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wmf" ContentType="image/x-wmf"/>
  <Override PartName="/xl/drawings/drawing4.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0" yWindow="-15" windowWidth="10905" windowHeight="11640"/>
  </bookViews>
  <sheets>
    <sheet name="Colloques médicaux" sheetId="1" r:id="rId1"/>
    <sheet name="Colloque Inf" sheetId="2" r:id="rId2"/>
    <sheet name="Constantes" sheetId="3" r:id="rId3"/>
    <sheet name="Nbres Références Inf Ind" sheetId="4" r:id="rId4"/>
  </sheets>
  <definedNames>
    <definedName name="_xlnm._FilterDatabase" localSheetId="0" hidden="1">'Colloques médicaux'!$F$6:$F$8</definedName>
    <definedName name="_xlnm.Criteria" localSheetId="0">'Colloques médicaux'!#REF!</definedName>
    <definedName name="Z_29B76663_7912_4444_A99E_F830E733C5DC_.wvu.PrintArea" localSheetId="1" hidden="1">'Colloque Inf'!$A$1:$J$310</definedName>
    <definedName name="Z_29B76663_7912_4444_A99E_F830E733C5DC_.wvu.PrintArea" localSheetId="0" hidden="1">'Colloques médicaux'!$A$2:$H$303</definedName>
    <definedName name="Z_29B76663_7912_4444_A99E_F830E733C5DC_.wvu.PrintArea" localSheetId="2" hidden="1">Constantes!$A$1:$Q$62</definedName>
    <definedName name="_xlnm.Print_Area" localSheetId="1">'Colloque Inf'!$A$1:$J$310</definedName>
    <definedName name="_xlnm.Print_Area" localSheetId="0">'Colloques médicaux'!$A$1:$H$305</definedName>
    <definedName name="_xlnm.Print_Area" localSheetId="2">Constantes!$A$1:$Q$62</definedName>
  </definedNames>
  <calcPr calcId="125725"/>
  <customWorkbookViews>
    <customWorkbookView name="hpc_atlas - Affichage personnalisé" guid="{29B76663-7912-4444-A99E-F830E733C5DC}" mergeInterval="0" personalView="1" maximized="1" windowWidth="1276" windowHeight="799" activeSheetId="1"/>
  </customWorkbookViews>
</workbook>
</file>

<file path=xl/calcChain.xml><?xml version="1.0" encoding="utf-8"?>
<calcChain xmlns="http://schemas.openxmlformats.org/spreadsheetml/2006/main">
  <c r="E5" i="1"/>
  <c r="D34" i="4"/>
  <c r="H34" s="1"/>
  <c r="F2" i="1"/>
  <c r="E292" s="1"/>
  <c r="B210" i="2"/>
  <c r="C210"/>
  <c r="D210"/>
  <c r="D12" i="4"/>
  <c r="H12" s="1"/>
  <c r="D24"/>
  <c r="H24" s="1"/>
  <c r="D16"/>
  <c r="H16" s="1"/>
  <c r="D14"/>
  <c r="D32"/>
  <c r="H32" s="1"/>
  <c r="D26"/>
  <c r="E8" i="1"/>
  <c r="B299" i="2"/>
  <c r="C299"/>
  <c r="D299"/>
  <c r="B300"/>
  <c r="C300"/>
  <c r="D300"/>
  <c r="B288"/>
  <c r="C288"/>
  <c r="D288"/>
  <c r="B289"/>
  <c r="C289"/>
  <c r="D289"/>
  <c r="B280"/>
  <c r="C280"/>
  <c r="D280"/>
  <c r="B281"/>
  <c r="C281"/>
  <c r="D281"/>
  <c r="B272"/>
  <c r="C272"/>
  <c r="D272"/>
  <c r="B273"/>
  <c r="C273"/>
  <c r="D273"/>
  <c r="B265"/>
  <c r="C265"/>
  <c r="D265"/>
  <c r="B266"/>
  <c r="C266"/>
  <c r="D266"/>
  <c r="B257"/>
  <c r="C257"/>
  <c r="D257"/>
  <c r="B258"/>
  <c r="C258"/>
  <c r="D258"/>
  <c r="B235"/>
  <c r="C235"/>
  <c r="D235"/>
  <c r="B236"/>
  <c r="C236"/>
  <c r="D236"/>
  <c r="B226"/>
  <c r="C226"/>
  <c r="D226"/>
  <c r="B227"/>
  <c r="C227"/>
  <c r="D227"/>
  <c r="B218"/>
  <c r="C218"/>
  <c r="D218"/>
  <c r="B219"/>
  <c r="C219"/>
  <c r="D219"/>
  <c r="B211"/>
  <c r="C211"/>
  <c r="D211"/>
  <c r="B203"/>
  <c r="C203"/>
  <c r="D203"/>
  <c r="B204"/>
  <c r="C204"/>
  <c r="D204"/>
  <c r="B195"/>
  <c r="C195"/>
  <c r="D195"/>
  <c r="B196"/>
  <c r="C196"/>
  <c r="D196"/>
  <c r="B176"/>
  <c r="C176"/>
  <c r="D176"/>
  <c r="B177"/>
  <c r="C177"/>
  <c r="D177"/>
  <c r="B168"/>
  <c r="C168"/>
  <c r="D168"/>
  <c r="B169"/>
  <c r="C169"/>
  <c r="D169"/>
  <c r="B160"/>
  <c r="C160"/>
  <c r="D160"/>
  <c r="B161"/>
  <c r="C161"/>
  <c r="D161"/>
  <c r="B152"/>
  <c r="C152"/>
  <c r="D152"/>
  <c r="B153"/>
  <c r="C153"/>
  <c r="D153"/>
  <c r="B144"/>
  <c r="C144"/>
  <c r="D144"/>
  <c r="B145"/>
  <c r="C145"/>
  <c r="D145"/>
  <c r="B136"/>
  <c r="C136"/>
  <c r="D136"/>
  <c r="B137"/>
  <c r="C137"/>
  <c r="D137"/>
  <c r="B112"/>
  <c r="C112"/>
  <c r="D112"/>
  <c r="B113"/>
  <c r="C113"/>
  <c r="D113"/>
  <c r="B104"/>
  <c r="C104"/>
  <c r="D104"/>
  <c r="B105"/>
  <c r="C105"/>
  <c r="D105"/>
  <c r="B96"/>
  <c r="C96"/>
  <c r="D96"/>
  <c r="B97"/>
  <c r="C97"/>
  <c r="D97"/>
  <c r="B88"/>
  <c r="C88"/>
  <c r="D88"/>
  <c r="B89"/>
  <c r="C89"/>
  <c r="D89"/>
  <c r="B80"/>
  <c r="C80"/>
  <c r="D80"/>
  <c r="B81"/>
  <c r="C81"/>
  <c r="D81"/>
  <c r="B72"/>
  <c r="C72"/>
  <c r="D72"/>
  <c r="B73"/>
  <c r="C73"/>
  <c r="D73"/>
  <c r="B54"/>
  <c r="C54"/>
  <c r="D54"/>
  <c r="B55"/>
  <c r="C55"/>
  <c r="D55"/>
  <c r="B46"/>
  <c r="C46"/>
  <c r="D46"/>
  <c r="B47"/>
  <c r="C47"/>
  <c r="D47"/>
  <c r="B39"/>
  <c r="C39"/>
  <c r="D39"/>
  <c r="B40"/>
  <c r="C40"/>
  <c r="D40"/>
  <c r="B32"/>
  <c r="C32"/>
  <c r="D32"/>
  <c r="B33"/>
  <c r="C33"/>
  <c r="D33"/>
  <c r="B25"/>
  <c r="C25"/>
  <c r="D25"/>
  <c r="B26"/>
  <c r="C26"/>
  <c r="D26"/>
  <c r="B17"/>
  <c r="C17"/>
  <c r="D17"/>
  <c r="B18"/>
  <c r="C18"/>
  <c r="D18"/>
  <c r="B10"/>
  <c r="C10"/>
  <c r="D10"/>
  <c r="B11"/>
  <c r="C11"/>
  <c r="D11"/>
  <c r="C61" i="3"/>
  <c r="C59"/>
  <c r="C57"/>
  <c r="C55"/>
  <c r="C53"/>
  <c r="C51"/>
  <c r="C49"/>
  <c r="C47"/>
  <c r="C45"/>
  <c r="C43"/>
  <c r="C41"/>
  <c r="C39"/>
  <c r="C37"/>
  <c r="C35"/>
  <c r="C33"/>
  <c r="C31"/>
  <c r="C29"/>
  <c r="C27"/>
  <c r="C25"/>
  <c r="C23"/>
  <c r="C21"/>
  <c r="C19"/>
  <c r="C17"/>
  <c r="C15"/>
  <c r="C13"/>
  <c r="C11"/>
  <c r="B190" i="2"/>
  <c r="B189"/>
  <c r="B129"/>
  <c r="B128"/>
  <c r="B66"/>
  <c r="B65"/>
  <c r="E6" i="1"/>
  <c r="D18" i="4"/>
  <c r="H18" s="1"/>
  <c r="D22"/>
  <c r="H22" s="1"/>
  <c r="D28"/>
  <c r="H28" s="1"/>
  <c r="E7" i="1"/>
  <c r="D65" i="2"/>
  <c r="D66"/>
  <c r="D30" i="4"/>
  <c r="H30" s="1"/>
  <c r="H26"/>
  <c r="D20"/>
  <c r="H20" s="1"/>
  <c r="H14"/>
  <c r="G5"/>
  <c r="C9" i="3"/>
  <c r="C7"/>
  <c r="A160" i="2"/>
  <c r="A24"/>
  <c r="F5"/>
  <c r="I5"/>
  <c r="A10"/>
  <c r="A17"/>
  <c r="A32"/>
  <c r="A39"/>
  <c r="A46"/>
  <c r="A80"/>
  <c r="A88"/>
  <c r="A96"/>
  <c r="A104"/>
  <c r="D128"/>
  <c r="D129"/>
  <c r="A144"/>
  <c r="A152"/>
  <c r="A176"/>
  <c r="D189"/>
  <c r="D190"/>
  <c r="A195"/>
  <c r="A203"/>
  <c r="A210"/>
  <c r="A226"/>
  <c r="A235"/>
  <c r="C5" i="3"/>
  <c r="C5" i="2"/>
  <c r="B116" i="1" l="1"/>
  <c r="E199"/>
  <c r="G2"/>
  <c r="C4" i="2"/>
  <c r="B5"/>
  <c r="B48" i="1"/>
  <c r="E71"/>
  <c r="B258"/>
  <c r="E130"/>
  <c r="E54"/>
  <c r="B73"/>
  <c r="B82"/>
  <c r="B100"/>
  <c r="E222"/>
  <c r="E39"/>
  <c r="E214"/>
  <c r="E89"/>
  <c r="B34"/>
  <c r="B208"/>
  <c r="B167"/>
  <c r="B193"/>
  <c r="B267"/>
  <c r="B56"/>
  <c r="E265"/>
  <c r="E283"/>
  <c r="E114"/>
  <c r="E274"/>
  <c r="E139"/>
  <c r="E247"/>
  <c r="E191"/>
  <c r="B177"/>
  <c r="B249"/>
  <c r="B141"/>
  <c r="B108"/>
  <c r="B276"/>
  <c r="B233"/>
  <c r="B91"/>
  <c r="B41"/>
  <c r="B19"/>
  <c r="B216"/>
  <c r="B224"/>
  <c r="B150"/>
  <c r="E148"/>
  <c r="E106"/>
  <c r="E46"/>
  <c r="E206"/>
  <c r="E10"/>
  <c r="E80"/>
  <c r="E156"/>
  <c r="E231"/>
  <c r="E256"/>
  <c r="E175"/>
  <c r="E98"/>
  <c r="E24"/>
  <c r="E165"/>
  <c r="E17"/>
  <c r="E32"/>
  <c r="B201"/>
  <c r="B132"/>
  <c r="B285"/>
  <c r="B158"/>
  <c r="B294"/>
  <c r="B12"/>
  <c r="B26"/>
  <c r="C3" i="2"/>
  <c r="I4" s="1"/>
  <c r="H9" i="1" l="1"/>
  <c r="C8"/>
  <c r="E4" s="1"/>
  <c r="H7"/>
  <c r="C7"/>
  <c r="E3" s="1"/>
  <c r="C5"/>
  <c r="H5"/>
  <c r="C6"/>
  <c r="G9" l="1"/>
</calcChain>
</file>

<file path=xl/comments1.xml><?xml version="1.0" encoding="utf-8"?>
<comments xmlns="http://schemas.openxmlformats.org/spreadsheetml/2006/main">
  <authors>
    <author>hpc_atlas</author>
    <author>HPC_IDJA1</author>
  </authors>
  <commentList>
    <comment ref="E3" authorId="0">
      <text>
        <r>
          <rPr>
            <b/>
            <sz val="8"/>
            <color indexed="81"/>
            <rFont val="Tahoma"/>
          </rPr>
          <t>Carol</t>
        </r>
        <r>
          <rPr>
            <sz val="8"/>
            <color indexed="81"/>
            <rFont val="Tahoma"/>
          </rPr>
          <t xml:space="preserve">
</t>
        </r>
      </text>
    </comment>
    <comment ref="G3" authorId="1">
      <text>
        <r>
          <rPr>
            <b/>
            <sz val="8"/>
            <color indexed="81"/>
            <rFont val="Tahoma"/>
          </rPr>
          <t>Cliquer sur le numéro
pour aller à la page 
sélectionnée.</t>
        </r>
        <r>
          <rPr>
            <sz val="8"/>
            <color indexed="81"/>
            <rFont val="Tahoma"/>
          </rPr>
          <t xml:space="preserve">
</t>
        </r>
      </text>
    </comment>
    <comment ref="E4" authorId="0">
      <text>
        <r>
          <rPr>
            <b/>
            <sz val="8"/>
            <color indexed="81"/>
            <rFont val="Tahoma"/>
          </rPr>
          <t>Carol</t>
        </r>
        <r>
          <rPr>
            <sz val="8"/>
            <color indexed="81"/>
            <rFont val="Tahoma"/>
          </rPr>
          <t xml:space="preserve">
</t>
        </r>
      </text>
    </comment>
    <comment ref="C5" authorId="0">
      <text>
        <r>
          <rPr>
            <b/>
            <sz val="8"/>
            <color indexed="81"/>
            <rFont val="Tahoma"/>
          </rPr>
          <t>Patients en volontaires</t>
        </r>
      </text>
    </comment>
    <comment ref="E5" authorId="0">
      <text>
        <r>
          <rPr>
            <b/>
            <sz val="8"/>
            <color indexed="81"/>
            <rFont val="Tahoma"/>
            <family val="2"/>
          </rPr>
          <t>Olivier</t>
        </r>
      </text>
    </comment>
    <comment ref="C6" authorId="0">
      <text>
        <r>
          <rPr>
            <b/>
            <sz val="8"/>
            <color indexed="81"/>
            <rFont val="Tahoma"/>
          </rPr>
          <t>Patients en PLE</t>
        </r>
      </text>
    </comment>
    <comment ref="E6" authorId="0">
      <text>
        <r>
          <rPr>
            <b/>
            <sz val="8"/>
            <color indexed="81"/>
            <rFont val="Tahoma"/>
          </rPr>
          <t>Mioara</t>
        </r>
      </text>
    </comment>
    <comment ref="C7" authorId="0">
      <text>
        <r>
          <rPr>
            <b/>
            <sz val="8"/>
            <color indexed="81"/>
            <rFont val="Tahoma"/>
          </rPr>
          <t>Patients en PLO</t>
        </r>
      </text>
    </comment>
    <comment ref="E7" authorId="0">
      <text>
        <r>
          <rPr>
            <b/>
            <sz val="8"/>
            <color indexed="81"/>
            <rFont val="Tahoma"/>
          </rPr>
          <t>Adolfo</t>
        </r>
      </text>
    </comment>
    <comment ref="C8" authorId="0">
      <text>
        <r>
          <rPr>
            <b/>
            <sz val="8"/>
            <color indexed="81"/>
            <rFont val="Tahoma"/>
          </rPr>
          <t>Art. 60</t>
        </r>
      </text>
    </comment>
    <comment ref="E8" authorId="0">
      <text>
        <r>
          <rPr>
            <b/>
            <sz val="8"/>
            <color indexed="81"/>
            <rFont val="Tahoma"/>
          </rPr>
          <t>Eleonora</t>
        </r>
      </text>
    </comment>
    <comment ref="G9" authorId="0">
      <text>
        <r>
          <rPr>
            <b/>
            <sz val="8"/>
            <color indexed="18"/>
            <rFont val="Tahoma"/>
            <family val="2"/>
          </rPr>
          <t>Nombre de Patients</t>
        </r>
      </text>
    </comment>
    <comment ref="F11" authorId="0">
      <text>
        <r>
          <rPr>
            <b/>
            <sz val="8"/>
            <color indexed="81"/>
            <rFont val="Tahoma"/>
          </rPr>
          <t>hpc_atlas:</t>
        </r>
        <r>
          <rPr>
            <sz val="8"/>
            <color indexed="81"/>
            <rFont val="Tahoma"/>
          </rPr>
          <t xml:space="preserve">
</t>
        </r>
        <r>
          <rPr>
            <b/>
            <i/>
            <sz val="8"/>
            <color indexed="12"/>
            <rFont val="Tahoma"/>
            <family val="2"/>
          </rPr>
          <t xml:space="preserve">Je vous rappelle que cette feuille est pour Carol et les médecins du service et non pour faire les transmissions infirmières.
</t>
        </r>
        <r>
          <rPr>
            <b/>
            <i/>
            <sz val="8"/>
            <color indexed="60"/>
            <rFont val="Tahoma"/>
            <family val="2"/>
          </rPr>
          <t xml:space="preserve">Veuillez ne copier que les deux premières lignes correspondantes au patient, la ligne des "Jours de PL" ne doit pas changer de place.
</t>
        </r>
        <r>
          <rPr>
            <b/>
            <i/>
            <sz val="8"/>
            <color indexed="12"/>
            <rFont val="Tahoma"/>
            <family val="2"/>
          </rPr>
          <t xml:space="preserve">
Merci.
Chris.</t>
        </r>
      </text>
    </comment>
    <comment ref="F116" authorId="0">
      <text>
        <r>
          <rPr>
            <b/>
            <sz val="8"/>
            <color indexed="81"/>
            <rFont val="Tahoma"/>
          </rPr>
          <t>hpc_atlas:</t>
        </r>
        <r>
          <rPr>
            <sz val="8"/>
            <color indexed="81"/>
            <rFont val="Tahoma"/>
          </rPr>
          <t xml:space="preserve">
</t>
        </r>
        <r>
          <rPr>
            <b/>
            <i/>
            <sz val="8"/>
            <color indexed="12"/>
            <rFont val="Tahoma"/>
            <family val="2"/>
          </rPr>
          <t xml:space="preserve">Je vous rappelle que cette feuille est pour Carole et les médecins du service et non pour faire les transmissions infirmières.
</t>
        </r>
        <r>
          <rPr>
            <b/>
            <i/>
            <sz val="9"/>
            <color indexed="60"/>
            <rFont val="Tahoma"/>
            <family val="2"/>
          </rPr>
          <t>Veuillez ne copier que les deux premières lignes correspondantes au patient, la ligne des "Jours de PL" ne doit pas changer de place.</t>
        </r>
        <r>
          <rPr>
            <b/>
            <i/>
            <sz val="8"/>
            <color indexed="12"/>
            <rFont val="Tahoma"/>
            <family val="2"/>
          </rPr>
          <t xml:space="preserve">
Merci.
Chris.</t>
        </r>
      </text>
    </comment>
    <comment ref="F245" authorId="0">
      <text>
        <r>
          <rPr>
            <b/>
            <sz val="8"/>
            <color indexed="81"/>
            <rFont val="Tahoma"/>
          </rPr>
          <t>hpc_atlas:</t>
        </r>
        <r>
          <rPr>
            <sz val="8"/>
            <color indexed="81"/>
            <rFont val="Tahoma"/>
          </rPr>
          <t xml:space="preserve">
</t>
        </r>
        <r>
          <rPr>
            <b/>
            <i/>
            <sz val="8"/>
            <color indexed="12"/>
            <rFont val="Tahoma"/>
            <family val="2"/>
          </rPr>
          <t xml:space="preserve">Je vous rappelle que cette feuille est pour Carole et les médecins du service et non pour faire les transmissions infirmières.
</t>
        </r>
        <r>
          <rPr>
            <b/>
            <i/>
            <sz val="8"/>
            <color indexed="60"/>
            <rFont val="Tahoma"/>
            <family val="2"/>
          </rPr>
          <t>Veuillez ne copier que les deux premières lignes correspondantes au patient, la ligne des "Jours de PL" ne doit pas changer de place.</t>
        </r>
        <r>
          <rPr>
            <b/>
            <i/>
            <sz val="8"/>
            <color indexed="12"/>
            <rFont val="Tahoma"/>
            <family val="2"/>
          </rPr>
          <t xml:space="preserve">
Merci.
Chris.</t>
        </r>
      </text>
    </comment>
    <comment ref="F270" authorId="0">
      <text>
        <r>
          <rPr>
            <b/>
            <sz val="8"/>
            <color indexed="81"/>
            <rFont val="Tahoma"/>
          </rPr>
          <t>hpc_atlas:</t>
        </r>
        <r>
          <rPr>
            <sz val="8"/>
            <color indexed="81"/>
            <rFont val="Tahoma"/>
          </rPr>
          <t xml:space="preserve">
</t>
        </r>
        <r>
          <rPr>
            <b/>
            <i/>
            <sz val="8"/>
            <color indexed="12"/>
            <rFont val="Tahoma"/>
            <family val="2"/>
          </rPr>
          <t xml:space="preserve">Je vous rappelle que cette feuille est pour Carole et les médecins du service et non pour faire les transmissions infirmières.
</t>
        </r>
        <r>
          <rPr>
            <b/>
            <i/>
            <sz val="8"/>
            <color indexed="60"/>
            <rFont val="Tahoma"/>
            <family val="2"/>
          </rPr>
          <t>Veuillez ne copier que les deux premières lignes correspondantes au patient, la ligne des "Jours de PL" ne doit pas changer de place.</t>
        </r>
        <r>
          <rPr>
            <b/>
            <i/>
            <sz val="8"/>
            <color indexed="12"/>
            <rFont val="Tahoma"/>
            <family val="2"/>
          </rPr>
          <t xml:space="preserve">
Merci.
Chris.</t>
        </r>
      </text>
    </comment>
  </commentList>
</comments>
</file>

<file path=xl/comments2.xml><?xml version="1.0" encoding="utf-8"?>
<comments xmlns="http://schemas.openxmlformats.org/spreadsheetml/2006/main">
  <authors>
    <author>HPC_IDJA1</author>
    <author>hpc_atlas</author>
  </authors>
  <commentList>
    <comment ref="I2" authorId="0">
      <text>
        <r>
          <rPr>
            <sz val="8"/>
            <color indexed="81"/>
            <rFont val="Tahoma"/>
          </rPr>
          <t>Pour l'impression des documents :
S'il n'y a pas 27 patients hospitallisés, vous n'êtes pas obligé de tout imprimer.
Veuillez cliquer sur "imprimer" puis sur "pages de 1 à 4" et en dessous sélectionner "feuilles Sélectionnées"
Veuillez ne faire aucun changement
sur cette page concernant les noms des patients.</t>
        </r>
      </text>
    </comment>
    <comment ref="D6" authorId="0">
      <text>
        <r>
          <rPr>
            <b/>
            <sz val="8"/>
            <color indexed="81"/>
            <rFont val="Tahoma"/>
          </rPr>
          <t>Pour aller aux pages
concernées, veuillez 
cliquer sur le numéro correspondant.</t>
        </r>
        <r>
          <rPr>
            <sz val="8"/>
            <color indexed="81"/>
            <rFont val="Tahoma"/>
          </rPr>
          <t xml:space="preserve">
</t>
        </r>
      </text>
    </comment>
    <comment ref="B8" authorId="1">
      <text>
        <r>
          <rPr>
            <b/>
            <sz val="8"/>
            <color indexed="81"/>
            <rFont val="Tahoma"/>
          </rPr>
          <t>Questions :</t>
        </r>
        <r>
          <rPr>
            <sz val="8"/>
            <color indexed="81"/>
            <rFont val="Tahoma"/>
          </rPr>
          <t xml:space="preserve">
</t>
        </r>
      </text>
    </comment>
    <comment ref="F8" authorId="1">
      <text>
        <r>
          <rPr>
            <b/>
            <sz val="8"/>
            <color indexed="81"/>
            <rFont val="Tahoma"/>
          </rPr>
          <t>Réponses :</t>
        </r>
        <r>
          <rPr>
            <sz val="8"/>
            <color indexed="81"/>
            <rFont val="Tahoma"/>
          </rPr>
          <t xml:space="preserve">
</t>
        </r>
      </text>
    </comment>
    <comment ref="B10" authorId="1">
      <text>
        <r>
          <rPr>
            <b/>
            <sz val="8"/>
            <color indexed="9"/>
            <rFont val="Tahoma"/>
            <family val="2"/>
          </rPr>
          <t>Ce n'est pas la bonne feuille pour faire ce changement, il faut aller sur Colloque médical stp.</t>
        </r>
      </text>
    </comment>
    <comment ref="B17" authorId="1">
      <text>
        <r>
          <rPr>
            <b/>
            <sz val="8"/>
            <color indexed="9"/>
            <rFont val="Tahoma"/>
            <family val="2"/>
          </rPr>
          <t>Ce n'est pas la bonne feuille pour faire ce changement, il faut aller sur Colloque médical stp.</t>
        </r>
      </text>
    </comment>
    <comment ref="J21" authorId="0">
      <text>
        <r>
          <rPr>
            <sz val="9"/>
            <color indexed="16"/>
            <rFont val="Terminal"/>
            <family val="3"/>
            <charset val="255"/>
          </rPr>
          <t xml:space="preserve">Ne pas faire les changements de patients sur cette page SVP !
Chris
</t>
        </r>
      </text>
    </comment>
    <comment ref="B25" authorId="1">
      <text>
        <r>
          <rPr>
            <b/>
            <sz val="8"/>
            <color indexed="9"/>
            <rFont val="Tahoma"/>
            <family val="2"/>
          </rPr>
          <t>Ce n'est pas la bonne feuille pour faire ce changement, il faut aller sur Colloque médical stp.</t>
        </r>
      </text>
    </comment>
    <comment ref="B32" authorId="1">
      <text>
        <r>
          <rPr>
            <b/>
            <sz val="8"/>
            <color indexed="9"/>
            <rFont val="Tahoma"/>
            <family val="2"/>
          </rPr>
          <t>Ce n'est pas la bonne feuille pour faire ce changement, il faut aller sur Colloque médical stp.</t>
        </r>
      </text>
    </comment>
    <comment ref="B39" authorId="1">
      <text>
        <r>
          <rPr>
            <b/>
            <sz val="8"/>
            <color indexed="9"/>
            <rFont val="Tahoma"/>
            <family val="2"/>
          </rPr>
          <t>Ce n'est pas la bonne feuille pour faire ce changement, il faut aller sur Colloque médical stp.</t>
        </r>
      </text>
    </comment>
    <comment ref="B46" authorId="1">
      <text>
        <r>
          <rPr>
            <b/>
            <sz val="8"/>
            <color indexed="9"/>
            <rFont val="Tahoma"/>
            <family val="2"/>
          </rPr>
          <t>Ce n'est pas la bonne feuille pour faire ce changement, il faut aller sur Colloque médical stp.</t>
        </r>
      </text>
    </comment>
    <comment ref="J53" authorId="1">
      <text>
        <r>
          <rPr>
            <b/>
            <sz val="8"/>
            <color indexed="16"/>
            <rFont val="Terminal"/>
            <family val="3"/>
            <charset val="255"/>
          </rPr>
          <t>Ne pas faire les changements de patients sur cette page SVP !
Chris</t>
        </r>
        <r>
          <rPr>
            <sz val="8"/>
            <color indexed="16"/>
            <rFont val="Terminal"/>
            <family val="3"/>
            <charset val="255"/>
          </rPr>
          <t xml:space="preserve">
</t>
        </r>
      </text>
    </comment>
    <comment ref="B54" authorId="1">
      <text>
        <r>
          <rPr>
            <b/>
            <sz val="8"/>
            <color indexed="9"/>
            <rFont val="Tahoma"/>
            <family val="2"/>
          </rPr>
          <t>Ce n'est pas la bonne feuille pour faire ce changement, il faut aller sur Colloque médical stp.</t>
        </r>
      </text>
    </comment>
    <comment ref="B72" authorId="1">
      <text>
        <r>
          <rPr>
            <b/>
            <sz val="8"/>
            <color indexed="9"/>
            <rFont val="Tahoma"/>
            <family val="2"/>
          </rPr>
          <t>Ce n'est pas la bonne feuille pour faire ce changement, il faut aller sur Colloque médical stp.</t>
        </r>
      </text>
    </comment>
    <comment ref="B80" authorId="1">
      <text>
        <r>
          <rPr>
            <b/>
            <sz val="8"/>
            <color indexed="9"/>
            <rFont val="Tahoma"/>
            <family val="2"/>
          </rPr>
          <t>Ce n'est pas la bonne feuille pour faire ce changement, il faut aller sur Colloque médical stp.</t>
        </r>
      </text>
    </comment>
    <comment ref="J82" authorId="0">
      <text>
        <r>
          <rPr>
            <sz val="9"/>
            <color indexed="16"/>
            <rFont val="Terminal"/>
            <family val="3"/>
            <charset val="255"/>
          </rPr>
          <t>Ne pas faire les changements de patients sur cette page SVP !
Chris</t>
        </r>
      </text>
    </comment>
    <comment ref="B88" authorId="1">
      <text>
        <r>
          <rPr>
            <b/>
            <sz val="8"/>
            <color indexed="9"/>
            <rFont val="Tahoma"/>
            <family val="2"/>
          </rPr>
          <t>Ce n'est pas la bonne feuille pour faire ce changement, il faut aller sur Colloque médical stp.</t>
        </r>
      </text>
    </comment>
    <comment ref="B96" authorId="1">
      <text>
        <r>
          <rPr>
            <b/>
            <sz val="8"/>
            <color indexed="9"/>
            <rFont val="Tahoma"/>
            <family val="2"/>
          </rPr>
          <t>Ce n'est pas la bonne feuille pour faire ce changement, il faut aller sur Colloque médical stp.</t>
        </r>
      </text>
    </comment>
    <comment ref="B104" authorId="1">
      <text>
        <r>
          <rPr>
            <b/>
            <sz val="8"/>
            <color indexed="9"/>
            <rFont val="Tahoma"/>
            <family val="2"/>
          </rPr>
          <t>Ce n'est pas la bonne feuille pour faire ce changement, il faut aller sur Colloque médical stp.</t>
        </r>
      </text>
    </comment>
    <comment ref="J111" authorId="0">
      <text>
        <r>
          <rPr>
            <sz val="9"/>
            <color indexed="16"/>
            <rFont val="Terminal"/>
            <family val="3"/>
            <charset val="255"/>
          </rPr>
          <t>Ne pas faire les changements de patients sur cette page SVP !
Chris</t>
        </r>
      </text>
    </comment>
    <comment ref="B112" authorId="1">
      <text>
        <r>
          <rPr>
            <b/>
            <sz val="8"/>
            <color indexed="9"/>
            <rFont val="Tahoma"/>
            <family val="2"/>
          </rPr>
          <t>Ce n'est pas la bonne feuille pour faire ce changement, il faut aller sur Colloque médical stp.</t>
        </r>
      </text>
    </comment>
    <comment ref="B136" authorId="1">
      <text>
        <r>
          <rPr>
            <b/>
            <sz val="8"/>
            <color indexed="9"/>
            <rFont val="Tahoma"/>
            <family val="2"/>
          </rPr>
          <t>Ce n'est pas la bonne feuille pour faire ce changement, il faut aller sur Colloque médical stp.</t>
        </r>
      </text>
    </comment>
    <comment ref="B144" authorId="1">
      <text>
        <r>
          <rPr>
            <b/>
            <sz val="8"/>
            <color indexed="9"/>
            <rFont val="Tahoma"/>
            <family val="2"/>
          </rPr>
          <t>Ce n'est pas la bonne feuille pour faire ce changement, il faut aller sur Colloque médical stp.</t>
        </r>
      </text>
    </comment>
    <comment ref="J144" authorId="0">
      <text>
        <r>
          <rPr>
            <sz val="9"/>
            <color indexed="16"/>
            <rFont val="Terminal"/>
            <family val="3"/>
            <charset val="255"/>
          </rPr>
          <t xml:space="preserve">Ne pas faire les changements de patients sur cette page SVP !
Chris
</t>
        </r>
      </text>
    </comment>
    <comment ref="B152" authorId="1">
      <text>
        <r>
          <rPr>
            <b/>
            <sz val="8"/>
            <color indexed="9"/>
            <rFont val="Tahoma"/>
            <family val="2"/>
          </rPr>
          <t>Ce n'est pas la bonne feuille pour faire ce changement, il faut aller sur Colloque médical stp.</t>
        </r>
      </text>
    </comment>
    <comment ref="B160" authorId="1">
      <text>
        <r>
          <rPr>
            <b/>
            <sz val="8"/>
            <color indexed="9"/>
            <rFont val="Tahoma"/>
            <family val="2"/>
          </rPr>
          <t>Ce n'est pas la bonne feuille pour faire ce changement, il faut aller sur Colloque médical stp.</t>
        </r>
      </text>
    </comment>
    <comment ref="B168" authorId="1">
      <text>
        <r>
          <rPr>
            <b/>
            <sz val="8"/>
            <color indexed="9"/>
            <rFont val="Tahoma"/>
            <family val="2"/>
          </rPr>
          <t>Ce n'est pas la bonne feuille pour faire ce changement, il faut aller sur Colloque médical stp.</t>
        </r>
      </text>
    </comment>
    <comment ref="J175" authorId="0">
      <text>
        <r>
          <rPr>
            <sz val="9"/>
            <color indexed="16"/>
            <rFont val="Terminal"/>
            <family val="3"/>
            <charset val="255"/>
          </rPr>
          <t xml:space="preserve">Ne pas faire les changements de patients sur cette page SVP !
Chris
</t>
        </r>
      </text>
    </comment>
    <comment ref="B176" authorId="1">
      <text>
        <r>
          <rPr>
            <b/>
            <sz val="8"/>
            <color indexed="9"/>
            <rFont val="Tahoma"/>
            <family val="2"/>
          </rPr>
          <t>Ce n'est pas la bonne feuille pour faire ce changement, il faut aller sur Colloque médical stp.</t>
        </r>
      </text>
    </comment>
    <comment ref="B195" authorId="1">
      <text>
        <r>
          <rPr>
            <b/>
            <sz val="8"/>
            <color indexed="9"/>
            <rFont val="Tahoma"/>
            <family val="2"/>
          </rPr>
          <t>Ce n'est pas la bonne feuille pour faire ce changement, il faut aller sur Colloque médical stp.</t>
        </r>
      </text>
    </comment>
    <comment ref="J205" authorId="0">
      <text>
        <r>
          <rPr>
            <sz val="9"/>
            <color indexed="16"/>
            <rFont val="Terminal"/>
            <family val="3"/>
            <charset val="255"/>
          </rPr>
          <t xml:space="preserve">Ne pas faire les changements de patients sur cette page SVP !
Chris
</t>
        </r>
      </text>
    </comment>
    <comment ref="B210" authorId="1">
      <text>
        <r>
          <rPr>
            <b/>
            <sz val="8"/>
            <color indexed="9"/>
            <rFont val="Tahoma"/>
            <family val="2"/>
          </rPr>
          <t>Ce n'est pas la bonne feuille pour faire ce changement, il faut aller sur Colloque médical stp.</t>
        </r>
      </text>
    </comment>
    <comment ref="B218" authorId="1">
      <text>
        <r>
          <rPr>
            <b/>
            <sz val="8"/>
            <color indexed="9"/>
            <rFont val="Tahoma"/>
            <family val="2"/>
          </rPr>
          <t>Ce n'est pas la bonne feuille pour faire ce changement, il faut aller sur Colloque médical stp.</t>
        </r>
      </text>
    </comment>
    <comment ref="B226" authorId="1">
      <text>
        <r>
          <rPr>
            <b/>
            <sz val="8"/>
            <color indexed="9"/>
            <rFont val="Tahoma"/>
            <family val="2"/>
          </rPr>
          <t>Ce n'est pas la bonne feuille pour faire ce changement, il faut aller sur Colloque médical stp.</t>
        </r>
      </text>
    </comment>
    <comment ref="B235" authorId="1">
      <text>
        <r>
          <rPr>
            <b/>
            <sz val="8"/>
            <color indexed="9"/>
            <rFont val="Tahoma"/>
            <family val="2"/>
          </rPr>
          <t>Ce n'est pas la bonne feuille pour faire ce changement, il faut aller sur Colloque médical stp.</t>
        </r>
      </text>
    </comment>
    <comment ref="J242" authorId="0">
      <text>
        <r>
          <rPr>
            <sz val="9"/>
            <color indexed="16"/>
            <rFont val="Terminal"/>
            <family val="3"/>
            <charset val="255"/>
          </rPr>
          <t xml:space="preserve">Ne pas faire les changements de patients sur cette page SVP !
Chris
</t>
        </r>
      </text>
    </comment>
    <comment ref="B257" authorId="1">
      <text>
        <r>
          <rPr>
            <b/>
            <sz val="8"/>
            <color indexed="9"/>
            <rFont val="Tahoma"/>
            <family val="2"/>
          </rPr>
          <t>Ce n'est pas la bonne feuille pour faire ce changement, il faut aller sur Colloque médical stp.</t>
        </r>
      </text>
    </comment>
    <comment ref="B265" authorId="1">
      <text>
        <r>
          <rPr>
            <b/>
            <sz val="8"/>
            <color indexed="9"/>
            <rFont val="Tahoma"/>
            <family val="2"/>
          </rPr>
          <t>Ce n'est pas la bonne feuille pour faire ce changement, il faut aller sur Colloque médical stp.</t>
        </r>
      </text>
    </comment>
    <comment ref="J268" authorId="0">
      <text>
        <r>
          <rPr>
            <sz val="9"/>
            <color indexed="16"/>
            <rFont val="Terminal"/>
            <family val="3"/>
            <charset val="255"/>
          </rPr>
          <t xml:space="preserve">Ne pas faire les changements de patients sur cette page SVP !
Chris
</t>
        </r>
      </text>
    </comment>
    <comment ref="B272" authorId="1">
      <text>
        <r>
          <rPr>
            <b/>
            <sz val="8"/>
            <color indexed="9"/>
            <rFont val="Tahoma"/>
            <family val="2"/>
          </rPr>
          <t>Ce n'est pas la bonne feuille pour faire ce changement, il faut aller sur Colloque médical stp.</t>
        </r>
      </text>
    </comment>
    <comment ref="B280" authorId="1">
      <text>
        <r>
          <rPr>
            <b/>
            <sz val="8"/>
            <color indexed="9"/>
            <rFont val="Tahoma"/>
            <family val="2"/>
          </rPr>
          <t>Ce n'est pas la bonne feuille pour faire ce changement, il faut aller sur Colloque médical stp.</t>
        </r>
      </text>
    </comment>
    <comment ref="B288" authorId="1">
      <text>
        <r>
          <rPr>
            <b/>
            <sz val="8"/>
            <color indexed="9"/>
            <rFont val="Tahoma"/>
            <family val="2"/>
          </rPr>
          <t>Ce n'est pas la bonne feuille pour faire ce changement, il faut aller sur Colloque médical stp.</t>
        </r>
      </text>
    </comment>
    <comment ref="B299" authorId="1">
      <text>
        <r>
          <rPr>
            <b/>
            <sz val="8"/>
            <color indexed="9"/>
            <rFont val="Tahoma"/>
            <family val="2"/>
          </rPr>
          <t>Ce n'est pas la bonne feuille pour faire ce changement, il faut aller sur Colloque médical stp.</t>
        </r>
      </text>
    </comment>
    <comment ref="J300" authorId="0">
      <text>
        <r>
          <rPr>
            <sz val="9"/>
            <color indexed="16"/>
            <rFont val="Terminal"/>
            <family val="3"/>
            <charset val="255"/>
          </rPr>
          <t xml:space="preserve">Ne pas faire les changements de patients sur cette page SVP !
Chris
</t>
        </r>
      </text>
    </comment>
  </commentList>
</comments>
</file>

<file path=xl/sharedStrings.xml><?xml version="1.0" encoding="utf-8"?>
<sst xmlns="http://schemas.openxmlformats.org/spreadsheetml/2006/main" count="402" uniqueCount="136">
  <si>
    <t>Noms  /  Prénoms</t>
  </si>
  <si>
    <t>Naissance</t>
  </si>
  <si>
    <t>Placement</t>
  </si>
  <si>
    <t>Décisions</t>
  </si>
  <si>
    <t>VOL</t>
  </si>
  <si>
    <t>Nombre de patients :</t>
  </si>
  <si>
    <t>PLE</t>
  </si>
  <si>
    <t>PLO</t>
  </si>
  <si>
    <t>au</t>
  </si>
  <si>
    <t>Du</t>
  </si>
  <si>
    <t>Noms Prénoms</t>
  </si>
  <si>
    <t>Numéros</t>
  </si>
  <si>
    <t>Réponses :</t>
  </si>
  <si>
    <t>Patients en Volontaire</t>
  </si>
  <si>
    <t>Total Patient Atlas</t>
  </si>
  <si>
    <t>PULSATIONS</t>
  </si>
  <si>
    <t>POIDS</t>
  </si>
  <si>
    <t>Questions :</t>
  </si>
  <si>
    <t>*</t>
  </si>
  <si>
    <t>Info</t>
  </si>
  <si>
    <t>Pages :</t>
  </si>
  <si>
    <t>:</t>
  </si>
  <si>
    <t xml:space="preserve"> </t>
  </si>
  <si>
    <t>Haut page</t>
  </si>
  <si>
    <t>Haut de page</t>
  </si>
  <si>
    <t>info</t>
  </si>
  <si>
    <t>Date entrée Atlas</t>
  </si>
  <si>
    <t>Réf Inf</t>
  </si>
  <si>
    <t>Christophe</t>
  </si>
  <si>
    <t>Christiane</t>
  </si>
  <si>
    <t>Catherine</t>
  </si>
  <si>
    <t>Réf Dr</t>
  </si>
  <si>
    <t>Marc</t>
  </si>
  <si>
    <t>Annick</t>
  </si>
  <si>
    <t>Germaine</t>
  </si>
  <si>
    <t>% de travail</t>
  </si>
  <si>
    <t>Ratio en fonction du %</t>
  </si>
  <si>
    <t>Références</t>
  </si>
  <si>
    <t>Infirmiers :</t>
  </si>
  <si>
    <t>Patients en PLE</t>
  </si>
  <si>
    <t>Patients en PLO</t>
  </si>
  <si>
    <t>Patients en VOL</t>
  </si>
  <si>
    <t>Pierre-Antoine</t>
  </si>
  <si>
    <t>Colloque infirmier</t>
  </si>
  <si>
    <t>Constantes</t>
  </si>
  <si>
    <t>Liens  :</t>
  </si>
  <si>
    <t>Nbres de Réf Inf</t>
  </si>
  <si>
    <t xml:space="preserve">Date entrée </t>
  </si>
  <si>
    <t>Colloque Médical :</t>
  </si>
  <si>
    <t>Liens :</t>
  </si>
  <si>
    <t>TENSIONS</t>
  </si>
  <si>
    <t>TEMPERATURES</t>
  </si>
  <si>
    <t>Dr Réf</t>
  </si>
  <si>
    <t>Infirmière</t>
  </si>
  <si>
    <t>Dr Lopez Ibanez Adolfo</t>
  </si>
  <si>
    <t>Adolfo</t>
  </si>
  <si>
    <t>Sonia</t>
  </si>
  <si>
    <t>M. Zbinden Claude</t>
  </si>
  <si>
    <t>Dresse Fryer Carol</t>
  </si>
  <si>
    <t>Michael</t>
  </si>
  <si>
    <t>ans</t>
  </si>
  <si>
    <t>Inf Réf</t>
  </si>
  <si>
    <t>Kg</t>
  </si>
  <si>
    <t>Pls</t>
  </si>
  <si>
    <t>T°</t>
  </si>
  <si>
    <t>Ans</t>
  </si>
  <si>
    <t>M. Delley Jean-Noël</t>
  </si>
  <si>
    <t>60 à 70 ans</t>
  </si>
  <si>
    <t>26 à 59 ans</t>
  </si>
  <si>
    <t>18 à 25 ans</t>
  </si>
  <si>
    <t>Réf Ages :</t>
  </si>
  <si>
    <t>M. Kohli Roger</t>
  </si>
  <si>
    <t>Mioara</t>
  </si>
  <si>
    <t>Art. 60</t>
  </si>
  <si>
    <t>Noms / Prénoms</t>
  </si>
  <si>
    <t>M. Hugi Nicolas</t>
  </si>
  <si>
    <t xml:space="preserve">Mlle Grin Cindy </t>
  </si>
  <si>
    <t>Dresse Mioara Balasescu</t>
  </si>
  <si>
    <t>Vol</t>
  </si>
  <si>
    <t>M. Genoud Casimir</t>
  </si>
  <si>
    <t>M. Desbiolles Eric</t>
  </si>
  <si>
    <t>Eleonora</t>
  </si>
  <si>
    <t>Coraline</t>
  </si>
  <si>
    <t>M. Roschy Bruno</t>
  </si>
  <si>
    <t>M. Coulot Jean-Marc</t>
  </si>
  <si>
    <t>M. Gienal Marco</t>
  </si>
  <si>
    <t>M. Berger Frédéric</t>
  </si>
  <si>
    <t>Dresse Eleonora</t>
  </si>
  <si>
    <t>Jrs de PLE</t>
  </si>
  <si>
    <t>Emilie</t>
  </si>
  <si>
    <t>Mme Peyraud Régine</t>
  </si>
  <si>
    <t>Marie</t>
  </si>
  <si>
    <t>Mme Meier Isabelle</t>
  </si>
  <si>
    <t xml:space="preserve">Mme Brun Muriel </t>
  </si>
  <si>
    <t>Suite sociale?</t>
  </si>
  <si>
    <t>Mme Rebetez Sandra</t>
  </si>
  <si>
    <t>Mr Berrios Renato</t>
  </si>
  <si>
    <t>Mr Pol Dominique</t>
  </si>
  <si>
    <t>Mme Jomini Pablo Laeticia</t>
  </si>
  <si>
    <t>Emilia</t>
  </si>
  <si>
    <t>Dresse Emilia</t>
  </si>
  <si>
    <t>Dr Von Niederhausern</t>
  </si>
  <si>
    <t>Sortie déf merc 27/10/10 : Attente Phénix.</t>
  </si>
  <si>
    <r>
      <t>PL lié à crise suicidaire avec alcoolisation (1,40</t>
    </r>
    <r>
      <rPr>
        <sz val="10"/>
        <rFont val="Arial"/>
        <family val="2"/>
      </rPr>
      <t>‰</t>
    </r>
    <r>
      <rPr>
        <i/>
        <sz val="10"/>
        <rFont val="Arial"/>
        <family val="2"/>
      </rPr>
      <t>), origine Espagnole, marié 2 enf</t>
    </r>
  </si>
  <si>
    <t>(en instance de divorce ; jugement 12/2010), vit en CH depuis l'age de 3 ans.</t>
  </si>
  <si>
    <t>Travaille co/ Chauffeur livreur. Antibiothérapie liée à Boursite (coude droit), doit tél</t>
  </si>
  <si>
    <t>lundi 25/10 pour reporté son opération par le Dr De Reynier. Transfert de Thalassa.</t>
  </si>
  <si>
    <t xml:space="preserve">Vu Dim / Dr de réf. Suite à son refus de prendre son Séresta 15 mg, introduction </t>
  </si>
  <si>
    <t>d'Entumine 20 mg 4 X / j l'ayant sédaté +++</t>
  </si>
  <si>
    <t>Après avis Dresse Patrinjel, sortie déf mardi 26</t>
  </si>
  <si>
    <t>pour son opération, retour possible à Vénus pour</t>
  </si>
  <si>
    <t>finir sa prise en charge (après avis Dresse Fryer).</t>
  </si>
  <si>
    <t>Hygiène déplorable (sans +), appel tél de Mme Chappuis (non favorable au projet).</t>
  </si>
  <si>
    <t>Suite !!!</t>
  </si>
  <si>
    <t>Nécessite des réserves, (gestion de son excitation et moments délirants)</t>
  </si>
  <si>
    <t xml:space="preserve">Préparation de la sortie. </t>
  </si>
  <si>
    <t>Congé: selon lui ok, discret et retiré au retour</t>
  </si>
  <si>
    <t xml:space="preserve">Congé de samedi: ok selon lui et son épouse. </t>
  </si>
  <si>
    <t>Dim: en retrait</t>
  </si>
  <si>
    <t>Congé sam: ok. Très triste au cours du WE</t>
  </si>
  <si>
    <t xml:space="preserve">Stage à HS: </t>
  </si>
  <si>
    <t>Sortie libre large?</t>
  </si>
  <si>
    <t>Réseau?</t>
  </si>
  <si>
    <t>Nuit tjs difficile. Journée repsect du cadre mais bcp de demande.</t>
  </si>
  <si>
    <t>Sortie cette semaine, poursuite phénix dès place</t>
  </si>
  <si>
    <t>Suite?</t>
  </si>
  <si>
    <t>Chute nuit ven à sam: hématome à l'œil</t>
  </si>
  <si>
    <t xml:space="preserve">thymie tjs triste. </t>
  </si>
  <si>
    <t>Entretien avec M Esseiva</t>
  </si>
  <si>
    <t>Transfert?</t>
  </si>
  <si>
    <t>Désire un transfert à Mercure</t>
  </si>
  <si>
    <t>Crise d'angoisse au cours du WE</t>
  </si>
  <si>
    <t>Traitement de Semap continué jusqu'au 22.10.10 alors que stoppé le 14.10.10</t>
  </si>
  <si>
    <t>Sam: alcootest à 0,38</t>
  </si>
  <si>
    <t>Triage négatif 2x</t>
  </si>
  <si>
    <t>Mr Liechti Bruno</t>
  </si>
</sst>
</file>

<file path=xl/styles.xml><?xml version="1.0" encoding="utf-8"?>
<styleSheet xmlns="http://schemas.openxmlformats.org/spreadsheetml/2006/main">
  <numFmts count="8">
    <numFmt numFmtId="164" formatCode="[$-100C]d/\ mmmm\ yyyy;@"/>
    <numFmt numFmtId="165" formatCode="[$-F800]dddd\,\ mmmm\ dd\,\ yyyy"/>
    <numFmt numFmtId="166" formatCode="dd/mm/yyyy;@"/>
    <numFmt numFmtId="167" formatCode="[$-100C]d\ mmm\ yy;@"/>
    <numFmt numFmtId="168" formatCode="[$-40C]d\ mmmm\ yyyy;@"/>
    <numFmt numFmtId="169" formatCode="hh:mm:ss;@"/>
    <numFmt numFmtId="170" formatCode="[$-100C]dddd\,\ d/\ mmmm\ yyyy;@"/>
    <numFmt numFmtId="171" formatCode="0;[Red]0"/>
  </numFmts>
  <fonts count="78">
    <font>
      <b/>
      <i/>
      <sz val="10"/>
      <name val="Arial"/>
    </font>
    <font>
      <sz val="8"/>
      <name val="Arial"/>
    </font>
    <font>
      <u/>
      <sz val="10"/>
      <color indexed="12"/>
      <name val="Arial"/>
    </font>
    <font>
      <b/>
      <sz val="10"/>
      <color indexed="10"/>
      <name val="Arial"/>
      <family val="2"/>
    </font>
    <font>
      <b/>
      <sz val="8"/>
      <color indexed="19"/>
      <name val="Arial"/>
      <family val="2"/>
    </font>
    <font>
      <sz val="10"/>
      <color indexed="9"/>
      <name val="Arial"/>
    </font>
    <font>
      <sz val="8"/>
      <color indexed="81"/>
      <name val="Tahoma"/>
    </font>
    <font>
      <b/>
      <sz val="8"/>
      <color indexed="81"/>
      <name val="Tahoma"/>
    </font>
    <font>
      <b/>
      <sz val="10"/>
      <name val="Arial"/>
      <family val="2"/>
    </font>
    <font>
      <b/>
      <i/>
      <sz val="14"/>
      <name val="Arial"/>
      <family val="2"/>
    </font>
    <font>
      <sz val="12"/>
      <name val="Arial"/>
      <family val="2"/>
    </font>
    <font>
      <b/>
      <i/>
      <sz val="10"/>
      <color indexed="12"/>
      <name val="Arial"/>
      <family val="2"/>
    </font>
    <font>
      <sz val="10"/>
      <name val="Arial"/>
      <family val="2"/>
    </font>
    <font>
      <sz val="14"/>
      <name val="Arial"/>
      <family val="2"/>
    </font>
    <font>
      <b/>
      <i/>
      <sz val="10"/>
      <color indexed="9"/>
      <name val="Arial"/>
      <family val="2"/>
    </font>
    <font>
      <b/>
      <i/>
      <sz val="8"/>
      <color indexed="12"/>
      <name val="Tahoma"/>
      <family val="2"/>
    </font>
    <font>
      <i/>
      <sz val="10"/>
      <name val="Arial"/>
      <family val="2"/>
    </font>
    <font>
      <b/>
      <i/>
      <sz val="10"/>
      <name val="Arial"/>
      <family val="2"/>
    </font>
    <font>
      <sz val="9"/>
      <name val="Arial"/>
    </font>
    <font>
      <b/>
      <i/>
      <sz val="10"/>
      <color indexed="63"/>
      <name val="Arial"/>
      <family val="2"/>
    </font>
    <font>
      <i/>
      <sz val="10"/>
      <name val="Arial"/>
    </font>
    <font>
      <b/>
      <i/>
      <sz val="10"/>
      <color indexed="12"/>
      <name val="Arial"/>
    </font>
    <font>
      <b/>
      <i/>
      <sz val="8"/>
      <name val="Arial"/>
    </font>
    <font>
      <sz val="10"/>
      <color indexed="12"/>
      <name val="Arial"/>
      <family val="2"/>
    </font>
    <font>
      <b/>
      <i/>
      <sz val="9"/>
      <color indexed="19"/>
      <name val="Arial"/>
    </font>
    <font>
      <b/>
      <i/>
      <sz val="10"/>
      <color indexed="18"/>
      <name val="Arial"/>
    </font>
    <font>
      <b/>
      <i/>
      <sz val="10"/>
      <color indexed="17"/>
      <name val="Arial"/>
    </font>
    <font>
      <b/>
      <i/>
      <sz val="10"/>
      <color indexed="55"/>
      <name val="Arial"/>
    </font>
    <font>
      <u/>
      <sz val="10"/>
      <color indexed="22"/>
      <name val="Arial"/>
    </font>
    <font>
      <b/>
      <i/>
      <sz val="12"/>
      <color indexed="9"/>
      <name val="Arial"/>
      <family val="2"/>
    </font>
    <font>
      <b/>
      <i/>
      <sz val="10"/>
      <color indexed="9"/>
      <name val="Arial"/>
    </font>
    <font>
      <i/>
      <sz val="8"/>
      <color indexed="22"/>
      <name val="Arial"/>
      <family val="2"/>
    </font>
    <font>
      <b/>
      <i/>
      <sz val="10"/>
      <color indexed="22"/>
      <name val="Arial"/>
    </font>
    <font>
      <b/>
      <sz val="10"/>
      <color indexed="12"/>
      <name val="Arial"/>
      <family val="2"/>
    </font>
    <font>
      <b/>
      <i/>
      <sz val="10"/>
      <name val="Arial"/>
    </font>
    <font>
      <i/>
      <sz val="9"/>
      <color indexed="19"/>
      <name val="Arial"/>
    </font>
    <font>
      <b/>
      <i/>
      <sz val="10"/>
      <color indexed="19"/>
      <name val="Arial"/>
    </font>
    <font>
      <b/>
      <sz val="8"/>
      <color indexed="18"/>
      <name val="Tahoma"/>
      <family val="2"/>
    </font>
    <font>
      <b/>
      <sz val="9"/>
      <color indexed="19"/>
      <name val="Arial"/>
      <family val="2"/>
    </font>
    <font>
      <b/>
      <sz val="14"/>
      <color indexed="10"/>
      <name val="Arial"/>
      <family val="2"/>
    </font>
    <font>
      <sz val="9"/>
      <color indexed="16"/>
      <name val="Terminal"/>
      <family val="3"/>
      <charset val="255"/>
    </font>
    <font>
      <b/>
      <sz val="8"/>
      <color indexed="16"/>
      <name val="Terminal"/>
      <family val="3"/>
      <charset val="255"/>
    </font>
    <font>
      <sz val="8"/>
      <color indexed="16"/>
      <name val="Terminal"/>
      <family val="3"/>
      <charset val="255"/>
    </font>
    <font>
      <b/>
      <i/>
      <sz val="10"/>
      <color indexed="60"/>
      <name val="Arial"/>
    </font>
    <font>
      <b/>
      <i/>
      <sz val="9"/>
      <color indexed="60"/>
      <name val="Arial"/>
    </font>
    <font>
      <b/>
      <i/>
      <sz val="8"/>
      <color indexed="60"/>
      <name val="Tahoma"/>
      <family val="2"/>
    </font>
    <font>
      <b/>
      <i/>
      <sz val="10"/>
      <color indexed="16"/>
      <name val="Arial"/>
    </font>
    <font>
      <b/>
      <sz val="8"/>
      <color indexed="9"/>
      <name val="Tahoma"/>
      <family val="2"/>
    </font>
    <font>
      <b/>
      <i/>
      <sz val="9"/>
      <color indexed="60"/>
      <name val="Tahoma"/>
      <family val="2"/>
    </font>
    <font>
      <i/>
      <u/>
      <sz val="10"/>
      <color indexed="22"/>
      <name val="Arial"/>
      <family val="2"/>
    </font>
    <font>
      <b/>
      <sz val="9"/>
      <color indexed="9"/>
      <name val="Arial"/>
      <family val="2"/>
    </font>
    <font>
      <i/>
      <sz val="9"/>
      <color indexed="60"/>
      <name val="Arial"/>
      <family val="2"/>
    </font>
    <font>
      <b/>
      <sz val="8"/>
      <color indexed="81"/>
      <name val="Tahoma"/>
      <family val="2"/>
    </font>
    <font>
      <i/>
      <sz val="8"/>
      <color indexed="18"/>
      <name val="Arial"/>
      <family val="2"/>
    </font>
    <font>
      <b/>
      <i/>
      <sz val="8"/>
      <color indexed="18"/>
      <name val="Arial"/>
      <family val="2"/>
    </font>
    <font>
      <u/>
      <sz val="10"/>
      <color indexed="9"/>
      <name val="Arial"/>
    </font>
    <font>
      <i/>
      <sz val="9"/>
      <name val="Monotype Corsiva"/>
      <family val="4"/>
    </font>
    <font>
      <i/>
      <sz val="9"/>
      <color indexed="9"/>
      <name val="Monotype Corsiva"/>
      <family val="4"/>
    </font>
    <font>
      <b/>
      <i/>
      <sz val="11"/>
      <color indexed="8"/>
      <name val="Calibri"/>
      <family val="2"/>
    </font>
    <font>
      <b/>
      <i/>
      <sz val="11"/>
      <color indexed="12"/>
      <name val="Calibri"/>
      <family val="2"/>
    </font>
    <font>
      <b/>
      <i/>
      <sz val="9"/>
      <color indexed="9"/>
      <name val="Calibri"/>
      <family val="2"/>
    </font>
    <font>
      <b/>
      <sz val="9"/>
      <color indexed="9"/>
      <name val="Calibri"/>
      <family val="2"/>
    </font>
    <font>
      <sz val="9"/>
      <color indexed="9"/>
      <name val="Calibri"/>
      <family val="2"/>
    </font>
    <font>
      <sz val="11"/>
      <color indexed="22"/>
      <name val="Calibri"/>
      <family val="2"/>
    </font>
    <font>
      <u/>
      <sz val="11"/>
      <color indexed="12"/>
      <name val="Calibri"/>
      <family val="2"/>
    </font>
    <font>
      <u/>
      <sz val="11"/>
      <color indexed="60"/>
      <name val="Calibri"/>
      <family val="2"/>
    </font>
    <font>
      <i/>
      <sz val="10"/>
      <name val="Calibri"/>
      <family val="2"/>
    </font>
    <font>
      <b/>
      <i/>
      <sz val="10"/>
      <color indexed="9"/>
      <name val="Calibri"/>
      <family val="2"/>
    </font>
    <font>
      <b/>
      <i/>
      <sz val="14"/>
      <color indexed="9"/>
      <name val="Calibri"/>
      <family val="2"/>
    </font>
    <font>
      <u/>
      <sz val="10"/>
      <color indexed="22"/>
      <name val="Calibri"/>
      <family val="2"/>
    </font>
    <font>
      <b/>
      <i/>
      <sz val="10"/>
      <color indexed="8"/>
      <name val="Arial"/>
    </font>
    <font>
      <b/>
      <i/>
      <sz val="8"/>
      <name val="Arial"/>
      <family val="2"/>
    </font>
    <font>
      <i/>
      <sz val="8"/>
      <name val="Arial"/>
      <family val="2"/>
    </font>
    <font>
      <b/>
      <i/>
      <sz val="10"/>
      <color indexed="8"/>
      <name val="Arial"/>
      <family val="2"/>
    </font>
    <font>
      <i/>
      <sz val="9"/>
      <color theme="2" tint="-0.249977111117893"/>
      <name val="Garamond"/>
      <family val="1"/>
    </font>
    <font>
      <b/>
      <i/>
      <sz val="11"/>
      <color theme="0" tint="-0.249977111117893"/>
      <name val="Calibri"/>
      <family val="2"/>
    </font>
    <font>
      <b/>
      <sz val="9"/>
      <name val="Arial"/>
      <family val="2"/>
    </font>
    <font>
      <b/>
      <i/>
      <sz val="9"/>
      <name val="Calibri"/>
      <family val="2"/>
    </font>
  </fonts>
  <fills count="15">
    <fill>
      <patternFill patternType="none"/>
    </fill>
    <fill>
      <patternFill patternType="gray125"/>
    </fill>
    <fill>
      <patternFill patternType="solid">
        <fgColor indexed="41"/>
        <bgColor indexed="64"/>
      </patternFill>
    </fill>
    <fill>
      <patternFill patternType="solid">
        <fgColor indexed="16"/>
        <bgColor indexed="64"/>
      </patternFill>
    </fill>
    <fill>
      <patternFill patternType="solid">
        <fgColor indexed="22"/>
        <bgColor indexed="64"/>
      </patternFill>
    </fill>
    <fill>
      <patternFill patternType="solid">
        <fgColor indexed="44"/>
        <bgColor indexed="64"/>
      </patternFill>
    </fill>
    <fill>
      <patternFill patternType="solid">
        <fgColor indexed="13"/>
        <bgColor indexed="64"/>
      </patternFill>
    </fill>
    <fill>
      <patternFill patternType="solid">
        <fgColor indexed="51"/>
        <bgColor indexed="64"/>
      </patternFill>
    </fill>
    <fill>
      <patternFill patternType="solid">
        <fgColor indexed="12"/>
        <bgColor indexed="64"/>
      </patternFill>
    </fill>
    <fill>
      <patternFill patternType="solid">
        <fgColor indexed="21"/>
        <bgColor indexed="64"/>
      </patternFill>
    </fill>
    <fill>
      <patternFill patternType="solid">
        <fgColor indexed="59"/>
        <bgColor indexed="64"/>
      </patternFill>
    </fill>
    <fill>
      <patternFill patternType="solid">
        <fgColor indexed="23"/>
        <bgColor indexed="64"/>
      </patternFill>
    </fill>
    <fill>
      <patternFill patternType="solid">
        <fgColor indexed="8"/>
        <bgColor indexed="64"/>
      </patternFill>
    </fill>
    <fill>
      <patternFill patternType="solid">
        <fgColor indexed="57"/>
        <bgColor indexed="64"/>
      </patternFill>
    </fill>
    <fill>
      <patternFill patternType="solid">
        <fgColor rgb="FFFFFF99"/>
        <bgColor indexed="64"/>
      </patternFill>
    </fill>
  </fills>
  <borders count="101">
    <border>
      <left/>
      <right/>
      <top/>
      <bottom/>
      <diagonal/>
    </border>
    <border>
      <left style="medium">
        <color indexed="18"/>
      </left>
      <right style="dashDotDot">
        <color indexed="18"/>
      </right>
      <top/>
      <bottom style="medium">
        <color indexed="18"/>
      </bottom>
      <diagonal/>
    </border>
    <border>
      <left style="slantDashDot">
        <color indexed="18"/>
      </left>
      <right/>
      <top style="slantDashDot">
        <color indexed="18"/>
      </top>
      <bottom/>
      <diagonal/>
    </border>
    <border>
      <left/>
      <right/>
      <top style="slantDashDot">
        <color indexed="18"/>
      </top>
      <bottom/>
      <diagonal/>
    </border>
    <border>
      <left style="slantDashDot">
        <color indexed="18"/>
      </left>
      <right/>
      <top/>
      <bottom style="slantDashDot">
        <color indexed="18"/>
      </bottom>
      <diagonal/>
    </border>
    <border>
      <left/>
      <right/>
      <top/>
      <bottom style="slantDashDot">
        <color indexed="18"/>
      </bottom>
      <diagonal/>
    </border>
    <border>
      <left/>
      <right style="slantDashDot">
        <color indexed="18"/>
      </right>
      <top/>
      <bottom style="slantDashDot">
        <color indexed="18"/>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medium">
        <color indexed="64"/>
      </left>
      <right/>
      <top style="medium">
        <color indexed="64"/>
      </top>
      <bottom style="medium">
        <color indexed="64"/>
      </bottom>
      <diagonal/>
    </border>
    <border>
      <left/>
      <right style="double">
        <color indexed="9"/>
      </right>
      <top/>
      <bottom style="double">
        <color indexed="9"/>
      </bottom>
      <diagonal/>
    </border>
    <border>
      <left/>
      <right/>
      <top style="double">
        <color indexed="64"/>
      </top>
      <bottom/>
      <diagonal/>
    </border>
    <border>
      <left/>
      <right style="double">
        <color indexed="64"/>
      </right>
      <top style="double">
        <color indexed="64"/>
      </top>
      <bottom/>
      <diagonal/>
    </border>
    <border>
      <left/>
      <right style="double">
        <color indexed="64"/>
      </right>
      <top/>
      <bottom/>
      <diagonal/>
    </border>
    <border>
      <left style="medium">
        <color indexed="18"/>
      </left>
      <right style="dashDotDot">
        <color indexed="18"/>
      </right>
      <top style="medium">
        <color indexed="18"/>
      </top>
      <bottom/>
      <diagonal/>
    </border>
    <border>
      <left style="medium">
        <color indexed="18"/>
      </left>
      <right/>
      <top style="medium">
        <color indexed="18"/>
      </top>
      <bottom/>
      <diagonal/>
    </border>
    <border>
      <left style="medium">
        <color indexed="18"/>
      </left>
      <right/>
      <top/>
      <bottom style="medium">
        <color indexed="18"/>
      </bottom>
      <diagonal/>
    </border>
    <border>
      <left style="medium">
        <color indexed="18"/>
      </left>
      <right style="dashDot">
        <color indexed="18"/>
      </right>
      <top style="medium">
        <color indexed="18"/>
      </top>
      <bottom/>
      <diagonal/>
    </border>
    <border>
      <left style="medium">
        <color indexed="18"/>
      </left>
      <right style="dashDot">
        <color indexed="18"/>
      </right>
      <top/>
      <bottom style="medium">
        <color indexed="18"/>
      </bottom>
      <diagonal/>
    </border>
    <border>
      <left style="dashDotDot">
        <color indexed="18"/>
      </left>
      <right style="medium">
        <color indexed="18"/>
      </right>
      <top/>
      <bottom style="medium">
        <color indexed="18"/>
      </bottom>
      <diagonal/>
    </border>
    <border>
      <left style="dashDot">
        <color indexed="18"/>
      </left>
      <right style="medium">
        <color indexed="18"/>
      </right>
      <top/>
      <bottom style="medium">
        <color indexed="18"/>
      </bottom>
      <diagonal/>
    </border>
    <border>
      <left/>
      <right style="medium">
        <color indexed="18"/>
      </right>
      <top/>
      <bottom style="medium">
        <color indexed="18"/>
      </bottom>
      <diagonal/>
    </border>
    <border>
      <left style="mediumDashDot">
        <color indexed="18"/>
      </left>
      <right style="mediumDashDot">
        <color indexed="18"/>
      </right>
      <top style="mediumDashDot">
        <color indexed="18"/>
      </top>
      <bottom/>
      <diagonal/>
    </border>
    <border>
      <left style="mediumDashDot">
        <color indexed="18"/>
      </left>
      <right style="mediumDashDot">
        <color indexed="18"/>
      </right>
      <top/>
      <bottom style="mediumDashDot">
        <color indexed="18"/>
      </bottom>
      <diagonal/>
    </border>
    <border>
      <left style="slantDashDot">
        <color indexed="18"/>
      </left>
      <right style="slantDashDot">
        <color indexed="18"/>
      </right>
      <top style="slantDashDot">
        <color indexed="18"/>
      </top>
      <bottom/>
      <diagonal/>
    </border>
    <border>
      <left style="slantDashDot">
        <color indexed="18"/>
      </left>
      <right style="slantDashDot">
        <color indexed="18"/>
      </right>
      <top/>
      <bottom style="slantDashDot">
        <color indexed="18"/>
      </bottom>
      <diagonal/>
    </border>
    <border>
      <left style="dashDotDot">
        <color indexed="18"/>
      </left>
      <right style="dashDotDot">
        <color indexed="18"/>
      </right>
      <top/>
      <bottom style="medium">
        <color indexed="18"/>
      </bottom>
      <diagonal/>
    </border>
    <border>
      <left style="dashDot">
        <color indexed="18"/>
      </left>
      <right style="dashDot">
        <color indexed="18"/>
      </right>
      <top/>
      <bottom style="medium">
        <color indexed="18"/>
      </bottom>
      <diagonal/>
    </border>
    <border>
      <left style="double">
        <color indexed="64"/>
      </left>
      <right/>
      <top/>
      <bottom/>
      <diagonal/>
    </border>
    <border>
      <left style="dashDotDot">
        <color indexed="64"/>
      </left>
      <right/>
      <top/>
      <bottom/>
      <diagonal/>
    </border>
    <border>
      <left style="double">
        <color indexed="64"/>
      </left>
      <right/>
      <top/>
      <bottom style="double">
        <color indexed="64"/>
      </bottom>
      <diagonal/>
    </border>
    <border>
      <left/>
      <right/>
      <top style="double">
        <color indexed="64"/>
      </top>
      <bottom style="double">
        <color indexed="64"/>
      </bottom>
      <diagonal/>
    </border>
    <border>
      <left/>
      <right style="double">
        <color indexed="64"/>
      </right>
      <top/>
      <bottom style="double">
        <color indexed="64"/>
      </bottom>
      <diagonal/>
    </border>
    <border>
      <left style="double">
        <color indexed="64"/>
      </left>
      <right/>
      <top style="double">
        <color indexed="64"/>
      </top>
      <bottom/>
      <diagonal/>
    </border>
    <border>
      <left style="double">
        <color indexed="64"/>
      </left>
      <right style="double">
        <color indexed="64"/>
      </right>
      <top/>
      <bottom/>
      <diagonal/>
    </border>
    <border>
      <left style="dotted">
        <color indexed="18"/>
      </left>
      <right style="dashDotDot">
        <color indexed="64"/>
      </right>
      <top/>
      <bottom/>
      <diagonal/>
    </border>
    <border>
      <left/>
      <right/>
      <top/>
      <bottom style="double">
        <color indexed="64"/>
      </bottom>
      <diagonal/>
    </border>
    <border>
      <left style="dashDotDot">
        <color indexed="18"/>
      </left>
      <right style="dashDotDot">
        <color indexed="18"/>
      </right>
      <top style="medium">
        <color indexed="18"/>
      </top>
      <bottom/>
      <diagonal/>
    </border>
    <border>
      <left style="dashDot">
        <color indexed="18"/>
      </left>
      <right style="dashDot">
        <color indexed="18"/>
      </right>
      <top style="medium">
        <color indexed="18"/>
      </top>
      <bottom/>
      <diagonal/>
    </border>
    <border>
      <left/>
      <right style="medium">
        <color indexed="18"/>
      </right>
      <top style="medium">
        <color indexed="18"/>
      </top>
      <bottom/>
      <diagonal/>
    </border>
    <border>
      <left/>
      <right style="dashDotDot">
        <color indexed="64"/>
      </right>
      <top/>
      <bottom/>
      <diagonal/>
    </border>
    <border>
      <left style="dotted">
        <color indexed="64"/>
      </left>
      <right style="dashDotDot">
        <color indexed="64"/>
      </right>
      <top/>
      <bottom/>
      <diagonal/>
    </border>
    <border>
      <left style="dotted">
        <color indexed="64"/>
      </left>
      <right style="dashDotDot">
        <color indexed="64"/>
      </right>
      <top/>
      <bottom style="double">
        <color indexed="64"/>
      </bottom>
      <diagonal/>
    </border>
    <border>
      <left style="dashDotDot">
        <color indexed="64"/>
      </left>
      <right/>
      <top/>
      <bottom style="double">
        <color indexed="64"/>
      </bottom>
      <diagonal/>
    </border>
    <border>
      <left/>
      <right style="dashDotDot">
        <color indexed="64"/>
      </right>
      <top/>
      <bottom style="double">
        <color indexed="64"/>
      </bottom>
      <diagonal/>
    </border>
    <border>
      <left style="dashDotDot">
        <color indexed="18"/>
      </left>
      <right style="medium">
        <color indexed="18"/>
      </right>
      <top style="medium">
        <color indexed="18"/>
      </top>
      <bottom/>
      <diagonal/>
    </border>
    <border>
      <left style="dashDot">
        <color indexed="18"/>
      </left>
      <right style="medium">
        <color indexed="18"/>
      </right>
      <top style="medium">
        <color indexed="18"/>
      </top>
      <bottom/>
      <diagonal/>
    </border>
    <border>
      <left style="medium">
        <color indexed="18"/>
      </left>
      <right style="dashDotDot">
        <color indexed="18"/>
      </right>
      <top/>
      <bottom/>
      <diagonal/>
    </border>
    <border>
      <left style="medium">
        <color indexed="18"/>
      </left>
      <right/>
      <top/>
      <bottom/>
      <diagonal/>
    </border>
    <border>
      <left style="medium">
        <color indexed="64"/>
      </left>
      <right style="medium">
        <color indexed="64"/>
      </right>
      <top/>
      <bottom/>
      <diagonal/>
    </border>
    <border>
      <left/>
      <right/>
      <top style="medium">
        <color indexed="64"/>
      </top>
      <bottom/>
      <diagonal/>
    </border>
    <border>
      <left/>
      <right/>
      <top/>
      <bottom style="thin">
        <color indexed="64"/>
      </bottom>
      <diagonal/>
    </border>
    <border>
      <left style="double">
        <color indexed="9"/>
      </left>
      <right style="double">
        <color indexed="9"/>
      </right>
      <top style="double">
        <color indexed="9"/>
      </top>
      <bottom style="double">
        <color indexed="9"/>
      </bottom>
      <diagonal/>
    </border>
    <border>
      <left/>
      <right style="double">
        <color indexed="9"/>
      </right>
      <top/>
      <bottom/>
      <diagonal/>
    </border>
    <border>
      <left/>
      <right/>
      <top/>
      <bottom style="double">
        <color indexed="9"/>
      </bottom>
      <diagonal/>
    </border>
    <border>
      <left style="double">
        <color indexed="9"/>
      </left>
      <right style="double">
        <color indexed="9"/>
      </right>
      <top/>
      <bottom style="double">
        <color indexed="9"/>
      </bottom>
      <diagonal/>
    </border>
    <border>
      <left style="medium">
        <color indexed="64"/>
      </left>
      <right/>
      <top style="medium">
        <color indexed="64"/>
      </top>
      <bottom style="double">
        <color indexed="64"/>
      </bottom>
      <diagonal/>
    </border>
    <border>
      <left style="medium">
        <color indexed="64"/>
      </left>
      <right style="dashDotDot">
        <color indexed="64"/>
      </right>
      <top/>
      <bottom style="medium">
        <color indexed="64"/>
      </bottom>
      <diagonal/>
    </border>
    <border>
      <left style="dashDotDot">
        <color indexed="64"/>
      </left>
      <right style="dashDotDot">
        <color indexed="64"/>
      </right>
      <top/>
      <bottom style="medium">
        <color indexed="64"/>
      </bottom>
      <diagonal/>
    </border>
    <border>
      <left style="dashDotDot">
        <color indexed="64"/>
      </left>
      <right style="dashDotDot">
        <color indexed="64"/>
      </right>
      <top style="medium">
        <color indexed="64"/>
      </top>
      <bottom/>
      <diagonal/>
    </border>
    <border>
      <left style="dashDotDot">
        <color indexed="64"/>
      </left>
      <right style="medium">
        <color indexed="64"/>
      </right>
      <top style="medium">
        <color indexed="64"/>
      </top>
      <bottom/>
      <diagonal/>
    </border>
    <border>
      <left style="dashDotDot">
        <color indexed="64"/>
      </left>
      <right style="medium">
        <color indexed="64"/>
      </right>
      <top/>
      <bottom style="medium">
        <color indexed="64"/>
      </bottom>
      <diagonal/>
    </border>
    <border>
      <left style="medium">
        <color indexed="64"/>
      </left>
      <right style="dashDotDot">
        <color indexed="64"/>
      </right>
      <top style="medium">
        <color indexed="64"/>
      </top>
      <bottom/>
      <diagonal/>
    </border>
    <border>
      <left/>
      <right/>
      <top style="thin">
        <color indexed="22"/>
      </top>
      <bottom style="thin">
        <color indexed="22"/>
      </bottom>
      <diagonal/>
    </border>
    <border>
      <left style="double">
        <color indexed="9"/>
      </left>
      <right/>
      <top/>
      <bottom style="double">
        <color indexed="9"/>
      </bottom>
      <diagonal/>
    </border>
    <border>
      <left/>
      <right style="double">
        <color indexed="64"/>
      </right>
      <top/>
      <bottom style="thick">
        <color indexed="64"/>
      </bottom>
      <diagonal/>
    </border>
    <border>
      <left/>
      <right style="double">
        <color indexed="64"/>
      </right>
      <top/>
      <bottom style="thin">
        <color indexed="64"/>
      </bottom>
      <diagonal/>
    </border>
    <border>
      <left/>
      <right style="double">
        <color indexed="64"/>
      </right>
      <top style="thin">
        <color indexed="64"/>
      </top>
      <bottom/>
      <diagonal/>
    </border>
    <border>
      <left style="double">
        <color indexed="64"/>
      </left>
      <right/>
      <top/>
      <bottom style="thin">
        <color indexed="64"/>
      </bottom>
      <diagonal/>
    </border>
    <border>
      <left style="double">
        <color indexed="64"/>
      </left>
      <right/>
      <top/>
      <bottom style="thick">
        <color indexed="64"/>
      </bottom>
      <diagonal/>
    </border>
    <border>
      <left/>
      <right/>
      <top style="thin">
        <color indexed="64"/>
      </top>
      <bottom/>
      <diagonal/>
    </border>
    <border>
      <left style="double">
        <color indexed="9"/>
      </left>
      <right/>
      <top style="double">
        <color indexed="9"/>
      </top>
      <bottom/>
      <diagonal/>
    </border>
    <border>
      <left style="double">
        <color indexed="9"/>
      </left>
      <right style="double">
        <color indexed="9"/>
      </right>
      <top style="double">
        <color indexed="9"/>
      </top>
      <bottom/>
      <diagonal/>
    </border>
    <border>
      <left style="double">
        <color indexed="9"/>
      </left>
      <right style="double">
        <color indexed="9"/>
      </right>
      <top/>
      <bottom/>
      <diagonal/>
    </border>
    <border>
      <left/>
      <right style="double">
        <color indexed="9"/>
      </right>
      <top style="double">
        <color indexed="9"/>
      </top>
      <bottom/>
      <diagonal/>
    </border>
    <border>
      <left/>
      <right/>
      <top style="medium">
        <color indexed="18"/>
      </top>
      <bottom style="thin">
        <color indexed="22"/>
      </bottom>
      <diagonal/>
    </border>
    <border>
      <left/>
      <right/>
      <top style="thin">
        <color indexed="22"/>
      </top>
      <bottom style="medium">
        <color indexed="18"/>
      </bottom>
      <diagonal/>
    </border>
    <border>
      <left/>
      <right/>
      <top/>
      <bottom style="thin">
        <color indexed="22"/>
      </bottom>
      <diagonal/>
    </border>
    <border>
      <left/>
      <right/>
      <top style="thin">
        <color indexed="22"/>
      </top>
      <bottom/>
      <diagonal/>
    </border>
    <border>
      <left/>
      <right/>
      <top/>
      <bottom style="medium">
        <color indexed="18"/>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right/>
      <top style="medium">
        <color indexed="22"/>
      </top>
      <bottom style="thin">
        <color indexed="22"/>
      </bottom>
      <diagonal/>
    </border>
    <border>
      <left/>
      <right style="slantDashDot">
        <color indexed="18"/>
      </right>
      <top style="slantDashDot">
        <color indexed="18"/>
      </top>
      <bottom/>
      <diagonal/>
    </border>
    <border>
      <left/>
      <right/>
      <top style="thin">
        <color indexed="22"/>
      </top>
      <bottom style="medium">
        <color indexed="22"/>
      </bottom>
      <diagonal/>
    </border>
    <border>
      <left/>
      <right/>
      <top style="medium">
        <color indexed="18"/>
      </top>
      <bottom/>
      <diagonal/>
    </border>
    <border>
      <left/>
      <right/>
      <top style="medium">
        <color indexed="64"/>
      </top>
      <bottom style="double">
        <color indexed="64"/>
      </bottom>
      <diagonal/>
    </border>
    <border>
      <left/>
      <right style="double">
        <color indexed="64"/>
      </right>
      <top style="medium">
        <color indexed="64"/>
      </top>
      <bottom style="double">
        <color indexed="64"/>
      </bottom>
      <diagonal/>
    </border>
    <border>
      <left style="double">
        <color indexed="64"/>
      </left>
      <right/>
      <top style="medium">
        <color indexed="64"/>
      </top>
      <bottom style="double">
        <color indexed="64"/>
      </bottom>
      <diagonal/>
    </border>
    <border>
      <left/>
      <right style="medium">
        <color indexed="64"/>
      </right>
      <top style="medium">
        <color indexed="64"/>
      </top>
      <bottom style="double">
        <color indexed="64"/>
      </bottom>
      <diagonal/>
    </border>
    <border>
      <left/>
      <right style="double">
        <color theme="2"/>
      </right>
      <top style="double">
        <color theme="2"/>
      </top>
      <bottom style="double">
        <color theme="2"/>
      </bottom>
      <diagonal/>
    </border>
    <border>
      <left style="double">
        <color theme="2"/>
      </left>
      <right style="double">
        <color theme="2"/>
      </right>
      <top style="double">
        <color theme="2"/>
      </top>
      <bottom style="double">
        <color theme="2"/>
      </bottom>
      <diagonal/>
    </border>
    <border>
      <left style="double">
        <color indexed="9"/>
      </left>
      <right style="double">
        <color theme="0"/>
      </right>
      <top style="double">
        <color theme="2"/>
      </top>
      <bottom/>
      <diagonal/>
    </border>
    <border>
      <left style="double">
        <color indexed="9"/>
      </left>
      <right style="double">
        <color theme="0"/>
      </right>
      <top/>
      <bottom/>
      <diagonal/>
    </border>
    <border>
      <left style="double">
        <color indexed="9"/>
      </left>
      <right style="double">
        <color theme="0"/>
      </right>
      <top/>
      <bottom style="double">
        <color indexed="9"/>
      </bottom>
      <diagonal/>
    </border>
  </borders>
  <cellStyleXfs count="5">
    <xf numFmtId="0" fontId="0" fillId="0" borderId="0" applyNumberFormat="0">
      <alignment vertical="center"/>
    </xf>
    <xf numFmtId="0" fontId="20" fillId="0" borderId="0" applyNumberFormat="0" applyProtection="0">
      <alignment vertical="center"/>
    </xf>
    <xf numFmtId="164" fontId="12" fillId="0" borderId="0" applyNumberFormat="0" applyProtection="0">
      <alignment horizontal="center" vertical="center"/>
      <protection locked="0"/>
    </xf>
    <xf numFmtId="0" fontId="2" fillId="0" borderId="0" applyNumberFormat="0" applyFill="0" applyBorder="0" applyAlignment="0" applyProtection="0">
      <alignment vertical="top"/>
      <protection locked="0"/>
    </xf>
    <xf numFmtId="0" fontId="19" fillId="0" borderId="0" applyNumberFormat="0" applyProtection="0">
      <alignment horizontal="center" vertical="center"/>
    </xf>
  </cellStyleXfs>
  <cellXfs count="376">
    <xf numFmtId="0" fontId="0" fillId="0" borderId="0" xfId="0">
      <alignment vertical="center"/>
    </xf>
    <xf numFmtId="164" fontId="0" fillId="0" borderId="0" xfId="0" applyNumberFormat="1">
      <alignment vertical="center"/>
    </xf>
    <xf numFmtId="0" fontId="0" fillId="0" borderId="0" xfId="0" applyAlignment="1">
      <alignment horizontal="center"/>
    </xf>
    <xf numFmtId="0" fontId="0" fillId="0" borderId="0" xfId="0" applyAlignment="1">
      <alignment horizontal="left"/>
    </xf>
    <xf numFmtId="0" fontId="0" fillId="0" borderId="0" xfId="0" applyBorder="1" applyAlignment="1">
      <alignment horizontal="left"/>
    </xf>
    <xf numFmtId="0" fontId="0" fillId="0" borderId="0" xfId="0" applyBorder="1">
      <alignment vertical="center"/>
    </xf>
    <xf numFmtId="0" fontId="0" fillId="0" borderId="0" xfId="0" applyBorder="1" applyAlignment="1">
      <alignment horizontal="center"/>
    </xf>
    <xf numFmtId="0" fontId="0" fillId="0" borderId="1" xfId="0" applyBorder="1" applyAlignment="1">
      <alignment horizontal="left"/>
    </xf>
    <xf numFmtId="0" fontId="0" fillId="0" borderId="2" xfId="0" applyBorder="1" applyAlignment="1">
      <alignment horizontal="left"/>
    </xf>
    <xf numFmtId="0" fontId="0" fillId="0" borderId="3" xfId="0" applyBorder="1">
      <alignment vertical="center"/>
    </xf>
    <xf numFmtId="0" fontId="0" fillId="0" borderId="3" xfId="0" applyBorder="1" applyAlignment="1">
      <alignment horizontal="center"/>
    </xf>
    <xf numFmtId="0" fontId="0" fillId="0" borderId="4" xfId="0" applyBorder="1" applyAlignment="1">
      <alignment horizontal="left"/>
    </xf>
    <xf numFmtId="0" fontId="0" fillId="0" borderId="5" xfId="0" applyBorder="1">
      <alignment vertical="center"/>
    </xf>
    <xf numFmtId="0" fontId="0" fillId="0" borderId="6" xfId="0" applyBorder="1">
      <alignment vertical="center"/>
    </xf>
    <xf numFmtId="0" fontId="0" fillId="0" borderId="5" xfId="0" applyBorder="1" applyAlignment="1">
      <alignment horizontal="center"/>
    </xf>
    <xf numFmtId="0" fontId="0" fillId="0" borderId="0" xfId="0" applyFill="1">
      <alignment vertical="center"/>
    </xf>
    <xf numFmtId="0" fontId="0" fillId="0" borderId="0" xfId="0" applyAlignment="1"/>
    <xf numFmtId="166" fontId="0" fillId="0" borderId="0" xfId="0" applyNumberFormat="1" applyAlignment="1"/>
    <xf numFmtId="14" fontId="0" fillId="0" borderId="1" xfId="0" applyNumberFormat="1" applyBorder="1" applyAlignment="1">
      <alignment horizontal="left"/>
    </xf>
    <xf numFmtId="0" fontId="0" fillId="2" borderId="7" xfId="0" applyFill="1" applyBorder="1">
      <alignment vertical="center"/>
    </xf>
    <xf numFmtId="0" fontId="0" fillId="2" borderId="8" xfId="0" applyFill="1" applyBorder="1">
      <alignment vertical="center"/>
    </xf>
    <xf numFmtId="0" fontId="0" fillId="2" borderId="9" xfId="0" applyFill="1" applyBorder="1">
      <alignment vertical="center"/>
    </xf>
    <xf numFmtId="0" fontId="0" fillId="2" borderId="10" xfId="0" applyFill="1" applyBorder="1">
      <alignment vertical="center"/>
    </xf>
    <xf numFmtId="0" fontId="0" fillId="2" borderId="11" xfId="0" applyFill="1" applyBorder="1">
      <alignment vertical="center"/>
    </xf>
    <xf numFmtId="0" fontId="0" fillId="2" borderId="12" xfId="0" applyFill="1" applyBorder="1">
      <alignment vertical="center"/>
    </xf>
    <xf numFmtId="0" fontId="0" fillId="2" borderId="13" xfId="0" applyFill="1" applyBorder="1">
      <alignment vertical="center"/>
    </xf>
    <xf numFmtId="0" fontId="0" fillId="2" borderId="14" xfId="0" applyFill="1" applyBorder="1">
      <alignment vertical="center"/>
    </xf>
    <xf numFmtId="0" fontId="0" fillId="0" borderId="15" xfId="0" applyFill="1" applyBorder="1" applyAlignment="1">
      <alignment horizontal="center" vertical="center" textRotation="90"/>
    </xf>
    <xf numFmtId="0" fontId="0" fillId="2" borderId="8" xfId="0" applyFill="1" applyBorder="1" applyAlignment="1">
      <alignment horizontal="center"/>
    </xf>
    <xf numFmtId="0" fontId="0" fillId="2" borderId="13" xfId="0" applyFill="1" applyBorder="1" applyAlignment="1">
      <alignment horizontal="center"/>
    </xf>
    <xf numFmtId="167" fontId="0" fillId="0" borderId="0" xfId="0" applyNumberFormat="1" applyBorder="1" applyAlignment="1">
      <alignment horizontal="center"/>
    </xf>
    <xf numFmtId="167" fontId="0" fillId="0" borderId="3" xfId="0" applyNumberFormat="1" applyBorder="1" applyAlignment="1">
      <alignment horizontal="center"/>
    </xf>
    <xf numFmtId="167" fontId="0" fillId="0" borderId="0" xfId="0" applyNumberFormat="1" applyAlignment="1">
      <alignment horizontal="center"/>
    </xf>
    <xf numFmtId="14" fontId="0" fillId="0" borderId="0" xfId="0" applyNumberFormat="1" applyProtection="1">
      <alignment vertical="center"/>
    </xf>
    <xf numFmtId="0" fontId="0" fillId="0" borderId="0" xfId="0" applyFill="1" applyBorder="1" applyAlignment="1"/>
    <xf numFmtId="0" fontId="0" fillId="0" borderId="0" xfId="0" applyFill="1" applyAlignment="1">
      <alignment horizontal="center"/>
    </xf>
    <xf numFmtId="168" fontId="0" fillId="0" borderId="0" xfId="0" applyNumberFormat="1">
      <alignment vertical="center"/>
    </xf>
    <xf numFmtId="0" fontId="0" fillId="0" borderId="3" xfId="0" applyBorder="1" applyAlignment="1">
      <alignment horizontal="left"/>
    </xf>
    <xf numFmtId="167" fontId="5" fillId="3" borderId="16" xfId="0" applyNumberFormat="1" applyFont="1" applyFill="1" applyBorder="1" applyAlignment="1">
      <alignment horizontal="center"/>
    </xf>
    <xf numFmtId="0" fontId="0" fillId="4" borderId="0" xfId="0" applyFill="1" applyBorder="1">
      <alignment vertical="center"/>
    </xf>
    <xf numFmtId="0" fontId="0" fillId="4" borderId="0" xfId="0" applyFill="1">
      <alignment vertical="center"/>
    </xf>
    <xf numFmtId="0" fontId="0" fillId="4" borderId="0" xfId="0" applyFill="1" applyBorder="1" applyAlignment="1">
      <alignment horizontal="center"/>
    </xf>
    <xf numFmtId="0" fontId="0" fillId="4" borderId="0" xfId="0" applyFill="1" applyBorder="1" applyAlignment="1">
      <alignment horizontal="left"/>
    </xf>
    <xf numFmtId="167" fontId="0" fillId="4" borderId="0" xfId="0" applyNumberFormat="1" applyFill="1" applyBorder="1" applyAlignment="1">
      <alignment horizontal="center"/>
    </xf>
    <xf numFmtId="0" fontId="0" fillId="0" borderId="0" xfId="0" applyFill="1" applyBorder="1">
      <alignment vertical="center"/>
    </xf>
    <xf numFmtId="0" fontId="0" fillId="0" borderId="0" xfId="0" applyFill="1" applyAlignment="1">
      <alignment horizontal="left"/>
    </xf>
    <xf numFmtId="0" fontId="0" fillId="0" borderId="17" xfId="0" applyFill="1" applyBorder="1">
      <alignment vertical="center"/>
    </xf>
    <xf numFmtId="0" fontId="0" fillId="0" borderId="18" xfId="0" applyFill="1" applyBorder="1">
      <alignment vertical="center"/>
    </xf>
    <xf numFmtId="0" fontId="0" fillId="0" borderId="19" xfId="0" applyFill="1" applyBorder="1">
      <alignment vertical="center"/>
    </xf>
    <xf numFmtId="0" fontId="8" fillId="0" borderId="20" xfId="0" applyFont="1" applyBorder="1" applyAlignment="1">
      <alignment horizontal="left"/>
    </xf>
    <xf numFmtId="0" fontId="8" fillId="0" borderId="21" xfId="0" applyFont="1" applyBorder="1" applyAlignment="1">
      <alignment horizontal="left"/>
    </xf>
    <xf numFmtId="0" fontId="0" fillId="0" borderId="22" xfId="0" applyBorder="1" applyAlignment="1">
      <alignment horizontal="left"/>
    </xf>
    <xf numFmtId="0" fontId="8" fillId="0" borderId="0" xfId="0" applyFont="1" applyProtection="1">
      <alignment vertical="center"/>
      <protection locked="0"/>
    </xf>
    <xf numFmtId="167" fontId="0" fillId="0" borderId="0" xfId="0" applyNumberFormat="1" applyAlignment="1" applyProtection="1">
      <alignment horizontal="center"/>
      <protection locked="0"/>
    </xf>
    <xf numFmtId="0" fontId="0" fillId="0" borderId="0" xfId="0" applyProtection="1">
      <alignment vertical="center"/>
      <protection locked="0"/>
    </xf>
    <xf numFmtId="164" fontId="0" fillId="0" borderId="0" xfId="0" applyNumberFormat="1" applyProtection="1">
      <alignment vertical="center"/>
      <protection locked="0"/>
    </xf>
    <xf numFmtId="0" fontId="0" fillId="0" borderId="0" xfId="0" applyAlignment="1" applyProtection="1">
      <alignment horizontal="center"/>
      <protection locked="0"/>
    </xf>
    <xf numFmtId="0" fontId="10" fillId="0" borderId="0" xfId="0" applyFont="1" applyFill="1" applyBorder="1" applyAlignment="1" applyProtection="1">
      <alignment vertical="center" textRotation="30"/>
      <protection hidden="1"/>
    </xf>
    <xf numFmtId="0" fontId="9" fillId="0" borderId="0" xfId="0" applyFont="1" applyFill="1" applyBorder="1" applyAlignment="1" applyProtection="1">
      <alignment vertical="center" textRotation="30"/>
      <protection hidden="1"/>
    </xf>
    <xf numFmtId="0" fontId="8" fillId="0" borderId="0" xfId="0" applyFont="1">
      <alignment vertical="center"/>
    </xf>
    <xf numFmtId="0" fontId="8" fillId="0" borderId="0" xfId="0" applyFont="1" applyAlignment="1">
      <alignment horizontal="center"/>
    </xf>
    <xf numFmtId="14" fontId="0" fillId="0" borderId="0" xfId="0" applyNumberFormat="1" applyAlignment="1">
      <alignment horizontal="center"/>
    </xf>
    <xf numFmtId="0" fontId="8" fillId="0" borderId="23" xfId="0" applyFont="1" applyBorder="1" applyAlignment="1">
      <alignment horizontal="left"/>
    </xf>
    <xf numFmtId="0" fontId="0" fillId="0" borderId="24" xfId="0" applyBorder="1" applyAlignment="1">
      <alignment horizontal="left"/>
    </xf>
    <xf numFmtId="164" fontId="11" fillId="0" borderId="0" xfId="0" applyNumberFormat="1" applyFont="1" applyAlignment="1" applyProtection="1">
      <alignment horizontal="center"/>
      <protection locked="0"/>
    </xf>
    <xf numFmtId="164" fontId="11" fillId="0" borderId="0" xfId="0" applyNumberFormat="1" applyFont="1" applyAlignment="1">
      <alignment horizontal="center"/>
    </xf>
    <xf numFmtId="49" fontId="11" fillId="0" borderId="25" xfId="0" applyNumberFormat="1" applyFont="1" applyBorder="1" applyAlignment="1">
      <alignment horizontal="center"/>
    </xf>
    <xf numFmtId="49" fontId="11" fillId="0" borderId="26" xfId="0" applyNumberFormat="1" applyFont="1" applyBorder="1" applyAlignment="1">
      <alignment horizontal="center"/>
    </xf>
    <xf numFmtId="49" fontId="11" fillId="0" borderId="27" xfId="0" applyNumberFormat="1" applyFont="1" applyBorder="1" applyAlignment="1" applyProtection="1">
      <alignment horizontal="center"/>
    </xf>
    <xf numFmtId="0" fontId="0" fillId="0" borderId="28" xfId="0" applyBorder="1" applyAlignment="1">
      <alignment horizontal="center"/>
    </xf>
    <xf numFmtId="164" fontId="0" fillId="0" borderId="28" xfId="0" applyNumberFormat="1" applyBorder="1" applyAlignment="1">
      <alignment horizontal="center"/>
    </xf>
    <xf numFmtId="0" fontId="0" fillId="0" borderId="29" xfId="0" applyBorder="1" applyAlignment="1">
      <alignment horizontal="center"/>
    </xf>
    <xf numFmtId="164" fontId="0" fillId="0" borderId="29" xfId="0" applyNumberFormat="1" applyBorder="1" applyAlignment="1">
      <alignment horizontal="center"/>
    </xf>
    <xf numFmtId="49" fontId="11" fillId="0" borderId="25" xfId="0" applyNumberFormat="1" applyFont="1" applyBorder="1" applyAlignment="1" applyProtection="1">
      <alignment horizontal="center"/>
      <protection locked="0"/>
    </xf>
    <xf numFmtId="0" fontId="13" fillId="0" borderId="0" xfId="0" applyFont="1" applyFill="1" applyBorder="1" applyAlignment="1" applyProtection="1">
      <alignment vertical="center" textRotation="30"/>
      <protection hidden="1"/>
    </xf>
    <xf numFmtId="0" fontId="12" fillId="0" borderId="0" xfId="0" applyFont="1">
      <alignment vertical="center"/>
    </xf>
    <xf numFmtId="0" fontId="8" fillId="0" borderId="21" xfId="0" applyFont="1" applyBorder="1" applyAlignment="1" applyProtection="1">
      <alignment horizontal="left"/>
    </xf>
    <xf numFmtId="167" fontId="0" fillId="0" borderId="30" xfId="0" applyNumberFormat="1" applyBorder="1" applyAlignment="1">
      <alignment horizontal="center"/>
    </xf>
    <xf numFmtId="167" fontId="0" fillId="0" borderId="31" xfId="0" applyNumberFormat="1" applyBorder="1" applyAlignment="1">
      <alignment horizontal="center"/>
    </xf>
    <xf numFmtId="0" fontId="17" fillId="0" borderId="5" xfId="0" applyFont="1" applyBorder="1" applyAlignment="1">
      <alignment horizontal="center"/>
    </xf>
    <xf numFmtId="0" fontId="17" fillId="0" borderId="32" xfId="0" applyFont="1" applyBorder="1" applyAlignment="1">
      <alignment horizontal="center"/>
    </xf>
    <xf numFmtId="0" fontId="17" fillId="0" borderId="33" xfId="0" applyFont="1" applyBorder="1" applyAlignment="1">
      <alignment horizontal="center"/>
    </xf>
    <xf numFmtId="0" fontId="19" fillId="0" borderId="0" xfId="4" applyFont="1">
      <alignment horizontal="center" vertical="center"/>
    </xf>
    <xf numFmtId="167" fontId="20" fillId="0" borderId="0" xfId="1" applyNumberFormat="1" applyProtection="1">
      <alignment vertical="center"/>
      <protection locked="0"/>
    </xf>
    <xf numFmtId="167" fontId="0" fillId="0" borderId="0" xfId="0" applyNumberFormat="1">
      <alignment vertical="center"/>
    </xf>
    <xf numFmtId="0" fontId="8" fillId="0" borderId="21" xfId="0" applyFont="1" applyBorder="1" applyProtection="1">
      <alignment vertical="center"/>
      <protection locked="0"/>
    </xf>
    <xf numFmtId="0" fontId="0" fillId="0" borderId="22" xfId="0" applyBorder="1" applyProtection="1">
      <alignment vertical="center"/>
      <protection locked="0"/>
    </xf>
    <xf numFmtId="164" fontId="11" fillId="0" borderId="27" xfId="0" applyNumberFormat="1" applyFont="1" applyBorder="1" applyAlignment="1" applyProtection="1">
      <alignment horizontal="center"/>
      <protection locked="0"/>
    </xf>
    <xf numFmtId="0" fontId="17" fillId="0" borderId="0" xfId="0" applyFont="1" applyProtection="1">
      <alignment vertical="center"/>
      <protection locked="0"/>
    </xf>
    <xf numFmtId="164" fontId="11" fillId="0" borderId="25" xfId="0" applyNumberFormat="1" applyFont="1" applyBorder="1" applyAlignment="1">
      <alignment horizontal="center"/>
    </xf>
    <xf numFmtId="0" fontId="0" fillId="0" borderId="34" xfId="0" applyBorder="1">
      <alignment vertical="center"/>
    </xf>
    <xf numFmtId="0" fontId="0" fillId="0" borderId="35" xfId="0" applyBorder="1">
      <alignment vertical="center"/>
    </xf>
    <xf numFmtId="168" fontId="21" fillId="0" borderId="0" xfId="0" applyNumberFormat="1" applyFont="1" applyAlignment="1">
      <alignment horizontal="center" vertical="center"/>
    </xf>
    <xf numFmtId="164" fontId="11" fillId="0" borderId="0" xfId="0" applyNumberFormat="1" applyFont="1" applyProtection="1">
      <alignment vertical="center"/>
      <protection locked="0"/>
    </xf>
    <xf numFmtId="0" fontId="0" fillId="5" borderId="36" xfId="0" applyFill="1" applyBorder="1">
      <alignment vertical="center"/>
    </xf>
    <xf numFmtId="0" fontId="0" fillId="5" borderId="37" xfId="0" applyFill="1" applyBorder="1">
      <alignment vertical="center"/>
    </xf>
    <xf numFmtId="0" fontId="0" fillId="5" borderId="38" xfId="0" applyFill="1" applyBorder="1">
      <alignment vertical="center"/>
    </xf>
    <xf numFmtId="0" fontId="0" fillId="5" borderId="39" xfId="0" applyFill="1" applyBorder="1">
      <alignment vertical="center"/>
    </xf>
    <xf numFmtId="0" fontId="0" fillId="5" borderId="40" xfId="0" applyFill="1" applyBorder="1">
      <alignment vertical="center"/>
    </xf>
    <xf numFmtId="0" fontId="0" fillId="0" borderId="34" xfId="0" applyBorder="1" applyAlignment="1">
      <alignment horizontal="center" vertical="center"/>
    </xf>
    <xf numFmtId="0" fontId="0" fillId="0" borderId="41" xfId="0" applyBorder="1" applyAlignment="1">
      <alignment horizontal="center" vertical="center"/>
    </xf>
    <xf numFmtId="0" fontId="0" fillId="0" borderId="41" xfId="0" applyBorder="1">
      <alignment vertical="center"/>
    </xf>
    <xf numFmtId="9" fontId="24" fillId="0" borderId="36" xfId="0" applyNumberFormat="1" applyFont="1" applyBorder="1" applyAlignment="1">
      <alignment horizontal="center" vertical="center"/>
    </xf>
    <xf numFmtId="9" fontId="24" fillId="0" borderId="42" xfId="0" applyNumberFormat="1" applyFont="1" applyBorder="1" applyAlignment="1">
      <alignment horizontal="center" vertical="center"/>
    </xf>
    <xf numFmtId="0" fontId="0" fillId="0" borderId="42" xfId="0" applyBorder="1" applyAlignment="1">
      <alignment horizontal="center" vertical="center"/>
    </xf>
    <xf numFmtId="0" fontId="0" fillId="0" borderId="38" xfId="0" applyBorder="1" applyAlignment="1">
      <alignment horizontal="center" vertical="center"/>
    </xf>
    <xf numFmtId="0" fontId="27" fillId="0" borderId="0" xfId="0" applyFont="1" applyAlignment="1" applyProtection="1">
      <alignment horizontal="center"/>
      <protection hidden="1"/>
    </xf>
    <xf numFmtId="0" fontId="27" fillId="0" borderId="0" xfId="0" applyFont="1" applyAlignment="1">
      <alignment horizontal="center"/>
    </xf>
    <xf numFmtId="0" fontId="14" fillId="0" borderId="2" xfId="0" applyFont="1" applyBorder="1" applyAlignment="1">
      <alignment horizontal="center"/>
    </xf>
    <xf numFmtId="0" fontId="14" fillId="0" borderId="0" xfId="0" applyFont="1" applyFill="1" applyBorder="1" applyAlignment="1">
      <alignment horizontal="center"/>
    </xf>
    <xf numFmtId="0" fontId="14" fillId="4" borderId="0" xfId="0" applyFont="1" applyFill="1" applyBorder="1" applyAlignment="1">
      <alignment horizontal="center"/>
    </xf>
    <xf numFmtId="0" fontId="14" fillId="0" borderId="0" xfId="0" applyFont="1" applyBorder="1" applyAlignment="1">
      <alignment horizontal="center"/>
    </xf>
    <xf numFmtId="0" fontId="14" fillId="0" borderId="0" xfId="0" applyFont="1" applyAlignment="1">
      <alignment horizontal="center"/>
    </xf>
    <xf numFmtId="0" fontId="28" fillId="0" borderId="0" xfId="3" applyFont="1" applyFill="1" applyBorder="1" applyAlignment="1" applyProtection="1">
      <alignment horizontal="center"/>
    </xf>
    <xf numFmtId="0" fontId="28" fillId="0" borderId="0" xfId="3" applyFont="1" applyAlignment="1" applyProtection="1">
      <alignment horizontal="center"/>
      <protection hidden="1"/>
    </xf>
    <xf numFmtId="0" fontId="0" fillId="0" borderId="3" xfId="0" applyFill="1" applyBorder="1" applyAlignment="1"/>
    <xf numFmtId="0" fontId="28" fillId="0" borderId="5" xfId="3" applyFont="1" applyBorder="1" applyAlignment="1" applyProtection="1">
      <alignment horizontal="right"/>
    </xf>
    <xf numFmtId="0" fontId="32" fillId="0" borderId="0" xfId="0" applyFont="1" applyAlignment="1">
      <alignment horizontal="center"/>
    </xf>
    <xf numFmtId="167" fontId="16" fillId="0" borderId="43" xfId="0" applyNumberFormat="1" applyFont="1" applyBorder="1" applyAlignment="1">
      <alignment horizontal="center"/>
    </xf>
    <xf numFmtId="167" fontId="16" fillId="0" borderId="44" xfId="0" applyNumberFormat="1" applyFont="1" applyBorder="1" applyAlignment="1">
      <alignment horizontal="center"/>
    </xf>
    <xf numFmtId="164" fontId="0" fillId="0" borderId="45" xfId="0" applyNumberFormat="1" applyBorder="1" applyAlignment="1" applyProtection="1">
      <alignment horizontal="center" vertical="center"/>
    </xf>
    <xf numFmtId="0" fontId="0" fillId="0" borderId="46" xfId="0" applyBorder="1">
      <alignment vertical="center"/>
    </xf>
    <xf numFmtId="0" fontId="0" fillId="0" borderId="47" xfId="0" applyBorder="1">
      <alignment vertical="center"/>
    </xf>
    <xf numFmtId="0" fontId="0" fillId="0" borderId="48" xfId="0" applyBorder="1">
      <alignment vertical="center"/>
    </xf>
    <xf numFmtId="0" fontId="0" fillId="0" borderId="49" xfId="0" applyBorder="1" applyAlignment="1">
      <alignment vertical="center"/>
    </xf>
    <xf numFmtId="0" fontId="0" fillId="0" borderId="50" xfId="0" applyBorder="1" applyAlignment="1">
      <alignment vertical="center"/>
    </xf>
    <xf numFmtId="0" fontId="0" fillId="0" borderId="38" xfId="0" applyBorder="1" applyAlignment="1">
      <alignment vertical="center"/>
    </xf>
    <xf numFmtId="0" fontId="0" fillId="0" borderId="36" xfId="0" applyFill="1" applyBorder="1" applyAlignment="1">
      <alignment vertical="center"/>
    </xf>
    <xf numFmtId="0" fontId="0" fillId="0" borderId="38" xfId="0" applyFill="1" applyBorder="1" applyAlignment="1">
      <alignment vertical="center"/>
    </xf>
    <xf numFmtId="167" fontId="16" fillId="0" borderId="0" xfId="0" applyNumberFormat="1" applyFont="1" applyAlignment="1">
      <alignment horizontal="center"/>
    </xf>
    <xf numFmtId="164" fontId="0" fillId="0" borderId="0" xfId="0" applyNumberFormat="1" applyAlignment="1">
      <alignment horizontal="center" vertical="center"/>
    </xf>
    <xf numFmtId="164" fontId="21" fillId="0" borderId="0" xfId="0" applyNumberFormat="1" applyFont="1" applyAlignment="1">
      <alignment horizontal="center" vertical="center"/>
    </xf>
    <xf numFmtId="168" fontId="0" fillId="0" borderId="0" xfId="0" applyNumberFormat="1" applyAlignment="1">
      <alignment horizontal="center" vertical="center"/>
    </xf>
    <xf numFmtId="167" fontId="17" fillId="0" borderId="51" xfId="0" applyNumberFormat="1" applyFont="1" applyBorder="1" applyAlignment="1">
      <alignment horizontal="center"/>
    </xf>
    <xf numFmtId="167" fontId="17" fillId="0" borderId="52" xfId="0" applyNumberFormat="1" applyFont="1" applyBorder="1" applyAlignment="1">
      <alignment horizontal="center"/>
    </xf>
    <xf numFmtId="0" fontId="19" fillId="0" borderId="33" xfId="4" applyBorder="1">
      <alignment horizontal="center" vertical="center"/>
    </xf>
    <xf numFmtId="0" fontId="8" fillId="0" borderId="53" xfId="0" applyFont="1" applyBorder="1" applyAlignment="1">
      <alignment horizontal="left"/>
    </xf>
    <xf numFmtId="0" fontId="8" fillId="0" borderId="54" xfId="0" applyFont="1" applyBorder="1" applyAlignment="1">
      <alignment horizontal="left"/>
    </xf>
    <xf numFmtId="0" fontId="8" fillId="0" borderId="54" xfId="0" applyFont="1" applyBorder="1" applyAlignment="1" applyProtection="1">
      <alignment horizontal="left"/>
    </xf>
    <xf numFmtId="15" fontId="16" fillId="0" borderId="44" xfId="0" applyNumberFormat="1" applyFont="1" applyBorder="1" applyAlignment="1" applyProtection="1">
      <alignment horizontal="center"/>
    </xf>
    <xf numFmtId="0" fontId="17" fillId="0" borderId="33" xfId="0" applyFont="1" applyBorder="1" applyAlignment="1" applyProtection="1">
      <alignment horizontal="center"/>
    </xf>
    <xf numFmtId="15" fontId="16" fillId="0" borderId="43" xfId="0" applyNumberFormat="1" applyFont="1" applyBorder="1" applyAlignment="1" applyProtection="1">
      <alignment horizontal="center"/>
    </xf>
    <xf numFmtId="0" fontId="17" fillId="0" borderId="32" xfId="0" applyFont="1" applyBorder="1" applyAlignment="1" applyProtection="1">
      <alignment horizontal="center"/>
    </xf>
    <xf numFmtId="0" fontId="33" fillId="0" borderId="25" xfId="0" applyFont="1" applyBorder="1" applyAlignment="1">
      <alignment horizontal="center"/>
    </xf>
    <xf numFmtId="49" fontId="21" fillId="0" borderId="25" xfId="0" applyNumberFormat="1" applyFont="1" applyBorder="1" applyAlignment="1">
      <alignment horizontal="center"/>
    </xf>
    <xf numFmtId="168" fontId="34" fillId="0" borderId="0" xfId="0" applyNumberFormat="1" applyFont="1">
      <alignment vertical="center"/>
    </xf>
    <xf numFmtId="164" fontId="8" fillId="0" borderId="51" xfId="0" applyNumberFormat="1" applyFont="1" applyBorder="1" applyAlignment="1">
      <alignment horizontal="center"/>
    </xf>
    <xf numFmtId="0" fontId="8" fillId="0" borderId="32" xfId="0" applyFont="1" applyBorder="1" applyAlignment="1">
      <alignment horizontal="center"/>
    </xf>
    <xf numFmtId="167" fontId="20" fillId="0" borderId="44" xfId="1" applyNumberFormat="1" applyBorder="1" applyAlignment="1" applyProtection="1">
      <alignment horizontal="center" vertical="center"/>
      <protection locked="0"/>
    </xf>
    <xf numFmtId="1" fontId="0" fillId="0" borderId="0" xfId="0" applyNumberFormat="1" applyAlignment="1">
      <alignment horizontal="center"/>
    </xf>
    <xf numFmtId="0" fontId="35" fillId="0" borderId="0" xfId="0" applyFont="1" applyAlignment="1">
      <alignment horizontal="left"/>
    </xf>
    <xf numFmtId="0" fontId="36" fillId="0" borderId="0" xfId="0" applyFont="1" applyAlignment="1">
      <alignment horizontal="center"/>
    </xf>
    <xf numFmtId="0" fontId="3" fillId="2" borderId="55" xfId="0" applyFont="1" applyFill="1" applyBorder="1" applyAlignment="1">
      <alignment horizontal="center" vertical="center" wrapText="1"/>
    </xf>
    <xf numFmtId="0" fontId="3" fillId="2" borderId="0" xfId="0" applyFont="1" applyFill="1" applyBorder="1" applyAlignment="1">
      <alignment horizontal="center" vertical="center" wrapText="1"/>
    </xf>
    <xf numFmtId="0" fontId="4" fillId="2" borderId="0" xfId="0" applyFont="1" applyFill="1" applyBorder="1" applyAlignment="1">
      <alignment horizontal="center" vertical="center" shrinkToFit="1"/>
    </xf>
    <xf numFmtId="0" fontId="4" fillId="2" borderId="0" xfId="0" applyFont="1" applyFill="1" applyBorder="1" applyAlignment="1">
      <alignment horizontal="center" vertical="center"/>
    </xf>
    <xf numFmtId="0" fontId="0" fillId="2" borderId="56" xfId="0" applyFill="1" applyBorder="1" applyAlignment="1">
      <alignment horizontal="center" vertical="center" textRotation="90"/>
    </xf>
    <xf numFmtId="0" fontId="4" fillId="2" borderId="37" xfId="0" applyFont="1" applyFill="1" applyBorder="1" applyAlignment="1">
      <alignment horizontal="center" vertical="center"/>
    </xf>
    <xf numFmtId="0" fontId="0" fillId="0" borderId="0" xfId="0" applyAlignment="1">
      <alignment vertical="center"/>
    </xf>
    <xf numFmtId="0" fontId="0" fillId="2" borderId="19" xfId="0" applyFill="1" applyBorder="1" applyAlignment="1">
      <alignment horizontal="center"/>
    </xf>
    <xf numFmtId="0" fontId="8" fillId="2" borderId="19" xfId="0" applyFont="1" applyFill="1" applyBorder="1" applyAlignment="1">
      <alignment horizontal="center"/>
    </xf>
    <xf numFmtId="0" fontId="17" fillId="2" borderId="19" xfId="0" applyFont="1" applyFill="1" applyBorder="1" applyAlignment="1">
      <alignment horizontal="center"/>
    </xf>
    <xf numFmtId="0" fontId="0" fillId="0" borderId="0" xfId="0" applyFill="1" applyBorder="1" applyAlignment="1">
      <alignment horizontal="center"/>
    </xf>
    <xf numFmtId="0" fontId="0" fillId="6" borderId="57" xfId="0" applyFill="1" applyBorder="1">
      <alignment vertical="center"/>
    </xf>
    <xf numFmtId="167" fontId="28" fillId="0" borderId="0" xfId="3" applyNumberFormat="1" applyFont="1" applyFill="1" applyAlignment="1" applyProtection="1">
      <alignment horizontal="right"/>
    </xf>
    <xf numFmtId="0" fontId="32" fillId="0" borderId="0" xfId="0" applyFont="1" applyFill="1" applyAlignment="1">
      <alignment horizontal="center"/>
    </xf>
    <xf numFmtId="0" fontId="28" fillId="0" borderId="0" xfId="3" applyFont="1" applyFill="1" applyAlignment="1" applyProtection="1">
      <alignment horizontal="center"/>
    </xf>
    <xf numFmtId="0" fontId="34" fillId="0" borderId="0" xfId="0" applyFont="1" applyFill="1">
      <alignment vertical="center"/>
    </xf>
    <xf numFmtId="0" fontId="34" fillId="0" borderId="0" xfId="0" applyFont="1" applyFill="1" applyAlignment="1">
      <alignment horizontal="center"/>
    </xf>
    <xf numFmtId="0" fontId="29" fillId="3" borderId="58" xfId="0" applyNumberFormat="1" applyFont="1" applyFill="1" applyBorder="1" applyAlignment="1" applyProtection="1">
      <alignment horizontal="center" vertical="center" shrinkToFit="1"/>
      <protection hidden="1"/>
    </xf>
    <xf numFmtId="169" fontId="5" fillId="3" borderId="16" xfId="0" applyNumberFormat="1" applyFont="1" applyFill="1" applyBorder="1" applyAlignment="1" applyProtection="1">
      <alignment horizontal="center" vertical="center" shrinkToFit="1"/>
      <protection hidden="1"/>
    </xf>
    <xf numFmtId="167" fontId="5" fillId="3" borderId="59" xfId="0" applyNumberFormat="1" applyFont="1" applyFill="1" applyBorder="1" applyAlignment="1">
      <alignment horizontal="center"/>
    </xf>
    <xf numFmtId="0" fontId="5" fillId="3" borderId="0" xfId="0" applyFont="1" applyFill="1" applyBorder="1" applyAlignment="1" applyProtection="1">
      <alignment horizontal="center"/>
      <protection hidden="1"/>
    </xf>
    <xf numFmtId="0" fontId="5" fillId="3" borderId="60" xfId="0" applyFont="1" applyFill="1" applyBorder="1" applyAlignment="1" applyProtection="1">
      <alignment horizontal="center"/>
      <protection hidden="1"/>
    </xf>
    <xf numFmtId="0" fontId="5" fillId="3" borderId="61" xfId="0" applyFont="1" applyFill="1" applyBorder="1" applyAlignment="1" applyProtection="1">
      <alignment horizontal="center"/>
      <protection hidden="1"/>
    </xf>
    <xf numFmtId="166" fontId="0" fillId="0" borderId="0" xfId="0" applyNumberFormat="1" applyAlignment="1">
      <alignment horizontal="center" vertical="center"/>
    </xf>
    <xf numFmtId="11" fontId="11" fillId="0" borderId="27" xfId="0" applyNumberFormat="1" applyFont="1" applyBorder="1" applyAlignment="1" applyProtection="1">
      <alignment horizontal="center"/>
    </xf>
    <xf numFmtId="166" fontId="23" fillId="0" borderId="0" xfId="2" applyNumberFormat="1" applyFont="1" applyProtection="1">
      <alignment horizontal="center" vertical="center"/>
      <protection locked="0"/>
    </xf>
    <xf numFmtId="0" fontId="39" fillId="6" borderId="62" xfId="0" applyFont="1" applyFill="1" applyBorder="1" applyAlignment="1">
      <alignment horizontal="center" vertical="center" wrapText="1"/>
    </xf>
    <xf numFmtId="0" fontId="0" fillId="7" borderId="18" xfId="0" applyFill="1" applyBorder="1">
      <alignment vertical="center"/>
    </xf>
    <xf numFmtId="0" fontId="0" fillId="0" borderId="63" xfId="0" applyBorder="1" applyAlignment="1">
      <alignment horizontal="left"/>
    </xf>
    <xf numFmtId="0" fontId="0" fillId="0" borderId="64" xfId="0" applyBorder="1" applyAlignment="1">
      <alignment horizontal="center"/>
    </xf>
    <xf numFmtId="167" fontId="16" fillId="0" borderId="65" xfId="0" applyNumberFormat="1" applyFont="1" applyBorder="1" applyAlignment="1">
      <alignment horizontal="center"/>
    </xf>
    <xf numFmtId="164" fontId="0" fillId="0" borderId="66" xfId="0" applyNumberFormat="1" applyBorder="1" applyAlignment="1">
      <alignment horizontal="center"/>
    </xf>
    <xf numFmtId="164" fontId="0" fillId="0" borderId="51" xfId="0" applyNumberFormat="1" applyBorder="1" applyAlignment="1">
      <alignment horizontal="center"/>
    </xf>
    <xf numFmtId="164" fontId="0" fillId="0" borderId="45" xfId="0" applyNumberFormat="1" applyBorder="1" applyAlignment="1">
      <alignment horizontal="center"/>
    </xf>
    <xf numFmtId="164" fontId="17" fillId="0" borderId="45" xfId="2" applyNumberFormat="1" applyFont="1" applyBorder="1" applyProtection="1">
      <alignment horizontal="center" vertical="center"/>
      <protection locked="0"/>
    </xf>
    <xf numFmtId="167" fontId="21" fillId="0" borderId="67" xfId="0" applyNumberFormat="1" applyFont="1" applyBorder="1" applyAlignment="1">
      <alignment horizontal="center"/>
    </xf>
    <xf numFmtId="164" fontId="11" fillId="0" borderId="0" xfId="0" applyNumberFormat="1" applyFont="1" applyAlignment="1" applyProtection="1">
      <alignment horizontal="center" vertical="center"/>
      <protection locked="0"/>
    </xf>
    <xf numFmtId="1" fontId="43" fillId="0" borderId="0" xfId="0" applyNumberFormat="1" applyFont="1">
      <alignment vertical="center"/>
    </xf>
    <xf numFmtId="1" fontId="44" fillId="0" borderId="0" xfId="0" applyNumberFormat="1" applyFont="1">
      <alignment vertical="center"/>
    </xf>
    <xf numFmtId="171" fontId="46" fillId="0" borderId="0" xfId="0" applyNumberFormat="1" applyFont="1">
      <alignment vertical="center"/>
    </xf>
    <xf numFmtId="167" fontId="12" fillId="0" borderId="43" xfId="0" applyNumberFormat="1" applyFont="1" applyBorder="1" applyAlignment="1">
      <alignment horizontal="center"/>
    </xf>
    <xf numFmtId="0" fontId="8" fillId="0" borderId="68" xfId="0" applyFont="1" applyBorder="1" applyAlignment="1">
      <alignment horizontal="left"/>
    </xf>
    <xf numFmtId="167" fontId="20" fillId="0" borderId="0" xfId="1" applyNumberFormat="1" applyAlignment="1">
      <alignment horizontal="center" vertical="center"/>
    </xf>
    <xf numFmtId="0" fontId="49" fillId="0" borderId="69" xfId="3" applyFont="1" applyBorder="1" applyAlignment="1" applyProtection="1">
      <alignment horizontal="right"/>
    </xf>
    <xf numFmtId="168" fontId="12" fillId="0" borderId="0" xfId="0" applyNumberFormat="1" applyFont="1">
      <alignment vertical="center"/>
    </xf>
    <xf numFmtId="1" fontId="51" fillId="0" borderId="0" xfId="0" applyNumberFormat="1" applyFont="1">
      <alignment vertical="center"/>
    </xf>
    <xf numFmtId="166" fontId="17" fillId="0" borderId="0" xfId="0" applyNumberFormat="1" applyFont="1" applyAlignment="1">
      <alignment horizontal="center" vertical="center"/>
    </xf>
    <xf numFmtId="0" fontId="16" fillId="0" borderId="0" xfId="0" applyFont="1">
      <alignment vertical="center"/>
    </xf>
    <xf numFmtId="0" fontId="0" fillId="0" borderId="19" xfId="0" applyFill="1" applyBorder="1" applyAlignment="1">
      <alignment horizontal="center" vertical="center"/>
    </xf>
    <xf numFmtId="0" fontId="0" fillId="6" borderId="57" xfId="0" applyFill="1" applyBorder="1" applyAlignment="1">
      <alignment horizontal="center" vertical="center"/>
    </xf>
    <xf numFmtId="0" fontId="0" fillId="0" borderId="0" xfId="0" applyFill="1" applyBorder="1" applyAlignment="1">
      <alignment horizontal="center" vertical="center"/>
    </xf>
    <xf numFmtId="0" fontId="0" fillId="6" borderId="71" xfId="0" applyFill="1" applyBorder="1" applyAlignment="1">
      <alignment horizontal="center" vertical="center"/>
    </xf>
    <xf numFmtId="0" fontId="21" fillId="6" borderId="72" xfId="0" applyFont="1" applyFill="1" applyBorder="1" applyAlignment="1">
      <alignment horizontal="center" vertical="center"/>
    </xf>
    <xf numFmtId="0" fontId="21" fillId="0" borderId="19" xfId="0" applyFont="1" applyFill="1" applyBorder="1" applyAlignment="1">
      <alignment horizontal="center" vertical="center"/>
    </xf>
    <xf numFmtId="0" fontId="21" fillId="6" borderId="57" xfId="0" applyFont="1" applyFill="1" applyBorder="1" applyAlignment="1">
      <alignment horizontal="center" vertical="center"/>
    </xf>
    <xf numFmtId="0" fontId="21" fillId="6" borderId="72" xfId="0" applyFont="1" applyFill="1" applyBorder="1">
      <alignment vertical="center"/>
    </xf>
    <xf numFmtId="0" fontId="21" fillId="6" borderId="72" xfId="0" applyFont="1" applyFill="1" applyBorder="1" applyAlignment="1">
      <alignment horizontal="left" vertical="center"/>
    </xf>
    <xf numFmtId="0" fontId="21" fillId="6" borderId="71" xfId="0" applyFont="1" applyFill="1" applyBorder="1" applyAlignment="1">
      <alignment horizontal="center" vertical="center"/>
    </xf>
    <xf numFmtId="0" fontId="53" fillId="0" borderId="0" xfId="0" applyFont="1">
      <alignment vertical="center"/>
    </xf>
    <xf numFmtId="0" fontId="53" fillId="0" borderId="0" xfId="0" applyFont="1" applyFill="1" applyBorder="1" applyAlignment="1">
      <alignment horizontal="left"/>
    </xf>
    <xf numFmtId="164" fontId="11" fillId="0" borderId="0" xfId="0" applyNumberFormat="1" applyFont="1" applyAlignment="1">
      <alignment horizontal="center" vertical="center"/>
    </xf>
    <xf numFmtId="164" fontId="0" fillId="0" borderId="0" xfId="0" applyNumberFormat="1" applyBorder="1" applyAlignment="1">
      <alignment horizontal="center"/>
    </xf>
    <xf numFmtId="164" fontId="17" fillId="0" borderId="0" xfId="3" applyNumberFormat="1" applyFont="1" applyBorder="1" applyAlignment="1" applyProtection="1">
      <alignment horizontal="center"/>
    </xf>
    <xf numFmtId="1" fontId="54" fillId="0" borderId="0" xfId="0" applyNumberFormat="1" applyFont="1">
      <alignment vertical="center"/>
    </xf>
    <xf numFmtId="0" fontId="54" fillId="0" borderId="0" xfId="0" applyNumberFormat="1" applyFont="1">
      <alignment vertical="center"/>
    </xf>
    <xf numFmtId="0" fontId="34" fillId="0" borderId="19" xfId="0" applyFont="1" applyFill="1" applyBorder="1" applyAlignment="1">
      <alignment horizontal="center" vertical="center"/>
    </xf>
    <xf numFmtId="0" fontId="28" fillId="0" borderId="73" xfId="3" applyFont="1" applyFill="1" applyBorder="1" applyAlignment="1" applyProtection="1">
      <alignment horizontal="center" vertical="center"/>
    </xf>
    <xf numFmtId="0" fontId="21" fillId="6" borderId="71" xfId="0" applyFont="1" applyFill="1" applyBorder="1" applyAlignment="1">
      <alignment horizontal="left" vertical="center"/>
    </xf>
    <xf numFmtId="0" fontId="0" fillId="6" borderId="13" xfId="0" applyFill="1" applyBorder="1">
      <alignment vertical="center"/>
    </xf>
    <xf numFmtId="0" fontId="0" fillId="6" borderId="74" xfId="0" applyFill="1" applyBorder="1" applyAlignment="1" applyProtection="1">
      <alignment horizontal="center" vertical="center"/>
      <protection locked="0"/>
    </xf>
    <xf numFmtId="0" fontId="0" fillId="0" borderId="34" xfId="0" applyFill="1" applyBorder="1" applyAlignment="1" applyProtection="1">
      <alignment horizontal="center" vertical="center"/>
      <protection locked="0"/>
    </xf>
    <xf numFmtId="0" fontId="0" fillId="6" borderId="75" xfId="0" applyFill="1" applyBorder="1" applyAlignment="1" applyProtection="1">
      <alignment horizontal="center" vertical="center"/>
      <protection locked="0"/>
    </xf>
    <xf numFmtId="0" fontId="0" fillId="0" borderId="17" xfId="0" applyFill="1" applyBorder="1" applyProtection="1">
      <alignment vertical="center"/>
      <protection locked="0"/>
    </xf>
    <xf numFmtId="0" fontId="0" fillId="6" borderId="57" xfId="0"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0" fillId="6" borderId="72" xfId="0" applyFill="1" applyBorder="1" applyAlignment="1" applyProtection="1">
      <alignment horizontal="center" vertical="center"/>
      <protection locked="0"/>
    </xf>
    <xf numFmtId="0" fontId="0" fillId="6" borderId="13" xfId="0" applyFill="1" applyBorder="1" applyAlignment="1" applyProtection="1">
      <alignment horizontal="center" vertical="center"/>
      <protection locked="0"/>
    </xf>
    <xf numFmtId="0" fontId="0" fillId="0" borderId="39" xfId="0" applyFill="1" applyBorder="1" applyProtection="1">
      <alignment vertical="center"/>
      <protection locked="0"/>
    </xf>
    <xf numFmtId="0" fontId="0" fillId="0" borderId="34" xfId="0" applyFill="1" applyBorder="1" applyProtection="1">
      <alignment vertical="center"/>
      <protection locked="0"/>
    </xf>
    <xf numFmtId="0" fontId="0" fillId="0" borderId="0" xfId="0" applyFill="1" applyBorder="1" applyProtection="1">
      <alignment vertical="center"/>
      <protection locked="0"/>
    </xf>
    <xf numFmtId="0" fontId="0" fillId="6" borderId="0" xfId="0" applyFill="1" applyBorder="1" applyAlignment="1" applyProtection="1">
      <alignment horizontal="center"/>
      <protection locked="0"/>
    </xf>
    <xf numFmtId="0" fontId="17" fillId="6" borderId="0" xfId="0" applyFont="1" applyFill="1" applyBorder="1" applyAlignment="1" applyProtection="1">
      <alignment horizontal="center"/>
      <protection locked="0"/>
    </xf>
    <xf numFmtId="0" fontId="0" fillId="4" borderId="0" xfId="0" applyFill="1" applyAlignment="1">
      <alignment horizontal="left"/>
    </xf>
    <xf numFmtId="0" fontId="56" fillId="0" borderId="0" xfId="0" applyFont="1" applyFill="1" applyAlignment="1">
      <alignment horizontal="center" vertical="center"/>
    </xf>
    <xf numFmtId="0" fontId="57" fillId="3" borderId="0" xfId="0" applyFont="1" applyFill="1" applyAlignment="1">
      <alignment horizontal="center" vertical="center"/>
    </xf>
    <xf numFmtId="0" fontId="57" fillId="8" borderId="0" xfId="0" applyFont="1" applyFill="1" applyAlignment="1">
      <alignment horizontal="center" vertical="center"/>
    </xf>
    <xf numFmtId="0" fontId="56" fillId="7" borderId="0" xfId="0" applyFont="1" applyFill="1" applyAlignment="1">
      <alignment horizontal="center" vertical="center"/>
    </xf>
    <xf numFmtId="0" fontId="56" fillId="0" borderId="0" xfId="0" applyFont="1" applyBorder="1" applyAlignment="1">
      <alignment horizontal="center" vertical="center"/>
    </xf>
    <xf numFmtId="0" fontId="27" fillId="4" borderId="0" xfId="0" applyFont="1" applyFill="1" applyAlignment="1">
      <alignment horizontal="center"/>
    </xf>
    <xf numFmtId="0" fontId="0" fillId="4" borderId="0" xfId="0" applyFill="1" applyBorder="1" applyAlignment="1"/>
    <xf numFmtId="167" fontId="17" fillId="0" borderId="0" xfId="0" applyNumberFormat="1" applyFont="1" applyAlignment="1">
      <alignment horizontal="center" vertical="center"/>
    </xf>
    <xf numFmtId="164" fontId="0" fillId="0" borderId="45" xfId="0" applyNumberFormat="1" applyBorder="1" applyAlignment="1">
      <alignment horizontal="center" vertical="center"/>
    </xf>
    <xf numFmtId="0" fontId="0" fillId="0" borderId="21" xfId="0" applyBorder="1" applyAlignment="1">
      <alignment horizontal="left" vertical="center"/>
    </xf>
    <xf numFmtId="0" fontId="0" fillId="0" borderId="22" xfId="0" applyBorder="1" applyAlignment="1">
      <alignment horizontal="left" vertical="center"/>
    </xf>
    <xf numFmtId="167" fontId="0" fillId="0" borderId="45" xfId="0" applyNumberFormat="1" applyBorder="1" applyAlignment="1">
      <alignment horizontal="center"/>
    </xf>
    <xf numFmtId="0" fontId="0" fillId="0" borderId="21" xfId="0" applyBorder="1" applyAlignment="1">
      <alignment horizontal="left"/>
    </xf>
    <xf numFmtId="0" fontId="0" fillId="0" borderId="54" xfId="0" applyBorder="1" applyAlignment="1">
      <alignment horizontal="left" vertical="center"/>
    </xf>
    <xf numFmtId="0" fontId="28" fillId="0" borderId="76" xfId="3" applyFont="1" applyFill="1" applyBorder="1" applyAlignment="1" applyProtection="1">
      <alignment horizontal="center" vertical="center"/>
    </xf>
    <xf numFmtId="0" fontId="0" fillId="0" borderId="8" xfId="0" applyBorder="1">
      <alignment vertical="center"/>
    </xf>
    <xf numFmtId="164" fontId="16" fillId="4" borderId="0" xfId="0" applyNumberFormat="1" applyFont="1" applyFill="1" applyAlignment="1">
      <alignment horizontal="center" vertical="center"/>
    </xf>
    <xf numFmtId="167" fontId="17" fillId="0" borderId="0" xfId="2" applyNumberFormat="1" applyFont="1" applyBorder="1" applyAlignment="1" applyProtection="1">
      <alignment horizontal="center" vertical="center"/>
      <protection locked="0"/>
    </xf>
    <xf numFmtId="168" fontId="34" fillId="0" borderId="0" xfId="0" applyNumberFormat="1" applyFont="1" applyAlignment="1">
      <alignment horizontal="center" vertical="center"/>
    </xf>
    <xf numFmtId="164" fontId="0" fillId="0" borderId="0" xfId="0" applyNumberFormat="1" applyAlignment="1" applyProtection="1">
      <alignment horizontal="center" vertical="center"/>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protection locked="0"/>
    </xf>
    <xf numFmtId="168" fontId="12" fillId="0" borderId="0" xfId="0" applyNumberFormat="1" applyFont="1" applyAlignment="1">
      <alignment horizontal="center" vertical="center"/>
    </xf>
    <xf numFmtId="166" fontId="17" fillId="0" borderId="0" xfId="2" applyNumberFormat="1" applyFont="1" applyAlignment="1" applyProtection="1">
      <alignment horizontal="center" vertical="center"/>
      <protection locked="0"/>
    </xf>
    <xf numFmtId="164" fontId="31" fillId="0" borderId="0" xfId="0" applyNumberFormat="1" applyFont="1" applyAlignment="1">
      <alignment horizontal="left" vertical="center"/>
    </xf>
    <xf numFmtId="166" fontId="58" fillId="0" borderId="0" xfId="0" applyNumberFormat="1" applyFont="1" applyAlignment="1" applyProtection="1">
      <alignment horizontal="center"/>
      <protection hidden="1"/>
    </xf>
    <xf numFmtId="0" fontId="59" fillId="0" borderId="0" xfId="0" applyFont="1" applyBorder="1" applyAlignment="1">
      <alignment horizontal="center"/>
    </xf>
    <xf numFmtId="164" fontId="59" fillId="0" borderId="0" xfId="0" applyNumberFormat="1" applyFont="1" applyBorder="1" applyAlignment="1">
      <alignment horizontal="center"/>
    </xf>
    <xf numFmtId="164" fontId="59" fillId="0" borderId="0" xfId="3" applyNumberFormat="1" applyFont="1" applyBorder="1" applyAlignment="1" applyProtection="1">
      <alignment horizontal="center"/>
    </xf>
    <xf numFmtId="0" fontId="62" fillId="11" borderId="78" xfId="0" applyFont="1" applyFill="1" applyBorder="1" applyAlignment="1">
      <alignment horizontal="center" vertical="center"/>
    </xf>
    <xf numFmtId="0" fontId="62" fillId="11" borderId="79" xfId="0" applyFont="1" applyFill="1" applyBorder="1" applyAlignment="1">
      <alignment horizontal="center" vertical="center"/>
    </xf>
    <xf numFmtId="0" fontId="62" fillId="11" borderId="61" xfId="0" applyFont="1" applyFill="1" applyBorder="1" applyAlignment="1">
      <alignment horizontal="center" vertical="center"/>
    </xf>
    <xf numFmtId="0" fontId="66" fillId="0" borderId="0" xfId="0" applyFont="1" applyAlignment="1">
      <alignment horizontal="center"/>
    </xf>
    <xf numFmtId="0" fontId="67" fillId="4" borderId="0" xfId="0" applyFont="1" applyFill="1" applyBorder="1" applyAlignment="1">
      <alignment horizontal="center"/>
    </xf>
    <xf numFmtId="0" fontId="69" fillId="0" borderId="0" xfId="3" applyFont="1" applyAlignment="1" applyProtection="1">
      <alignment horizontal="center" vertical="center"/>
    </xf>
    <xf numFmtId="1" fontId="69" fillId="0" borderId="0" xfId="3" applyNumberFormat="1" applyFont="1" applyAlignment="1" applyProtection="1">
      <alignment horizontal="center" vertical="center"/>
    </xf>
    <xf numFmtId="0" fontId="0" fillId="0" borderId="27" xfId="0" applyBorder="1" applyAlignment="1">
      <alignment horizontal="center"/>
    </xf>
    <xf numFmtId="0" fontId="0" fillId="0" borderId="33" xfId="0" applyBorder="1" applyAlignment="1">
      <alignment horizontal="center"/>
    </xf>
    <xf numFmtId="0" fontId="17" fillId="0" borderId="0" xfId="0" applyFont="1" applyBorder="1" applyAlignment="1">
      <alignment horizontal="center"/>
    </xf>
    <xf numFmtId="167" fontId="5" fillId="3" borderId="80" xfId="0" applyNumberFormat="1" applyFont="1" applyFill="1" applyBorder="1" applyAlignment="1">
      <alignment horizontal="center"/>
    </xf>
    <xf numFmtId="0" fontId="5" fillId="3" borderId="77" xfId="0" applyFont="1" applyFill="1" applyBorder="1" applyAlignment="1" applyProtection="1">
      <alignment horizontal="center"/>
      <protection hidden="1"/>
    </xf>
    <xf numFmtId="164" fontId="70" fillId="0" borderId="0" xfId="0" applyNumberFormat="1" applyFont="1" applyAlignment="1">
      <alignment horizontal="center" vertical="center"/>
    </xf>
    <xf numFmtId="0" fontId="34" fillId="0" borderId="0" xfId="0" applyFont="1">
      <alignment vertical="center"/>
    </xf>
    <xf numFmtId="0" fontId="70" fillId="0" borderId="25" xfId="0" applyFont="1" applyBorder="1" applyAlignment="1">
      <alignment horizontal="center"/>
    </xf>
    <xf numFmtId="0" fontId="60" fillId="8" borderId="16" xfId="0" applyFont="1" applyFill="1" applyBorder="1" applyAlignment="1">
      <alignment horizontal="center" vertical="center"/>
    </xf>
    <xf numFmtId="0" fontId="60" fillId="9" borderId="59" xfId="0" applyFont="1" applyFill="1" applyBorder="1" applyAlignment="1">
      <alignment horizontal="center" vertical="center"/>
    </xf>
    <xf numFmtId="0" fontId="60" fillId="3" borderId="59" xfId="0" applyFont="1" applyFill="1" applyBorder="1" applyAlignment="1">
      <alignment horizontal="center" vertical="center"/>
    </xf>
    <xf numFmtId="0" fontId="61" fillId="11" borderId="80" xfId="0" applyFont="1" applyFill="1" applyBorder="1" applyAlignment="1" applyProtection="1">
      <alignment horizontal="center" vertical="center"/>
      <protection hidden="1"/>
    </xf>
    <xf numFmtId="0" fontId="61" fillId="11" borderId="59" xfId="0" applyFont="1" applyFill="1" applyBorder="1" applyAlignment="1" applyProtection="1">
      <alignment horizontal="center" vertical="center"/>
      <protection hidden="1"/>
    </xf>
    <xf numFmtId="0" fontId="61" fillId="11" borderId="16" xfId="0" applyFont="1" applyFill="1" applyBorder="1" applyAlignment="1" applyProtection="1">
      <alignment horizontal="center" vertical="center"/>
      <protection hidden="1"/>
    </xf>
    <xf numFmtId="166" fontId="63" fillId="12" borderId="58" xfId="0" applyNumberFormat="1" applyFont="1" applyFill="1" applyBorder="1" applyAlignment="1">
      <alignment horizontal="center" vertical="center"/>
    </xf>
    <xf numFmtId="0" fontId="64" fillId="4" borderId="0" xfId="3" applyFont="1" applyFill="1" applyBorder="1" applyAlignment="1" applyProtection="1">
      <alignment horizontal="center" vertical="center"/>
    </xf>
    <xf numFmtId="0" fontId="65" fillId="4" borderId="0" xfId="3" applyFont="1" applyFill="1" applyBorder="1" applyAlignment="1" applyProtection="1">
      <alignment horizontal="center" vertical="center"/>
    </xf>
    <xf numFmtId="0" fontId="68" fillId="4" borderId="0" xfId="0" applyFont="1" applyFill="1" applyAlignment="1" applyProtection="1">
      <alignment horizontal="center" vertical="center"/>
      <protection hidden="1"/>
    </xf>
    <xf numFmtId="0" fontId="71" fillId="0" borderId="0" xfId="0" applyFont="1" applyAlignment="1">
      <alignment horizontal="right"/>
    </xf>
    <xf numFmtId="168" fontId="72" fillId="0" borderId="0" xfId="0" applyNumberFormat="1" applyFont="1" applyAlignment="1">
      <alignment horizontal="center" vertical="center"/>
    </xf>
    <xf numFmtId="0" fontId="72" fillId="0" borderId="0" xfId="0" applyFont="1" applyAlignment="1">
      <alignment horizontal="right"/>
    </xf>
    <xf numFmtId="0" fontId="60" fillId="10" borderId="96" xfId="0" applyFont="1" applyFill="1" applyBorder="1" applyAlignment="1">
      <alignment horizontal="center" vertical="center"/>
    </xf>
    <xf numFmtId="164" fontId="73" fillId="0" borderId="0" xfId="0" applyNumberFormat="1" applyFont="1" applyAlignment="1">
      <alignment horizontal="center" vertical="center"/>
    </xf>
    <xf numFmtId="0" fontId="17" fillId="0" borderId="0" xfId="0" applyFont="1">
      <alignment vertical="center"/>
    </xf>
    <xf numFmtId="0" fontId="74" fillId="0" borderId="0" xfId="0" applyFont="1" applyAlignment="1">
      <alignment horizontal="center" vertical="center"/>
    </xf>
    <xf numFmtId="165" fontId="58" fillId="0" borderId="0" xfId="0" applyNumberFormat="1" applyFont="1" applyAlignment="1" applyProtection="1">
      <protection hidden="1"/>
    </xf>
    <xf numFmtId="164" fontId="58" fillId="0" borderId="0" xfId="0" applyNumberFormat="1" applyFont="1" applyAlignment="1" applyProtection="1">
      <alignment horizontal="center"/>
      <protection hidden="1"/>
    </xf>
    <xf numFmtId="166" fontId="75" fillId="0" borderId="0" xfId="0" applyNumberFormat="1" applyFont="1" applyAlignment="1" applyProtection="1">
      <alignment horizontal="left"/>
      <protection hidden="1"/>
    </xf>
    <xf numFmtId="0" fontId="65" fillId="4" borderId="70" xfId="3" applyFont="1" applyFill="1" applyBorder="1" applyAlignment="1" applyProtection="1">
      <alignment horizontal="center" vertical="center"/>
    </xf>
    <xf numFmtId="0" fontId="77" fillId="14" borderId="59" xfId="0" applyFont="1" applyFill="1" applyBorder="1" applyAlignment="1">
      <alignment horizontal="center" vertical="center"/>
    </xf>
    <xf numFmtId="0" fontId="50" fillId="10" borderId="97" xfId="0" applyFont="1" applyFill="1" applyBorder="1" applyAlignment="1">
      <alignment horizontal="center" vertical="center"/>
    </xf>
    <xf numFmtId="0" fontId="76" fillId="14" borderId="98" xfId="0" applyFont="1" applyFill="1" applyBorder="1" applyAlignment="1">
      <alignment horizontal="center" vertical="center"/>
    </xf>
    <xf numFmtId="0" fontId="50" fillId="9" borderId="99" xfId="0" applyFont="1" applyFill="1" applyBorder="1" applyAlignment="1">
      <alignment horizontal="center" vertical="center"/>
    </xf>
    <xf numFmtId="0" fontId="50" fillId="3" borderId="99" xfId="0" applyFont="1" applyFill="1" applyBorder="1" applyAlignment="1">
      <alignment horizontal="center" vertical="center"/>
    </xf>
    <xf numFmtId="0" fontId="50" fillId="8" borderId="100" xfId="0" applyFont="1" applyFill="1" applyBorder="1" applyAlignment="1">
      <alignment horizontal="center" vertical="center"/>
    </xf>
    <xf numFmtId="164" fontId="58" fillId="0" borderId="0" xfId="0" applyNumberFormat="1" applyFont="1" applyAlignment="1" applyProtection="1">
      <alignment horizontal="center"/>
      <protection hidden="1"/>
    </xf>
    <xf numFmtId="14" fontId="16" fillId="0" borderId="69" xfId="0" applyNumberFormat="1" applyFont="1" applyBorder="1" applyAlignment="1" applyProtection="1">
      <alignment horizontal="left" wrapText="1"/>
      <protection locked="0"/>
    </xf>
    <xf numFmtId="0" fontId="16" fillId="0" borderId="69" xfId="0" applyFont="1" applyBorder="1" applyAlignment="1" applyProtection="1">
      <alignment horizontal="left" wrapText="1"/>
      <protection locked="0"/>
    </xf>
    <xf numFmtId="0" fontId="16" fillId="0" borderId="82" xfId="0" applyFont="1" applyBorder="1" applyAlignment="1" applyProtection="1">
      <alignment horizontal="left" wrapText="1"/>
      <protection locked="0"/>
    </xf>
    <xf numFmtId="0" fontId="16" fillId="0" borderId="85" xfId="0" applyFont="1" applyBorder="1" applyAlignment="1">
      <alignment horizontal="center"/>
    </xf>
    <xf numFmtId="0" fontId="16" fillId="0" borderId="84" xfId="0" applyFont="1" applyBorder="1" applyAlignment="1" applyProtection="1">
      <alignment horizontal="left" wrapText="1"/>
      <protection locked="0"/>
    </xf>
    <xf numFmtId="0" fontId="0" fillId="2" borderId="86" xfId="0" applyFill="1" applyBorder="1" applyAlignment="1">
      <alignment horizontal="center"/>
    </xf>
    <xf numFmtId="0" fontId="0" fillId="2" borderId="37" xfId="0" applyFill="1" applyBorder="1" applyAlignment="1">
      <alignment horizontal="center"/>
    </xf>
    <xf numFmtId="0" fontId="0" fillId="2" borderId="87" xfId="0" applyFill="1" applyBorder="1" applyAlignment="1">
      <alignment horizontal="center"/>
    </xf>
    <xf numFmtId="0" fontId="16" fillId="0" borderId="81" xfId="0" applyFont="1" applyBorder="1" applyAlignment="1" applyProtection="1">
      <alignment horizontal="left" wrapText="1"/>
      <protection locked="0"/>
    </xf>
    <xf numFmtId="0" fontId="16" fillId="0" borderId="69" xfId="0" applyFont="1" applyBorder="1" applyAlignment="1">
      <alignment horizontal="left"/>
    </xf>
    <xf numFmtId="0" fontId="16" fillId="0" borderId="83" xfId="0" applyFont="1" applyBorder="1" applyAlignment="1" applyProtection="1">
      <alignment horizontal="left" wrapText="1"/>
      <protection locked="0"/>
    </xf>
    <xf numFmtId="0" fontId="0" fillId="0" borderId="0" xfId="0" applyBorder="1" applyAlignment="1">
      <alignment horizontal="center" vertical="center"/>
    </xf>
    <xf numFmtId="0" fontId="16" fillId="0" borderId="0" xfId="0" applyFont="1" applyAlignment="1">
      <alignment horizontal="left"/>
    </xf>
    <xf numFmtId="0" fontId="0" fillId="7" borderId="86" xfId="0" applyFill="1" applyBorder="1" applyAlignment="1">
      <alignment horizontal="center"/>
    </xf>
    <xf numFmtId="0" fontId="0" fillId="7" borderId="37" xfId="0" applyFill="1" applyBorder="1" applyAlignment="1">
      <alignment horizontal="center"/>
    </xf>
    <xf numFmtId="0" fontId="0" fillId="7" borderId="87" xfId="0" applyFill="1" applyBorder="1" applyAlignment="1">
      <alignment horizontal="center"/>
    </xf>
    <xf numFmtId="0" fontId="16" fillId="0" borderId="69" xfId="0" applyFont="1" applyBorder="1" applyAlignment="1" applyProtection="1">
      <alignment horizontal="left"/>
      <protection locked="0"/>
    </xf>
    <xf numFmtId="0" fontId="16" fillId="0" borderId="88" xfId="0" applyFont="1" applyBorder="1" applyAlignment="1" applyProtection="1">
      <alignment horizontal="left"/>
      <protection locked="0"/>
    </xf>
    <xf numFmtId="0" fontId="16" fillId="0" borderId="90" xfId="0" applyFont="1" applyBorder="1" applyAlignment="1" applyProtection="1">
      <alignment horizontal="left"/>
      <protection locked="0"/>
    </xf>
    <xf numFmtId="0" fontId="16" fillId="0" borderId="83" xfId="0" applyFont="1" applyBorder="1" applyAlignment="1">
      <alignment horizontal="left"/>
    </xf>
    <xf numFmtId="0" fontId="16" fillId="0" borderId="85" xfId="0" applyFont="1" applyBorder="1" applyAlignment="1">
      <alignment horizontal="left"/>
    </xf>
    <xf numFmtId="0" fontId="16" fillId="0" borderId="81" xfId="0" applyFont="1" applyBorder="1" applyAlignment="1">
      <alignment horizontal="left"/>
    </xf>
    <xf numFmtId="0" fontId="0" fillId="0" borderId="3" xfId="0" applyBorder="1" applyAlignment="1">
      <alignment horizontal="center"/>
    </xf>
    <xf numFmtId="0" fontId="0" fillId="0" borderId="89" xfId="0" applyBorder="1" applyAlignment="1">
      <alignment horizontal="center"/>
    </xf>
    <xf numFmtId="0" fontId="16" fillId="0" borderId="84" xfId="0" applyFont="1" applyBorder="1" applyAlignment="1" applyProtection="1">
      <alignment horizontal="left"/>
      <protection locked="0"/>
    </xf>
    <xf numFmtId="0" fontId="16" fillId="0" borderId="91" xfId="0" applyFont="1" applyBorder="1" applyAlignment="1">
      <alignment horizontal="left"/>
    </xf>
    <xf numFmtId="0" fontId="0" fillId="0" borderId="3" xfId="0" applyFill="1" applyBorder="1" applyAlignment="1">
      <alignment horizontal="center"/>
    </xf>
    <xf numFmtId="0" fontId="18" fillId="4" borderId="42" xfId="0" applyFont="1" applyFill="1" applyBorder="1" applyAlignment="1">
      <alignment horizontal="center"/>
    </xf>
    <xf numFmtId="0" fontId="34" fillId="2" borderId="86" xfId="0" applyFont="1" applyFill="1" applyBorder="1" applyAlignment="1">
      <alignment horizontal="center"/>
    </xf>
    <xf numFmtId="0" fontId="34" fillId="2" borderId="37" xfId="0" applyFont="1" applyFill="1" applyBorder="1">
      <alignment vertical="center"/>
    </xf>
    <xf numFmtId="0" fontId="34" fillId="2" borderId="87" xfId="0" applyFont="1" applyFill="1" applyBorder="1">
      <alignment vertical="center"/>
    </xf>
    <xf numFmtId="165" fontId="5" fillId="3" borderId="70" xfId="0" applyNumberFormat="1" applyFont="1" applyFill="1" applyBorder="1" applyAlignment="1" applyProtection="1">
      <alignment horizontal="center" vertical="center" shrinkToFit="1"/>
      <protection hidden="1"/>
    </xf>
    <xf numFmtId="165" fontId="5" fillId="3" borderId="60" xfId="0" applyNumberFormat="1" applyFont="1" applyFill="1" applyBorder="1" applyAlignment="1" applyProtection="1">
      <alignment horizontal="center" vertical="center" shrinkToFit="1"/>
      <protection hidden="1"/>
    </xf>
    <xf numFmtId="165" fontId="5" fillId="3" borderId="58" xfId="0" applyNumberFormat="1" applyFont="1" applyFill="1" applyBorder="1" applyAlignment="1" applyProtection="1">
      <alignment horizontal="center" vertical="center" shrinkToFit="1"/>
      <protection hidden="1"/>
    </xf>
    <xf numFmtId="167" fontId="1" fillId="4" borderId="0" xfId="3" applyNumberFormat="1" applyFont="1" applyFill="1" applyAlignment="1" applyProtection="1">
      <alignment horizontal="right"/>
    </xf>
    <xf numFmtId="0" fontId="5" fillId="3" borderId="78" xfId="0" applyFont="1" applyFill="1" applyBorder="1" applyAlignment="1">
      <alignment horizontal="center" vertical="center"/>
    </xf>
    <xf numFmtId="0" fontId="0" fillId="0" borderId="79" xfId="0" applyBorder="1">
      <alignment vertical="center"/>
    </xf>
    <xf numFmtId="0" fontId="16" fillId="0" borderId="69" xfId="0" applyFont="1" applyBorder="1" applyAlignment="1" applyProtection="1">
      <alignment horizontal="center"/>
      <protection locked="0"/>
    </xf>
    <xf numFmtId="0" fontId="16" fillId="0" borderId="90" xfId="0" applyFont="1" applyBorder="1" applyAlignment="1">
      <alignment horizontal="center" vertical="center"/>
    </xf>
    <xf numFmtId="0" fontId="16" fillId="0" borderId="88" xfId="0" applyFont="1" applyBorder="1" applyAlignment="1">
      <alignment horizontal="left" vertical="center"/>
    </xf>
    <xf numFmtId="0" fontId="16" fillId="0" borderId="83" xfId="0" applyFont="1" applyBorder="1" applyAlignment="1" applyProtection="1">
      <alignment horizontal="left"/>
      <protection locked="0"/>
    </xf>
    <xf numFmtId="0" fontId="16" fillId="0" borderId="91" xfId="0" applyFont="1" applyBorder="1" applyAlignment="1" applyProtection="1">
      <alignment horizontal="left" wrapText="1"/>
      <protection locked="0"/>
    </xf>
    <xf numFmtId="0" fontId="55" fillId="4" borderId="42" xfId="3" applyFont="1" applyFill="1" applyBorder="1" applyAlignment="1" applyProtection="1">
      <alignment horizontal="center"/>
    </xf>
    <xf numFmtId="0" fontId="0" fillId="6" borderId="74" xfId="0" applyFill="1" applyBorder="1" applyAlignment="1" applyProtection="1">
      <alignment horizontal="center" vertical="center"/>
      <protection locked="0"/>
    </xf>
    <xf numFmtId="0" fontId="0" fillId="6" borderId="57" xfId="0" applyFill="1" applyBorder="1" applyAlignment="1" applyProtection="1">
      <alignment horizontal="center" vertical="center"/>
      <protection locked="0"/>
    </xf>
    <xf numFmtId="0" fontId="38" fillId="0" borderId="62" xfId="0" applyFont="1" applyBorder="1" applyAlignment="1">
      <alignment horizontal="center" vertical="center" textRotation="25" shrinkToFit="1"/>
    </xf>
    <xf numFmtId="0" fontId="38" fillId="0" borderId="92" xfId="0" applyFont="1" applyBorder="1" applyAlignment="1">
      <alignment horizontal="center" vertical="center" textRotation="25" shrinkToFit="1"/>
    </xf>
    <xf numFmtId="0" fontId="38" fillId="0" borderId="93" xfId="0" applyFont="1" applyBorder="1" applyAlignment="1">
      <alignment horizontal="center" vertical="center" textRotation="25" shrinkToFit="1"/>
    </xf>
    <xf numFmtId="0" fontId="38" fillId="0" borderId="94" xfId="0" applyFont="1" applyBorder="1" applyAlignment="1">
      <alignment horizontal="center" vertical="center" textRotation="25"/>
    </xf>
    <xf numFmtId="0" fontId="38" fillId="0" borderId="92" xfId="0" applyFont="1" applyBorder="1" applyAlignment="1">
      <alignment horizontal="center" vertical="center" textRotation="25"/>
    </xf>
    <xf numFmtId="0" fontId="38" fillId="0" borderId="93" xfId="0" applyFont="1" applyBorder="1" applyAlignment="1">
      <alignment horizontal="center" vertical="center" textRotation="25"/>
    </xf>
    <xf numFmtId="0" fontId="38" fillId="0" borderId="94" xfId="0" applyFont="1" applyFill="1" applyBorder="1" applyAlignment="1">
      <alignment horizontal="center" vertical="center" textRotation="25"/>
    </xf>
    <xf numFmtId="0" fontId="38" fillId="0" borderId="92" xfId="0" applyFont="1" applyFill="1" applyBorder="1" applyAlignment="1">
      <alignment horizontal="center" vertical="center" textRotation="25"/>
    </xf>
    <xf numFmtId="0" fontId="38" fillId="0" borderId="93" xfId="0" applyFont="1" applyFill="1" applyBorder="1" applyAlignment="1">
      <alignment horizontal="center" vertical="center" textRotation="25"/>
    </xf>
    <xf numFmtId="0" fontId="38" fillId="0" borderId="95" xfId="0" applyFont="1" applyBorder="1" applyAlignment="1">
      <alignment horizontal="center" vertical="center" textRotation="25"/>
    </xf>
    <xf numFmtId="0" fontId="28" fillId="0" borderId="8" xfId="3" applyFont="1" applyBorder="1" applyAlignment="1" applyProtection="1">
      <alignment horizontal="center" vertical="center"/>
    </xf>
    <xf numFmtId="0" fontId="0" fillId="6" borderId="75" xfId="0" applyFill="1" applyBorder="1" applyAlignment="1" applyProtection="1">
      <alignment horizontal="center" vertical="center"/>
      <protection locked="0"/>
    </xf>
    <xf numFmtId="0" fontId="0" fillId="6" borderId="13" xfId="0" applyFill="1" applyBorder="1" applyAlignment="1" applyProtection="1">
      <alignment horizontal="center" vertical="center"/>
      <protection locked="0"/>
    </xf>
    <xf numFmtId="0" fontId="0" fillId="0" borderId="35" xfId="0" applyBorder="1" applyAlignment="1">
      <alignment horizontal="center" vertical="center"/>
    </xf>
    <xf numFmtId="0" fontId="0" fillId="0" borderId="19" xfId="0" applyBorder="1" applyAlignment="1">
      <alignment horizontal="center" vertical="center"/>
    </xf>
    <xf numFmtId="0" fontId="30" fillId="12" borderId="0" xfId="0" applyFont="1" applyFill="1" applyBorder="1" applyAlignment="1">
      <alignment horizontal="center" vertical="center"/>
    </xf>
    <xf numFmtId="0" fontId="30" fillId="12" borderId="19" xfId="0" applyFont="1" applyFill="1" applyBorder="1" applyAlignment="1">
      <alignment horizontal="center" vertical="center"/>
    </xf>
    <xf numFmtId="0" fontId="26" fillId="0" borderId="39" xfId="0" applyFont="1" applyBorder="1" applyAlignment="1">
      <alignment horizontal="center" vertical="center"/>
    </xf>
    <xf numFmtId="0" fontId="26" fillId="0" borderId="17" xfId="0" applyFont="1" applyBorder="1" applyAlignment="1">
      <alignment horizontal="center" vertical="center"/>
    </xf>
    <xf numFmtId="0" fontId="0" fillId="0" borderId="46" xfId="0" applyBorder="1" applyAlignment="1">
      <alignment horizontal="center" vertical="center"/>
    </xf>
    <xf numFmtId="0" fontId="25" fillId="0" borderId="34" xfId="0" applyFont="1" applyBorder="1" applyAlignment="1">
      <alignment horizontal="center" vertical="center"/>
    </xf>
    <xf numFmtId="0" fontId="25" fillId="0" borderId="19" xfId="0" applyFont="1" applyBorder="1" applyAlignment="1">
      <alignment horizontal="center" vertical="center"/>
    </xf>
    <xf numFmtId="170" fontId="30" fillId="13" borderId="0" xfId="0" applyNumberFormat="1" applyFont="1" applyFill="1" applyBorder="1" applyAlignment="1">
      <alignment horizontal="center" vertical="center"/>
    </xf>
    <xf numFmtId="0" fontId="26" fillId="0" borderId="18" xfId="0" applyFont="1" applyBorder="1" applyAlignment="1">
      <alignment horizontal="center" vertical="center"/>
    </xf>
  </cellXfs>
  <cellStyles count="5">
    <cellStyle name="Dates de Naissance" xfId="1"/>
    <cellStyle name="Dates d'entree Atlas" xfId="2"/>
    <cellStyle name="Lien hypertexte" xfId="3" builtinId="8"/>
    <cellStyle name="Médecins Atlas" xfId="4"/>
    <cellStyle name="Normal" xfId="0" builtinId="0"/>
  </cellStyles>
  <dxfs count="32">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patternFill>
          <bgColor indexed="16"/>
        </patternFill>
      </fill>
      <border>
        <left style="thin">
          <color indexed="22"/>
        </left>
        <right style="thin">
          <color indexed="22"/>
        </right>
        <top style="thin">
          <color indexed="22"/>
        </top>
        <bottom style="thin">
          <color indexed="22"/>
        </bottom>
      </border>
    </dxf>
    <dxf>
      <font>
        <condense val="0"/>
        <extend val="0"/>
        <color indexed="9"/>
      </font>
      <fill>
        <gradientFill degree="90">
          <stop position="0">
            <color theme="0"/>
          </stop>
          <stop position="0.5">
            <color theme="6" tint="-0.49803155613879818"/>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5" tint="-0.25098422193060094"/>
          </stop>
          <stop position="1">
            <color theme="0"/>
          </stop>
        </gradientFill>
      </fill>
      <border>
        <left style="dashDot">
          <color auto="1"/>
        </left>
        <right style="dashDot">
          <color auto="1"/>
        </right>
        <top style="dashDot">
          <color auto="1"/>
        </top>
        <bottom style="dashDot">
          <color auto="1"/>
        </bottom>
      </border>
    </dxf>
    <dxf>
      <font>
        <condense val="0"/>
        <extend val="0"/>
        <color indexed="9"/>
      </font>
      <fill>
        <gradientFill degree="90">
          <stop position="0">
            <color theme="0"/>
          </stop>
          <stop position="0.5">
            <color theme="4" tint="-0.25098422193060094"/>
          </stop>
          <stop position="1">
            <color theme="0"/>
          </stop>
        </gradientFill>
      </fill>
      <border>
        <left style="dashDot">
          <color auto="1"/>
        </left>
        <right style="dashDot">
          <color auto="1"/>
        </right>
        <top style="dashDot">
          <color auto="1"/>
        </top>
        <bottom style="dashDot">
          <color auto="1"/>
        </bottom>
      </border>
    </dxf>
    <dxf>
      <font>
        <color auto="1"/>
      </font>
      <fill>
        <gradientFill degree="90">
          <stop position="0">
            <color theme="0" tint="-0.1490218817712943"/>
          </stop>
          <stop position="0.5">
            <color rgb="FFFFFF99"/>
          </stop>
          <stop position="1">
            <color theme="0" tint="-0.1490218817712943"/>
          </stop>
        </gradientFill>
      </fill>
      <border>
        <left style="dashDot">
          <color auto="1"/>
        </left>
        <right style="dashDot">
          <color auto="1"/>
        </right>
        <top style="dashDot">
          <color auto="1"/>
        </top>
        <bottom style="dashDot">
          <color auto="1"/>
        </bottom>
      </border>
    </dxf>
    <dxf>
      <font>
        <condense val="0"/>
        <extend val="0"/>
        <color indexed="9"/>
      </font>
      <fill>
        <patternFill>
          <bgColor indexed="60"/>
        </patternFill>
      </fill>
    </dxf>
    <dxf>
      <font>
        <condense val="0"/>
        <extend val="0"/>
        <color indexed="9"/>
      </font>
      <fill>
        <patternFill>
          <bgColor indexed="62"/>
        </patternFill>
      </fill>
    </dxf>
    <dxf>
      <font>
        <condense val="0"/>
        <extend val="0"/>
        <color indexed="12"/>
      </font>
      <fill>
        <patternFill>
          <bgColor indexed="51"/>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CC"/>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FFF99"/>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1.wmf"/><Relationship Id="rId1" Type="http://schemas.openxmlformats.org/officeDocument/2006/relationships/hyperlink" Target="#'Colloques m&#233;dicaux'!E10"/></Relationships>
</file>

<file path=xl/drawings/_rels/drawing2.xml.rels><?xml version="1.0" encoding="UTF-8" standalone="yes"?>
<Relationships xmlns="http://schemas.openxmlformats.org/package/2006/relationships"><Relationship Id="rId1" Type="http://schemas.openxmlformats.org/officeDocument/2006/relationships/image" Target="../media/image2.wmf"/></Relationships>
</file>

<file path=xl/drawings/drawing1.xml><?xml version="1.0" encoding="utf-8"?>
<xdr:wsDr xmlns:xdr="http://schemas.openxmlformats.org/drawingml/2006/spreadsheetDrawing" xmlns:a="http://schemas.openxmlformats.org/drawingml/2006/main">
  <xdr:twoCellAnchor editAs="oneCell">
    <xdr:from>
      <xdr:col>4</xdr:col>
      <xdr:colOff>581025</xdr:colOff>
      <xdr:row>4</xdr:row>
      <xdr:rowOff>57150</xdr:rowOff>
    </xdr:from>
    <xdr:to>
      <xdr:col>5</xdr:col>
      <xdr:colOff>219075</xdr:colOff>
      <xdr:row>7</xdr:row>
      <xdr:rowOff>133350</xdr:rowOff>
    </xdr:to>
    <xdr:pic>
      <xdr:nvPicPr>
        <xdr:cNvPr id="1100" name="Picture 76">
          <a:hlinkClick xmlns:r="http://schemas.openxmlformats.org/officeDocument/2006/relationships" r:id="rId1" tooltip="Cheffe de Clinique Carole Fryer"/>
        </xdr:cNvPr>
        <xdr:cNvPicPr>
          <a:picLocks noChangeAspect="1" noChangeArrowheads="1"/>
        </xdr:cNvPicPr>
      </xdr:nvPicPr>
      <xdr:blipFill>
        <a:blip xmlns:r="http://schemas.openxmlformats.org/officeDocument/2006/relationships" r:embed="rId2" cstate="print"/>
        <a:srcRect/>
        <a:stretch>
          <a:fillRect/>
        </a:stretch>
      </xdr:blipFill>
      <xdr:spPr bwMode="auto">
        <a:xfrm flipH="1">
          <a:off x="4410075" y="676275"/>
          <a:ext cx="219075" cy="666750"/>
        </a:xfrm>
        <a:prstGeom prst="rect">
          <a:avLst/>
        </a:prstGeom>
        <a:noFill/>
        <a:effectLst>
          <a:outerShdw dist="35921" dir="2700000" algn="ctr" rotWithShape="0">
            <a:srgbClr val="C0C0C0">
              <a:alpha val="50000"/>
            </a:srgbClr>
          </a:outerShdw>
        </a:effectLst>
      </xdr:spPr>
    </xdr:pic>
    <xdr:clientData/>
  </xdr:twoCellAnchor>
  <xdr:twoCellAnchor>
    <xdr:from>
      <xdr:col>6</xdr:col>
      <xdr:colOff>0</xdr:colOff>
      <xdr:row>2</xdr:row>
      <xdr:rowOff>0</xdr:rowOff>
    </xdr:from>
    <xdr:to>
      <xdr:col>7</xdr:col>
      <xdr:colOff>0</xdr:colOff>
      <xdr:row>3</xdr:row>
      <xdr:rowOff>0</xdr:rowOff>
    </xdr:to>
    <xdr:sp macro="" textlink="">
      <xdr:nvSpPr>
        <xdr:cNvPr id="1600" name="Rectangle 488"/>
        <xdr:cNvSpPr>
          <a:spLocks noChangeArrowheads="1"/>
        </xdr:cNvSpPr>
      </xdr:nvSpPr>
      <xdr:spPr bwMode="auto">
        <a:xfrm>
          <a:off x="6000750" y="200025"/>
          <a:ext cx="866775" cy="209550"/>
        </a:xfrm>
        <a:prstGeom prst="rect">
          <a:avLst/>
        </a:prstGeom>
        <a:noFill/>
        <a:ln w="9525">
          <a:solidFill>
            <a:srgbClr val="000000"/>
          </a:solidFill>
          <a:miter lim="800000"/>
          <a:headEnd/>
          <a:tailEnd/>
        </a:ln>
      </xdr:spPr>
    </xdr:sp>
    <xdr:clientData/>
  </xdr:twoCellAnchor>
  <xdr:twoCellAnchor>
    <xdr:from>
      <xdr:col>1</xdr:col>
      <xdr:colOff>0</xdr:colOff>
      <xdr:row>4</xdr:row>
      <xdr:rowOff>0</xdr:rowOff>
    </xdr:from>
    <xdr:to>
      <xdr:col>3</xdr:col>
      <xdr:colOff>0</xdr:colOff>
      <xdr:row>8</xdr:row>
      <xdr:rowOff>19050</xdr:rowOff>
    </xdr:to>
    <xdr:sp macro="" textlink="">
      <xdr:nvSpPr>
        <xdr:cNvPr id="1515" name="Rectangle 491"/>
        <xdr:cNvSpPr>
          <a:spLocks noChangeArrowheads="1"/>
        </xdr:cNvSpPr>
      </xdr:nvSpPr>
      <xdr:spPr bwMode="auto">
        <a:xfrm>
          <a:off x="200025" y="619125"/>
          <a:ext cx="2581275" cy="838200"/>
        </a:xfrm>
        <a:prstGeom prst="rect">
          <a:avLst/>
        </a:prstGeom>
        <a:noFill/>
        <a:ln w="9525">
          <a:solidFill>
            <a:srgbClr val="000000"/>
          </a:solidFill>
          <a:miter lim="800000"/>
          <a:headEnd/>
          <a:tailEnd/>
        </a:ln>
        <a:effectLst>
          <a:outerShdw dist="35921" dir="13500000" algn="ctr" rotWithShape="0">
            <a:srgbClr val="900000">
              <a:alpha val="50000"/>
            </a:srgbClr>
          </a:outerShdw>
        </a:effectLst>
      </xdr:spPr>
      <xdr:txBody>
        <a:bodyPr/>
        <a:lstStyle/>
        <a:p>
          <a:endParaRPr lang="en-US"/>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8</xdr:col>
      <xdr:colOff>542925</xdr:colOff>
      <xdr:row>242</xdr:row>
      <xdr:rowOff>47625</xdr:rowOff>
    </xdr:from>
    <xdr:to>
      <xdr:col>8</xdr:col>
      <xdr:colOff>981075</xdr:colOff>
      <xdr:row>247</xdr:row>
      <xdr:rowOff>0</xdr:rowOff>
    </xdr:to>
    <xdr:pic>
      <xdr:nvPicPr>
        <xdr:cNvPr id="9398" name="Picture 58"/>
        <xdr:cNvPicPr>
          <a:picLocks noChangeAspect="1" noChangeArrowheads="1"/>
        </xdr:cNvPicPr>
      </xdr:nvPicPr>
      <xdr:blipFill>
        <a:blip xmlns:r="http://schemas.openxmlformats.org/officeDocument/2006/relationships" r:embed="rId1" cstate="print"/>
        <a:srcRect/>
        <a:stretch>
          <a:fillRect/>
        </a:stretch>
      </xdr:blipFill>
      <xdr:spPr bwMode="auto">
        <a:xfrm flipH="1">
          <a:off x="7410450" y="40033575"/>
          <a:ext cx="438150" cy="771525"/>
        </a:xfrm>
        <a:prstGeom prst="rect">
          <a:avLst/>
        </a:prstGeom>
        <a:noFill/>
        <a:ln w="9525">
          <a:noFill/>
          <a:miter lim="800000"/>
          <a:headEnd/>
          <a:tailEnd/>
        </a:ln>
        <a:effectLst>
          <a:prstShdw prst="shdw17" dist="40161" dir="20493903">
            <a:srgbClr val="999999"/>
          </a:prstShdw>
        </a:effectLst>
      </xdr:spPr>
    </xdr:pic>
    <xdr:clientData/>
  </xdr:twoCellAnchor>
  <xdr:twoCellAnchor>
    <xdr:from>
      <xdr:col>1</xdr:col>
      <xdr:colOff>0</xdr:colOff>
      <xdr:row>287</xdr:row>
      <xdr:rowOff>0</xdr:rowOff>
    </xdr:from>
    <xdr:to>
      <xdr:col>4</xdr:col>
      <xdr:colOff>0</xdr:colOff>
      <xdr:row>289</xdr:row>
      <xdr:rowOff>0</xdr:rowOff>
    </xdr:to>
    <xdr:sp macro="" textlink="">
      <xdr:nvSpPr>
        <xdr:cNvPr id="3124" name="Rectangle 52"/>
        <xdr:cNvSpPr>
          <a:spLocks noChangeArrowheads="1"/>
        </xdr:cNvSpPr>
      </xdr:nvSpPr>
      <xdr:spPr bwMode="auto">
        <a:xfrm>
          <a:off x="209550" y="4742497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279</xdr:row>
      <xdr:rowOff>0</xdr:rowOff>
    </xdr:from>
    <xdr:to>
      <xdr:col>4</xdr:col>
      <xdr:colOff>0</xdr:colOff>
      <xdr:row>281</xdr:row>
      <xdr:rowOff>0</xdr:rowOff>
    </xdr:to>
    <xdr:sp macro="" textlink="">
      <xdr:nvSpPr>
        <xdr:cNvPr id="3122" name="Rectangle 50"/>
        <xdr:cNvSpPr>
          <a:spLocks noChangeArrowheads="1"/>
        </xdr:cNvSpPr>
      </xdr:nvSpPr>
      <xdr:spPr bwMode="auto">
        <a:xfrm>
          <a:off x="209550" y="461105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271</xdr:row>
      <xdr:rowOff>0</xdr:rowOff>
    </xdr:from>
    <xdr:to>
      <xdr:col>4</xdr:col>
      <xdr:colOff>0</xdr:colOff>
      <xdr:row>273</xdr:row>
      <xdr:rowOff>0</xdr:rowOff>
    </xdr:to>
    <xdr:sp macro="" textlink="">
      <xdr:nvSpPr>
        <xdr:cNvPr id="3121" name="Rectangle 49"/>
        <xdr:cNvSpPr>
          <a:spLocks noChangeArrowheads="1"/>
        </xdr:cNvSpPr>
      </xdr:nvSpPr>
      <xdr:spPr bwMode="auto">
        <a:xfrm>
          <a:off x="209550" y="4479607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234</xdr:row>
      <xdr:rowOff>0</xdr:rowOff>
    </xdr:from>
    <xdr:to>
      <xdr:col>4</xdr:col>
      <xdr:colOff>0</xdr:colOff>
      <xdr:row>236</xdr:row>
      <xdr:rowOff>0</xdr:rowOff>
    </xdr:to>
    <xdr:sp macro="" textlink="">
      <xdr:nvSpPr>
        <xdr:cNvPr id="3133" name="Rectangle 61"/>
        <xdr:cNvSpPr>
          <a:spLocks noChangeArrowheads="1"/>
        </xdr:cNvSpPr>
      </xdr:nvSpPr>
      <xdr:spPr bwMode="auto">
        <a:xfrm>
          <a:off x="209550" y="38681025"/>
          <a:ext cx="4667250" cy="333375"/>
        </a:xfrm>
        <a:prstGeom prst="rect">
          <a:avLst/>
        </a:prstGeom>
        <a:noFill/>
        <a:ln w="9525">
          <a:solidFill>
            <a:srgbClr val="000000"/>
          </a:solidFill>
          <a:miter lim="800000"/>
          <a:headEnd/>
          <a:tailEnd/>
        </a:ln>
        <a:effectLst>
          <a:outerShdw dist="107763" dir="18900000" algn="ctr" rotWithShape="0">
            <a:srgbClr val="FFCC00">
              <a:alpha val="50000"/>
            </a:srgbClr>
          </a:outerShdw>
        </a:effectLst>
      </xdr:spPr>
      <xdr:txBody>
        <a:bodyPr/>
        <a:lstStyle/>
        <a:p>
          <a:endParaRPr lang="en-US"/>
        </a:p>
      </xdr:txBody>
    </xdr:sp>
    <xdr:clientData/>
  </xdr:twoCellAnchor>
  <xdr:twoCellAnchor>
    <xdr:from>
      <xdr:col>1</xdr:col>
      <xdr:colOff>0</xdr:colOff>
      <xdr:row>209</xdr:row>
      <xdr:rowOff>0</xdr:rowOff>
    </xdr:from>
    <xdr:to>
      <xdr:col>4</xdr:col>
      <xdr:colOff>0</xdr:colOff>
      <xdr:row>211</xdr:row>
      <xdr:rowOff>0</xdr:rowOff>
    </xdr:to>
    <xdr:sp macro="" textlink="">
      <xdr:nvSpPr>
        <xdr:cNvPr id="3117" name="Rectangle 45"/>
        <xdr:cNvSpPr>
          <a:spLocks noChangeArrowheads="1"/>
        </xdr:cNvSpPr>
      </xdr:nvSpPr>
      <xdr:spPr bwMode="auto">
        <a:xfrm>
          <a:off x="209550" y="34566225"/>
          <a:ext cx="4667250" cy="342900"/>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0</xdr:col>
      <xdr:colOff>0</xdr:colOff>
      <xdr:row>202</xdr:row>
      <xdr:rowOff>0</xdr:rowOff>
    </xdr:from>
    <xdr:to>
      <xdr:col>3</xdr:col>
      <xdr:colOff>1428750</xdr:colOff>
      <xdr:row>204</xdr:row>
      <xdr:rowOff>0</xdr:rowOff>
    </xdr:to>
    <xdr:sp macro="" textlink="">
      <xdr:nvSpPr>
        <xdr:cNvPr id="3137" name="Rectangle 65"/>
        <xdr:cNvSpPr>
          <a:spLocks noChangeArrowheads="1"/>
        </xdr:cNvSpPr>
      </xdr:nvSpPr>
      <xdr:spPr bwMode="auto">
        <a:xfrm>
          <a:off x="0" y="33413700"/>
          <a:ext cx="4867275"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194</xdr:row>
      <xdr:rowOff>0</xdr:rowOff>
    </xdr:from>
    <xdr:to>
      <xdr:col>4</xdr:col>
      <xdr:colOff>0</xdr:colOff>
      <xdr:row>196</xdr:row>
      <xdr:rowOff>0</xdr:rowOff>
    </xdr:to>
    <xdr:sp macro="" textlink="">
      <xdr:nvSpPr>
        <xdr:cNvPr id="3114" name="Rectangle 42"/>
        <xdr:cNvSpPr>
          <a:spLocks noChangeArrowheads="1"/>
        </xdr:cNvSpPr>
      </xdr:nvSpPr>
      <xdr:spPr bwMode="auto">
        <a:xfrm>
          <a:off x="209550" y="320897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175</xdr:row>
      <xdr:rowOff>0</xdr:rowOff>
    </xdr:from>
    <xdr:to>
      <xdr:col>4</xdr:col>
      <xdr:colOff>0</xdr:colOff>
      <xdr:row>177</xdr:row>
      <xdr:rowOff>0</xdr:rowOff>
    </xdr:to>
    <xdr:sp macro="" textlink="">
      <xdr:nvSpPr>
        <xdr:cNvPr id="3113" name="Rectangle 41"/>
        <xdr:cNvSpPr>
          <a:spLocks noChangeArrowheads="1"/>
        </xdr:cNvSpPr>
      </xdr:nvSpPr>
      <xdr:spPr bwMode="auto">
        <a:xfrm>
          <a:off x="209550" y="289369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194</xdr:row>
      <xdr:rowOff>0</xdr:rowOff>
    </xdr:from>
    <xdr:to>
      <xdr:col>4</xdr:col>
      <xdr:colOff>0</xdr:colOff>
      <xdr:row>196</xdr:row>
      <xdr:rowOff>0</xdr:rowOff>
    </xdr:to>
    <xdr:sp macro="" textlink="">
      <xdr:nvSpPr>
        <xdr:cNvPr id="3112" name="Rectangle 40"/>
        <xdr:cNvSpPr>
          <a:spLocks noChangeArrowheads="1"/>
        </xdr:cNvSpPr>
      </xdr:nvSpPr>
      <xdr:spPr bwMode="auto">
        <a:xfrm>
          <a:off x="209550" y="320897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167</xdr:row>
      <xdr:rowOff>0</xdr:rowOff>
    </xdr:from>
    <xdr:to>
      <xdr:col>4</xdr:col>
      <xdr:colOff>0</xdr:colOff>
      <xdr:row>169</xdr:row>
      <xdr:rowOff>0</xdr:rowOff>
    </xdr:to>
    <xdr:sp macro="" textlink="">
      <xdr:nvSpPr>
        <xdr:cNvPr id="3110" name="Rectangle 38"/>
        <xdr:cNvSpPr>
          <a:spLocks noChangeArrowheads="1"/>
        </xdr:cNvSpPr>
      </xdr:nvSpPr>
      <xdr:spPr bwMode="auto">
        <a:xfrm>
          <a:off x="209550" y="276225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159</xdr:row>
      <xdr:rowOff>0</xdr:rowOff>
    </xdr:from>
    <xdr:to>
      <xdr:col>4</xdr:col>
      <xdr:colOff>0</xdr:colOff>
      <xdr:row>161</xdr:row>
      <xdr:rowOff>0</xdr:rowOff>
    </xdr:to>
    <xdr:sp macro="" textlink="">
      <xdr:nvSpPr>
        <xdr:cNvPr id="3109" name="Rectangle 37"/>
        <xdr:cNvSpPr>
          <a:spLocks noChangeArrowheads="1"/>
        </xdr:cNvSpPr>
      </xdr:nvSpPr>
      <xdr:spPr bwMode="auto">
        <a:xfrm>
          <a:off x="209550" y="263080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151</xdr:row>
      <xdr:rowOff>0</xdr:rowOff>
    </xdr:from>
    <xdr:to>
      <xdr:col>4</xdr:col>
      <xdr:colOff>0</xdr:colOff>
      <xdr:row>153</xdr:row>
      <xdr:rowOff>0</xdr:rowOff>
    </xdr:to>
    <xdr:sp macro="" textlink="">
      <xdr:nvSpPr>
        <xdr:cNvPr id="3108" name="Rectangle 36"/>
        <xdr:cNvSpPr>
          <a:spLocks noChangeArrowheads="1"/>
        </xdr:cNvSpPr>
      </xdr:nvSpPr>
      <xdr:spPr bwMode="auto">
        <a:xfrm>
          <a:off x="209550" y="249936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135</xdr:row>
      <xdr:rowOff>0</xdr:rowOff>
    </xdr:from>
    <xdr:to>
      <xdr:col>4</xdr:col>
      <xdr:colOff>0</xdr:colOff>
      <xdr:row>137</xdr:row>
      <xdr:rowOff>0</xdr:rowOff>
    </xdr:to>
    <xdr:sp macro="" textlink="">
      <xdr:nvSpPr>
        <xdr:cNvPr id="3105" name="Rectangle 33"/>
        <xdr:cNvSpPr>
          <a:spLocks noChangeArrowheads="1"/>
        </xdr:cNvSpPr>
      </xdr:nvSpPr>
      <xdr:spPr bwMode="auto">
        <a:xfrm>
          <a:off x="209550" y="223647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111</xdr:row>
      <xdr:rowOff>0</xdr:rowOff>
    </xdr:from>
    <xdr:to>
      <xdr:col>4</xdr:col>
      <xdr:colOff>0</xdr:colOff>
      <xdr:row>113</xdr:row>
      <xdr:rowOff>0</xdr:rowOff>
    </xdr:to>
    <xdr:sp macro="" textlink="">
      <xdr:nvSpPr>
        <xdr:cNvPr id="3104" name="Rectangle 32"/>
        <xdr:cNvSpPr>
          <a:spLocks noChangeArrowheads="1"/>
        </xdr:cNvSpPr>
      </xdr:nvSpPr>
      <xdr:spPr bwMode="auto">
        <a:xfrm>
          <a:off x="209550" y="184023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0</xdr:col>
      <xdr:colOff>180975</xdr:colOff>
      <xdr:row>103</xdr:row>
      <xdr:rowOff>0</xdr:rowOff>
    </xdr:from>
    <xdr:to>
      <xdr:col>3</xdr:col>
      <xdr:colOff>1409700</xdr:colOff>
      <xdr:row>105</xdr:row>
      <xdr:rowOff>0</xdr:rowOff>
    </xdr:to>
    <xdr:sp macro="" textlink="">
      <xdr:nvSpPr>
        <xdr:cNvPr id="3103" name="Rectangle 31"/>
        <xdr:cNvSpPr>
          <a:spLocks noChangeArrowheads="1"/>
        </xdr:cNvSpPr>
      </xdr:nvSpPr>
      <xdr:spPr bwMode="auto">
        <a:xfrm>
          <a:off x="180975" y="170878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79</xdr:row>
      <xdr:rowOff>0</xdr:rowOff>
    </xdr:from>
    <xdr:to>
      <xdr:col>4</xdr:col>
      <xdr:colOff>0</xdr:colOff>
      <xdr:row>81</xdr:row>
      <xdr:rowOff>0</xdr:rowOff>
    </xdr:to>
    <xdr:sp macro="" textlink="">
      <xdr:nvSpPr>
        <xdr:cNvPr id="3100" name="Rectangle 28"/>
        <xdr:cNvSpPr>
          <a:spLocks noChangeArrowheads="1"/>
        </xdr:cNvSpPr>
      </xdr:nvSpPr>
      <xdr:spPr bwMode="auto">
        <a:xfrm>
          <a:off x="209550" y="131445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71</xdr:row>
      <xdr:rowOff>0</xdr:rowOff>
    </xdr:from>
    <xdr:to>
      <xdr:col>4</xdr:col>
      <xdr:colOff>0</xdr:colOff>
      <xdr:row>73</xdr:row>
      <xdr:rowOff>0</xdr:rowOff>
    </xdr:to>
    <xdr:sp macro="" textlink="">
      <xdr:nvSpPr>
        <xdr:cNvPr id="3136" name="Rectangle 64"/>
        <xdr:cNvSpPr>
          <a:spLocks noChangeArrowheads="1"/>
        </xdr:cNvSpPr>
      </xdr:nvSpPr>
      <xdr:spPr bwMode="auto">
        <a:xfrm>
          <a:off x="209550" y="118300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53</xdr:row>
      <xdr:rowOff>0</xdr:rowOff>
    </xdr:from>
    <xdr:to>
      <xdr:col>4</xdr:col>
      <xdr:colOff>0</xdr:colOff>
      <xdr:row>55</xdr:row>
      <xdr:rowOff>0</xdr:rowOff>
    </xdr:to>
    <xdr:sp macro="" textlink="">
      <xdr:nvSpPr>
        <xdr:cNvPr id="3099" name="Rectangle 27"/>
        <xdr:cNvSpPr>
          <a:spLocks noChangeArrowheads="1"/>
        </xdr:cNvSpPr>
      </xdr:nvSpPr>
      <xdr:spPr bwMode="auto">
        <a:xfrm>
          <a:off x="209550" y="88392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38</xdr:row>
      <xdr:rowOff>0</xdr:rowOff>
    </xdr:from>
    <xdr:to>
      <xdr:col>4</xdr:col>
      <xdr:colOff>0</xdr:colOff>
      <xdr:row>40</xdr:row>
      <xdr:rowOff>0</xdr:rowOff>
    </xdr:to>
    <xdr:sp macro="" textlink="">
      <xdr:nvSpPr>
        <xdr:cNvPr id="3097" name="Rectangle 25"/>
        <xdr:cNvSpPr>
          <a:spLocks noChangeArrowheads="1"/>
        </xdr:cNvSpPr>
      </xdr:nvSpPr>
      <xdr:spPr bwMode="auto">
        <a:xfrm>
          <a:off x="209550" y="63722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31</xdr:row>
      <xdr:rowOff>0</xdr:rowOff>
    </xdr:from>
    <xdr:to>
      <xdr:col>4</xdr:col>
      <xdr:colOff>0</xdr:colOff>
      <xdr:row>33</xdr:row>
      <xdr:rowOff>0</xdr:rowOff>
    </xdr:to>
    <xdr:sp macro="" textlink="">
      <xdr:nvSpPr>
        <xdr:cNvPr id="3095" name="Rectangle 23"/>
        <xdr:cNvSpPr>
          <a:spLocks noChangeArrowheads="1"/>
        </xdr:cNvSpPr>
      </xdr:nvSpPr>
      <xdr:spPr bwMode="auto">
        <a:xfrm>
          <a:off x="209550" y="5229225"/>
          <a:ext cx="4667250" cy="323850"/>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24</xdr:row>
      <xdr:rowOff>0</xdr:rowOff>
    </xdr:from>
    <xdr:to>
      <xdr:col>4</xdr:col>
      <xdr:colOff>0</xdr:colOff>
      <xdr:row>26</xdr:row>
      <xdr:rowOff>0</xdr:rowOff>
    </xdr:to>
    <xdr:sp macro="" textlink="">
      <xdr:nvSpPr>
        <xdr:cNvPr id="3094" name="Rectangle 22"/>
        <xdr:cNvSpPr>
          <a:spLocks noChangeArrowheads="1"/>
        </xdr:cNvSpPr>
      </xdr:nvSpPr>
      <xdr:spPr bwMode="auto">
        <a:xfrm>
          <a:off x="209550" y="4086225"/>
          <a:ext cx="4667250" cy="323850"/>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16</xdr:row>
      <xdr:rowOff>0</xdr:rowOff>
    </xdr:from>
    <xdr:to>
      <xdr:col>4</xdr:col>
      <xdr:colOff>0</xdr:colOff>
      <xdr:row>18</xdr:row>
      <xdr:rowOff>0</xdr:rowOff>
    </xdr:to>
    <xdr:sp macro="" textlink="">
      <xdr:nvSpPr>
        <xdr:cNvPr id="3093" name="Rectangle 21"/>
        <xdr:cNvSpPr>
          <a:spLocks noChangeArrowheads="1"/>
        </xdr:cNvSpPr>
      </xdr:nvSpPr>
      <xdr:spPr bwMode="auto">
        <a:xfrm>
          <a:off x="209550" y="27622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9</xdr:row>
      <xdr:rowOff>0</xdr:rowOff>
    </xdr:from>
    <xdr:to>
      <xdr:col>4</xdr:col>
      <xdr:colOff>0</xdr:colOff>
      <xdr:row>11</xdr:row>
      <xdr:rowOff>0</xdr:rowOff>
    </xdr:to>
    <xdr:sp macro="" textlink="">
      <xdr:nvSpPr>
        <xdr:cNvPr id="3092" name="Rectangle 20"/>
        <xdr:cNvSpPr>
          <a:spLocks noChangeArrowheads="1"/>
        </xdr:cNvSpPr>
      </xdr:nvSpPr>
      <xdr:spPr bwMode="auto">
        <a:xfrm>
          <a:off x="209550" y="16097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7</xdr:row>
      <xdr:rowOff>0</xdr:rowOff>
    </xdr:from>
    <xdr:to>
      <xdr:col>4</xdr:col>
      <xdr:colOff>0</xdr:colOff>
      <xdr:row>8</xdr:row>
      <xdr:rowOff>0</xdr:rowOff>
    </xdr:to>
    <xdr:sp macro="" textlink="">
      <xdr:nvSpPr>
        <xdr:cNvPr id="9422" name="Rectangle 15"/>
        <xdr:cNvSpPr>
          <a:spLocks noChangeArrowheads="1"/>
        </xdr:cNvSpPr>
      </xdr:nvSpPr>
      <xdr:spPr bwMode="auto">
        <a:xfrm>
          <a:off x="209550" y="1247775"/>
          <a:ext cx="4667250" cy="180975"/>
        </a:xfrm>
        <a:prstGeom prst="rect">
          <a:avLst/>
        </a:prstGeom>
        <a:noFill/>
        <a:ln w="9525">
          <a:solidFill>
            <a:srgbClr val="000000"/>
          </a:solidFill>
          <a:miter lim="800000"/>
          <a:headEnd/>
          <a:tailEnd/>
        </a:ln>
      </xdr:spPr>
    </xdr:sp>
    <xdr:clientData/>
  </xdr:twoCellAnchor>
  <xdr:twoCellAnchor>
    <xdr:from>
      <xdr:col>1</xdr:col>
      <xdr:colOff>0</xdr:colOff>
      <xdr:row>7</xdr:row>
      <xdr:rowOff>0</xdr:rowOff>
    </xdr:from>
    <xdr:to>
      <xdr:col>4</xdr:col>
      <xdr:colOff>0</xdr:colOff>
      <xdr:row>8</xdr:row>
      <xdr:rowOff>0</xdr:rowOff>
    </xdr:to>
    <xdr:sp macro="" textlink="">
      <xdr:nvSpPr>
        <xdr:cNvPr id="9423" name="Rectangle 16"/>
        <xdr:cNvSpPr>
          <a:spLocks noChangeArrowheads="1"/>
        </xdr:cNvSpPr>
      </xdr:nvSpPr>
      <xdr:spPr bwMode="auto">
        <a:xfrm>
          <a:off x="209550" y="1247775"/>
          <a:ext cx="4667250" cy="180975"/>
        </a:xfrm>
        <a:prstGeom prst="rect">
          <a:avLst/>
        </a:prstGeom>
        <a:noFill/>
        <a:ln w="9525">
          <a:solidFill>
            <a:srgbClr val="000000"/>
          </a:solidFill>
          <a:miter lim="800000"/>
          <a:headEnd/>
          <a:tailEnd/>
        </a:ln>
      </xdr:spPr>
    </xdr:sp>
    <xdr:clientData/>
  </xdr:twoCellAnchor>
  <xdr:twoCellAnchor>
    <xdr:from>
      <xdr:col>1</xdr:col>
      <xdr:colOff>0</xdr:colOff>
      <xdr:row>7</xdr:row>
      <xdr:rowOff>0</xdr:rowOff>
    </xdr:from>
    <xdr:to>
      <xdr:col>4</xdr:col>
      <xdr:colOff>0</xdr:colOff>
      <xdr:row>8</xdr:row>
      <xdr:rowOff>0</xdr:rowOff>
    </xdr:to>
    <xdr:sp macro="" textlink="">
      <xdr:nvSpPr>
        <xdr:cNvPr id="3089" name="Rectangle 17"/>
        <xdr:cNvSpPr>
          <a:spLocks noChangeArrowheads="1"/>
        </xdr:cNvSpPr>
      </xdr:nvSpPr>
      <xdr:spPr bwMode="auto">
        <a:xfrm>
          <a:off x="209550" y="1247775"/>
          <a:ext cx="4667250" cy="180975"/>
        </a:xfrm>
        <a:prstGeom prst="rect">
          <a:avLst/>
        </a:prstGeom>
        <a:noFill/>
        <a:ln w="9525">
          <a:solidFill>
            <a:srgbClr val="000000"/>
          </a:solidFill>
          <a:miter lim="800000"/>
          <a:headEnd/>
          <a:tailEnd/>
        </a:ln>
        <a:effectLst>
          <a:outerShdw dist="74053" dir="19742175" algn="ctr" rotWithShape="0">
            <a:srgbClr val="FFFFFF">
              <a:alpha val="50000"/>
            </a:srgbClr>
          </a:outerShdw>
        </a:effectLst>
      </xdr:spPr>
      <xdr:txBody>
        <a:bodyPr/>
        <a:lstStyle/>
        <a:p>
          <a:endParaRPr lang="en-US"/>
        </a:p>
      </xdr:txBody>
    </xdr:sp>
    <xdr:clientData/>
  </xdr:twoCellAnchor>
  <xdr:twoCellAnchor>
    <xdr:from>
      <xdr:col>5</xdr:col>
      <xdr:colOff>0</xdr:colOff>
      <xdr:row>7</xdr:row>
      <xdr:rowOff>0</xdr:rowOff>
    </xdr:from>
    <xdr:to>
      <xdr:col>9</xdr:col>
      <xdr:colOff>0</xdr:colOff>
      <xdr:row>8</xdr:row>
      <xdr:rowOff>0</xdr:rowOff>
    </xdr:to>
    <xdr:sp macro="" textlink="">
      <xdr:nvSpPr>
        <xdr:cNvPr id="3090" name="Rectangle 18"/>
        <xdr:cNvSpPr>
          <a:spLocks noChangeArrowheads="1"/>
        </xdr:cNvSpPr>
      </xdr:nvSpPr>
      <xdr:spPr bwMode="auto">
        <a:xfrm>
          <a:off x="5038725" y="1247775"/>
          <a:ext cx="2838450" cy="180975"/>
        </a:xfrm>
        <a:prstGeom prst="rect">
          <a:avLst/>
        </a:prstGeom>
        <a:noFill/>
        <a:ln w="9525">
          <a:solidFill>
            <a:srgbClr val="000000"/>
          </a:solidFill>
          <a:miter lim="800000"/>
          <a:headEnd/>
          <a:tailEnd/>
        </a:ln>
        <a:effectLst>
          <a:outerShdw dist="81320" dir="19280412" algn="ctr" rotWithShape="0">
            <a:srgbClr val="FFFFFF">
              <a:alpha val="50000"/>
            </a:srgbClr>
          </a:outerShdw>
        </a:effectLst>
      </xdr:spPr>
      <xdr:txBody>
        <a:bodyPr/>
        <a:lstStyle/>
        <a:p>
          <a:endParaRPr lang="en-US"/>
        </a:p>
      </xdr:txBody>
    </xdr:sp>
    <xdr:clientData/>
  </xdr:twoCellAnchor>
  <xdr:twoCellAnchor>
    <xdr:from>
      <xdr:col>1</xdr:col>
      <xdr:colOff>0</xdr:colOff>
      <xdr:row>234</xdr:row>
      <xdr:rowOff>0</xdr:rowOff>
    </xdr:from>
    <xdr:to>
      <xdr:col>4</xdr:col>
      <xdr:colOff>0</xdr:colOff>
      <xdr:row>236</xdr:row>
      <xdr:rowOff>0</xdr:rowOff>
    </xdr:to>
    <xdr:sp macro="" textlink="">
      <xdr:nvSpPr>
        <xdr:cNvPr id="3119" name="Rectangle 47"/>
        <xdr:cNvSpPr>
          <a:spLocks noChangeArrowheads="1"/>
        </xdr:cNvSpPr>
      </xdr:nvSpPr>
      <xdr:spPr bwMode="auto">
        <a:xfrm>
          <a:off x="209550" y="38681025"/>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editAs="oneCell">
    <xdr:from>
      <xdr:col>8</xdr:col>
      <xdr:colOff>533400</xdr:colOff>
      <xdr:row>118</xdr:row>
      <xdr:rowOff>19050</xdr:rowOff>
    </xdr:from>
    <xdr:to>
      <xdr:col>8</xdr:col>
      <xdr:colOff>971550</xdr:colOff>
      <xdr:row>122</xdr:row>
      <xdr:rowOff>142875</xdr:rowOff>
    </xdr:to>
    <xdr:pic>
      <xdr:nvPicPr>
        <xdr:cNvPr id="9427" name="Picture 56"/>
        <xdr:cNvPicPr>
          <a:picLocks noChangeAspect="1" noChangeArrowheads="1"/>
        </xdr:cNvPicPr>
      </xdr:nvPicPr>
      <xdr:blipFill>
        <a:blip xmlns:r="http://schemas.openxmlformats.org/officeDocument/2006/relationships" r:embed="rId1" cstate="print"/>
        <a:srcRect/>
        <a:stretch>
          <a:fillRect/>
        </a:stretch>
      </xdr:blipFill>
      <xdr:spPr bwMode="auto">
        <a:xfrm flipH="1">
          <a:off x="7400925" y="19564350"/>
          <a:ext cx="438150" cy="771525"/>
        </a:xfrm>
        <a:prstGeom prst="rect">
          <a:avLst/>
        </a:prstGeom>
        <a:noFill/>
        <a:ln w="9525">
          <a:noFill/>
          <a:miter lim="800000"/>
          <a:headEnd/>
          <a:tailEnd/>
        </a:ln>
        <a:effectLst>
          <a:prstShdw prst="shdw17" dist="40161" dir="20493903">
            <a:srgbClr val="999999"/>
          </a:prstShdw>
        </a:effectLst>
      </xdr:spPr>
    </xdr:pic>
    <xdr:clientData/>
  </xdr:twoCellAnchor>
  <xdr:twoCellAnchor editAs="oneCell">
    <xdr:from>
      <xdr:col>8</xdr:col>
      <xdr:colOff>552450</xdr:colOff>
      <xdr:row>180</xdr:row>
      <xdr:rowOff>19050</xdr:rowOff>
    </xdr:from>
    <xdr:to>
      <xdr:col>8</xdr:col>
      <xdr:colOff>990600</xdr:colOff>
      <xdr:row>184</xdr:row>
      <xdr:rowOff>142875</xdr:rowOff>
    </xdr:to>
    <xdr:pic>
      <xdr:nvPicPr>
        <xdr:cNvPr id="9428" name="Picture 57"/>
        <xdr:cNvPicPr>
          <a:picLocks noChangeAspect="1" noChangeArrowheads="1"/>
        </xdr:cNvPicPr>
      </xdr:nvPicPr>
      <xdr:blipFill>
        <a:blip xmlns:r="http://schemas.openxmlformats.org/officeDocument/2006/relationships" r:embed="rId1" cstate="print"/>
        <a:srcRect/>
        <a:stretch>
          <a:fillRect/>
        </a:stretch>
      </xdr:blipFill>
      <xdr:spPr bwMode="auto">
        <a:xfrm flipH="1">
          <a:off x="7419975" y="29775150"/>
          <a:ext cx="438150" cy="771525"/>
        </a:xfrm>
        <a:prstGeom prst="rect">
          <a:avLst/>
        </a:prstGeom>
        <a:noFill/>
        <a:ln w="9525">
          <a:noFill/>
          <a:miter lim="800000"/>
          <a:headEnd/>
          <a:tailEnd/>
        </a:ln>
        <a:effectLst>
          <a:prstShdw prst="shdw17" dist="40161" dir="20493903">
            <a:srgbClr val="999999"/>
          </a:prstShdw>
        </a:effectLst>
      </xdr:spPr>
    </xdr:pic>
    <xdr:clientData/>
  </xdr:twoCellAnchor>
  <xdr:twoCellAnchor editAs="oneCell">
    <xdr:from>
      <xdr:col>8</xdr:col>
      <xdr:colOff>542925</xdr:colOff>
      <xdr:row>303</xdr:row>
      <xdr:rowOff>19050</xdr:rowOff>
    </xdr:from>
    <xdr:to>
      <xdr:col>8</xdr:col>
      <xdr:colOff>981075</xdr:colOff>
      <xdr:row>307</xdr:row>
      <xdr:rowOff>142875</xdr:rowOff>
    </xdr:to>
    <xdr:pic>
      <xdr:nvPicPr>
        <xdr:cNvPr id="9429" name="Picture 59"/>
        <xdr:cNvPicPr>
          <a:picLocks noChangeAspect="1" noChangeArrowheads="1"/>
        </xdr:cNvPicPr>
      </xdr:nvPicPr>
      <xdr:blipFill>
        <a:blip xmlns:r="http://schemas.openxmlformats.org/officeDocument/2006/relationships" r:embed="rId1" cstate="print"/>
        <a:srcRect/>
        <a:stretch>
          <a:fillRect/>
        </a:stretch>
      </xdr:blipFill>
      <xdr:spPr bwMode="auto">
        <a:xfrm flipH="1">
          <a:off x="7410450" y="50063400"/>
          <a:ext cx="438150" cy="771525"/>
        </a:xfrm>
        <a:prstGeom prst="rect">
          <a:avLst/>
        </a:prstGeom>
        <a:noFill/>
        <a:ln w="9525">
          <a:noFill/>
          <a:miter lim="800000"/>
          <a:headEnd/>
          <a:tailEnd/>
        </a:ln>
        <a:effectLst>
          <a:prstShdw prst="shdw17" dist="40161" dir="20493903">
            <a:srgbClr val="999999"/>
          </a:prstShdw>
        </a:effectLst>
      </xdr:spPr>
    </xdr:pic>
    <xdr:clientData/>
  </xdr:twoCellAnchor>
  <xdr:twoCellAnchor editAs="oneCell">
    <xdr:from>
      <xdr:col>8</xdr:col>
      <xdr:colOff>552450</xdr:colOff>
      <xdr:row>56</xdr:row>
      <xdr:rowOff>28575</xdr:rowOff>
    </xdr:from>
    <xdr:to>
      <xdr:col>8</xdr:col>
      <xdr:colOff>990600</xdr:colOff>
      <xdr:row>60</xdr:row>
      <xdr:rowOff>152400</xdr:rowOff>
    </xdr:to>
    <xdr:pic>
      <xdr:nvPicPr>
        <xdr:cNvPr id="9430" name="Picture 60"/>
        <xdr:cNvPicPr>
          <a:picLocks noChangeAspect="1" noChangeArrowheads="1"/>
        </xdr:cNvPicPr>
      </xdr:nvPicPr>
      <xdr:blipFill>
        <a:blip xmlns:r="http://schemas.openxmlformats.org/officeDocument/2006/relationships" r:embed="rId1" cstate="print"/>
        <a:srcRect/>
        <a:stretch>
          <a:fillRect/>
        </a:stretch>
      </xdr:blipFill>
      <xdr:spPr bwMode="auto">
        <a:xfrm flipH="1">
          <a:off x="7419975" y="9363075"/>
          <a:ext cx="438150" cy="771525"/>
        </a:xfrm>
        <a:prstGeom prst="rect">
          <a:avLst/>
        </a:prstGeom>
        <a:noFill/>
        <a:ln w="9525">
          <a:noFill/>
          <a:miter lim="800000"/>
          <a:headEnd/>
          <a:tailEnd/>
        </a:ln>
        <a:effectLst>
          <a:prstShdw prst="shdw17" dist="40161" dir="20493903">
            <a:srgbClr val="999999"/>
          </a:prstShdw>
        </a:effectLst>
      </xdr:spPr>
    </xdr:pic>
    <xdr:clientData/>
  </xdr:twoCellAnchor>
  <xdr:twoCellAnchor>
    <xdr:from>
      <xdr:col>1</xdr:col>
      <xdr:colOff>0</xdr:colOff>
      <xdr:row>135</xdr:row>
      <xdr:rowOff>0</xdr:rowOff>
    </xdr:from>
    <xdr:to>
      <xdr:col>4</xdr:col>
      <xdr:colOff>0</xdr:colOff>
      <xdr:row>137</xdr:row>
      <xdr:rowOff>0</xdr:rowOff>
    </xdr:to>
    <xdr:sp macro="" textlink="">
      <xdr:nvSpPr>
        <xdr:cNvPr id="3106" name="Rectangle 34"/>
        <xdr:cNvSpPr>
          <a:spLocks noChangeArrowheads="1"/>
        </xdr:cNvSpPr>
      </xdr:nvSpPr>
      <xdr:spPr bwMode="auto">
        <a:xfrm>
          <a:off x="209550" y="223647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45</xdr:row>
      <xdr:rowOff>0</xdr:rowOff>
    </xdr:from>
    <xdr:to>
      <xdr:col>4</xdr:col>
      <xdr:colOff>0</xdr:colOff>
      <xdr:row>47</xdr:row>
      <xdr:rowOff>0</xdr:rowOff>
    </xdr:to>
    <xdr:sp macro="" textlink="">
      <xdr:nvSpPr>
        <xdr:cNvPr id="3144" name="Rectangle 72"/>
        <xdr:cNvSpPr>
          <a:spLocks noChangeArrowheads="1"/>
        </xdr:cNvSpPr>
      </xdr:nvSpPr>
      <xdr:spPr bwMode="auto">
        <a:xfrm>
          <a:off x="209550" y="75247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0</xdr:col>
      <xdr:colOff>0</xdr:colOff>
      <xdr:row>9</xdr:row>
      <xdr:rowOff>0</xdr:rowOff>
    </xdr:from>
    <xdr:to>
      <xdr:col>1</xdr:col>
      <xdr:colOff>0</xdr:colOff>
      <xdr:row>10</xdr:row>
      <xdr:rowOff>0</xdr:rowOff>
    </xdr:to>
    <xdr:sp macro="" textlink="">
      <xdr:nvSpPr>
        <xdr:cNvPr id="3150" name="Rectangle 78"/>
        <xdr:cNvSpPr>
          <a:spLocks noChangeArrowheads="1"/>
        </xdr:cNvSpPr>
      </xdr:nvSpPr>
      <xdr:spPr bwMode="auto">
        <a:xfrm>
          <a:off x="0" y="16097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16</xdr:row>
      <xdr:rowOff>0</xdr:rowOff>
    </xdr:from>
    <xdr:to>
      <xdr:col>1</xdr:col>
      <xdr:colOff>0</xdr:colOff>
      <xdr:row>17</xdr:row>
      <xdr:rowOff>0</xdr:rowOff>
    </xdr:to>
    <xdr:sp macro="" textlink="">
      <xdr:nvSpPr>
        <xdr:cNvPr id="3153" name="Rectangle 81"/>
        <xdr:cNvSpPr>
          <a:spLocks noChangeArrowheads="1"/>
        </xdr:cNvSpPr>
      </xdr:nvSpPr>
      <xdr:spPr bwMode="auto">
        <a:xfrm>
          <a:off x="0" y="27622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23</xdr:row>
      <xdr:rowOff>0</xdr:rowOff>
    </xdr:from>
    <xdr:to>
      <xdr:col>1</xdr:col>
      <xdr:colOff>0</xdr:colOff>
      <xdr:row>24</xdr:row>
      <xdr:rowOff>0</xdr:rowOff>
    </xdr:to>
    <xdr:sp macro="" textlink="">
      <xdr:nvSpPr>
        <xdr:cNvPr id="3154" name="Rectangle 82"/>
        <xdr:cNvSpPr>
          <a:spLocks noChangeArrowheads="1"/>
        </xdr:cNvSpPr>
      </xdr:nvSpPr>
      <xdr:spPr bwMode="auto">
        <a:xfrm>
          <a:off x="0" y="3914775"/>
          <a:ext cx="209550" cy="171450"/>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31</xdr:row>
      <xdr:rowOff>0</xdr:rowOff>
    </xdr:from>
    <xdr:to>
      <xdr:col>1</xdr:col>
      <xdr:colOff>0</xdr:colOff>
      <xdr:row>32</xdr:row>
      <xdr:rowOff>0</xdr:rowOff>
    </xdr:to>
    <xdr:sp macro="" textlink="">
      <xdr:nvSpPr>
        <xdr:cNvPr id="3155" name="Rectangle 83"/>
        <xdr:cNvSpPr>
          <a:spLocks noChangeArrowheads="1"/>
        </xdr:cNvSpPr>
      </xdr:nvSpPr>
      <xdr:spPr bwMode="auto">
        <a:xfrm>
          <a:off x="0" y="52292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38</xdr:row>
      <xdr:rowOff>0</xdr:rowOff>
    </xdr:from>
    <xdr:to>
      <xdr:col>1</xdr:col>
      <xdr:colOff>0</xdr:colOff>
      <xdr:row>39</xdr:row>
      <xdr:rowOff>0</xdr:rowOff>
    </xdr:to>
    <xdr:sp macro="" textlink="">
      <xdr:nvSpPr>
        <xdr:cNvPr id="9437" name="Rectangle 84"/>
        <xdr:cNvSpPr>
          <a:spLocks noChangeArrowheads="1"/>
        </xdr:cNvSpPr>
      </xdr:nvSpPr>
      <xdr:spPr bwMode="auto">
        <a:xfrm>
          <a:off x="0" y="6372225"/>
          <a:ext cx="209550" cy="161925"/>
        </a:xfrm>
        <a:prstGeom prst="rect">
          <a:avLst/>
        </a:prstGeom>
        <a:noFill/>
        <a:ln w="9525">
          <a:solidFill>
            <a:srgbClr val="000000"/>
          </a:solidFill>
          <a:miter lim="800000"/>
          <a:headEnd/>
          <a:tailEnd/>
        </a:ln>
      </xdr:spPr>
    </xdr:sp>
    <xdr:clientData/>
  </xdr:twoCellAnchor>
  <xdr:twoCellAnchor>
    <xdr:from>
      <xdr:col>0</xdr:col>
      <xdr:colOff>0</xdr:colOff>
      <xdr:row>45</xdr:row>
      <xdr:rowOff>0</xdr:rowOff>
    </xdr:from>
    <xdr:to>
      <xdr:col>1</xdr:col>
      <xdr:colOff>0</xdr:colOff>
      <xdr:row>46</xdr:row>
      <xdr:rowOff>0</xdr:rowOff>
    </xdr:to>
    <xdr:sp macro="" textlink="">
      <xdr:nvSpPr>
        <xdr:cNvPr id="9438" name="Rectangle 85"/>
        <xdr:cNvSpPr>
          <a:spLocks noChangeArrowheads="1"/>
        </xdr:cNvSpPr>
      </xdr:nvSpPr>
      <xdr:spPr bwMode="auto">
        <a:xfrm>
          <a:off x="0" y="7524750"/>
          <a:ext cx="209550" cy="161925"/>
        </a:xfrm>
        <a:prstGeom prst="rect">
          <a:avLst/>
        </a:prstGeom>
        <a:noFill/>
        <a:ln w="9525">
          <a:solidFill>
            <a:srgbClr val="000000"/>
          </a:solidFill>
          <a:miter lim="800000"/>
          <a:headEnd/>
          <a:tailEnd/>
        </a:ln>
      </xdr:spPr>
    </xdr:sp>
    <xdr:clientData/>
  </xdr:twoCellAnchor>
  <xdr:twoCellAnchor>
    <xdr:from>
      <xdr:col>0</xdr:col>
      <xdr:colOff>0</xdr:colOff>
      <xdr:row>53</xdr:row>
      <xdr:rowOff>0</xdr:rowOff>
    </xdr:from>
    <xdr:to>
      <xdr:col>1</xdr:col>
      <xdr:colOff>0</xdr:colOff>
      <xdr:row>54</xdr:row>
      <xdr:rowOff>0</xdr:rowOff>
    </xdr:to>
    <xdr:sp macro="" textlink="">
      <xdr:nvSpPr>
        <xdr:cNvPr id="9439" name="Rectangle 86"/>
        <xdr:cNvSpPr>
          <a:spLocks noChangeArrowheads="1"/>
        </xdr:cNvSpPr>
      </xdr:nvSpPr>
      <xdr:spPr bwMode="auto">
        <a:xfrm>
          <a:off x="0" y="8839200"/>
          <a:ext cx="209550" cy="161925"/>
        </a:xfrm>
        <a:prstGeom prst="rect">
          <a:avLst/>
        </a:prstGeom>
        <a:noFill/>
        <a:ln w="9525">
          <a:solidFill>
            <a:srgbClr val="000000"/>
          </a:solidFill>
          <a:miter lim="800000"/>
          <a:headEnd/>
          <a:tailEnd/>
        </a:ln>
      </xdr:spPr>
    </xdr:sp>
    <xdr:clientData/>
  </xdr:twoCellAnchor>
  <xdr:twoCellAnchor>
    <xdr:from>
      <xdr:col>0</xdr:col>
      <xdr:colOff>0</xdr:colOff>
      <xdr:row>71</xdr:row>
      <xdr:rowOff>0</xdr:rowOff>
    </xdr:from>
    <xdr:to>
      <xdr:col>1</xdr:col>
      <xdr:colOff>0</xdr:colOff>
      <xdr:row>72</xdr:row>
      <xdr:rowOff>0</xdr:rowOff>
    </xdr:to>
    <xdr:sp macro="" textlink="">
      <xdr:nvSpPr>
        <xdr:cNvPr id="9440" name="Rectangle 87"/>
        <xdr:cNvSpPr>
          <a:spLocks noChangeArrowheads="1"/>
        </xdr:cNvSpPr>
      </xdr:nvSpPr>
      <xdr:spPr bwMode="auto">
        <a:xfrm>
          <a:off x="0" y="11830050"/>
          <a:ext cx="209550" cy="161925"/>
        </a:xfrm>
        <a:prstGeom prst="rect">
          <a:avLst/>
        </a:prstGeom>
        <a:noFill/>
        <a:ln w="9525">
          <a:solidFill>
            <a:srgbClr val="000000"/>
          </a:solidFill>
          <a:miter lim="800000"/>
          <a:headEnd/>
          <a:tailEnd/>
        </a:ln>
      </xdr:spPr>
    </xdr:sp>
    <xdr:clientData/>
  </xdr:twoCellAnchor>
  <xdr:twoCellAnchor>
    <xdr:from>
      <xdr:col>0</xdr:col>
      <xdr:colOff>0</xdr:colOff>
      <xdr:row>79</xdr:row>
      <xdr:rowOff>0</xdr:rowOff>
    </xdr:from>
    <xdr:to>
      <xdr:col>1</xdr:col>
      <xdr:colOff>0</xdr:colOff>
      <xdr:row>80</xdr:row>
      <xdr:rowOff>0</xdr:rowOff>
    </xdr:to>
    <xdr:sp macro="" textlink="">
      <xdr:nvSpPr>
        <xdr:cNvPr id="9441" name="Rectangle 88"/>
        <xdr:cNvSpPr>
          <a:spLocks noChangeArrowheads="1"/>
        </xdr:cNvSpPr>
      </xdr:nvSpPr>
      <xdr:spPr bwMode="auto">
        <a:xfrm>
          <a:off x="0" y="13144500"/>
          <a:ext cx="209550" cy="161925"/>
        </a:xfrm>
        <a:prstGeom prst="rect">
          <a:avLst/>
        </a:prstGeom>
        <a:noFill/>
        <a:ln w="9525">
          <a:solidFill>
            <a:srgbClr val="000000"/>
          </a:solidFill>
          <a:miter lim="800000"/>
          <a:headEnd/>
          <a:tailEnd/>
        </a:ln>
      </xdr:spPr>
    </xdr:sp>
    <xdr:clientData/>
  </xdr:twoCellAnchor>
  <xdr:twoCellAnchor>
    <xdr:from>
      <xdr:col>0</xdr:col>
      <xdr:colOff>0</xdr:colOff>
      <xdr:row>87</xdr:row>
      <xdr:rowOff>0</xdr:rowOff>
    </xdr:from>
    <xdr:to>
      <xdr:col>1</xdr:col>
      <xdr:colOff>0</xdr:colOff>
      <xdr:row>88</xdr:row>
      <xdr:rowOff>0</xdr:rowOff>
    </xdr:to>
    <xdr:sp macro="" textlink="">
      <xdr:nvSpPr>
        <xdr:cNvPr id="9442" name="Rectangle 89"/>
        <xdr:cNvSpPr>
          <a:spLocks noChangeArrowheads="1"/>
        </xdr:cNvSpPr>
      </xdr:nvSpPr>
      <xdr:spPr bwMode="auto">
        <a:xfrm>
          <a:off x="0" y="14458950"/>
          <a:ext cx="209550" cy="161925"/>
        </a:xfrm>
        <a:prstGeom prst="rect">
          <a:avLst/>
        </a:prstGeom>
        <a:noFill/>
        <a:ln w="9525">
          <a:solidFill>
            <a:srgbClr val="000000"/>
          </a:solidFill>
          <a:miter lim="800000"/>
          <a:headEnd/>
          <a:tailEnd/>
        </a:ln>
      </xdr:spPr>
    </xdr:sp>
    <xdr:clientData/>
  </xdr:twoCellAnchor>
  <xdr:twoCellAnchor>
    <xdr:from>
      <xdr:col>0</xdr:col>
      <xdr:colOff>0</xdr:colOff>
      <xdr:row>45</xdr:row>
      <xdr:rowOff>0</xdr:rowOff>
    </xdr:from>
    <xdr:to>
      <xdr:col>1</xdr:col>
      <xdr:colOff>0</xdr:colOff>
      <xdr:row>46</xdr:row>
      <xdr:rowOff>0</xdr:rowOff>
    </xdr:to>
    <xdr:sp macro="" textlink="">
      <xdr:nvSpPr>
        <xdr:cNvPr id="3170" name="Rectangle 98"/>
        <xdr:cNvSpPr>
          <a:spLocks noChangeArrowheads="1"/>
        </xdr:cNvSpPr>
      </xdr:nvSpPr>
      <xdr:spPr bwMode="auto">
        <a:xfrm>
          <a:off x="0" y="75247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53</xdr:row>
      <xdr:rowOff>0</xdr:rowOff>
    </xdr:from>
    <xdr:to>
      <xdr:col>1</xdr:col>
      <xdr:colOff>0</xdr:colOff>
      <xdr:row>54</xdr:row>
      <xdr:rowOff>0</xdr:rowOff>
    </xdr:to>
    <xdr:sp macro="" textlink="">
      <xdr:nvSpPr>
        <xdr:cNvPr id="3171" name="Rectangle 99"/>
        <xdr:cNvSpPr>
          <a:spLocks noChangeArrowheads="1"/>
        </xdr:cNvSpPr>
      </xdr:nvSpPr>
      <xdr:spPr bwMode="auto">
        <a:xfrm>
          <a:off x="0" y="88392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71</xdr:row>
      <xdr:rowOff>0</xdr:rowOff>
    </xdr:from>
    <xdr:to>
      <xdr:col>1</xdr:col>
      <xdr:colOff>0</xdr:colOff>
      <xdr:row>72</xdr:row>
      <xdr:rowOff>0</xdr:rowOff>
    </xdr:to>
    <xdr:sp macro="" textlink="">
      <xdr:nvSpPr>
        <xdr:cNvPr id="3172" name="Rectangle 100"/>
        <xdr:cNvSpPr>
          <a:spLocks noChangeArrowheads="1"/>
        </xdr:cNvSpPr>
      </xdr:nvSpPr>
      <xdr:spPr bwMode="auto">
        <a:xfrm>
          <a:off x="0" y="118300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79</xdr:row>
      <xdr:rowOff>0</xdr:rowOff>
    </xdr:from>
    <xdr:to>
      <xdr:col>1</xdr:col>
      <xdr:colOff>0</xdr:colOff>
      <xdr:row>80</xdr:row>
      <xdr:rowOff>0</xdr:rowOff>
    </xdr:to>
    <xdr:sp macro="" textlink="">
      <xdr:nvSpPr>
        <xdr:cNvPr id="3173" name="Rectangle 101"/>
        <xdr:cNvSpPr>
          <a:spLocks noChangeArrowheads="1"/>
        </xdr:cNvSpPr>
      </xdr:nvSpPr>
      <xdr:spPr bwMode="auto">
        <a:xfrm>
          <a:off x="0" y="131445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87</xdr:row>
      <xdr:rowOff>0</xdr:rowOff>
    </xdr:from>
    <xdr:to>
      <xdr:col>1</xdr:col>
      <xdr:colOff>0</xdr:colOff>
      <xdr:row>88</xdr:row>
      <xdr:rowOff>0</xdr:rowOff>
    </xdr:to>
    <xdr:sp macro="" textlink="">
      <xdr:nvSpPr>
        <xdr:cNvPr id="3174" name="Rectangle 102"/>
        <xdr:cNvSpPr>
          <a:spLocks noChangeArrowheads="1"/>
        </xdr:cNvSpPr>
      </xdr:nvSpPr>
      <xdr:spPr bwMode="auto">
        <a:xfrm>
          <a:off x="0" y="144589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95</xdr:row>
      <xdr:rowOff>0</xdr:rowOff>
    </xdr:from>
    <xdr:to>
      <xdr:col>1</xdr:col>
      <xdr:colOff>0</xdr:colOff>
      <xdr:row>96</xdr:row>
      <xdr:rowOff>0</xdr:rowOff>
    </xdr:to>
    <xdr:sp macro="" textlink="">
      <xdr:nvSpPr>
        <xdr:cNvPr id="3175" name="Rectangle 103"/>
        <xdr:cNvSpPr>
          <a:spLocks noChangeArrowheads="1"/>
        </xdr:cNvSpPr>
      </xdr:nvSpPr>
      <xdr:spPr bwMode="auto">
        <a:xfrm>
          <a:off x="0" y="157734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103</xdr:row>
      <xdr:rowOff>0</xdr:rowOff>
    </xdr:from>
    <xdr:to>
      <xdr:col>1</xdr:col>
      <xdr:colOff>0</xdr:colOff>
      <xdr:row>104</xdr:row>
      <xdr:rowOff>0</xdr:rowOff>
    </xdr:to>
    <xdr:sp macro="" textlink="">
      <xdr:nvSpPr>
        <xdr:cNvPr id="3176" name="Rectangle 104"/>
        <xdr:cNvSpPr>
          <a:spLocks noChangeArrowheads="1"/>
        </xdr:cNvSpPr>
      </xdr:nvSpPr>
      <xdr:spPr bwMode="auto">
        <a:xfrm>
          <a:off x="0" y="170878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111</xdr:row>
      <xdr:rowOff>0</xdr:rowOff>
    </xdr:from>
    <xdr:to>
      <xdr:col>1</xdr:col>
      <xdr:colOff>0</xdr:colOff>
      <xdr:row>112</xdr:row>
      <xdr:rowOff>0</xdr:rowOff>
    </xdr:to>
    <xdr:sp macro="" textlink="">
      <xdr:nvSpPr>
        <xdr:cNvPr id="3177" name="Rectangle 105"/>
        <xdr:cNvSpPr>
          <a:spLocks noChangeArrowheads="1"/>
        </xdr:cNvSpPr>
      </xdr:nvSpPr>
      <xdr:spPr bwMode="auto">
        <a:xfrm>
          <a:off x="0" y="184023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135</xdr:row>
      <xdr:rowOff>0</xdr:rowOff>
    </xdr:from>
    <xdr:to>
      <xdr:col>1</xdr:col>
      <xdr:colOff>0</xdr:colOff>
      <xdr:row>136</xdr:row>
      <xdr:rowOff>0</xdr:rowOff>
    </xdr:to>
    <xdr:sp macro="" textlink="">
      <xdr:nvSpPr>
        <xdr:cNvPr id="3178" name="Rectangle 106"/>
        <xdr:cNvSpPr>
          <a:spLocks noChangeArrowheads="1"/>
        </xdr:cNvSpPr>
      </xdr:nvSpPr>
      <xdr:spPr bwMode="auto">
        <a:xfrm>
          <a:off x="0" y="223647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143</xdr:row>
      <xdr:rowOff>0</xdr:rowOff>
    </xdr:from>
    <xdr:to>
      <xdr:col>1</xdr:col>
      <xdr:colOff>0</xdr:colOff>
      <xdr:row>144</xdr:row>
      <xdr:rowOff>0</xdr:rowOff>
    </xdr:to>
    <xdr:sp macro="" textlink="">
      <xdr:nvSpPr>
        <xdr:cNvPr id="3179" name="Rectangle 107"/>
        <xdr:cNvSpPr>
          <a:spLocks noChangeArrowheads="1"/>
        </xdr:cNvSpPr>
      </xdr:nvSpPr>
      <xdr:spPr bwMode="auto">
        <a:xfrm>
          <a:off x="0" y="236791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151</xdr:row>
      <xdr:rowOff>0</xdr:rowOff>
    </xdr:from>
    <xdr:to>
      <xdr:col>1</xdr:col>
      <xdr:colOff>0</xdr:colOff>
      <xdr:row>152</xdr:row>
      <xdr:rowOff>0</xdr:rowOff>
    </xdr:to>
    <xdr:sp macro="" textlink="">
      <xdr:nvSpPr>
        <xdr:cNvPr id="3180" name="Rectangle 108"/>
        <xdr:cNvSpPr>
          <a:spLocks noChangeArrowheads="1"/>
        </xdr:cNvSpPr>
      </xdr:nvSpPr>
      <xdr:spPr bwMode="auto">
        <a:xfrm>
          <a:off x="0" y="249936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159</xdr:row>
      <xdr:rowOff>0</xdr:rowOff>
    </xdr:from>
    <xdr:to>
      <xdr:col>1</xdr:col>
      <xdr:colOff>0</xdr:colOff>
      <xdr:row>160</xdr:row>
      <xdr:rowOff>0</xdr:rowOff>
    </xdr:to>
    <xdr:sp macro="" textlink="">
      <xdr:nvSpPr>
        <xdr:cNvPr id="3181" name="Rectangle 109"/>
        <xdr:cNvSpPr>
          <a:spLocks noChangeArrowheads="1"/>
        </xdr:cNvSpPr>
      </xdr:nvSpPr>
      <xdr:spPr bwMode="auto">
        <a:xfrm>
          <a:off x="0" y="263080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167</xdr:row>
      <xdr:rowOff>0</xdr:rowOff>
    </xdr:from>
    <xdr:to>
      <xdr:col>1</xdr:col>
      <xdr:colOff>0</xdr:colOff>
      <xdr:row>168</xdr:row>
      <xdr:rowOff>0</xdr:rowOff>
    </xdr:to>
    <xdr:sp macro="" textlink="">
      <xdr:nvSpPr>
        <xdr:cNvPr id="3182" name="Rectangle 110"/>
        <xdr:cNvSpPr>
          <a:spLocks noChangeArrowheads="1"/>
        </xdr:cNvSpPr>
      </xdr:nvSpPr>
      <xdr:spPr bwMode="auto">
        <a:xfrm>
          <a:off x="0" y="276225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175</xdr:row>
      <xdr:rowOff>0</xdr:rowOff>
    </xdr:from>
    <xdr:to>
      <xdr:col>1</xdr:col>
      <xdr:colOff>0</xdr:colOff>
      <xdr:row>176</xdr:row>
      <xdr:rowOff>0</xdr:rowOff>
    </xdr:to>
    <xdr:sp macro="" textlink="">
      <xdr:nvSpPr>
        <xdr:cNvPr id="3183" name="Rectangle 111"/>
        <xdr:cNvSpPr>
          <a:spLocks noChangeArrowheads="1"/>
        </xdr:cNvSpPr>
      </xdr:nvSpPr>
      <xdr:spPr bwMode="auto">
        <a:xfrm>
          <a:off x="0" y="289369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194</xdr:row>
      <xdr:rowOff>0</xdr:rowOff>
    </xdr:from>
    <xdr:to>
      <xdr:col>1</xdr:col>
      <xdr:colOff>0</xdr:colOff>
      <xdr:row>195</xdr:row>
      <xdr:rowOff>0</xdr:rowOff>
    </xdr:to>
    <xdr:sp macro="" textlink="">
      <xdr:nvSpPr>
        <xdr:cNvPr id="3184" name="Rectangle 112"/>
        <xdr:cNvSpPr>
          <a:spLocks noChangeArrowheads="1"/>
        </xdr:cNvSpPr>
      </xdr:nvSpPr>
      <xdr:spPr bwMode="auto">
        <a:xfrm>
          <a:off x="0" y="320897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202</xdr:row>
      <xdr:rowOff>0</xdr:rowOff>
    </xdr:from>
    <xdr:to>
      <xdr:col>1</xdr:col>
      <xdr:colOff>0</xdr:colOff>
      <xdr:row>203</xdr:row>
      <xdr:rowOff>0</xdr:rowOff>
    </xdr:to>
    <xdr:sp macro="" textlink="">
      <xdr:nvSpPr>
        <xdr:cNvPr id="3185" name="Rectangle 113"/>
        <xdr:cNvSpPr>
          <a:spLocks noChangeArrowheads="1"/>
        </xdr:cNvSpPr>
      </xdr:nvSpPr>
      <xdr:spPr bwMode="auto">
        <a:xfrm>
          <a:off x="0" y="334137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209</xdr:row>
      <xdr:rowOff>0</xdr:rowOff>
    </xdr:from>
    <xdr:to>
      <xdr:col>1</xdr:col>
      <xdr:colOff>0</xdr:colOff>
      <xdr:row>210</xdr:row>
      <xdr:rowOff>0</xdr:rowOff>
    </xdr:to>
    <xdr:sp macro="" textlink="">
      <xdr:nvSpPr>
        <xdr:cNvPr id="3186" name="Rectangle 114"/>
        <xdr:cNvSpPr>
          <a:spLocks noChangeArrowheads="1"/>
        </xdr:cNvSpPr>
      </xdr:nvSpPr>
      <xdr:spPr bwMode="auto">
        <a:xfrm>
          <a:off x="0" y="34566225"/>
          <a:ext cx="209550" cy="171450"/>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217</xdr:row>
      <xdr:rowOff>0</xdr:rowOff>
    </xdr:from>
    <xdr:to>
      <xdr:col>1</xdr:col>
      <xdr:colOff>0</xdr:colOff>
      <xdr:row>218</xdr:row>
      <xdr:rowOff>0</xdr:rowOff>
    </xdr:to>
    <xdr:sp macro="" textlink="">
      <xdr:nvSpPr>
        <xdr:cNvPr id="3187" name="Rectangle 115"/>
        <xdr:cNvSpPr>
          <a:spLocks noChangeArrowheads="1"/>
        </xdr:cNvSpPr>
      </xdr:nvSpPr>
      <xdr:spPr bwMode="auto">
        <a:xfrm>
          <a:off x="0" y="358902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225</xdr:row>
      <xdr:rowOff>0</xdr:rowOff>
    </xdr:from>
    <xdr:to>
      <xdr:col>1</xdr:col>
      <xdr:colOff>0</xdr:colOff>
      <xdr:row>226</xdr:row>
      <xdr:rowOff>0</xdr:rowOff>
    </xdr:to>
    <xdr:sp macro="" textlink="">
      <xdr:nvSpPr>
        <xdr:cNvPr id="3188" name="Rectangle 116"/>
        <xdr:cNvSpPr>
          <a:spLocks noChangeArrowheads="1"/>
        </xdr:cNvSpPr>
      </xdr:nvSpPr>
      <xdr:spPr bwMode="auto">
        <a:xfrm>
          <a:off x="0" y="372046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234</xdr:row>
      <xdr:rowOff>0</xdr:rowOff>
    </xdr:from>
    <xdr:to>
      <xdr:col>1</xdr:col>
      <xdr:colOff>0</xdr:colOff>
      <xdr:row>235</xdr:row>
      <xdr:rowOff>0</xdr:rowOff>
    </xdr:to>
    <xdr:sp macro="" textlink="">
      <xdr:nvSpPr>
        <xdr:cNvPr id="3189" name="Rectangle 117"/>
        <xdr:cNvSpPr>
          <a:spLocks noChangeArrowheads="1"/>
        </xdr:cNvSpPr>
      </xdr:nvSpPr>
      <xdr:spPr bwMode="auto">
        <a:xfrm>
          <a:off x="0" y="386810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256</xdr:row>
      <xdr:rowOff>0</xdr:rowOff>
    </xdr:from>
    <xdr:to>
      <xdr:col>1</xdr:col>
      <xdr:colOff>0</xdr:colOff>
      <xdr:row>257</xdr:row>
      <xdr:rowOff>0</xdr:rowOff>
    </xdr:to>
    <xdr:sp macro="" textlink="">
      <xdr:nvSpPr>
        <xdr:cNvPr id="3191" name="Rectangle 119"/>
        <xdr:cNvSpPr>
          <a:spLocks noChangeArrowheads="1"/>
        </xdr:cNvSpPr>
      </xdr:nvSpPr>
      <xdr:spPr bwMode="auto">
        <a:xfrm>
          <a:off x="0" y="423291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264</xdr:row>
      <xdr:rowOff>0</xdr:rowOff>
    </xdr:from>
    <xdr:to>
      <xdr:col>1</xdr:col>
      <xdr:colOff>0</xdr:colOff>
      <xdr:row>265</xdr:row>
      <xdr:rowOff>0</xdr:rowOff>
    </xdr:to>
    <xdr:sp macro="" textlink="">
      <xdr:nvSpPr>
        <xdr:cNvPr id="3192" name="Rectangle 120"/>
        <xdr:cNvSpPr>
          <a:spLocks noChangeArrowheads="1"/>
        </xdr:cNvSpPr>
      </xdr:nvSpPr>
      <xdr:spPr bwMode="auto">
        <a:xfrm>
          <a:off x="0" y="4364355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271</xdr:row>
      <xdr:rowOff>0</xdr:rowOff>
    </xdr:from>
    <xdr:to>
      <xdr:col>1</xdr:col>
      <xdr:colOff>0</xdr:colOff>
      <xdr:row>272</xdr:row>
      <xdr:rowOff>0</xdr:rowOff>
    </xdr:to>
    <xdr:sp macro="" textlink="">
      <xdr:nvSpPr>
        <xdr:cNvPr id="3193" name="Rectangle 121"/>
        <xdr:cNvSpPr>
          <a:spLocks noChangeArrowheads="1"/>
        </xdr:cNvSpPr>
      </xdr:nvSpPr>
      <xdr:spPr bwMode="auto">
        <a:xfrm>
          <a:off x="0" y="4479607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279</xdr:row>
      <xdr:rowOff>0</xdr:rowOff>
    </xdr:from>
    <xdr:to>
      <xdr:col>1</xdr:col>
      <xdr:colOff>0</xdr:colOff>
      <xdr:row>280</xdr:row>
      <xdr:rowOff>0</xdr:rowOff>
    </xdr:to>
    <xdr:sp macro="" textlink="">
      <xdr:nvSpPr>
        <xdr:cNvPr id="3194" name="Rectangle 122"/>
        <xdr:cNvSpPr>
          <a:spLocks noChangeArrowheads="1"/>
        </xdr:cNvSpPr>
      </xdr:nvSpPr>
      <xdr:spPr bwMode="auto">
        <a:xfrm>
          <a:off x="0" y="461105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287</xdr:row>
      <xdr:rowOff>0</xdr:rowOff>
    </xdr:from>
    <xdr:to>
      <xdr:col>1</xdr:col>
      <xdr:colOff>0</xdr:colOff>
      <xdr:row>288</xdr:row>
      <xdr:rowOff>0</xdr:rowOff>
    </xdr:to>
    <xdr:sp macro="" textlink="">
      <xdr:nvSpPr>
        <xdr:cNvPr id="3195" name="Rectangle 123"/>
        <xdr:cNvSpPr>
          <a:spLocks noChangeArrowheads="1"/>
        </xdr:cNvSpPr>
      </xdr:nvSpPr>
      <xdr:spPr bwMode="auto">
        <a:xfrm>
          <a:off x="0" y="4742497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0</xdr:col>
      <xdr:colOff>0</xdr:colOff>
      <xdr:row>38</xdr:row>
      <xdr:rowOff>0</xdr:rowOff>
    </xdr:from>
    <xdr:to>
      <xdr:col>1</xdr:col>
      <xdr:colOff>0</xdr:colOff>
      <xdr:row>39</xdr:row>
      <xdr:rowOff>0</xdr:rowOff>
    </xdr:to>
    <xdr:sp macro="" textlink="">
      <xdr:nvSpPr>
        <xdr:cNvPr id="3197" name="Rectangle 125"/>
        <xdr:cNvSpPr>
          <a:spLocks noChangeArrowheads="1"/>
        </xdr:cNvSpPr>
      </xdr:nvSpPr>
      <xdr:spPr bwMode="auto">
        <a:xfrm>
          <a:off x="0" y="6372225"/>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1</xdr:col>
      <xdr:colOff>0</xdr:colOff>
      <xdr:row>167</xdr:row>
      <xdr:rowOff>0</xdr:rowOff>
    </xdr:from>
    <xdr:to>
      <xdr:col>4</xdr:col>
      <xdr:colOff>0</xdr:colOff>
      <xdr:row>169</xdr:row>
      <xdr:rowOff>0</xdr:rowOff>
    </xdr:to>
    <xdr:sp macro="" textlink="">
      <xdr:nvSpPr>
        <xdr:cNvPr id="3231" name="Rectangle 159"/>
        <xdr:cNvSpPr>
          <a:spLocks noChangeArrowheads="1"/>
        </xdr:cNvSpPr>
      </xdr:nvSpPr>
      <xdr:spPr bwMode="auto">
        <a:xfrm>
          <a:off x="209550" y="276225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256</xdr:row>
      <xdr:rowOff>0</xdr:rowOff>
    </xdr:from>
    <xdr:to>
      <xdr:col>4</xdr:col>
      <xdr:colOff>0</xdr:colOff>
      <xdr:row>258</xdr:row>
      <xdr:rowOff>0</xdr:rowOff>
    </xdr:to>
    <xdr:sp macro="" textlink="">
      <xdr:nvSpPr>
        <xdr:cNvPr id="3238" name="Rectangle 166"/>
        <xdr:cNvSpPr>
          <a:spLocks noChangeArrowheads="1"/>
        </xdr:cNvSpPr>
      </xdr:nvSpPr>
      <xdr:spPr bwMode="auto">
        <a:xfrm>
          <a:off x="209550" y="423291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0</xdr:col>
      <xdr:colOff>0</xdr:colOff>
      <xdr:row>256</xdr:row>
      <xdr:rowOff>0</xdr:rowOff>
    </xdr:from>
    <xdr:to>
      <xdr:col>1</xdr:col>
      <xdr:colOff>0</xdr:colOff>
      <xdr:row>257</xdr:row>
      <xdr:rowOff>0</xdr:rowOff>
    </xdr:to>
    <xdr:sp macro="" textlink="">
      <xdr:nvSpPr>
        <xdr:cNvPr id="3240" name="Rectangle 168"/>
        <xdr:cNvSpPr>
          <a:spLocks noChangeArrowheads="1"/>
        </xdr:cNvSpPr>
      </xdr:nvSpPr>
      <xdr:spPr bwMode="auto">
        <a:xfrm>
          <a:off x="0" y="42329100"/>
          <a:ext cx="209550" cy="161925"/>
        </a:xfrm>
        <a:prstGeom prst="rect">
          <a:avLst/>
        </a:prstGeom>
        <a:noFill/>
        <a:ln w="9525">
          <a:solidFill>
            <a:srgbClr val="000000"/>
          </a:solidFill>
          <a:miter lim="800000"/>
          <a:headEnd/>
          <a:tailEnd/>
        </a:ln>
        <a:effectLst>
          <a:outerShdw sy="-50000" kx="-2453608" rotWithShape="0">
            <a:srgbClr val="808080">
              <a:alpha val="50000"/>
            </a:srgbClr>
          </a:outerShdw>
        </a:effectLst>
      </xdr:spPr>
      <xdr:txBody>
        <a:bodyPr/>
        <a:lstStyle/>
        <a:p>
          <a:endParaRPr lang="en-US"/>
        </a:p>
      </xdr:txBody>
    </xdr:sp>
    <xdr:clientData/>
  </xdr:twoCellAnchor>
  <xdr:twoCellAnchor>
    <xdr:from>
      <xdr:col>1</xdr:col>
      <xdr:colOff>0</xdr:colOff>
      <xdr:row>298</xdr:row>
      <xdr:rowOff>0</xdr:rowOff>
    </xdr:from>
    <xdr:to>
      <xdr:col>4</xdr:col>
      <xdr:colOff>0</xdr:colOff>
      <xdr:row>300</xdr:row>
      <xdr:rowOff>0</xdr:rowOff>
    </xdr:to>
    <xdr:sp macro="" textlink="">
      <xdr:nvSpPr>
        <xdr:cNvPr id="3248" name="Rectangle 176"/>
        <xdr:cNvSpPr>
          <a:spLocks noChangeArrowheads="1"/>
        </xdr:cNvSpPr>
      </xdr:nvSpPr>
      <xdr:spPr bwMode="auto">
        <a:xfrm>
          <a:off x="209550" y="4922520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twoCellAnchor>
    <xdr:from>
      <xdr:col>1</xdr:col>
      <xdr:colOff>0</xdr:colOff>
      <xdr:row>264</xdr:row>
      <xdr:rowOff>0</xdr:rowOff>
    </xdr:from>
    <xdr:to>
      <xdr:col>4</xdr:col>
      <xdr:colOff>0</xdr:colOff>
      <xdr:row>266</xdr:row>
      <xdr:rowOff>0</xdr:rowOff>
    </xdr:to>
    <xdr:sp macro="" textlink="">
      <xdr:nvSpPr>
        <xdr:cNvPr id="3249" name="Rectangle 177"/>
        <xdr:cNvSpPr>
          <a:spLocks noChangeArrowheads="1"/>
        </xdr:cNvSpPr>
      </xdr:nvSpPr>
      <xdr:spPr bwMode="auto">
        <a:xfrm>
          <a:off x="209550" y="43643550"/>
          <a:ext cx="4667250" cy="33337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38100</xdr:colOff>
      <xdr:row>4</xdr:row>
      <xdr:rowOff>9525</xdr:rowOff>
    </xdr:from>
    <xdr:to>
      <xdr:col>1</xdr:col>
      <xdr:colOff>161925</xdr:colOff>
      <xdr:row>5</xdr:row>
      <xdr:rowOff>0</xdr:rowOff>
    </xdr:to>
    <xdr:sp macro="" textlink="">
      <xdr:nvSpPr>
        <xdr:cNvPr id="4213" name="WordArt 1"/>
        <xdr:cNvSpPr>
          <a:spLocks noChangeArrowheads="1" noChangeShapeType="1" noTextEdit="1"/>
        </xdr:cNvSpPr>
      </xdr:nvSpPr>
      <xdr:spPr bwMode="auto">
        <a:xfrm>
          <a:off x="95250" y="9429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01</a:t>
          </a:r>
        </a:p>
      </xdr:txBody>
    </xdr:sp>
    <xdr:clientData/>
  </xdr:twoCellAnchor>
  <xdr:twoCellAnchor>
    <xdr:from>
      <xdr:col>1</xdr:col>
      <xdr:colOff>38100</xdr:colOff>
      <xdr:row>6</xdr:row>
      <xdr:rowOff>9525</xdr:rowOff>
    </xdr:from>
    <xdr:to>
      <xdr:col>1</xdr:col>
      <xdr:colOff>161925</xdr:colOff>
      <xdr:row>7</xdr:row>
      <xdr:rowOff>0</xdr:rowOff>
    </xdr:to>
    <xdr:sp macro="" textlink="">
      <xdr:nvSpPr>
        <xdr:cNvPr id="4214" name="WordArt 2"/>
        <xdr:cNvSpPr>
          <a:spLocks noChangeArrowheads="1" noChangeShapeType="1" noTextEdit="1"/>
        </xdr:cNvSpPr>
      </xdr:nvSpPr>
      <xdr:spPr bwMode="auto">
        <a:xfrm>
          <a:off x="95250" y="12668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02</a:t>
          </a:r>
        </a:p>
      </xdr:txBody>
    </xdr:sp>
    <xdr:clientData/>
  </xdr:twoCellAnchor>
  <xdr:twoCellAnchor>
    <xdr:from>
      <xdr:col>1</xdr:col>
      <xdr:colOff>38100</xdr:colOff>
      <xdr:row>8</xdr:row>
      <xdr:rowOff>9525</xdr:rowOff>
    </xdr:from>
    <xdr:to>
      <xdr:col>1</xdr:col>
      <xdr:colOff>161925</xdr:colOff>
      <xdr:row>9</xdr:row>
      <xdr:rowOff>0</xdr:rowOff>
    </xdr:to>
    <xdr:sp macro="" textlink="">
      <xdr:nvSpPr>
        <xdr:cNvPr id="4215" name="WordArt 3"/>
        <xdr:cNvSpPr>
          <a:spLocks noChangeArrowheads="1" noChangeShapeType="1" noTextEdit="1"/>
        </xdr:cNvSpPr>
      </xdr:nvSpPr>
      <xdr:spPr bwMode="auto">
        <a:xfrm>
          <a:off x="95250" y="15906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03</a:t>
          </a:r>
        </a:p>
      </xdr:txBody>
    </xdr:sp>
    <xdr:clientData/>
  </xdr:twoCellAnchor>
  <xdr:twoCellAnchor>
    <xdr:from>
      <xdr:col>1</xdr:col>
      <xdr:colOff>38100</xdr:colOff>
      <xdr:row>10</xdr:row>
      <xdr:rowOff>9525</xdr:rowOff>
    </xdr:from>
    <xdr:to>
      <xdr:col>1</xdr:col>
      <xdr:colOff>161925</xdr:colOff>
      <xdr:row>11</xdr:row>
      <xdr:rowOff>0</xdr:rowOff>
    </xdr:to>
    <xdr:sp macro="" textlink="">
      <xdr:nvSpPr>
        <xdr:cNvPr id="4216" name="WordArt 4"/>
        <xdr:cNvSpPr>
          <a:spLocks noChangeArrowheads="1" noChangeShapeType="1" noTextEdit="1"/>
        </xdr:cNvSpPr>
      </xdr:nvSpPr>
      <xdr:spPr bwMode="auto">
        <a:xfrm>
          <a:off x="95250" y="19145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04</a:t>
          </a:r>
        </a:p>
      </xdr:txBody>
    </xdr:sp>
    <xdr:clientData/>
  </xdr:twoCellAnchor>
  <xdr:twoCellAnchor>
    <xdr:from>
      <xdr:col>1</xdr:col>
      <xdr:colOff>38100</xdr:colOff>
      <xdr:row>12</xdr:row>
      <xdr:rowOff>9525</xdr:rowOff>
    </xdr:from>
    <xdr:to>
      <xdr:col>1</xdr:col>
      <xdr:colOff>161925</xdr:colOff>
      <xdr:row>13</xdr:row>
      <xdr:rowOff>0</xdr:rowOff>
    </xdr:to>
    <xdr:sp macro="" textlink="">
      <xdr:nvSpPr>
        <xdr:cNvPr id="4217" name="WordArt 5"/>
        <xdr:cNvSpPr>
          <a:spLocks noChangeArrowheads="1" noChangeShapeType="1" noTextEdit="1"/>
        </xdr:cNvSpPr>
      </xdr:nvSpPr>
      <xdr:spPr bwMode="auto">
        <a:xfrm>
          <a:off x="95250" y="22383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05</a:t>
          </a:r>
        </a:p>
      </xdr:txBody>
    </xdr:sp>
    <xdr:clientData/>
  </xdr:twoCellAnchor>
  <xdr:twoCellAnchor>
    <xdr:from>
      <xdr:col>1</xdr:col>
      <xdr:colOff>38100</xdr:colOff>
      <xdr:row>14</xdr:row>
      <xdr:rowOff>9525</xdr:rowOff>
    </xdr:from>
    <xdr:to>
      <xdr:col>1</xdr:col>
      <xdr:colOff>161925</xdr:colOff>
      <xdr:row>15</xdr:row>
      <xdr:rowOff>0</xdr:rowOff>
    </xdr:to>
    <xdr:sp macro="" textlink="">
      <xdr:nvSpPr>
        <xdr:cNvPr id="4218" name="WordArt 6"/>
        <xdr:cNvSpPr>
          <a:spLocks noChangeArrowheads="1" noChangeShapeType="1" noTextEdit="1"/>
        </xdr:cNvSpPr>
      </xdr:nvSpPr>
      <xdr:spPr bwMode="auto">
        <a:xfrm>
          <a:off x="95250" y="25622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06</a:t>
          </a:r>
        </a:p>
      </xdr:txBody>
    </xdr:sp>
    <xdr:clientData/>
  </xdr:twoCellAnchor>
  <xdr:twoCellAnchor>
    <xdr:from>
      <xdr:col>1</xdr:col>
      <xdr:colOff>38100</xdr:colOff>
      <xdr:row>16</xdr:row>
      <xdr:rowOff>9525</xdr:rowOff>
    </xdr:from>
    <xdr:to>
      <xdr:col>1</xdr:col>
      <xdr:colOff>161925</xdr:colOff>
      <xdr:row>17</xdr:row>
      <xdr:rowOff>0</xdr:rowOff>
    </xdr:to>
    <xdr:sp macro="" textlink="">
      <xdr:nvSpPr>
        <xdr:cNvPr id="4219" name="WordArt 7"/>
        <xdr:cNvSpPr>
          <a:spLocks noChangeArrowheads="1" noChangeShapeType="1" noTextEdit="1"/>
        </xdr:cNvSpPr>
      </xdr:nvSpPr>
      <xdr:spPr bwMode="auto">
        <a:xfrm>
          <a:off x="95250" y="28860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07</a:t>
          </a:r>
        </a:p>
      </xdr:txBody>
    </xdr:sp>
    <xdr:clientData/>
  </xdr:twoCellAnchor>
  <xdr:twoCellAnchor>
    <xdr:from>
      <xdr:col>1</xdr:col>
      <xdr:colOff>38100</xdr:colOff>
      <xdr:row>18</xdr:row>
      <xdr:rowOff>9525</xdr:rowOff>
    </xdr:from>
    <xdr:to>
      <xdr:col>1</xdr:col>
      <xdr:colOff>161925</xdr:colOff>
      <xdr:row>19</xdr:row>
      <xdr:rowOff>0</xdr:rowOff>
    </xdr:to>
    <xdr:sp macro="" textlink="">
      <xdr:nvSpPr>
        <xdr:cNvPr id="4220" name="WordArt 8"/>
        <xdr:cNvSpPr>
          <a:spLocks noChangeArrowheads="1" noChangeShapeType="1" noTextEdit="1"/>
        </xdr:cNvSpPr>
      </xdr:nvSpPr>
      <xdr:spPr bwMode="auto">
        <a:xfrm>
          <a:off x="95250" y="32099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08</a:t>
          </a:r>
        </a:p>
      </xdr:txBody>
    </xdr:sp>
    <xdr:clientData/>
  </xdr:twoCellAnchor>
  <xdr:twoCellAnchor>
    <xdr:from>
      <xdr:col>1</xdr:col>
      <xdr:colOff>38100</xdr:colOff>
      <xdr:row>20</xdr:row>
      <xdr:rowOff>9525</xdr:rowOff>
    </xdr:from>
    <xdr:to>
      <xdr:col>1</xdr:col>
      <xdr:colOff>161925</xdr:colOff>
      <xdr:row>21</xdr:row>
      <xdr:rowOff>0</xdr:rowOff>
    </xdr:to>
    <xdr:sp macro="" textlink="">
      <xdr:nvSpPr>
        <xdr:cNvPr id="4221" name="WordArt 9"/>
        <xdr:cNvSpPr>
          <a:spLocks noChangeArrowheads="1" noChangeShapeType="1" noTextEdit="1"/>
        </xdr:cNvSpPr>
      </xdr:nvSpPr>
      <xdr:spPr bwMode="auto">
        <a:xfrm>
          <a:off x="95250" y="35337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09</a:t>
          </a:r>
        </a:p>
      </xdr:txBody>
    </xdr:sp>
    <xdr:clientData/>
  </xdr:twoCellAnchor>
  <xdr:twoCellAnchor>
    <xdr:from>
      <xdr:col>1</xdr:col>
      <xdr:colOff>38100</xdr:colOff>
      <xdr:row>22</xdr:row>
      <xdr:rowOff>9525</xdr:rowOff>
    </xdr:from>
    <xdr:to>
      <xdr:col>1</xdr:col>
      <xdr:colOff>161925</xdr:colOff>
      <xdr:row>23</xdr:row>
      <xdr:rowOff>0</xdr:rowOff>
    </xdr:to>
    <xdr:sp macro="" textlink="">
      <xdr:nvSpPr>
        <xdr:cNvPr id="4222" name="WordArt 10"/>
        <xdr:cNvSpPr>
          <a:spLocks noChangeArrowheads="1" noChangeShapeType="1" noTextEdit="1"/>
        </xdr:cNvSpPr>
      </xdr:nvSpPr>
      <xdr:spPr bwMode="auto">
        <a:xfrm>
          <a:off x="95250" y="38576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10</a:t>
          </a:r>
        </a:p>
      </xdr:txBody>
    </xdr:sp>
    <xdr:clientData/>
  </xdr:twoCellAnchor>
  <xdr:twoCellAnchor>
    <xdr:from>
      <xdr:col>1</xdr:col>
      <xdr:colOff>38100</xdr:colOff>
      <xdr:row>24</xdr:row>
      <xdr:rowOff>9525</xdr:rowOff>
    </xdr:from>
    <xdr:to>
      <xdr:col>1</xdr:col>
      <xdr:colOff>161925</xdr:colOff>
      <xdr:row>25</xdr:row>
      <xdr:rowOff>0</xdr:rowOff>
    </xdr:to>
    <xdr:sp macro="" textlink="">
      <xdr:nvSpPr>
        <xdr:cNvPr id="4223" name="WordArt 11"/>
        <xdr:cNvSpPr>
          <a:spLocks noChangeArrowheads="1" noChangeShapeType="1" noTextEdit="1"/>
        </xdr:cNvSpPr>
      </xdr:nvSpPr>
      <xdr:spPr bwMode="auto">
        <a:xfrm>
          <a:off x="95250" y="41814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11</a:t>
          </a:r>
        </a:p>
      </xdr:txBody>
    </xdr:sp>
    <xdr:clientData/>
  </xdr:twoCellAnchor>
  <xdr:twoCellAnchor>
    <xdr:from>
      <xdr:col>1</xdr:col>
      <xdr:colOff>38100</xdr:colOff>
      <xdr:row>26</xdr:row>
      <xdr:rowOff>9525</xdr:rowOff>
    </xdr:from>
    <xdr:to>
      <xdr:col>1</xdr:col>
      <xdr:colOff>161925</xdr:colOff>
      <xdr:row>27</xdr:row>
      <xdr:rowOff>0</xdr:rowOff>
    </xdr:to>
    <xdr:sp macro="" textlink="">
      <xdr:nvSpPr>
        <xdr:cNvPr id="4224" name="WordArt 12"/>
        <xdr:cNvSpPr>
          <a:spLocks noChangeArrowheads="1" noChangeShapeType="1" noTextEdit="1"/>
        </xdr:cNvSpPr>
      </xdr:nvSpPr>
      <xdr:spPr bwMode="auto">
        <a:xfrm>
          <a:off x="95250" y="45053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12</a:t>
          </a:r>
        </a:p>
      </xdr:txBody>
    </xdr:sp>
    <xdr:clientData/>
  </xdr:twoCellAnchor>
  <xdr:twoCellAnchor>
    <xdr:from>
      <xdr:col>1</xdr:col>
      <xdr:colOff>38100</xdr:colOff>
      <xdr:row>28</xdr:row>
      <xdr:rowOff>9525</xdr:rowOff>
    </xdr:from>
    <xdr:to>
      <xdr:col>1</xdr:col>
      <xdr:colOff>161925</xdr:colOff>
      <xdr:row>29</xdr:row>
      <xdr:rowOff>0</xdr:rowOff>
    </xdr:to>
    <xdr:sp macro="" textlink="">
      <xdr:nvSpPr>
        <xdr:cNvPr id="4225" name="WordArt 13"/>
        <xdr:cNvSpPr>
          <a:spLocks noChangeArrowheads="1" noChangeShapeType="1" noTextEdit="1"/>
        </xdr:cNvSpPr>
      </xdr:nvSpPr>
      <xdr:spPr bwMode="auto">
        <a:xfrm>
          <a:off x="95250" y="48291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13</a:t>
          </a:r>
        </a:p>
      </xdr:txBody>
    </xdr:sp>
    <xdr:clientData/>
  </xdr:twoCellAnchor>
  <xdr:twoCellAnchor>
    <xdr:from>
      <xdr:col>1</xdr:col>
      <xdr:colOff>38100</xdr:colOff>
      <xdr:row>30</xdr:row>
      <xdr:rowOff>9525</xdr:rowOff>
    </xdr:from>
    <xdr:to>
      <xdr:col>1</xdr:col>
      <xdr:colOff>161925</xdr:colOff>
      <xdr:row>31</xdr:row>
      <xdr:rowOff>0</xdr:rowOff>
    </xdr:to>
    <xdr:sp macro="" textlink="">
      <xdr:nvSpPr>
        <xdr:cNvPr id="4226" name="WordArt 14"/>
        <xdr:cNvSpPr>
          <a:spLocks noChangeArrowheads="1" noChangeShapeType="1" noTextEdit="1"/>
        </xdr:cNvSpPr>
      </xdr:nvSpPr>
      <xdr:spPr bwMode="auto">
        <a:xfrm>
          <a:off x="95250" y="51530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14</a:t>
          </a:r>
        </a:p>
      </xdr:txBody>
    </xdr:sp>
    <xdr:clientData/>
  </xdr:twoCellAnchor>
  <xdr:twoCellAnchor>
    <xdr:from>
      <xdr:col>1</xdr:col>
      <xdr:colOff>38100</xdr:colOff>
      <xdr:row>32</xdr:row>
      <xdr:rowOff>9525</xdr:rowOff>
    </xdr:from>
    <xdr:to>
      <xdr:col>1</xdr:col>
      <xdr:colOff>161925</xdr:colOff>
      <xdr:row>33</xdr:row>
      <xdr:rowOff>0</xdr:rowOff>
    </xdr:to>
    <xdr:sp macro="" textlink="">
      <xdr:nvSpPr>
        <xdr:cNvPr id="4227" name="WordArt 15"/>
        <xdr:cNvSpPr>
          <a:spLocks noChangeArrowheads="1" noChangeShapeType="1" noTextEdit="1"/>
        </xdr:cNvSpPr>
      </xdr:nvSpPr>
      <xdr:spPr bwMode="auto">
        <a:xfrm>
          <a:off x="95250" y="54768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15</a:t>
          </a:r>
        </a:p>
      </xdr:txBody>
    </xdr:sp>
    <xdr:clientData/>
  </xdr:twoCellAnchor>
  <xdr:twoCellAnchor>
    <xdr:from>
      <xdr:col>1</xdr:col>
      <xdr:colOff>38100</xdr:colOff>
      <xdr:row>34</xdr:row>
      <xdr:rowOff>9525</xdr:rowOff>
    </xdr:from>
    <xdr:to>
      <xdr:col>1</xdr:col>
      <xdr:colOff>161925</xdr:colOff>
      <xdr:row>35</xdr:row>
      <xdr:rowOff>0</xdr:rowOff>
    </xdr:to>
    <xdr:sp macro="" textlink="">
      <xdr:nvSpPr>
        <xdr:cNvPr id="4228" name="WordArt 16"/>
        <xdr:cNvSpPr>
          <a:spLocks noChangeArrowheads="1" noChangeShapeType="1" noTextEdit="1"/>
        </xdr:cNvSpPr>
      </xdr:nvSpPr>
      <xdr:spPr bwMode="auto">
        <a:xfrm>
          <a:off x="95250" y="58007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16</a:t>
          </a:r>
        </a:p>
      </xdr:txBody>
    </xdr:sp>
    <xdr:clientData/>
  </xdr:twoCellAnchor>
  <xdr:twoCellAnchor>
    <xdr:from>
      <xdr:col>1</xdr:col>
      <xdr:colOff>38100</xdr:colOff>
      <xdr:row>36</xdr:row>
      <xdr:rowOff>9525</xdr:rowOff>
    </xdr:from>
    <xdr:to>
      <xdr:col>1</xdr:col>
      <xdr:colOff>161925</xdr:colOff>
      <xdr:row>37</xdr:row>
      <xdr:rowOff>0</xdr:rowOff>
    </xdr:to>
    <xdr:sp macro="" textlink="">
      <xdr:nvSpPr>
        <xdr:cNvPr id="4229" name="WordArt 17"/>
        <xdr:cNvSpPr>
          <a:spLocks noChangeArrowheads="1" noChangeShapeType="1" noTextEdit="1"/>
        </xdr:cNvSpPr>
      </xdr:nvSpPr>
      <xdr:spPr bwMode="auto">
        <a:xfrm>
          <a:off x="95250" y="61245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17</a:t>
          </a:r>
        </a:p>
      </xdr:txBody>
    </xdr:sp>
    <xdr:clientData/>
  </xdr:twoCellAnchor>
  <xdr:twoCellAnchor>
    <xdr:from>
      <xdr:col>1</xdr:col>
      <xdr:colOff>38100</xdr:colOff>
      <xdr:row>38</xdr:row>
      <xdr:rowOff>9525</xdr:rowOff>
    </xdr:from>
    <xdr:to>
      <xdr:col>1</xdr:col>
      <xdr:colOff>161925</xdr:colOff>
      <xdr:row>39</xdr:row>
      <xdr:rowOff>0</xdr:rowOff>
    </xdr:to>
    <xdr:sp macro="" textlink="">
      <xdr:nvSpPr>
        <xdr:cNvPr id="4230" name="WordArt 18"/>
        <xdr:cNvSpPr>
          <a:spLocks noChangeArrowheads="1" noChangeShapeType="1" noTextEdit="1"/>
        </xdr:cNvSpPr>
      </xdr:nvSpPr>
      <xdr:spPr bwMode="auto">
        <a:xfrm>
          <a:off x="95250" y="64484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18</a:t>
          </a:r>
        </a:p>
      </xdr:txBody>
    </xdr:sp>
    <xdr:clientData/>
  </xdr:twoCellAnchor>
  <xdr:twoCellAnchor>
    <xdr:from>
      <xdr:col>1</xdr:col>
      <xdr:colOff>38100</xdr:colOff>
      <xdr:row>40</xdr:row>
      <xdr:rowOff>9525</xdr:rowOff>
    </xdr:from>
    <xdr:to>
      <xdr:col>1</xdr:col>
      <xdr:colOff>161925</xdr:colOff>
      <xdr:row>41</xdr:row>
      <xdr:rowOff>0</xdr:rowOff>
    </xdr:to>
    <xdr:sp macro="" textlink="">
      <xdr:nvSpPr>
        <xdr:cNvPr id="4231" name="WordArt 19"/>
        <xdr:cNvSpPr>
          <a:spLocks noChangeArrowheads="1" noChangeShapeType="1" noTextEdit="1"/>
        </xdr:cNvSpPr>
      </xdr:nvSpPr>
      <xdr:spPr bwMode="auto">
        <a:xfrm>
          <a:off x="95250" y="67722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19</a:t>
          </a:r>
        </a:p>
      </xdr:txBody>
    </xdr:sp>
    <xdr:clientData/>
  </xdr:twoCellAnchor>
  <xdr:twoCellAnchor>
    <xdr:from>
      <xdr:col>1</xdr:col>
      <xdr:colOff>38100</xdr:colOff>
      <xdr:row>42</xdr:row>
      <xdr:rowOff>9525</xdr:rowOff>
    </xdr:from>
    <xdr:to>
      <xdr:col>1</xdr:col>
      <xdr:colOff>161925</xdr:colOff>
      <xdr:row>43</xdr:row>
      <xdr:rowOff>0</xdr:rowOff>
    </xdr:to>
    <xdr:sp macro="" textlink="">
      <xdr:nvSpPr>
        <xdr:cNvPr id="4232" name="WordArt 20"/>
        <xdr:cNvSpPr>
          <a:spLocks noChangeArrowheads="1" noChangeShapeType="1" noTextEdit="1"/>
        </xdr:cNvSpPr>
      </xdr:nvSpPr>
      <xdr:spPr bwMode="auto">
        <a:xfrm>
          <a:off x="95250" y="70961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20</a:t>
          </a:r>
        </a:p>
      </xdr:txBody>
    </xdr:sp>
    <xdr:clientData/>
  </xdr:twoCellAnchor>
  <xdr:twoCellAnchor>
    <xdr:from>
      <xdr:col>1</xdr:col>
      <xdr:colOff>38100</xdr:colOff>
      <xdr:row>44</xdr:row>
      <xdr:rowOff>9525</xdr:rowOff>
    </xdr:from>
    <xdr:to>
      <xdr:col>1</xdr:col>
      <xdr:colOff>161925</xdr:colOff>
      <xdr:row>45</xdr:row>
      <xdr:rowOff>0</xdr:rowOff>
    </xdr:to>
    <xdr:sp macro="" textlink="">
      <xdr:nvSpPr>
        <xdr:cNvPr id="4233" name="WordArt 21"/>
        <xdr:cNvSpPr>
          <a:spLocks noChangeArrowheads="1" noChangeShapeType="1" noTextEdit="1"/>
        </xdr:cNvSpPr>
      </xdr:nvSpPr>
      <xdr:spPr bwMode="auto">
        <a:xfrm>
          <a:off x="95250" y="74199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21</a:t>
          </a:r>
        </a:p>
      </xdr:txBody>
    </xdr:sp>
    <xdr:clientData/>
  </xdr:twoCellAnchor>
  <xdr:twoCellAnchor>
    <xdr:from>
      <xdr:col>1</xdr:col>
      <xdr:colOff>38100</xdr:colOff>
      <xdr:row>46</xdr:row>
      <xdr:rowOff>9525</xdr:rowOff>
    </xdr:from>
    <xdr:to>
      <xdr:col>1</xdr:col>
      <xdr:colOff>161925</xdr:colOff>
      <xdr:row>47</xdr:row>
      <xdr:rowOff>0</xdr:rowOff>
    </xdr:to>
    <xdr:sp macro="" textlink="">
      <xdr:nvSpPr>
        <xdr:cNvPr id="4234" name="WordArt 22"/>
        <xdr:cNvSpPr>
          <a:spLocks noChangeArrowheads="1" noChangeShapeType="1" noTextEdit="1"/>
        </xdr:cNvSpPr>
      </xdr:nvSpPr>
      <xdr:spPr bwMode="auto">
        <a:xfrm>
          <a:off x="95250" y="77438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22</a:t>
          </a:r>
        </a:p>
      </xdr:txBody>
    </xdr:sp>
    <xdr:clientData/>
  </xdr:twoCellAnchor>
  <xdr:twoCellAnchor>
    <xdr:from>
      <xdr:col>1</xdr:col>
      <xdr:colOff>38100</xdr:colOff>
      <xdr:row>48</xdr:row>
      <xdr:rowOff>9525</xdr:rowOff>
    </xdr:from>
    <xdr:to>
      <xdr:col>1</xdr:col>
      <xdr:colOff>161925</xdr:colOff>
      <xdr:row>49</xdr:row>
      <xdr:rowOff>0</xdr:rowOff>
    </xdr:to>
    <xdr:sp macro="" textlink="">
      <xdr:nvSpPr>
        <xdr:cNvPr id="4235" name="WordArt 23"/>
        <xdr:cNvSpPr>
          <a:spLocks noChangeArrowheads="1" noChangeShapeType="1" noTextEdit="1"/>
        </xdr:cNvSpPr>
      </xdr:nvSpPr>
      <xdr:spPr bwMode="auto">
        <a:xfrm>
          <a:off x="95250" y="80676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23</a:t>
          </a:r>
        </a:p>
      </xdr:txBody>
    </xdr:sp>
    <xdr:clientData/>
  </xdr:twoCellAnchor>
  <xdr:twoCellAnchor>
    <xdr:from>
      <xdr:col>1</xdr:col>
      <xdr:colOff>38100</xdr:colOff>
      <xdr:row>50</xdr:row>
      <xdr:rowOff>9525</xdr:rowOff>
    </xdr:from>
    <xdr:to>
      <xdr:col>1</xdr:col>
      <xdr:colOff>161925</xdr:colOff>
      <xdr:row>51</xdr:row>
      <xdr:rowOff>0</xdr:rowOff>
    </xdr:to>
    <xdr:sp macro="" textlink="">
      <xdr:nvSpPr>
        <xdr:cNvPr id="4236" name="WordArt 24"/>
        <xdr:cNvSpPr>
          <a:spLocks noChangeArrowheads="1" noChangeShapeType="1" noTextEdit="1"/>
        </xdr:cNvSpPr>
      </xdr:nvSpPr>
      <xdr:spPr bwMode="auto">
        <a:xfrm>
          <a:off x="95250" y="83915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24</a:t>
          </a:r>
        </a:p>
      </xdr:txBody>
    </xdr:sp>
    <xdr:clientData/>
  </xdr:twoCellAnchor>
  <xdr:twoCellAnchor>
    <xdr:from>
      <xdr:col>1</xdr:col>
      <xdr:colOff>38100</xdr:colOff>
      <xdr:row>52</xdr:row>
      <xdr:rowOff>9525</xdr:rowOff>
    </xdr:from>
    <xdr:to>
      <xdr:col>1</xdr:col>
      <xdr:colOff>161925</xdr:colOff>
      <xdr:row>53</xdr:row>
      <xdr:rowOff>0</xdr:rowOff>
    </xdr:to>
    <xdr:sp macro="" textlink="">
      <xdr:nvSpPr>
        <xdr:cNvPr id="4237" name="WordArt 25"/>
        <xdr:cNvSpPr>
          <a:spLocks noChangeArrowheads="1" noChangeShapeType="1" noTextEdit="1"/>
        </xdr:cNvSpPr>
      </xdr:nvSpPr>
      <xdr:spPr bwMode="auto">
        <a:xfrm>
          <a:off x="95250" y="87153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25</a:t>
          </a:r>
        </a:p>
      </xdr:txBody>
    </xdr:sp>
    <xdr:clientData/>
  </xdr:twoCellAnchor>
  <xdr:twoCellAnchor>
    <xdr:from>
      <xdr:col>1</xdr:col>
      <xdr:colOff>38100</xdr:colOff>
      <xdr:row>54</xdr:row>
      <xdr:rowOff>9525</xdr:rowOff>
    </xdr:from>
    <xdr:to>
      <xdr:col>1</xdr:col>
      <xdr:colOff>161925</xdr:colOff>
      <xdr:row>55</xdr:row>
      <xdr:rowOff>0</xdr:rowOff>
    </xdr:to>
    <xdr:sp macro="" textlink="">
      <xdr:nvSpPr>
        <xdr:cNvPr id="4238" name="WordArt 26"/>
        <xdr:cNvSpPr>
          <a:spLocks noChangeArrowheads="1" noChangeShapeType="1" noTextEdit="1"/>
        </xdr:cNvSpPr>
      </xdr:nvSpPr>
      <xdr:spPr bwMode="auto">
        <a:xfrm>
          <a:off x="95250" y="90392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26</a:t>
          </a:r>
        </a:p>
      </xdr:txBody>
    </xdr:sp>
    <xdr:clientData/>
  </xdr:twoCellAnchor>
  <xdr:twoCellAnchor>
    <xdr:from>
      <xdr:col>1</xdr:col>
      <xdr:colOff>38100</xdr:colOff>
      <xdr:row>56</xdr:row>
      <xdr:rowOff>9525</xdr:rowOff>
    </xdr:from>
    <xdr:to>
      <xdr:col>1</xdr:col>
      <xdr:colOff>161925</xdr:colOff>
      <xdr:row>57</xdr:row>
      <xdr:rowOff>0</xdr:rowOff>
    </xdr:to>
    <xdr:sp macro="" textlink="">
      <xdr:nvSpPr>
        <xdr:cNvPr id="4239" name="WordArt 27"/>
        <xdr:cNvSpPr>
          <a:spLocks noChangeArrowheads="1" noChangeShapeType="1" noTextEdit="1"/>
        </xdr:cNvSpPr>
      </xdr:nvSpPr>
      <xdr:spPr bwMode="auto">
        <a:xfrm>
          <a:off x="95250" y="936307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27</a:t>
          </a:r>
        </a:p>
      </xdr:txBody>
    </xdr:sp>
    <xdr:clientData/>
  </xdr:twoCellAnchor>
  <xdr:twoCellAnchor>
    <xdr:from>
      <xdr:col>1</xdr:col>
      <xdr:colOff>38100</xdr:colOff>
      <xdr:row>58</xdr:row>
      <xdr:rowOff>9525</xdr:rowOff>
    </xdr:from>
    <xdr:to>
      <xdr:col>1</xdr:col>
      <xdr:colOff>161925</xdr:colOff>
      <xdr:row>59</xdr:row>
      <xdr:rowOff>0</xdr:rowOff>
    </xdr:to>
    <xdr:sp macro="" textlink="">
      <xdr:nvSpPr>
        <xdr:cNvPr id="4240" name="WordArt 28"/>
        <xdr:cNvSpPr>
          <a:spLocks noChangeArrowheads="1" noChangeShapeType="1" noTextEdit="1"/>
        </xdr:cNvSpPr>
      </xdr:nvSpPr>
      <xdr:spPr bwMode="auto">
        <a:xfrm>
          <a:off x="95250" y="9686925"/>
          <a:ext cx="123825" cy="15240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28</a:t>
          </a:r>
        </a:p>
      </xdr:txBody>
    </xdr:sp>
    <xdr:clientData/>
  </xdr:twoCellAnchor>
  <xdr:twoCellAnchor>
    <xdr:from>
      <xdr:col>1</xdr:col>
      <xdr:colOff>38100</xdr:colOff>
      <xdr:row>60</xdr:row>
      <xdr:rowOff>9525</xdr:rowOff>
    </xdr:from>
    <xdr:to>
      <xdr:col>1</xdr:col>
      <xdr:colOff>171450</xdr:colOff>
      <xdr:row>60</xdr:row>
      <xdr:rowOff>152400</xdr:rowOff>
    </xdr:to>
    <xdr:sp macro="" textlink="">
      <xdr:nvSpPr>
        <xdr:cNvPr id="4241" name="WordArt 29"/>
        <xdr:cNvSpPr>
          <a:spLocks noChangeArrowheads="1" noChangeShapeType="1" noTextEdit="1"/>
        </xdr:cNvSpPr>
      </xdr:nvSpPr>
      <xdr:spPr bwMode="auto">
        <a:xfrm>
          <a:off x="95250" y="10010775"/>
          <a:ext cx="133350" cy="142875"/>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defRPr sz="1000"/>
          </a:pPr>
          <a:r>
            <a:rPr lang="en-US" sz="1200" b="0" i="1" u="sng" strike="sngStrike" baseline="0">
              <a:solidFill>
                <a:srgbClr val="FCF305"/>
              </a:solidFill>
              <a:latin typeface="Arial Black"/>
            </a:rPr>
            <a:t>29</a:t>
          </a:r>
        </a:p>
      </xdr:txBody>
    </xdr:sp>
    <xdr:clientData/>
  </xdr:twoCellAnchor>
  <xdr:twoCellAnchor>
    <xdr:from>
      <xdr:col>13</xdr:col>
      <xdr:colOff>0</xdr:colOff>
      <xdr:row>1</xdr:row>
      <xdr:rowOff>0</xdr:rowOff>
    </xdr:from>
    <xdr:to>
      <xdr:col>16</xdr:col>
      <xdr:colOff>0</xdr:colOff>
      <xdr:row>2</xdr:row>
      <xdr:rowOff>0</xdr:rowOff>
    </xdr:to>
    <xdr:sp macro="" textlink="">
      <xdr:nvSpPr>
        <xdr:cNvPr id="9149" name="Rectangle 147"/>
        <xdr:cNvSpPr>
          <a:spLocks noChangeArrowheads="1"/>
        </xdr:cNvSpPr>
      </xdr:nvSpPr>
      <xdr:spPr bwMode="auto">
        <a:xfrm>
          <a:off x="5810250" y="66675"/>
          <a:ext cx="1143000" cy="638175"/>
        </a:xfrm>
        <a:prstGeom prst="rect">
          <a:avLst/>
        </a:prstGeom>
        <a:noFill/>
        <a:ln w="9525">
          <a:solidFill>
            <a:srgbClr val="000000"/>
          </a:solidFill>
          <a:miter lim="800000"/>
          <a:headEnd/>
          <a:tailEnd/>
        </a:ln>
      </xdr:spPr>
    </xdr:sp>
    <xdr:clientData/>
  </xdr:twoCellAnchor>
  <xdr:twoCellAnchor>
    <xdr:from>
      <xdr:col>13</xdr:col>
      <xdr:colOff>0</xdr:colOff>
      <xdr:row>1</xdr:row>
      <xdr:rowOff>0</xdr:rowOff>
    </xdr:from>
    <xdr:to>
      <xdr:col>16</xdr:col>
      <xdr:colOff>0</xdr:colOff>
      <xdr:row>2</xdr:row>
      <xdr:rowOff>0</xdr:rowOff>
    </xdr:to>
    <xdr:sp macro="" textlink="">
      <xdr:nvSpPr>
        <xdr:cNvPr id="9150" name="Rectangle 149"/>
        <xdr:cNvSpPr>
          <a:spLocks noChangeArrowheads="1"/>
        </xdr:cNvSpPr>
      </xdr:nvSpPr>
      <xdr:spPr bwMode="auto">
        <a:xfrm>
          <a:off x="5810250" y="66675"/>
          <a:ext cx="1143000" cy="638175"/>
        </a:xfrm>
        <a:prstGeom prst="rect">
          <a:avLst/>
        </a:prstGeom>
        <a:noFill/>
        <a:ln w="9525">
          <a:solidFill>
            <a:srgbClr val="000000"/>
          </a:solidFill>
          <a:miter lim="800000"/>
          <a:headEnd/>
          <a:tailEnd/>
        </a:ln>
      </xdr:spPr>
    </xdr:sp>
    <xdr:clientData/>
  </xdr:twoCellAnchor>
  <xdr:twoCellAnchor>
    <xdr:from>
      <xdr:col>2</xdr:col>
      <xdr:colOff>0</xdr:colOff>
      <xdr:row>1</xdr:row>
      <xdr:rowOff>0</xdr:rowOff>
    </xdr:from>
    <xdr:to>
      <xdr:col>3</xdr:col>
      <xdr:colOff>0</xdr:colOff>
      <xdr:row>2</xdr:row>
      <xdr:rowOff>0</xdr:rowOff>
    </xdr:to>
    <xdr:sp macro="" textlink="">
      <xdr:nvSpPr>
        <xdr:cNvPr id="4248" name="Rectangle 152"/>
        <xdr:cNvSpPr>
          <a:spLocks noChangeArrowheads="1"/>
        </xdr:cNvSpPr>
      </xdr:nvSpPr>
      <xdr:spPr bwMode="auto">
        <a:xfrm>
          <a:off x="257175" y="66675"/>
          <a:ext cx="2047875" cy="638175"/>
        </a:xfrm>
        <a:prstGeom prst="rect">
          <a:avLst/>
        </a:prstGeom>
        <a:noFill/>
        <a:ln w="9525">
          <a:solidFill>
            <a:srgbClr val="000000"/>
          </a:solidFill>
          <a:miter lim="800000"/>
          <a:headEnd/>
          <a:tailEnd/>
        </a:ln>
        <a:effectLst>
          <a:outerShdw dist="56796" dir="20006097" algn="ctr" rotWithShape="0">
            <a:srgbClr val="900000">
              <a:alpha val="50000"/>
            </a:srgbClr>
          </a:outerShdw>
        </a:effectLst>
      </xdr:spPr>
      <xdr:txBody>
        <a:bodyPr/>
        <a:lstStyle/>
        <a:p>
          <a:endParaRPr lang="en-US"/>
        </a:p>
      </xdr:txBody>
    </xdr:sp>
    <xdr:clientData/>
  </xdr:twoCellAnchor>
  <xdr:twoCellAnchor>
    <xdr:from>
      <xdr:col>4</xdr:col>
      <xdr:colOff>0</xdr:colOff>
      <xdr:row>3</xdr:row>
      <xdr:rowOff>0</xdr:rowOff>
    </xdr:from>
    <xdr:to>
      <xdr:col>16</xdr:col>
      <xdr:colOff>0</xdr:colOff>
      <xdr:row>61</xdr:row>
      <xdr:rowOff>0</xdr:rowOff>
    </xdr:to>
    <xdr:sp macro="" textlink="">
      <xdr:nvSpPr>
        <xdr:cNvPr id="4278" name="Rectangle 182"/>
        <xdr:cNvSpPr>
          <a:spLocks noChangeArrowheads="1"/>
        </xdr:cNvSpPr>
      </xdr:nvSpPr>
      <xdr:spPr bwMode="auto">
        <a:xfrm>
          <a:off x="2381250" y="762000"/>
          <a:ext cx="4572000" cy="9410700"/>
        </a:xfrm>
        <a:prstGeom prst="rect">
          <a:avLst/>
        </a:prstGeom>
        <a:noFill/>
        <a:ln w="9525">
          <a:solidFill>
            <a:srgbClr val="000000"/>
          </a:solidFill>
          <a:miter lim="800000"/>
          <a:headEnd/>
          <a:tailEnd/>
        </a:ln>
        <a:effectLst>
          <a:outerShdw dist="63500" dir="3187806" algn="ctr" rotWithShape="0">
            <a:srgbClr val="0000D4">
              <a:alpha val="50000"/>
            </a:srgbClr>
          </a:outerShdw>
        </a:effectLst>
      </xdr:spPr>
      <xdr:txBody>
        <a:bodyPr/>
        <a:lstStyle/>
        <a:p>
          <a:endParaRPr lang="en-US"/>
        </a:p>
      </xdr:txBody>
    </xdr:sp>
    <xdr:clientData/>
  </xdr:twoCellAnchor>
  <xdr:twoCellAnchor>
    <xdr:from>
      <xdr:col>4</xdr:col>
      <xdr:colOff>0</xdr:colOff>
      <xdr:row>1</xdr:row>
      <xdr:rowOff>0</xdr:rowOff>
    </xdr:from>
    <xdr:to>
      <xdr:col>16</xdr:col>
      <xdr:colOff>0</xdr:colOff>
      <xdr:row>2</xdr:row>
      <xdr:rowOff>0</xdr:rowOff>
    </xdr:to>
    <xdr:sp macro="" textlink="">
      <xdr:nvSpPr>
        <xdr:cNvPr id="4279" name="Rectangle 183"/>
        <xdr:cNvSpPr>
          <a:spLocks noChangeArrowheads="1"/>
        </xdr:cNvSpPr>
      </xdr:nvSpPr>
      <xdr:spPr bwMode="auto">
        <a:xfrm>
          <a:off x="2381250" y="66675"/>
          <a:ext cx="4572000" cy="638175"/>
        </a:xfrm>
        <a:prstGeom prst="rect">
          <a:avLst/>
        </a:prstGeom>
        <a:noFill/>
        <a:ln w="9525">
          <a:solidFill>
            <a:srgbClr val="000000"/>
          </a:solidFill>
          <a:miter lim="800000"/>
          <a:headEnd/>
          <a:tailEnd/>
        </a:ln>
        <a:effectLst>
          <a:outerShdw dist="45791" dir="19578596" algn="ctr" rotWithShape="0">
            <a:srgbClr val="0000D4"/>
          </a:outerShdw>
        </a:effectLst>
      </xdr:spPr>
      <xdr:txBody>
        <a:bodyPr/>
        <a:lstStyle/>
        <a:p>
          <a:endParaRPr lang="en-US"/>
        </a:p>
      </xdr:txBody>
    </xdr:sp>
    <xdr:clientData/>
  </xdr:twoCellAnchor>
  <xdr:twoCellAnchor>
    <xdr:from>
      <xdr:col>5</xdr:col>
      <xdr:colOff>0</xdr:colOff>
      <xdr:row>60</xdr:row>
      <xdr:rowOff>19050</xdr:rowOff>
    </xdr:from>
    <xdr:to>
      <xdr:col>6</xdr:col>
      <xdr:colOff>19050</xdr:colOff>
      <xdr:row>60</xdr:row>
      <xdr:rowOff>161925</xdr:rowOff>
    </xdr:to>
    <xdr:sp macro="" textlink="">
      <xdr:nvSpPr>
        <xdr:cNvPr id="9154" name="Line 220"/>
        <xdr:cNvSpPr>
          <a:spLocks noChangeShapeType="1"/>
        </xdr:cNvSpPr>
      </xdr:nvSpPr>
      <xdr:spPr bwMode="auto">
        <a:xfrm>
          <a:off x="2762250" y="10020300"/>
          <a:ext cx="400050" cy="142875"/>
        </a:xfrm>
        <a:prstGeom prst="line">
          <a:avLst/>
        </a:prstGeom>
        <a:noFill/>
        <a:ln w="9525">
          <a:solidFill>
            <a:srgbClr val="000000"/>
          </a:solidFill>
          <a:round/>
          <a:headEnd/>
          <a:tailEnd/>
        </a:ln>
      </xdr:spPr>
    </xdr:sp>
    <xdr:clientData/>
  </xdr:twoCellAnchor>
  <xdr:twoCellAnchor>
    <xdr:from>
      <xdr:col>5</xdr:col>
      <xdr:colOff>0</xdr:colOff>
      <xdr:row>58</xdr:row>
      <xdr:rowOff>19050</xdr:rowOff>
    </xdr:from>
    <xdr:to>
      <xdr:col>6</xdr:col>
      <xdr:colOff>19050</xdr:colOff>
      <xdr:row>59</xdr:row>
      <xdr:rowOff>0</xdr:rowOff>
    </xdr:to>
    <xdr:sp macro="" textlink="">
      <xdr:nvSpPr>
        <xdr:cNvPr id="9155" name="Line 221"/>
        <xdr:cNvSpPr>
          <a:spLocks noChangeShapeType="1"/>
        </xdr:cNvSpPr>
      </xdr:nvSpPr>
      <xdr:spPr bwMode="auto">
        <a:xfrm>
          <a:off x="2762250" y="9696450"/>
          <a:ext cx="400050" cy="142875"/>
        </a:xfrm>
        <a:prstGeom prst="line">
          <a:avLst/>
        </a:prstGeom>
        <a:noFill/>
        <a:ln w="9525">
          <a:solidFill>
            <a:srgbClr val="000000"/>
          </a:solidFill>
          <a:round/>
          <a:headEnd/>
          <a:tailEnd/>
        </a:ln>
      </xdr:spPr>
    </xdr:sp>
    <xdr:clientData/>
  </xdr:twoCellAnchor>
  <xdr:twoCellAnchor>
    <xdr:from>
      <xdr:col>5</xdr:col>
      <xdr:colOff>0</xdr:colOff>
      <xdr:row>56</xdr:row>
      <xdr:rowOff>19050</xdr:rowOff>
    </xdr:from>
    <xdr:to>
      <xdr:col>6</xdr:col>
      <xdr:colOff>19050</xdr:colOff>
      <xdr:row>57</xdr:row>
      <xdr:rowOff>0</xdr:rowOff>
    </xdr:to>
    <xdr:sp macro="" textlink="">
      <xdr:nvSpPr>
        <xdr:cNvPr id="9156" name="Line 222"/>
        <xdr:cNvSpPr>
          <a:spLocks noChangeShapeType="1"/>
        </xdr:cNvSpPr>
      </xdr:nvSpPr>
      <xdr:spPr bwMode="auto">
        <a:xfrm>
          <a:off x="2762250" y="9372600"/>
          <a:ext cx="400050" cy="142875"/>
        </a:xfrm>
        <a:prstGeom prst="line">
          <a:avLst/>
        </a:prstGeom>
        <a:noFill/>
        <a:ln w="9525">
          <a:solidFill>
            <a:srgbClr val="000000"/>
          </a:solidFill>
          <a:round/>
          <a:headEnd/>
          <a:tailEnd/>
        </a:ln>
      </xdr:spPr>
    </xdr:sp>
    <xdr:clientData/>
  </xdr:twoCellAnchor>
  <xdr:twoCellAnchor>
    <xdr:from>
      <xdr:col>5</xdr:col>
      <xdr:colOff>0</xdr:colOff>
      <xdr:row>54</xdr:row>
      <xdr:rowOff>19050</xdr:rowOff>
    </xdr:from>
    <xdr:to>
      <xdr:col>6</xdr:col>
      <xdr:colOff>19050</xdr:colOff>
      <xdr:row>55</xdr:row>
      <xdr:rowOff>0</xdr:rowOff>
    </xdr:to>
    <xdr:sp macro="" textlink="">
      <xdr:nvSpPr>
        <xdr:cNvPr id="9157" name="Line 223"/>
        <xdr:cNvSpPr>
          <a:spLocks noChangeShapeType="1"/>
        </xdr:cNvSpPr>
      </xdr:nvSpPr>
      <xdr:spPr bwMode="auto">
        <a:xfrm>
          <a:off x="2762250" y="9048750"/>
          <a:ext cx="400050" cy="142875"/>
        </a:xfrm>
        <a:prstGeom prst="line">
          <a:avLst/>
        </a:prstGeom>
        <a:noFill/>
        <a:ln w="9525">
          <a:solidFill>
            <a:srgbClr val="000000"/>
          </a:solidFill>
          <a:round/>
          <a:headEnd/>
          <a:tailEnd/>
        </a:ln>
      </xdr:spPr>
    </xdr:sp>
    <xdr:clientData/>
  </xdr:twoCellAnchor>
  <xdr:twoCellAnchor>
    <xdr:from>
      <xdr:col>5</xdr:col>
      <xdr:colOff>0</xdr:colOff>
      <xdr:row>52</xdr:row>
      <xdr:rowOff>19050</xdr:rowOff>
    </xdr:from>
    <xdr:to>
      <xdr:col>6</xdr:col>
      <xdr:colOff>19050</xdr:colOff>
      <xdr:row>53</xdr:row>
      <xdr:rowOff>0</xdr:rowOff>
    </xdr:to>
    <xdr:sp macro="" textlink="">
      <xdr:nvSpPr>
        <xdr:cNvPr id="9158" name="Line 224"/>
        <xdr:cNvSpPr>
          <a:spLocks noChangeShapeType="1"/>
        </xdr:cNvSpPr>
      </xdr:nvSpPr>
      <xdr:spPr bwMode="auto">
        <a:xfrm>
          <a:off x="2762250" y="8724900"/>
          <a:ext cx="400050" cy="142875"/>
        </a:xfrm>
        <a:prstGeom prst="line">
          <a:avLst/>
        </a:prstGeom>
        <a:noFill/>
        <a:ln w="9525">
          <a:solidFill>
            <a:srgbClr val="000000"/>
          </a:solidFill>
          <a:round/>
          <a:headEnd/>
          <a:tailEnd/>
        </a:ln>
      </xdr:spPr>
    </xdr:sp>
    <xdr:clientData/>
  </xdr:twoCellAnchor>
  <xdr:twoCellAnchor>
    <xdr:from>
      <xdr:col>5</xdr:col>
      <xdr:colOff>0</xdr:colOff>
      <xdr:row>50</xdr:row>
      <xdr:rowOff>19050</xdr:rowOff>
    </xdr:from>
    <xdr:to>
      <xdr:col>6</xdr:col>
      <xdr:colOff>19050</xdr:colOff>
      <xdr:row>51</xdr:row>
      <xdr:rowOff>0</xdr:rowOff>
    </xdr:to>
    <xdr:sp macro="" textlink="">
      <xdr:nvSpPr>
        <xdr:cNvPr id="9159" name="Line 225"/>
        <xdr:cNvSpPr>
          <a:spLocks noChangeShapeType="1"/>
        </xdr:cNvSpPr>
      </xdr:nvSpPr>
      <xdr:spPr bwMode="auto">
        <a:xfrm>
          <a:off x="2762250" y="8401050"/>
          <a:ext cx="400050" cy="142875"/>
        </a:xfrm>
        <a:prstGeom prst="line">
          <a:avLst/>
        </a:prstGeom>
        <a:noFill/>
        <a:ln w="9525">
          <a:solidFill>
            <a:srgbClr val="000000"/>
          </a:solidFill>
          <a:round/>
          <a:headEnd/>
          <a:tailEnd/>
        </a:ln>
      </xdr:spPr>
    </xdr:sp>
    <xdr:clientData/>
  </xdr:twoCellAnchor>
  <xdr:twoCellAnchor>
    <xdr:from>
      <xdr:col>5</xdr:col>
      <xdr:colOff>0</xdr:colOff>
      <xdr:row>48</xdr:row>
      <xdr:rowOff>19050</xdr:rowOff>
    </xdr:from>
    <xdr:to>
      <xdr:col>6</xdr:col>
      <xdr:colOff>19050</xdr:colOff>
      <xdr:row>49</xdr:row>
      <xdr:rowOff>0</xdr:rowOff>
    </xdr:to>
    <xdr:sp macro="" textlink="">
      <xdr:nvSpPr>
        <xdr:cNvPr id="9160" name="Line 226"/>
        <xdr:cNvSpPr>
          <a:spLocks noChangeShapeType="1"/>
        </xdr:cNvSpPr>
      </xdr:nvSpPr>
      <xdr:spPr bwMode="auto">
        <a:xfrm>
          <a:off x="2762250" y="8077200"/>
          <a:ext cx="400050" cy="142875"/>
        </a:xfrm>
        <a:prstGeom prst="line">
          <a:avLst/>
        </a:prstGeom>
        <a:noFill/>
        <a:ln w="9525">
          <a:solidFill>
            <a:srgbClr val="000000"/>
          </a:solidFill>
          <a:round/>
          <a:headEnd/>
          <a:tailEnd/>
        </a:ln>
      </xdr:spPr>
    </xdr:sp>
    <xdr:clientData/>
  </xdr:twoCellAnchor>
  <xdr:twoCellAnchor>
    <xdr:from>
      <xdr:col>5</xdr:col>
      <xdr:colOff>0</xdr:colOff>
      <xdr:row>46</xdr:row>
      <xdr:rowOff>19050</xdr:rowOff>
    </xdr:from>
    <xdr:to>
      <xdr:col>6</xdr:col>
      <xdr:colOff>19050</xdr:colOff>
      <xdr:row>47</xdr:row>
      <xdr:rowOff>0</xdr:rowOff>
    </xdr:to>
    <xdr:sp macro="" textlink="">
      <xdr:nvSpPr>
        <xdr:cNvPr id="9161" name="Line 227"/>
        <xdr:cNvSpPr>
          <a:spLocks noChangeShapeType="1"/>
        </xdr:cNvSpPr>
      </xdr:nvSpPr>
      <xdr:spPr bwMode="auto">
        <a:xfrm>
          <a:off x="2762250" y="7753350"/>
          <a:ext cx="400050" cy="142875"/>
        </a:xfrm>
        <a:prstGeom prst="line">
          <a:avLst/>
        </a:prstGeom>
        <a:noFill/>
        <a:ln w="9525">
          <a:solidFill>
            <a:srgbClr val="000000"/>
          </a:solidFill>
          <a:round/>
          <a:headEnd/>
          <a:tailEnd/>
        </a:ln>
      </xdr:spPr>
    </xdr:sp>
    <xdr:clientData/>
  </xdr:twoCellAnchor>
  <xdr:twoCellAnchor>
    <xdr:from>
      <xdr:col>5</xdr:col>
      <xdr:colOff>0</xdr:colOff>
      <xdr:row>44</xdr:row>
      <xdr:rowOff>19050</xdr:rowOff>
    </xdr:from>
    <xdr:to>
      <xdr:col>6</xdr:col>
      <xdr:colOff>19050</xdr:colOff>
      <xdr:row>45</xdr:row>
      <xdr:rowOff>0</xdr:rowOff>
    </xdr:to>
    <xdr:sp macro="" textlink="">
      <xdr:nvSpPr>
        <xdr:cNvPr id="9162" name="Line 228"/>
        <xdr:cNvSpPr>
          <a:spLocks noChangeShapeType="1"/>
        </xdr:cNvSpPr>
      </xdr:nvSpPr>
      <xdr:spPr bwMode="auto">
        <a:xfrm>
          <a:off x="2762250" y="7429500"/>
          <a:ext cx="400050" cy="142875"/>
        </a:xfrm>
        <a:prstGeom prst="line">
          <a:avLst/>
        </a:prstGeom>
        <a:noFill/>
        <a:ln w="9525">
          <a:solidFill>
            <a:srgbClr val="000000"/>
          </a:solidFill>
          <a:round/>
          <a:headEnd/>
          <a:tailEnd/>
        </a:ln>
      </xdr:spPr>
    </xdr:sp>
    <xdr:clientData/>
  </xdr:twoCellAnchor>
  <xdr:twoCellAnchor>
    <xdr:from>
      <xdr:col>5</xdr:col>
      <xdr:colOff>0</xdr:colOff>
      <xdr:row>42</xdr:row>
      <xdr:rowOff>19050</xdr:rowOff>
    </xdr:from>
    <xdr:to>
      <xdr:col>6</xdr:col>
      <xdr:colOff>19050</xdr:colOff>
      <xdr:row>43</xdr:row>
      <xdr:rowOff>0</xdr:rowOff>
    </xdr:to>
    <xdr:sp macro="" textlink="">
      <xdr:nvSpPr>
        <xdr:cNvPr id="9163" name="Line 229"/>
        <xdr:cNvSpPr>
          <a:spLocks noChangeShapeType="1"/>
        </xdr:cNvSpPr>
      </xdr:nvSpPr>
      <xdr:spPr bwMode="auto">
        <a:xfrm>
          <a:off x="2762250" y="7105650"/>
          <a:ext cx="400050" cy="142875"/>
        </a:xfrm>
        <a:prstGeom prst="line">
          <a:avLst/>
        </a:prstGeom>
        <a:noFill/>
        <a:ln w="9525">
          <a:solidFill>
            <a:srgbClr val="000000"/>
          </a:solidFill>
          <a:round/>
          <a:headEnd/>
          <a:tailEnd/>
        </a:ln>
      </xdr:spPr>
    </xdr:sp>
    <xdr:clientData/>
  </xdr:twoCellAnchor>
  <xdr:twoCellAnchor>
    <xdr:from>
      <xdr:col>5</xdr:col>
      <xdr:colOff>0</xdr:colOff>
      <xdr:row>40</xdr:row>
      <xdr:rowOff>19050</xdr:rowOff>
    </xdr:from>
    <xdr:to>
      <xdr:col>6</xdr:col>
      <xdr:colOff>19050</xdr:colOff>
      <xdr:row>41</xdr:row>
      <xdr:rowOff>0</xdr:rowOff>
    </xdr:to>
    <xdr:sp macro="" textlink="">
      <xdr:nvSpPr>
        <xdr:cNvPr id="9164" name="Line 230"/>
        <xdr:cNvSpPr>
          <a:spLocks noChangeShapeType="1"/>
        </xdr:cNvSpPr>
      </xdr:nvSpPr>
      <xdr:spPr bwMode="auto">
        <a:xfrm>
          <a:off x="2762250" y="6781800"/>
          <a:ext cx="400050" cy="142875"/>
        </a:xfrm>
        <a:prstGeom prst="line">
          <a:avLst/>
        </a:prstGeom>
        <a:noFill/>
        <a:ln w="9525">
          <a:solidFill>
            <a:srgbClr val="000000"/>
          </a:solidFill>
          <a:round/>
          <a:headEnd/>
          <a:tailEnd/>
        </a:ln>
      </xdr:spPr>
    </xdr:sp>
    <xdr:clientData/>
  </xdr:twoCellAnchor>
  <xdr:twoCellAnchor>
    <xdr:from>
      <xdr:col>5</xdr:col>
      <xdr:colOff>0</xdr:colOff>
      <xdr:row>38</xdr:row>
      <xdr:rowOff>19050</xdr:rowOff>
    </xdr:from>
    <xdr:to>
      <xdr:col>6</xdr:col>
      <xdr:colOff>19050</xdr:colOff>
      <xdr:row>39</xdr:row>
      <xdr:rowOff>0</xdr:rowOff>
    </xdr:to>
    <xdr:sp macro="" textlink="">
      <xdr:nvSpPr>
        <xdr:cNvPr id="9165" name="Line 231"/>
        <xdr:cNvSpPr>
          <a:spLocks noChangeShapeType="1"/>
        </xdr:cNvSpPr>
      </xdr:nvSpPr>
      <xdr:spPr bwMode="auto">
        <a:xfrm>
          <a:off x="2762250" y="6457950"/>
          <a:ext cx="400050" cy="142875"/>
        </a:xfrm>
        <a:prstGeom prst="line">
          <a:avLst/>
        </a:prstGeom>
        <a:noFill/>
        <a:ln w="9525">
          <a:solidFill>
            <a:srgbClr val="000000"/>
          </a:solidFill>
          <a:round/>
          <a:headEnd/>
          <a:tailEnd/>
        </a:ln>
      </xdr:spPr>
    </xdr:sp>
    <xdr:clientData/>
  </xdr:twoCellAnchor>
  <xdr:twoCellAnchor>
    <xdr:from>
      <xdr:col>5</xdr:col>
      <xdr:colOff>0</xdr:colOff>
      <xdr:row>36</xdr:row>
      <xdr:rowOff>19050</xdr:rowOff>
    </xdr:from>
    <xdr:to>
      <xdr:col>6</xdr:col>
      <xdr:colOff>19050</xdr:colOff>
      <xdr:row>37</xdr:row>
      <xdr:rowOff>0</xdr:rowOff>
    </xdr:to>
    <xdr:sp macro="" textlink="">
      <xdr:nvSpPr>
        <xdr:cNvPr id="9166" name="Line 232"/>
        <xdr:cNvSpPr>
          <a:spLocks noChangeShapeType="1"/>
        </xdr:cNvSpPr>
      </xdr:nvSpPr>
      <xdr:spPr bwMode="auto">
        <a:xfrm>
          <a:off x="2762250" y="6134100"/>
          <a:ext cx="400050" cy="142875"/>
        </a:xfrm>
        <a:prstGeom prst="line">
          <a:avLst/>
        </a:prstGeom>
        <a:noFill/>
        <a:ln w="9525">
          <a:solidFill>
            <a:srgbClr val="000000"/>
          </a:solidFill>
          <a:round/>
          <a:headEnd/>
          <a:tailEnd/>
        </a:ln>
      </xdr:spPr>
    </xdr:sp>
    <xdr:clientData/>
  </xdr:twoCellAnchor>
  <xdr:twoCellAnchor>
    <xdr:from>
      <xdr:col>5</xdr:col>
      <xdr:colOff>0</xdr:colOff>
      <xdr:row>34</xdr:row>
      <xdr:rowOff>19050</xdr:rowOff>
    </xdr:from>
    <xdr:to>
      <xdr:col>6</xdr:col>
      <xdr:colOff>19050</xdr:colOff>
      <xdr:row>35</xdr:row>
      <xdr:rowOff>0</xdr:rowOff>
    </xdr:to>
    <xdr:sp macro="" textlink="">
      <xdr:nvSpPr>
        <xdr:cNvPr id="9167" name="Line 233"/>
        <xdr:cNvSpPr>
          <a:spLocks noChangeShapeType="1"/>
        </xdr:cNvSpPr>
      </xdr:nvSpPr>
      <xdr:spPr bwMode="auto">
        <a:xfrm>
          <a:off x="2762250" y="5810250"/>
          <a:ext cx="400050" cy="142875"/>
        </a:xfrm>
        <a:prstGeom prst="line">
          <a:avLst/>
        </a:prstGeom>
        <a:noFill/>
        <a:ln w="9525">
          <a:solidFill>
            <a:srgbClr val="000000"/>
          </a:solidFill>
          <a:round/>
          <a:headEnd/>
          <a:tailEnd/>
        </a:ln>
      </xdr:spPr>
    </xdr:sp>
    <xdr:clientData/>
  </xdr:twoCellAnchor>
  <xdr:twoCellAnchor>
    <xdr:from>
      <xdr:col>5</xdr:col>
      <xdr:colOff>0</xdr:colOff>
      <xdr:row>32</xdr:row>
      <xdr:rowOff>19050</xdr:rowOff>
    </xdr:from>
    <xdr:to>
      <xdr:col>6</xdr:col>
      <xdr:colOff>19050</xdr:colOff>
      <xdr:row>33</xdr:row>
      <xdr:rowOff>0</xdr:rowOff>
    </xdr:to>
    <xdr:sp macro="" textlink="">
      <xdr:nvSpPr>
        <xdr:cNvPr id="9168" name="Line 234"/>
        <xdr:cNvSpPr>
          <a:spLocks noChangeShapeType="1"/>
        </xdr:cNvSpPr>
      </xdr:nvSpPr>
      <xdr:spPr bwMode="auto">
        <a:xfrm>
          <a:off x="2762250" y="5486400"/>
          <a:ext cx="400050" cy="142875"/>
        </a:xfrm>
        <a:prstGeom prst="line">
          <a:avLst/>
        </a:prstGeom>
        <a:noFill/>
        <a:ln w="9525">
          <a:solidFill>
            <a:srgbClr val="000000"/>
          </a:solidFill>
          <a:round/>
          <a:headEnd/>
          <a:tailEnd/>
        </a:ln>
      </xdr:spPr>
    </xdr:sp>
    <xdr:clientData/>
  </xdr:twoCellAnchor>
  <xdr:twoCellAnchor>
    <xdr:from>
      <xdr:col>5</xdr:col>
      <xdr:colOff>0</xdr:colOff>
      <xdr:row>30</xdr:row>
      <xdr:rowOff>19050</xdr:rowOff>
    </xdr:from>
    <xdr:to>
      <xdr:col>6</xdr:col>
      <xdr:colOff>19050</xdr:colOff>
      <xdr:row>31</xdr:row>
      <xdr:rowOff>0</xdr:rowOff>
    </xdr:to>
    <xdr:sp macro="" textlink="">
      <xdr:nvSpPr>
        <xdr:cNvPr id="9169" name="Line 235"/>
        <xdr:cNvSpPr>
          <a:spLocks noChangeShapeType="1"/>
        </xdr:cNvSpPr>
      </xdr:nvSpPr>
      <xdr:spPr bwMode="auto">
        <a:xfrm>
          <a:off x="2762250" y="5162550"/>
          <a:ext cx="400050" cy="142875"/>
        </a:xfrm>
        <a:prstGeom prst="line">
          <a:avLst/>
        </a:prstGeom>
        <a:noFill/>
        <a:ln w="9525">
          <a:solidFill>
            <a:srgbClr val="000000"/>
          </a:solidFill>
          <a:round/>
          <a:headEnd/>
          <a:tailEnd/>
        </a:ln>
      </xdr:spPr>
    </xdr:sp>
    <xdr:clientData/>
  </xdr:twoCellAnchor>
  <xdr:twoCellAnchor>
    <xdr:from>
      <xdr:col>5</xdr:col>
      <xdr:colOff>0</xdr:colOff>
      <xdr:row>28</xdr:row>
      <xdr:rowOff>19050</xdr:rowOff>
    </xdr:from>
    <xdr:to>
      <xdr:col>6</xdr:col>
      <xdr:colOff>19050</xdr:colOff>
      <xdr:row>29</xdr:row>
      <xdr:rowOff>0</xdr:rowOff>
    </xdr:to>
    <xdr:sp macro="" textlink="">
      <xdr:nvSpPr>
        <xdr:cNvPr id="9170" name="Line 236"/>
        <xdr:cNvSpPr>
          <a:spLocks noChangeShapeType="1"/>
        </xdr:cNvSpPr>
      </xdr:nvSpPr>
      <xdr:spPr bwMode="auto">
        <a:xfrm>
          <a:off x="2762250" y="4838700"/>
          <a:ext cx="400050" cy="142875"/>
        </a:xfrm>
        <a:prstGeom prst="line">
          <a:avLst/>
        </a:prstGeom>
        <a:noFill/>
        <a:ln w="9525">
          <a:solidFill>
            <a:srgbClr val="000000"/>
          </a:solidFill>
          <a:round/>
          <a:headEnd/>
          <a:tailEnd/>
        </a:ln>
      </xdr:spPr>
    </xdr:sp>
    <xdr:clientData/>
  </xdr:twoCellAnchor>
  <xdr:twoCellAnchor>
    <xdr:from>
      <xdr:col>5</xdr:col>
      <xdr:colOff>0</xdr:colOff>
      <xdr:row>26</xdr:row>
      <xdr:rowOff>19050</xdr:rowOff>
    </xdr:from>
    <xdr:to>
      <xdr:col>6</xdr:col>
      <xdr:colOff>19050</xdr:colOff>
      <xdr:row>27</xdr:row>
      <xdr:rowOff>0</xdr:rowOff>
    </xdr:to>
    <xdr:sp macro="" textlink="">
      <xdr:nvSpPr>
        <xdr:cNvPr id="9171" name="Line 237"/>
        <xdr:cNvSpPr>
          <a:spLocks noChangeShapeType="1"/>
        </xdr:cNvSpPr>
      </xdr:nvSpPr>
      <xdr:spPr bwMode="auto">
        <a:xfrm>
          <a:off x="2762250" y="4514850"/>
          <a:ext cx="400050" cy="142875"/>
        </a:xfrm>
        <a:prstGeom prst="line">
          <a:avLst/>
        </a:prstGeom>
        <a:noFill/>
        <a:ln w="9525">
          <a:solidFill>
            <a:srgbClr val="000000"/>
          </a:solidFill>
          <a:round/>
          <a:headEnd/>
          <a:tailEnd/>
        </a:ln>
      </xdr:spPr>
    </xdr:sp>
    <xdr:clientData/>
  </xdr:twoCellAnchor>
  <xdr:twoCellAnchor>
    <xdr:from>
      <xdr:col>5</xdr:col>
      <xdr:colOff>0</xdr:colOff>
      <xdr:row>24</xdr:row>
      <xdr:rowOff>19050</xdr:rowOff>
    </xdr:from>
    <xdr:to>
      <xdr:col>6</xdr:col>
      <xdr:colOff>19050</xdr:colOff>
      <xdr:row>25</xdr:row>
      <xdr:rowOff>0</xdr:rowOff>
    </xdr:to>
    <xdr:sp macro="" textlink="">
      <xdr:nvSpPr>
        <xdr:cNvPr id="9172" name="Line 238"/>
        <xdr:cNvSpPr>
          <a:spLocks noChangeShapeType="1"/>
        </xdr:cNvSpPr>
      </xdr:nvSpPr>
      <xdr:spPr bwMode="auto">
        <a:xfrm>
          <a:off x="2762250" y="4191000"/>
          <a:ext cx="400050" cy="142875"/>
        </a:xfrm>
        <a:prstGeom prst="line">
          <a:avLst/>
        </a:prstGeom>
        <a:noFill/>
        <a:ln w="9525">
          <a:solidFill>
            <a:srgbClr val="000000"/>
          </a:solidFill>
          <a:round/>
          <a:headEnd/>
          <a:tailEnd/>
        </a:ln>
      </xdr:spPr>
    </xdr:sp>
    <xdr:clientData/>
  </xdr:twoCellAnchor>
  <xdr:twoCellAnchor>
    <xdr:from>
      <xdr:col>5</xdr:col>
      <xdr:colOff>0</xdr:colOff>
      <xdr:row>22</xdr:row>
      <xdr:rowOff>19050</xdr:rowOff>
    </xdr:from>
    <xdr:to>
      <xdr:col>6</xdr:col>
      <xdr:colOff>19050</xdr:colOff>
      <xdr:row>23</xdr:row>
      <xdr:rowOff>0</xdr:rowOff>
    </xdr:to>
    <xdr:sp macro="" textlink="">
      <xdr:nvSpPr>
        <xdr:cNvPr id="9173" name="Line 239"/>
        <xdr:cNvSpPr>
          <a:spLocks noChangeShapeType="1"/>
        </xdr:cNvSpPr>
      </xdr:nvSpPr>
      <xdr:spPr bwMode="auto">
        <a:xfrm>
          <a:off x="2762250" y="3867150"/>
          <a:ext cx="400050" cy="142875"/>
        </a:xfrm>
        <a:prstGeom prst="line">
          <a:avLst/>
        </a:prstGeom>
        <a:noFill/>
        <a:ln w="9525">
          <a:solidFill>
            <a:srgbClr val="000000"/>
          </a:solidFill>
          <a:round/>
          <a:headEnd/>
          <a:tailEnd/>
        </a:ln>
      </xdr:spPr>
    </xdr:sp>
    <xdr:clientData/>
  </xdr:twoCellAnchor>
  <xdr:twoCellAnchor>
    <xdr:from>
      <xdr:col>5</xdr:col>
      <xdr:colOff>0</xdr:colOff>
      <xdr:row>20</xdr:row>
      <xdr:rowOff>19050</xdr:rowOff>
    </xdr:from>
    <xdr:to>
      <xdr:col>6</xdr:col>
      <xdr:colOff>19050</xdr:colOff>
      <xdr:row>21</xdr:row>
      <xdr:rowOff>0</xdr:rowOff>
    </xdr:to>
    <xdr:sp macro="" textlink="">
      <xdr:nvSpPr>
        <xdr:cNvPr id="9174" name="Line 240"/>
        <xdr:cNvSpPr>
          <a:spLocks noChangeShapeType="1"/>
        </xdr:cNvSpPr>
      </xdr:nvSpPr>
      <xdr:spPr bwMode="auto">
        <a:xfrm>
          <a:off x="2762250" y="3543300"/>
          <a:ext cx="400050" cy="142875"/>
        </a:xfrm>
        <a:prstGeom prst="line">
          <a:avLst/>
        </a:prstGeom>
        <a:noFill/>
        <a:ln w="9525">
          <a:solidFill>
            <a:srgbClr val="000000"/>
          </a:solidFill>
          <a:round/>
          <a:headEnd/>
          <a:tailEnd/>
        </a:ln>
      </xdr:spPr>
    </xdr:sp>
    <xdr:clientData/>
  </xdr:twoCellAnchor>
  <xdr:twoCellAnchor>
    <xdr:from>
      <xdr:col>5</xdr:col>
      <xdr:colOff>0</xdr:colOff>
      <xdr:row>18</xdr:row>
      <xdr:rowOff>19050</xdr:rowOff>
    </xdr:from>
    <xdr:to>
      <xdr:col>6</xdr:col>
      <xdr:colOff>19050</xdr:colOff>
      <xdr:row>19</xdr:row>
      <xdr:rowOff>0</xdr:rowOff>
    </xdr:to>
    <xdr:sp macro="" textlink="">
      <xdr:nvSpPr>
        <xdr:cNvPr id="9175" name="Line 241"/>
        <xdr:cNvSpPr>
          <a:spLocks noChangeShapeType="1"/>
        </xdr:cNvSpPr>
      </xdr:nvSpPr>
      <xdr:spPr bwMode="auto">
        <a:xfrm>
          <a:off x="2762250" y="3219450"/>
          <a:ext cx="400050" cy="142875"/>
        </a:xfrm>
        <a:prstGeom prst="line">
          <a:avLst/>
        </a:prstGeom>
        <a:noFill/>
        <a:ln w="9525">
          <a:solidFill>
            <a:srgbClr val="000000"/>
          </a:solidFill>
          <a:round/>
          <a:headEnd/>
          <a:tailEnd/>
        </a:ln>
      </xdr:spPr>
    </xdr:sp>
    <xdr:clientData/>
  </xdr:twoCellAnchor>
  <xdr:twoCellAnchor>
    <xdr:from>
      <xdr:col>5</xdr:col>
      <xdr:colOff>0</xdr:colOff>
      <xdr:row>16</xdr:row>
      <xdr:rowOff>19050</xdr:rowOff>
    </xdr:from>
    <xdr:to>
      <xdr:col>6</xdr:col>
      <xdr:colOff>19050</xdr:colOff>
      <xdr:row>17</xdr:row>
      <xdr:rowOff>0</xdr:rowOff>
    </xdr:to>
    <xdr:sp macro="" textlink="">
      <xdr:nvSpPr>
        <xdr:cNvPr id="9176" name="Line 242"/>
        <xdr:cNvSpPr>
          <a:spLocks noChangeShapeType="1"/>
        </xdr:cNvSpPr>
      </xdr:nvSpPr>
      <xdr:spPr bwMode="auto">
        <a:xfrm>
          <a:off x="2762250" y="2895600"/>
          <a:ext cx="400050" cy="142875"/>
        </a:xfrm>
        <a:prstGeom prst="line">
          <a:avLst/>
        </a:prstGeom>
        <a:noFill/>
        <a:ln w="9525">
          <a:solidFill>
            <a:srgbClr val="000000"/>
          </a:solidFill>
          <a:round/>
          <a:headEnd/>
          <a:tailEnd/>
        </a:ln>
      </xdr:spPr>
    </xdr:sp>
    <xdr:clientData/>
  </xdr:twoCellAnchor>
  <xdr:twoCellAnchor>
    <xdr:from>
      <xdr:col>5</xdr:col>
      <xdr:colOff>0</xdr:colOff>
      <xdr:row>14</xdr:row>
      <xdr:rowOff>19050</xdr:rowOff>
    </xdr:from>
    <xdr:to>
      <xdr:col>6</xdr:col>
      <xdr:colOff>19050</xdr:colOff>
      <xdr:row>15</xdr:row>
      <xdr:rowOff>0</xdr:rowOff>
    </xdr:to>
    <xdr:sp macro="" textlink="">
      <xdr:nvSpPr>
        <xdr:cNvPr id="9177" name="Line 243"/>
        <xdr:cNvSpPr>
          <a:spLocks noChangeShapeType="1"/>
        </xdr:cNvSpPr>
      </xdr:nvSpPr>
      <xdr:spPr bwMode="auto">
        <a:xfrm>
          <a:off x="2762250" y="2571750"/>
          <a:ext cx="400050" cy="142875"/>
        </a:xfrm>
        <a:prstGeom prst="line">
          <a:avLst/>
        </a:prstGeom>
        <a:noFill/>
        <a:ln w="9525">
          <a:solidFill>
            <a:srgbClr val="000000"/>
          </a:solidFill>
          <a:round/>
          <a:headEnd/>
          <a:tailEnd/>
        </a:ln>
      </xdr:spPr>
    </xdr:sp>
    <xdr:clientData/>
  </xdr:twoCellAnchor>
  <xdr:twoCellAnchor>
    <xdr:from>
      <xdr:col>5</xdr:col>
      <xdr:colOff>0</xdr:colOff>
      <xdr:row>12</xdr:row>
      <xdr:rowOff>19050</xdr:rowOff>
    </xdr:from>
    <xdr:to>
      <xdr:col>6</xdr:col>
      <xdr:colOff>19050</xdr:colOff>
      <xdr:row>13</xdr:row>
      <xdr:rowOff>0</xdr:rowOff>
    </xdr:to>
    <xdr:sp macro="" textlink="">
      <xdr:nvSpPr>
        <xdr:cNvPr id="9178" name="Line 244"/>
        <xdr:cNvSpPr>
          <a:spLocks noChangeShapeType="1"/>
        </xdr:cNvSpPr>
      </xdr:nvSpPr>
      <xdr:spPr bwMode="auto">
        <a:xfrm>
          <a:off x="2762250" y="2247900"/>
          <a:ext cx="400050" cy="142875"/>
        </a:xfrm>
        <a:prstGeom prst="line">
          <a:avLst/>
        </a:prstGeom>
        <a:noFill/>
        <a:ln w="9525">
          <a:solidFill>
            <a:srgbClr val="000000"/>
          </a:solidFill>
          <a:round/>
          <a:headEnd/>
          <a:tailEnd/>
        </a:ln>
      </xdr:spPr>
    </xdr:sp>
    <xdr:clientData/>
  </xdr:twoCellAnchor>
  <xdr:twoCellAnchor>
    <xdr:from>
      <xdr:col>5</xdr:col>
      <xdr:colOff>0</xdr:colOff>
      <xdr:row>10</xdr:row>
      <xdr:rowOff>19050</xdr:rowOff>
    </xdr:from>
    <xdr:to>
      <xdr:col>6</xdr:col>
      <xdr:colOff>19050</xdr:colOff>
      <xdr:row>11</xdr:row>
      <xdr:rowOff>0</xdr:rowOff>
    </xdr:to>
    <xdr:sp macro="" textlink="">
      <xdr:nvSpPr>
        <xdr:cNvPr id="9179" name="Line 245"/>
        <xdr:cNvSpPr>
          <a:spLocks noChangeShapeType="1"/>
        </xdr:cNvSpPr>
      </xdr:nvSpPr>
      <xdr:spPr bwMode="auto">
        <a:xfrm>
          <a:off x="2762250" y="1924050"/>
          <a:ext cx="400050" cy="142875"/>
        </a:xfrm>
        <a:prstGeom prst="line">
          <a:avLst/>
        </a:prstGeom>
        <a:noFill/>
        <a:ln w="9525">
          <a:solidFill>
            <a:srgbClr val="000000"/>
          </a:solidFill>
          <a:round/>
          <a:headEnd/>
          <a:tailEnd/>
        </a:ln>
      </xdr:spPr>
    </xdr:sp>
    <xdr:clientData/>
  </xdr:twoCellAnchor>
  <xdr:twoCellAnchor>
    <xdr:from>
      <xdr:col>5</xdr:col>
      <xdr:colOff>0</xdr:colOff>
      <xdr:row>8</xdr:row>
      <xdr:rowOff>19050</xdr:rowOff>
    </xdr:from>
    <xdr:to>
      <xdr:col>6</xdr:col>
      <xdr:colOff>19050</xdr:colOff>
      <xdr:row>9</xdr:row>
      <xdr:rowOff>0</xdr:rowOff>
    </xdr:to>
    <xdr:sp macro="" textlink="">
      <xdr:nvSpPr>
        <xdr:cNvPr id="9180" name="Line 246"/>
        <xdr:cNvSpPr>
          <a:spLocks noChangeShapeType="1"/>
        </xdr:cNvSpPr>
      </xdr:nvSpPr>
      <xdr:spPr bwMode="auto">
        <a:xfrm>
          <a:off x="2762250" y="1600200"/>
          <a:ext cx="400050" cy="142875"/>
        </a:xfrm>
        <a:prstGeom prst="line">
          <a:avLst/>
        </a:prstGeom>
        <a:noFill/>
        <a:ln w="9525">
          <a:solidFill>
            <a:srgbClr val="000000"/>
          </a:solidFill>
          <a:round/>
          <a:headEnd/>
          <a:tailEnd/>
        </a:ln>
      </xdr:spPr>
    </xdr:sp>
    <xdr:clientData/>
  </xdr:twoCellAnchor>
  <xdr:twoCellAnchor>
    <xdr:from>
      <xdr:col>5</xdr:col>
      <xdr:colOff>0</xdr:colOff>
      <xdr:row>6</xdr:row>
      <xdr:rowOff>19050</xdr:rowOff>
    </xdr:from>
    <xdr:to>
      <xdr:col>6</xdr:col>
      <xdr:colOff>19050</xdr:colOff>
      <xdr:row>7</xdr:row>
      <xdr:rowOff>0</xdr:rowOff>
    </xdr:to>
    <xdr:sp macro="" textlink="">
      <xdr:nvSpPr>
        <xdr:cNvPr id="9181" name="Line 247"/>
        <xdr:cNvSpPr>
          <a:spLocks noChangeShapeType="1"/>
        </xdr:cNvSpPr>
      </xdr:nvSpPr>
      <xdr:spPr bwMode="auto">
        <a:xfrm>
          <a:off x="2762250" y="1276350"/>
          <a:ext cx="400050" cy="142875"/>
        </a:xfrm>
        <a:prstGeom prst="line">
          <a:avLst/>
        </a:prstGeom>
        <a:noFill/>
        <a:ln w="9525">
          <a:solidFill>
            <a:srgbClr val="000000"/>
          </a:solidFill>
          <a:round/>
          <a:headEnd/>
          <a:tailEnd/>
        </a:ln>
      </xdr:spPr>
    </xdr:sp>
    <xdr:clientData/>
  </xdr:twoCellAnchor>
  <xdr:twoCellAnchor>
    <xdr:from>
      <xdr:col>5</xdr:col>
      <xdr:colOff>0</xdr:colOff>
      <xdr:row>4</xdr:row>
      <xdr:rowOff>19050</xdr:rowOff>
    </xdr:from>
    <xdr:to>
      <xdr:col>6</xdr:col>
      <xdr:colOff>19050</xdr:colOff>
      <xdr:row>5</xdr:row>
      <xdr:rowOff>0</xdr:rowOff>
    </xdr:to>
    <xdr:sp macro="" textlink="">
      <xdr:nvSpPr>
        <xdr:cNvPr id="9182" name="Line 248"/>
        <xdr:cNvSpPr>
          <a:spLocks noChangeShapeType="1"/>
        </xdr:cNvSpPr>
      </xdr:nvSpPr>
      <xdr:spPr bwMode="auto">
        <a:xfrm>
          <a:off x="2762250" y="952500"/>
          <a:ext cx="400050" cy="142875"/>
        </a:xfrm>
        <a:prstGeom prst="line">
          <a:avLst/>
        </a:prstGeom>
        <a:noFill/>
        <a:ln w="9525">
          <a:solidFill>
            <a:srgbClr val="000000"/>
          </a:solidFill>
          <a:round/>
          <a:headEnd/>
          <a:tailEnd/>
        </a:ln>
      </xdr:spPr>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38100</xdr:colOff>
      <xdr:row>4</xdr:row>
      <xdr:rowOff>76200</xdr:rowOff>
    </xdr:from>
    <xdr:to>
      <xdr:col>5</xdr:col>
      <xdr:colOff>571500</xdr:colOff>
      <xdr:row>6</xdr:row>
      <xdr:rowOff>104775</xdr:rowOff>
    </xdr:to>
    <xdr:sp macro="" textlink="">
      <xdr:nvSpPr>
        <xdr:cNvPr id="6148" name="WordArt 4"/>
        <xdr:cNvSpPr>
          <a:spLocks noChangeArrowheads="1" noChangeShapeType="1" noTextEdit="1"/>
        </xdr:cNvSpPr>
      </xdr:nvSpPr>
      <xdr:spPr bwMode="auto">
        <a:xfrm>
          <a:off x="152400" y="723900"/>
          <a:ext cx="3848100" cy="352425"/>
        </a:xfrm>
        <a:prstGeom prst="rect">
          <a:avLst/>
        </a:prstGeom>
      </xdr:spPr>
      <xdr:txBody>
        <a:bodyPr wrap="none" fromWordArt="1">
          <a:prstTxWarp prst="textWave1">
            <a:avLst>
              <a:gd name="adj1" fmla="val 13005"/>
              <a:gd name="adj2" fmla="val 0"/>
            </a:avLst>
          </a:prstTxWarp>
        </a:bodyPr>
        <a:lstStyle/>
        <a:p>
          <a:pPr algn="ctr" rtl="0"/>
          <a:r>
            <a:rPr lang="en-US" sz="1800" kern="10" spc="0">
              <a:ln w="9525">
                <a:noFill/>
                <a:round/>
                <a:headEnd/>
                <a:tailEnd/>
              </a:ln>
              <a:gradFill rotWithShape="0">
                <a:gsLst>
                  <a:gs pos="0">
                    <a:srgbClr val="9999FF"/>
                  </a:gs>
                  <a:gs pos="100000">
                    <a:srgbClr val="009999"/>
                  </a:gs>
                </a:gsLst>
                <a:lin ang="5400000" scaled="1"/>
              </a:gradFill>
              <a:effectLst>
                <a:outerShdw dist="53882" dir="2700000" algn="ctr" rotWithShape="0">
                  <a:srgbClr val="C0C0C0">
                    <a:alpha val="80000"/>
                  </a:srgbClr>
                </a:outerShdw>
              </a:effectLst>
              <a:latin typeface="Snap ITC"/>
            </a:rPr>
            <a:t>Références Infirmières individuelles</a:t>
          </a:r>
        </a:p>
      </xdr:txBody>
    </xdr:sp>
    <xdr:clientData/>
  </xdr:twoCellAnchor>
  <xdr:twoCellAnchor>
    <xdr:from>
      <xdr:col>7</xdr:col>
      <xdr:colOff>0</xdr:colOff>
      <xdr:row>37</xdr:row>
      <xdr:rowOff>85725</xdr:rowOff>
    </xdr:from>
    <xdr:to>
      <xdr:col>8</xdr:col>
      <xdr:colOff>571500</xdr:colOff>
      <xdr:row>40</xdr:row>
      <xdr:rowOff>0</xdr:rowOff>
    </xdr:to>
    <xdr:sp macro="" textlink="">
      <xdr:nvSpPr>
        <xdr:cNvPr id="6157" name="WordArt 13"/>
        <xdr:cNvSpPr>
          <a:spLocks noChangeArrowheads="1" noChangeShapeType="1" noTextEdit="1"/>
        </xdr:cNvSpPr>
      </xdr:nvSpPr>
      <xdr:spPr bwMode="auto">
        <a:xfrm>
          <a:off x="4953000" y="5962650"/>
          <a:ext cx="1333500" cy="400050"/>
        </a:xfrm>
        <a:prstGeom prst="rect">
          <a:avLst/>
        </a:prstGeom>
      </xdr:spPr>
      <xdr:txBody>
        <a:bodyPr wrap="none" fromWordArt="1">
          <a:prstTxWarp prst="textWave4">
            <a:avLst>
              <a:gd name="adj1" fmla="val 6500"/>
              <a:gd name="adj2" fmla="val -6431"/>
            </a:avLst>
          </a:prstTxWarp>
        </a:bodyPr>
        <a:lstStyle/>
        <a:p>
          <a:pPr algn="ctr" rtl="0"/>
          <a:r>
            <a:rPr lang="en-US" sz="2000" kern="10" spc="1000">
              <a:ln w="9525">
                <a:noFill/>
                <a:round/>
                <a:headEnd/>
                <a:tailEnd/>
              </a:ln>
              <a:gradFill rotWithShape="0">
                <a:gsLst>
                  <a:gs pos="0">
                    <a:srgbClr val="AAAAAA"/>
                  </a:gs>
                  <a:gs pos="100000">
                    <a:srgbClr val="FFFFFF"/>
                  </a:gs>
                </a:gsLst>
                <a:lin ang="5400000" scaled="1"/>
              </a:gradFill>
              <a:effectLst>
                <a:outerShdw dist="45791" dir="3378596" algn="ctr" rotWithShape="0">
                  <a:srgbClr val="4D4D4D">
                    <a:alpha val="80000"/>
                  </a:srgbClr>
                </a:outerShdw>
              </a:effectLst>
              <a:latin typeface="Arial Black"/>
            </a:rPr>
            <a:t>ATLAS</a:t>
          </a:r>
        </a:p>
      </xdr:txBody>
    </xdr:sp>
    <xdr:clientData/>
  </xdr:twoCellAnchor>
  <xdr:twoCellAnchor>
    <xdr:from>
      <xdr:col>6</xdr:col>
      <xdr:colOff>0</xdr:colOff>
      <xdr:row>4</xdr:row>
      <xdr:rowOff>0</xdr:rowOff>
    </xdr:from>
    <xdr:to>
      <xdr:col>9</xdr:col>
      <xdr:colOff>0</xdr:colOff>
      <xdr:row>5</xdr:row>
      <xdr:rowOff>0</xdr:rowOff>
    </xdr:to>
    <xdr:sp macro="" textlink="">
      <xdr:nvSpPr>
        <xdr:cNvPr id="6173" name="Rectangle 29"/>
        <xdr:cNvSpPr>
          <a:spLocks noChangeArrowheads="1"/>
        </xdr:cNvSpPr>
      </xdr:nvSpPr>
      <xdr:spPr bwMode="auto">
        <a:xfrm>
          <a:off x="4191000" y="647700"/>
          <a:ext cx="2286000" cy="161925"/>
        </a:xfrm>
        <a:prstGeom prst="rect">
          <a:avLst/>
        </a:prstGeom>
        <a:noFill/>
        <a:ln w="9525">
          <a:solidFill>
            <a:srgbClr val="000000"/>
          </a:solidFill>
          <a:miter lim="800000"/>
          <a:headEnd/>
          <a:tailEnd/>
        </a:ln>
        <a:effectLst>
          <a:outerShdw dist="71842" dir="18900000" algn="ctr" rotWithShape="0">
            <a:srgbClr val="FFCC00">
              <a:alpha val="50000"/>
            </a:srgbClr>
          </a:outerShdw>
        </a:effectLst>
      </xdr:spPr>
      <xdr:txBody>
        <a:bodyPr/>
        <a:lstStyle/>
        <a:p>
          <a:endParaRPr lang="en-US"/>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prstShdw prst="shdw17" dist="17961" dir="2700000">
            <a:srgbClr val="000000">
              <a:gamma/>
              <a:shade val="60000"/>
              <a:invGamma/>
            </a:srgbClr>
          </a:prstShdw>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prstShdw prst="shdw17" dist="17961" dir="2700000">
            <a:srgbClr val="000000">
              <a:gamma/>
              <a:shade val="60000"/>
              <a:invGamma/>
            </a:srgbClr>
          </a:prstShdw>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5" Type="http://schemas.openxmlformats.org/officeDocument/2006/relationships/comments" Target="../comments2.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enableFormatConditionsCalculation="0">
    <tabColor indexed="18"/>
  </sheetPr>
  <dimension ref="A1:M304"/>
  <sheetViews>
    <sheetView tabSelected="1" zoomScaleNormal="100" workbookViewId="0">
      <pane ySplit="9" topLeftCell="A31" activePane="bottomLeft" state="frozen"/>
      <selection pane="bottomLeft" activeCell="C149" sqref="C149"/>
    </sheetView>
  </sheetViews>
  <sheetFormatPr baseColWidth="10" defaultColWidth="9.140625" defaultRowHeight="12.75"/>
  <cols>
    <col min="1" max="1" width="4" style="107" bestFit="1" customWidth="1"/>
    <col min="2" max="2" width="26.42578125" customWidth="1"/>
    <col min="3" max="3" width="11.5703125" style="2" bestFit="1" customWidth="1"/>
    <col min="4" max="4" width="18.85546875" style="130" customWidth="1"/>
    <col min="5" max="5" width="5.42578125" style="1" bestFit="1" customWidth="1"/>
    <col min="6" max="6" width="23.85546875" customWidth="1"/>
    <col min="7" max="7" width="13" customWidth="1"/>
    <col min="10" max="10" width="10.85546875" bestFit="1" customWidth="1"/>
  </cols>
  <sheetData>
    <row r="1" spans="1:13" ht="15">
      <c r="E1" s="117" t="s">
        <v>9</v>
      </c>
      <c r="G1" s="298" t="s">
        <v>8</v>
      </c>
    </row>
    <row r="2" spans="1:13" ht="15.75" thickBot="1">
      <c r="A2" s="106"/>
      <c r="B2" s="261" t="s">
        <v>0</v>
      </c>
      <c r="C2" s="261" t="s">
        <v>1</v>
      </c>
      <c r="D2" s="262" t="s">
        <v>47</v>
      </c>
      <c r="F2" s="297">
        <f ca="1">NOW()</f>
        <v>40478.325499421298</v>
      </c>
      <c r="G2" s="306">
        <f ca="1">F2+7</f>
        <v>40485.325499421298</v>
      </c>
      <c r="H2" s="306"/>
      <c r="I2" s="296"/>
      <c r="J2" s="296"/>
    </row>
    <row r="3" spans="1:13" ht="16.5" thickTop="1" thickBot="1">
      <c r="B3" s="261" t="s">
        <v>2</v>
      </c>
      <c r="C3" s="261" t="s">
        <v>52</v>
      </c>
      <c r="D3" s="263" t="s">
        <v>61</v>
      </c>
      <c r="E3" s="301">
        <f ca="1">COUNTIF(C7:C300,"Carol")</f>
        <v>0</v>
      </c>
      <c r="F3" s="292" t="s">
        <v>58</v>
      </c>
      <c r="G3" s="285" t="s">
        <v>20</v>
      </c>
      <c r="H3" s="295" t="s">
        <v>70</v>
      </c>
    </row>
    <row r="4" spans="1:13" ht="16.5" thickTop="1" thickBot="1">
      <c r="B4" s="261"/>
      <c r="C4" s="261"/>
      <c r="D4" s="263"/>
      <c r="E4" s="301">
        <f ca="1">COUNTIF(C8:C301,"Von Niederhausern")</f>
        <v>0</v>
      </c>
      <c r="F4" s="292" t="s">
        <v>101</v>
      </c>
      <c r="G4" s="286" t="s">
        <v>23</v>
      </c>
      <c r="H4" s="239" t="s">
        <v>67</v>
      </c>
      <c r="I4" s="17"/>
      <c r="J4" s="16"/>
    </row>
    <row r="5" spans="1:13" ht="15.75" thickTop="1">
      <c r="B5" s="264" t="s">
        <v>41</v>
      </c>
      <c r="C5" s="282">
        <f ca="1">COUNTIF(B9:B302,"VOL")</f>
        <v>9</v>
      </c>
      <c r="D5" s="259" t="s">
        <v>45</v>
      </c>
      <c r="E5" s="302">
        <f>COUNTIF(C10:C303,"Emilia")</f>
        <v>3</v>
      </c>
      <c r="F5" s="300" t="s">
        <v>100</v>
      </c>
      <c r="G5" s="287">
        <v>2</v>
      </c>
      <c r="H5" s="236">
        <f ca="1">COUNTIF(E10:E292,"&gt;60")</f>
        <v>13</v>
      </c>
    </row>
    <row r="6" spans="1:13" ht="15">
      <c r="B6" s="265" t="s">
        <v>39</v>
      </c>
      <c r="C6" s="283">
        <f ca="1">COUNTIF(B9:B302,"PLE")</f>
        <v>2</v>
      </c>
      <c r="D6" s="269" t="s">
        <v>43</v>
      </c>
      <c r="E6" s="303">
        <f>COUNTIF(C10:C303,"Mioara")</f>
        <v>8</v>
      </c>
      <c r="F6" s="280" t="s">
        <v>77</v>
      </c>
      <c r="G6" s="287">
        <v>3</v>
      </c>
      <c r="H6" s="235" t="s">
        <v>68</v>
      </c>
    </row>
    <row r="7" spans="1:13" ht="15.75" thickBot="1">
      <c r="B7" s="266" t="s">
        <v>40</v>
      </c>
      <c r="C7" s="284">
        <f ca="1">COUNTIF(B10:B303,"PLO")</f>
        <v>7</v>
      </c>
      <c r="D7" s="270" t="s">
        <v>44</v>
      </c>
      <c r="E7" s="304">
        <f>COUNTIF(C10:C303,"Adolfo")</f>
        <v>5</v>
      </c>
      <c r="F7" s="281" t="s">
        <v>54</v>
      </c>
      <c r="G7" s="287">
        <v>4</v>
      </c>
      <c r="H7" s="237">
        <f ca="1">COUNTIF(E10:E292,"26,27,28,29,30,31,32,33,34,35,36,37,38,39,40,41,42,43,44,45,46,47,48,49,50,51,52,53,54,55,56,57,58,59")</f>
        <v>0</v>
      </c>
    </row>
    <row r="8" spans="1:13" ht="16.5" thickTop="1" thickBot="1">
      <c r="B8" s="266" t="s">
        <v>73</v>
      </c>
      <c r="C8" s="284">
        <f ca="1">COUNTIF(B10:B303,"Art. 60")</f>
        <v>1</v>
      </c>
      <c r="D8" s="270" t="s">
        <v>46</v>
      </c>
      <c r="E8" s="305">
        <f>COUNTIF(C10:C303,"Eleonora")</f>
        <v>1</v>
      </c>
      <c r="F8" s="279" t="s">
        <v>87</v>
      </c>
      <c r="G8" s="299">
        <v>5</v>
      </c>
      <c r="H8" s="235" t="s">
        <v>69</v>
      </c>
    </row>
    <row r="9" spans="1:13" ht="19.5" thickTop="1">
      <c r="A9" s="240"/>
      <c r="B9" s="40"/>
      <c r="C9" s="40"/>
      <c r="D9" s="251"/>
      <c r="E9" s="241"/>
      <c r="F9" s="268" t="s">
        <v>5</v>
      </c>
      <c r="G9" s="288">
        <f ca="1">SUM(C5:C8)</f>
        <v>19</v>
      </c>
      <c r="H9" s="238">
        <f ca="1">COUNTIF(E10:E292,"&lt;25")</f>
        <v>1</v>
      </c>
    </row>
    <row r="10" spans="1:13">
      <c r="A10" s="240">
        <v>1</v>
      </c>
      <c r="B10" s="88" t="s">
        <v>57</v>
      </c>
      <c r="C10" s="194">
        <v>18419</v>
      </c>
      <c r="D10" s="252">
        <v>39511</v>
      </c>
      <c r="E10" s="215">
        <f ca="1">YEAR(F2)-YEAR(C10)</f>
        <v>60</v>
      </c>
      <c r="F10" s="211" t="s">
        <v>60</v>
      </c>
      <c r="H10" s="58"/>
    </row>
    <row r="11" spans="1:13">
      <c r="A11" s="240"/>
      <c r="B11" s="54" t="s">
        <v>7</v>
      </c>
      <c r="C11" s="267" t="s">
        <v>72</v>
      </c>
      <c r="D11" s="64" t="s">
        <v>30</v>
      </c>
      <c r="E11" s="64"/>
      <c r="G11" s="57"/>
    </row>
    <row r="12" spans="1:13">
      <c r="A12" s="240"/>
      <c r="B12" s="197">
        <f ca="1">SUM(F2-D10)*COUNTIF(B11,"PLE")</f>
        <v>0</v>
      </c>
      <c r="C12" s="150" t="s">
        <v>88</v>
      </c>
      <c r="D12" s="92" t="s">
        <v>34</v>
      </c>
      <c r="E12" s="92"/>
      <c r="G12" s="57"/>
      <c r="H12" s="74"/>
    </row>
    <row r="13" spans="1:13">
      <c r="A13" s="240"/>
      <c r="D13" s="253"/>
      <c r="E13" s="145"/>
      <c r="H13" s="58"/>
    </row>
    <row r="14" spans="1:13">
      <c r="A14" s="240"/>
      <c r="C14" s="149"/>
      <c r="D14" s="132"/>
      <c r="E14" s="36"/>
      <c r="G14" s="57"/>
      <c r="H14" s="74"/>
    </row>
    <row r="15" spans="1:13">
      <c r="A15" s="240"/>
      <c r="B15" t="s">
        <v>22</v>
      </c>
      <c r="D15" s="132"/>
      <c r="E15" s="36"/>
      <c r="G15" s="57"/>
      <c r="H15" s="58"/>
      <c r="M15" t="s">
        <v>22</v>
      </c>
    </row>
    <row r="16" spans="1:13">
      <c r="A16" s="240"/>
      <c r="D16" s="132"/>
      <c r="E16" s="36"/>
      <c r="G16" s="57"/>
      <c r="H16" s="58"/>
    </row>
    <row r="17" spans="1:8">
      <c r="A17" s="240">
        <v>2</v>
      </c>
      <c r="B17" t="s">
        <v>86</v>
      </c>
      <c r="C17" s="129">
        <v>25445</v>
      </c>
      <c r="D17" s="242">
        <v>40174</v>
      </c>
      <c r="E17" s="215">
        <f ca="1">YEAR(F2)-YEAR(C17)</f>
        <v>41</v>
      </c>
      <c r="F17" s="211" t="s">
        <v>60</v>
      </c>
      <c r="H17" s="58"/>
    </row>
    <row r="18" spans="1:8">
      <c r="A18" s="240"/>
      <c r="B18" t="s">
        <v>7</v>
      </c>
      <c r="C18" s="267" t="s">
        <v>55</v>
      </c>
      <c r="D18" s="131" t="s">
        <v>29</v>
      </c>
      <c r="E18" s="65"/>
      <c r="G18" s="57"/>
      <c r="H18" s="58"/>
    </row>
    <row r="19" spans="1:8">
      <c r="A19" s="240"/>
      <c r="B19" s="197">
        <f ca="1">SUM(F2-D17)*COUNTIF(B18,"PLE")</f>
        <v>0</v>
      </c>
      <c r="C19" s="150" t="s">
        <v>88</v>
      </c>
      <c r="D19" s="92"/>
      <c r="E19" s="92"/>
      <c r="G19" s="57"/>
    </row>
    <row r="20" spans="1:8">
      <c r="A20" s="240"/>
      <c r="D20" s="132"/>
      <c r="E20" s="36"/>
    </row>
    <row r="21" spans="1:8">
      <c r="A21" s="240"/>
      <c r="D21" s="132"/>
      <c r="E21" s="36"/>
    </row>
    <row r="22" spans="1:8">
      <c r="A22" s="240"/>
      <c r="D22" s="132"/>
      <c r="E22" s="36"/>
    </row>
    <row r="23" spans="1:8">
      <c r="A23" s="240"/>
      <c r="D23" s="132"/>
      <c r="E23" s="36"/>
    </row>
    <row r="24" spans="1:8">
      <c r="A24" s="240">
        <v>3</v>
      </c>
      <c r="B24" t="s">
        <v>66</v>
      </c>
      <c r="C24" s="129">
        <v>17617</v>
      </c>
      <c r="D24" s="130">
        <v>40260</v>
      </c>
      <c r="E24" s="215">
        <f ca="1">YEAR(F2)-YEAR(C24)</f>
        <v>62</v>
      </c>
      <c r="F24" s="211" t="s">
        <v>60</v>
      </c>
    </row>
    <row r="25" spans="1:8">
      <c r="A25" s="240"/>
      <c r="B25" t="s">
        <v>7</v>
      </c>
      <c r="C25" s="267" t="s">
        <v>72</v>
      </c>
      <c r="D25" s="212" t="s">
        <v>42</v>
      </c>
      <c r="E25" s="131"/>
    </row>
    <row r="26" spans="1:8">
      <c r="A26" s="240"/>
      <c r="B26" s="197">
        <f ca="1">SUM(F2-D24)*COUNTIF(B25,"PLE")</f>
        <v>0</v>
      </c>
      <c r="C26" s="150" t="s">
        <v>88</v>
      </c>
      <c r="D26" s="92"/>
      <c r="E26" s="92"/>
    </row>
    <row r="27" spans="1:8">
      <c r="A27" s="240"/>
      <c r="D27" s="132"/>
      <c r="E27" s="36"/>
    </row>
    <row r="28" spans="1:8">
      <c r="A28" s="240"/>
      <c r="D28" s="132"/>
      <c r="E28" s="36"/>
    </row>
    <row r="29" spans="1:8">
      <c r="A29" s="240"/>
      <c r="D29" s="132"/>
      <c r="E29" s="36"/>
    </row>
    <row r="30" spans="1:8">
      <c r="A30" s="240"/>
      <c r="D30" s="132"/>
      <c r="E30" s="36"/>
    </row>
    <row r="31" spans="1:8">
      <c r="A31" s="240"/>
      <c r="B31" s="52"/>
      <c r="C31" s="53"/>
      <c r="D31" s="254"/>
      <c r="E31" s="55"/>
    </row>
    <row r="32" spans="1:8">
      <c r="A32" s="240">
        <v>4</v>
      </c>
      <c r="B32" t="s">
        <v>71</v>
      </c>
      <c r="C32" s="129">
        <v>25567</v>
      </c>
      <c r="D32" s="130">
        <v>40320</v>
      </c>
      <c r="E32" s="215">
        <f ca="1">YEAR(F2)-YEAR(C32)</f>
        <v>41</v>
      </c>
      <c r="F32" s="211" t="s">
        <v>60</v>
      </c>
    </row>
    <row r="33" spans="1:6">
      <c r="A33" s="240"/>
      <c r="B33" t="s">
        <v>7</v>
      </c>
      <c r="C33" s="267" t="s">
        <v>55</v>
      </c>
      <c r="D33" s="212" t="s">
        <v>59</v>
      </c>
      <c r="E33" s="131"/>
    </row>
    <row r="34" spans="1:6">
      <c r="A34" s="240"/>
      <c r="B34" s="197">
        <f ca="1">SUM(F2-D32)*COUNTIF(B33,"PLE")</f>
        <v>0</v>
      </c>
      <c r="C34" s="150" t="s">
        <v>88</v>
      </c>
      <c r="D34" s="92"/>
      <c r="E34" s="92"/>
    </row>
    <row r="35" spans="1:6">
      <c r="A35" s="240"/>
      <c r="C35" s="151"/>
      <c r="D35" s="132"/>
      <c r="E35" s="36"/>
    </row>
    <row r="36" spans="1:6">
      <c r="A36" s="240"/>
      <c r="D36" s="132"/>
      <c r="E36" s="36"/>
    </row>
    <row r="37" spans="1:6">
      <c r="A37" s="240"/>
      <c r="D37" s="132"/>
      <c r="E37" s="36"/>
    </row>
    <row r="38" spans="1:6">
      <c r="A38" s="240"/>
      <c r="D38" s="132"/>
      <c r="E38" s="36"/>
    </row>
    <row r="39" spans="1:6">
      <c r="A39" s="240">
        <v>5</v>
      </c>
      <c r="B39" t="s">
        <v>76</v>
      </c>
      <c r="C39" s="129">
        <v>33389</v>
      </c>
      <c r="D39" s="130">
        <v>40397</v>
      </c>
      <c r="E39" s="215">
        <f ca="1">YEAR(F2)-YEAR(C39)</f>
        <v>19</v>
      </c>
      <c r="F39" s="211" t="s">
        <v>60</v>
      </c>
    </row>
    <row r="40" spans="1:6">
      <c r="A40" s="240"/>
      <c r="B40" t="s">
        <v>7</v>
      </c>
      <c r="C40" s="267" t="s">
        <v>55</v>
      </c>
      <c r="D40" s="212" t="s">
        <v>56</v>
      </c>
      <c r="E40" s="65"/>
    </row>
    <row r="41" spans="1:6">
      <c r="A41" s="240"/>
      <c r="B41" s="197">
        <f ca="1">SUM(F2-D39)*COUNTIF(B40,"PLE")</f>
        <v>0</v>
      </c>
      <c r="C41" s="150" t="s">
        <v>88</v>
      </c>
      <c r="D41" s="92"/>
      <c r="E41" s="92"/>
    </row>
    <row r="42" spans="1:6">
      <c r="A42" s="240"/>
      <c r="D42" s="132"/>
      <c r="E42" s="36"/>
    </row>
    <row r="43" spans="1:6">
      <c r="A43" s="240"/>
      <c r="D43" s="132"/>
      <c r="E43" s="36"/>
    </row>
    <row r="44" spans="1:6">
      <c r="A44" s="240"/>
      <c r="D44" s="132"/>
      <c r="E44" s="36"/>
    </row>
    <row r="45" spans="1:6">
      <c r="A45" s="240"/>
      <c r="D45" s="132"/>
      <c r="E45" s="36"/>
    </row>
    <row r="46" spans="1:6">
      <c r="A46" s="240">
        <v>6</v>
      </c>
      <c r="B46" t="s">
        <v>75</v>
      </c>
      <c r="C46" s="129">
        <v>26931</v>
      </c>
      <c r="D46" s="130">
        <v>40406</v>
      </c>
      <c r="E46" s="215">
        <f ca="1">YEAR(F2)-YEAR(C46)</f>
        <v>37</v>
      </c>
      <c r="F46" s="210" t="s">
        <v>60</v>
      </c>
    </row>
    <row r="47" spans="1:6">
      <c r="A47" s="240"/>
      <c r="B47" t="s">
        <v>73</v>
      </c>
      <c r="C47" s="267" t="s">
        <v>72</v>
      </c>
      <c r="D47" s="212" t="s">
        <v>33</v>
      </c>
      <c r="E47" s="188"/>
    </row>
    <row r="48" spans="1:6">
      <c r="A48" s="240"/>
      <c r="B48" s="197">
        <f ca="1">SUM(F2-D46)*COUNTIF(B47,"PLE")</f>
        <v>0</v>
      </c>
      <c r="C48" s="150" t="s">
        <v>88</v>
      </c>
      <c r="D48" s="92"/>
      <c r="E48" s="92"/>
    </row>
    <row r="49" spans="1:6">
      <c r="A49" s="240"/>
      <c r="D49" s="132"/>
      <c r="E49" s="36"/>
    </row>
    <row r="50" spans="1:6">
      <c r="A50" s="240"/>
      <c r="D50" s="132"/>
      <c r="E50" s="36"/>
    </row>
    <row r="51" spans="1:6">
      <c r="A51" s="240"/>
      <c r="D51" s="132"/>
      <c r="E51" s="36"/>
    </row>
    <row r="52" spans="1:6">
      <c r="A52" s="240"/>
      <c r="D52" s="132"/>
      <c r="E52" s="36"/>
    </row>
    <row r="53" spans="1:6">
      <c r="A53" s="240"/>
      <c r="D53" s="132"/>
      <c r="E53" s="36"/>
    </row>
    <row r="54" spans="1:6">
      <c r="A54" s="240">
        <v>7</v>
      </c>
      <c r="B54" t="s">
        <v>85</v>
      </c>
      <c r="C54" s="129">
        <v>31013</v>
      </c>
      <c r="D54" s="130">
        <v>40409</v>
      </c>
      <c r="E54" s="215">
        <f ca="1">YEAR(F2)-YEAR(C54)</f>
        <v>26</v>
      </c>
      <c r="F54" s="210" t="s">
        <v>60</v>
      </c>
    </row>
    <row r="55" spans="1:6">
      <c r="A55" s="240"/>
      <c r="B55" t="s">
        <v>7</v>
      </c>
      <c r="C55" s="267" t="s">
        <v>55</v>
      </c>
      <c r="D55" s="212" t="s">
        <v>29</v>
      </c>
      <c r="E55" s="188"/>
    </row>
    <row r="56" spans="1:6">
      <c r="A56" s="240"/>
      <c r="B56" s="197">
        <f ca="1">SUM(F2-D54)*COUNTIF(B55,"Art. 60")</f>
        <v>0</v>
      </c>
      <c r="C56" s="150" t="s">
        <v>88</v>
      </c>
      <c r="D56" s="92" t="s">
        <v>32</v>
      </c>
      <c r="E56" s="92"/>
    </row>
    <row r="57" spans="1:6">
      <c r="A57" s="240"/>
      <c r="B57" t="s">
        <v>22</v>
      </c>
    </row>
    <row r="58" spans="1:6">
      <c r="A58" s="240"/>
    </row>
    <row r="59" spans="1:6">
      <c r="A59" s="240"/>
    </row>
    <row r="60" spans="1:6">
      <c r="A60" s="240"/>
    </row>
    <row r="61" spans="1:6">
      <c r="A61" s="240"/>
    </row>
    <row r="62" spans="1:6">
      <c r="A62" s="240"/>
    </row>
    <row r="63" spans="1:6">
      <c r="A63" s="240"/>
    </row>
    <row r="64" spans="1:6" ht="15">
      <c r="A64" s="240"/>
      <c r="B64" s="260" t="s">
        <v>0</v>
      </c>
      <c r="C64" s="260" t="s">
        <v>1</v>
      </c>
      <c r="D64" s="260" t="s">
        <v>26</v>
      </c>
      <c r="E64" s="213"/>
      <c r="F64" s="113" t="s">
        <v>19</v>
      </c>
    </row>
    <row r="65" spans="1:9" ht="15">
      <c r="A65" s="240"/>
      <c r="B65" s="260" t="s">
        <v>2</v>
      </c>
      <c r="C65" s="260" t="s">
        <v>52</v>
      </c>
      <c r="D65" s="260" t="s">
        <v>61</v>
      </c>
      <c r="E65" s="214"/>
    </row>
    <row r="66" spans="1:9">
      <c r="A66" s="240"/>
    </row>
    <row r="67" spans="1:9">
      <c r="A67" s="240"/>
      <c r="F67" s="34"/>
      <c r="H67" s="35"/>
      <c r="I67" s="15"/>
    </row>
    <row r="68" spans="1:9">
      <c r="A68" s="240"/>
      <c r="F68" s="15"/>
      <c r="G68" s="34"/>
      <c r="H68" s="15"/>
      <c r="I68" s="15"/>
    </row>
    <row r="69" spans="1:9">
      <c r="A69" s="240"/>
      <c r="F69" s="15"/>
      <c r="G69" s="15"/>
      <c r="H69" s="34"/>
      <c r="I69" s="15"/>
    </row>
    <row r="70" spans="1:9">
      <c r="A70" s="240"/>
      <c r="G70" s="34"/>
    </row>
    <row r="71" spans="1:9">
      <c r="A71" s="240">
        <v>8</v>
      </c>
      <c r="B71" t="s">
        <v>84</v>
      </c>
      <c r="C71" s="129">
        <v>18632</v>
      </c>
      <c r="D71" s="130">
        <v>40432</v>
      </c>
      <c r="E71" s="215">
        <f ca="1">YEAR(F2)-YEAR(C71)</f>
        <v>59</v>
      </c>
      <c r="F71" s="210" t="s">
        <v>60</v>
      </c>
    </row>
    <row r="72" spans="1:9">
      <c r="A72" s="240"/>
      <c r="B72" t="s">
        <v>4</v>
      </c>
      <c r="C72" s="267" t="s">
        <v>72</v>
      </c>
      <c r="D72" s="212" t="s">
        <v>33</v>
      </c>
      <c r="E72" s="65"/>
    </row>
    <row r="73" spans="1:9">
      <c r="A73" s="240"/>
      <c r="B73" s="197">
        <f ca="1">SUM(F2-D71)*COUNTIF(B72,"PLE")</f>
        <v>0</v>
      </c>
      <c r="C73" s="150" t="s">
        <v>88</v>
      </c>
      <c r="D73" s="212"/>
      <c r="E73" s="92"/>
    </row>
    <row r="74" spans="1:9">
      <c r="A74" s="240"/>
      <c r="B74" s="191"/>
      <c r="C74" s="150"/>
      <c r="D74" s="92"/>
      <c r="E74" s="92"/>
    </row>
    <row r="75" spans="1:9">
      <c r="A75" s="240"/>
      <c r="D75" s="132"/>
      <c r="E75" s="36"/>
    </row>
    <row r="76" spans="1:9">
      <c r="A76" s="240"/>
      <c r="D76" s="132"/>
      <c r="E76" s="36"/>
    </row>
    <row r="77" spans="1:9">
      <c r="A77" s="240"/>
      <c r="D77" s="255"/>
      <c r="E77" s="33"/>
    </row>
    <row r="78" spans="1:9">
      <c r="A78" s="240"/>
      <c r="D78" s="132"/>
      <c r="E78" s="36"/>
    </row>
    <row r="79" spans="1:9">
      <c r="A79" s="240"/>
      <c r="D79" s="132"/>
      <c r="E79" s="36"/>
    </row>
    <row r="80" spans="1:9">
      <c r="A80" s="240">
        <v>9</v>
      </c>
      <c r="B80" t="s">
        <v>83</v>
      </c>
      <c r="C80" s="129">
        <v>20116</v>
      </c>
      <c r="D80" s="130">
        <v>40434</v>
      </c>
      <c r="E80" s="215">
        <f ca="1">YEAR(F2)-YEAR(C80)</f>
        <v>55</v>
      </c>
      <c r="F80" s="210" t="s">
        <v>60</v>
      </c>
      <c r="H80" s="129"/>
      <c r="I80" s="175"/>
    </row>
    <row r="81" spans="1:9">
      <c r="A81" s="240"/>
      <c r="B81" t="s">
        <v>78</v>
      </c>
      <c r="C81" s="267" t="s">
        <v>81</v>
      </c>
      <c r="D81" s="212" t="s">
        <v>29</v>
      </c>
      <c r="E81" s="131"/>
      <c r="H81" s="2"/>
      <c r="I81" s="131"/>
    </row>
    <row r="82" spans="1:9">
      <c r="A82" s="240"/>
      <c r="B82" s="197">
        <f ca="1">SUM(F2-D80)*COUNTIF(B81,"PLE")</f>
        <v>0</v>
      </c>
      <c r="C82" s="150" t="s">
        <v>88</v>
      </c>
      <c r="D82" s="212"/>
      <c r="E82" s="92"/>
    </row>
    <row r="83" spans="1:9">
      <c r="A83" s="240"/>
      <c r="B83" s="189"/>
      <c r="C83" s="150"/>
      <c r="D83" s="92"/>
      <c r="E83" s="92"/>
    </row>
    <row r="84" spans="1:9">
      <c r="A84" s="240"/>
      <c r="D84" s="132"/>
      <c r="E84" s="36"/>
    </row>
    <row r="85" spans="1:9">
      <c r="A85" s="240"/>
      <c r="D85" s="132"/>
      <c r="E85" s="36"/>
    </row>
    <row r="86" spans="1:9">
      <c r="A86" s="240"/>
      <c r="D86" s="132"/>
      <c r="E86" s="36"/>
    </row>
    <row r="87" spans="1:9">
      <c r="A87" s="240"/>
      <c r="D87" s="132"/>
      <c r="E87" s="36"/>
    </row>
    <row r="88" spans="1:9">
      <c r="A88" s="240"/>
      <c r="D88" s="132"/>
      <c r="E88" s="36"/>
    </row>
    <row r="89" spans="1:9">
      <c r="A89" s="240">
        <v>10</v>
      </c>
      <c r="B89" t="s">
        <v>79</v>
      </c>
      <c r="C89" s="129">
        <v>18580</v>
      </c>
      <c r="D89" s="130">
        <v>40436</v>
      </c>
      <c r="E89" s="215">
        <f ca="1">YEAR(F2)-YEAR(C89)</f>
        <v>60</v>
      </c>
      <c r="F89" s="210" t="s">
        <v>60</v>
      </c>
    </row>
    <row r="90" spans="1:9">
      <c r="A90" s="240"/>
      <c r="B90" t="s">
        <v>7</v>
      </c>
      <c r="C90" s="267" t="s">
        <v>55</v>
      </c>
      <c r="D90" s="212" t="s">
        <v>33</v>
      </c>
      <c r="E90" s="188"/>
      <c r="G90" s="55"/>
    </row>
    <row r="91" spans="1:9">
      <c r="A91" s="240"/>
      <c r="B91" s="197">
        <f ca="1">SUM(F2-D89)*COUNTIF(B90,"PLE")</f>
        <v>0</v>
      </c>
      <c r="C91" s="150" t="s">
        <v>88</v>
      </c>
      <c r="D91" s="212" t="s">
        <v>28</v>
      </c>
      <c r="E91" s="92"/>
    </row>
    <row r="92" spans="1:9">
      <c r="A92" s="240"/>
      <c r="B92" s="199"/>
      <c r="D92" s="132"/>
      <c r="E92" s="36"/>
    </row>
    <row r="93" spans="1:9">
      <c r="A93" s="240"/>
      <c r="D93" s="132"/>
      <c r="E93" s="36"/>
    </row>
    <row r="94" spans="1:9">
      <c r="A94" s="240"/>
      <c r="D94" s="132"/>
      <c r="E94" s="36"/>
    </row>
    <row r="95" spans="1:9">
      <c r="A95" s="240"/>
      <c r="D95" s="132"/>
      <c r="E95" s="36"/>
    </row>
    <row r="96" spans="1:9">
      <c r="A96" s="240"/>
      <c r="D96" s="132"/>
      <c r="E96" s="36"/>
    </row>
    <row r="97" spans="1:7">
      <c r="A97" s="240"/>
      <c r="D97" s="132"/>
      <c r="E97" s="36"/>
    </row>
    <row r="98" spans="1:7">
      <c r="A98" s="240">
        <v>11</v>
      </c>
      <c r="B98" t="s">
        <v>80</v>
      </c>
      <c r="C98" s="129">
        <v>27609</v>
      </c>
      <c r="D98" s="130">
        <v>40438</v>
      </c>
      <c r="E98" s="215">
        <f ca="1">YEAR(F2)-YEAR(C98)</f>
        <v>35</v>
      </c>
      <c r="F98" s="210" t="s">
        <v>60</v>
      </c>
    </row>
    <row r="99" spans="1:7">
      <c r="A99" s="240"/>
      <c r="B99" t="s">
        <v>4</v>
      </c>
      <c r="C99" s="267" t="s">
        <v>72</v>
      </c>
      <c r="D99" s="212" t="s">
        <v>34</v>
      </c>
      <c r="E99" s="131"/>
      <c r="G99" s="55"/>
    </row>
    <row r="100" spans="1:7">
      <c r="A100" s="240"/>
      <c r="B100" s="197">
        <f ca="1">SUM(F2-D98)*COUNTIF(B99,"PLE")</f>
        <v>0</v>
      </c>
      <c r="C100" s="150" t="s">
        <v>88</v>
      </c>
      <c r="D100" s="212"/>
      <c r="E100" s="131"/>
    </row>
    <row r="101" spans="1:7">
      <c r="A101" s="240"/>
      <c r="D101" s="132"/>
      <c r="E101" s="36"/>
    </row>
    <row r="102" spans="1:7">
      <c r="A102" s="240"/>
      <c r="D102" s="132"/>
      <c r="E102" s="36"/>
    </row>
    <row r="103" spans="1:7">
      <c r="A103" s="240"/>
      <c r="D103" s="132"/>
      <c r="E103" s="36"/>
    </row>
    <row r="104" spans="1:7">
      <c r="A104" s="240"/>
      <c r="D104" s="132"/>
      <c r="E104" s="36"/>
    </row>
    <row r="105" spans="1:7">
      <c r="A105" s="240"/>
      <c r="D105" s="132"/>
      <c r="E105" s="36"/>
    </row>
    <row r="106" spans="1:7">
      <c r="A106" s="240">
        <v>12</v>
      </c>
      <c r="B106" t="s">
        <v>90</v>
      </c>
      <c r="C106" s="129">
        <v>25338</v>
      </c>
      <c r="D106" s="130">
        <v>40462</v>
      </c>
      <c r="E106" s="215">
        <f ca="1">YEAR(F2)-YEAR(C106)</f>
        <v>41</v>
      </c>
      <c r="F106" s="210" t="s">
        <v>60</v>
      </c>
    </row>
    <row r="107" spans="1:7">
      <c r="A107" s="240"/>
      <c r="B107" t="s">
        <v>6</v>
      </c>
      <c r="C107" s="267" t="s">
        <v>72</v>
      </c>
      <c r="D107" s="276" t="s">
        <v>56</v>
      </c>
      <c r="E107" s="131"/>
      <c r="G107" s="59"/>
    </row>
    <row r="108" spans="1:7">
      <c r="A108" s="240"/>
      <c r="B108" s="197">
        <f ca="1">SUM(F2-D106)*COUNTIF(B107,"PLE")</f>
        <v>16.325499421298446</v>
      </c>
      <c r="C108" s="150" t="s">
        <v>88</v>
      </c>
      <c r="D108" s="212" t="s">
        <v>89</v>
      </c>
      <c r="E108" s="132"/>
    </row>
    <row r="109" spans="1:7">
      <c r="A109" s="240"/>
      <c r="D109" s="130">
        <v>40444</v>
      </c>
      <c r="E109" s="36"/>
    </row>
    <row r="110" spans="1:7">
      <c r="A110" s="240"/>
      <c r="D110" s="132"/>
      <c r="E110" s="36"/>
    </row>
    <row r="111" spans="1:7">
      <c r="A111" s="240"/>
      <c r="D111" s="132"/>
      <c r="E111" s="36"/>
    </row>
    <row r="112" spans="1:7">
      <c r="A112" s="240"/>
      <c r="D112" s="132"/>
      <c r="E112" s="36"/>
    </row>
    <row r="113" spans="1:7">
      <c r="A113" s="240"/>
      <c r="D113" s="132"/>
      <c r="E113" s="36"/>
    </row>
    <row r="114" spans="1:7">
      <c r="A114" s="240">
        <v>13</v>
      </c>
      <c r="B114" t="s">
        <v>92</v>
      </c>
      <c r="C114" s="129">
        <v>22783</v>
      </c>
      <c r="D114" s="130">
        <v>40464</v>
      </c>
      <c r="E114" s="215">
        <f ca="1">YEAR(F2)-YEAR(C114)</f>
        <v>48</v>
      </c>
      <c r="F114" s="210" t="s">
        <v>60</v>
      </c>
    </row>
    <row r="115" spans="1:7">
      <c r="A115" s="240"/>
      <c r="B115" t="s">
        <v>4</v>
      </c>
      <c r="C115" s="267" t="s">
        <v>72</v>
      </c>
      <c r="D115" s="212" t="s">
        <v>28</v>
      </c>
      <c r="G115" s="55"/>
    </row>
    <row r="116" spans="1:7">
      <c r="A116" s="240"/>
      <c r="B116" s="197">
        <f ca="1">SUM(F2-D114)*COUNTIF(B115,"PLE")</f>
        <v>0</v>
      </c>
      <c r="C116" s="150" t="s">
        <v>88</v>
      </c>
      <c r="D116" s="212"/>
      <c r="E116" s="131"/>
    </row>
    <row r="117" spans="1:7">
      <c r="A117" s="240"/>
      <c r="B117" t="s">
        <v>102</v>
      </c>
    </row>
    <row r="118" spans="1:7">
      <c r="A118" s="240"/>
    </row>
    <row r="119" spans="1:7">
      <c r="A119" s="240"/>
    </row>
    <row r="120" spans="1:7">
      <c r="A120" s="240"/>
    </row>
    <row r="121" spans="1:7">
      <c r="A121" s="240"/>
    </row>
    <row r="122" spans="1:7">
      <c r="A122" s="240"/>
    </row>
    <row r="123" spans="1:7">
      <c r="A123" s="240"/>
    </row>
    <row r="124" spans="1:7">
      <c r="A124" s="240"/>
    </row>
    <row r="125" spans="1:7">
      <c r="A125" s="240"/>
    </row>
    <row r="126" spans="1:7" ht="15">
      <c r="A126" s="240"/>
      <c r="B126" s="260" t="s">
        <v>0</v>
      </c>
      <c r="C126" s="260" t="s">
        <v>1</v>
      </c>
      <c r="D126" s="260" t="s">
        <v>26</v>
      </c>
      <c r="E126" s="213"/>
      <c r="F126" s="113" t="s">
        <v>19</v>
      </c>
    </row>
    <row r="127" spans="1:7" ht="15">
      <c r="A127" s="240"/>
      <c r="B127" s="260" t="s">
        <v>2</v>
      </c>
      <c r="C127" s="260" t="s">
        <v>52</v>
      </c>
      <c r="D127" s="260" t="s">
        <v>61</v>
      </c>
      <c r="E127" s="214"/>
      <c r="G127" s="5"/>
    </row>
    <row r="128" spans="1:7">
      <c r="A128" s="240"/>
    </row>
    <row r="129" spans="1:7">
      <c r="A129" s="240"/>
      <c r="D129" s="256"/>
      <c r="E129" s="54"/>
    </row>
    <row r="130" spans="1:7">
      <c r="A130" s="240">
        <v>14</v>
      </c>
      <c r="B130" t="s">
        <v>93</v>
      </c>
      <c r="C130" s="129">
        <v>22916</v>
      </c>
      <c r="D130" s="130">
        <v>40465</v>
      </c>
      <c r="E130" s="215">
        <f ca="1">YEAR(F2)-YEAR(C130)</f>
        <v>48</v>
      </c>
      <c r="F130" s="210" t="s">
        <v>60</v>
      </c>
    </row>
    <row r="131" spans="1:7">
      <c r="A131" s="240"/>
      <c r="B131" t="s">
        <v>4</v>
      </c>
      <c r="C131" s="267" t="s">
        <v>72</v>
      </c>
      <c r="D131" s="212" t="s">
        <v>91</v>
      </c>
      <c r="E131" s="131"/>
      <c r="G131" s="55"/>
    </row>
    <row r="132" spans="1:7">
      <c r="A132" s="240"/>
      <c r="B132" s="197">
        <f ca="1">SUM(F2-D130)*COUNTIF(B131,"PLE")</f>
        <v>0</v>
      </c>
      <c r="C132" s="150" t="s">
        <v>88</v>
      </c>
      <c r="D132" s="276" t="s">
        <v>33</v>
      </c>
      <c r="E132" s="131"/>
    </row>
    <row r="133" spans="1:7">
      <c r="A133" s="240"/>
      <c r="D133" s="132"/>
      <c r="E133" s="36"/>
    </row>
    <row r="134" spans="1:7">
      <c r="A134" s="240"/>
      <c r="D134" s="132"/>
      <c r="E134" s="36"/>
    </row>
    <row r="135" spans="1:7">
      <c r="A135" s="240"/>
      <c r="D135" s="132"/>
      <c r="E135" s="36"/>
    </row>
    <row r="136" spans="1:7">
      <c r="A136" s="240"/>
      <c r="D136" s="132"/>
      <c r="E136" s="36"/>
    </row>
    <row r="137" spans="1:7">
      <c r="A137" s="240"/>
      <c r="D137" s="132"/>
      <c r="E137" s="36"/>
    </row>
    <row r="138" spans="1:7">
      <c r="A138" s="240"/>
      <c r="D138" s="132"/>
      <c r="E138" s="36"/>
    </row>
    <row r="139" spans="1:7">
      <c r="A139" s="240">
        <v>15</v>
      </c>
      <c r="B139" t="s">
        <v>95</v>
      </c>
      <c r="C139" s="129">
        <v>24070</v>
      </c>
      <c r="D139" s="130">
        <v>40469</v>
      </c>
      <c r="E139" s="215">
        <f ca="1">YEAR(F2)-YEAR(C139)</f>
        <v>45</v>
      </c>
      <c r="F139" s="210" t="s">
        <v>60</v>
      </c>
    </row>
    <row r="140" spans="1:7">
      <c r="A140" s="240"/>
      <c r="B140" t="s">
        <v>4</v>
      </c>
      <c r="C140" s="267" t="s">
        <v>99</v>
      </c>
      <c r="D140" s="212" t="s">
        <v>82</v>
      </c>
      <c r="E140" s="212"/>
      <c r="G140" s="55"/>
    </row>
    <row r="141" spans="1:7">
      <c r="A141" s="240"/>
      <c r="B141" s="197">
        <f ca="1">SUM(F2-D139)*COUNTIF(B140,"PLE")</f>
        <v>0</v>
      </c>
      <c r="C141" s="150" t="s">
        <v>88</v>
      </c>
      <c r="D141" s="293" t="s">
        <v>34</v>
      </c>
    </row>
    <row r="142" spans="1:7">
      <c r="A142" s="240"/>
      <c r="C142" s="150"/>
      <c r="D142" s="131"/>
      <c r="E142" s="131"/>
    </row>
    <row r="143" spans="1:7">
      <c r="A143" s="240"/>
      <c r="D143" s="132"/>
      <c r="E143" s="36"/>
    </row>
    <row r="144" spans="1:7">
      <c r="A144" s="240"/>
      <c r="D144" s="132"/>
      <c r="E144" s="36"/>
    </row>
    <row r="145" spans="1:7">
      <c r="A145" s="240"/>
      <c r="D145" s="132"/>
      <c r="E145" s="36"/>
    </row>
    <row r="146" spans="1:7">
      <c r="A146" s="240"/>
      <c r="D146" s="132"/>
      <c r="E146" s="36"/>
    </row>
    <row r="147" spans="1:7">
      <c r="A147" s="240"/>
      <c r="D147" s="132"/>
      <c r="E147" s="36"/>
    </row>
    <row r="148" spans="1:7">
      <c r="A148" s="240">
        <v>16</v>
      </c>
      <c r="B148" t="s">
        <v>96</v>
      </c>
      <c r="C148" s="129">
        <v>20525</v>
      </c>
      <c r="D148" s="130">
        <v>40470</v>
      </c>
      <c r="E148" s="215">
        <f ca="1">YEAR(F2)-YEAR(C148)</f>
        <v>54</v>
      </c>
      <c r="F148" s="210" t="s">
        <v>60</v>
      </c>
    </row>
    <row r="149" spans="1:7">
      <c r="A149" s="240"/>
      <c r="B149" t="s">
        <v>4</v>
      </c>
      <c r="C149" s="267"/>
      <c r="D149" s="212" t="s">
        <v>33</v>
      </c>
      <c r="G149" s="55"/>
    </row>
    <row r="150" spans="1:7">
      <c r="A150" s="240"/>
      <c r="B150" s="197">
        <f ca="1">SUM(F2-D148)*COUNTIF(B149,"PLE")</f>
        <v>0</v>
      </c>
      <c r="C150" s="150" t="s">
        <v>88</v>
      </c>
      <c r="D150" s="293"/>
    </row>
    <row r="151" spans="1:7">
      <c r="A151" s="240"/>
      <c r="D151" s="132"/>
      <c r="E151" s="36"/>
    </row>
    <row r="152" spans="1:7">
      <c r="A152" s="240"/>
      <c r="D152" s="132"/>
      <c r="E152" s="36"/>
    </row>
    <row r="153" spans="1:7">
      <c r="A153" s="240"/>
      <c r="D153" s="132"/>
      <c r="E153" s="36"/>
    </row>
    <row r="154" spans="1:7">
      <c r="A154" s="240"/>
      <c r="D154" s="132"/>
      <c r="E154" s="36"/>
    </row>
    <row r="155" spans="1:7">
      <c r="A155" s="240"/>
      <c r="C155" s="289"/>
      <c r="D155" s="132"/>
      <c r="E155" s="36"/>
    </row>
    <row r="156" spans="1:7">
      <c r="A156" s="240">
        <v>17</v>
      </c>
      <c r="B156" t="s">
        <v>97</v>
      </c>
      <c r="C156" s="129">
        <v>27220</v>
      </c>
      <c r="D156" s="130">
        <v>40471</v>
      </c>
      <c r="E156" s="215">
        <f ca="1">YEAR(F2)-YEAR(C156)</f>
        <v>36</v>
      </c>
      <c r="F156" s="210" t="s">
        <v>60</v>
      </c>
    </row>
    <row r="157" spans="1:7">
      <c r="A157" s="240"/>
      <c r="B157" t="s">
        <v>4</v>
      </c>
      <c r="C157" s="267" t="s">
        <v>99</v>
      </c>
      <c r="D157" s="212" t="s">
        <v>82</v>
      </c>
      <c r="G157" s="55"/>
    </row>
    <row r="158" spans="1:7">
      <c r="A158" s="240"/>
      <c r="B158" s="197">
        <f ca="1">SUM(F2-D156)*COUNTIF(B157,"PLE")</f>
        <v>0</v>
      </c>
      <c r="C158" s="150" t="s">
        <v>88</v>
      </c>
      <c r="D158" s="276" t="s">
        <v>34</v>
      </c>
    </row>
    <row r="159" spans="1:7">
      <c r="A159" s="240"/>
      <c r="C159" s="291"/>
      <c r="D159" s="290"/>
      <c r="E159" s="36"/>
    </row>
    <row r="160" spans="1:7">
      <c r="A160" s="240"/>
      <c r="D160" s="132"/>
      <c r="E160" s="36"/>
    </row>
    <row r="161" spans="1:7">
      <c r="A161" s="240"/>
      <c r="D161" s="132"/>
      <c r="E161" s="36"/>
    </row>
    <row r="162" spans="1:7">
      <c r="A162" s="240"/>
      <c r="D162" s="132"/>
      <c r="E162" s="36"/>
    </row>
    <row r="163" spans="1:7">
      <c r="A163" s="240"/>
      <c r="D163" s="132"/>
      <c r="E163" s="36"/>
    </row>
    <row r="164" spans="1:7">
      <c r="A164" s="240"/>
      <c r="C164" s="61"/>
      <c r="D164" s="132"/>
      <c r="E164" s="36"/>
    </row>
    <row r="165" spans="1:7">
      <c r="A165" s="240">
        <v>18</v>
      </c>
      <c r="B165" t="s">
        <v>98</v>
      </c>
      <c r="C165" s="129">
        <v>27022</v>
      </c>
      <c r="D165" s="130">
        <v>40472</v>
      </c>
      <c r="E165" s="215">
        <f ca="1">YEAR(F2)-YEAR(C165)</f>
        <v>37</v>
      </c>
      <c r="F165" s="210" t="s">
        <v>60</v>
      </c>
    </row>
    <row r="166" spans="1:7">
      <c r="A166" s="240"/>
      <c r="B166" t="s">
        <v>6</v>
      </c>
      <c r="C166" s="267" t="s">
        <v>99</v>
      </c>
      <c r="D166" s="212" t="s">
        <v>33</v>
      </c>
      <c r="G166" s="55"/>
    </row>
    <row r="167" spans="1:7">
      <c r="A167" s="240"/>
      <c r="B167" s="197">
        <f ca="1">SUM(F2-D165)*COUNTIF(B166,"PLE")</f>
        <v>6.3254994212984457</v>
      </c>
      <c r="C167" s="150" t="s">
        <v>88</v>
      </c>
      <c r="D167" s="276"/>
    </row>
    <row r="168" spans="1:7">
      <c r="A168" s="240"/>
      <c r="D168" s="132"/>
      <c r="E168" s="36"/>
      <c r="F168" s="277"/>
    </row>
    <row r="169" spans="1:7">
      <c r="A169" s="240"/>
      <c r="D169" s="132"/>
      <c r="E169" s="36"/>
    </row>
    <row r="170" spans="1:7">
      <c r="A170" s="240"/>
      <c r="D170" s="132"/>
      <c r="E170" s="36"/>
    </row>
    <row r="171" spans="1:7">
      <c r="A171" s="240"/>
      <c r="D171" s="132"/>
      <c r="E171" s="36"/>
    </row>
    <row r="172" spans="1:7">
      <c r="A172" s="240"/>
      <c r="D172" s="132"/>
      <c r="E172" s="36"/>
    </row>
    <row r="173" spans="1:7">
      <c r="A173" s="240"/>
      <c r="D173" s="132"/>
      <c r="E173" s="36"/>
    </row>
    <row r="174" spans="1:7">
      <c r="A174" s="240"/>
      <c r="D174" s="132"/>
      <c r="E174" s="36"/>
    </row>
    <row r="175" spans="1:7">
      <c r="A175" s="240">
        <v>19</v>
      </c>
      <c r="B175" s="294" t="s">
        <v>135</v>
      </c>
      <c r="C175" s="129">
        <v>24105</v>
      </c>
      <c r="D175" s="130">
        <v>40477</v>
      </c>
      <c r="E175" s="215">
        <f ca="1">YEAR(F2)-YEAR(C175)</f>
        <v>45</v>
      </c>
      <c r="F175" s="210" t="s">
        <v>60</v>
      </c>
    </row>
    <row r="176" spans="1:7">
      <c r="A176" s="240"/>
      <c r="B176" s="294" t="s">
        <v>4</v>
      </c>
      <c r="C176" s="267"/>
      <c r="D176" s="212" t="s">
        <v>29</v>
      </c>
      <c r="E176" s="131"/>
    </row>
    <row r="177" spans="1:7">
      <c r="A177" s="240"/>
      <c r="B177" s="197">
        <f ca="1">SUM(F2-D175)*COUNTIF(B176,"PLE")</f>
        <v>0</v>
      </c>
      <c r="C177" s="150" t="s">
        <v>88</v>
      </c>
      <c r="D177" s="212"/>
    </row>
    <row r="178" spans="1:7">
      <c r="A178" s="240"/>
      <c r="D178" s="132"/>
      <c r="E178" s="36"/>
    </row>
    <row r="179" spans="1:7">
      <c r="A179" s="240"/>
      <c r="D179" s="132"/>
      <c r="E179" s="36"/>
    </row>
    <row r="180" spans="1:7">
      <c r="A180" s="240"/>
      <c r="D180" s="132"/>
      <c r="E180" s="36"/>
    </row>
    <row r="181" spans="1:7">
      <c r="A181" s="240"/>
      <c r="D181" s="132"/>
      <c r="E181" s="36"/>
    </row>
    <row r="182" spans="1:7">
      <c r="A182" s="240"/>
      <c r="D182" s="132"/>
      <c r="E182" s="36"/>
    </row>
    <row r="183" spans="1:7">
      <c r="A183" s="240"/>
      <c r="D183" s="132"/>
      <c r="E183" s="36"/>
      <c r="F183" t="s">
        <v>22</v>
      </c>
    </row>
    <row r="184" spans="1:7">
      <c r="A184" s="240"/>
      <c r="D184" s="132"/>
      <c r="E184" s="36"/>
    </row>
    <row r="185" spans="1:7">
      <c r="A185" s="240"/>
      <c r="D185" s="132"/>
      <c r="E185" s="36"/>
    </row>
    <row r="186" spans="1:7">
      <c r="A186" s="240"/>
    </row>
    <row r="187" spans="1:7">
      <c r="A187" s="240"/>
      <c r="F187" s="277"/>
    </row>
    <row r="188" spans="1:7" ht="15">
      <c r="A188" s="240"/>
      <c r="B188" s="260" t="s">
        <v>0</v>
      </c>
      <c r="C188" s="260" t="s">
        <v>1</v>
      </c>
      <c r="D188" s="260" t="s">
        <v>26</v>
      </c>
      <c r="E188" s="213"/>
      <c r="F188" s="113" t="s">
        <v>19</v>
      </c>
    </row>
    <row r="189" spans="1:7" ht="15">
      <c r="A189" s="240"/>
      <c r="B189" s="260" t="s">
        <v>2</v>
      </c>
      <c r="C189" s="260" t="s">
        <v>52</v>
      </c>
      <c r="D189" s="260" t="s">
        <v>61</v>
      </c>
      <c r="E189" s="214"/>
      <c r="G189" s="5"/>
    </row>
    <row r="190" spans="1:7">
      <c r="A190" s="240"/>
    </row>
    <row r="191" spans="1:7">
      <c r="A191" s="240">
        <v>20</v>
      </c>
      <c r="B191" s="294"/>
      <c r="C191" s="129"/>
      <c r="E191" s="215">
        <f ca="1">YEAR(F2)-YEAR(C191)</f>
        <v>110</v>
      </c>
      <c r="F191" s="210" t="s">
        <v>60</v>
      </c>
    </row>
    <row r="192" spans="1:7">
      <c r="A192" s="240"/>
      <c r="B192" s="294"/>
      <c r="C192" s="267"/>
      <c r="D192" s="212"/>
      <c r="E192" s="131"/>
    </row>
    <row r="193" spans="1:9">
      <c r="A193" s="240"/>
      <c r="B193" s="197">
        <f ca="1">SUM(F2-D191)*COUNTIF(B192,"PLE")</f>
        <v>0</v>
      </c>
      <c r="C193" s="150" t="s">
        <v>88</v>
      </c>
      <c r="D193" s="212"/>
    </row>
    <row r="194" spans="1:9">
      <c r="A194" s="240"/>
      <c r="D194" s="132"/>
      <c r="E194" s="36"/>
    </row>
    <row r="195" spans="1:9">
      <c r="A195" s="240"/>
      <c r="D195" s="132"/>
      <c r="E195" s="36"/>
    </row>
    <row r="196" spans="1:9">
      <c r="A196" s="240"/>
      <c r="D196" s="132"/>
      <c r="E196" s="36"/>
    </row>
    <row r="197" spans="1:9">
      <c r="A197" s="240"/>
      <c r="D197" s="132"/>
      <c r="E197" s="36"/>
    </row>
    <row r="198" spans="1:9">
      <c r="A198" s="240"/>
      <c r="D198" s="132"/>
      <c r="E198" s="36"/>
    </row>
    <row r="199" spans="1:9">
      <c r="A199" s="240">
        <v>21</v>
      </c>
      <c r="B199" s="294"/>
      <c r="C199" s="129"/>
      <c r="E199" s="215">
        <f ca="1">YEAR(F2)-YEAR(C199)</f>
        <v>110</v>
      </c>
      <c r="F199" s="210" t="s">
        <v>60</v>
      </c>
      <c r="H199" s="83"/>
      <c r="I199" s="177"/>
    </row>
    <row r="200" spans="1:9" ht="12.75" customHeight="1">
      <c r="A200" s="240"/>
      <c r="B200" s="294"/>
      <c r="C200" s="267"/>
      <c r="D200" s="212"/>
      <c r="E200" s="131"/>
      <c r="H200" s="82"/>
      <c r="I200" s="188"/>
    </row>
    <row r="201" spans="1:9">
      <c r="A201" s="240"/>
      <c r="B201" s="197">
        <f ca="1">SUM(F2-D199)*COUNTIF(B200,"PLE")</f>
        <v>0</v>
      </c>
      <c r="C201" s="150" t="s">
        <v>88</v>
      </c>
      <c r="D201" s="212"/>
    </row>
    <row r="202" spans="1:9">
      <c r="A202" s="240"/>
    </row>
    <row r="203" spans="1:9">
      <c r="A203" s="240"/>
    </row>
    <row r="204" spans="1:9">
      <c r="A204" s="240"/>
      <c r="D204" s="132"/>
      <c r="E204" s="36"/>
    </row>
    <row r="205" spans="1:9">
      <c r="A205" s="240"/>
      <c r="D205" s="132"/>
      <c r="E205" s="36"/>
    </row>
    <row r="206" spans="1:9">
      <c r="A206" s="240">
        <v>22</v>
      </c>
      <c r="C206" s="129"/>
      <c r="E206" s="215">
        <f ca="1">YEAR(F2)-YEAR(C206)</f>
        <v>110</v>
      </c>
      <c r="F206" s="210" t="s">
        <v>60</v>
      </c>
    </row>
    <row r="207" spans="1:9">
      <c r="A207" s="240"/>
      <c r="C207" s="267"/>
      <c r="D207" s="212"/>
      <c r="E207" s="212"/>
    </row>
    <row r="208" spans="1:9">
      <c r="A208" s="240"/>
      <c r="B208" s="197">
        <f ca="1">SUM(F2-D206)*COUNTIF(B207,"PLE")</f>
        <v>0</v>
      </c>
      <c r="C208" s="150" t="s">
        <v>88</v>
      </c>
      <c r="D208" s="212"/>
    </row>
    <row r="209" spans="1:6">
      <c r="A209" s="240"/>
      <c r="B209" s="190"/>
      <c r="C209" s="150"/>
    </row>
    <row r="210" spans="1:6">
      <c r="A210" s="240"/>
      <c r="D210" s="132"/>
      <c r="E210" s="36"/>
    </row>
    <row r="211" spans="1:6">
      <c r="A211" s="240"/>
      <c r="D211" s="132"/>
      <c r="E211" s="36"/>
    </row>
    <row r="212" spans="1:6">
      <c r="A212" s="240"/>
      <c r="D212" s="132"/>
      <c r="E212" s="36"/>
    </row>
    <row r="213" spans="1:6">
      <c r="A213" s="240"/>
      <c r="D213" s="132"/>
      <c r="E213" s="36"/>
    </row>
    <row r="214" spans="1:6">
      <c r="A214" s="240">
        <v>23</v>
      </c>
      <c r="C214" s="129"/>
      <c r="E214" s="215">
        <f ca="1">YEAR(F2)-YEAR(C214)</f>
        <v>110</v>
      </c>
      <c r="F214" s="210" t="s">
        <v>60</v>
      </c>
    </row>
    <row r="215" spans="1:6">
      <c r="A215" s="240"/>
      <c r="C215" s="267"/>
      <c r="D215" s="212"/>
      <c r="E215" s="212"/>
    </row>
    <row r="216" spans="1:6">
      <c r="A216" s="240"/>
      <c r="B216" s="197">
        <f ca="1">SUM(F2-D214)*COUNTIF(B215,"PLE")</f>
        <v>0</v>
      </c>
      <c r="C216" s="150" t="s">
        <v>88</v>
      </c>
      <c r="D216" s="212"/>
    </row>
    <row r="217" spans="1:6">
      <c r="A217" s="240"/>
      <c r="D217" s="132"/>
      <c r="E217" s="132"/>
    </row>
    <row r="218" spans="1:6">
      <c r="A218" s="240"/>
      <c r="D218" s="132"/>
      <c r="E218" s="132"/>
    </row>
    <row r="219" spans="1:6">
      <c r="A219" s="240"/>
      <c r="D219" s="132"/>
      <c r="E219" s="132"/>
    </row>
    <row r="220" spans="1:6">
      <c r="A220" s="240"/>
      <c r="C220" s="129"/>
      <c r="E220" s="132"/>
    </row>
    <row r="221" spans="1:6">
      <c r="A221" s="240"/>
      <c r="E221" s="132"/>
    </row>
    <row r="222" spans="1:6">
      <c r="A222" s="240">
        <v>24</v>
      </c>
      <c r="C222" s="129"/>
      <c r="E222" s="215">
        <f ca="1">YEAR(F2)-YEAR(C222)</f>
        <v>110</v>
      </c>
      <c r="F222" s="210" t="s">
        <v>60</v>
      </c>
    </row>
    <row r="223" spans="1:6">
      <c r="A223" s="240"/>
      <c r="C223" s="267"/>
      <c r="D223" s="212"/>
    </row>
    <row r="224" spans="1:6">
      <c r="A224" s="240"/>
      <c r="B224" s="197">
        <f ca="1">SUM(F2-D222)*COUNTIF(B223,"PLE")</f>
        <v>0</v>
      </c>
      <c r="C224" s="150" t="s">
        <v>88</v>
      </c>
    </row>
    <row r="225" spans="1:6">
      <c r="A225" s="240"/>
      <c r="D225" s="132"/>
      <c r="E225" s="132"/>
    </row>
    <row r="226" spans="1:6">
      <c r="A226" s="240"/>
      <c r="D226" s="132"/>
      <c r="E226" s="132"/>
    </row>
    <row r="227" spans="1:6">
      <c r="A227" s="240"/>
      <c r="D227" s="132"/>
      <c r="E227" s="132"/>
    </row>
    <row r="228" spans="1:6">
      <c r="A228" s="240"/>
      <c r="D228" s="132"/>
      <c r="E228" s="132"/>
    </row>
    <row r="229" spans="1:6">
      <c r="A229" s="240"/>
      <c r="D229" s="132"/>
      <c r="E229" s="132"/>
    </row>
    <row r="230" spans="1:6">
      <c r="A230" s="240"/>
      <c r="B230" s="75"/>
      <c r="C230" s="61"/>
      <c r="E230" s="130"/>
    </row>
    <row r="231" spans="1:6">
      <c r="A231" s="240">
        <v>25</v>
      </c>
      <c r="C231" s="129"/>
      <c r="E231" s="215">
        <f ca="1">YEAR(F2)-YEAR(C231)</f>
        <v>110</v>
      </c>
      <c r="F231" s="210" t="s">
        <v>65</v>
      </c>
    </row>
    <row r="232" spans="1:6">
      <c r="A232" s="240"/>
      <c r="C232" s="267"/>
      <c r="D232" s="212"/>
    </row>
    <row r="233" spans="1:6">
      <c r="A233" s="240"/>
      <c r="B233" s="197">
        <f ca="1">SUM(F2-D231)*COUNTIF(B232,"PLE")</f>
        <v>0</v>
      </c>
      <c r="C233" s="150" t="s">
        <v>88</v>
      </c>
      <c r="E233" s="216"/>
      <c r="F233" s="210"/>
    </row>
    <row r="234" spans="1:6">
      <c r="A234" s="240"/>
      <c r="D234" s="132"/>
      <c r="E234" s="36"/>
    </row>
    <row r="235" spans="1:6">
      <c r="A235" s="240"/>
      <c r="D235" s="132"/>
      <c r="E235" s="36"/>
    </row>
    <row r="236" spans="1:6">
      <c r="A236" s="240"/>
      <c r="D236" s="132"/>
      <c r="E236" s="36"/>
    </row>
    <row r="237" spans="1:6">
      <c r="A237" s="240"/>
      <c r="D237" s="132"/>
      <c r="E237" s="36"/>
    </row>
    <row r="238" spans="1:6">
      <c r="A238" s="240"/>
      <c r="D238" s="132"/>
      <c r="E238" s="36"/>
    </row>
    <row r="239" spans="1:6">
      <c r="A239" s="240"/>
    </row>
    <row r="240" spans="1:6">
      <c r="A240" s="240"/>
    </row>
    <row r="241" spans="1:6">
      <c r="A241" s="240"/>
    </row>
    <row r="242" spans="1:6">
      <c r="A242" s="240"/>
    </row>
    <row r="243" spans="1:6">
      <c r="A243" s="240"/>
    </row>
    <row r="244" spans="1:6" ht="15">
      <c r="A244" s="240"/>
      <c r="B244" s="260" t="s">
        <v>0</v>
      </c>
      <c r="C244" s="260" t="s">
        <v>1</v>
      </c>
      <c r="D244" s="260" t="s">
        <v>26</v>
      </c>
      <c r="E244" s="213"/>
    </row>
    <row r="245" spans="1:6" ht="15">
      <c r="A245" s="240"/>
      <c r="B245" s="260" t="s">
        <v>2</v>
      </c>
      <c r="C245" s="260" t="s">
        <v>52</v>
      </c>
      <c r="D245" s="260" t="s">
        <v>61</v>
      </c>
      <c r="E245" s="214"/>
    </row>
    <row r="246" spans="1:6">
      <c r="A246" s="240"/>
      <c r="F246" s="114" t="s">
        <v>19</v>
      </c>
    </row>
    <row r="247" spans="1:6">
      <c r="A247" s="240">
        <v>26</v>
      </c>
      <c r="C247" s="129"/>
      <c r="E247" s="215">
        <f ca="1">YEAR(F2)-YEAR(C247)</f>
        <v>110</v>
      </c>
      <c r="F247" s="210" t="s">
        <v>65</v>
      </c>
    </row>
    <row r="248" spans="1:6">
      <c r="A248" s="240"/>
      <c r="C248" s="267"/>
    </row>
    <row r="249" spans="1:6">
      <c r="A249" s="240"/>
      <c r="B249" s="197">
        <f ca="1">SUM(F2-D247)*COUNTIF(B248,"PLE")</f>
        <v>0</v>
      </c>
      <c r="C249" s="150" t="s">
        <v>88</v>
      </c>
    </row>
    <row r="250" spans="1:6">
      <c r="A250" s="240"/>
      <c r="B250" s="59"/>
      <c r="C250" s="61"/>
    </row>
    <row r="251" spans="1:6">
      <c r="A251" s="240"/>
      <c r="C251" s="60"/>
    </row>
    <row r="252" spans="1:6">
      <c r="A252" s="240"/>
      <c r="D252" s="257"/>
      <c r="E252" s="196"/>
    </row>
    <row r="253" spans="1:6">
      <c r="A253" s="240"/>
      <c r="B253" t="s">
        <v>22</v>
      </c>
      <c r="D253" s="132"/>
      <c r="E253" s="36"/>
    </row>
    <row r="254" spans="1:6">
      <c r="A254" s="240"/>
      <c r="D254" s="132"/>
      <c r="E254" s="36"/>
    </row>
    <row r="255" spans="1:6">
      <c r="A255" s="240"/>
      <c r="D255" s="132"/>
      <c r="E255" s="36"/>
    </row>
    <row r="256" spans="1:6">
      <c r="A256" s="240">
        <v>27</v>
      </c>
      <c r="C256" s="129"/>
      <c r="E256" s="215">
        <f ca="1">YEAR(F2)-YEAR(C256)</f>
        <v>110</v>
      </c>
      <c r="F256" s="210" t="s">
        <v>65</v>
      </c>
    </row>
    <row r="257" spans="1:6">
      <c r="A257" s="240"/>
      <c r="C257" s="267"/>
    </row>
    <row r="258" spans="1:6">
      <c r="A258" s="240"/>
      <c r="B258" s="197">
        <f ca="1">SUM(F2-D256)*COUNTIF(B257,"PLE")</f>
        <v>0</v>
      </c>
      <c r="C258" s="150" t="s">
        <v>88</v>
      </c>
    </row>
    <row r="259" spans="1:6">
      <c r="A259" s="240"/>
      <c r="C259" s="60"/>
    </row>
    <row r="260" spans="1:6">
      <c r="A260" s="240"/>
    </row>
    <row r="261" spans="1:6">
      <c r="A261" s="240"/>
    </row>
    <row r="262" spans="1:6">
      <c r="A262" s="240"/>
    </row>
    <row r="263" spans="1:6">
      <c r="A263" s="240"/>
    </row>
    <row r="264" spans="1:6">
      <c r="A264" s="240"/>
    </row>
    <row r="265" spans="1:6">
      <c r="A265" s="240">
        <v>28</v>
      </c>
      <c r="C265" s="129"/>
      <c r="D265" s="198"/>
      <c r="E265" s="215">
        <f ca="1">YEAR(F2)-YEAR(C266)</f>
        <v>110</v>
      </c>
      <c r="F265" s="210" t="s">
        <v>60</v>
      </c>
    </row>
    <row r="266" spans="1:6">
      <c r="A266" s="240"/>
      <c r="C266" s="267"/>
    </row>
    <row r="267" spans="1:6">
      <c r="A267" s="240"/>
      <c r="B267" s="197">
        <f ca="1">SUM(F2-D265)*COUNTIF(B266,"PLE")</f>
        <v>0</v>
      </c>
      <c r="C267" s="150" t="s">
        <v>88</v>
      </c>
    </row>
    <row r="268" spans="1:6">
      <c r="A268" s="240"/>
    </row>
    <row r="269" spans="1:6">
      <c r="A269" s="240"/>
    </row>
    <row r="270" spans="1:6">
      <c r="A270" s="240"/>
    </row>
    <row r="271" spans="1:6">
      <c r="A271" s="240"/>
    </row>
    <row r="272" spans="1:6">
      <c r="A272" s="240"/>
    </row>
    <row r="273" spans="1:6">
      <c r="A273" s="240"/>
    </row>
    <row r="274" spans="1:6">
      <c r="A274" s="240">
        <v>29</v>
      </c>
      <c r="B274" s="52"/>
      <c r="C274" s="83"/>
      <c r="D274" s="258"/>
      <c r="E274" s="215">
        <f ca="1">YEAR(F2)-YEAR(C275)</f>
        <v>110</v>
      </c>
      <c r="F274" s="210" t="s">
        <v>60</v>
      </c>
    </row>
    <row r="275" spans="1:6">
      <c r="A275" s="240"/>
      <c r="B275" s="54"/>
      <c r="C275" s="267"/>
      <c r="D275" s="188"/>
      <c r="E275" s="93"/>
    </row>
    <row r="276" spans="1:6">
      <c r="A276" s="240"/>
      <c r="B276" s="197">
        <f ca="1">SUM(F2-D274)*COUNTIF(B275,"PLE")</f>
        <v>0</v>
      </c>
      <c r="C276" s="150" t="s">
        <v>88</v>
      </c>
    </row>
    <row r="277" spans="1:6">
      <c r="A277" s="240"/>
    </row>
    <row r="278" spans="1:6">
      <c r="A278" s="240"/>
    </row>
    <row r="279" spans="1:6">
      <c r="A279" s="240"/>
    </row>
    <row r="280" spans="1:6">
      <c r="A280" s="240"/>
    </row>
    <row r="281" spans="1:6">
      <c r="A281" s="240"/>
    </row>
    <row r="282" spans="1:6">
      <c r="A282" s="240"/>
    </row>
    <row r="283" spans="1:6">
      <c r="A283" s="240">
        <v>30</v>
      </c>
      <c r="B283" s="52"/>
      <c r="C283" s="83"/>
      <c r="D283" s="258"/>
      <c r="E283" s="215">
        <f ca="1">YEAR(F2)-YEAR(C283)</f>
        <v>110</v>
      </c>
      <c r="F283" s="210" t="s">
        <v>60</v>
      </c>
    </row>
    <row r="284" spans="1:6">
      <c r="A284" s="240"/>
      <c r="B284" s="54"/>
      <c r="C284" s="267"/>
      <c r="D284" s="188"/>
      <c r="E284" s="93"/>
    </row>
    <row r="285" spans="1:6">
      <c r="A285" s="240"/>
      <c r="B285" s="197">
        <f ca="1">SUM(F2-D283)*COUNTIF(B284,"PLE")</f>
        <v>0</v>
      </c>
      <c r="C285" s="150" t="s">
        <v>88</v>
      </c>
    </row>
    <row r="286" spans="1:6">
      <c r="A286" s="240"/>
    </row>
    <row r="287" spans="1:6">
      <c r="A287" s="240"/>
    </row>
    <row r="288" spans="1:6">
      <c r="A288" s="240"/>
    </row>
    <row r="289" spans="1:8">
      <c r="A289" s="240"/>
    </row>
    <row r="290" spans="1:8">
      <c r="A290" s="240"/>
    </row>
    <row r="291" spans="1:8">
      <c r="A291" s="240"/>
    </row>
    <row r="292" spans="1:8">
      <c r="A292" s="240">
        <v>31</v>
      </c>
      <c r="B292" s="52"/>
      <c r="C292" s="83"/>
      <c r="D292" s="258"/>
      <c r="E292" s="215">
        <f ca="1">YEAR(F2)-YEAR(C292)</f>
        <v>110</v>
      </c>
      <c r="F292" s="210" t="s">
        <v>60</v>
      </c>
    </row>
    <row r="293" spans="1:8">
      <c r="A293" s="240"/>
      <c r="B293" s="54"/>
      <c r="C293" s="267"/>
      <c r="D293" s="188"/>
      <c r="E293" s="93"/>
    </row>
    <row r="294" spans="1:8">
      <c r="A294" s="240"/>
      <c r="B294" s="197">
        <f ca="1">SUM(F2-D292)*COUNTIF(B293,"PLE")</f>
        <v>0</v>
      </c>
      <c r="C294" s="150" t="s">
        <v>88</v>
      </c>
    </row>
    <row r="295" spans="1:8">
      <c r="A295" s="240"/>
    </row>
    <row r="296" spans="1:8">
      <c r="A296" s="240"/>
    </row>
    <row r="297" spans="1:8">
      <c r="A297" s="240"/>
    </row>
    <row r="298" spans="1:8">
      <c r="A298" s="240"/>
    </row>
    <row r="299" spans="1:8">
      <c r="A299" s="240"/>
    </row>
    <row r="300" spans="1:8">
      <c r="A300" s="240"/>
    </row>
    <row r="301" spans="1:8">
      <c r="A301" s="240"/>
    </row>
    <row r="302" spans="1:8">
      <c r="A302" s="240"/>
    </row>
    <row r="303" spans="1:8">
      <c r="A303" s="240" t="s">
        <v>18</v>
      </c>
      <c r="B303" s="54"/>
      <c r="C303" s="56"/>
      <c r="D303" s="254"/>
      <c r="E303" s="55"/>
      <c r="H303" s="113" t="s">
        <v>19</v>
      </c>
    </row>
    <row r="304" spans="1:8">
      <c r="A304" s="240"/>
      <c r="B304" s="54"/>
      <c r="C304" s="56"/>
      <c r="D304" s="254"/>
      <c r="E304" s="55"/>
    </row>
  </sheetData>
  <sheetProtection insertHyperlinks="0" sort="0" autoFilter="0" pivotTables="0"/>
  <protectedRanges>
    <protectedRange sqref="D77:E77" name="Plage1"/>
  </protectedRanges>
  <customSheetViews>
    <customSheetView guid="{29B76663-7912-4444-A99E-F830E733C5DC}" showRuler="0">
      <pane ySplit="8" topLeftCell="A168" activePane="bottomLeft" state="frozen"/>
      <selection pane="bottomLeft" activeCell="B203" sqref="B203:D204"/>
      <pageMargins left="0.19685039370078741" right="0.19685039370078741" top="0.47244094488188981" bottom="0.47244094488188981" header="0.23622047244094491" footer="0.23622047244094491"/>
      <printOptions horizontalCentered="1" verticalCentered="1"/>
      <pageSetup paperSize="9" orientation="portrait" r:id="rId1"/>
      <headerFooter alignWithMargins="0">
        <oddHeader>&amp;R&amp;F</oddHeader>
        <oddFooter>&amp;L&amp;"Arial,Gras"&amp;P&amp;R&amp;D     &amp;T</oddFooter>
      </headerFooter>
    </customSheetView>
  </customSheetViews>
  <mergeCells count="1">
    <mergeCell ref="G2:H2"/>
  </mergeCells>
  <phoneticPr fontId="1" type="noConversion"/>
  <conditionalFormatting sqref="E130:F130 E114:F114 E106:F106 E98:F98 E165:F165 E89:F89 E80:F80 E233:F233 E256:F256 E206:F206 E199:F199 E191:F191 E175:F175 E292:F292 E283:F283 E274:F274 E265:F265 E247:F247 E17:F17 E10:F10 E222:F222 E214:F214 E24:F24 E71:F71 E54:F54 E46:F46 E39:F39 E148:F148 E139:F139 E156:F156 E32:F32 E231:F231">
    <cfRule type="cellIs" dxfId="31" priority="5" stopIfTrue="1" operator="between">
      <formula>18</formula>
      <formula>25</formula>
    </cfRule>
    <cfRule type="cellIs" dxfId="30" priority="6" stopIfTrue="1" operator="between">
      <formula>26</formula>
      <formula>59</formula>
    </cfRule>
    <cfRule type="cellIs" dxfId="29" priority="7" stopIfTrue="1" operator="between">
      <formula>60</formula>
      <formula>70</formula>
    </cfRule>
  </conditionalFormatting>
  <conditionalFormatting sqref="C33 C25 C18 C11 C207 C293 C215 C223 C232 C248 C257 C266 C275 C284 C200 C40 C47 C55 C72 C81 C90 C99 C107 C115 C131 C140 C149 C157 C166 C192 C176">
    <cfRule type="cellIs" dxfId="28" priority="1" stopIfTrue="1" operator="equal">
      <formula>"Emilia"</formula>
    </cfRule>
    <cfRule type="cellIs" dxfId="27" priority="8" stopIfTrue="1" operator="equal">
      <formula>"Eleonora"</formula>
    </cfRule>
    <cfRule type="cellIs" dxfId="26" priority="9" stopIfTrue="1" operator="equal">
      <formula>"Adolfo"</formula>
    </cfRule>
    <cfRule type="cellIs" dxfId="25" priority="10" stopIfTrue="1" operator="equal">
      <formula>"Mioara"</formula>
    </cfRule>
  </conditionalFormatting>
  <conditionalFormatting sqref="B158 B167 B150 B141 B132 B116 B108 B100 B91 B82 B73 B56 B48 B41 B34 B26 B19 B12 B177 B193 B201 B208 B216 B224 B233 B249 B258 B267 B276 B285 B294">
    <cfRule type="cellIs" dxfId="24" priority="11" stopIfTrue="1" operator="greaterThanOrEqual">
      <formula>14</formula>
    </cfRule>
  </conditionalFormatting>
  <hyperlinks>
    <hyperlink ref="F246" location="'Colloques médicaux'!A9" tooltip="Haut de page" display="Info"/>
    <hyperlink ref="F126" location="'Colloques médicaux'!A9" tooltip="Haut de page" display="Info"/>
    <hyperlink ref="F188" location="'Colloques médicaux'!A9" tooltip="Haut de page" display="Info"/>
    <hyperlink ref="G5" location="'Colloques médicaux'!A86" tooltip="Page 2" display="'Colloques médicaux'!A86"/>
    <hyperlink ref="G6" location="'Colloques médicaux'!A150" tooltip="Page 3" display="'Colloques médicaux'!A150"/>
    <hyperlink ref="G7" location="'Colloques médicaux'!A215" tooltip="Page 4" display="'Colloques médicaux'!A215"/>
    <hyperlink ref="G8" location="'Colloques médicaux'!A277" tooltip="Page 5" display="'Colloques médicaux'!A277"/>
    <hyperlink ref="F64" location="'Colloques médicaux'!A9" tooltip="Haut de page" display="Info"/>
    <hyperlink ref="H303" location="'Colloques médicaux'!A9" tooltip="Haut de page" display="Info"/>
    <hyperlink ref="G4" location="'Colloques médicaux'!D9" tooltip="Haut de page" display="Haut page"/>
    <hyperlink ref="D6" location="'Colloque Inf'!A1" tooltip="Colloque Infirmier" display="Colloque infirmier"/>
    <hyperlink ref="D7" location="Constantes!A1" tooltip="Constantes" display="Constantes"/>
    <hyperlink ref="D8" location="'Nbres Références Inf Ind'!A1" tooltip="Référents Infirmiers" display="Nbres de Réf Inf"/>
  </hyperlinks>
  <printOptions horizontalCentered="1" verticalCentered="1"/>
  <pageMargins left="0.24" right="0.19685039370078741" top="0.39370078740157483" bottom="0.43307086614173229" header="0.23622047244094491" footer="0.23622047244094491"/>
  <pageSetup paperSize="9" scale="90" orientation="portrait" r:id="rId2"/>
  <headerFooter alignWithMargins="0">
    <oddHeader>&amp;R&amp;8&amp;F</oddHeader>
    <oddFooter>&amp;L&amp;"Arial,Gras"&amp;8&amp;P&amp;R&amp;8&amp;D     &amp;T</oddFooter>
  </headerFooter>
  <rowBreaks count="4" manualBreakCount="4">
    <brk id="62" max="7" man="1"/>
    <brk id="124" max="7" man="1"/>
    <brk id="186" max="16383" man="1"/>
    <brk id="241" max="16383" man="1"/>
  </rowBreaks>
  <drawing r:id="rId3"/>
  <legacyDrawing r:id="rId4"/>
</worksheet>
</file>

<file path=xl/worksheets/sheet2.xml><?xml version="1.0" encoding="utf-8"?>
<worksheet xmlns="http://schemas.openxmlformats.org/spreadsheetml/2006/main" xmlns:r="http://schemas.openxmlformats.org/officeDocument/2006/relationships">
  <sheetPr enableFormatConditionsCalculation="0">
    <tabColor indexed="60"/>
  </sheetPr>
  <dimension ref="A1:O310"/>
  <sheetViews>
    <sheetView workbookViewId="0">
      <pane ySplit="8" topLeftCell="A9" activePane="bottomLeft" state="frozen"/>
      <selection pane="bottomLeft" activeCell="B21" sqref="B21:D21"/>
    </sheetView>
  </sheetViews>
  <sheetFormatPr baseColWidth="10" defaultColWidth="9.140625" defaultRowHeight="12.75"/>
  <cols>
    <col min="1" max="1" width="3.140625" style="112" customWidth="1"/>
    <col min="2" max="2" width="30.7109375" style="3" bestFit="1" customWidth="1"/>
    <col min="3" max="3" width="17.7109375" style="2" bestFit="1" customWidth="1"/>
    <col min="4" max="4" width="21.5703125" style="32" bestFit="1" customWidth="1"/>
    <col min="5" max="5" width="2.42578125" customWidth="1"/>
    <col min="9" max="9" width="15.140625" customWidth="1"/>
    <col min="10" max="10" width="2.42578125" customWidth="1"/>
    <col min="12" max="12" width="10.7109375" bestFit="1" customWidth="1"/>
  </cols>
  <sheetData>
    <row r="1" spans="1:12">
      <c r="A1" s="108"/>
      <c r="B1" s="37" t="s">
        <v>74</v>
      </c>
      <c r="C1" s="10" t="s">
        <v>1</v>
      </c>
      <c r="D1" s="31" t="s">
        <v>26</v>
      </c>
      <c r="E1" s="9"/>
      <c r="F1" s="329" t="s">
        <v>3</v>
      </c>
      <c r="G1" s="329"/>
      <c r="H1" s="329"/>
      <c r="I1" s="329"/>
      <c r="J1" s="330"/>
    </row>
    <row r="2" spans="1:12" ht="13.5" thickBot="1">
      <c r="A2" s="111"/>
      <c r="B2" s="4" t="s">
        <v>2</v>
      </c>
      <c r="C2" s="273" t="s">
        <v>31</v>
      </c>
      <c r="D2" s="30" t="s">
        <v>61</v>
      </c>
      <c r="E2" s="12"/>
      <c r="F2" s="12"/>
      <c r="G2" s="12"/>
      <c r="H2" s="12"/>
      <c r="I2" s="14" t="s">
        <v>25</v>
      </c>
      <c r="J2" s="13"/>
    </row>
    <row r="3" spans="1:12" ht="14.25" thickTop="1" thickBot="1">
      <c r="A3" s="109"/>
      <c r="B3" s="342" t="s">
        <v>13</v>
      </c>
      <c r="C3" s="275">
        <f>COUNTIF(B9:B297,"Art. 60")</f>
        <v>1</v>
      </c>
      <c r="D3" s="274" t="s">
        <v>73</v>
      </c>
      <c r="E3" s="15"/>
      <c r="F3" s="115"/>
      <c r="G3" s="115"/>
      <c r="H3" s="333"/>
      <c r="I3" s="333"/>
      <c r="J3" s="15"/>
    </row>
    <row r="4" spans="1:12" ht="16.5" thickTop="1" thickBot="1">
      <c r="A4" s="109"/>
      <c r="B4" s="343"/>
      <c r="C4" s="172">
        <f>COUNTIF(B10:B298,"PlO")</f>
        <v>7</v>
      </c>
      <c r="D4" s="171" t="s">
        <v>7</v>
      </c>
      <c r="E4" s="44"/>
      <c r="F4" s="340" t="s">
        <v>14</v>
      </c>
      <c r="G4" s="340"/>
      <c r="H4" s="340"/>
      <c r="I4" s="169">
        <f>SUM(C3+C4+C5+B5)</f>
        <v>19</v>
      </c>
      <c r="J4" s="15"/>
    </row>
    <row r="5" spans="1:12" ht="14.25" thickTop="1" thickBot="1">
      <c r="A5" s="109"/>
      <c r="B5" s="174">
        <f>COUNTIF(B10:B298,"Vol")</f>
        <v>9</v>
      </c>
      <c r="C5" s="173">
        <f>COUNTIF(B10:B298,"PlE")</f>
        <v>2</v>
      </c>
      <c r="D5" s="38" t="s">
        <v>6</v>
      </c>
      <c r="E5" s="44"/>
      <c r="F5" s="338">
        <f ca="1">NOW()</f>
        <v>40478.325499421298</v>
      </c>
      <c r="G5" s="339"/>
      <c r="H5" s="339"/>
      <c r="I5" s="170">
        <f ca="1">NOW()</f>
        <v>40478.325499421298</v>
      </c>
      <c r="J5" s="15"/>
    </row>
    <row r="6" spans="1:12" ht="13.5" thickTop="1">
      <c r="A6" s="109"/>
      <c r="B6" s="45"/>
      <c r="C6" s="168"/>
      <c r="D6" s="164" t="s">
        <v>24</v>
      </c>
      <c r="E6" s="165" t="s">
        <v>21</v>
      </c>
      <c r="F6" s="166">
        <v>2</v>
      </c>
      <c r="G6" s="166">
        <v>3</v>
      </c>
      <c r="H6" s="113">
        <v>4</v>
      </c>
      <c r="I6" s="113">
        <v>5</v>
      </c>
      <c r="J6" s="167"/>
    </row>
    <row r="7" spans="1:12" ht="13.5" thickBot="1">
      <c r="A7" s="110"/>
      <c r="B7" s="334"/>
      <c r="C7" s="334"/>
      <c r="D7" s="341" t="s">
        <v>49</v>
      </c>
      <c r="E7" s="341"/>
      <c r="F7" s="349" t="s">
        <v>48</v>
      </c>
      <c r="G7" s="349"/>
      <c r="H7" s="349" t="s">
        <v>44</v>
      </c>
      <c r="I7" s="349"/>
      <c r="J7" s="40"/>
    </row>
    <row r="8" spans="1:12" ht="14.25" thickTop="1" thickBot="1">
      <c r="A8" s="110"/>
      <c r="B8" s="335" t="s">
        <v>17</v>
      </c>
      <c r="C8" s="336"/>
      <c r="D8" s="337"/>
      <c r="E8" s="39"/>
      <c r="F8" s="320" t="s">
        <v>12</v>
      </c>
      <c r="G8" s="321"/>
      <c r="H8" s="321"/>
      <c r="I8" s="322"/>
      <c r="J8" s="40"/>
    </row>
    <row r="9" spans="1:12" ht="14.25" thickTop="1" thickBot="1">
      <c r="A9" s="110" t="s">
        <v>22</v>
      </c>
      <c r="B9" s="42"/>
      <c r="C9" s="41"/>
      <c r="D9" s="43"/>
      <c r="E9" s="39"/>
      <c r="F9" s="39"/>
      <c r="G9" s="39"/>
      <c r="H9" s="39"/>
      <c r="I9" s="39"/>
      <c r="J9" s="40"/>
    </row>
    <row r="10" spans="1:12">
      <c r="A10" s="110">
        <f>'Colloques médicaux'!A10</f>
        <v>1</v>
      </c>
      <c r="B10" s="49" t="str">
        <f>'Colloques médicaux'!B10</f>
        <v>M. Zbinden Claude</v>
      </c>
      <c r="C10" s="118">
        <f>'Colloques médicaux'!C10</f>
        <v>18419</v>
      </c>
      <c r="D10" s="184">
        <f>'Colloques médicaux'!D10</f>
        <v>39511</v>
      </c>
      <c r="E10" s="39"/>
      <c r="F10" s="324"/>
      <c r="G10" s="324"/>
      <c r="H10" s="324"/>
      <c r="I10" s="324"/>
      <c r="J10" s="40"/>
    </row>
    <row r="11" spans="1:12" ht="13.5" thickBot="1">
      <c r="A11" s="110"/>
      <c r="B11" s="7" t="str">
        <f>'Colloques médicaux'!B11</f>
        <v>PLO</v>
      </c>
      <c r="C11" s="80" t="str">
        <f>'Colloques médicaux'!C11</f>
        <v>Mioara</v>
      </c>
      <c r="D11" s="73" t="str">
        <f>'Colloques médicaux'!D11</f>
        <v>Catherine</v>
      </c>
      <c r="E11" s="39"/>
      <c r="F11" s="323"/>
      <c r="G11" s="323"/>
      <c r="H11" s="323"/>
      <c r="I11" s="323"/>
      <c r="J11" s="40"/>
    </row>
    <row r="12" spans="1:12" ht="12.75" customHeight="1">
      <c r="A12" s="110"/>
      <c r="B12" s="308" t="s">
        <v>112</v>
      </c>
      <c r="C12" s="308"/>
      <c r="D12" s="317"/>
      <c r="E12" s="39"/>
      <c r="F12" s="323"/>
      <c r="G12" s="323"/>
      <c r="H12" s="323"/>
      <c r="I12" s="323"/>
      <c r="J12" s="40"/>
    </row>
    <row r="13" spans="1:12" ht="12.75" customHeight="1">
      <c r="A13" s="110"/>
      <c r="B13" s="308" t="s">
        <v>113</v>
      </c>
      <c r="C13" s="308"/>
      <c r="D13" s="308"/>
      <c r="E13" s="39"/>
      <c r="F13" s="323"/>
      <c r="G13" s="323"/>
      <c r="H13" s="323"/>
      <c r="I13" s="323"/>
      <c r="J13" s="40"/>
    </row>
    <row r="14" spans="1:12" ht="12.75" customHeight="1">
      <c r="A14" s="110"/>
      <c r="B14" s="308"/>
      <c r="C14" s="308"/>
      <c r="D14" s="308"/>
      <c r="E14" s="39"/>
      <c r="F14" s="323"/>
      <c r="G14" s="323"/>
      <c r="H14" s="323"/>
      <c r="I14" s="323"/>
      <c r="J14" s="40"/>
    </row>
    <row r="15" spans="1:12" ht="12.75" customHeight="1">
      <c r="A15" s="110"/>
      <c r="B15" s="308"/>
      <c r="C15" s="308"/>
      <c r="D15" s="308"/>
      <c r="E15" s="39"/>
      <c r="F15" s="323"/>
      <c r="G15" s="323"/>
      <c r="H15" s="323"/>
      <c r="I15" s="323"/>
      <c r="J15" s="40"/>
      <c r="L15" s="84"/>
    </row>
    <row r="16" spans="1:12" ht="13.5" customHeight="1" thickBot="1">
      <c r="A16" s="110"/>
      <c r="B16" s="309"/>
      <c r="C16" s="309"/>
      <c r="D16" s="309"/>
      <c r="E16" s="39"/>
      <c r="F16" s="325"/>
      <c r="G16" s="325"/>
      <c r="H16" s="325"/>
      <c r="I16" s="325"/>
      <c r="J16" s="40"/>
    </row>
    <row r="17" spans="1:15">
      <c r="A17" s="110">
        <f>'Colloques médicaux'!A17</f>
        <v>2</v>
      </c>
      <c r="B17" s="85" t="str">
        <f>'Colloques médicaux'!B17</f>
        <v>M. Berger Frédéric</v>
      </c>
      <c r="C17" s="148">
        <f>'Colloques médicaux'!C17</f>
        <v>25445</v>
      </c>
      <c r="D17" s="186">
        <f>'Colloques médicaux'!D17</f>
        <v>40174</v>
      </c>
      <c r="E17" s="39"/>
      <c r="F17" s="324"/>
      <c r="G17" s="324"/>
      <c r="H17" s="324"/>
      <c r="I17" s="324"/>
      <c r="J17" s="40"/>
    </row>
    <row r="18" spans="1:15" ht="13.5" thickBot="1">
      <c r="A18" s="110"/>
      <c r="B18" s="86" t="str">
        <f>'Colloques médicaux'!B18</f>
        <v>PLO</v>
      </c>
      <c r="C18" s="135" t="str">
        <f>'Colloques médicaux'!C18</f>
        <v>Adolfo</v>
      </c>
      <c r="D18" s="87" t="str">
        <f>'Colloques médicaux'!D18</f>
        <v>Christiane</v>
      </c>
      <c r="E18" s="39"/>
      <c r="F18" s="323"/>
      <c r="G18" s="323"/>
      <c r="H18" s="323"/>
      <c r="I18" s="323"/>
      <c r="J18" s="40"/>
    </row>
    <row r="19" spans="1:15">
      <c r="A19" s="110"/>
      <c r="B19" s="332" t="s">
        <v>114</v>
      </c>
      <c r="C19" s="332"/>
      <c r="D19" s="332"/>
      <c r="E19" s="39"/>
      <c r="F19" s="323"/>
      <c r="G19" s="323"/>
      <c r="H19" s="323"/>
      <c r="I19" s="323"/>
      <c r="J19" s="40"/>
    </row>
    <row r="20" spans="1:15" ht="12.75" customHeight="1">
      <c r="A20" s="110"/>
      <c r="B20" s="316" t="s">
        <v>132</v>
      </c>
      <c r="C20" s="316"/>
      <c r="D20" s="316"/>
      <c r="E20" s="39"/>
      <c r="F20" s="323"/>
      <c r="G20" s="323"/>
      <c r="H20" s="323"/>
      <c r="I20" s="323"/>
      <c r="J20" s="40"/>
    </row>
    <row r="21" spans="1:15" ht="12.75" customHeight="1">
      <c r="A21" s="110"/>
      <c r="B21" s="308" t="s">
        <v>134</v>
      </c>
      <c r="C21" s="308"/>
      <c r="D21" s="308"/>
      <c r="E21" s="39"/>
      <c r="F21" s="323"/>
      <c r="G21" s="323"/>
      <c r="H21" s="323"/>
      <c r="I21" s="323"/>
      <c r="J21" s="40"/>
    </row>
    <row r="22" spans="1:15" ht="12.75" customHeight="1">
      <c r="A22" s="110"/>
      <c r="B22" s="308"/>
      <c r="C22" s="308"/>
      <c r="D22" s="308"/>
      <c r="E22" s="39"/>
      <c r="F22" s="323"/>
      <c r="G22" s="323"/>
      <c r="H22" s="323"/>
      <c r="I22" s="323"/>
      <c r="J22" s="40"/>
    </row>
    <row r="23" spans="1:15" ht="13.5" customHeight="1" thickBot="1">
      <c r="A23" s="110"/>
      <c r="B23" s="308"/>
      <c r="C23" s="308"/>
      <c r="D23" s="308"/>
      <c r="E23" s="39"/>
      <c r="F23" s="325"/>
      <c r="G23" s="325"/>
      <c r="H23" s="325"/>
      <c r="I23" s="325"/>
      <c r="J23" s="40"/>
      <c r="M23" s="158"/>
      <c r="N23" s="158"/>
      <c r="O23" s="158"/>
    </row>
    <row r="24" spans="1:15" ht="13.5" thickBot="1">
      <c r="A24" s="110">
        <f>'Colloques médicaux'!A24</f>
        <v>3</v>
      </c>
      <c r="B24" s="309"/>
      <c r="C24" s="309"/>
      <c r="D24" s="309"/>
      <c r="E24" s="39"/>
      <c r="F24" s="324"/>
      <c r="G24" s="324"/>
      <c r="H24" s="324"/>
      <c r="I24" s="324"/>
      <c r="J24" s="40"/>
    </row>
    <row r="25" spans="1:15">
      <c r="A25" s="110"/>
      <c r="B25" s="49" t="str">
        <f>'Colloques médicaux'!B24</f>
        <v>M. Delley Jean-Noël</v>
      </c>
      <c r="C25" s="118">
        <f>'Colloques médicaux'!C24</f>
        <v>17617</v>
      </c>
      <c r="D25" s="184">
        <f>'Colloques médicaux'!D24</f>
        <v>40260</v>
      </c>
      <c r="E25" s="39"/>
      <c r="F25" s="323"/>
      <c r="G25" s="323"/>
      <c r="H25" s="323"/>
      <c r="I25" s="323"/>
      <c r="J25" s="40"/>
    </row>
    <row r="26" spans="1:15" ht="12.75" customHeight="1" thickBot="1">
      <c r="A26" s="110"/>
      <c r="B26" s="18" t="str">
        <f>'Colloques médicaux'!B25</f>
        <v>PLO</v>
      </c>
      <c r="C26" s="80" t="str">
        <f>'Colloques médicaux'!C25</f>
        <v>Mioara</v>
      </c>
      <c r="D26" s="66" t="str">
        <f>'Colloques médicaux'!D25</f>
        <v>Pierre-Antoine</v>
      </c>
      <c r="E26" s="39"/>
      <c r="F26" s="323"/>
      <c r="G26" s="323"/>
      <c r="H26" s="323"/>
      <c r="I26" s="323"/>
      <c r="J26" s="40"/>
    </row>
    <row r="27" spans="1:15">
      <c r="A27" s="110"/>
      <c r="B27" s="315" t="s">
        <v>115</v>
      </c>
      <c r="C27" s="315"/>
      <c r="D27" s="315"/>
      <c r="E27" s="39"/>
      <c r="F27" s="323"/>
      <c r="G27" s="323"/>
      <c r="H27" s="323"/>
      <c r="I27" s="323"/>
      <c r="J27" s="40"/>
    </row>
    <row r="28" spans="1:15">
      <c r="A28" s="110"/>
      <c r="B28" s="308"/>
      <c r="C28" s="308"/>
      <c r="D28" s="308"/>
      <c r="E28" s="39"/>
      <c r="F28" s="323"/>
      <c r="G28" s="323"/>
      <c r="H28" s="323"/>
      <c r="I28" s="323"/>
      <c r="J28" s="40"/>
    </row>
    <row r="29" spans="1:15">
      <c r="A29" s="110"/>
      <c r="B29" s="308"/>
      <c r="C29" s="308"/>
      <c r="D29" s="308"/>
      <c r="E29" s="39"/>
      <c r="F29" s="323"/>
      <c r="G29" s="323"/>
      <c r="H29" s="323"/>
      <c r="I29" s="323"/>
      <c r="J29" s="40"/>
    </row>
    <row r="30" spans="1:15">
      <c r="A30" s="110"/>
      <c r="B30" s="308"/>
      <c r="C30" s="308"/>
      <c r="D30" s="308"/>
      <c r="E30" s="39"/>
      <c r="F30" s="323"/>
      <c r="G30" s="323"/>
      <c r="H30" s="323"/>
      <c r="I30" s="323"/>
      <c r="J30" s="40"/>
    </row>
    <row r="31" spans="1:15" ht="13.5" thickBot="1">
      <c r="A31" s="110"/>
      <c r="B31" s="309"/>
      <c r="C31" s="309"/>
      <c r="D31" s="309"/>
      <c r="E31" s="39"/>
      <c r="F31" s="325"/>
      <c r="G31" s="325"/>
      <c r="H31" s="325"/>
      <c r="I31" s="325"/>
      <c r="J31" s="40"/>
    </row>
    <row r="32" spans="1:15" ht="12.75" customHeight="1">
      <c r="A32" s="110">
        <f>'Colloques médicaux'!A32</f>
        <v>4</v>
      </c>
      <c r="B32" s="50" t="str">
        <f>'Colloques médicaux'!B32</f>
        <v>M. Kohli Roger</v>
      </c>
      <c r="C32" s="118">
        <f>'Colloques médicaux'!C32</f>
        <v>25567</v>
      </c>
      <c r="D32" s="185">
        <f>'Colloques médicaux'!D32</f>
        <v>40320</v>
      </c>
      <c r="E32" s="39"/>
      <c r="F32" s="324"/>
      <c r="G32" s="324"/>
      <c r="H32" s="324"/>
      <c r="I32" s="324"/>
      <c r="J32" s="40"/>
    </row>
    <row r="33" spans="1:10" ht="12.75" customHeight="1" thickBot="1">
      <c r="A33" s="110"/>
      <c r="B33" s="51" t="str">
        <f>'Colloques médicaux'!B33</f>
        <v>PLO</v>
      </c>
      <c r="C33" s="80" t="str">
        <f>'Colloques médicaux'!C33</f>
        <v>Adolfo</v>
      </c>
      <c r="D33" s="89" t="str">
        <f>'Colloques médicaux'!D33</f>
        <v>Michael</v>
      </c>
      <c r="E33" s="39"/>
      <c r="F33" s="323"/>
      <c r="G33" s="323"/>
      <c r="H33" s="323"/>
      <c r="I33" s="323"/>
      <c r="J33" s="40"/>
    </row>
    <row r="34" spans="1:10">
      <c r="A34" s="110"/>
      <c r="B34" s="315" t="s">
        <v>116</v>
      </c>
      <c r="C34" s="315"/>
      <c r="D34" s="315"/>
      <c r="E34" s="39"/>
      <c r="F34" s="323"/>
      <c r="G34" s="323"/>
      <c r="H34" s="323"/>
      <c r="I34" s="323"/>
      <c r="J34" s="40"/>
    </row>
    <row r="35" spans="1:10" ht="12.75" customHeight="1">
      <c r="A35" s="110"/>
      <c r="B35" s="323"/>
      <c r="C35" s="323"/>
      <c r="D35" s="323"/>
      <c r="E35" s="39"/>
      <c r="F35" s="323"/>
      <c r="G35" s="323"/>
      <c r="H35" s="323"/>
      <c r="I35" s="323"/>
      <c r="J35" s="40"/>
    </row>
    <row r="36" spans="1:10" ht="12.75" customHeight="1">
      <c r="A36" s="110"/>
      <c r="B36" s="308"/>
      <c r="C36" s="308"/>
      <c r="D36" s="308"/>
      <c r="E36" s="39"/>
      <c r="F36" s="323"/>
      <c r="G36" s="323"/>
      <c r="H36" s="323"/>
      <c r="I36" s="323"/>
      <c r="J36" s="40"/>
    </row>
    <row r="37" spans="1:10">
      <c r="A37" s="110"/>
      <c r="B37" s="308"/>
      <c r="C37" s="308"/>
      <c r="D37" s="308"/>
      <c r="E37" s="39"/>
      <c r="F37" s="323"/>
      <c r="G37" s="323"/>
      <c r="H37" s="323"/>
      <c r="I37" s="323"/>
      <c r="J37" s="40"/>
    </row>
    <row r="38" spans="1:10" ht="13.5" thickBot="1">
      <c r="A38" s="110"/>
      <c r="B38" s="311"/>
      <c r="C38" s="311"/>
      <c r="D38" s="311"/>
      <c r="E38" s="39"/>
      <c r="F38" s="325"/>
      <c r="G38" s="325"/>
      <c r="H38" s="325"/>
      <c r="I38" s="325"/>
      <c r="J38" s="40"/>
    </row>
    <row r="39" spans="1:10">
      <c r="A39" s="110">
        <f>'Colloques médicaux'!A39</f>
        <v>5</v>
      </c>
      <c r="B39" s="49" t="str">
        <f>'Colloques médicaux'!B39</f>
        <v xml:space="preserve">Mlle Grin Cindy </v>
      </c>
      <c r="C39" s="118">
        <f>'Colloques médicaux'!C39</f>
        <v>33389</v>
      </c>
      <c r="D39" s="184">
        <f>'Colloques médicaux'!D39</f>
        <v>40397</v>
      </c>
      <c r="E39" s="39"/>
      <c r="F39" s="324"/>
      <c r="G39" s="324"/>
      <c r="H39" s="324"/>
      <c r="I39" s="324"/>
      <c r="J39" s="40"/>
    </row>
    <row r="40" spans="1:10" ht="13.5" thickBot="1">
      <c r="A40" s="110"/>
      <c r="B40" s="7" t="str">
        <f>'Colloques médicaux'!B40</f>
        <v>PLO</v>
      </c>
      <c r="C40" s="80" t="str">
        <f>'Colloques médicaux'!C40</f>
        <v>Adolfo</v>
      </c>
      <c r="D40" s="66" t="str">
        <f>'Colloques médicaux'!D40</f>
        <v>Sonia</v>
      </c>
      <c r="E40" s="39"/>
      <c r="F40" s="323"/>
      <c r="G40" s="323"/>
      <c r="H40" s="323"/>
      <c r="I40" s="323"/>
      <c r="J40" s="40"/>
    </row>
    <row r="41" spans="1:10">
      <c r="A41" s="110"/>
      <c r="B41" s="315"/>
      <c r="C41" s="315"/>
      <c r="D41" s="315"/>
      <c r="E41" s="39"/>
      <c r="F41" s="323"/>
      <c r="G41" s="323"/>
      <c r="H41" s="323"/>
      <c r="I41" s="323"/>
      <c r="J41" s="40"/>
    </row>
    <row r="42" spans="1:10">
      <c r="A42" s="110"/>
      <c r="B42" s="308"/>
      <c r="C42" s="308"/>
      <c r="D42" s="308"/>
      <c r="E42" s="39"/>
      <c r="F42" s="323"/>
      <c r="G42" s="323"/>
      <c r="H42" s="323"/>
      <c r="I42" s="323"/>
      <c r="J42" s="40"/>
    </row>
    <row r="43" spans="1:10">
      <c r="A43" s="110"/>
      <c r="B43" s="316"/>
      <c r="C43" s="316"/>
      <c r="D43" s="316"/>
      <c r="E43" s="39"/>
      <c r="F43" s="323"/>
      <c r="G43" s="323"/>
      <c r="H43" s="323"/>
      <c r="I43" s="323"/>
      <c r="J43" s="40"/>
    </row>
    <row r="44" spans="1:10">
      <c r="A44" s="110"/>
      <c r="B44" s="308"/>
      <c r="C44" s="308"/>
      <c r="D44" s="308"/>
      <c r="E44" s="39"/>
      <c r="F44" s="323"/>
      <c r="G44" s="323"/>
      <c r="H44" s="323"/>
      <c r="I44" s="323"/>
      <c r="J44" s="40"/>
    </row>
    <row r="45" spans="1:10" ht="13.5" thickBot="1">
      <c r="A45" s="110"/>
      <c r="B45" s="308"/>
      <c r="C45" s="308"/>
      <c r="D45" s="308"/>
      <c r="E45" s="39"/>
      <c r="F45" s="325"/>
      <c r="G45" s="325"/>
      <c r="H45" s="325"/>
      <c r="I45" s="325"/>
      <c r="J45" s="40"/>
    </row>
    <row r="46" spans="1:10">
      <c r="A46" s="110">
        <f>'Colloques médicaux'!A46</f>
        <v>6</v>
      </c>
      <c r="B46" s="76" t="str">
        <f>'Colloques médicaux'!B46</f>
        <v>M. Hugi Nicolas</v>
      </c>
      <c r="C46" s="139">
        <f>'Colloques médicaux'!C46</f>
        <v>26931</v>
      </c>
      <c r="D46" s="120">
        <f>'Colloques médicaux'!D46</f>
        <v>40406</v>
      </c>
      <c r="E46" s="39"/>
      <c r="F46" s="324"/>
      <c r="G46" s="324"/>
      <c r="H46" s="324"/>
      <c r="I46" s="324"/>
      <c r="J46" s="40"/>
    </row>
    <row r="47" spans="1:10" ht="13.5" thickBot="1">
      <c r="A47" s="110"/>
      <c r="B47" s="138" t="str">
        <f>'Colloques médicaux'!B47</f>
        <v>Art. 60</v>
      </c>
      <c r="C47" s="140" t="str">
        <f>'Colloques médicaux'!C47</f>
        <v>Mioara</v>
      </c>
      <c r="D47" s="68" t="str">
        <f>'Colloques médicaux'!D47</f>
        <v>Annick</v>
      </c>
      <c r="E47" s="39"/>
      <c r="F47" s="323"/>
      <c r="G47" s="323"/>
      <c r="H47" s="323"/>
      <c r="I47" s="323"/>
      <c r="J47" s="40"/>
    </row>
    <row r="48" spans="1:10">
      <c r="A48" s="110"/>
      <c r="B48" s="315" t="s">
        <v>133</v>
      </c>
      <c r="C48" s="315"/>
      <c r="D48" s="315"/>
      <c r="E48" s="39"/>
      <c r="F48" s="323"/>
      <c r="G48" s="323"/>
      <c r="H48" s="323"/>
      <c r="I48" s="323"/>
      <c r="J48" s="40"/>
    </row>
    <row r="49" spans="1:10">
      <c r="A49" s="110"/>
      <c r="B49" s="308"/>
      <c r="C49" s="308"/>
      <c r="D49" s="308"/>
      <c r="E49" s="39"/>
      <c r="F49" s="323"/>
      <c r="G49" s="323"/>
      <c r="H49" s="323"/>
      <c r="I49" s="323"/>
      <c r="J49" s="40"/>
    </row>
    <row r="50" spans="1:10">
      <c r="A50" s="110"/>
      <c r="B50" s="308"/>
      <c r="C50" s="308"/>
      <c r="D50" s="308"/>
      <c r="E50" s="39"/>
      <c r="F50" s="323"/>
      <c r="G50" s="323"/>
      <c r="H50" s="323"/>
      <c r="I50" s="323"/>
      <c r="J50" s="40"/>
    </row>
    <row r="51" spans="1:10">
      <c r="A51" s="110"/>
      <c r="B51" s="308"/>
      <c r="C51" s="308"/>
      <c r="D51" s="308"/>
      <c r="E51" s="39"/>
      <c r="F51" s="323"/>
      <c r="G51" s="323"/>
      <c r="H51" s="323"/>
      <c r="I51" s="323"/>
      <c r="J51" s="40"/>
    </row>
    <row r="52" spans="1:10">
      <c r="A52" s="110"/>
      <c r="B52" s="308"/>
      <c r="C52" s="308"/>
      <c r="D52" s="308"/>
      <c r="E52" s="39"/>
      <c r="F52" s="323"/>
      <c r="G52" s="323"/>
      <c r="H52" s="323"/>
      <c r="I52" s="323"/>
      <c r="J52" s="40"/>
    </row>
    <row r="53" spans="1:10" ht="13.5" thickBot="1">
      <c r="A53" s="110"/>
      <c r="B53" s="309"/>
      <c r="C53" s="309"/>
      <c r="D53" s="309"/>
      <c r="E53" s="39"/>
      <c r="F53" s="325"/>
      <c r="G53" s="325"/>
      <c r="H53" s="325"/>
      <c r="I53" s="325"/>
      <c r="J53" s="40"/>
    </row>
    <row r="54" spans="1:10">
      <c r="A54" s="110">
        <v>7</v>
      </c>
      <c r="B54" s="76" t="str">
        <f>'Colloques médicaux'!B54</f>
        <v>M. Gienal Marco</v>
      </c>
      <c r="C54" s="139">
        <f>'Colloques médicaux'!C54</f>
        <v>31013</v>
      </c>
      <c r="D54" s="120">
        <f>'Colloques médicaux'!D54</f>
        <v>40409</v>
      </c>
      <c r="E54" s="39"/>
      <c r="F54" s="324"/>
      <c r="G54" s="324"/>
      <c r="H54" s="324"/>
      <c r="I54" s="324"/>
      <c r="J54" s="40"/>
    </row>
    <row r="55" spans="1:10" ht="13.5" thickBot="1">
      <c r="A55" s="110"/>
      <c r="B55" s="138" t="str">
        <f>'Colloques médicaux'!B55</f>
        <v>PLO</v>
      </c>
      <c r="C55" s="140" t="str">
        <f>'Colloques médicaux'!C55</f>
        <v>Adolfo</v>
      </c>
      <c r="D55" s="68" t="str">
        <f>'Colloques médicaux'!D55</f>
        <v>Christiane</v>
      </c>
      <c r="E55" s="39"/>
      <c r="F55" s="323"/>
      <c r="G55" s="323"/>
      <c r="H55" s="323"/>
      <c r="I55" s="323"/>
      <c r="J55" s="40"/>
    </row>
    <row r="56" spans="1:10">
      <c r="A56" s="110"/>
      <c r="B56" s="332"/>
      <c r="C56" s="332"/>
      <c r="D56" s="332"/>
      <c r="E56" s="39"/>
      <c r="F56" s="323"/>
      <c r="G56" s="323"/>
      <c r="H56" s="323"/>
      <c r="I56" s="323"/>
      <c r="J56" s="40"/>
    </row>
    <row r="57" spans="1:10">
      <c r="A57" s="110"/>
      <c r="B57" s="316"/>
      <c r="C57" s="316"/>
      <c r="D57" s="316"/>
      <c r="E57" s="234"/>
      <c r="F57" s="323"/>
      <c r="G57" s="323"/>
      <c r="H57" s="323"/>
      <c r="I57" s="323"/>
      <c r="J57" s="40"/>
    </row>
    <row r="58" spans="1:10">
      <c r="A58" s="110"/>
      <c r="B58" s="326"/>
      <c r="C58" s="326"/>
      <c r="D58" s="326"/>
      <c r="E58" s="39"/>
      <c r="F58" s="323"/>
      <c r="G58" s="323"/>
      <c r="H58" s="323"/>
      <c r="I58" s="323"/>
      <c r="J58" s="40"/>
    </row>
    <row r="59" spans="1:10">
      <c r="A59" s="110"/>
      <c r="B59" s="308"/>
      <c r="C59" s="308"/>
      <c r="D59" s="308"/>
      <c r="E59" s="39"/>
      <c r="F59" s="323"/>
      <c r="G59" s="323"/>
      <c r="H59" s="323"/>
      <c r="I59" s="323"/>
      <c r="J59" s="40"/>
    </row>
    <row r="60" spans="1:10">
      <c r="A60" s="110"/>
      <c r="B60" s="308"/>
      <c r="C60" s="308"/>
      <c r="D60" s="308"/>
      <c r="E60" s="39"/>
      <c r="F60" s="323"/>
      <c r="G60" s="323"/>
      <c r="H60" s="323"/>
      <c r="I60" s="323"/>
      <c r="J60" s="40"/>
    </row>
    <row r="61" spans="1:10">
      <c r="A61" s="110"/>
      <c r="B61" s="308"/>
      <c r="C61" s="308"/>
      <c r="D61" s="308"/>
      <c r="E61" s="39"/>
      <c r="F61" s="331"/>
      <c r="G61" s="331"/>
      <c r="H61" s="331"/>
      <c r="I61" s="331"/>
      <c r="J61" s="40"/>
    </row>
    <row r="62" spans="1:10">
      <c r="A62" s="110"/>
      <c r="B62" s="42"/>
      <c r="C62" s="41"/>
      <c r="D62" s="43"/>
      <c r="E62" s="39"/>
      <c r="F62" s="39"/>
      <c r="G62" s="39"/>
      <c r="H62" s="39"/>
      <c r="I62" s="39"/>
      <c r="J62" s="40"/>
    </row>
    <row r="63" spans="1:10">
      <c r="A63" s="111"/>
      <c r="B63" s="4"/>
      <c r="C63" s="6"/>
      <c r="D63" s="30"/>
      <c r="E63" s="44"/>
      <c r="F63" s="5"/>
      <c r="G63" s="5"/>
      <c r="H63" s="5"/>
      <c r="I63" s="5"/>
    </row>
    <row r="64" spans="1:10" ht="13.5" thickBot="1">
      <c r="A64" s="111"/>
      <c r="B64" s="4"/>
      <c r="C64" s="6"/>
      <c r="D64" s="30"/>
      <c r="E64" s="44"/>
      <c r="F64" s="5"/>
      <c r="G64" s="5"/>
      <c r="H64" s="5"/>
      <c r="I64" s="5"/>
    </row>
    <row r="65" spans="1:10">
      <c r="A65" s="111"/>
      <c r="B65" s="8" t="str">
        <f>'Colloques médicaux'!B64</f>
        <v>Noms  /  Prénoms</v>
      </c>
      <c r="C65" s="10" t="s">
        <v>1</v>
      </c>
      <c r="D65" s="77" t="str">
        <f>'Colloques médicaux'!D64</f>
        <v>Date entrée Atlas</v>
      </c>
      <c r="E65" s="9"/>
      <c r="F65" s="329" t="s">
        <v>3</v>
      </c>
      <c r="G65" s="329"/>
      <c r="H65" s="329"/>
      <c r="I65" s="329"/>
      <c r="J65" s="330"/>
    </row>
    <row r="66" spans="1:10" ht="13.5" thickBot="1">
      <c r="A66" s="111"/>
      <c r="B66" s="11" t="str">
        <f>'Colloques médicaux'!B65</f>
        <v>Placement</v>
      </c>
      <c r="C66" s="79" t="s">
        <v>31</v>
      </c>
      <c r="D66" s="78" t="str">
        <f>'Colloques médicaux'!D65</f>
        <v>Inf Réf</v>
      </c>
      <c r="E66" s="12"/>
      <c r="F66" s="12"/>
      <c r="G66" s="12"/>
      <c r="H66" s="12"/>
      <c r="I66" s="116" t="s">
        <v>19</v>
      </c>
      <c r="J66" s="13"/>
    </row>
    <row r="67" spans="1:10">
      <c r="A67" s="111"/>
      <c r="B67" s="4"/>
      <c r="C67" s="6"/>
      <c r="D67" s="30"/>
      <c r="E67" s="5"/>
      <c r="F67" s="5"/>
      <c r="G67" s="5"/>
      <c r="H67" s="5"/>
      <c r="I67" s="5"/>
    </row>
    <row r="68" spans="1:10" ht="13.5" thickBot="1">
      <c r="A68" s="111"/>
      <c r="B68" s="4"/>
      <c r="C68" s="6"/>
      <c r="D68" s="30"/>
      <c r="E68" s="5"/>
      <c r="F68" s="5"/>
      <c r="G68" s="5"/>
      <c r="H68" s="5"/>
      <c r="I68" s="5"/>
    </row>
    <row r="69" spans="1:10" ht="14.25" thickTop="1" thickBot="1">
      <c r="A69" s="111"/>
      <c r="B69" s="312" t="s">
        <v>17</v>
      </c>
      <c r="C69" s="313"/>
      <c r="D69" s="314"/>
      <c r="E69" s="44"/>
      <c r="F69" s="320" t="s">
        <v>12</v>
      </c>
      <c r="G69" s="321"/>
      <c r="H69" s="321"/>
      <c r="I69" s="322"/>
    </row>
    <row r="70" spans="1:10" ht="13.5" thickTop="1">
      <c r="A70" s="111"/>
      <c r="B70" s="4"/>
      <c r="C70" s="6"/>
      <c r="D70" s="30"/>
      <c r="E70" s="5"/>
      <c r="F70" s="5"/>
      <c r="G70" s="5"/>
      <c r="H70" s="5"/>
      <c r="I70" s="5"/>
    </row>
    <row r="71" spans="1:10" ht="13.5" thickBot="1">
      <c r="A71" s="110"/>
      <c r="B71" s="42"/>
      <c r="C71" s="41"/>
      <c r="D71" s="43"/>
      <c r="E71" s="39"/>
      <c r="F71" s="39"/>
      <c r="G71" s="39"/>
      <c r="H71" s="39"/>
      <c r="I71" s="39"/>
      <c r="J71" s="40"/>
    </row>
    <row r="72" spans="1:10">
      <c r="A72" s="110">
        <v>8</v>
      </c>
      <c r="B72" s="193" t="str">
        <f>'Colloques médicaux'!B71</f>
        <v>M. Coulot Jean-Marc</v>
      </c>
      <c r="C72" s="182">
        <f>'Colloques médicaux'!C71</f>
        <v>18632</v>
      </c>
      <c r="D72" s="183">
        <f>'Colloques médicaux'!D71</f>
        <v>40432</v>
      </c>
      <c r="E72" s="39"/>
      <c r="F72" s="324"/>
      <c r="G72" s="324"/>
      <c r="H72" s="324"/>
      <c r="I72" s="324"/>
      <c r="J72" s="40"/>
    </row>
    <row r="73" spans="1:10" ht="13.5" thickBot="1">
      <c r="A73" s="110"/>
      <c r="B73" s="180" t="str">
        <f>'Colloques médicaux'!B72</f>
        <v>VOL</v>
      </c>
      <c r="C73" s="181" t="str">
        <f>'Colloques médicaux'!C72</f>
        <v>Mioara</v>
      </c>
      <c r="D73" s="187" t="str">
        <f>'Colloques médicaux'!D72</f>
        <v>Annick</v>
      </c>
      <c r="E73" s="39"/>
      <c r="F73" s="323"/>
      <c r="G73" s="323"/>
      <c r="H73" s="323"/>
      <c r="I73" s="323"/>
      <c r="J73" s="40"/>
    </row>
    <row r="74" spans="1:10">
      <c r="A74" s="110"/>
      <c r="B74" s="315" t="s">
        <v>117</v>
      </c>
      <c r="C74" s="315"/>
      <c r="D74" s="315"/>
      <c r="E74" s="39"/>
      <c r="F74" s="323"/>
      <c r="G74" s="323"/>
      <c r="H74" s="323"/>
      <c r="I74" s="323"/>
      <c r="J74" s="40"/>
    </row>
    <row r="75" spans="1:10">
      <c r="A75" s="110"/>
      <c r="B75" s="316" t="s">
        <v>118</v>
      </c>
      <c r="C75" s="316"/>
      <c r="D75" s="316"/>
      <c r="E75" s="39"/>
      <c r="F75" s="323"/>
      <c r="G75" s="323"/>
      <c r="H75" s="323"/>
      <c r="I75" s="323"/>
      <c r="J75" s="40"/>
    </row>
    <row r="76" spans="1:10">
      <c r="A76" s="110"/>
      <c r="B76" s="308"/>
      <c r="C76" s="308"/>
      <c r="D76" s="308"/>
      <c r="E76" s="39"/>
      <c r="F76" s="323"/>
      <c r="G76" s="323"/>
      <c r="H76" s="323"/>
      <c r="I76" s="323"/>
      <c r="J76" s="40"/>
    </row>
    <row r="77" spans="1:10">
      <c r="A77" s="110"/>
      <c r="B77" s="308"/>
      <c r="C77" s="308"/>
      <c r="D77" s="308"/>
      <c r="E77" s="39"/>
      <c r="F77" s="323"/>
      <c r="G77" s="323"/>
      <c r="H77" s="323"/>
      <c r="I77" s="323"/>
      <c r="J77" s="40"/>
    </row>
    <row r="78" spans="1:10">
      <c r="A78" s="110"/>
      <c r="B78" s="308"/>
      <c r="C78" s="308"/>
      <c r="D78" s="308"/>
      <c r="E78" s="39"/>
      <c r="F78" s="323"/>
      <c r="G78" s="323"/>
      <c r="H78" s="323"/>
      <c r="I78" s="323"/>
      <c r="J78" s="40"/>
    </row>
    <row r="79" spans="1:10" ht="13.5" thickBot="1">
      <c r="A79" s="110"/>
      <c r="B79" s="309"/>
      <c r="C79" s="309"/>
      <c r="D79" s="309"/>
      <c r="E79" s="39"/>
      <c r="F79" s="325"/>
      <c r="G79" s="325"/>
      <c r="H79" s="325"/>
      <c r="I79" s="325"/>
      <c r="J79" s="40"/>
    </row>
    <row r="80" spans="1:10">
      <c r="A80" s="110">
        <f>'Colloques médicaux'!A80</f>
        <v>9</v>
      </c>
      <c r="B80" s="76" t="str">
        <f>'Colloques médicaux'!B80</f>
        <v>M. Roschy Bruno</v>
      </c>
      <c r="C80" s="139">
        <f>'Colloques médicaux'!C80</f>
        <v>20116</v>
      </c>
      <c r="D80" s="120">
        <f>'Colloques médicaux'!D80</f>
        <v>40434</v>
      </c>
      <c r="E80" s="39"/>
      <c r="F80" s="324"/>
      <c r="G80" s="324"/>
      <c r="H80" s="324"/>
      <c r="I80" s="324"/>
      <c r="J80" s="40"/>
    </row>
    <row r="81" spans="1:10" ht="13.5" thickBot="1">
      <c r="A81" s="110"/>
      <c r="B81" s="138" t="str">
        <f>'Colloques médicaux'!B81</f>
        <v>Vol</v>
      </c>
      <c r="C81" s="140" t="str">
        <f>'Colloques médicaux'!C81</f>
        <v>Eleonora</v>
      </c>
      <c r="D81" s="68" t="str">
        <f>'Colloques médicaux'!D81</f>
        <v>Christiane</v>
      </c>
      <c r="E81" s="39"/>
      <c r="F81" s="323"/>
      <c r="G81" s="323"/>
      <c r="H81" s="323"/>
      <c r="I81" s="323"/>
      <c r="J81" s="40"/>
    </row>
    <row r="82" spans="1:10">
      <c r="A82" s="110"/>
      <c r="B82" s="328" t="s">
        <v>119</v>
      </c>
      <c r="C82" s="328"/>
      <c r="D82" s="328"/>
      <c r="E82" s="39"/>
      <c r="F82" s="323"/>
      <c r="G82" s="323"/>
      <c r="H82" s="323"/>
      <c r="I82" s="323"/>
      <c r="J82" s="40"/>
    </row>
    <row r="83" spans="1:10">
      <c r="A83" s="110"/>
      <c r="B83" s="308"/>
      <c r="C83" s="308"/>
      <c r="D83" s="308"/>
      <c r="E83" s="39"/>
      <c r="F83" s="323"/>
      <c r="G83" s="323"/>
      <c r="H83" s="323"/>
      <c r="I83" s="323"/>
      <c r="J83" s="40"/>
    </row>
    <row r="84" spans="1:10">
      <c r="A84" s="110"/>
      <c r="B84" s="308"/>
      <c r="C84" s="308"/>
      <c r="D84" s="308"/>
      <c r="E84" s="39"/>
      <c r="F84" s="323"/>
      <c r="G84" s="323"/>
      <c r="H84" s="323"/>
      <c r="I84" s="323"/>
      <c r="J84" s="40"/>
    </row>
    <row r="85" spans="1:10">
      <c r="A85" s="110"/>
      <c r="B85" s="308"/>
      <c r="C85" s="308"/>
      <c r="D85" s="308"/>
      <c r="E85" s="39"/>
      <c r="F85" s="323"/>
      <c r="G85" s="323"/>
      <c r="H85" s="323"/>
      <c r="I85" s="323"/>
      <c r="J85" s="40"/>
    </row>
    <row r="86" spans="1:10">
      <c r="A86" s="110"/>
      <c r="B86" s="308"/>
      <c r="C86" s="308"/>
      <c r="D86" s="308"/>
      <c r="E86" s="39"/>
      <c r="F86" s="323"/>
      <c r="G86" s="323"/>
      <c r="H86" s="323"/>
      <c r="I86" s="323"/>
      <c r="J86" s="40"/>
    </row>
    <row r="87" spans="1:10" ht="13.5" thickBot="1">
      <c r="A87" s="110"/>
      <c r="B87" s="309"/>
      <c r="C87" s="309"/>
      <c r="D87" s="309"/>
      <c r="E87" s="39"/>
      <c r="F87" s="325"/>
      <c r="G87" s="325"/>
      <c r="H87" s="325"/>
      <c r="I87" s="325"/>
      <c r="J87" s="40"/>
    </row>
    <row r="88" spans="1:10">
      <c r="A88" s="110">
        <f>'Colloques médicaux'!A89</f>
        <v>10</v>
      </c>
      <c r="B88" s="76" t="str">
        <f>'Colloques médicaux'!B89</f>
        <v>M. Genoud Casimir</v>
      </c>
      <c r="C88" s="139">
        <f>'Colloques médicaux'!C89</f>
        <v>18580</v>
      </c>
      <c r="D88" s="120">
        <f>'Colloques médicaux'!D89</f>
        <v>40436</v>
      </c>
      <c r="E88" s="39"/>
      <c r="F88" s="324"/>
      <c r="G88" s="324"/>
      <c r="H88" s="324"/>
      <c r="I88" s="324"/>
      <c r="J88" s="40"/>
    </row>
    <row r="89" spans="1:10" ht="13.5" thickBot="1">
      <c r="A89" s="110"/>
      <c r="B89" s="138" t="str">
        <f>'Colloques médicaux'!B90</f>
        <v>PLO</v>
      </c>
      <c r="C89" s="140" t="str">
        <f>'Colloques médicaux'!C90</f>
        <v>Adolfo</v>
      </c>
      <c r="D89" s="68" t="str">
        <f>'Colloques médicaux'!D90</f>
        <v>Annick</v>
      </c>
      <c r="E89" s="39"/>
      <c r="F89" s="323"/>
      <c r="G89" s="323"/>
      <c r="H89" s="323"/>
      <c r="I89" s="323"/>
      <c r="J89" s="40"/>
    </row>
    <row r="90" spans="1:10" ht="12.75" customHeight="1">
      <c r="A90" s="110"/>
      <c r="B90" s="348" t="s">
        <v>120</v>
      </c>
      <c r="C90" s="348"/>
      <c r="D90" s="348"/>
      <c r="E90" s="39"/>
      <c r="F90" s="323"/>
      <c r="G90" s="323"/>
      <c r="H90" s="323"/>
      <c r="I90" s="323"/>
      <c r="J90" s="40"/>
    </row>
    <row r="91" spans="1:10">
      <c r="A91" s="110"/>
      <c r="B91" s="308"/>
      <c r="C91" s="308"/>
      <c r="D91" s="308"/>
      <c r="E91" s="39"/>
      <c r="F91" s="323"/>
      <c r="G91" s="323"/>
      <c r="H91" s="323"/>
      <c r="I91" s="323"/>
      <c r="J91" s="40"/>
    </row>
    <row r="92" spans="1:10">
      <c r="A92" s="110"/>
      <c r="B92" s="308"/>
      <c r="C92" s="308"/>
      <c r="D92" s="308"/>
      <c r="E92" s="39"/>
      <c r="F92" s="323"/>
      <c r="G92" s="323"/>
      <c r="H92" s="323"/>
      <c r="I92" s="323"/>
      <c r="J92" s="40"/>
    </row>
    <row r="93" spans="1:10">
      <c r="A93" s="110"/>
      <c r="B93" s="308"/>
      <c r="C93" s="308"/>
      <c r="D93" s="308"/>
      <c r="E93" s="39"/>
      <c r="F93" s="323"/>
      <c r="G93" s="323"/>
      <c r="H93" s="323"/>
      <c r="I93" s="323"/>
      <c r="J93" s="40"/>
    </row>
    <row r="94" spans="1:10">
      <c r="A94" s="110"/>
      <c r="B94" s="308"/>
      <c r="C94" s="308"/>
      <c r="D94" s="308"/>
      <c r="E94" s="39"/>
      <c r="F94" s="323"/>
      <c r="G94" s="323"/>
      <c r="H94" s="323"/>
      <c r="I94" s="323"/>
      <c r="J94" s="40"/>
    </row>
    <row r="95" spans="1:10" ht="13.5" thickBot="1">
      <c r="A95" s="110"/>
      <c r="B95" s="309"/>
      <c r="C95" s="309"/>
      <c r="D95" s="309"/>
      <c r="E95" s="39"/>
      <c r="F95" s="325"/>
      <c r="G95" s="325"/>
      <c r="H95" s="325"/>
      <c r="I95" s="325"/>
      <c r="J95" s="40"/>
    </row>
    <row r="96" spans="1:10">
      <c r="A96" s="110">
        <f>'Colloques médicaux'!A98</f>
        <v>11</v>
      </c>
      <c r="B96" s="50" t="str">
        <f>'Colloques médicaux'!B98</f>
        <v>M. Desbiolles Eric</v>
      </c>
      <c r="C96" s="139">
        <f>'Colloques médicaux'!C98</f>
        <v>27609</v>
      </c>
      <c r="D96" s="120">
        <f>'Colloques médicaux'!D98</f>
        <v>40438</v>
      </c>
      <c r="E96" s="39"/>
      <c r="F96" s="324"/>
      <c r="G96" s="324"/>
      <c r="H96" s="324"/>
      <c r="I96" s="324"/>
      <c r="J96" s="40"/>
    </row>
    <row r="97" spans="1:10" ht="13.5" thickBot="1">
      <c r="A97" s="110"/>
      <c r="B97" s="137" t="str">
        <f>'Colloques médicaux'!B99</f>
        <v>VOL</v>
      </c>
      <c r="C97" s="140" t="str">
        <f>'Colloques médicaux'!C99</f>
        <v>Mioara</v>
      </c>
      <c r="D97" s="68" t="str">
        <f>'Colloques médicaux'!D99</f>
        <v>Germaine</v>
      </c>
      <c r="E97" s="39"/>
      <c r="F97" s="323"/>
      <c r="G97" s="323"/>
      <c r="H97" s="323"/>
      <c r="I97" s="323"/>
      <c r="J97" s="40"/>
    </row>
    <row r="98" spans="1:10" ht="12.75" customHeight="1">
      <c r="A98" s="110"/>
      <c r="B98" s="315" t="s">
        <v>121</v>
      </c>
      <c r="C98" s="315"/>
      <c r="D98" s="315"/>
      <c r="E98" s="39"/>
      <c r="F98" s="323"/>
      <c r="G98" s="323"/>
      <c r="H98" s="323"/>
      <c r="I98" s="323"/>
      <c r="J98" s="40"/>
    </row>
    <row r="99" spans="1:10">
      <c r="A99" s="110"/>
      <c r="B99" s="316" t="s">
        <v>122</v>
      </c>
      <c r="C99" s="316"/>
      <c r="D99" s="316"/>
      <c r="E99" s="39"/>
      <c r="F99" s="323"/>
      <c r="G99" s="323"/>
      <c r="H99" s="323"/>
      <c r="I99" s="323"/>
      <c r="J99" s="40"/>
    </row>
    <row r="100" spans="1:10">
      <c r="A100" s="110"/>
      <c r="B100" s="308"/>
      <c r="C100" s="308"/>
      <c r="D100" s="308"/>
      <c r="E100" s="39"/>
      <c r="F100" s="323"/>
      <c r="G100" s="323"/>
      <c r="H100" s="323"/>
      <c r="I100" s="323"/>
      <c r="J100" s="40"/>
    </row>
    <row r="101" spans="1:10">
      <c r="A101" s="110"/>
      <c r="B101" s="308"/>
      <c r="C101" s="308"/>
      <c r="D101" s="308"/>
      <c r="E101" s="39"/>
      <c r="F101" s="323"/>
      <c r="G101" s="323"/>
      <c r="H101" s="323"/>
      <c r="I101" s="323"/>
      <c r="J101" s="40"/>
    </row>
    <row r="102" spans="1:10">
      <c r="A102" s="110"/>
      <c r="B102" s="308"/>
      <c r="C102" s="308"/>
      <c r="D102" s="308"/>
      <c r="E102" s="39"/>
      <c r="F102" s="323"/>
      <c r="G102" s="323"/>
      <c r="H102" s="323"/>
      <c r="I102" s="323"/>
      <c r="J102" s="40"/>
    </row>
    <row r="103" spans="1:10" ht="13.5" thickBot="1">
      <c r="A103" s="110"/>
      <c r="B103" s="309"/>
      <c r="C103" s="309"/>
      <c r="D103" s="309"/>
      <c r="E103" s="39"/>
      <c r="F103" s="325"/>
      <c r="G103" s="325"/>
      <c r="H103" s="325"/>
      <c r="I103" s="325"/>
      <c r="J103" s="40"/>
    </row>
    <row r="104" spans="1:10">
      <c r="A104" s="110">
        <f>'Colloques médicaux'!A106</f>
        <v>12</v>
      </c>
      <c r="B104" s="50" t="str">
        <f>'Colloques médicaux'!B106</f>
        <v>Mme Peyraud Régine</v>
      </c>
      <c r="C104" s="139">
        <f>'Colloques médicaux'!C106</f>
        <v>25338</v>
      </c>
      <c r="D104" s="120">
        <f>'Colloques médicaux'!D106</f>
        <v>40462</v>
      </c>
      <c r="E104" s="39"/>
      <c r="F104" s="324"/>
      <c r="G104" s="324"/>
      <c r="H104" s="324"/>
      <c r="I104" s="324"/>
      <c r="J104" s="40"/>
    </row>
    <row r="105" spans="1:10" ht="13.5" thickBot="1">
      <c r="A105" s="110"/>
      <c r="B105" s="137" t="str">
        <f>'Colloques médicaux'!B107</f>
        <v>PLE</v>
      </c>
      <c r="C105" s="140" t="str">
        <f>'Colloques médicaux'!C107</f>
        <v>Mioara</v>
      </c>
      <c r="D105" s="176" t="str">
        <f>'Colloques médicaux'!D107</f>
        <v>Sonia</v>
      </c>
      <c r="E105" s="39"/>
      <c r="F105" s="323"/>
      <c r="G105" s="323"/>
      <c r="H105" s="323"/>
      <c r="I105" s="323"/>
      <c r="J105" s="40"/>
    </row>
    <row r="106" spans="1:10" ht="12.75" customHeight="1">
      <c r="A106" s="110"/>
      <c r="B106" s="315" t="s">
        <v>123</v>
      </c>
      <c r="C106" s="315"/>
      <c r="D106" s="315"/>
      <c r="E106" s="39"/>
      <c r="F106" s="323"/>
      <c r="G106" s="323"/>
      <c r="H106" s="323"/>
      <c r="I106" s="323"/>
      <c r="J106" s="40"/>
    </row>
    <row r="107" spans="1:10">
      <c r="A107" s="110"/>
      <c r="B107" s="308"/>
      <c r="C107" s="308"/>
      <c r="D107" s="308"/>
      <c r="E107" s="39"/>
      <c r="F107" s="323"/>
      <c r="G107" s="323"/>
      <c r="H107" s="323"/>
      <c r="I107" s="323"/>
      <c r="J107" s="40"/>
    </row>
    <row r="108" spans="1:10" ht="12.75" customHeight="1">
      <c r="A108" s="110"/>
      <c r="B108" s="308"/>
      <c r="C108" s="308"/>
      <c r="D108" s="308"/>
      <c r="E108" s="39"/>
      <c r="F108" s="323"/>
      <c r="G108" s="323"/>
      <c r="H108" s="323"/>
      <c r="I108" s="323"/>
      <c r="J108" s="40"/>
    </row>
    <row r="109" spans="1:10">
      <c r="A109" s="110"/>
      <c r="B109" s="308"/>
      <c r="C109" s="308"/>
      <c r="D109" s="308"/>
      <c r="E109" s="39"/>
      <c r="F109" s="323"/>
      <c r="G109" s="323"/>
      <c r="H109" s="323"/>
      <c r="I109" s="323"/>
      <c r="J109" s="40"/>
    </row>
    <row r="110" spans="1:10">
      <c r="A110" s="110"/>
      <c r="B110" s="308"/>
      <c r="C110" s="308"/>
      <c r="D110" s="308"/>
      <c r="E110" s="39"/>
      <c r="F110" s="323"/>
      <c r="G110" s="323"/>
      <c r="H110" s="323"/>
      <c r="I110" s="323"/>
      <c r="J110" s="40"/>
    </row>
    <row r="111" spans="1:10" ht="13.5" thickBot="1">
      <c r="A111" s="110"/>
      <c r="B111" s="308"/>
      <c r="C111" s="308"/>
      <c r="D111" s="308"/>
      <c r="E111" s="39"/>
      <c r="F111" s="325"/>
      <c r="G111" s="325"/>
      <c r="H111" s="325"/>
      <c r="I111" s="325"/>
      <c r="J111" s="40"/>
    </row>
    <row r="112" spans="1:10">
      <c r="A112" s="110">
        <v>13</v>
      </c>
      <c r="B112" s="50" t="str">
        <f>'Colloques médicaux'!B114</f>
        <v>Mme Meier Isabelle</v>
      </c>
      <c r="C112" s="139">
        <f>'Colloques médicaux'!C114</f>
        <v>22783</v>
      </c>
      <c r="D112" s="120">
        <f>'Colloques médicaux'!D114</f>
        <v>40464</v>
      </c>
      <c r="E112" s="39"/>
      <c r="F112" s="324"/>
      <c r="G112" s="324"/>
      <c r="H112" s="324"/>
      <c r="I112" s="324"/>
      <c r="J112" s="40"/>
    </row>
    <row r="113" spans="1:10" ht="13.5" thickBot="1">
      <c r="A113" s="110"/>
      <c r="B113" s="137" t="str">
        <f>'Colloques médicaux'!B115</f>
        <v>VOL</v>
      </c>
      <c r="C113" s="140" t="str">
        <f>'Colloques médicaux'!C115</f>
        <v>Mioara</v>
      </c>
      <c r="D113" s="68" t="str">
        <f>'Colloques médicaux'!D115</f>
        <v>Christophe</v>
      </c>
      <c r="E113" s="39"/>
      <c r="F113" s="323"/>
      <c r="G113" s="323"/>
      <c r="H113" s="323"/>
      <c r="I113" s="323"/>
      <c r="J113" s="40"/>
    </row>
    <row r="114" spans="1:10" ht="12.75" customHeight="1">
      <c r="A114" s="110"/>
      <c r="B114" s="315" t="s">
        <v>124</v>
      </c>
      <c r="C114" s="315"/>
      <c r="D114" s="315"/>
      <c r="E114" s="39"/>
      <c r="F114" s="323"/>
      <c r="G114" s="323"/>
      <c r="H114" s="323"/>
      <c r="I114" s="323"/>
      <c r="J114" s="40"/>
    </row>
    <row r="115" spans="1:10" ht="12.75" customHeight="1">
      <c r="A115" s="110"/>
      <c r="B115" s="307"/>
      <c r="C115" s="308"/>
      <c r="D115" s="308"/>
      <c r="E115" s="39"/>
      <c r="F115" s="323"/>
      <c r="G115" s="323"/>
      <c r="H115" s="323"/>
      <c r="I115" s="323"/>
      <c r="J115" s="40"/>
    </row>
    <row r="116" spans="1:10">
      <c r="A116" s="110"/>
      <c r="B116" s="308"/>
      <c r="C116" s="308"/>
      <c r="D116" s="308"/>
      <c r="E116" s="39"/>
      <c r="F116" s="323"/>
      <c r="G116" s="323"/>
      <c r="H116" s="323"/>
      <c r="I116" s="323"/>
      <c r="J116" s="40"/>
    </row>
    <row r="117" spans="1:10">
      <c r="A117" s="110"/>
      <c r="B117" s="308"/>
      <c r="C117" s="308"/>
      <c r="D117" s="308"/>
      <c r="E117" s="39"/>
      <c r="F117" s="323"/>
      <c r="G117" s="323"/>
      <c r="H117" s="323"/>
      <c r="I117" s="323"/>
      <c r="J117" s="40"/>
    </row>
    <row r="118" spans="1:10">
      <c r="A118" s="110"/>
      <c r="B118" s="308"/>
      <c r="C118" s="308"/>
      <c r="D118" s="308"/>
      <c r="E118" s="39"/>
      <c r="F118" s="323"/>
      <c r="G118" s="323"/>
      <c r="H118" s="323"/>
      <c r="I118" s="323"/>
      <c r="J118" s="40"/>
    </row>
    <row r="119" spans="1:10">
      <c r="A119" s="110"/>
      <c r="B119" s="308"/>
      <c r="C119" s="308"/>
      <c r="D119" s="308"/>
      <c r="E119" s="39"/>
      <c r="F119" s="323"/>
      <c r="G119" s="323"/>
      <c r="H119" s="323"/>
      <c r="I119" s="323"/>
      <c r="J119" s="40"/>
    </row>
    <row r="120" spans="1:10">
      <c r="A120" s="110"/>
      <c r="B120" s="317"/>
      <c r="C120" s="317"/>
      <c r="D120" s="317"/>
      <c r="E120" s="39"/>
      <c r="F120" s="323"/>
      <c r="G120" s="323"/>
      <c r="H120" s="323"/>
      <c r="I120" s="323"/>
      <c r="J120" s="40"/>
    </row>
    <row r="121" spans="1:10">
      <c r="A121" s="110"/>
      <c r="B121" s="308"/>
      <c r="C121" s="308"/>
      <c r="D121" s="308"/>
      <c r="E121" s="39"/>
      <c r="F121" s="323"/>
      <c r="G121" s="323"/>
      <c r="H121" s="323"/>
      <c r="I121" s="323"/>
      <c r="J121" s="40"/>
    </row>
    <row r="122" spans="1:10">
      <c r="A122" s="110"/>
      <c r="B122" s="308"/>
      <c r="C122" s="308"/>
      <c r="D122" s="308"/>
      <c r="E122" s="39"/>
      <c r="F122" s="323"/>
      <c r="G122" s="323"/>
      <c r="H122" s="323"/>
      <c r="I122" s="323"/>
      <c r="J122" s="40"/>
    </row>
    <row r="123" spans="1:10">
      <c r="A123" s="110"/>
      <c r="B123" s="311"/>
      <c r="C123" s="311"/>
      <c r="D123" s="311"/>
      <c r="E123" s="39"/>
      <c r="F123" s="331"/>
      <c r="G123" s="331"/>
      <c r="H123" s="331"/>
      <c r="I123" s="331"/>
      <c r="J123" s="40"/>
    </row>
    <row r="124" spans="1:10">
      <c r="A124" s="110"/>
      <c r="B124" s="42"/>
      <c r="C124" s="41"/>
      <c r="D124" s="43"/>
      <c r="E124" s="39"/>
      <c r="F124" s="39"/>
      <c r="G124" s="39"/>
      <c r="H124" s="39"/>
      <c r="I124" s="39"/>
      <c r="J124" s="40"/>
    </row>
    <row r="125" spans="1:10">
      <c r="A125" s="111"/>
      <c r="B125" s="4"/>
      <c r="C125" s="6"/>
      <c r="D125" s="30"/>
      <c r="E125" s="5"/>
      <c r="F125" s="5"/>
      <c r="G125" s="5"/>
      <c r="H125" s="5"/>
      <c r="I125" s="5"/>
    </row>
    <row r="126" spans="1:10">
      <c r="A126" s="111"/>
      <c r="B126" s="4"/>
      <c r="C126" s="6"/>
      <c r="D126" s="30"/>
      <c r="E126" s="5"/>
      <c r="F126" s="5"/>
      <c r="G126" s="5"/>
      <c r="H126" s="5"/>
      <c r="I126" s="5"/>
    </row>
    <row r="127" spans="1:10" ht="13.5" thickBot="1">
      <c r="A127" s="111"/>
      <c r="B127" s="4"/>
      <c r="C127" s="6"/>
      <c r="D127" s="30"/>
      <c r="E127" s="5"/>
      <c r="F127" s="5"/>
      <c r="G127" s="5"/>
      <c r="H127" s="5"/>
      <c r="I127" s="5"/>
    </row>
    <row r="128" spans="1:10">
      <c r="A128" s="111"/>
      <c r="B128" s="8" t="str">
        <f>'Colloques médicaux'!B126</f>
        <v>Noms  /  Prénoms</v>
      </c>
      <c r="C128" s="10" t="s">
        <v>1</v>
      </c>
      <c r="D128" s="77" t="str">
        <f>'Colloques médicaux'!D126</f>
        <v>Date entrée Atlas</v>
      </c>
      <c r="E128" s="9"/>
      <c r="F128" s="329" t="s">
        <v>3</v>
      </c>
      <c r="G128" s="329"/>
      <c r="H128" s="329"/>
      <c r="I128" s="329"/>
      <c r="J128" s="330"/>
    </row>
    <row r="129" spans="1:10" ht="13.5" thickBot="1">
      <c r="A129" s="111"/>
      <c r="B129" s="11" t="str">
        <f>'Colloques médicaux'!B127</f>
        <v>Placement</v>
      </c>
      <c r="C129" s="79" t="s">
        <v>31</v>
      </c>
      <c r="D129" s="78" t="str">
        <f>'Colloques médicaux'!D127</f>
        <v>Inf Réf</v>
      </c>
      <c r="E129" s="12"/>
      <c r="F129" s="12"/>
      <c r="G129" s="12"/>
      <c r="H129" s="12"/>
      <c r="I129" s="116" t="s">
        <v>19</v>
      </c>
      <c r="J129" s="13"/>
    </row>
    <row r="130" spans="1:10">
      <c r="A130" s="111"/>
      <c r="B130" s="4"/>
      <c r="C130" s="6"/>
      <c r="D130" s="30"/>
      <c r="E130" s="5"/>
      <c r="F130" s="5"/>
      <c r="G130" s="5"/>
      <c r="H130" s="5"/>
      <c r="I130" s="5"/>
    </row>
    <row r="131" spans="1:10">
      <c r="A131" s="111"/>
      <c r="B131" s="4"/>
      <c r="C131" s="6"/>
      <c r="D131" s="30"/>
      <c r="E131" s="5"/>
      <c r="F131" s="5"/>
      <c r="G131" s="5"/>
      <c r="H131" s="5"/>
      <c r="I131" s="5"/>
    </row>
    <row r="132" spans="1:10" ht="13.5" thickBot="1">
      <c r="A132" s="111"/>
      <c r="B132" s="4"/>
      <c r="C132" s="6"/>
      <c r="D132" s="30"/>
      <c r="E132" s="5"/>
      <c r="F132" s="5"/>
      <c r="G132" s="5"/>
      <c r="H132" s="5"/>
      <c r="I132" s="5"/>
    </row>
    <row r="133" spans="1:10" ht="14.25" thickTop="1" thickBot="1">
      <c r="A133" s="111"/>
      <c r="B133" s="312" t="s">
        <v>17</v>
      </c>
      <c r="C133" s="313"/>
      <c r="D133" s="314"/>
      <c r="E133" s="44"/>
      <c r="F133" s="320" t="s">
        <v>12</v>
      </c>
      <c r="G133" s="321"/>
      <c r="H133" s="321"/>
      <c r="I133" s="322"/>
    </row>
    <row r="134" spans="1:10" ht="13.5" thickTop="1">
      <c r="A134" s="111"/>
      <c r="B134" s="4"/>
      <c r="C134" s="6"/>
      <c r="D134" s="30"/>
      <c r="E134" s="5"/>
      <c r="F134" s="5"/>
      <c r="G134" s="5"/>
      <c r="H134" s="5"/>
      <c r="I134" s="5"/>
    </row>
    <row r="135" spans="1:10" ht="13.5" thickBot="1">
      <c r="A135" s="110"/>
      <c r="B135" s="42"/>
      <c r="C135" s="41"/>
      <c r="D135" s="43"/>
      <c r="E135" s="39"/>
      <c r="F135" s="39"/>
      <c r="G135" s="39"/>
      <c r="H135" s="39"/>
      <c r="I135" s="39"/>
      <c r="J135" s="40"/>
    </row>
    <row r="136" spans="1:10">
      <c r="A136" s="110">
        <v>14</v>
      </c>
      <c r="B136" s="49" t="str">
        <f>'Colloques médicaux'!B130</f>
        <v xml:space="preserve">Mme Brun Muriel </v>
      </c>
      <c r="C136" s="141">
        <f>'Colloques médicaux'!C130</f>
        <v>22916</v>
      </c>
      <c r="D136" s="120">
        <f>'Colloques médicaux'!D130</f>
        <v>40465</v>
      </c>
      <c r="E136" s="39"/>
      <c r="F136" s="324"/>
      <c r="G136" s="324"/>
      <c r="H136" s="324"/>
      <c r="I136" s="324"/>
      <c r="J136" s="40"/>
    </row>
    <row r="137" spans="1:10" ht="13.5" thickBot="1">
      <c r="A137" s="110"/>
      <c r="B137" s="136" t="str">
        <f>'Colloques médicaux'!B131</f>
        <v>VOL</v>
      </c>
      <c r="C137" s="142" t="str">
        <f>'Colloques médicaux'!C131</f>
        <v>Mioara</v>
      </c>
      <c r="D137" s="68" t="str">
        <f>'Colloques médicaux'!D131</f>
        <v>Marie</v>
      </c>
      <c r="E137" s="39"/>
      <c r="F137" s="323"/>
      <c r="G137" s="323"/>
      <c r="H137" s="323"/>
      <c r="I137" s="323"/>
      <c r="J137" s="40"/>
    </row>
    <row r="138" spans="1:10" ht="12.75" customHeight="1">
      <c r="A138" s="110"/>
      <c r="B138" s="315" t="s">
        <v>125</v>
      </c>
      <c r="C138" s="315"/>
      <c r="D138" s="315"/>
      <c r="E138" s="39"/>
      <c r="F138" s="323"/>
      <c r="G138" s="323"/>
      <c r="H138" s="323"/>
      <c r="I138" s="323"/>
      <c r="J138" s="40"/>
    </row>
    <row r="139" spans="1:10" ht="12.75" customHeight="1">
      <c r="A139" s="110"/>
      <c r="B139" s="316" t="s">
        <v>126</v>
      </c>
      <c r="C139" s="316"/>
      <c r="D139" s="316"/>
      <c r="E139" s="39"/>
      <c r="F139" s="323"/>
      <c r="G139" s="323"/>
      <c r="H139" s="323"/>
      <c r="I139" s="323"/>
      <c r="J139" s="40"/>
    </row>
    <row r="140" spans="1:10" ht="12.75" customHeight="1">
      <c r="A140" s="110"/>
      <c r="B140" s="308"/>
      <c r="C140" s="308"/>
      <c r="D140" s="308"/>
      <c r="E140" s="39"/>
      <c r="F140" s="323"/>
      <c r="G140" s="323"/>
      <c r="H140" s="323"/>
      <c r="I140" s="323"/>
      <c r="J140" s="40"/>
    </row>
    <row r="141" spans="1:10" ht="12.75" customHeight="1">
      <c r="A141" s="110"/>
      <c r="B141" s="308"/>
      <c r="C141" s="308"/>
      <c r="D141" s="308"/>
      <c r="E141" s="39"/>
      <c r="F141" s="323"/>
      <c r="G141" s="323"/>
      <c r="H141" s="323"/>
      <c r="I141" s="323"/>
      <c r="J141" s="40"/>
    </row>
    <row r="142" spans="1:10">
      <c r="A142" s="110"/>
      <c r="B142" s="308"/>
      <c r="C142" s="308"/>
      <c r="D142" s="308"/>
      <c r="E142" s="39"/>
      <c r="F142" s="323"/>
      <c r="G142" s="323"/>
      <c r="H142" s="323"/>
      <c r="I142" s="323"/>
      <c r="J142" s="40"/>
    </row>
    <row r="143" spans="1:10" ht="13.5" thickBot="1">
      <c r="A143" s="110"/>
      <c r="B143" s="308"/>
      <c r="C143" s="308"/>
      <c r="D143" s="308"/>
      <c r="E143" s="39"/>
      <c r="F143" s="325"/>
      <c r="G143" s="325"/>
      <c r="H143" s="325"/>
      <c r="I143" s="325"/>
      <c r="J143" s="40"/>
    </row>
    <row r="144" spans="1:10">
      <c r="A144" s="110">
        <f>'Colloques médicaux'!A139</f>
        <v>15</v>
      </c>
      <c r="B144" s="49" t="str">
        <f>'Colloques médicaux'!B139</f>
        <v>Mme Rebetez Sandra</v>
      </c>
      <c r="C144" s="141">
        <f>'Colloques médicaux'!C139</f>
        <v>24070</v>
      </c>
      <c r="D144" s="120">
        <f>'Colloques médicaux'!D139</f>
        <v>40469</v>
      </c>
      <c r="E144" s="39"/>
      <c r="F144" s="324"/>
      <c r="G144" s="324"/>
      <c r="H144" s="324"/>
      <c r="I144" s="324"/>
      <c r="J144" s="40"/>
    </row>
    <row r="145" spans="1:10" ht="13.5" thickBot="1">
      <c r="A145" s="110"/>
      <c r="B145" s="136" t="str">
        <f>'Colloques médicaux'!B140</f>
        <v>VOL</v>
      </c>
      <c r="C145" s="142" t="str">
        <f>'Colloques médicaux'!C140</f>
        <v>Emilia</v>
      </c>
      <c r="D145" s="68" t="str">
        <f>'Colloques médicaux'!D140</f>
        <v>Coraline</v>
      </c>
      <c r="E145" s="39"/>
      <c r="F145" s="323"/>
      <c r="G145" s="323"/>
      <c r="H145" s="323"/>
      <c r="I145" s="323"/>
      <c r="J145" s="40"/>
    </row>
    <row r="146" spans="1:10" ht="12.75" customHeight="1">
      <c r="A146" s="110"/>
      <c r="B146" s="315" t="s">
        <v>127</v>
      </c>
      <c r="C146" s="315"/>
      <c r="D146" s="315"/>
      <c r="E146" s="39"/>
      <c r="F146" s="323"/>
      <c r="G146" s="323"/>
      <c r="H146" s="323"/>
      <c r="I146" s="323"/>
      <c r="J146" s="40"/>
    </row>
    <row r="147" spans="1:10">
      <c r="A147" s="110"/>
      <c r="B147" s="307"/>
      <c r="C147" s="308"/>
      <c r="D147" s="308"/>
      <c r="E147" s="39"/>
      <c r="F147" s="323"/>
      <c r="G147" s="323"/>
      <c r="H147" s="323"/>
      <c r="I147" s="323"/>
      <c r="J147" s="40"/>
    </row>
    <row r="148" spans="1:10">
      <c r="A148" s="110"/>
      <c r="B148" s="308"/>
      <c r="C148" s="308"/>
      <c r="D148" s="308"/>
      <c r="E148" s="39"/>
      <c r="F148" s="323"/>
      <c r="G148" s="323"/>
      <c r="H148" s="323"/>
      <c r="I148" s="323"/>
      <c r="J148" s="40"/>
    </row>
    <row r="149" spans="1:10" ht="12.75" customHeight="1">
      <c r="A149" s="110"/>
      <c r="B149" s="308"/>
      <c r="C149" s="308"/>
      <c r="D149" s="308"/>
      <c r="E149" s="39"/>
      <c r="F149" s="323"/>
      <c r="G149" s="323"/>
      <c r="H149" s="323"/>
      <c r="I149" s="323"/>
      <c r="J149" s="40"/>
    </row>
    <row r="150" spans="1:10">
      <c r="A150" s="110"/>
      <c r="B150" s="311"/>
      <c r="C150" s="311"/>
      <c r="D150" s="311"/>
      <c r="E150" s="39"/>
      <c r="F150" s="323"/>
      <c r="G150" s="323"/>
      <c r="H150" s="323"/>
      <c r="I150" s="323"/>
      <c r="J150" s="40"/>
    </row>
    <row r="151" spans="1:10" ht="13.5" thickBot="1">
      <c r="A151" s="110"/>
      <c r="B151" s="310"/>
      <c r="C151" s="310"/>
      <c r="D151" s="310"/>
      <c r="E151" s="39"/>
      <c r="F151" s="325"/>
      <c r="G151" s="325"/>
      <c r="H151" s="325"/>
      <c r="I151" s="325"/>
      <c r="J151" s="40"/>
    </row>
    <row r="152" spans="1:10">
      <c r="A152" s="110">
        <f>'Colloques médicaux'!A148</f>
        <v>16</v>
      </c>
      <c r="B152" s="49" t="str">
        <f>'Colloques médicaux'!B148</f>
        <v>Mr Berrios Renato</v>
      </c>
      <c r="C152" s="141">
        <f>'Colloques médicaux'!C148</f>
        <v>20525</v>
      </c>
      <c r="D152" s="120">
        <f>'Colloques médicaux'!D148</f>
        <v>40470</v>
      </c>
      <c r="E152" s="39"/>
      <c r="F152" s="324"/>
      <c r="G152" s="324"/>
      <c r="H152" s="324"/>
      <c r="I152" s="324"/>
      <c r="J152" s="40"/>
    </row>
    <row r="153" spans="1:10" ht="13.5" thickBot="1">
      <c r="A153" s="110"/>
      <c r="B153" s="136" t="str">
        <f>'Colloques médicaux'!B149</f>
        <v>VOL</v>
      </c>
      <c r="C153" s="142">
        <f>'Colloques médicaux'!C149</f>
        <v>0</v>
      </c>
      <c r="D153" s="68" t="str">
        <f>'Colloques médicaux'!D149</f>
        <v>Annick</v>
      </c>
      <c r="E153" s="39"/>
      <c r="F153" s="323"/>
      <c r="G153" s="323"/>
      <c r="H153" s="323"/>
      <c r="I153" s="323"/>
      <c r="J153" s="40"/>
    </row>
    <row r="154" spans="1:10" ht="12.75" customHeight="1">
      <c r="A154" s="110"/>
      <c r="B154" s="315" t="s">
        <v>94</v>
      </c>
      <c r="C154" s="315"/>
      <c r="D154" s="315"/>
      <c r="E154" s="39"/>
      <c r="F154" s="323"/>
      <c r="G154" s="323"/>
      <c r="H154" s="323"/>
      <c r="I154" s="323"/>
      <c r="J154" s="40"/>
    </row>
    <row r="155" spans="1:10" ht="12.75" customHeight="1">
      <c r="A155" s="110"/>
      <c r="B155" s="316"/>
      <c r="C155" s="316"/>
      <c r="D155" s="316"/>
      <c r="E155" s="39"/>
      <c r="F155" s="323"/>
      <c r="G155" s="323"/>
      <c r="H155" s="323"/>
      <c r="I155" s="323"/>
      <c r="J155" s="40"/>
    </row>
    <row r="156" spans="1:10" ht="12.75" customHeight="1">
      <c r="A156" s="110"/>
      <c r="B156" s="308"/>
      <c r="C156" s="308"/>
      <c r="D156" s="308"/>
      <c r="E156" s="39"/>
      <c r="F156" s="323"/>
      <c r="G156" s="323"/>
      <c r="H156" s="323"/>
      <c r="I156" s="323"/>
      <c r="J156" s="40"/>
    </row>
    <row r="157" spans="1:10" ht="12.75" customHeight="1">
      <c r="A157" s="110"/>
      <c r="B157" s="308"/>
      <c r="C157" s="308"/>
      <c r="D157" s="308"/>
      <c r="E157" s="39"/>
      <c r="F157" s="323"/>
      <c r="G157" s="323"/>
      <c r="H157" s="323"/>
      <c r="I157" s="323"/>
      <c r="J157" s="40"/>
    </row>
    <row r="158" spans="1:10">
      <c r="A158" s="110"/>
      <c r="B158" s="308"/>
      <c r="C158" s="308"/>
      <c r="D158" s="308"/>
      <c r="E158" s="39"/>
      <c r="F158" s="323"/>
      <c r="G158" s="323"/>
      <c r="H158" s="323"/>
      <c r="I158" s="323"/>
      <c r="J158" s="40"/>
    </row>
    <row r="159" spans="1:10" ht="13.5" thickBot="1">
      <c r="A159" s="110"/>
      <c r="B159" s="327"/>
      <c r="C159" s="327"/>
      <c r="D159" s="327"/>
      <c r="E159" s="39"/>
      <c r="F159" s="325"/>
      <c r="G159" s="325"/>
      <c r="H159" s="325"/>
      <c r="I159" s="325"/>
      <c r="J159" s="40"/>
    </row>
    <row r="160" spans="1:10">
      <c r="A160" s="110">
        <f>'Colloques médicaux'!A156</f>
        <v>17</v>
      </c>
      <c r="B160" s="49" t="str">
        <f>'Colloques médicaux'!B156</f>
        <v>Mr Pol Dominique</v>
      </c>
      <c r="C160" s="141">
        <f>'Colloques médicaux'!C156</f>
        <v>27220</v>
      </c>
      <c r="D160" s="120">
        <f>'Colloques médicaux'!D156</f>
        <v>40471</v>
      </c>
      <c r="E160" s="39"/>
      <c r="F160" s="324"/>
      <c r="G160" s="324"/>
      <c r="H160" s="324"/>
      <c r="I160" s="324"/>
      <c r="J160" s="40"/>
    </row>
    <row r="161" spans="1:10" ht="13.5" thickBot="1">
      <c r="A161" s="110"/>
      <c r="B161" s="136" t="str">
        <f>'Colloques médicaux'!B157</f>
        <v>VOL</v>
      </c>
      <c r="C161" s="142" t="str">
        <f>'Colloques médicaux'!C157</f>
        <v>Emilia</v>
      </c>
      <c r="D161" s="68" t="str">
        <f>'Colloques médicaux'!D157</f>
        <v>Coraline</v>
      </c>
      <c r="E161" s="39"/>
      <c r="F161" s="323"/>
      <c r="G161" s="323"/>
      <c r="H161" s="323"/>
      <c r="I161" s="323"/>
      <c r="J161" s="40"/>
    </row>
    <row r="162" spans="1:10" ht="12.75" customHeight="1">
      <c r="A162" s="110"/>
      <c r="B162" s="315"/>
      <c r="C162" s="315"/>
      <c r="D162" s="315"/>
      <c r="E162" s="39"/>
      <c r="F162" s="323"/>
      <c r="G162" s="323"/>
      <c r="H162" s="323"/>
      <c r="I162" s="323"/>
      <c r="J162" s="40"/>
    </row>
    <row r="163" spans="1:10" ht="12.75" customHeight="1">
      <c r="A163" s="110"/>
      <c r="B163" s="316"/>
      <c r="C163" s="316"/>
      <c r="D163" s="316"/>
      <c r="E163" s="39"/>
      <c r="F163" s="323"/>
      <c r="G163" s="323"/>
      <c r="H163" s="323"/>
      <c r="I163" s="323"/>
      <c r="J163" s="40"/>
    </row>
    <row r="164" spans="1:10" ht="12.75" customHeight="1">
      <c r="A164" s="110"/>
      <c r="B164" s="308"/>
      <c r="C164" s="308"/>
      <c r="D164" s="308"/>
      <c r="E164" s="39"/>
      <c r="F164" s="323"/>
      <c r="G164" s="323"/>
      <c r="H164" s="323"/>
      <c r="I164" s="323"/>
      <c r="J164" s="40"/>
    </row>
    <row r="165" spans="1:10">
      <c r="A165" s="110"/>
      <c r="B165" s="308"/>
      <c r="C165" s="308"/>
      <c r="D165" s="308"/>
      <c r="E165" s="39"/>
      <c r="F165" s="323"/>
      <c r="G165" s="323"/>
      <c r="H165" s="323"/>
      <c r="I165" s="323"/>
      <c r="J165" s="40"/>
    </row>
    <row r="166" spans="1:10">
      <c r="A166" s="110"/>
      <c r="B166" s="308"/>
      <c r="C166" s="308"/>
      <c r="D166" s="308"/>
      <c r="E166" s="39"/>
      <c r="F166" s="323"/>
      <c r="G166" s="323"/>
      <c r="H166" s="323"/>
      <c r="I166" s="323"/>
      <c r="J166" s="40"/>
    </row>
    <row r="167" spans="1:10" ht="13.5" thickBot="1">
      <c r="A167" s="110"/>
      <c r="B167" s="309"/>
      <c r="C167" s="309"/>
      <c r="D167" s="309"/>
      <c r="E167" s="39"/>
      <c r="F167" s="325"/>
      <c r="G167" s="325"/>
      <c r="H167" s="325"/>
      <c r="I167" s="325"/>
      <c r="J167" s="40"/>
    </row>
    <row r="168" spans="1:10">
      <c r="A168" s="110">
        <v>18</v>
      </c>
      <c r="B168" s="49" t="str">
        <f>'Colloques médicaux'!B165</f>
        <v>Mme Jomini Pablo Laeticia</v>
      </c>
      <c r="C168" s="141">
        <f>'Colloques médicaux'!C165</f>
        <v>27022</v>
      </c>
      <c r="D168" s="120">
        <f>'Colloques médicaux'!D165</f>
        <v>40472</v>
      </c>
      <c r="E168" s="39"/>
      <c r="F168" s="324"/>
      <c r="G168" s="324"/>
      <c r="H168" s="324"/>
      <c r="I168" s="324"/>
      <c r="J168" s="40"/>
    </row>
    <row r="169" spans="1:10" ht="13.5" thickBot="1">
      <c r="A169" s="110"/>
      <c r="B169" s="136" t="str">
        <f>'Colloques médicaux'!B166</f>
        <v>PLE</v>
      </c>
      <c r="C169" s="142" t="str">
        <f>'Colloques médicaux'!C166</f>
        <v>Emilia</v>
      </c>
      <c r="D169" s="68" t="str">
        <f>'Colloques médicaux'!D166</f>
        <v>Annick</v>
      </c>
      <c r="E169" s="39"/>
      <c r="F169" s="323"/>
      <c r="G169" s="323"/>
      <c r="H169" s="323"/>
      <c r="I169" s="323"/>
      <c r="J169" s="40"/>
    </row>
    <row r="170" spans="1:10" ht="12.75" customHeight="1">
      <c r="A170" s="110"/>
      <c r="B170" s="315"/>
      <c r="C170" s="315"/>
      <c r="D170" s="315"/>
      <c r="E170" s="39"/>
      <c r="F170" s="323"/>
      <c r="G170" s="323"/>
      <c r="H170" s="323"/>
      <c r="I170" s="323"/>
      <c r="J170" s="40"/>
    </row>
    <row r="171" spans="1:10" ht="12.75" customHeight="1">
      <c r="A171" s="110"/>
      <c r="B171" s="316"/>
      <c r="C171" s="316"/>
      <c r="D171" s="316"/>
      <c r="E171" s="39"/>
      <c r="F171" s="323"/>
      <c r="G171" s="323"/>
      <c r="H171" s="323"/>
      <c r="I171" s="323"/>
      <c r="J171" s="40"/>
    </row>
    <row r="172" spans="1:10" ht="12.75" customHeight="1">
      <c r="A172" s="110"/>
      <c r="B172" s="308"/>
      <c r="C172" s="308"/>
      <c r="D172" s="308"/>
      <c r="E172" s="39"/>
      <c r="F172" s="323"/>
      <c r="G172" s="323"/>
      <c r="H172" s="323"/>
      <c r="I172" s="323"/>
      <c r="J172" s="40"/>
    </row>
    <row r="173" spans="1:10">
      <c r="A173" s="110"/>
      <c r="B173" s="308"/>
      <c r="C173" s="308"/>
      <c r="D173" s="308"/>
      <c r="E173" s="39"/>
      <c r="F173" s="323"/>
      <c r="G173" s="323"/>
      <c r="H173" s="323"/>
      <c r="I173" s="323"/>
      <c r="J173" s="40"/>
    </row>
    <row r="174" spans="1:10">
      <c r="A174" s="110"/>
      <c r="B174" s="308"/>
      <c r="C174" s="308"/>
      <c r="D174" s="308"/>
      <c r="E174" s="39"/>
      <c r="F174" s="323"/>
      <c r="G174" s="323"/>
      <c r="H174" s="323"/>
      <c r="I174" s="323"/>
      <c r="J174" s="40"/>
    </row>
    <row r="175" spans="1:10" ht="13.5" thickBot="1">
      <c r="A175" s="110"/>
      <c r="B175" s="327"/>
      <c r="C175" s="327"/>
      <c r="D175" s="327"/>
      <c r="E175" s="39"/>
      <c r="F175" s="325"/>
      <c r="G175" s="325"/>
      <c r="H175" s="325"/>
      <c r="I175" s="325"/>
      <c r="J175" s="40"/>
    </row>
    <row r="176" spans="1:10">
      <c r="A176" s="110">
        <f>'Colloques médicaux'!A175</f>
        <v>19</v>
      </c>
      <c r="B176" s="50" t="str">
        <f>'Colloques médicaux'!B175</f>
        <v>Mr Liechti Bruno</v>
      </c>
      <c r="C176" s="192">
        <f>'Colloques médicaux'!C175</f>
        <v>24105</v>
      </c>
      <c r="D176" s="146">
        <f>'Colloques médicaux'!D175</f>
        <v>40477</v>
      </c>
      <c r="E176" s="39"/>
      <c r="F176" s="324"/>
      <c r="G176" s="324"/>
      <c r="H176" s="324"/>
      <c r="I176" s="324"/>
      <c r="J176" s="40"/>
    </row>
    <row r="177" spans="1:10" ht="13.5" thickBot="1">
      <c r="A177" s="110"/>
      <c r="B177" s="137" t="str">
        <f>'Colloques médicaux'!B176</f>
        <v>VOL</v>
      </c>
      <c r="C177" s="147">
        <f>'Colloques médicaux'!C176</f>
        <v>0</v>
      </c>
      <c r="D177" s="143" t="str">
        <f>'Colloques médicaux'!D176</f>
        <v>Christiane</v>
      </c>
      <c r="E177" s="39"/>
      <c r="F177" s="323"/>
      <c r="G177" s="323"/>
      <c r="H177" s="323"/>
      <c r="I177" s="323"/>
      <c r="J177" s="40"/>
    </row>
    <row r="178" spans="1:10" ht="12.75" customHeight="1">
      <c r="A178" s="110"/>
      <c r="B178" s="315" t="s">
        <v>128</v>
      </c>
      <c r="C178" s="315"/>
      <c r="D178" s="315"/>
      <c r="E178" s="39"/>
      <c r="F178" s="323"/>
      <c r="G178" s="323"/>
      <c r="H178" s="323"/>
      <c r="I178" s="323"/>
      <c r="J178" s="40"/>
    </row>
    <row r="179" spans="1:10" ht="12.75" customHeight="1">
      <c r="A179" s="110"/>
      <c r="B179" s="316" t="s">
        <v>129</v>
      </c>
      <c r="C179" s="316"/>
      <c r="D179" s="316"/>
      <c r="E179" s="39"/>
      <c r="F179" s="323"/>
      <c r="G179" s="323"/>
      <c r="H179" s="323"/>
      <c r="I179" s="323"/>
      <c r="J179" s="40"/>
    </row>
    <row r="180" spans="1:10" ht="12.75" customHeight="1">
      <c r="A180" s="110"/>
      <c r="B180" s="308"/>
      <c r="C180" s="308"/>
      <c r="D180" s="308"/>
      <c r="E180" s="39"/>
      <c r="F180" s="323"/>
      <c r="G180" s="323"/>
      <c r="H180" s="323"/>
      <c r="I180" s="323"/>
      <c r="J180" s="40"/>
    </row>
    <row r="181" spans="1:10">
      <c r="A181" s="110"/>
      <c r="B181" s="308"/>
      <c r="C181" s="308"/>
      <c r="D181" s="308"/>
      <c r="E181" s="39"/>
      <c r="F181" s="323"/>
      <c r="G181" s="323"/>
      <c r="H181" s="323"/>
      <c r="I181" s="323"/>
      <c r="J181" s="40"/>
    </row>
    <row r="182" spans="1:10">
      <c r="A182" s="110"/>
      <c r="B182" s="308"/>
      <c r="C182" s="308"/>
      <c r="D182" s="308"/>
      <c r="E182" s="39"/>
      <c r="F182" s="323"/>
      <c r="G182" s="323"/>
      <c r="H182" s="323"/>
      <c r="I182" s="323"/>
      <c r="J182" s="40"/>
    </row>
    <row r="183" spans="1:10">
      <c r="A183" s="110"/>
      <c r="B183" s="319"/>
      <c r="C183" s="319"/>
      <c r="D183" s="319"/>
      <c r="E183" s="39"/>
      <c r="F183" s="323"/>
      <c r="G183" s="323"/>
      <c r="H183" s="323"/>
      <c r="I183" s="323"/>
      <c r="J183" s="40"/>
    </row>
    <row r="184" spans="1:10">
      <c r="A184" s="110"/>
      <c r="B184" s="316"/>
      <c r="C184" s="316"/>
      <c r="D184" s="316"/>
      <c r="E184" s="39"/>
      <c r="F184" s="323"/>
      <c r="G184" s="323"/>
      <c r="H184" s="323"/>
      <c r="I184" s="323"/>
      <c r="J184" s="40"/>
    </row>
    <row r="185" spans="1:10">
      <c r="A185" s="110"/>
      <c r="B185" s="319"/>
      <c r="C185" s="319"/>
      <c r="D185" s="319"/>
      <c r="E185" s="39"/>
      <c r="F185" s="331"/>
      <c r="G185" s="331"/>
      <c r="H185" s="331"/>
      <c r="I185" s="331"/>
      <c r="J185" s="40"/>
    </row>
    <row r="186" spans="1:10">
      <c r="A186" s="110"/>
      <c r="B186" s="42"/>
      <c r="C186" s="41"/>
      <c r="D186" s="43"/>
      <c r="E186" s="39"/>
      <c r="F186" s="39"/>
      <c r="G186" s="39"/>
      <c r="H186" s="39"/>
      <c r="I186" s="39"/>
      <c r="J186" s="40"/>
    </row>
    <row r="187" spans="1:10">
      <c r="A187" s="111"/>
      <c r="B187" s="4"/>
      <c r="C187" s="6"/>
      <c r="D187" s="30"/>
      <c r="E187" s="5"/>
      <c r="F187" s="5"/>
      <c r="G187" s="5"/>
      <c r="H187" s="5"/>
      <c r="I187" s="5"/>
    </row>
    <row r="188" spans="1:10" ht="13.5" thickBot="1">
      <c r="A188" s="111"/>
      <c r="B188" s="4"/>
      <c r="C188" s="6"/>
      <c r="D188" s="30"/>
      <c r="E188" s="5"/>
      <c r="F188" s="5"/>
      <c r="G188" s="5"/>
      <c r="H188" s="5"/>
      <c r="I188" s="5"/>
    </row>
    <row r="189" spans="1:10">
      <c r="A189" s="111"/>
      <c r="B189" s="8" t="str">
        <f>'Colloques médicaux'!B188</f>
        <v>Noms  /  Prénoms</v>
      </c>
      <c r="C189" s="10" t="s">
        <v>1</v>
      </c>
      <c r="D189" s="77" t="str">
        <f>'Colloques médicaux'!D188</f>
        <v>Date entrée Atlas</v>
      </c>
      <c r="E189" s="9"/>
      <c r="F189" s="329" t="s">
        <v>3</v>
      </c>
      <c r="G189" s="329"/>
      <c r="H189" s="329"/>
      <c r="I189" s="329"/>
      <c r="J189" s="330"/>
    </row>
    <row r="190" spans="1:10" ht="13.5" thickBot="1">
      <c r="A190" s="111"/>
      <c r="B190" s="11" t="str">
        <f>'Colloques médicaux'!B189</f>
        <v>Placement</v>
      </c>
      <c r="C190" s="79" t="s">
        <v>31</v>
      </c>
      <c r="D190" s="78" t="str">
        <f>'Colloques médicaux'!D189</f>
        <v>Inf Réf</v>
      </c>
      <c r="E190" s="12"/>
      <c r="F190" s="12"/>
      <c r="G190" s="12"/>
      <c r="H190" s="12"/>
      <c r="I190" s="116" t="s">
        <v>19</v>
      </c>
      <c r="J190" s="13"/>
    </row>
    <row r="191" spans="1:10" ht="13.5" thickBot="1">
      <c r="A191" s="111"/>
      <c r="B191" s="4"/>
      <c r="C191" s="6"/>
      <c r="D191" s="30"/>
      <c r="E191" s="5"/>
      <c r="F191" s="5"/>
      <c r="G191" s="5"/>
      <c r="H191" s="5"/>
      <c r="I191" s="5"/>
    </row>
    <row r="192" spans="1:10" ht="14.25" thickTop="1" thickBot="1">
      <c r="A192" s="111"/>
      <c r="B192" s="312" t="s">
        <v>17</v>
      </c>
      <c r="C192" s="313"/>
      <c r="D192" s="314"/>
      <c r="E192" s="44"/>
      <c r="F192" s="320" t="s">
        <v>12</v>
      </c>
      <c r="G192" s="321"/>
      <c r="H192" s="321"/>
      <c r="I192" s="322"/>
    </row>
    <row r="193" spans="1:10" ht="13.5" thickTop="1">
      <c r="A193" s="111"/>
      <c r="B193" s="4"/>
      <c r="C193" s="6"/>
      <c r="D193" s="30"/>
      <c r="E193" s="5"/>
      <c r="F193" s="5"/>
      <c r="G193" s="5"/>
      <c r="H193" s="5"/>
      <c r="I193" s="5"/>
    </row>
    <row r="194" spans="1:10" ht="13.5" thickBot="1">
      <c r="A194" s="110"/>
      <c r="B194" s="42"/>
      <c r="C194" s="41"/>
      <c r="D194" s="43"/>
      <c r="E194" s="39"/>
      <c r="F194" s="39"/>
      <c r="G194" s="39"/>
      <c r="H194" s="39"/>
      <c r="I194" s="39"/>
      <c r="J194" s="40"/>
    </row>
    <row r="195" spans="1:10">
      <c r="A195" s="110">
        <f>'Colloques médicaux'!A191</f>
        <v>20</v>
      </c>
      <c r="B195" s="50">
        <f>'Colloques médicaux'!B191</f>
        <v>0</v>
      </c>
      <c r="C195" s="192">
        <f>'Colloques médicaux'!C191</f>
        <v>0</v>
      </c>
      <c r="D195" s="146">
        <f>'Colloques médicaux'!D191</f>
        <v>0</v>
      </c>
      <c r="E195" s="39"/>
      <c r="F195" s="324"/>
      <c r="G195" s="324"/>
      <c r="H195" s="324"/>
      <c r="I195" s="324"/>
      <c r="J195" s="40"/>
    </row>
    <row r="196" spans="1:10" ht="13.5" thickBot="1">
      <c r="A196" s="110"/>
      <c r="B196" s="137">
        <f>'Colloques médicaux'!B192</f>
        <v>0</v>
      </c>
      <c r="C196" s="147">
        <f>'Colloques médicaux'!C192</f>
        <v>0</v>
      </c>
      <c r="D196" s="278">
        <f>'Colloques médicaux'!D192</f>
        <v>0</v>
      </c>
      <c r="E196" s="39"/>
      <c r="F196" s="323"/>
      <c r="G196" s="323"/>
      <c r="H196" s="323"/>
      <c r="I196" s="323"/>
      <c r="J196" s="40"/>
    </row>
    <row r="197" spans="1:10" ht="12.75" customHeight="1">
      <c r="A197" s="110"/>
      <c r="B197" s="315" t="s">
        <v>130</v>
      </c>
      <c r="C197" s="315"/>
      <c r="D197" s="315"/>
      <c r="E197" s="39"/>
      <c r="F197" s="323"/>
      <c r="G197" s="323"/>
      <c r="H197" s="323"/>
      <c r="I197" s="323"/>
      <c r="J197" s="40"/>
    </row>
    <row r="198" spans="1:10" ht="12.75" customHeight="1">
      <c r="A198" s="110"/>
      <c r="B198" s="307" t="s">
        <v>131</v>
      </c>
      <c r="C198" s="308"/>
      <c r="D198" s="308"/>
      <c r="E198" s="39"/>
      <c r="F198" s="323"/>
      <c r="G198" s="323"/>
      <c r="H198" s="323"/>
      <c r="I198" s="323"/>
      <c r="J198" s="40"/>
    </row>
    <row r="199" spans="1:10" ht="12.75" customHeight="1">
      <c r="A199" s="110"/>
      <c r="B199" s="308"/>
      <c r="C199" s="308"/>
      <c r="D199" s="308"/>
      <c r="E199" s="39"/>
      <c r="F199" s="323"/>
      <c r="G199" s="323"/>
      <c r="H199" s="323"/>
      <c r="I199" s="323"/>
      <c r="J199" s="40"/>
    </row>
    <row r="200" spans="1:10" ht="12.75" customHeight="1">
      <c r="A200" s="110"/>
      <c r="B200" s="308"/>
      <c r="C200" s="308"/>
      <c r="D200" s="308"/>
      <c r="E200" s="39"/>
      <c r="F200" s="323"/>
      <c r="G200" s="323"/>
      <c r="H200" s="323"/>
      <c r="I200" s="323"/>
      <c r="J200" s="40"/>
    </row>
    <row r="201" spans="1:10" ht="13.5" customHeight="1">
      <c r="A201" s="110"/>
      <c r="B201" s="308"/>
      <c r="C201" s="308"/>
      <c r="D201" s="308"/>
      <c r="E201" s="39"/>
      <c r="F201" s="323"/>
      <c r="G201" s="323"/>
      <c r="H201" s="323"/>
      <c r="I201" s="323"/>
      <c r="J201" s="40"/>
    </row>
    <row r="202" spans="1:10" ht="13.5" thickBot="1">
      <c r="A202" s="110"/>
      <c r="B202" s="309"/>
      <c r="C202" s="309"/>
      <c r="D202" s="309"/>
      <c r="E202" s="39"/>
      <c r="F202" s="325"/>
      <c r="G202" s="325"/>
      <c r="H202" s="325"/>
      <c r="I202" s="325"/>
      <c r="J202" s="40"/>
    </row>
    <row r="203" spans="1:10">
      <c r="A203" s="110">
        <f>'Colloques médicaux'!A199</f>
        <v>21</v>
      </c>
      <c r="B203" s="244">
        <f>'Colloques médicaux'!B199</f>
        <v>0</v>
      </c>
      <c r="C203" s="119">
        <f>'Colloques médicaux'!C199</f>
        <v>0</v>
      </c>
      <c r="D203" s="243">
        <f>'Colloques médicaux'!D199</f>
        <v>0</v>
      </c>
      <c r="E203" s="39"/>
      <c r="F203" s="323" t="s">
        <v>108</v>
      </c>
      <c r="G203" s="323"/>
      <c r="H203" s="323"/>
      <c r="I203" s="323"/>
      <c r="J203" s="40"/>
    </row>
    <row r="204" spans="1:10" ht="13.5" thickBot="1">
      <c r="A204" s="110"/>
      <c r="B204" s="245">
        <f>'Colloques médicaux'!B200</f>
        <v>0</v>
      </c>
      <c r="C204" s="272">
        <f>'Colloques médicaux'!C200</f>
        <v>0</v>
      </c>
      <c r="D204" s="271">
        <f>'Colloques médicaux'!D200</f>
        <v>0</v>
      </c>
      <c r="E204" s="39"/>
      <c r="F204" s="323" t="s">
        <v>109</v>
      </c>
      <c r="G204" s="323"/>
      <c r="H204" s="323"/>
      <c r="I204" s="323"/>
      <c r="J204" s="40"/>
    </row>
    <row r="205" spans="1:10" ht="12.75" customHeight="1">
      <c r="A205" s="110"/>
      <c r="B205" s="315" t="s">
        <v>103</v>
      </c>
      <c r="C205" s="315"/>
      <c r="D205" s="315"/>
      <c r="E205" s="39"/>
      <c r="F205" s="323" t="s">
        <v>110</v>
      </c>
      <c r="G205" s="323"/>
      <c r="H205" s="323"/>
      <c r="I205" s="323"/>
      <c r="J205" s="40"/>
    </row>
    <row r="206" spans="1:10" ht="12.75" customHeight="1">
      <c r="A206" s="110"/>
      <c r="B206" s="307" t="s">
        <v>104</v>
      </c>
      <c r="C206" s="308"/>
      <c r="D206" s="308"/>
      <c r="E206" s="39"/>
      <c r="F206" s="323" t="s">
        <v>111</v>
      </c>
      <c r="G206" s="323"/>
      <c r="H206" s="323"/>
      <c r="I206" s="323"/>
      <c r="J206" s="40"/>
    </row>
    <row r="207" spans="1:10" ht="12.75" customHeight="1">
      <c r="A207" s="110"/>
      <c r="B207" s="308" t="s">
        <v>105</v>
      </c>
      <c r="C207" s="308"/>
      <c r="D207" s="308"/>
      <c r="E207" s="39"/>
      <c r="F207" s="331"/>
      <c r="G207" s="331"/>
      <c r="H207" s="331"/>
      <c r="I207" s="331"/>
      <c r="J207" s="40"/>
    </row>
    <row r="208" spans="1:10" ht="12.75" customHeight="1">
      <c r="A208" s="110"/>
      <c r="B208" s="308" t="s">
        <v>106</v>
      </c>
      <c r="C208" s="308"/>
      <c r="D208" s="308"/>
      <c r="E208" s="39"/>
      <c r="F208" s="323"/>
      <c r="G208" s="323"/>
      <c r="H208" s="323"/>
      <c r="I208" s="323"/>
      <c r="J208" s="40"/>
    </row>
    <row r="209" spans="1:10" ht="13.5" customHeight="1" thickBot="1">
      <c r="A209" s="110"/>
      <c r="B209" s="308" t="s">
        <v>107</v>
      </c>
      <c r="C209" s="308"/>
      <c r="D209" s="308"/>
      <c r="E209" s="39"/>
      <c r="F209" s="345"/>
      <c r="G209" s="345"/>
      <c r="H209" s="345"/>
      <c r="I209" s="345"/>
      <c r="J209" s="40"/>
    </row>
    <row r="210" spans="1:10" ht="13.5" customHeight="1">
      <c r="A210" s="110">
        <f>'Colloques médicaux'!A206</f>
        <v>22</v>
      </c>
      <c r="B210" s="62">
        <f>'Colloques médicaux'!B206</f>
        <v>0</v>
      </c>
      <c r="C210" s="119">
        <f>'Colloques médicaux'!C206</f>
        <v>0</v>
      </c>
      <c r="D210" s="134">
        <f>'Colloques médicaux'!D206</f>
        <v>0</v>
      </c>
      <c r="E210" s="39"/>
      <c r="F210" s="346"/>
      <c r="G210" s="346"/>
      <c r="H210" s="346"/>
      <c r="I210" s="346"/>
      <c r="J210" s="40"/>
    </row>
    <row r="211" spans="1:10" ht="13.5" thickBot="1">
      <c r="A211" s="110"/>
      <c r="B211" s="63">
        <f>'Colloques médicaux'!B207</f>
        <v>0</v>
      </c>
      <c r="C211" s="81">
        <f>'Colloques médicaux'!C207</f>
        <v>0</v>
      </c>
      <c r="D211" s="67">
        <f>'Colloques médicaux'!D207</f>
        <v>0</v>
      </c>
      <c r="E211" s="39"/>
      <c r="F211" s="323"/>
      <c r="G211" s="323"/>
      <c r="H211" s="323"/>
      <c r="I211" s="323"/>
      <c r="J211" s="40"/>
    </row>
    <row r="212" spans="1:10">
      <c r="A212" s="110"/>
      <c r="B212" s="315"/>
      <c r="C212" s="315"/>
      <c r="D212" s="315"/>
      <c r="E212" s="39"/>
      <c r="F212" s="323"/>
      <c r="G212" s="323"/>
      <c r="H212" s="323"/>
      <c r="I212" s="323"/>
      <c r="J212" s="40"/>
    </row>
    <row r="213" spans="1:10">
      <c r="A213" s="110"/>
      <c r="B213" s="308"/>
      <c r="C213" s="308"/>
      <c r="D213" s="308"/>
      <c r="E213" s="39"/>
      <c r="F213" s="323"/>
      <c r="G213" s="323"/>
      <c r="H213" s="323"/>
      <c r="I213" s="323"/>
      <c r="J213" s="40"/>
    </row>
    <row r="214" spans="1:10">
      <c r="A214" s="110"/>
      <c r="B214" s="308"/>
      <c r="C214" s="308"/>
      <c r="D214" s="308"/>
      <c r="E214" s="39"/>
      <c r="F214" s="323"/>
      <c r="G214" s="323"/>
      <c r="H214" s="323"/>
      <c r="I214" s="323"/>
      <c r="J214" s="40"/>
    </row>
    <row r="215" spans="1:10">
      <c r="A215" s="110"/>
      <c r="B215" s="308"/>
      <c r="C215" s="308"/>
      <c r="D215" s="308"/>
      <c r="E215" s="39"/>
      <c r="F215" s="323"/>
      <c r="G215" s="323"/>
      <c r="H215" s="323"/>
      <c r="I215" s="323"/>
      <c r="J215" s="40"/>
    </row>
    <row r="216" spans="1:10">
      <c r="A216" s="110"/>
      <c r="B216" s="308"/>
      <c r="C216" s="308"/>
      <c r="D216" s="308"/>
      <c r="E216" s="39"/>
      <c r="F216" s="323"/>
      <c r="G216" s="323"/>
      <c r="H216" s="323"/>
      <c r="I216" s="323"/>
      <c r="J216" s="40"/>
    </row>
    <row r="217" spans="1:10" ht="13.5" thickBot="1">
      <c r="A217" s="110"/>
      <c r="B217" s="309"/>
      <c r="C217" s="309"/>
      <c r="D217" s="309"/>
      <c r="E217" s="39"/>
      <c r="F217" s="325"/>
      <c r="G217" s="325"/>
      <c r="H217" s="325"/>
      <c r="I217" s="325"/>
      <c r="J217" s="40"/>
    </row>
    <row r="218" spans="1:10">
      <c r="A218" s="110">
        <v>23</v>
      </c>
      <c r="B218" s="247">
        <f>'Colloques médicaux'!B214</f>
        <v>0</v>
      </c>
      <c r="C218" s="129">
        <f>'Colloques médicaux'!C214</f>
        <v>0</v>
      </c>
      <c r="D218" s="246">
        <f>'Colloques médicaux'!D214</f>
        <v>0</v>
      </c>
      <c r="E218" s="39"/>
      <c r="F218" s="324"/>
      <c r="G218" s="324"/>
      <c r="H218" s="324"/>
      <c r="I218" s="324"/>
      <c r="J218" s="40"/>
    </row>
    <row r="219" spans="1:10" ht="13.5" thickBot="1">
      <c r="A219" s="110"/>
      <c r="B219" s="51">
        <f>'Colloques médicaux'!B215</f>
        <v>0</v>
      </c>
      <c r="C219" s="2">
        <f>'Colloques médicaux'!C215</f>
        <v>0</v>
      </c>
      <c r="D219" s="67">
        <f>'Colloques médicaux'!D215</f>
        <v>0</v>
      </c>
      <c r="E219" s="39"/>
      <c r="F219" s="323"/>
      <c r="G219" s="323"/>
      <c r="H219" s="323"/>
      <c r="I219" s="323"/>
      <c r="J219" s="40"/>
    </row>
    <row r="220" spans="1:10" ht="12.75" customHeight="1">
      <c r="A220" s="110"/>
      <c r="B220" s="315"/>
      <c r="C220" s="315"/>
      <c r="D220" s="315"/>
      <c r="E220" s="39"/>
      <c r="F220" s="323"/>
      <c r="G220" s="323"/>
      <c r="H220" s="323"/>
      <c r="I220" s="323"/>
      <c r="J220" s="40"/>
    </row>
    <row r="221" spans="1:10" ht="12.75" customHeight="1">
      <c r="A221" s="110"/>
      <c r="B221" s="308"/>
      <c r="C221" s="308"/>
      <c r="D221" s="308"/>
      <c r="E221" s="39"/>
      <c r="F221" s="323"/>
      <c r="G221" s="323"/>
      <c r="H221" s="323"/>
      <c r="I221" s="323"/>
      <c r="J221" s="40"/>
    </row>
    <row r="222" spans="1:10" ht="12.75" customHeight="1">
      <c r="A222" s="110"/>
      <c r="B222" s="308"/>
      <c r="C222" s="308"/>
      <c r="D222" s="308"/>
      <c r="E222" s="39"/>
      <c r="F222" s="323"/>
      <c r="G222" s="323"/>
      <c r="H222" s="323"/>
      <c r="I222" s="323"/>
      <c r="J222" s="40"/>
    </row>
    <row r="223" spans="1:10">
      <c r="A223" s="110"/>
      <c r="B223" s="308"/>
      <c r="C223" s="308"/>
      <c r="D223" s="308"/>
      <c r="E223" s="39"/>
      <c r="F223" s="323"/>
      <c r="G223" s="323"/>
      <c r="H223" s="323"/>
      <c r="I223" s="323"/>
      <c r="J223" s="40"/>
    </row>
    <row r="224" spans="1:10">
      <c r="A224" s="110"/>
      <c r="B224" s="308"/>
      <c r="C224" s="308"/>
      <c r="D224" s="308"/>
      <c r="E224" s="39"/>
      <c r="F224" s="323"/>
      <c r="G224" s="323"/>
      <c r="H224" s="323"/>
      <c r="I224" s="323"/>
      <c r="J224" s="40"/>
    </row>
    <row r="225" spans="1:10" ht="13.5" thickBot="1">
      <c r="A225" s="110"/>
      <c r="B225" s="309"/>
      <c r="C225" s="309"/>
      <c r="D225" s="309"/>
      <c r="E225" s="39"/>
      <c r="F225" s="325"/>
      <c r="G225" s="325"/>
      <c r="H225" s="325"/>
      <c r="I225" s="325"/>
      <c r="J225" s="40"/>
    </row>
    <row r="226" spans="1:10">
      <c r="A226" s="110">
        <f>'Colloques médicaux'!A222</f>
        <v>24</v>
      </c>
      <c r="B226" s="50">
        <f>'Colloques médicaux'!B222</f>
        <v>0</v>
      </c>
      <c r="C226" s="118">
        <f>'Colloques médicaux'!C222</f>
        <v>0</v>
      </c>
      <c r="D226" s="133">
        <f>'Colloques médicaux'!D222</f>
        <v>0</v>
      </c>
      <c r="E226" s="39"/>
      <c r="F226" s="324"/>
      <c r="G226" s="324"/>
      <c r="H226" s="324"/>
      <c r="I226" s="324"/>
      <c r="J226" s="40"/>
    </row>
    <row r="227" spans="1:10" ht="13.5" thickBot="1">
      <c r="A227" s="110"/>
      <c r="B227" s="7">
        <f>'Colloques médicaux'!B223</f>
        <v>0</v>
      </c>
      <c r="C227" s="80">
        <f>'Colloques médicaux'!C223</f>
        <v>0</v>
      </c>
      <c r="D227" s="66">
        <f>'Colloques médicaux'!D223</f>
        <v>0</v>
      </c>
      <c r="E227" s="39"/>
      <c r="F227" s="323"/>
      <c r="G227" s="323"/>
      <c r="H227" s="323"/>
      <c r="I227" s="323"/>
      <c r="J227" s="40"/>
    </row>
    <row r="228" spans="1:10" ht="12.75" customHeight="1">
      <c r="A228" s="110"/>
      <c r="B228" s="315"/>
      <c r="C228" s="315"/>
      <c r="D228" s="315"/>
      <c r="E228" s="39"/>
      <c r="F228" s="323"/>
      <c r="G228" s="323"/>
      <c r="H228" s="323"/>
      <c r="I228" s="323"/>
      <c r="J228" s="40"/>
    </row>
    <row r="229" spans="1:10" ht="12.75" customHeight="1">
      <c r="A229" s="110"/>
      <c r="B229" s="308"/>
      <c r="C229" s="308"/>
      <c r="D229" s="308"/>
      <c r="E229" s="39"/>
      <c r="F229" s="323"/>
      <c r="G229" s="323"/>
      <c r="H229" s="323"/>
      <c r="I229" s="323"/>
      <c r="J229" s="40"/>
    </row>
    <row r="230" spans="1:10">
      <c r="A230" s="110"/>
      <c r="B230" s="308"/>
      <c r="C230" s="308"/>
      <c r="D230" s="308"/>
      <c r="E230" s="39"/>
      <c r="F230" s="323"/>
      <c r="G230" s="323"/>
      <c r="H230" s="323"/>
      <c r="I230" s="323"/>
      <c r="J230" s="40"/>
    </row>
    <row r="231" spans="1:10">
      <c r="A231" s="110"/>
      <c r="B231" s="308"/>
      <c r="C231" s="308"/>
      <c r="D231" s="308"/>
      <c r="E231" s="39"/>
      <c r="F231" s="323"/>
      <c r="G231" s="323"/>
      <c r="H231" s="323"/>
      <c r="I231" s="323"/>
      <c r="J231" s="40"/>
    </row>
    <row r="232" spans="1:10">
      <c r="A232" s="110"/>
      <c r="B232" s="308"/>
      <c r="C232" s="308"/>
      <c r="D232" s="308"/>
      <c r="E232" s="39"/>
      <c r="F232" s="323"/>
      <c r="G232" s="323"/>
      <c r="H232" s="323"/>
      <c r="I232" s="323"/>
      <c r="J232" s="40"/>
    </row>
    <row r="233" spans="1:10">
      <c r="A233" s="110"/>
      <c r="B233" s="308"/>
      <c r="C233" s="308"/>
      <c r="D233" s="308"/>
      <c r="E233" s="39"/>
      <c r="F233" s="323"/>
      <c r="G233" s="323"/>
      <c r="H233" s="323"/>
      <c r="I233" s="323"/>
      <c r="J233" s="40"/>
    </row>
    <row r="234" spans="1:10" ht="13.5" thickBot="1">
      <c r="A234" s="110"/>
      <c r="B234" s="309"/>
      <c r="C234" s="309"/>
      <c r="D234" s="309"/>
      <c r="E234" s="39"/>
      <c r="F234" s="325"/>
      <c r="G234" s="325"/>
      <c r="H234" s="325"/>
      <c r="I234" s="325"/>
      <c r="J234" s="40"/>
    </row>
    <row r="235" spans="1:10">
      <c r="A235" s="110">
        <f>'Colloques médicaux'!A231</f>
        <v>25</v>
      </c>
      <c r="B235" s="49">
        <f>'Colloques médicaux'!B231</f>
        <v>0</v>
      </c>
      <c r="C235" s="118">
        <f>'Colloques médicaux'!C231</f>
        <v>0</v>
      </c>
      <c r="D235" s="133">
        <f>'Colloques médicaux'!D231</f>
        <v>0</v>
      </c>
      <c r="E235" s="39"/>
      <c r="F235" s="324"/>
      <c r="G235" s="324"/>
      <c r="H235" s="324"/>
      <c r="I235" s="324"/>
      <c r="J235" s="40"/>
    </row>
    <row r="236" spans="1:10" ht="13.5" thickBot="1">
      <c r="A236" s="110"/>
      <c r="B236" s="7">
        <f>'Colloques médicaux'!B232</f>
        <v>0</v>
      </c>
      <c r="C236" s="80">
        <f>'Colloques médicaux'!C232</f>
        <v>0</v>
      </c>
      <c r="D236" s="144">
        <f>'Colloques médicaux'!D232</f>
        <v>0</v>
      </c>
      <c r="E236" s="39"/>
      <c r="F236" s="323"/>
      <c r="G236" s="323"/>
      <c r="H236" s="323"/>
      <c r="I236" s="323"/>
      <c r="J236" s="40"/>
    </row>
    <row r="237" spans="1:10">
      <c r="A237" s="110"/>
      <c r="B237" s="315"/>
      <c r="C237" s="315"/>
      <c r="D237" s="315"/>
      <c r="E237" s="39"/>
      <c r="F237" s="323"/>
      <c r="G237" s="323"/>
      <c r="H237" s="323"/>
      <c r="I237" s="323"/>
      <c r="J237" s="40"/>
    </row>
    <row r="238" spans="1:10" ht="12.75" customHeight="1">
      <c r="A238" s="110"/>
      <c r="B238" s="308"/>
      <c r="C238" s="308"/>
      <c r="D238" s="308"/>
      <c r="E238" s="39"/>
      <c r="F238" s="323"/>
      <c r="G238" s="323"/>
      <c r="H238" s="323"/>
      <c r="I238" s="323"/>
      <c r="J238" s="40"/>
    </row>
    <row r="239" spans="1:10">
      <c r="A239" s="110"/>
      <c r="B239" s="308"/>
      <c r="C239" s="308"/>
      <c r="D239" s="308"/>
      <c r="E239" s="39"/>
      <c r="F239" s="323"/>
      <c r="G239" s="323"/>
      <c r="H239" s="323"/>
      <c r="I239" s="323"/>
      <c r="J239" s="40"/>
    </row>
    <row r="240" spans="1:10">
      <c r="A240" s="110"/>
      <c r="B240" s="308"/>
      <c r="C240" s="308"/>
      <c r="D240" s="308"/>
      <c r="E240" s="39"/>
      <c r="F240" s="323"/>
      <c r="G240" s="323"/>
      <c r="H240" s="323"/>
      <c r="I240" s="323"/>
      <c r="J240" s="40"/>
    </row>
    <row r="241" spans="1:10">
      <c r="A241" s="110"/>
      <c r="B241" s="308"/>
      <c r="C241" s="308"/>
      <c r="D241" s="308"/>
      <c r="E241" s="39"/>
      <c r="F241" s="323"/>
      <c r="G241" s="323"/>
      <c r="H241" s="323"/>
      <c r="I241" s="323"/>
      <c r="J241" s="40"/>
    </row>
    <row r="242" spans="1:10">
      <c r="A242" s="110"/>
      <c r="B242" s="308"/>
      <c r="C242" s="308"/>
      <c r="D242" s="308"/>
      <c r="E242" s="39"/>
      <c r="F242" s="323"/>
      <c r="G242" s="323"/>
      <c r="H242" s="323"/>
      <c r="I242" s="323"/>
      <c r="J242" s="40"/>
    </row>
    <row r="243" spans="1:10" ht="13.5" thickBot="1">
      <c r="A243" s="110"/>
      <c r="B243" s="311"/>
      <c r="C243" s="311"/>
      <c r="D243" s="311"/>
      <c r="E243" s="39"/>
      <c r="F243" s="325"/>
      <c r="G243" s="325"/>
      <c r="H243" s="325"/>
      <c r="I243" s="325"/>
      <c r="J243" s="40"/>
    </row>
    <row r="244" spans="1:10">
      <c r="A244" s="110"/>
      <c r="B244" s="318"/>
      <c r="C244" s="318"/>
      <c r="D244" s="318"/>
      <c r="E244" s="39"/>
      <c r="F244" s="324"/>
      <c r="G244" s="324"/>
      <c r="H244" s="324"/>
      <c r="I244" s="324"/>
      <c r="J244" s="40"/>
    </row>
    <row r="245" spans="1:10">
      <c r="A245" s="110"/>
      <c r="B245" s="318"/>
      <c r="C245" s="318"/>
      <c r="D245" s="318"/>
      <c r="E245" s="39"/>
      <c r="F245" s="323"/>
      <c r="G245" s="323"/>
      <c r="H245" s="323"/>
      <c r="I245" s="323"/>
      <c r="J245" s="40"/>
    </row>
    <row r="246" spans="1:10">
      <c r="A246" s="110"/>
      <c r="B246" s="317"/>
      <c r="C246" s="317"/>
      <c r="D246" s="317"/>
      <c r="E246" s="39"/>
      <c r="F246" s="323"/>
      <c r="G246" s="323"/>
      <c r="H246" s="323"/>
      <c r="I246" s="323"/>
      <c r="J246" s="40"/>
    </row>
    <row r="247" spans="1:10">
      <c r="A247" s="110"/>
      <c r="B247" s="308"/>
      <c r="C247" s="308"/>
      <c r="D247" s="308"/>
      <c r="E247" s="39"/>
      <c r="F247" s="323"/>
      <c r="G247" s="323"/>
      <c r="H247" s="323"/>
      <c r="I247" s="323"/>
      <c r="J247" s="40"/>
    </row>
    <row r="248" spans="1:10">
      <c r="A248" s="110"/>
      <c r="B248" s="42"/>
      <c r="C248" s="41"/>
      <c r="D248" s="43"/>
      <c r="E248" s="39"/>
      <c r="F248" s="39"/>
      <c r="G248" s="39"/>
      <c r="H248" s="39"/>
      <c r="I248" s="39"/>
      <c r="J248" s="40"/>
    </row>
    <row r="249" spans="1:10">
      <c r="A249" s="111"/>
      <c r="B249" s="4"/>
      <c r="C249" s="6"/>
      <c r="D249" s="30"/>
      <c r="E249" s="5"/>
      <c r="F249" s="5"/>
      <c r="G249" s="5"/>
      <c r="H249" s="5"/>
      <c r="I249" s="5"/>
    </row>
    <row r="250" spans="1:10" ht="13.5" thickBot="1">
      <c r="A250" s="111"/>
      <c r="B250" s="4"/>
      <c r="C250" s="6"/>
      <c r="D250" s="30"/>
      <c r="E250" s="5"/>
      <c r="F250" s="5"/>
      <c r="G250" s="5"/>
      <c r="H250" s="5"/>
      <c r="I250" s="5"/>
    </row>
    <row r="251" spans="1:10">
      <c r="A251" s="111"/>
      <c r="B251" s="69" t="s">
        <v>0</v>
      </c>
      <c r="C251" s="10" t="s">
        <v>1</v>
      </c>
      <c r="D251" s="70" t="s">
        <v>26</v>
      </c>
      <c r="E251" s="9"/>
      <c r="F251" s="329" t="s">
        <v>3</v>
      </c>
      <c r="G251" s="329"/>
      <c r="H251" s="329"/>
      <c r="I251" s="329"/>
      <c r="J251" s="330"/>
    </row>
    <row r="252" spans="1:10" ht="13.5" thickBot="1">
      <c r="A252" s="111"/>
      <c r="B252" s="71" t="s">
        <v>2</v>
      </c>
      <c r="C252" s="79" t="s">
        <v>31</v>
      </c>
      <c r="D252" s="72" t="s">
        <v>27</v>
      </c>
      <c r="E252" s="12"/>
      <c r="F252" s="12"/>
      <c r="G252" s="12"/>
      <c r="H252" s="12"/>
      <c r="I252" s="116" t="s">
        <v>19</v>
      </c>
      <c r="J252" s="13"/>
    </row>
    <row r="253" spans="1:10" ht="13.5" thickBot="1">
      <c r="A253" s="111"/>
      <c r="B253" s="4"/>
      <c r="C253" s="6"/>
      <c r="D253" s="30"/>
      <c r="E253" s="5"/>
      <c r="F253" s="5"/>
      <c r="G253" s="5"/>
      <c r="H253" s="5"/>
      <c r="I253" s="5"/>
    </row>
    <row r="254" spans="1:10" ht="14.25" thickTop="1" thickBot="1">
      <c r="A254" s="111"/>
      <c r="B254" s="312" t="s">
        <v>17</v>
      </c>
      <c r="C254" s="313"/>
      <c r="D254" s="314"/>
      <c r="E254" s="44"/>
      <c r="F254" s="320" t="s">
        <v>12</v>
      </c>
      <c r="G254" s="321"/>
      <c r="H254" s="321"/>
      <c r="I254" s="322"/>
    </row>
    <row r="255" spans="1:10" ht="13.5" thickTop="1">
      <c r="A255" s="111"/>
      <c r="B255" s="4"/>
      <c r="C255" s="6"/>
      <c r="D255" s="30"/>
      <c r="E255" s="5"/>
      <c r="F255" s="5"/>
      <c r="G255" s="5"/>
      <c r="H255" s="5"/>
      <c r="I255" s="5"/>
    </row>
    <row r="256" spans="1:10" ht="13.5" thickBot="1">
      <c r="A256" s="110"/>
      <c r="B256" s="42"/>
      <c r="C256" s="41"/>
      <c r="D256" s="43"/>
      <c r="E256" s="39"/>
      <c r="F256" s="39"/>
      <c r="G256" s="39"/>
      <c r="H256" s="39"/>
      <c r="I256" s="39"/>
      <c r="J256" s="40"/>
    </row>
    <row r="257" spans="1:10">
      <c r="A257" s="110">
        <v>26</v>
      </c>
      <c r="B257" s="248">
        <f>'Colloques médicaux'!B247</f>
        <v>0</v>
      </c>
      <c r="C257" s="129">
        <f>'Colloques médicaux'!C247</f>
        <v>0</v>
      </c>
      <c r="D257" s="243">
        <f>'Colloques médicaux'!D247</f>
        <v>0</v>
      </c>
      <c r="E257" s="39"/>
      <c r="F257" s="324"/>
      <c r="G257" s="324"/>
      <c r="H257" s="324"/>
      <c r="I257" s="324"/>
      <c r="J257" s="40"/>
    </row>
    <row r="258" spans="1:10" ht="13.5" thickBot="1">
      <c r="A258" s="110"/>
      <c r="B258" s="245">
        <f>'Colloques médicaux'!B248</f>
        <v>0</v>
      </c>
      <c r="C258" s="2">
        <f>'Colloques médicaux'!C248</f>
        <v>0</v>
      </c>
      <c r="D258" s="144">
        <f>'Colloques médicaux'!D248</f>
        <v>0</v>
      </c>
      <c r="E258" s="39"/>
      <c r="F258" s="323"/>
      <c r="G258" s="323"/>
      <c r="H258" s="323"/>
      <c r="I258" s="323"/>
      <c r="J258" s="40"/>
    </row>
    <row r="259" spans="1:10">
      <c r="A259" s="110"/>
      <c r="B259" s="315"/>
      <c r="C259" s="315"/>
      <c r="D259" s="315"/>
      <c r="E259" s="39"/>
      <c r="F259" s="323"/>
      <c r="G259" s="323"/>
      <c r="H259" s="323"/>
      <c r="I259" s="323"/>
      <c r="J259" s="40"/>
    </row>
    <row r="260" spans="1:10">
      <c r="A260" s="110"/>
      <c r="B260" s="308"/>
      <c r="C260" s="308"/>
      <c r="D260" s="308"/>
      <c r="E260" s="39"/>
      <c r="F260" s="323"/>
      <c r="G260" s="323"/>
      <c r="H260" s="323"/>
      <c r="I260" s="323"/>
      <c r="J260" s="40"/>
    </row>
    <row r="261" spans="1:10">
      <c r="A261" s="110"/>
      <c r="B261" s="308"/>
      <c r="C261" s="308"/>
      <c r="D261" s="308"/>
      <c r="E261" s="39"/>
      <c r="F261" s="323"/>
      <c r="G261" s="323"/>
      <c r="H261" s="323"/>
      <c r="I261" s="323"/>
      <c r="J261" s="40"/>
    </row>
    <row r="262" spans="1:10">
      <c r="A262" s="110"/>
      <c r="B262" s="308"/>
      <c r="C262" s="308"/>
      <c r="D262" s="308"/>
      <c r="E262" s="39"/>
      <c r="F262" s="323"/>
      <c r="G262" s="323"/>
      <c r="H262" s="323"/>
      <c r="I262" s="323"/>
      <c r="J262" s="40"/>
    </row>
    <row r="263" spans="1:10">
      <c r="A263" s="110"/>
      <c r="B263" s="308"/>
      <c r="C263" s="308"/>
      <c r="D263" s="308"/>
      <c r="E263" s="39"/>
      <c r="F263" s="323"/>
      <c r="G263" s="323"/>
      <c r="H263" s="323"/>
      <c r="I263" s="323"/>
      <c r="J263" s="40"/>
    </row>
    <row r="264" spans="1:10" ht="13.5" thickBot="1">
      <c r="A264" s="110"/>
      <c r="B264" s="309"/>
      <c r="C264" s="309"/>
      <c r="D264" s="309"/>
      <c r="E264" s="39"/>
      <c r="F264" s="325"/>
      <c r="G264" s="325"/>
      <c r="H264" s="325"/>
      <c r="I264" s="325"/>
      <c r="J264" s="40"/>
    </row>
    <row r="265" spans="1:10">
      <c r="A265" s="110">
        <v>27</v>
      </c>
      <c r="B265" s="49">
        <f>'Colloques médicaux'!B256</f>
        <v>0</v>
      </c>
      <c r="C265" s="118">
        <f>'Colloques médicaux'!C256</f>
        <v>0</v>
      </c>
      <c r="D265" s="133">
        <f>'Colloques médicaux'!D256</f>
        <v>0</v>
      </c>
      <c r="E265" s="39"/>
      <c r="F265" s="324"/>
      <c r="G265" s="324"/>
      <c r="H265" s="324"/>
      <c r="I265" s="324"/>
      <c r="J265" s="40"/>
    </row>
    <row r="266" spans="1:10" ht="13.5" thickBot="1">
      <c r="A266" s="110"/>
      <c r="B266" s="7">
        <f>'Colloques médicaux'!B257</f>
        <v>0</v>
      </c>
      <c r="C266" s="80">
        <f>'Colloques médicaux'!C257</f>
        <v>0</v>
      </c>
      <c r="D266" s="66">
        <f>'Colloques médicaux'!D257</f>
        <v>0</v>
      </c>
      <c r="E266" s="39"/>
      <c r="F266" s="323"/>
      <c r="G266" s="323"/>
      <c r="H266" s="323"/>
      <c r="I266" s="323"/>
      <c r="J266" s="40"/>
    </row>
    <row r="267" spans="1:10">
      <c r="A267" s="110"/>
      <c r="B267" s="315"/>
      <c r="C267" s="315"/>
      <c r="D267" s="315"/>
      <c r="E267" s="39"/>
      <c r="F267" s="323"/>
      <c r="G267" s="323"/>
      <c r="H267" s="323"/>
      <c r="I267" s="323"/>
      <c r="J267" s="40"/>
    </row>
    <row r="268" spans="1:10">
      <c r="A268" s="110"/>
      <c r="B268" s="308"/>
      <c r="C268" s="308"/>
      <c r="D268" s="308"/>
      <c r="E268" s="39"/>
      <c r="F268" s="323"/>
      <c r="G268" s="323"/>
      <c r="H268" s="323"/>
      <c r="I268" s="323"/>
      <c r="J268" s="40"/>
    </row>
    <row r="269" spans="1:10">
      <c r="A269" s="110"/>
      <c r="B269" s="308"/>
      <c r="C269" s="308"/>
      <c r="D269" s="308"/>
      <c r="E269" s="39"/>
      <c r="F269" s="323"/>
      <c r="G269" s="323"/>
      <c r="H269" s="323"/>
      <c r="I269" s="323"/>
      <c r="J269" s="40"/>
    </row>
    <row r="270" spans="1:10">
      <c r="A270" s="110"/>
      <c r="B270" s="308"/>
      <c r="C270" s="308"/>
      <c r="D270" s="308"/>
      <c r="E270" s="39"/>
      <c r="F270" s="323"/>
      <c r="G270" s="323"/>
      <c r="H270" s="323"/>
      <c r="I270" s="323"/>
      <c r="J270" s="40"/>
    </row>
    <row r="271" spans="1:10" ht="13.5" thickBot="1">
      <c r="A271" s="110"/>
      <c r="B271" s="309"/>
      <c r="C271" s="309"/>
      <c r="D271" s="309"/>
      <c r="E271" s="39"/>
      <c r="F271" s="325"/>
      <c r="G271" s="325"/>
      <c r="H271" s="325"/>
      <c r="I271" s="325"/>
      <c r="J271" s="40"/>
    </row>
    <row r="272" spans="1:10">
      <c r="A272" s="110">
        <v>28</v>
      </c>
      <c r="B272" s="49">
        <f>'Colloques médicaux'!B265</f>
        <v>0</v>
      </c>
      <c r="C272" s="118">
        <f>'Colloques médicaux'!C265</f>
        <v>0</v>
      </c>
      <c r="D272" s="133">
        <f>'Colloques médicaux'!D265</f>
        <v>0</v>
      </c>
      <c r="E272" s="39"/>
      <c r="F272" s="324"/>
      <c r="G272" s="324"/>
      <c r="H272" s="324"/>
      <c r="I272" s="324"/>
      <c r="J272" s="40"/>
    </row>
    <row r="273" spans="1:10" ht="13.5" thickBot="1">
      <c r="A273" s="110"/>
      <c r="B273" s="7">
        <f>'Colloques médicaux'!B266</f>
        <v>0</v>
      </c>
      <c r="C273" s="80">
        <f>'Colloques médicaux'!C266</f>
        <v>0</v>
      </c>
      <c r="D273" s="66">
        <f>'Colloques médicaux'!D266</f>
        <v>0</v>
      </c>
      <c r="E273" s="39"/>
      <c r="F273" s="323"/>
      <c r="G273" s="323"/>
      <c r="H273" s="323"/>
      <c r="I273" s="323"/>
      <c r="J273" s="40"/>
    </row>
    <row r="274" spans="1:10">
      <c r="A274" s="110"/>
      <c r="B274" s="315"/>
      <c r="C274" s="315"/>
      <c r="D274" s="315"/>
      <c r="E274" s="39"/>
      <c r="F274" s="323"/>
      <c r="G274" s="323"/>
      <c r="H274" s="323"/>
      <c r="I274" s="323"/>
      <c r="J274" s="40"/>
    </row>
    <row r="275" spans="1:10">
      <c r="A275" s="110"/>
      <c r="B275" s="308"/>
      <c r="C275" s="308"/>
      <c r="D275" s="308"/>
      <c r="E275" s="39"/>
      <c r="F275" s="323"/>
      <c r="G275" s="323"/>
      <c r="H275" s="323"/>
      <c r="I275" s="323"/>
      <c r="J275" s="40"/>
    </row>
    <row r="276" spans="1:10">
      <c r="A276" s="110"/>
      <c r="B276" s="308"/>
      <c r="C276" s="308"/>
      <c r="D276" s="308"/>
      <c r="E276" s="39"/>
      <c r="F276" s="323"/>
      <c r="G276" s="323"/>
      <c r="H276" s="323"/>
      <c r="I276" s="323"/>
      <c r="J276" s="40"/>
    </row>
    <row r="277" spans="1:10">
      <c r="A277" s="110"/>
      <c r="B277" s="308"/>
      <c r="C277" s="308"/>
      <c r="D277" s="308"/>
      <c r="E277" s="39"/>
      <c r="F277" s="323"/>
      <c r="G277" s="323"/>
      <c r="H277" s="323"/>
      <c r="I277" s="323"/>
      <c r="J277" s="40"/>
    </row>
    <row r="278" spans="1:10">
      <c r="A278" s="110"/>
      <c r="B278" s="308"/>
      <c r="C278" s="308"/>
      <c r="D278" s="308"/>
      <c r="E278" s="39"/>
      <c r="F278" s="323"/>
      <c r="G278" s="323"/>
      <c r="H278" s="323"/>
      <c r="I278" s="323"/>
      <c r="J278" s="40"/>
    </row>
    <row r="279" spans="1:10" ht="13.5" thickBot="1">
      <c r="A279" s="110"/>
      <c r="B279" s="309"/>
      <c r="C279" s="309"/>
      <c r="D279" s="309"/>
      <c r="E279" s="39"/>
      <c r="F279" s="325"/>
      <c r="G279" s="325"/>
      <c r="H279" s="325"/>
      <c r="I279" s="325"/>
      <c r="J279" s="40"/>
    </row>
    <row r="280" spans="1:10">
      <c r="A280" s="110">
        <v>29</v>
      </c>
      <c r="B280" s="49">
        <f>'Colloques médicaux'!B274</f>
        <v>0</v>
      </c>
      <c r="C280" s="118">
        <f>'Colloques médicaux'!C274</f>
        <v>0</v>
      </c>
      <c r="D280" s="133">
        <f>'Colloques médicaux'!D274</f>
        <v>0</v>
      </c>
      <c r="E280" s="39"/>
      <c r="F280" s="324"/>
      <c r="G280" s="324"/>
      <c r="H280" s="324"/>
      <c r="I280" s="324"/>
      <c r="J280" s="40"/>
    </row>
    <row r="281" spans="1:10" ht="13.5" thickBot="1">
      <c r="A281" s="110"/>
      <c r="B281" s="7">
        <f>'Colloques médicaux'!B275</f>
        <v>0</v>
      </c>
      <c r="C281" s="80">
        <f>'Colloques médicaux'!C275</f>
        <v>0</v>
      </c>
      <c r="D281" s="66">
        <f>'Colloques médicaux'!D275</f>
        <v>0</v>
      </c>
      <c r="E281" s="39"/>
      <c r="F281" s="323"/>
      <c r="G281" s="323"/>
      <c r="H281" s="323"/>
      <c r="I281" s="323"/>
      <c r="J281" s="40"/>
    </row>
    <row r="282" spans="1:10">
      <c r="A282" s="110"/>
      <c r="B282" s="315"/>
      <c r="C282" s="315"/>
      <c r="D282" s="315"/>
      <c r="E282" s="39"/>
      <c r="F282" s="323"/>
      <c r="G282" s="323"/>
      <c r="H282" s="323"/>
      <c r="I282" s="323"/>
      <c r="J282" s="40"/>
    </row>
    <row r="283" spans="1:10">
      <c r="A283" s="110"/>
      <c r="B283" s="308"/>
      <c r="C283" s="308"/>
      <c r="D283" s="308"/>
      <c r="E283" s="39"/>
      <c r="F283" s="323"/>
      <c r="G283" s="323"/>
      <c r="H283" s="323"/>
      <c r="I283" s="323"/>
      <c r="J283" s="40"/>
    </row>
    <row r="284" spans="1:10">
      <c r="A284" s="110"/>
      <c r="B284" s="308"/>
      <c r="C284" s="308"/>
      <c r="D284" s="308"/>
      <c r="E284" s="39"/>
      <c r="F284" s="323"/>
      <c r="G284" s="323"/>
      <c r="H284" s="323"/>
      <c r="I284" s="323"/>
      <c r="J284" s="40"/>
    </row>
    <row r="285" spans="1:10">
      <c r="A285" s="110"/>
      <c r="B285" s="308"/>
      <c r="C285" s="308"/>
      <c r="D285" s="308"/>
      <c r="E285" s="39"/>
      <c r="F285" s="323"/>
      <c r="G285" s="323"/>
      <c r="H285" s="323"/>
      <c r="I285" s="323"/>
      <c r="J285" s="40"/>
    </row>
    <row r="286" spans="1:10">
      <c r="A286" s="110"/>
      <c r="B286" s="308"/>
      <c r="C286" s="308"/>
      <c r="D286" s="308"/>
      <c r="E286" s="39"/>
      <c r="F286" s="323"/>
      <c r="G286" s="323"/>
      <c r="H286" s="323"/>
      <c r="I286" s="323"/>
      <c r="J286" s="40"/>
    </row>
    <row r="287" spans="1:10" ht="13.5" thickBot="1">
      <c r="A287" s="110"/>
      <c r="B287" s="309"/>
      <c r="C287" s="309"/>
      <c r="D287" s="309"/>
      <c r="E287" s="39"/>
      <c r="F287" s="325"/>
      <c r="G287" s="325"/>
      <c r="H287" s="325"/>
      <c r="I287" s="325"/>
      <c r="J287" s="40"/>
    </row>
    <row r="288" spans="1:10">
      <c r="A288" s="110">
        <v>30</v>
      </c>
      <c r="B288" s="49">
        <f>'Colloques médicaux'!B283</f>
        <v>0</v>
      </c>
      <c r="C288" s="118">
        <f>'Colloques médicaux'!C283</f>
        <v>0</v>
      </c>
      <c r="D288" s="133">
        <f>'Colloques médicaux'!D283</f>
        <v>0</v>
      </c>
      <c r="E288" s="39"/>
      <c r="F288" s="324"/>
      <c r="G288" s="324"/>
      <c r="H288" s="324"/>
      <c r="I288" s="324"/>
      <c r="J288" s="40"/>
    </row>
    <row r="289" spans="1:10" ht="13.5" thickBot="1">
      <c r="A289" s="110"/>
      <c r="B289" s="7">
        <f>'Colloques médicaux'!B284</f>
        <v>0</v>
      </c>
      <c r="C289" s="80">
        <f>'Colloques médicaux'!C284</f>
        <v>0</v>
      </c>
      <c r="D289" s="66">
        <f>'Colloques médicaux'!D284</f>
        <v>0</v>
      </c>
      <c r="E289" s="39"/>
      <c r="F289" s="323"/>
      <c r="G289" s="323"/>
      <c r="H289" s="323"/>
      <c r="I289" s="323"/>
      <c r="J289" s="40"/>
    </row>
    <row r="290" spans="1:10">
      <c r="A290" s="110"/>
      <c r="B290" s="315"/>
      <c r="C290" s="315"/>
      <c r="D290" s="315"/>
      <c r="E290" s="39"/>
      <c r="F290" s="323"/>
      <c r="G290" s="323"/>
      <c r="H290" s="323"/>
      <c r="I290" s="323"/>
      <c r="J290" s="40"/>
    </row>
    <row r="291" spans="1:10">
      <c r="A291" s="110"/>
      <c r="B291" s="308"/>
      <c r="C291" s="308"/>
      <c r="D291" s="308"/>
      <c r="E291" s="39"/>
      <c r="F291" s="323"/>
      <c r="G291" s="323"/>
      <c r="H291" s="323"/>
      <c r="I291" s="323"/>
      <c r="J291" s="40"/>
    </row>
    <row r="292" spans="1:10">
      <c r="A292" s="110"/>
      <c r="B292" s="308"/>
      <c r="C292" s="308"/>
      <c r="D292" s="308"/>
      <c r="E292" s="39"/>
      <c r="F292" s="323"/>
      <c r="G292" s="323"/>
      <c r="H292" s="323"/>
      <c r="I292" s="323"/>
      <c r="J292" s="40"/>
    </row>
    <row r="293" spans="1:10">
      <c r="A293" s="110"/>
      <c r="B293" s="308"/>
      <c r="C293" s="308"/>
      <c r="D293" s="308"/>
      <c r="E293" s="39"/>
      <c r="F293" s="323"/>
      <c r="G293" s="323"/>
      <c r="H293" s="323"/>
      <c r="I293" s="323"/>
      <c r="J293" s="40"/>
    </row>
    <row r="294" spans="1:10">
      <c r="A294" s="110"/>
      <c r="B294" s="308"/>
      <c r="C294" s="308"/>
      <c r="D294" s="308"/>
      <c r="E294" s="39"/>
      <c r="F294" s="323"/>
      <c r="G294" s="323"/>
      <c r="H294" s="323"/>
      <c r="I294" s="323"/>
      <c r="J294" s="40"/>
    </row>
    <row r="295" spans="1:10">
      <c r="A295" s="110"/>
      <c r="B295" s="308"/>
      <c r="C295" s="308"/>
      <c r="D295" s="308"/>
      <c r="E295" s="39"/>
      <c r="F295" s="323"/>
      <c r="G295" s="323"/>
      <c r="H295" s="323"/>
      <c r="I295" s="323"/>
      <c r="J295" s="40"/>
    </row>
    <row r="296" spans="1:10">
      <c r="A296" s="110"/>
      <c r="B296" s="308"/>
      <c r="C296" s="308"/>
      <c r="D296" s="308"/>
      <c r="E296" s="39"/>
      <c r="F296" s="331"/>
      <c r="G296" s="331"/>
      <c r="H296" s="331"/>
      <c r="I296" s="331"/>
      <c r="J296" s="40"/>
    </row>
    <row r="297" spans="1:10">
      <c r="A297" s="110"/>
      <c r="B297" s="344"/>
      <c r="C297" s="344"/>
      <c r="D297" s="344"/>
      <c r="E297" s="39"/>
      <c r="F297" s="323"/>
      <c r="G297" s="323"/>
      <c r="H297" s="323"/>
      <c r="I297" s="323"/>
      <c r="J297" s="40"/>
    </row>
    <row r="298" spans="1:10" ht="13.5" thickBot="1">
      <c r="A298" s="110"/>
      <c r="B298" s="344"/>
      <c r="C298" s="344"/>
      <c r="D298" s="344"/>
      <c r="E298" s="39"/>
      <c r="F298" s="323"/>
      <c r="G298" s="323"/>
      <c r="H298" s="323"/>
      <c r="I298" s="323"/>
      <c r="J298" s="40"/>
    </row>
    <row r="299" spans="1:10">
      <c r="A299" s="110"/>
      <c r="B299" s="49">
        <f>'Colloques médicaux'!B292</f>
        <v>0</v>
      </c>
      <c r="C299" s="118">
        <f>'Colloques médicaux'!C292</f>
        <v>0</v>
      </c>
      <c r="D299" s="133">
        <f>'Colloques médicaux'!D292</f>
        <v>0</v>
      </c>
      <c r="E299" s="39"/>
      <c r="F299" s="323"/>
      <c r="G299" s="323"/>
      <c r="H299" s="323"/>
      <c r="I299" s="323"/>
      <c r="J299" s="40"/>
    </row>
    <row r="300" spans="1:10" ht="13.5" thickBot="1">
      <c r="A300" s="110"/>
      <c r="B300" s="7">
        <f>'Colloques médicaux'!B293</f>
        <v>0</v>
      </c>
      <c r="C300" s="80">
        <f>'Colloques médicaux'!C293</f>
        <v>0</v>
      </c>
      <c r="D300" s="66">
        <f>'Colloques médicaux'!D293</f>
        <v>0</v>
      </c>
      <c r="E300" s="39"/>
      <c r="F300" s="323"/>
      <c r="G300" s="323"/>
      <c r="H300" s="323"/>
      <c r="I300" s="323"/>
      <c r="J300" s="40"/>
    </row>
    <row r="301" spans="1:10">
      <c r="A301" s="110"/>
      <c r="B301" s="308"/>
      <c r="C301" s="308"/>
      <c r="D301" s="308"/>
      <c r="E301" s="39"/>
      <c r="F301" s="323"/>
      <c r="G301" s="323"/>
      <c r="H301" s="323"/>
      <c r="I301" s="323"/>
      <c r="J301" s="40"/>
    </row>
    <row r="302" spans="1:10">
      <c r="A302" s="110"/>
      <c r="B302" s="308"/>
      <c r="C302" s="308"/>
      <c r="D302" s="308"/>
      <c r="E302" s="39"/>
      <c r="F302" s="323"/>
      <c r="G302" s="323"/>
      <c r="H302" s="323"/>
      <c r="I302" s="323"/>
      <c r="J302" s="40"/>
    </row>
    <row r="303" spans="1:10">
      <c r="A303" s="110"/>
      <c r="B303" s="308"/>
      <c r="C303" s="308"/>
      <c r="D303" s="308"/>
      <c r="E303" s="39"/>
      <c r="F303" s="323"/>
      <c r="G303" s="323"/>
      <c r="H303" s="323"/>
      <c r="I303" s="323"/>
      <c r="J303" s="40"/>
    </row>
    <row r="304" spans="1:10">
      <c r="A304" s="110"/>
      <c r="B304" s="308"/>
      <c r="C304" s="308"/>
      <c r="D304" s="308"/>
      <c r="E304" s="39"/>
      <c r="F304" s="323"/>
      <c r="G304" s="323"/>
      <c r="H304" s="323"/>
      <c r="I304" s="323"/>
      <c r="J304" s="40"/>
    </row>
    <row r="305" spans="1:10">
      <c r="A305" s="110"/>
      <c r="B305" s="308"/>
      <c r="C305" s="308"/>
      <c r="D305" s="308"/>
      <c r="E305" s="39"/>
      <c r="F305" s="323"/>
      <c r="G305" s="323"/>
      <c r="H305" s="323"/>
      <c r="I305" s="323"/>
      <c r="J305" s="40"/>
    </row>
    <row r="306" spans="1:10">
      <c r="A306" s="110"/>
      <c r="B306" s="344"/>
      <c r="C306" s="344"/>
      <c r="D306" s="344"/>
      <c r="E306" s="39"/>
      <c r="F306" s="347"/>
      <c r="G306" s="347"/>
      <c r="H306" s="347"/>
      <c r="I306" s="347"/>
      <c r="J306" s="40"/>
    </row>
    <row r="307" spans="1:10">
      <c r="A307" s="110"/>
      <c r="B307" s="344"/>
      <c r="C307" s="344"/>
      <c r="D307" s="344"/>
      <c r="E307" s="39"/>
      <c r="F307" s="323"/>
      <c r="G307" s="323"/>
      <c r="H307" s="323"/>
      <c r="I307" s="323"/>
      <c r="J307" s="40"/>
    </row>
    <row r="308" spans="1:10">
      <c r="A308" s="110"/>
      <c r="B308" s="308"/>
      <c r="C308" s="308"/>
      <c r="D308" s="308"/>
      <c r="E308" s="39"/>
      <c r="F308" s="323"/>
      <c r="G308" s="323"/>
      <c r="H308" s="323"/>
      <c r="I308" s="323"/>
      <c r="J308" s="40"/>
    </row>
    <row r="309" spans="1:10">
      <c r="A309" s="110"/>
      <c r="B309" s="308"/>
      <c r="C309" s="308"/>
      <c r="D309" s="308"/>
      <c r="E309" s="39"/>
      <c r="F309" s="323"/>
      <c r="G309" s="323"/>
      <c r="H309" s="323"/>
      <c r="I309" s="195" t="s">
        <v>53</v>
      </c>
      <c r="J309" s="40"/>
    </row>
    <row r="310" spans="1:10">
      <c r="A310" s="110"/>
      <c r="B310" s="42"/>
      <c r="C310" s="41"/>
      <c r="D310" s="43"/>
      <c r="E310" s="39"/>
      <c r="F310" s="39"/>
      <c r="G310" s="39"/>
      <c r="H310" s="39"/>
      <c r="I310" s="39"/>
      <c r="J310" s="40"/>
    </row>
  </sheetData>
  <sheetProtection selectLockedCells="1"/>
  <protectedRanges>
    <protectedRange sqref="B10:D11 B17:D18 B25:D26 B32:D33 B152:D153 B39:D40 B104:D105 B80:D81 B54:D55 B46:D47 B226:D227 B235:D236 B195:D196 B112:D113 B88:D89 B136:D137 B144:D145 B96:D97 B160:D161 B210:D211 B168:D169 B176:D177" name="Plages non autorisées"/>
  </protectedRanges>
  <customSheetViews>
    <customSheetView guid="{29B76663-7912-4444-A99E-F830E733C5DC}" scale="99" showRuler="0">
      <pane ySplit="7" topLeftCell="A99" activePane="bottomLeft" state="frozen"/>
      <selection pane="bottomLeft" activeCell="B245" sqref="B245:D245"/>
      <rowBreaks count="5" manualBreakCount="5">
        <brk id="62" max="16383" man="1"/>
        <brk id="125" max="16383" man="1"/>
        <brk id="186" max="16383" man="1"/>
        <brk id="248" max="16383" man="1"/>
        <brk id="310" max="16383" man="1"/>
      </rowBreaks>
      <pageMargins left="0.24000000000000002" right="0.24000000000000002" top="0.35000000000000003" bottom="0.35000000000000003" header="0.16" footer="0.24000000000000002"/>
      <printOptions horizontalCentered="1" verticalCentered="1"/>
      <pageSetup paperSize="9" scale="85" orientation="portrait" r:id="rId1"/>
      <headerFooter alignWithMargins="0">
        <oddHeader>&amp;L&amp;9&amp;P&amp;C&amp;9&amp;D                     &amp;T&amp;R&amp;8&amp;F</oddHeader>
      </headerFooter>
    </customSheetView>
  </customSheetViews>
  <mergeCells count="481">
    <mergeCell ref="F52:I52"/>
    <mergeCell ref="F75:I75"/>
    <mergeCell ref="F74:I74"/>
    <mergeCell ref="F73:I73"/>
    <mergeCell ref="F46:I46"/>
    <mergeCell ref="F72:I72"/>
    <mergeCell ref="F55:I55"/>
    <mergeCell ref="F65:J65"/>
    <mergeCell ref="F31:I31"/>
    <mergeCell ref="F35:I35"/>
    <mergeCell ref="F61:I61"/>
    <mergeCell ref="F41:I41"/>
    <mergeCell ref="F40:I40"/>
    <mergeCell ref="F69:I69"/>
    <mergeCell ref="F49:I49"/>
    <mergeCell ref="F48:I48"/>
    <mergeCell ref="F42:I42"/>
    <mergeCell ref="F32:I32"/>
    <mergeCell ref="F47:I47"/>
    <mergeCell ref="F45:I45"/>
    <mergeCell ref="F23:I23"/>
    <mergeCell ref="F22:I22"/>
    <mergeCell ref="F21:I21"/>
    <mergeCell ref="F20:I20"/>
    <mergeCell ref="F18:I18"/>
    <mergeCell ref="F17:I17"/>
    <mergeCell ref="F12:I12"/>
    <mergeCell ref="F7:G7"/>
    <mergeCell ref="H7:I7"/>
    <mergeCell ref="F16:I16"/>
    <mergeCell ref="F15:I15"/>
    <mergeCell ref="F14:I14"/>
    <mergeCell ref="F13:I13"/>
    <mergeCell ref="F10:I10"/>
    <mergeCell ref="F19:I19"/>
    <mergeCell ref="B60:D60"/>
    <mergeCell ref="B59:D59"/>
    <mergeCell ref="F54:I54"/>
    <mergeCell ref="F59:I59"/>
    <mergeCell ref="F58:I58"/>
    <mergeCell ref="F57:I57"/>
    <mergeCell ref="F56:I56"/>
    <mergeCell ref="F60:I60"/>
    <mergeCell ref="B56:D56"/>
    <mergeCell ref="B230:D230"/>
    <mergeCell ref="B90:D90"/>
    <mergeCell ref="B87:D87"/>
    <mergeCell ref="B86:D86"/>
    <mergeCell ref="B85:D85"/>
    <mergeCell ref="B79:D79"/>
    <mergeCell ref="B78:D78"/>
    <mergeCell ref="F247:I247"/>
    <mergeCell ref="F246:I246"/>
    <mergeCell ref="F221:I221"/>
    <mergeCell ref="F231:I231"/>
    <mergeCell ref="F230:I230"/>
    <mergeCell ref="F239:I239"/>
    <mergeCell ref="F238:I238"/>
    <mergeCell ref="F243:I243"/>
    <mergeCell ref="F242:I242"/>
    <mergeCell ref="F241:I241"/>
    <mergeCell ref="B83:D83"/>
    <mergeCell ref="B214:D214"/>
    <mergeCell ref="F240:I240"/>
    <mergeCell ref="F204:I204"/>
    <mergeCell ref="F203:I203"/>
    <mergeCell ref="F237:I237"/>
    <mergeCell ref="F236:I236"/>
    <mergeCell ref="F26:I26"/>
    <mergeCell ref="F25:I25"/>
    <mergeCell ref="F34:I34"/>
    <mergeCell ref="F28:I28"/>
    <mergeCell ref="B42:D42"/>
    <mergeCell ref="B45:D45"/>
    <mergeCell ref="B29:D29"/>
    <mergeCell ref="B44:D44"/>
    <mergeCell ref="B36:D36"/>
    <mergeCell ref="B38:D38"/>
    <mergeCell ref="F44:I44"/>
    <mergeCell ref="F43:I43"/>
    <mergeCell ref="B28:D28"/>
    <mergeCell ref="B30:D30"/>
    <mergeCell ref="B41:D41"/>
    <mergeCell ref="B43:D43"/>
    <mergeCell ref="F309:H309"/>
    <mergeCell ref="F280:I280"/>
    <mergeCell ref="F308:I308"/>
    <mergeCell ref="F307:I307"/>
    <mergeCell ref="F306:I306"/>
    <mergeCell ref="F305:I305"/>
    <mergeCell ref="F304:I304"/>
    <mergeCell ref="F298:I298"/>
    <mergeCell ref="F297:I297"/>
    <mergeCell ref="F285:I285"/>
    <mergeCell ref="F303:I303"/>
    <mergeCell ref="F302:I302"/>
    <mergeCell ref="F301:I301"/>
    <mergeCell ref="F299:I299"/>
    <mergeCell ref="F300:I300"/>
    <mergeCell ref="F296:I296"/>
    <mergeCell ref="F295:I295"/>
    <mergeCell ref="F294:I294"/>
    <mergeCell ref="F293:I293"/>
    <mergeCell ref="F288:I288"/>
    <mergeCell ref="F287:I287"/>
    <mergeCell ref="F286:I286"/>
    <mergeCell ref="F292:I292"/>
    <mergeCell ref="F291:I291"/>
    <mergeCell ref="F270:I270"/>
    <mergeCell ref="F268:I268"/>
    <mergeCell ref="F260:I260"/>
    <mergeCell ref="F267:I267"/>
    <mergeCell ref="F275:I275"/>
    <mergeCell ref="F283:I283"/>
    <mergeCell ref="F282:I282"/>
    <mergeCell ref="F279:I279"/>
    <mergeCell ref="F278:I278"/>
    <mergeCell ref="F277:I277"/>
    <mergeCell ref="F276:I276"/>
    <mergeCell ref="F281:I281"/>
    <mergeCell ref="F269:I269"/>
    <mergeCell ref="F273:I273"/>
    <mergeCell ref="F272:I272"/>
    <mergeCell ref="F274:I274"/>
    <mergeCell ref="F150:I150"/>
    <mergeCell ref="F149:I149"/>
    <mergeCell ref="F148:I148"/>
    <mergeCell ref="F143:I143"/>
    <mergeCell ref="F147:I147"/>
    <mergeCell ref="F146:I146"/>
    <mergeCell ref="F168:I168"/>
    <mergeCell ref="F180:I180"/>
    <mergeCell ref="F224:I224"/>
    <mergeCell ref="F223:I223"/>
    <mergeCell ref="F222:I222"/>
    <mergeCell ref="F214:I214"/>
    <mergeCell ref="F215:I215"/>
    <mergeCell ref="F212:I212"/>
    <mergeCell ref="F211:I211"/>
    <mergeCell ref="F208:I208"/>
    <mergeCell ref="F207:I207"/>
    <mergeCell ref="F209:I209"/>
    <mergeCell ref="F210:I210"/>
    <mergeCell ref="F220:I220"/>
    <mergeCell ref="F219:I219"/>
    <mergeCell ref="F218:I218"/>
    <mergeCell ref="F217:I217"/>
    <mergeCell ref="F216:I216"/>
    <mergeCell ref="F159:I159"/>
    <mergeCell ref="F213:I213"/>
    <mergeCell ref="F167:I167"/>
    <mergeCell ref="F166:I166"/>
    <mergeCell ref="F206:I206"/>
    <mergeCell ref="F205:I205"/>
    <mergeCell ref="F202:I202"/>
    <mergeCell ref="F201:I201"/>
    <mergeCell ref="F200:I200"/>
    <mergeCell ref="F199:I199"/>
    <mergeCell ref="F196:I196"/>
    <mergeCell ref="F195:I195"/>
    <mergeCell ref="F184:I184"/>
    <mergeCell ref="F175:I175"/>
    <mergeCell ref="F198:I198"/>
    <mergeCell ref="F181:I181"/>
    <mergeCell ref="F185:I185"/>
    <mergeCell ref="F183:I183"/>
    <mergeCell ref="B295:D295"/>
    <mergeCell ref="B296:D296"/>
    <mergeCell ref="B298:D298"/>
    <mergeCell ref="F171:I171"/>
    <mergeCell ref="F170:I170"/>
    <mergeCell ref="F174:I174"/>
    <mergeCell ref="F173:I173"/>
    <mergeCell ref="F172:I172"/>
    <mergeCell ref="F169:I169"/>
    <mergeCell ref="F229:I229"/>
    <mergeCell ref="F228:I228"/>
    <mergeCell ref="F227:I227"/>
    <mergeCell ref="F226:I226"/>
    <mergeCell ref="F225:I225"/>
    <mergeCell ref="F235:I235"/>
    <mergeCell ref="F234:I234"/>
    <mergeCell ref="F233:I233"/>
    <mergeCell ref="F232:I232"/>
    <mergeCell ref="F290:I290"/>
    <mergeCell ref="F289:I289"/>
    <mergeCell ref="F284:I284"/>
    <mergeCell ref="F245:I245"/>
    <mergeCell ref="F244:I244"/>
    <mergeCell ref="F271:I271"/>
    <mergeCell ref="F101:I101"/>
    <mergeCell ref="F108:I108"/>
    <mergeCell ref="F100:I100"/>
    <mergeCell ref="F179:I179"/>
    <mergeCell ref="F177:I177"/>
    <mergeCell ref="F178:I178"/>
    <mergeCell ref="F176:I176"/>
    <mergeCell ref="B308:D308"/>
    <mergeCell ref="B309:D309"/>
    <mergeCell ref="B307:D307"/>
    <mergeCell ref="B306:D306"/>
    <mergeCell ref="B304:D304"/>
    <mergeCell ref="B305:D305"/>
    <mergeCell ref="F197:I197"/>
    <mergeCell ref="F182:I182"/>
    <mergeCell ref="F189:J189"/>
    <mergeCell ref="F192:I192"/>
    <mergeCell ref="B297:D297"/>
    <mergeCell ref="B301:D301"/>
    <mergeCell ref="B302:D302"/>
    <mergeCell ref="B303:D303"/>
    <mergeCell ref="B290:D290"/>
    <mergeCell ref="B291:D291"/>
    <mergeCell ref="B294:D294"/>
    <mergeCell ref="B293:D293"/>
    <mergeCell ref="B292:D292"/>
    <mergeCell ref="F110:I110"/>
    <mergeCell ref="F109:I109"/>
    <mergeCell ref="F79:I79"/>
    <mergeCell ref="F78:I78"/>
    <mergeCell ref="F98:I98"/>
    <mergeCell ref="F97:I97"/>
    <mergeCell ref="F86:I86"/>
    <mergeCell ref="F85:I85"/>
    <mergeCell ref="F92:I92"/>
    <mergeCell ref="F91:I91"/>
    <mergeCell ref="F90:I90"/>
    <mergeCell ref="F89:I89"/>
    <mergeCell ref="F88:I88"/>
    <mergeCell ref="F87:I87"/>
    <mergeCell ref="F95:I95"/>
    <mergeCell ref="F104:I104"/>
    <mergeCell ref="F111:I111"/>
    <mergeCell ref="F106:I106"/>
    <mergeCell ref="B284:D284"/>
    <mergeCell ref="B285:D285"/>
    <mergeCell ref="B286:D286"/>
    <mergeCell ref="B287:D287"/>
    <mergeCell ref="B278:D278"/>
    <mergeCell ref="B279:D279"/>
    <mergeCell ref="B282:D282"/>
    <mergeCell ref="B283:D283"/>
    <mergeCell ref="F251:J251"/>
    <mergeCell ref="F264:I264"/>
    <mergeCell ref="F263:I263"/>
    <mergeCell ref="F261:I261"/>
    <mergeCell ref="F265:I265"/>
    <mergeCell ref="F266:I266"/>
    <mergeCell ref="B276:D276"/>
    <mergeCell ref="B277:D277"/>
    <mergeCell ref="B262:D262"/>
    <mergeCell ref="B263:D263"/>
    <mergeCell ref="B264:D264"/>
    <mergeCell ref="B267:D267"/>
    <mergeCell ref="B274:D274"/>
    <mergeCell ref="B275:D275"/>
    <mergeCell ref="B261:D261"/>
    <mergeCell ref="B268:D268"/>
    <mergeCell ref="B269:D269"/>
    <mergeCell ref="B270:D270"/>
    <mergeCell ref="B271:D271"/>
    <mergeCell ref="B260:D260"/>
    <mergeCell ref="B14:D14"/>
    <mergeCell ref="F1:J1"/>
    <mergeCell ref="F8:I8"/>
    <mergeCell ref="F11:I11"/>
    <mergeCell ref="B13:D13"/>
    <mergeCell ref="B12:D12"/>
    <mergeCell ref="H3:I3"/>
    <mergeCell ref="B7:C7"/>
    <mergeCell ref="B8:D8"/>
    <mergeCell ref="F5:H5"/>
    <mergeCell ref="F4:H4"/>
    <mergeCell ref="D7:E7"/>
    <mergeCell ref="B3:B4"/>
    <mergeCell ref="B84:D84"/>
    <mergeCell ref="B57:D57"/>
    <mergeCell ref="B259:D259"/>
    <mergeCell ref="F257:I257"/>
    <mergeCell ref="B254:D254"/>
    <mergeCell ref="F254:I254"/>
    <mergeCell ref="F258:I258"/>
    <mergeCell ref="F259:I259"/>
    <mergeCell ref="F262:I262"/>
    <mergeCell ref="F83:I83"/>
    <mergeCell ref="F82:I82"/>
    <mergeCell ref="F81:I81"/>
    <mergeCell ref="F94:I94"/>
    <mergeCell ref="F96:I96"/>
    <mergeCell ref="F117:I117"/>
    <mergeCell ref="F114:I114"/>
    <mergeCell ref="F113:I113"/>
    <mergeCell ref="F116:I116"/>
    <mergeCell ref="F115:I115"/>
    <mergeCell ref="F112:I112"/>
    <mergeCell ref="F105:I105"/>
    <mergeCell ref="F99:I99"/>
    <mergeCell ref="F103:I103"/>
    <mergeCell ref="F102:I102"/>
    <mergeCell ref="B23:D23"/>
    <mergeCell ref="B22:D22"/>
    <mergeCell ref="B24:D24"/>
    <mergeCell ref="B15:D15"/>
    <mergeCell ref="B21:D21"/>
    <mergeCell ref="B20:D20"/>
    <mergeCell ref="B19:D19"/>
    <mergeCell ref="B16:D16"/>
    <mergeCell ref="F77:I77"/>
    <mergeCell ref="F76:I76"/>
    <mergeCell ref="B52:D52"/>
    <mergeCell ref="F27:I27"/>
    <mergeCell ref="F24:I24"/>
    <mergeCell ref="F30:I30"/>
    <mergeCell ref="F29:I29"/>
    <mergeCell ref="B27:D27"/>
    <mergeCell ref="B37:D37"/>
    <mergeCell ref="B50:D50"/>
    <mergeCell ref="F36:I36"/>
    <mergeCell ref="B49:D49"/>
    <mergeCell ref="B51:D51"/>
    <mergeCell ref="B48:D48"/>
    <mergeCell ref="F51:I51"/>
    <mergeCell ref="F50:I50"/>
    <mergeCell ref="B69:D69"/>
    <mergeCell ref="B75:D75"/>
    <mergeCell ref="B61:D61"/>
    <mergeCell ref="B74:D74"/>
    <mergeCell ref="F128:J128"/>
    <mergeCell ref="B31:D31"/>
    <mergeCell ref="B34:D34"/>
    <mergeCell ref="B53:D53"/>
    <mergeCell ref="B35:D35"/>
    <mergeCell ref="F53:I53"/>
    <mergeCell ref="F33:I33"/>
    <mergeCell ref="F39:I39"/>
    <mergeCell ref="F38:I38"/>
    <mergeCell ref="F37:I37"/>
    <mergeCell ref="F107:I107"/>
    <mergeCell ref="F120:I120"/>
    <mergeCell ref="F119:I119"/>
    <mergeCell ref="F118:I118"/>
    <mergeCell ref="F80:I80"/>
    <mergeCell ref="F123:I123"/>
    <mergeCell ref="F122:I122"/>
    <mergeCell ref="F121:I121"/>
    <mergeCell ref="F84:I84"/>
    <mergeCell ref="F93:I93"/>
    <mergeCell ref="B103:D103"/>
    <mergeCell ref="B102:D102"/>
    <mergeCell ref="B94:D94"/>
    <mergeCell ref="B157:D157"/>
    <mergeCell ref="B156:D156"/>
    <mergeCell ref="B154:D154"/>
    <mergeCell ref="B111:D111"/>
    <mergeCell ref="B120:D120"/>
    <mergeCell ref="B123:D123"/>
    <mergeCell ref="B122:D122"/>
    <mergeCell ref="B114:D114"/>
    <mergeCell ref="B119:D119"/>
    <mergeCell ref="B107:D107"/>
    <mergeCell ref="B110:D110"/>
    <mergeCell ref="B109:D109"/>
    <mergeCell ref="B108:D108"/>
    <mergeCell ref="B106:D106"/>
    <mergeCell ref="B101:D101"/>
    <mergeCell ref="B77:D77"/>
    <mergeCell ref="B76:D76"/>
    <mergeCell ref="B58:D58"/>
    <mergeCell ref="B166:D166"/>
    <mergeCell ref="B163:D163"/>
    <mergeCell ref="B202:D202"/>
    <mergeCell ref="B200:D200"/>
    <mergeCell ref="B197:D197"/>
    <mergeCell ref="B170:D170"/>
    <mergeCell ref="B164:D164"/>
    <mergeCell ref="B172:D172"/>
    <mergeCell ref="B173:D173"/>
    <mergeCell ref="B178:D178"/>
    <mergeCell ref="B175:D175"/>
    <mergeCell ref="B179:D179"/>
    <mergeCell ref="B171:D171"/>
    <mergeCell ref="B184:D184"/>
    <mergeCell ref="B183:D183"/>
    <mergeCell ref="B182:D182"/>
    <mergeCell ref="B181:D181"/>
    <mergeCell ref="B82:D82"/>
    <mergeCell ref="B95:D95"/>
    <mergeCell ref="B91:D91"/>
    <mergeCell ref="B159:D159"/>
    <mergeCell ref="F133:I133"/>
    <mergeCell ref="F165:I165"/>
    <mergeCell ref="F164:I164"/>
    <mergeCell ref="F156:I156"/>
    <mergeCell ref="F141:I141"/>
    <mergeCell ref="F140:I140"/>
    <mergeCell ref="F153:I153"/>
    <mergeCell ref="F152:I152"/>
    <mergeCell ref="F155:I155"/>
    <mergeCell ref="F154:I154"/>
    <mergeCell ref="F157:I157"/>
    <mergeCell ref="F163:I163"/>
    <mergeCell ref="F162:I162"/>
    <mergeCell ref="F161:I161"/>
    <mergeCell ref="F160:I160"/>
    <mergeCell ref="F144:I144"/>
    <mergeCell ref="F142:I142"/>
    <mergeCell ref="F137:I137"/>
    <mergeCell ref="F136:I136"/>
    <mergeCell ref="F158:I158"/>
    <mergeCell ref="F145:I145"/>
    <mergeCell ref="F139:I139"/>
    <mergeCell ref="F138:I138"/>
    <mergeCell ref="F151:I151"/>
    <mergeCell ref="B247:D247"/>
    <mergeCell ref="B246:D246"/>
    <mergeCell ref="B243:D243"/>
    <mergeCell ref="B242:D242"/>
    <mergeCell ref="B244:D244"/>
    <mergeCell ref="B245:D245"/>
    <mergeCell ref="B121:D121"/>
    <mergeCell ref="B241:D241"/>
    <mergeCell ref="B240:D240"/>
    <mergeCell ref="B238:D238"/>
    <mergeCell ref="B239:D239"/>
    <mergeCell ref="B215:D215"/>
    <mergeCell ref="B228:D228"/>
    <mergeCell ref="B229:D229"/>
    <mergeCell ref="B221:D221"/>
    <mergeCell ref="B220:D220"/>
    <mergeCell ref="B213:D213"/>
    <mergeCell ref="B141:D141"/>
    <mergeCell ref="B185:D185"/>
    <mergeCell ref="B140:D140"/>
    <mergeCell ref="B165:D165"/>
    <mergeCell ref="B133:D133"/>
    <mergeCell ref="B138:D138"/>
    <mergeCell ref="B143:D143"/>
    <mergeCell ref="B237:D237"/>
    <mergeCell ref="B212:D212"/>
    <mergeCell ref="B234:D234"/>
    <mergeCell ref="B233:D233"/>
    <mergeCell ref="B232:D232"/>
    <mergeCell ref="B231:D231"/>
    <mergeCell ref="B216:D216"/>
    <mergeCell ref="B93:D93"/>
    <mergeCell ref="B92:D92"/>
    <mergeCell ref="B99:D99"/>
    <mergeCell ref="B98:D98"/>
    <mergeCell ref="B142:D142"/>
    <mergeCell ref="B155:D155"/>
    <mergeCell ref="B149:D149"/>
    <mergeCell ref="B148:D148"/>
    <mergeCell ref="B115:D115"/>
    <mergeCell ref="B118:D118"/>
    <mergeCell ref="B117:D117"/>
    <mergeCell ref="B116:D116"/>
    <mergeCell ref="B146:D146"/>
    <mergeCell ref="B162:D162"/>
    <mergeCell ref="B158:D158"/>
    <mergeCell ref="B139:D139"/>
    <mergeCell ref="B100:D100"/>
    <mergeCell ref="B198:D198"/>
    <mergeCell ref="B147:D147"/>
    <mergeCell ref="B217:D217"/>
    <mergeCell ref="B225:D225"/>
    <mergeCell ref="B224:D224"/>
    <mergeCell ref="B223:D223"/>
    <mergeCell ref="B222:D222"/>
    <mergeCell ref="B209:D209"/>
    <mergeCell ref="B208:D208"/>
    <mergeCell ref="B151:D151"/>
    <mergeCell ref="B150:D150"/>
    <mergeCell ref="B201:D201"/>
    <mergeCell ref="B199:D199"/>
    <mergeCell ref="B180:D180"/>
    <mergeCell ref="B174:D174"/>
    <mergeCell ref="B192:D192"/>
    <mergeCell ref="B167:D167"/>
    <mergeCell ref="B207:D207"/>
    <mergeCell ref="B206:D206"/>
    <mergeCell ref="B205:D205"/>
  </mergeCells>
  <phoneticPr fontId="1" type="noConversion"/>
  <hyperlinks>
    <hyperlink ref="F6" location="'Colloque Inf'!A88" tooltip="Page 2" display="'Colloque Inf'!A88"/>
    <hyperlink ref="G6" location="'Colloque Inf'!A152" tooltip="Page 3" display="'Colloque Inf'!A152"/>
    <hyperlink ref="H6" location="'Colloque Inf'!A213" tooltip="Page 4" display="'Colloque Inf'!A213"/>
    <hyperlink ref="I6" location="'Colloque Inf'!A275" tooltip="Page 5" display="'Colloque Inf'!A275"/>
    <hyperlink ref="I252" location="'Colloque Inf'!A9" tooltip="Retour haut de page" display="Info"/>
    <hyperlink ref="I190" location="'Colloque Inf'!A9" tooltip="Retour haut de page" display="Info"/>
    <hyperlink ref="I129" location="'Colloque Inf'!A9" tooltip="Retour haut de page" display="Info"/>
    <hyperlink ref="I66" location="'Colloque Inf'!A9" tooltip="Retour haut de page" display="Info"/>
    <hyperlink ref="D6" location="'Colloque Inf'!A9" tooltip="Haut de page" display="Haut de page"/>
    <hyperlink ref="I309" location="'Colloque Inf'!A9" tooltip="Retour haut de page" display="Infirmière"/>
    <hyperlink ref="F7:G7" location="'Colloques médicaux'!A1" tooltip="Colloque Médical" display="Colloque Médical :"/>
    <hyperlink ref="H7:I7" location="Constantes!A1" tooltip="Constantes" display="Constantes"/>
  </hyperlinks>
  <printOptions horizontalCentered="1" verticalCentered="1"/>
  <pageMargins left="0.23622047244094491" right="0.23622047244094491" top="0.35433070866141736" bottom="0.35433070866141736" header="0.15748031496062992" footer="0.23622047244094491"/>
  <pageSetup paperSize="9" scale="83" orientation="portrait" r:id="rId2"/>
  <headerFooter alignWithMargins="0">
    <oddHeader>&amp;L&amp;8&amp;P&amp;C&amp;9&amp;D                     &amp;T&amp;R&amp;8&amp;F</oddHeader>
  </headerFooter>
  <rowBreaks count="5" manualBreakCount="5">
    <brk id="62" max="16383" man="1"/>
    <brk id="125" max="16383" man="1"/>
    <brk id="186" max="16383" man="1"/>
    <brk id="248" max="16383" man="1"/>
    <brk id="310" max="16383" man="1"/>
  </rowBreaks>
  <ignoredErrors>
    <ignoredError sqref="D17:D18 D11 B18" unlockedFormula="1"/>
  </ignoredErrors>
  <drawing r:id="rId3"/>
  <legacyDrawing r:id="rId4"/>
</worksheet>
</file>

<file path=xl/worksheets/sheet3.xml><?xml version="1.0" encoding="utf-8"?>
<worksheet xmlns="http://schemas.openxmlformats.org/spreadsheetml/2006/main" xmlns:r="http://schemas.openxmlformats.org/officeDocument/2006/relationships">
  <sheetPr enableFormatConditionsCalculation="0">
    <tabColor indexed="13"/>
    <pageSetUpPr fitToPage="1"/>
  </sheetPr>
  <dimension ref="A1:Q63"/>
  <sheetViews>
    <sheetView topLeftCell="C1" workbookViewId="0">
      <pane ySplit="2" topLeftCell="A18" activePane="bottomLeft" state="frozen"/>
      <selection pane="bottomLeft" activeCell="C61" sqref="C61"/>
    </sheetView>
  </sheetViews>
  <sheetFormatPr baseColWidth="10" defaultRowHeight="12.75"/>
  <cols>
    <col min="1" max="1" width="0.85546875" customWidth="1"/>
    <col min="2" max="2" width="3" customWidth="1"/>
    <col min="3" max="3" width="30.7109375" bestFit="1" customWidth="1"/>
    <col min="4" max="4" width="1.140625" customWidth="1"/>
    <col min="5" max="16" width="5.7109375" customWidth="1"/>
    <col min="17" max="17" width="0.85546875" customWidth="1"/>
  </cols>
  <sheetData>
    <row r="1" spans="1:17" ht="5.25" customHeight="1" thickTop="1" thickBot="1">
      <c r="A1" s="19"/>
      <c r="B1" s="28"/>
      <c r="C1" s="28"/>
      <c r="D1" s="28"/>
      <c r="E1" s="20"/>
      <c r="F1" s="20"/>
      <c r="G1" s="20"/>
      <c r="H1" s="20"/>
      <c r="I1" s="20"/>
      <c r="J1" s="20"/>
      <c r="K1" s="20"/>
      <c r="L1" s="20"/>
      <c r="M1" s="20"/>
      <c r="N1" s="20"/>
      <c r="O1" s="20"/>
      <c r="P1" s="20"/>
      <c r="Q1" s="21"/>
    </row>
    <row r="2" spans="1:17" ht="50.25" thickBot="1">
      <c r="A2" s="22"/>
      <c r="B2" s="27" t="s">
        <v>11</v>
      </c>
      <c r="C2" s="178" t="s">
        <v>10</v>
      </c>
      <c r="D2" s="152"/>
      <c r="E2" s="352" t="s">
        <v>50</v>
      </c>
      <c r="F2" s="353"/>
      <c r="G2" s="354"/>
      <c r="H2" s="355" t="s">
        <v>15</v>
      </c>
      <c r="I2" s="356"/>
      <c r="J2" s="357"/>
      <c r="K2" s="358" t="s">
        <v>51</v>
      </c>
      <c r="L2" s="359"/>
      <c r="M2" s="360"/>
      <c r="N2" s="355" t="s">
        <v>16</v>
      </c>
      <c r="O2" s="356"/>
      <c r="P2" s="361"/>
      <c r="Q2" s="23"/>
    </row>
    <row r="3" spans="1:17" ht="4.5" customHeight="1" thickTop="1" thickBot="1">
      <c r="A3" s="22" t="s">
        <v>22</v>
      </c>
      <c r="B3" s="156"/>
      <c r="C3" s="153"/>
      <c r="D3" s="153"/>
      <c r="E3" s="154"/>
      <c r="F3" s="154"/>
      <c r="G3" s="154"/>
      <c r="H3" s="157"/>
      <c r="I3" s="157"/>
      <c r="J3" s="157"/>
      <c r="K3" s="157"/>
      <c r="L3" s="157"/>
      <c r="M3" s="157"/>
      <c r="N3" s="155"/>
      <c r="O3" s="155"/>
      <c r="P3" s="155"/>
      <c r="Q3" s="23"/>
    </row>
    <row r="4" spans="1:17" ht="13.5" thickTop="1">
      <c r="A4" s="22"/>
      <c r="B4" s="162"/>
      <c r="C4" s="162"/>
      <c r="D4" s="159"/>
      <c r="E4" s="229"/>
      <c r="F4" s="46"/>
      <c r="G4" s="224"/>
      <c r="H4" s="229"/>
      <c r="I4" s="224"/>
      <c r="J4" s="47"/>
      <c r="K4" s="224"/>
      <c r="L4" s="224"/>
      <c r="M4" s="46"/>
      <c r="N4" s="229"/>
      <c r="O4" s="224"/>
      <c r="P4" s="47"/>
      <c r="Q4" s="23"/>
    </row>
    <row r="5" spans="1:17">
      <c r="A5" s="22"/>
      <c r="B5" s="162">
        <v>1</v>
      </c>
      <c r="C5" s="232" t="str">
        <f>'Colloques médicaux'!$B$10</f>
        <v>M. Zbinden Claude</v>
      </c>
      <c r="D5" s="159"/>
      <c r="E5" s="221"/>
      <c r="F5" s="163"/>
      <c r="G5" s="225"/>
      <c r="H5" s="350"/>
      <c r="I5" s="351"/>
      <c r="J5" s="204" t="s">
        <v>63</v>
      </c>
      <c r="K5" s="350"/>
      <c r="L5" s="351"/>
      <c r="M5" s="206" t="s">
        <v>64</v>
      </c>
      <c r="N5" s="350"/>
      <c r="O5" s="351"/>
      <c r="P5" s="207" t="s">
        <v>62</v>
      </c>
      <c r="Q5" s="23"/>
    </row>
    <row r="6" spans="1:17">
      <c r="A6" s="22"/>
      <c r="B6" s="162"/>
      <c r="C6" s="162"/>
      <c r="D6" s="159"/>
      <c r="E6" s="222"/>
      <c r="F6" s="44"/>
      <c r="G6" s="226"/>
      <c r="H6" s="230"/>
      <c r="I6" s="226"/>
      <c r="J6" s="200"/>
      <c r="K6" s="231"/>
      <c r="L6" s="231"/>
      <c r="M6" s="202"/>
      <c r="N6" s="230"/>
      <c r="O6" s="231"/>
      <c r="P6" s="48"/>
      <c r="Q6" s="23"/>
    </row>
    <row r="7" spans="1:17">
      <c r="A7" s="22"/>
      <c r="B7" s="162"/>
      <c r="C7" s="232" t="str">
        <f>'Colloques médicaux'!$B$17</f>
        <v>M. Berger Frédéric</v>
      </c>
      <c r="D7" s="159"/>
      <c r="E7" s="221"/>
      <c r="F7" s="163"/>
      <c r="G7" s="225"/>
      <c r="H7" s="350"/>
      <c r="I7" s="351"/>
      <c r="J7" s="204" t="s">
        <v>63</v>
      </c>
      <c r="K7" s="350"/>
      <c r="L7" s="351"/>
      <c r="M7" s="206" t="s">
        <v>64</v>
      </c>
      <c r="N7" s="350"/>
      <c r="O7" s="351"/>
      <c r="P7" s="207" t="s">
        <v>62</v>
      </c>
      <c r="Q7" s="23"/>
    </row>
    <row r="8" spans="1:17">
      <c r="A8" s="22"/>
      <c r="B8" s="162"/>
      <c r="C8" s="162"/>
      <c r="D8" s="159"/>
      <c r="E8" s="222"/>
      <c r="F8" s="44"/>
      <c r="G8" s="226"/>
      <c r="H8" s="230"/>
      <c r="I8" s="226"/>
      <c r="J8" s="200"/>
      <c r="K8" s="231"/>
      <c r="L8" s="231"/>
      <c r="M8" s="202"/>
      <c r="N8" s="230"/>
      <c r="O8" s="231"/>
      <c r="P8" s="48"/>
      <c r="Q8" s="23"/>
    </row>
    <row r="9" spans="1:17">
      <c r="A9" s="22"/>
      <c r="B9" s="162"/>
      <c r="C9" s="232" t="str">
        <f>'Colloques médicaux'!$B$24</f>
        <v>M. Delley Jean-Noël</v>
      </c>
      <c r="D9" s="159"/>
      <c r="E9" s="221"/>
      <c r="F9" s="163"/>
      <c r="G9" s="225"/>
      <c r="H9" s="350"/>
      <c r="I9" s="351"/>
      <c r="J9" s="204" t="s">
        <v>63</v>
      </c>
      <c r="K9" s="350"/>
      <c r="L9" s="351"/>
      <c r="M9" s="206" t="s">
        <v>64</v>
      </c>
      <c r="N9" s="350"/>
      <c r="O9" s="351"/>
      <c r="P9" s="207" t="s">
        <v>62</v>
      </c>
      <c r="Q9" s="23"/>
    </row>
    <row r="10" spans="1:17">
      <c r="A10" s="22"/>
      <c r="B10" s="162"/>
      <c r="C10" s="162"/>
      <c r="D10" s="159"/>
      <c r="E10" s="222"/>
      <c r="F10" s="44"/>
      <c r="G10" s="226"/>
      <c r="H10" s="230"/>
      <c r="I10" s="226"/>
      <c r="J10" s="200"/>
      <c r="K10" s="231"/>
      <c r="L10" s="231"/>
      <c r="M10" s="202"/>
      <c r="N10" s="230"/>
      <c r="O10" s="231"/>
      <c r="P10" s="48"/>
      <c r="Q10" s="23"/>
    </row>
    <row r="11" spans="1:17">
      <c r="A11" s="22"/>
      <c r="B11" s="162"/>
      <c r="C11" s="232" t="str">
        <f>'Colloques médicaux'!$B$32</f>
        <v>M. Kohli Roger</v>
      </c>
      <c r="D11" s="159"/>
      <c r="E11" s="221"/>
      <c r="F11" s="163"/>
      <c r="G11" s="225"/>
      <c r="H11" s="350"/>
      <c r="I11" s="351"/>
      <c r="J11" s="204" t="s">
        <v>63</v>
      </c>
      <c r="K11" s="350"/>
      <c r="L11" s="351"/>
      <c r="M11" s="206" t="s">
        <v>64</v>
      </c>
      <c r="N11" s="350"/>
      <c r="O11" s="351"/>
      <c r="P11" s="207" t="s">
        <v>62</v>
      </c>
      <c r="Q11" s="23"/>
    </row>
    <row r="12" spans="1:17">
      <c r="A12" s="22"/>
      <c r="B12" s="162"/>
      <c r="C12" s="162"/>
      <c r="D12" s="159"/>
      <c r="E12" s="222"/>
      <c r="F12" s="44"/>
      <c r="G12" s="226"/>
      <c r="H12" s="230"/>
      <c r="I12" s="226"/>
      <c r="J12" s="200"/>
      <c r="K12" s="231"/>
      <c r="L12" s="231"/>
      <c r="M12" s="202"/>
      <c r="N12" s="230"/>
      <c r="O12" s="231"/>
      <c r="P12" s="48"/>
      <c r="Q12" s="23"/>
    </row>
    <row r="13" spans="1:17">
      <c r="A13" s="22"/>
      <c r="B13" s="162"/>
      <c r="C13" s="232" t="str">
        <f>'Colloques médicaux'!$B$39</f>
        <v xml:space="preserve">Mlle Grin Cindy </v>
      </c>
      <c r="D13" s="159"/>
      <c r="E13" s="221"/>
      <c r="F13" s="163"/>
      <c r="G13" s="225"/>
      <c r="H13" s="350"/>
      <c r="I13" s="351"/>
      <c r="J13" s="204" t="s">
        <v>63</v>
      </c>
      <c r="K13" s="350"/>
      <c r="L13" s="351"/>
      <c r="M13" s="206" t="s">
        <v>64</v>
      </c>
      <c r="N13" s="350"/>
      <c r="O13" s="351"/>
      <c r="P13" s="207" t="s">
        <v>62</v>
      </c>
      <c r="Q13" s="23"/>
    </row>
    <row r="14" spans="1:17">
      <c r="A14" s="22"/>
      <c r="B14" s="162"/>
      <c r="C14" s="162"/>
      <c r="D14" s="159"/>
      <c r="E14" s="222"/>
      <c r="F14" s="44"/>
      <c r="G14" s="226"/>
      <c r="H14" s="230"/>
      <c r="I14" s="226"/>
      <c r="J14" s="200"/>
      <c r="K14" s="231"/>
      <c r="L14" s="231"/>
      <c r="M14" s="202"/>
      <c r="N14" s="230"/>
      <c r="O14" s="231"/>
      <c r="P14" s="48"/>
      <c r="Q14" s="23"/>
    </row>
    <row r="15" spans="1:17">
      <c r="A15" s="22"/>
      <c r="B15" s="162"/>
      <c r="C15" s="232" t="str">
        <f>'Colloques médicaux'!$B$46</f>
        <v>M. Hugi Nicolas</v>
      </c>
      <c r="D15" s="159"/>
      <c r="E15" s="221"/>
      <c r="F15" s="163"/>
      <c r="G15" s="225"/>
      <c r="H15" s="350"/>
      <c r="I15" s="351"/>
      <c r="J15" s="204" t="s">
        <v>63</v>
      </c>
      <c r="K15" s="350"/>
      <c r="L15" s="351"/>
      <c r="M15" s="206" t="s">
        <v>64</v>
      </c>
      <c r="N15" s="350"/>
      <c r="O15" s="351"/>
      <c r="P15" s="207" t="s">
        <v>62</v>
      </c>
      <c r="Q15" s="23"/>
    </row>
    <row r="16" spans="1:17">
      <c r="A16" s="22"/>
      <c r="B16" s="162"/>
      <c r="C16" s="162"/>
      <c r="D16" s="159"/>
      <c r="E16" s="222"/>
      <c r="F16" s="44"/>
      <c r="G16" s="226"/>
      <c r="H16" s="230"/>
      <c r="I16" s="226"/>
      <c r="J16" s="200"/>
      <c r="K16" s="231"/>
      <c r="L16" s="231"/>
      <c r="M16" s="202"/>
      <c r="N16" s="230"/>
      <c r="O16" s="231"/>
      <c r="P16" s="48"/>
      <c r="Q16" s="23"/>
    </row>
    <row r="17" spans="1:17">
      <c r="A17" s="22"/>
      <c r="B17" s="162"/>
      <c r="C17" s="232" t="str">
        <f>'Colloques médicaux'!$B$54</f>
        <v>M. Gienal Marco</v>
      </c>
      <c r="D17" s="159"/>
      <c r="E17" s="221"/>
      <c r="F17" s="163"/>
      <c r="G17" s="225"/>
      <c r="H17" s="350"/>
      <c r="I17" s="351"/>
      <c r="J17" s="204" t="s">
        <v>63</v>
      </c>
      <c r="K17" s="350"/>
      <c r="L17" s="351"/>
      <c r="M17" s="206" t="s">
        <v>64</v>
      </c>
      <c r="N17" s="350"/>
      <c r="O17" s="351"/>
      <c r="P17" s="207" t="s">
        <v>62</v>
      </c>
      <c r="Q17" s="23"/>
    </row>
    <row r="18" spans="1:17">
      <c r="A18" s="22"/>
      <c r="B18" s="162"/>
      <c r="C18" s="162"/>
      <c r="D18" s="159"/>
      <c r="E18" s="222"/>
      <c r="F18" s="44"/>
      <c r="G18" s="226"/>
      <c r="H18" s="230"/>
      <c r="I18" s="226"/>
      <c r="J18" s="200"/>
      <c r="K18" s="231"/>
      <c r="L18" s="231"/>
      <c r="M18" s="202"/>
      <c r="N18" s="230"/>
      <c r="O18" s="231"/>
      <c r="P18" s="48"/>
      <c r="Q18" s="23"/>
    </row>
    <row r="19" spans="1:17">
      <c r="A19" s="22"/>
      <c r="B19" s="162"/>
      <c r="C19" s="232" t="str">
        <f>'Colloques médicaux'!$B$71</f>
        <v>M. Coulot Jean-Marc</v>
      </c>
      <c r="D19" s="159"/>
      <c r="E19" s="221"/>
      <c r="F19" s="163"/>
      <c r="G19" s="225"/>
      <c r="H19" s="350"/>
      <c r="I19" s="351"/>
      <c r="J19" s="204" t="s">
        <v>63</v>
      </c>
      <c r="K19" s="350"/>
      <c r="L19" s="351"/>
      <c r="M19" s="206" t="s">
        <v>64</v>
      </c>
      <c r="N19" s="350"/>
      <c r="O19" s="351"/>
      <c r="P19" s="207" t="s">
        <v>62</v>
      </c>
      <c r="Q19" s="23"/>
    </row>
    <row r="20" spans="1:17">
      <c r="A20" s="22"/>
      <c r="B20" s="162"/>
      <c r="C20" s="162"/>
      <c r="D20" s="159"/>
      <c r="E20" s="222"/>
      <c r="F20" s="44"/>
      <c r="G20" s="226"/>
      <c r="H20" s="230"/>
      <c r="I20" s="226"/>
      <c r="J20" s="200"/>
      <c r="K20" s="231"/>
      <c r="L20" s="231"/>
      <c r="M20" s="202"/>
      <c r="N20" s="230"/>
      <c r="O20" s="231"/>
      <c r="P20" s="48"/>
      <c r="Q20" s="23"/>
    </row>
    <row r="21" spans="1:17">
      <c r="A21" s="22"/>
      <c r="B21" s="162"/>
      <c r="C21" s="232" t="str">
        <f>'Colloques médicaux'!$B$80</f>
        <v>M. Roschy Bruno</v>
      </c>
      <c r="D21" s="159"/>
      <c r="E21" s="221"/>
      <c r="F21" s="163"/>
      <c r="G21" s="225"/>
      <c r="H21" s="350"/>
      <c r="I21" s="351"/>
      <c r="J21" s="204" t="s">
        <v>63</v>
      </c>
      <c r="K21" s="350"/>
      <c r="L21" s="351"/>
      <c r="M21" s="206" t="s">
        <v>64</v>
      </c>
      <c r="N21" s="350"/>
      <c r="O21" s="351"/>
      <c r="P21" s="207" t="s">
        <v>62</v>
      </c>
      <c r="Q21" s="23"/>
    </row>
    <row r="22" spans="1:17">
      <c r="A22" s="22"/>
      <c r="B22" s="162"/>
      <c r="C22" s="162"/>
      <c r="D22" s="159"/>
      <c r="E22" s="222"/>
      <c r="F22" s="44"/>
      <c r="G22" s="226"/>
      <c r="H22" s="230"/>
      <c r="I22" s="226"/>
      <c r="J22" s="200"/>
      <c r="K22" s="231"/>
      <c r="L22" s="231"/>
      <c r="M22" s="202"/>
      <c r="N22" s="230"/>
      <c r="O22" s="231"/>
      <c r="P22" s="48"/>
      <c r="Q22" s="23"/>
    </row>
    <row r="23" spans="1:17">
      <c r="A23" s="22"/>
      <c r="B23" s="162"/>
      <c r="C23" s="232" t="str">
        <f>'Colloques médicaux'!$B$89</f>
        <v>M. Genoud Casimir</v>
      </c>
      <c r="D23" s="159"/>
      <c r="E23" s="221"/>
      <c r="F23" s="163"/>
      <c r="G23" s="225"/>
      <c r="H23" s="350"/>
      <c r="I23" s="351"/>
      <c r="J23" s="204" t="s">
        <v>63</v>
      </c>
      <c r="K23" s="350"/>
      <c r="L23" s="351"/>
      <c r="M23" s="206" t="s">
        <v>64</v>
      </c>
      <c r="N23" s="350"/>
      <c r="O23" s="351"/>
      <c r="P23" s="207" t="s">
        <v>62</v>
      </c>
      <c r="Q23" s="23"/>
    </row>
    <row r="24" spans="1:17">
      <c r="A24" s="22"/>
      <c r="B24" s="162"/>
      <c r="C24" s="162"/>
      <c r="D24" s="159"/>
      <c r="E24" s="222"/>
      <c r="F24" s="44"/>
      <c r="G24" s="226"/>
      <c r="H24" s="230"/>
      <c r="I24" s="226"/>
      <c r="J24" s="200"/>
      <c r="K24" s="231"/>
      <c r="L24" s="231"/>
      <c r="M24" s="202"/>
      <c r="N24" s="230"/>
      <c r="O24" s="231"/>
      <c r="P24" s="48"/>
      <c r="Q24" s="23"/>
    </row>
    <row r="25" spans="1:17">
      <c r="A25" s="22"/>
      <c r="B25" s="162"/>
      <c r="C25" s="233" t="str">
        <f>'Colloques médicaux'!$B$98</f>
        <v>M. Desbiolles Eric</v>
      </c>
      <c r="D25" s="160"/>
      <c r="E25" s="221"/>
      <c r="F25" s="163"/>
      <c r="G25" s="225"/>
      <c r="H25" s="350"/>
      <c r="I25" s="351"/>
      <c r="J25" s="204" t="s">
        <v>63</v>
      </c>
      <c r="K25" s="350"/>
      <c r="L25" s="351"/>
      <c r="M25" s="206" t="s">
        <v>64</v>
      </c>
      <c r="N25" s="350"/>
      <c r="O25" s="351"/>
      <c r="P25" s="207" t="s">
        <v>62</v>
      </c>
      <c r="Q25" s="23"/>
    </row>
    <row r="26" spans="1:17">
      <c r="A26" s="22"/>
      <c r="B26" s="162"/>
      <c r="C26" s="162"/>
      <c r="D26" s="159"/>
      <c r="E26" s="222"/>
      <c r="F26" s="44"/>
      <c r="G26" s="226"/>
      <c r="H26" s="230"/>
      <c r="I26" s="226"/>
      <c r="J26" s="200"/>
      <c r="K26" s="231"/>
      <c r="L26" s="231"/>
      <c r="M26" s="202"/>
      <c r="N26" s="230"/>
      <c r="O26" s="231"/>
      <c r="P26" s="48"/>
      <c r="Q26" s="23"/>
    </row>
    <row r="27" spans="1:17">
      <c r="A27" s="22"/>
      <c r="B27" s="162"/>
      <c r="C27" s="232" t="str">
        <f>'Colloques médicaux'!$B$106</f>
        <v>Mme Peyraud Régine</v>
      </c>
      <c r="D27" s="159"/>
      <c r="E27" s="221"/>
      <c r="F27" s="163"/>
      <c r="G27" s="225"/>
      <c r="H27" s="350"/>
      <c r="I27" s="351"/>
      <c r="J27" s="204" t="s">
        <v>63</v>
      </c>
      <c r="K27" s="350"/>
      <c r="L27" s="351"/>
      <c r="M27" s="206" t="s">
        <v>64</v>
      </c>
      <c r="N27" s="350"/>
      <c r="O27" s="351"/>
      <c r="P27" s="207" t="s">
        <v>62</v>
      </c>
      <c r="Q27" s="23"/>
    </row>
    <row r="28" spans="1:17">
      <c r="A28" s="22"/>
      <c r="B28" s="162"/>
      <c r="C28" s="162"/>
      <c r="D28" s="159"/>
      <c r="E28" s="222"/>
      <c r="F28" s="44"/>
      <c r="G28" s="226"/>
      <c r="H28" s="230"/>
      <c r="I28" s="226"/>
      <c r="J28" s="200"/>
      <c r="K28" s="231"/>
      <c r="L28" s="231"/>
      <c r="M28" s="202"/>
      <c r="N28" s="230"/>
      <c r="O28" s="231"/>
      <c r="P28" s="48"/>
      <c r="Q28" s="23"/>
    </row>
    <row r="29" spans="1:17">
      <c r="A29" s="22"/>
      <c r="B29" s="162"/>
      <c r="C29" s="232" t="str">
        <f>'Colloques médicaux'!$B$114</f>
        <v>Mme Meier Isabelle</v>
      </c>
      <c r="D29" s="159"/>
      <c r="E29" s="221"/>
      <c r="F29" s="163"/>
      <c r="G29" s="225"/>
      <c r="H29" s="350"/>
      <c r="I29" s="351"/>
      <c r="J29" s="204" t="s">
        <v>63</v>
      </c>
      <c r="K29" s="350"/>
      <c r="L29" s="351"/>
      <c r="M29" s="206" t="s">
        <v>64</v>
      </c>
      <c r="N29" s="350"/>
      <c r="O29" s="351"/>
      <c r="P29" s="207" t="s">
        <v>62</v>
      </c>
      <c r="Q29" s="23"/>
    </row>
    <row r="30" spans="1:17">
      <c r="A30" s="22"/>
      <c r="B30" s="162"/>
      <c r="C30" s="162"/>
      <c r="D30" s="159"/>
      <c r="E30" s="222"/>
      <c r="F30" s="44"/>
      <c r="G30" s="54"/>
      <c r="H30" s="230"/>
      <c r="I30" s="226"/>
      <c r="J30" s="200"/>
      <c r="K30" s="231"/>
      <c r="L30" s="231"/>
      <c r="M30" s="202"/>
      <c r="N30" s="230"/>
      <c r="O30" s="231"/>
      <c r="P30" s="48"/>
      <c r="Q30" s="23"/>
    </row>
    <row r="31" spans="1:17">
      <c r="A31" s="22"/>
      <c r="B31" s="162"/>
      <c r="C31" s="232" t="str">
        <f>'Colloques médicaux'!$B$130</f>
        <v xml:space="preserve">Mme Brun Muriel </v>
      </c>
      <c r="D31" s="159"/>
      <c r="E31" s="221"/>
      <c r="F31" s="163"/>
      <c r="G31" s="227"/>
      <c r="H31" s="350"/>
      <c r="I31" s="351"/>
      <c r="J31" s="204" t="s">
        <v>63</v>
      </c>
      <c r="K31" s="350"/>
      <c r="L31" s="351"/>
      <c r="M31" s="206" t="s">
        <v>64</v>
      </c>
      <c r="N31" s="350"/>
      <c r="O31" s="351"/>
      <c r="P31" s="207" t="s">
        <v>62</v>
      </c>
      <c r="Q31" s="23"/>
    </row>
    <row r="32" spans="1:17">
      <c r="A32" s="22"/>
      <c r="B32" s="162"/>
      <c r="C32" s="162"/>
      <c r="D32" s="159"/>
      <c r="E32" s="222"/>
      <c r="F32" s="44"/>
      <c r="G32" s="226"/>
      <c r="H32" s="230"/>
      <c r="I32" s="226"/>
      <c r="J32" s="200"/>
      <c r="K32" s="231"/>
      <c r="L32" s="231"/>
      <c r="M32" s="202"/>
      <c r="N32" s="230"/>
      <c r="O32" s="231"/>
      <c r="P32" s="48"/>
      <c r="Q32" s="23"/>
    </row>
    <row r="33" spans="1:17">
      <c r="A33" s="22"/>
      <c r="B33" s="162"/>
      <c r="C33" s="232" t="str">
        <f>'Colloques médicaux'!$B$139</f>
        <v>Mme Rebetez Sandra</v>
      </c>
      <c r="D33" s="159"/>
      <c r="E33" s="221"/>
      <c r="F33" s="163"/>
      <c r="G33" s="225"/>
      <c r="H33" s="350"/>
      <c r="I33" s="351"/>
      <c r="J33" s="204" t="s">
        <v>63</v>
      </c>
      <c r="K33" s="350"/>
      <c r="L33" s="351"/>
      <c r="M33" s="206" t="s">
        <v>64</v>
      </c>
      <c r="N33" s="350"/>
      <c r="O33" s="351"/>
      <c r="P33" s="207" t="s">
        <v>62</v>
      </c>
      <c r="Q33" s="23"/>
    </row>
    <row r="34" spans="1:17">
      <c r="A34" s="22"/>
      <c r="B34" s="162"/>
      <c r="C34" s="162"/>
      <c r="D34" s="159"/>
      <c r="E34" s="222"/>
      <c r="F34" s="44"/>
      <c r="G34" s="226"/>
      <c r="H34" s="230"/>
      <c r="I34" s="226"/>
      <c r="J34" s="200"/>
      <c r="K34" s="231"/>
      <c r="L34" s="231"/>
      <c r="M34" s="202"/>
      <c r="N34" s="230"/>
      <c r="O34" s="231"/>
      <c r="P34" s="48"/>
      <c r="Q34" s="23"/>
    </row>
    <row r="35" spans="1:17">
      <c r="A35" s="22"/>
      <c r="B35" s="162"/>
      <c r="C35" s="232" t="str">
        <f>'Colloques médicaux'!$B$148</f>
        <v>Mr Berrios Renato</v>
      </c>
      <c r="D35" s="159"/>
      <c r="E35" s="221"/>
      <c r="F35" s="163"/>
      <c r="G35" s="225"/>
      <c r="H35" s="350"/>
      <c r="I35" s="351"/>
      <c r="J35" s="204" t="s">
        <v>63</v>
      </c>
      <c r="K35" s="350"/>
      <c r="L35" s="351"/>
      <c r="M35" s="206" t="s">
        <v>64</v>
      </c>
      <c r="N35" s="350"/>
      <c r="O35" s="351"/>
      <c r="P35" s="207" t="s">
        <v>62</v>
      </c>
      <c r="Q35" s="23"/>
    </row>
    <row r="36" spans="1:17">
      <c r="A36" s="22"/>
      <c r="B36" s="162"/>
      <c r="C36" s="162"/>
      <c r="D36" s="159"/>
      <c r="E36" s="222"/>
      <c r="F36" s="44"/>
      <c r="G36" s="226"/>
      <c r="H36" s="230"/>
      <c r="I36" s="226"/>
      <c r="J36" s="200"/>
      <c r="K36" s="231"/>
      <c r="L36" s="231"/>
      <c r="M36" s="202"/>
      <c r="N36" s="230"/>
      <c r="O36" s="231"/>
      <c r="P36" s="48"/>
      <c r="Q36" s="23"/>
    </row>
    <row r="37" spans="1:17">
      <c r="A37" s="22"/>
      <c r="B37" s="162"/>
      <c r="C37" s="232" t="str">
        <f>'Colloques médicaux'!$B$156</f>
        <v>Mr Pol Dominique</v>
      </c>
      <c r="D37" s="159"/>
      <c r="E37" s="221"/>
      <c r="F37" s="163"/>
      <c r="G37" s="225"/>
      <c r="H37" s="350"/>
      <c r="I37" s="351"/>
      <c r="J37" s="204" t="s">
        <v>63</v>
      </c>
      <c r="K37" s="350"/>
      <c r="L37" s="351"/>
      <c r="M37" s="206" t="s">
        <v>64</v>
      </c>
      <c r="N37" s="350"/>
      <c r="O37" s="351"/>
      <c r="P37" s="207" t="s">
        <v>62</v>
      </c>
      <c r="Q37" s="23"/>
    </row>
    <row r="38" spans="1:17">
      <c r="A38" s="22"/>
      <c r="B38" s="162"/>
      <c r="C38" s="162"/>
      <c r="D38" s="159"/>
      <c r="E38" s="222"/>
      <c r="F38" s="44"/>
      <c r="G38" s="226"/>
      <c r="H38" s="230"/>
      <c r="I38" s="226"/>
      <c r="J38" s="205"/>
      <c r="K38" s="231"/>
      <c r="L38" s="231"/>
      <c r="M38" s="202"/>
      <c r="N38" s="230"/>
      <c r="O38" s="231"/>
      <c r="P38" s="48"/>
      <c r="Q38" s="23"/>
    </row>
    <row r="39" spans="1:17">
      <c r="A39" s="22"/>
      <c r="B39" s="162"/>
      <c r="C39" s="232" t="str">
        <f>'Colloques médicaux'!$B$165</f>
        <v>Mme Jomini Pablo Laeticia</v>
      </c>
      <c r="D39" s="159"/>
      <c r="E39" s="221"/>
      <c r="F39" s="163"/>
      <c r="G39" s="225"/>
      <c r="H39" s="350"/>
      <c r="I39" s="351"/>
      <c r="J39" s="204" t="s">
        <v>63</v>
      </c>
      <c r="K39" s="350"/>
      <c r="L39" s="351"/>
      <c r="M39" s="206" t="s">
        <v>64</v>
      </c>
      <c r="N39" s="350"/>
      <c r="O39" s="351"/>
      <c r="P39" s="207" t="s">
        <v>62</v>
      </c>
      <c r="Q39" s="23"/>
    </row>
    <row r="40" spans="1:17">
      <c r="A40" s="22"/>
      <c r="B40" s="162"/>
      <c r="C40" s="162"/>
      <c r="D40" s="159"/>
      <c r="E40" s="222"/>
      <c r="F40" s="44"/>
      <c r="G40" s="226"/>
      <c r="H40" s="230"/>
      <c r="I40" s="226"/>
      <c r="J40" s="200"/>
      <c r="K40" s="231"/>
      <c r="L40" s="231"/>
      <c r="M40" s="202"/>
      <c r="N40" s="230"/>
      <c r="O40" s="231"/>
      <c r="P40" s="48"/>
      <c r="Q40" s="23"/>
    </row>
    <row r="41" spans="1:17">
      <c r="A41" s="22"/>
      <c r="B41" s="162"/>
      <c r="C41" s="232" t="str">
        <f>'Colloques médicaux'!$B$175</f>
        <v>Mr Liechti Bruno</v>
      </c>
      <c r="D41" s="159"/>
      <c r="E41" s="221"/>
      <c r="F41" s="163"/>
      <c r="G41" s="225"/>
      <c r="H41" s="350"/>
      <c r="I41" s="351"/>
      <c r="J41" s="204" t="s">
        <v>63</v>
      </c>
      <c r="K41" s="350"/>
      <c r="L41" s="351"/>
      <c r="M41" s="206" t="s">
        <v>64</v>
      </c>
      <c r="N41" s="350"/>
      <c r="O41" s="351"/>
      <c r="P41" s="207" t="s">
        <v>62</v>
      </c>
      <c r="Q41" s="23"/>
    </row>
    <row r="42" spans="1:17">
      <c r="A42" s="22"/>
      <c r="B42" s="162"/>
      <c r="C42" s="162"/>
      <c r="D42" s="159"/>
      <c r="E42" s="222"/>
      <c r="F42" s="44"/>
      <c r="G42" s="226"/>
      <c r="H42" s="230"/>
      <c r="I42" s="226"/>
      <c r="J42" s="200"/>
      <c r="K42" s="231"/>
      <c r="L42" s="231"/>
      <c r="M42" s="202"/>
      <c r="N42" s="230"/>
      <c r="O42" s="231"/>
      <c r="P42" s="48"/>
      <c r="Q42" s="23"/>
    </row>
    <row r="43" spans="1:17">
      <c r="A43" s="22"/>
      <c r="B43" s="162"/>
      <c r="C43" s="233">
        <f>'Colloques médicaux'!$B$191</f>
        <v>0</v>
      </c>
      <c r="D43" s="161"/>
      <c r="E43" s="221"/>
      <c r="F43" s="163"/>
      <c r="G43" s="225"/>
      <c r="H43" s="350"/>
      <c r="I43" s="351"/>
      <c r="J43" s="204" t="s">
        <v>63</v>
      </c>
      <c r="K43" s="350"/>
      <c r="L43" s="351"/>
      <c r="M43" s="206" t="s">
        <v>64</v>
      </c>
      <c r="N43" s="350"/>
      <c r="O43" s="351"/>
      <c r="P43" s="207" t="s">
        <v>62</v>
      </c>
      <c r="Q43" s="23"/>
    </row>
    <row r="44" spans="1:17">
      <c r="A44" s="22"/>
      <c r="B44" s="162"/>
      <c r="C44" s="162"/>
      <c r="D44" s="159"/>
      <c r="E44" s="222"/>
      <c r="F44" s="44"/>
      <c r="G44" s="226"/>
      <c r="H44" s="230"/>
      <c r="I44" s="226"/>
      <c r="J44" s="200"/>
      <c r="K44" s="231"/>
      <c r="L44" s="231"/>
      <c r="M44" s="202"/>
      <c r="N44" s="230"/>
      <c r="O44" s="231"/>
      <c r="P44" s="48"/>
      <c r="Q44" s="23"/>
    </row>
    <row r="45" spans="1:17">
      <c r="A45" s="22"/>
      <c r="B45" s="162"/>
      <c r="C45" s="232">
        <f>'Colloques médicaux'!$B$199</f>
        <v>0</v>
      </c>
      <c r="D45" s="159"/>
      <c r="E45" s="221"/>
      <c r="F45" s="163"/>
      <c r="G45" s="225"/>
      <c r="H45" s="350"/>
      <c r="I45" s="351"/>
      <c r="J45" s="204" t="s">
        <v>63</v>
      </c>
      <c r="K45" s="350"/>
      <c r="L45" s="351"/>
      <c r="M45" s="206" t="s">
        <v>64</v>
      </c>
      <c r="N45" s="350"/>
      <c r="O45" s="351"/>
      <c r="P45" s="207" t="s">
        <v>62</v>
      </c>
      <c r="Q45" s="23"/>
    </row>
    <row r="46" spans="1:17">
      <c r="A46" s="22"/>
      <c r="B46" s="162"/>
      <c r="C46" s="162"/>
      <c r="D46" s="159"/>
      <c r="E46" s="222"/>
      <c r="F46" s="44"/>
      <c r="G46" s="226"/>
      <c r="H46" s="230"/>
      <c r="I46" s="226"/>
      <c r="J46" s="200"/>
      <c r="K46" s="231"/>
      <c r="L46" s="231"/>
      <c r="M46" s="202"/>
      <c r="N46" s="230"/>
      <c r="O46" s="231"/>
      <c r="P46" s="48"/>
      <c r="Q46" s="23"/>
    </row>
    <row r="47" spans="1:17">
      <c r="A47" s="22"/>
      <c r="B47" s="162"/>
      <c r="C47" s="232">
        <f>'Colloques médicaux'!$B$206</f>
        <v>0</v>
      </c>
      <c r="D47" s="159"/>
      <c r="E47" s="221"/>
      <c r="F47" s="163"/>
      <c r="G47" s="225"/>
      <c r="H47" s="350"/>
      <c r="I47" s="351"/>
      <c r="J47" s="204" t="s">
        <v>63</v>
      </c>
      <c r="K47" s="350"/>
      <c r="L47" s="351"/>
      <c r="M47" s="201" t="s">
        <v>64</v>
      </c>
      <c r="N47" s="350"/>
      <c r="O47" s="351"/>
      <c r="P47" s="208" t="s">
        <v>62</v>
      </c>
      <c r="Q47" s="23"/>
    </row>
    <row r="48" spans="1:17">
      <c r="A48" s="22"/>
      <c r="B48" s="162"/>
      <c r="C48" s="162"/>
      <c r="D48" s="159"/>
      <c r="E48" s="222"/>
      <c r="F48" s="44"/>
      <c r="G48" s="226"/>
      <c r="H48" s="230"/>
      <c r="I48" s="226"/>
      <c r="J48" s="200"/>
      <c r="K48" s="231"/>
      <c r="L48" s="231"/>
      <c r="M48" s="202"/>
      <c r="N48" s="230"/>
      <c r="O48" s="231"/>
      <c r="P48" s="48"/>
      <c r="Q48" s="23"/>
    </row>
    <row r="49" spans="1:17">
      <c r="A49" s="22"/>
      <c r="B49" s="162"/>
      <c r="C49" s="232">
        <f>'Colloques médicaux'!$B$214</f>
        <v>0</v>
      </c>
      <c r="D49" s="159"/>
      <c r="E49" s="221"/>
      <c r="F49" s="163"/>
      <c r="G49" s="225"/>
      <c r="H49" s="350"/>
      <c r="I49" s="351"/>
      <c r="J49" s="204" t="s">
        <v>63</v>
      </c>
      <c r="K49" s="350"/>
      <c r="L49" s="351"/>
      <c r="M49" s="201" t="s">
        <v>64</v>
      </c>
      <c r="N49" s="350"/>
      <c r="O49" s="351"/>
      <c r="P49" s="208" t="s">
        <v>62</v>
      </c>
      <c r="Q49" s="23"/>
    </row>
    <row r="50" spans="1:17">
      <c r="A50" s="22"/>
      <c r="B50" s="162"/>
      <c r="C50" s="162"/>
      <c r="D50" s="159"/>
      <c r="E50" s="222"/>
      <c r="F50" s="44"/>
      <c r="G50" s="226"/>
      <c r="H50" s="230"/>
      <c r="I50" s="226"/>
      <c r="J50" s="200"/>
      <c r="K50" s="231"/>
      <c r="L50" s="231"/>
      <c r="M50" s="202"/>
      <c r="N50" s="230"/>
      <c r="O50" s="231"/>
      <c r="P50" s="48"/>
      <c r="Q50" s="23"/>
    </row>
    <row r="51" spans="1:17">
      <c r="A51" s="22"/>
      <c r="B51" s="162"/>
      <c r="C51" s="232">
        <f>'Colloques médicaux'!$B$222</f>
        <v>0</v>
      </c>
      <c r="D51" s="159"/>
      <c r="E51" s="221"/>
      <c r="F51" s="163"/>
      <c r="G51" s="225"/>
      <c r="H51" s="350"/>
      <c r="I51" s="351"/>
      <c r="J51" s="204" t="s">
        <v>63</v>
      </c>
      <c r="K51" s="350"/>
      <c r="L51" s="351"/>
      <c r="M51" s="201" t="s">
        <v>64</v>
      </c>
      <c r="N51" s="350"/>
      <c r="O51" s="351"/>
      <c r="P51" s="208" t="s">
        <v>62</v>
      </c>
      <c r="Q51" s="23"/>
    </row>
    <row r="52" spans="1:17">
      <c r="A52" s="22"/>
      <c r="B52" s="162"/>
      <c r="C52" s="162"/>
      <c r="D52" s="159"/>
      <c r="E52" s="222"/>
      <c r="F52" s="44"/>
      <c r="G52" s="226"/>
      <c r="H52" s="230"/>
      <c r="I52" s="226"/>
      <c r="J52" s="200"/>
      <c r="K52" s="231"/>
      <c r="L52" s="231"/>
      <c r="M52" s="202"/>
      <c r="N52" s="230"/>
      <c r="O52" s="231"/>
      <c r="P52" s="48"/>
      <c r="Q52" s="23"/>
    </row>
    <row r="53" spans="1:17">
      <c r="A53" s="22"/>
      <c r="B53" s="162"/>
      <c r="C53" s="232">
        <f>'Colloques médicaux'!$B$231</f>
        <v>0</v>
      </c>
      <c r="D53" s="159"/>
      <c r="E53" s="221"/>
      <c r="F53" s="163"/>
      <c r="G53" s="225"/>
      <c r="H53" s="350"/>
      <c r="I53" s="351"/>
      <c r="J53" s="204" t="s">
        <v>63</v>
      </c>
      <c r="K53" s="350"/>
      <c r="L53" s="351"/>
      <c r="M53" s="201" t="s">
        <v>64</v>
      </c>
      <c r="N53" s="350"/>
      <c r="O53" s="351"/>
      <c r="P53" s="208" t="s">
        <v>62</v>
      </c>
      <c r="Q53" s="23"/>
    </row>
    <row r="54" spans="1:17">
      <c r="A54" s="22"/>
      <c r="B54" s="162"/>
      <c r="C54" s="162"/>
      <c r="D54" s="159"/>
      <c r="E54" s="222"/>
      <c r="F54" s="44"/>
      <c r="G54" s="226"/>
      <c r="H54" s="230"/>
      <c r="I54" s="226"/>
      <c r="J54" s="200"/>
      <c r="K54" s="231"/>
      <c r="L54" s="231"/>
      <c r="M54" s="202"/>
      <c r="N54" s="230"/>
      <c r="O54" s="231"/>
      <c r="P54" s="48"/>
      <c r="Q54" s="23"/>
    </row>
    <row r="55" spans="1:17">
      <c r="A55" s="22"/>
      <c r="B55" s="162"/>
      <c r="C55" s="232">
        <f>'Colloques médicaux'!$B$247</f>
        <v>0</v>
      </c>
      <c r="D55" s="159"/>
      <c r="E55" s="221"/>
      <c r="F55" s="163"/>
      <c r="G55" s="225"/>
      <c r="H55" s="350"/>
      <c r="I55" s="351"/>
      <c r="J55" s="204" t="s">
        <v>63</v>
      </c>
      <c r="K55" s="350"/>
      <c r="L55" s="351"/>
      <c r="M55" s="201" t="s">
        <v>64</v>
      </c>
      <c r="N55" s="350"/>
      <c r="O55" s="351"/>
      <c r="P55" s="208" t="s">
        <v>62</v>
      </c>
      <c r="Q55" s="23"/>
    </row>
    <row r="56" spans="1:17">
      <c r="A56" s="22"/>
      <c r="B56" s="162"/>
      <c r="C56" s="162"/>
      <c r="D56" s="159"/>
      <c r="E56" s="222"/>
      <c r="F56" s="44"/>
      <c r="G56" s="226"/>
      <c r="H56" s="230"/>
      <c r="I56" s="226"/>
      <c r="J56" s="200"/>
      <c r="K56" s="231"/>
      <c r="L56" s="231"/>
      <c r="M56" s="202"/>
      <c r="N56" s="230"/>
      <c r="O56" s="231"/>
      <c r="P56" s="48"/>
      <c r="Q56" s="23"/>
    </row>
    <row r="57" spans="1:17">
      <c r="A57" s="22"/>
      <c r="B57" s="162"/>
      <c r="C57" s="232">
        <f>'Colloques médicaux'!$B$256</f>
        <v>0</v>
      </c>
      <c r="D57" s="159"/>
      <c r="E57" s="221"/>
      <c r="F57" s="163"/>
      <c r="G57" s="225"/>
      <c r="H57" s="350"/>
      <c r="I57" s="351"/>
      <c r="J57" s="204" t="s">
        <v>63</v>
      </c>
      <c r="K57" s="350"/>
      <c r="L57" s="351"/>
      <c r="M57" s="201" t="s">
        <v>64</v>
      </c>
      <c r="N57" s="350"/>
      <c r="O57" s="351"/>
      <c r="P57" s="208" t="s">
        <v>62</v>
      </c>
      <c r="Q57" s="23"/>
    </row>
    <row r="58" spans="1:17">
      <c r="A58" s="22"/>
      <c r="B58" s="162"/>
      <c r="C58" s="162"/>
      <c r="D58" s="159"/>
      <c r="E58" s="222"/>
      <c r="F58" s="44"/>
      <c r="G58" s="226"/>
      <c r="H58" s="230"/>
      <c r="I58" s="226"/>
      <c r="J58" s="200"/>
      <c r="K58" s="231"/>
      <c r="L58" s="231"/>
      <c r="M58" s="202"/>
      <c r="N58" s="230"/>
      <c r="O58" s="231"/>
      <c r="P58" s="217"/>
      <c r="Q58" s="23"/>
    </row>
    <row r="59" spans="1:17">
      <c r="A59" s="22"/>
      <c r="B59" s="162"/>
      <c r="C59" s="232">
        <f>'Colloques médicaux'!$B$265</f>
        <v>0</v>
      </c>
      <c r="D59" s="159"/>
      <c r="E59" s="221"/>
      <c r="F59" s="163"/>
      <c r="G59" s="225"/>
      <c r="H59" s="350"/>
      <c r="I59" s="351"/>
      <c r="J59" s="204" t="s">
        <v>63</v>
      </c>
      <c r="K59" s="350"/>
      <c r="L59" s="351"/>
      <c r="M59" s="201" t="s">
        <v>64</v>
      </c>
      <c r="N59" s="350"/>
      <c r="O59" s="351"/>
      <c r="P59" s="208" t="s">
        <v>62</v>
      </c>
      <c r="Q59" s="23"/>
    </row>
    <row r="60" spans="1:17">
      <c r="A60" s="22"/>
      <c r="B60" s="162"/>
      <c r="C60" s="162"/>
      <c r="D60" s="159"/>
      <c r="E60" s="222"/>
      <c r="F60" s="44"/>
      <c r="G60" s="226"/>
      <c r="H60" s="230"/>
      <c r="I60" s="226"/>
      <c r="J60" s="200"/>
      <c r="K60" s="231"/>
      <c r="L60" s="231"/>
      <c r="M60" s="202"/>
      <c r="N60" s="230"/>
      <c r="O60" s="231"/>
      <c r="P60" s="218"/>
      <c r="Q60" s="23"/>
    </row>
    <row r="61" spans="1:17" ht="13.5" thickBot="1">
      <c r="A61" s="22"/>
      <c r="B61" s="162"/>
      <c r="C61" s="232">
        <f>'Colloques médicaux'!$B$274</f>
        <v>0</v>
      </c>
      <c r="D61" s="159"/>
      <c r="E61" s="223"/>
      <c r="F61" s="220"/>
      <c r="G61" s="228"/>
      <c r="H61" s="363"/>
      <c r="I61" s="364"/>
      <c r="J61" s="209" t="s">
        <v>63</v>
      </c>
      <c r="K61" s="363"/>
      <c r="L61" s="364"/>
      <c r="M61" s="203" t="s">
        <v>64</v>
      </c>
      <c r="N61" s="363"/>
      <c r="O61" s="364"/>
      <c r="P61" s="219" t="s">
        <v>62</v>
      </c>
      <c r="Q61" s="23"/>
    </row>
    <row r="62" spans="1:17" ht="6" customHeight="1" thickTop="1" thickBot="1">
      <c r="A62" s="24"/>
      <c r="B62" s="29"/>
      <c r="C62" s="29"/>
      <c r="D62" s="29"/>
      <c r="E62" s="25"/>
      <c r="F62" s="25"/>
      <c r="G62" s="25"/>
      <c r="H62" s="25"/>
      <c r="I62" s="25"/>
      <c r="J62" s="25"/>
      <c r="K62" s="25"/>
      <c r="L62" s="25"/>
      <c r="M62" s="25"/>
      <c r="N62" s="25"/>
      <c r="O62" s="25"/>
      <c r="P62" s="25"/>
      <c r="Q62" s="26"/>
    </row>
    <row r="63" spans="1:17" ht="13.5" thickTop="1">
      <c r="N63" s="362"/>
      <c r="O63" s="362"/>
      <c r="P63" s="249"/>
      <c r="Q63" s="250" t="s">
        <v>22</v>
      </c>
    </row>
  </sheetData>
  <sheetProtection formatCells="0" formatColumns="0" formatRows="0" insertColumns="0" insertRows="0" selectLockedCells="1"/>
  <protectedRanges>
    <protectedRange sqref="A1:B62 C26:D42 C52:D62 C44:D50 C1:D24 H33 K33 H7 H41 J1:J62 N33 K7 K41 M1:M62 G31:G62 N9 N41 H34:I40 H45 K34:L40 K47 N34:O40 N47 H42:I44 H47 N42:O46 N49 K42:L46 K49 H46:I46 H49 H48:I48 H50:I62 K48:L48 K50:L62 N48:O48 N50:O62 H1:I6 H9 K5 K9 N1:O8 N11 K8:L8 K11 H8:I8 H11 N10:O10 N17 K10:L10 K17 H10:I10 H17 H12:I16 H25 N12:O16 N25 K12:L16 K25 N21 N26:O32 K21 K26:L32 H18:I24 H26:I32 N18:O20 N22:O24 K18:L20 K22:L24 K1:L4 K6:L6 E1:F62 G1:G29 P1:Q62 P63" name="Plage1"/>
  </protectedRanges>
  <customSheetViews>
    <customSheetView guid="{29B76663-7912-4444-A99E-F830E733C5DC}" fitToPage="1" showRuler="0">
      <pane ySplit="2" topLeftCell="A18" activePane="bottomLeft" state="frozen"/>
      <selection pane="bottomLeft" activeCell="C46" sqref="C46"/>
      <pageMargins left="0.24" right="0.24" top="0.44" bottom="0.47" header="0.23622047244094491" footer="0.23622047244094491"/>
      <printOptions horizontalCentered="1" verticalCentered="1"/>
      <pageSetup paperSize="9" scale="91" orientation="portrait" r:id="rId1"/>
      <headerFooter alignWithMargins="0">
        <oddHeader>&amp;R&amp;F</oddHeader>
        <oddFooter>&amp;R&amp;D  &amp;T</oddFooter>
      </headerFooter>
    </customSheetView>
  </customSheetViews>
  <mergeCells count="92">
    <mergeCell ref="N23:O23"/>
    <mergeCell ref="H25:I25"/>
    <mergeCell ref="H23:I23"/>
    <mergeCell ref="N5:O5"/>
    <mergeCell ref="K5:L5"/>
    <mergeCell ref="H5:I5"/>
    <mergeCell ref="K13:L13"/>
    <mergeCell ref="H13:I13"/>
    <mergeCell ref="N11:O11"/>
    <mergeCell ref="K11:L11"/>
    <mergeCell ref="N29:O29"/>
    <mergeCell ref="K29:L29"/>
    <mergeCell ref="H29:I29"/>
    <mergeCell ref="H15:I15"/>
    <mergeCell ref="K15:L15"/>
    <mergeCell ref="N15:O15"/>
    <mergeCell ref="N25:O25"/>
    <mergeCell ref="K25:L25"/>
    <mergeCell ref="N27:O27"/>
    <mergeCell ref="K27:L27"/>
    <mergeCell ref="H27:I27"/>
    <mergeCell ref="K21:L21"/>
    <mergeCell ref="H21:I21"/>
    <mergeCell ref="K19:L19"/>
    <mergeCell ref="H19:I19"/>
    <mergeCell ref="K23:L23"/>
    <mergeCell ref="N61:O61"/>
    <mergeCell ref="K61:L61"/>
    <mergeCell ref="H61:I61"/>
    <mergeCell ref="H7:I7"/>
    <mergeCell ref="N7:O7"/>
    <mergeCell ref="K7:L7"/>
    <mergeCell ref="N9:O9"/>
    <mergeCell ref="K9:L9"/>
    <mergeCell ref="H9:I9"/>
    <mergeCell ref="N13:O13"/>
    <mergeCell ref="H11:I11"/>
    <mergeCell ref="N21:O21"/>
    <mergeCell ref="H17:I17"/>
    <mergeCell ref="N17:O17"/>
    <mergeCell ref="K17:L17"/>
    <mergeCell ref="N19:O19"/>
    <mergeCell ref="H57:I57"/>
    <mergeCell ref="K57:L57"/>
    <mergeCell ref="N57:O57"/>
    <mergeCell ref="N59:O59"/>
    <mergeCell ref="K59:L59"/>
    <mergeCell ref="H59:I59"/>
    <mergeCell ref="H53:I53"/>
    <mergeCell ref="K53:L53"/>
    <mergeCell ref="N53:O53"/>
    <mergeCell ref="N55:O55"/>
    <mergeCell ref="K55:L55"/>
    <mergeCell ref="H55:I55"/>
    <mergeCell ref="H49:I49"/>
    <mergeCell ref="K49:L49"/>
    <mergeCell ref="N49:O49"/>
    <mergeCell ref="N51:O51"/>
    <mergeCell ref="K51:L51"/>
    <mergeCell ref="H51:I51"/>
    <mergeCell ref="H37:I37"/>
    <mergeCell ref="K37:L37"/>
    <mergeCell ref="N37:O37"/>
    <mergeCell ref="N47:O47"/>
    <mergeCell ref="K47:L47"/>
    <mergeCell ref="H47:I47"/>
    <mergeCell ref="H43:I43"/>
    <mergeCell ref="H45:I45"/>
    <mergeCell ref="K45:L45"/>
    <mergeCell ref="N45:O45"/>
    <mergeCell ref="E2:G2"/>
    <mergeCell ref="H2:J2"/>
    <mergeCell ref="K2:M2"/>
    <mergeCell ref="N2:P2"/>
    <mergeCell ref="N63:O63"/>
    <mergeCell ref="H41:I41"/>
    <mergeCell ref="K41:L41"/>
    <mergeCell ref="N41:O41"/>
    <mergeCell ref="N43:O43"/>
    <mergeCell ref="K43:L43"/>
    <mergeCell ref="N35:O35"/>
    <mergeCell ref="K35:L35"/>
    <mergeCell ref="H35:I35"/>
    <mergeCell ref="N39:O39"/>
    <mergeCell ref="K39:L39"/>
    <mergeCell ref="H39:I39"/>
    <mergeCell ref="N31:O31"/>
    <mergeCell ref="K31:L31"/>
    <mergeCell ref="H31:I31"/>
    <mergeCell ref="H33:I33"/>
    <mergeCell ref="K33:L33"/>
    <mergeCell ref="N33:O33"/>
  </mergeCells>
  <phoneticPr fontId="1" type="noConversion"/>
  <printOptions horizontalCentered="1" verticalCentered="1"/>
  <pageMargins left="0.23622047244094491" right="0.23622047244094491" top="0.36" bottom="0.35" header="0.19" footer="0.17"/>
  <pageSetup paperSize="9" scale="96" orientation="portrait" r:id="rId2"/>
  <headerFooter alignWithMargins="0">
    <oddHeader>&amp;R&amp;"Arial,Normal"&amp;8&amp;F</oddHeader>
    <oddFooter>&amp;R&amp;"Arial,Normal"&amp;8&amp;D  &amp;T</oddFooter>
  </headerFooter>
  <drawing r:id="rId3"/>
</worksheet>
</file>

<file path=xl/worksheets/sheet4.xml><?xml version="1.0" encoding="utf-8"?>
<worksheet xmlns="http://schemas.openxmlformats.org/spreadsheetml/2006/main" xmlns:r="http://schemas.openxmlformats.org/officeDocument/2006/relationships">
  <sheetPr enableFormatConditionsCalculation="0">
    <tabColor indexed="38"/>
  </sheetPr>
  <dimension ref="A5:J37"/>
  <sheetViews>
    <sheetView topLeftCell="A7" workbookViewId="0">
      <selection activeCell="D32" sqref="D32"/>
    </sheetView>
  </sheetViews>
  <sheetFormatPr baseColWidth="10" defaultRowHeight="12.75"/>
  <cols>
    <col min="1" max="1" width="1.7109375" customWidth="1"/>
    <col min="3" max="3" width="15.42578125" bestFit="1" customWidth="1"/>
    <col min="10" max="10" width="1.7109375" customWidth="1"/>
  </cols>
  <sheetData>
    <row r="5" spans="1:10">
      <c r="G5" s="374">
        <f ca="1">NOW()</f>
        <v>40478.325499421298</v>
      </c>
      <c r="H5" s="374"/>
      <c r="I5" s="374"/>
    </row>
    <row r="7" spans="1:10" ht="13.5" thickBot="1"/>
    <row r="8" spans="1:10" ht="8.1" customHeight="1" thickTop="1" thickBot="1">
      <c r="A8" s="97"/>
      <c r="B8" s="95"/>
      <c r="C8" s="95"/>
      <c r="D8" s="95"/>
      <c r="E8" s="95"/>
      <c r="F8" s="95"/>
      <c r="G8" s="95"/>
      <c r="H8" s="95"/>
      <c r="I8" s="95"/>
      <c r="J8" s="179"/>
    </row>
    <row r="9" spans="1:10" ht="12" customHeight="1" thickTop="1">
      <c r="A9" s="98"/>
      <c r="D9" s="369" t="s">
        <v>37</v>
      </c>
      <c r="E9" s="370"/>
      <c r="F9" s="370" t="s">
        <v>35</v>
      </c>
      <c r="G9" s="370"/>
      <c r="H9" s="370" t="s">
        <v>36</v>
      </c>
      <c r="I9" s="375"/>
      <c r="J9" s="98"/>
    </row>
    <row r="10" spans="1:10" ht="12" customHeight="1" thickBot="1">
      <c r="A10" s="98"/>
      <c r="B10" s="372" t="s">
        <v>38</v>
      </c>
      <c r="C10" s="373"/>
      <c r="D10" s="102">
        <v>1</v>
      </c>
      <c r="E10" s="103">
        <v>0.5</v>
      </c>
      <c r="F10" s="104"/>
      <c r="G10" s="104"/>
      <c r="H10" s="104"/>
      <c r="I10" s="105"/>
      <c r="J10" s="98"/>
    </row>
    <row r="11" spans="1:10" ht="13.5" thickTop="1">
      <c r="A11" s="98"/>
      <c r="B11" s="5"/>
      <c r="C11" s="5"/>
      <c r="D11" s="90"/>
      <c r="E11" s="5"/>
      <c r="F11" s="5"/>
      <c r="G11" s="5"/>
      <c r="H11" s="5"/>
      <c r="I11" s="5"/>
      <c r="J11" s="98"/>
    </row>
    <row r="12" spans="1:10">
      <c r="A12" s="98"/>
      <c r="B12" s="367" t="s">
        <v>32</v>
      </c>
      <c r="C12" s="368"/>
      <c r="D12" s="99">
        <f>COUNTIF('Colloques médicaux'!D10:D304,"Marc")</f>
        <v>1</v>
      </c>
      <c r="E12" s="100"/>
      <c r="F12" s="365">
        <v>90</v>
      </c>
      <c r="G12" s="371"/>
      <c r="H12" s="365">
        <f>D12/F12*100</f>
        <v>1.1111111111111112</v>
      </c>
      <c r="I12" s="366"/>
      <c r="J12" s="98"/>
    </row>
    <row r="13" spans="1:10">
      <c r="A13" s="98"/>
      <c r="B13" s="5"/>
      <c r="C13" s="5"/>
      <c r="D13" s="90"/>
      <c r="E13" s="101"/>
      <c r="F13" s="5"/>
      <c r="G13" s="5"/>
      <c r="H13" s="91"/>
      <c r="I13" s="5"/>
      <c r="J13" s="98"/>
    </row>
    <row r="14" spans="1:10">
      <c r="A14" s="98"/>
      <c r="B14" s="367" t="s">
        <v>33</v>
      </c>
      <c r="C14" s="368"/>
      <c r="D14" s="99">
        <f>COUNTIF('Colloques médicaux'!D10:D304,"Annick")</f>
        <v>6</v>
      </c>
      <c r="E14" s="100"/>
      <c r="F14" s="365">
        <v>100</v>
      </c>
      <c r="G14" s="371"/>
      <c r="H14" s="365">
        <f>D14/F14*100</f>
        <v>6</v>
      </c>
      <c r="I14" s="366"/>
      <c r="J14" s="98"/>
    </row>
    <row r="15" spans="1:10">
      <c r="A15" s="98"/>
      <c r="B15" s="5"/>
      <c r="C15" s="5"/>
      <c r="D15" s="90"/>
      <c r="E15" s="101"/>
      <c r="F15" s="5"/>
      <c r="G15" s="5"/>
      <c r="H15" s="91"/>
      <c r="I15" s="5"/>
      <c r="J15" s="98"/>
    </row>
    <row r="16" spans="1:10">
      <c r="A16" s="98"/>
      <c r="B16" s="367" t="s">
        <v>30</v>
      </c>
      <c r="C16" s="368"/>
      <c r="D16" s="99">
        <f>COUNTIF('Colloques médicaux'!D10:D304,"Catherine")</f>
        <v>1</v>
      </c>
      <c r="E16" s="100"/>
      <c r="F16" s="365">
        <v>100</v>
      </c>
      <c r="G16" s="371"/>
      <c r="H16" s="365">
        <f>D16/F16*100</f>
        <v>1</v>
      </c>
      <c r="I16" s="366"/>
      <c r="J16" s="98"/>
    </row>
    <row r="17" spans="1:10">
      <c r="A17" s="98"/>
      <c r="B17" s="5"/>
      <c r="C17" s="5"/>
      <c r="D17" s="90"/>
      <c r="E17" s="101"/>
      <c r="F17" s="5"/>
      <c r="G17" s="5"/>
      <c r="H17" s="91"/>
      <c r="I17" s="5"/>
      <c r="J17" s="98"/>
    </row>
    <row r="18" spans="1:10">
      <c r="A18" s="98"/>
      <c r="B18" s="367" t="s">
        <v>28</v>
      </c>
      <c r="C18" s="368"/>
      <c r="D18" s="99">
        <f>COUNTIF('Colloques médicaux'!D11:D303,"Christophe")</f>
        <v>2</v>
      </c>
      <c r="E18" s="100"/>
      <c r="F18" s="365">
        <v>50</v>
      </c>
      <c r="G18" s="371"/>
      <c r="H18" s="365">
        <f>D18/F18*100</f>
        <v>4</v>
      </c>
      <c r="I18" s="366"/>
      <c r="J18" s="98"/>
    </row>
    <row r="19" spans="1:10">
      <c r="A19" s="98"/>
      <c r="B19" s="5"/>
      <c r="C19" s="5"/>
      <c r="D19" s="90"/>
      <c r="E19" s="101"/>
      <c r="F19" s="5"/>
      <c r="G19" s="5"/>
      <c r="H19" s="91"/>
      <c r="I19" s="5"/>
      <c r="J19" s="98"/>
    </row>
    <row r="20" spans="1:10">
      <c r="A20" s="98"/>
      <c r="B20" s="367" t="s">
        <v>29</v>
      </c>
      <c r="C20" s="368"/>
      <c r="D20" s="99">
        <f>COUNTIF('Colloques médicaux'!D11:D303,"Christiane")</f>
        <v>4</v>
      </c>
      <c r="E20" s="100"/>
      <c r="F20" s="365">
        <v>100</v>
      </c>
      <c r="G20" s="371"/>
      <c r="H20" s="365">
        <f>D20/F20*100</f>
        <v>4</v>
      </c>
      <c r="I20" s="366"/>
      <c r="J20" s="98"/>
    </row>
    <row r="21" spans="1:10">
      <c r="A21" s="98"/>
      <c r="B21" s="5"/>
      <c r="C21" s="5"/>
      <c r="D21" s="90"/>
      <c r="E21" s="101"/>
      <c r="F21" s="5"/>
      <c r="G21" s="5"/>
      <c r="H21" s="91"/>
      <c r="I21" s="5"/>
      <c r="J21" s="98"/>
    </row>
    <row r="22" spans="1:10">
      <c r="A22" s="98"/>
      <c r="B22" s="367" t="s">
        <v>59</v>
      </c>
      <c r="C22" s="368"/>
      <c r="D22" s="99">
        <f>COUNTIF('Colloques médicaux'!D11:D303,"Michael")</f>
        <v>1</v>
      </c>
      <c r="E22" s="100"/>
      <c r="F22" s="365">
        <v>100</v>
      </c>
      <c r="G22" s="371"/>
      <c r="H22" s="365">
        <f>D22/F22*100</f>
        <v>1</v>
      </c>
      <c r="I22" s="366"/>
      <c r="J22" s="98"/>
    </row>
    <row r="23" spans="1:10">
      <c r="A23" s="98"/>
      <c r="B23" s="5"/>
      <c r="C23" s="5"/>
      <c r="D23" s="90"/>
      <c r="E23" s="101"/>
      <c r="F23" s="5"/>
      <c r="G23" s="5"/>
      <c r="H23" s="91"/>
      <c r="I23" s="5"/>
      <c r="J23" s="98"/>
    </row>
    <row r="24" spans="1:10">
      <c r="A24" s="98"/>
      <c r="B24" s="367" t="s">
        <v>34</v>
      </c>
      <c r="C24" s="368"/>
      <c r="D24" s="99">
        <f>COUNTIF('Colloques médicaux'!D11:D303,"Germaine")</f>
        <v>4</v>
      </c>
      <c r="E24" s="100"/>
      <c r="F24" s="365">
        <v>100</v>
      </c>
      <c r="G24" s="371"/>
      <c r="H24" s="365">
        <f>D24+E24/F24*100</f>
        <v>4</v>
      </c>
      <c r="I24" s="366"/>
      <c r="J24" s="98"/>
    </row>
    <row r="25" spans="1:10">
      <c r="A25" s="98"/>
      <c r="B25" s="5"/>
      <c r="C25" s="5"/>
      <c r="D25" s="90"/>
      <c r="E25" s="101"/>
      <c r="F25" s="5"/>
      <c r="G25" s="5"/>
      <c r="H25" s="91"/>
      <c r="I25" s="5"/>
      <c r="J25" s="98"/>
    </row>
    <row r="26" spans="1:10">
      <c r="A26" s="98"/>
      <c r="B26" s="367" t="s">
        <v>89</v>
      </c>
      <c r="C26" s="368"/>
      <c r="D26" s="99">
        <f>COUNTIF('Colloques médicaux'!D11:D303,"Emilie")</f>
        <v>1</v>
      </c>
      <c r="E26" s="100"/>
      <c r="F26" s="365">
        <v>100</v>
      </c>
      <c r="G26" s="371"/>
      <c r="H26" s="365">
        <f>D26/F26*100</f>
        <v>1</v>
      </c>
      <c r="I26" s="366"/>
      <c r="J26" s="98"/>
    </row>
    <row r="27" spans="1:10">
      <c r="A27" s="98"/>
      <c r="B27" s="5"/>
      <c r="C27" s="5"/>
      <c r="D27" s="90"/>
      <c r="E27" s="101"/>
      <c r="F27" s="5"/>
      <c r="G27" s="5"/>
      <c r="H27" s="91"/>
      <c r="I27" s="5"/>
      <c r="J27" s="98"/>
    </row>
    <row r="28" spans="1:10">
      <c r="A28" s="98"/>
      <c r="B28" s="367" t="s">
        <v>56</v>
      </c>
      <c r="C28" s="368"/>
      <c r="D28" s="99">
        <f>COUNTIF('Colloques médicaux'!D11:D303,"Sonia")</f>
        <v>2</v>
      </c>
      <c r="E28" s="100"/>
      <c r="F28" s="365">
        <v>100</v>
      </c>
      <c r="G28" s="371"/>
      <c r="H28" s="365">
        <f>D28/F28*100</f>
        <v>2</v>
      </c>
      <c r="I28" s="366"/>
      <c r="J28" s="98"/>
    </row>
    <row r="29" spans="1:10">
      <c r="A29" s="98"/>
      <c r="B29" s="5"/>
      <c r="C29" s="5"/>
      <c r="D29" s="90"/>
      <c r="E29" s="101"/>
      <c r="F29" s="5"/>
      <c r="G29" s="5"/>
      <c r="H29" s="91"/>
      <c r="I29" s="5"/>
      <c r="J29" s="98"/>
    </row>
    <row r="30" spans="1:10">
      <c r="A30" s="98"/>
      <c r="B30" s="367" t="s">
        <v>42</v>
      </c>
      <c r="C30" s="368"/>
      <c r="D30" s="99">
        <f>COUNTIF('Colloques médicaux'!D11:D303,"Pierre-Antoine")</f>
        <v>1</v>
      </c>
      <c r="E30" s="100"/>
      <c r="F30" s="365">
        <v>100</v>
      </c>
      <c r="G30" s="371"/>
      <c r="H30" s="365">
        <f>D30/F30*100</f>
        <v>1</v>
      </c>
      <c r="I30" s="366"/>
      <c r="J30" s="98"/>
    </row>
    <row r="31" spans="1:10">
      <c r="A31" s="98"/>
      <c r="B31" s="5"/>
      <c r="C31" s="5"/>
      <c r="D31" s="90"/>
      <c r="E31" s="101"/>
      <c r="F31" s="5"/>
      <c r="G31" s="5"/>
      <c r="H31" s="91"/>
      <c r="I31" s="5"/>
      <c r="J31" s="98"/>
    </row>
    <row r="32" spans="1:10">
      <c r="A32" s="98"/>
      <c r="B32" s="367" t="s">
        <v>82</v>
      </c>
      <c r="C32" s="368"/>
      <c r="D32" s="99">
        <f>COUNTIF('Colloques médicaux'!D11:D303,"Coraline")</f>
        <v>2</v>
      </c>
      <c r="E32" s="100"/>
      <c r="F32" s="365">
        <v>100</v>
      </c>
      <c r="G32" s="371"/>
      <c r="H32" s="365">
        <f>D32/F32*100</f>
        <v>2</v>
      </c>
      <c r="I32" s="366"/>
      <c r="J32" s="98"/>
    </row>
    <row r="33" spans="1:10">
      <c r="A33" s="98"/>
      <c r="B33" s="5"/>
      <c r="C33" s="5"/>
      <c r="D33" s="90"/>
      <c r="E33" s="122"/>
      <c r="F33" s="91"/>
      <c r="G33" s="121"/>
      <c r="H33" s="5"/>
      <c r="I33" s="5"/>
      <c r="J33" s="98"/>
    </row>
    <row r="34" spans="1:10">
      <c r="A34" s="98"/>
      <c r="B34" s="367" t="s">
        <v>91</v>
      </c>
      <c r="C34" s="368"/>
      <c r="D34" s="99">
        <f>COUNTIF('Colloques médicaux'!D11:D303,"Marie")</f>
        <v>1</v>
      </c>
      <c r="E34" s="122"/>
      <c r="F34" s="365">
        <v>100</v>
      </c>
      <c r="G34" s="371"/>
      <c r="H34" s="365">
        <f>D34/F34*100</f>
        <v>1</v>
      </c>
      <c r="I34" s="366"/>
      <c r="J34" s="98"/>
    </row>
    <row r="35" spans="1:10" ht="13.5" thickBot="1">
      <c r="A35" s="98"/>
      <c r="B35" s="127"/>
      <c r="C35" s="128"/>
      <c r="D35" s="90"/>
      <c r="E35" s="123"/>
      <c r="F35" s="124"/>
      <c r="G35" s="125"/>
      <c r="H35" s="124"/>
      <c r="I35" s="126"/>
      <c r="J35" s="98"/>
    </row>
    <row r="36" spans="1:10" ht="8.1" customHeight="1" thickTop="1" thickBot="1">
      <c r="A36" s="94"/>
      <c r="B36" s="95"/>
      <c r="C36" s="95"/>
      <c r="D36" s="95"/>
      <c r="E36" s="95"/>
      <c r="F36" s="95"/>
      <c r="G36" s="95"/>
      <c r="H36" s="95"/>
      <c r="I36" s="95"/>
      <c r="J36" s="96"/>
    </row>
    <row r="37" spans="1:10" ht="13.5" thickTop="1"/>
  </sheetData>
  <mergeCells count="41">
    <mergeCell ref="B34:C34"/>
    <mergeCell ref="H28:I28"/>
    <mergeCell ref="F24:G24"/>
    <mergeCell ref="F28:G28"/>
    <mergeCell ref="H30:I30"/>
    <mergeCell ref="H34:I34"/>
    <mergeCell ref="F34:G34"/>
    <mergeCell ref="F30:G30"/>
    <mergeCell ref="B32:C32"/>
    <mergeCell ref="B30:C30"/>
    <mergeCell ref="F32:G32"/>
    <mergeCell ref="H32:I32"/>
    <mergeCell ref="B26:C26"/>
    <mergeCell ref="B28:C28"/>
    <mergeCell ref="F26:G26"/>
    <mergeCell ref="H26:I26"/>
    <mergeCell ref="G5:I5"/>
    <mergeCell ref="H20:I20"/>
    <mergeCell ref="F18:G18"/>
    <mergeCell ref="H18:I18"/>
    <mergeCell ref="F20:G20"/>
    <mergeCell ref="H12:I12"/>
    <mergeCell ref="H16:I16"/>
    <mergeCell ref="H9:I9"/>
    <mergeCell ref="F9:G9"/>
    <mergeCell ref="F12:G12"/>
    <mergeCell ref="F16:G16"/>
    <mergeCell ref="H24:I24"/>
    <mergeCell ref="H22:I22"/>
    <mergeCell ref="B16:C16"/>
    <mergeCell ref="D9:E9"/>
    <mergeCell ref="B20:C20"/>
    <mergeCell ref="B22:C22"/>
    <mergeCell ref="B24:C24"/>
    <mergeCell ref="F22:G22"/>
    <mergeCell ref="B18:C18"/>
    <mergeCell ref="B14:C14"/>
    <mergeCell ref="B12:C12"/>
    <mergeCell ref="F14:G14"/>
    <mergeCell ref="B10:C10"/>
    <mergeCell ref="H14:I14"/>
  </mergeCells>
  <phoneticPr fontId="22" type="noConversion"/>
  <printOptions horizontalCentered="1" verticalCentered="1"/>
  <pageMargins left="0.23622047244094491" right="0.23622047244094491" top="0.47244094488188981" bottom="0.33" header="0.27559055118110237" footer="0.16"/>
  <pageSetup paperSize="9" orientation="landscape" r:id="rId1"/>
  <headerFooter alignWithMargins="0"/>
  <ignoredErrors>
    <ignoredError sqref="H24" emptyCellReference="1"/>
  </ignoredErrors>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Colloques médicaux</vt:lpstr>
      <vt:lpstr>Colloque Inf</vt:lpstr>
      <vt:lpstr>Constantes</vt:lpstr>
      <vt:lpstr>Nbres Références Inf Ind</vt:lpstr>
      <vt:lpstr>'Colloque Inf'!Zone_d_impression</vt:lpstr>
      <vt:lpstr>'Colloques médicaux'!Zone_d_impression</vt:lpstr>
      <vt:lpstr>Constantes!Zone_d_impression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rfsm_atlas</cp:lastModifiedBy>
  <cp:lastPrinted>2010-10-27T05:35:08Z</cp:lastPrinted>
  <dcterms:created xsi:type="dcterms:W3CDTF">1996-10-14T23:33:28Z</dcterms:created>
  <dcterms:modified xsi:type="dcterms:W3CDTF">2010-10-27T05:49:14Z</dcterms:modified>
</cp:coreProperties>
</file>