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poste05\Downloads\"/>
    </mc:Choice>
  </mc:AlternateContent>
  <xr:revisionPtr revIDLastSave="0" documentId="13_ncr:1_{ACFE403B-0C39-4382-AFB2-E082A89259A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Budget agences 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L19" i="1" l="1"/>
  <c r="R30" i="1"/>
  <c r="AL45" i="1"/>
  <c r="AN42" i="1"/>
  <c r="AN43" i="1"/>
  <c r="AN44" i="1"/>
  <c r="AN45" i="1"/>
  <c r="AM32" i="1"/>
  <c r="AM41" i="1"/>
  <c r="AM42" i="1"/>
  <c r="AM43" i="1"/>
  <c r="AL42" i="1"/>
  <c r="AL43" i="1"/>
  <c r="AL32" i="1"/>
  <c r="AL46" i="1"/>
  <c r="Q32" i="1"/>
  <c r="Q47" i="1"/>
  <c r="Q20" i="1"/>
  <c r="H5" i="1"/>
  <c r="B11" i="1"/>
  <c r="B32" i="1"/>
  <c r="AN8" i="1"/>
  <c r="AM8" i="1"/>
  <c r="AL8" i="1"/>
  <c r="AN34" i="1"/>
  <c r="AN35" i="1"/>
  <c r="AN39" i="1"/>
  <c r="AN40" i="1"/>
  <c r="AN41" i="1"/>
  <c r="AM39" i="1"/>
  <c r="AM40" i="1"/>
  <c r="AM44" i="1"/>
  <c r="AM34" i="1"/>
  <c r="AL34" i="1"/>
  <c r="AL39" i="1"/>
  <c r="AL40" i="1"/>
  <c r="AL41" i="1"/>
  <c r="AM17" i="1"/>
  <c r="AL6" i="1"/>
  <c r="Q5" i="1"/>
  <c r="I5" i="1"/>
  <c r="J5" i="1"/>
  <c r="K5" i="1"/>
  <c r="L5" i="1"/>
  <c r="M5" i="1"/>
  <c r="N5" i="1"/>
  <c r="O5" i="1"/>
  <c r="P5" i="1"/>
  <c r="R5" i="1"/>
  <c r="T5" i="1"/>
  <c r="AL7" i="1"/>
  <c r="AM7" i="1"/>
  <c r="AN7" i="1"/>
  <c r="AM35" i="1"/>
  <c r="AL35" i="1"/>
  <c r="E32" i="1"/>
  <c r="B5" i="1"/>
  <c r="C5" i="1"/>
  <c r="D5" i="1"/>
  <c r="E5" i="1"/>
  <c r="F5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T53" i="1" s="1"/>
  <c r="U16" i="1"/>
  <c r="U53" i="1" s="1"/>
  <c r="V16" i="1"/>
  <c r="W16" i="1"/>
  <c r="X16" i="1"/>
  <c r="Y16" i="1"/>
  <c r="Z16" i="1"/>
  <c r="AA16" i="1"/>
  <c r="AA53" i="1" s="1"/>
  <c r="AB16" i="1"/>
  <c r="AC16" i="1"/>
  <c r="AD16" i="1"/>
  <c r="AE16" i="1"/>
  <c r="AF16" i="1"/>
  <c r="AG16" i="1"/>
  <c r="AH16" i="1"/>
  <c r="AI16" i="1"/>
  <c r="AI53" i="1" s="1"/>
  <c r="AJ16" i="1"/>
  <c r="AK16" i="1"/>
  <c r="B16" i="1"/>
  <c r="G5" i="1"/>
  <c r="AD5" i="1"/>
  <c r="AM5" i="1"/>
  <c r="AN26" i="1"/>
  <c r="AM26" i="1"/>
  <c r="AL26" i="1"/>
  <c r="AN28" i="1"/>
  <c r="AN27" i="1"/>
  <c r="AL27" i="1"/>
  <c r="AL28" i="1"/>
  <c r="AM27" i="1"/>
  <c r="AM28" i="1"/>
  <c r="AN20" i="1"/>
  <c r="AM20" i="1"/>
  <c r="AL20" i="1"/>
  <c r="AN12" i="1"/>
  <c r="AL51" i="1"/>
  <c r="AN23" i="1"/>
  <c r="AM23" i="1"/>
  <c r="AL23" i="1"/>
  <c r="AN24" i="1"/>
  <c r="AM25" i="1"/>
  <c r="AL25" i="1"/>
  <c r="AN25" i="1"/>
  <c r="AM24" i="1"/>
  <c r="AL24" i="1"/>
  <c r="AN17" i="1"/>
  <c r="AN18" i="1"/>
  <c r="AM18" i="1"/>
  <c r="AL17" i="1"/>
  <c r="AL18" i="1"/>
  <c r="AN33" i="1"/>
  <c r="AN38" i="1"/>
  <c r="AM38" i="1"/>
  <c r="AM33" i="1"/>
  <c r="AN9" i="1"/>
  <c r="AN11" i="1"/>
  <c r="AN13" i="1"/>
  <c r="AN14" i="1"/>
  <c r="AN15" i="1"/>
  <c r="AM9" i="1"/>
  <c r="AM11" i="1"/>
  <c r="AM12" i="1"/>
  <c r="AM13" i="1"/>
  <c r="AM14" i="1"/>
  <c r="AM15" i="1"/>
  <c r="AL9" i="1"/>
  <c r="AL11" i="1"/>
  <c r="AL12" i="1"/>
  <c r="AL13" i="1"/>
  <c r="AL14" i="1"/>
  <c r="AL15" i="1"/>
  <c r="AL31" i="1"/>
  <c r="AL38" i="1"/>
  <c r="AL44" i="1"/>
  <c r="AL33" i="1"/>
  <c r="AE5" i="1"/>
  <c r="AC5" i="1"/>
  <c r="AL5" i="1"/>
  <c r="AN22" i="1"/>
  <c r="AM22" i="1"/>
  <c r="AL22" i="1"/>
  <c r="AL21" i="1"/>
  <c r="C49" i="1"/>
  <c r="D49" i="1"/>
  <c r="E49" i="1"/>
  <c r="F49" i="1"/>
  <c r="G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B49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B46" i="1"/>
  <c r="C32" i="1"/>
  <c r="D32" i="1"/>
  <c r="F32" i="1"/>
  <c r="G32" i="1"/>
  <c r="H32" i="1"/>
  <c r="I32" i="1"/>
  <c r="J32" i="1"/>
  <c r="K32" i="1"/>
  <c r="L32" i="1"/>
  <c r="M32" i="1"/>
  <c r="N32" i="1"/>
  <c r="O32" i="1"/>
  <c r="P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B29" i="1"/>
  <c r="I53" i="1"/>
  <c r="X53" i="1"/>
  <c r="Y53" i="1"/>
  <c r="P53" i="1"/>
  <c r="AM29" i="1"/>
  <c r="O53" i="1"/>
  <c r="AG53" i="1"/>
  <c r="AD53" i="1"/>
  <c r="Z53" i="1"/>
  <c r="AF53" i="1"/>
  <c r="B53" i="1"/>
  <c r="H53" i="1"/>
  <c r="AL29" i="1"/>
  <c r="W53" i="1"/>
  <c r="N53" i="1"/>
  <c r="AB53" i="1"/>
  <c r="V53" i="1"/>
  <c r="S53" i="1"/>
  <c r="AK53" i="1"/>
  <c r="AH53" i="1"/>
  <c r="AE53" i="1"/>
  <c r="R53" i="1"/>
  <c r="Q53" i="1"/>
  <c r="K53" i="1"/>
  <c r="AC53" i="1"/>
  <c r="AJ53" i="1"/>
  <c r="E53" i="1"/>
  <c r="AN6" i="1"/>
  <c r="AN5" i="1"/>
  <c r="AN19" i="1"/>
  <c r="AN16" i="1" s="1"/>
  <c r="AN53" i="1" s="1"/>
  <c r="AN21" i="1"/>
  <c r="AN29" i="1"/>
  <c r="AN30" i="1"/>
  <c r="AN31" i="1"/>
  <c r="AN37" i="1"/>
  <c r="AN46" i="1"/>
  <c r="AN47" i="1"/>
  <c r="AN48" i="1"/>
  <c r="AN49" i="1"/>
  <c r="AN51" i="1"/>
  <c r="AN52" i="1"/>
  <c r="AM6" i="1"/>
  <c r="AM19" i="1"/>
  <c r="AM16" i="1" s="1"/>
  <c r="AM53" i="1" s="1"/>
  <c r="AM21" i="1"/>
  <c r="AM30" i="1"/>
  <c r="AM31" i="1"/>
  <c r="AM37" i="1"/>
  <c r="AM46" i="1"/>
  <c r="AM47" i="1"/>
  <c r="AM48" i="1"/>
  <c r="AM49" i="1"/>
  <c r="AM51" i="1"/>
  <c r="AM52" i="1"/>
  <c r="AL16" i="1"/>
  <c r="AL53" i="1" s="1"/>
  <c r="AL30" i="1"/>
  <c r="AL37" i="1"/>
  <c r="AL48" i="1"/>
  <c r="AL49" i="1"/>
  <c r="AL52" i="1"/>
  <c r="AN32" i="1"/>
  <c r="C53" i="1"/>
  <c r="D53" i="1"/>
  <c r="F53" i="1"/>
  <c r="G53" i="1"/>
  <c r="J53" i="1"/>
  <c r="L53" i="1"/>
  <c r="M53" i="1"/>
  <c r="AO55" i="1"/>
  <c r="AO56" i="1" l="1"/>
  <c r="AO57" i="1" s="1"/>
</calcChain>
</file>

<file path=xl/sharedStrings.xml><?xml version="1.0" encoding="utf-8"?>
<sst xmlns="http://schemas.openxmlformats.org/spreadsheetml/2006/main" count="93" uniqueCount="57">
  <si>
    <t>Total</t>
  </si>
  <si>
    <t>ACTIONS EXTERNES</t>
  </si>
  <si>
    <t>INTERNET</t>
  </si>
  <si>
    <t>MEDIAS DIVERS</t>
  </si>
  <si>
    <t>PARTENARIAT</t>
  </si>
  <si>
    <t>PRESSE</t>
  </si>
  <si>
    <t>RETOUR DIRECT/IMAGE</t>
  </si>
  <si>
    <t xml:space="preserve">Restant :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</si>
  <si>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</si>
  <si>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</si>
  <si>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</si>
  <si>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</si>
  <si>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</si>
  <si>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</si>
  <si>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</si>
  <si>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</si>
  <si>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</si>
  <si>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</si>
  <si>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</si>
  <si>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</si>
  <si>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Budgets consommés mensuels (en € TTC)</t>
  </si>
  <si>
    <t>BUDGET TOTAL PAR CATEGORIE</t>
  </si>
  <si>
    <t>STAGIAIRE COMM</t>
  </si>
  <si>
    <t>AEG</t>
  </si>
  <si>
    <t>UJAP BD</t>
  </si>
  <si>
    <t xml:space="preserve">Flocage Camion </t>
  </si>
  <si>
    <t>Flocage 208</t>
  </si>
  <si>
    <t>Flyers bon parrainage</t>
  </si>
  <si>
    <t>Cadeaux vœux clients</t>
  </si>
  <si>
    <t xml:space="preserve">500 Flyers </t>
  </si>
  <si>
    <t>150 Cartes de vœux</t>
  </si>
  <si>
    <t>Budget total 2023 :</t>
  </si>
  <si>
    <t>Budget dépensé 2023 :</t>
  </si>
  <si>
    <t>Pub Sponso FB - PO terrains</t>
  </si>
  <si>
    <t>BNI</t>
  </si>
  <si>
    <t>STE1</t>
  </si>
  <si>
    <t>STE2</t>
  </si>
  <si>
    <t>ST3</t>
  </si>
  <si>
    <t>Salon MARS2023</t>
  </si>
  <si>
    <t>Journée CORPO</t>
  </si>
  <si>
    <t xml:space="preserve">Pack 20 annonces </t>
  </si>
  <si>
    <t xml:space="preserve">Hébergement site </t>
  </si>
  <si>
    <t xml:space="preserve">Ouest Im </t>
  </si>
  <si>
    <t xml:space="preserve">OUEST Im - Publicité Web </t>
  </si>
  <si>
    <t xml:space="preserve">Pub FB - concours </t>
  </si>
  <si>
    <t>Billets  concours</t>
  </si>
  <si>
    <t>Festi</t>
  </si>
  <si>
    <t>Cap Si</t>
  </si>
  <si>
    <t>FFF</t>
  </si>
  <si>
    <t>FFF- Programme animation 9k ex</t>
  </si>
  <si>
    <t>HPB</t>
  </si>
  <si>
    <t>HPB Sub</t>
  </si>
  <si>
    <t>FC O</t>
  </si>
  <si>
    <t>TRAIL</t>
  </si>
  <si>
    <t>TRAIL NORV</t>
  </si>
  <si>
    <t>Bagad</t>
  </si>
  <si>
    <t>OUEST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</si>
</sst>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0"/>
      <name val="Arial"/>
      <family val="2"/>
    </font>
    <font>
      <sz val="10"/>
      <color theme="1"/>
      <name val="Century Gothic"/>
      <family val="2"/>
    </font>
    <font>
      <b/>
      <sz val="24"/>
      <color theme="0"/>
      <name val="Arial"/>
      <family val="2"/>
    </font>
    <font>
      <b/>
      <sz val="10"/>
      <name val="Arial"/>
      <family val="2"/>
    </font>
    <font>
      <sz val="10"/>
      <color theme="0"/>
      <name val="Century Gothic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b/>
      <sz val="10"/>
      <color theme="0"/>
      <name val="Arial"/>
      <family val="2"/>
    </font>
    <font>
      <b/>
      <i/>
      <sz val="11"/>
      <color theme="0"/>
      <name val="Calibri"/>
      <family val="2"/>
      <scheme val="minor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C000"/>
      <name val="Calibri"/>
      <family val="2"/>
      <scheme val="minor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7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164" fontId="7" fillId="2" borderId="6" xfId="1" applyNumberFormat="1" applyFont="1" applyFill="1" applyBorder="1" applyAlignment="1">
      <alignment wrapText="1"/>
    </xf>
    <xf numFmtId="164" fontId="7" fillId="0" borderId="8" xfId="1" applyNumberFormat="1" applyFont="1" applyBorder="1"/>
    <xf numFmtId="0" fontId="2" fillId="0" borderId="0" xfId="0" applyFont="1"/>
    <xf numFmtId="0" fontId="5" fillId="2" borderId="2" xfId="0" applyFont="1" applyFill="1" applyBorder="1" applyAlignment="1">
      <alignment horizontal="center" wrapText="1"/>
    </xf>
    <xf numFmtId="0" fontId="6" fillId="3" borderId="2" xfId="0" applyFont="1" applyFill="1" applyBorder="1" applyAlignment="1">
      <alignment wrapText="1"/>
    </xf>
    <xf numFmtId="0" fontId="5" fillId="0" borderId="7" xfId="0" applyFont="1" applyBorder="1" applyAlignment="1">
      <alignment horizontal="center" vertical="center" wrapText="1"/>
    </xf>
    <xf numFmtId="0" fontId="3" fillId="3" borderId="0" xfId="0" applyFont="1" applyFill="1"/>
    <xf numFmtId="0" fontId="4" fillId="2" borderId="2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left" vertical="center" wrapText="1"/>
    </xf>
    <xf numFmtId="0" fontId="11" fillId="0" borderId="0" xfId="0" applyFont="1"/>
    <xf numFmtId="0" fontId="5" fillId="0" borderId="2" xfId="0" applyFont="1" applyBorder="1" applyAlignment="1">
      <alignment horizontal="center" vertical="center" wrapText="1"/>
    </xf>
    <xf numFmtId="44" fontId="11" fillId="0" borderId="1" xfId="1" applyFont="1" applyBorder="1"/>
    <xf numFmtId="44" fontId="11" fillId="0" borderId="8" xfId="1" applyFont="1" applyBorder="1"/>
    <xf numFmtId="44" fontId="11" fillId="0" borderId="7" xfId="1" applyFont="1" applyBorder="1"/>
    <xf numFmtId="44" fontId="11" fillId="0" borderId="2" xfId="1" applyFont="1" applyBorder="1"/>
    <xf numFmtId="44" fontId="13" fillId="0" borderId="1" xfId="1" applyFont="1" applyBorder="1"/>
    <xf numFmtId="44" fontId="13" fillId="0" borderId="8" xfId="1" applyFont="1" applyBorder="1"/>
    <xf numFmtId="44" fontId="12" fillId="2" borderId="7" xfId="1" applyFont="1" applyFill="1" applyBorder="1" applyAlignment="1">
      <alignment horizontal="center" vertical="center" wrapText="1"/>
    </xf>
    <xf numFmtId="44" fontId="12" fillId="2" borderId="1" xfId="1" applyFont="1" applyFill="1" applyBorder="1" applyAlignment="1">
      <alignment horizontal="center" vertical="center" wrapText="1"/>
    </xf>
    <xf numFmtId="44" fontId="12" fillId="2" borderId="8" xfId="1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vertical="center" wrapText="1"/>
    </xf>
    <xf numFmtId="44" fontId="4" fillId="2" borderId="7" xfId="1" applyFont="1" applyFill="1" applyBorder="1" applyAlignment="1">
      <alignment vertical="center" wrapText="1"/>
    </xf>
    <xf numFmtId="44" fontId="0" fillId="0" borderId="1" xfId="1" applyFont="1" applyBorder="1"/>
    <xf numFmtId="44" fontId="0" fillId="0" borderId="8" xfId="1" applyFont="1" applyBorder="1"/>
    <xf numFmtId="44" fontId="0" fillId="0" borderId="7" xfId="1" applyFont="1" applyBorder="1"/>
    <xf numFmtId="44" fontId="0" fillId="0" borderId="2" xfId="1" applyFont="1" applyBorder="1"/>
    <xf numFmtId="44" fontId="14" fillId="0" borderId="1" xfId="1" applyFont="1" applyBorder="1"/>
    <xf numFmtId="44" fontId="14" fillId="0" borderId="8" xfId="1" applyFont="1" applyBorder="1"/>
    <xf numFmtId="44" fontId="9" fillId="2" borderId="7" xfId="1" applyFont="1" applyFill="1" applyBorder="1" applyAlignment="1">
      <alignment horizontal="center" wrapText="1"/>
    </xf>
    <xf numFmtId="44" fontId="9" fillId="2" borderId="1" xfId="1" applyFont="1" applyFill="1" applyBorder="1" applyAlignment="1">
      <alignment horizontal="center" wrapText="1"/>
    </xf>
    <xf numFmtId="44" fontId="9" fillId="2" borderId="8" xfId="1" applyFont="1" applyFill="1" applyBorder="1" applyAlignment="1">
      <alignment horizontal="center" wrapText="1"/>
    </xf>
    <xf numFmtId="44" fontId="5" fillId="2" borderId="1" xfId="1" applyFont="1" applyFill="1" applyBorder="1" applyAlignment="1">
      <alignment wrapText="1"/>
    </xf>
    <xf numFmtId="44" fontId="5" fillId="2" borderId="7" xfId="1" applyFont="1" applyFill="1" applyBorder="1" applyAlignment="1">
      <alignment wrapText="1"/>
    </xf>
    <xf numFmtId="44" fontId="12" fillId="2" borderId="7" xfId="1" applyFont="1" applyFill="1" applyBorder="1" applyAlignment="1">
      <alignment horizontal="center" wrapText="1"/>
    </xf>
    <xf numFmtId="44" fontId="12" fillId="2" borderId="1" xfId="1" applyFont="1" applyFill="1" applyBorder="1" applyAlignment="1">
      <alignment horizontal="center" wrapText="1"/>
    </xf>
    <xf numFmtId="44" fontId="12" fillId="2" borderId="8" xfId="1" applyFont="1" applyFill="1" applyBorder="1" applyAlignment="1">
      <alignment horizontal="center" wrapText="1"/>
    </xf>
    <xf numFmtId="44" fontId="4" fillId="2" borderId="1" xfId="1" applyFont="1" applyFill="1" applyBorder="1" applyAlignment="1">
      <alignment wrapText="1"/>
    </xf>
    <xf numFmtId="44" fontId="4" fillId="2" borderId="8" xfId="1" applyFont="1" applyFill="1" applyBorder="1" applyAlignment="1">
      <alignment wrapText="1"/>
    </xf>
    <xf numFmtId="44" fontId="4" fillId="2" borderId="7" xfId="1" applyFont="1" applyFill="1" applyBorder="1" applyAlignment="1">
      <alignment wrapText="1"/>
    </xf>
    <xf numFmtId="44" fontId="4" fillId="2" borderId="2" xfId="1" applyFont="1" applyFill="1" applyBorder="1" applyAlignment="1">
      <alignment wrapText="1"/>
    </xf>
    <xf numFmtId="44" fontId="6" fillId="3" borderId="15" xfId="1" applyFont="1" applyFill="1" applyBorder="1" applyAlignment="1">
      <alignment wrapText="1"/>
    </xf>
    <xf numFmtId="44" fontId="6" fillId="3" borderId="17" xfId="1" applyFont="1" applyFill="1" applyBorder="1" applyAlignment="1">
      <alignment wrapText="1"/>
    </xf>
    <xf numFmtId="44" fontId="6" fillId="3" borderId="16" xfId="1" applyFont="1" applyFill="1" applyBorder="1" applyAlignment="1">
      <alignment wrapText="1"/>
    </xf>
    <xf numFmtId="44" fontId="6" fillId="3" borderId="22" xfId="1" applyFont="1" applyFill="1" applyBorder="1" applyAlignment="1">
      <alignment wrapText="1"/>
    </xf>
    <xf numFmtId="44" fontId="15" fillId="2" borderId="24" xfId="1" applyFont="1" applyFill="1" applyBorder="1"/>
    <xf numFmtId="44" fontId="15" fillId="2" borderId="10" xfId="1" applyFont="1" applyFill="1" applyBorder="1"/>
    <xf numFmtId="44" fontId="9" fillId="2" borderId="2" xfId="1" applyFont="1" applyFill="1" applyBorder="1" applyAlignment="1">
      <alignment horizontal="center" wrapText="1"/>
    </xf>
    <xf numFmtId="44" fontId="4" fillId="2" borderId="2" xfId="1" applyFont="1" applyFill="1" applyBorder="1" applyAlignment="1">
      <alignment vertical="center" wrapText="1"/>
    </xf>
    <xf numFmtId="44" fontId="5" fillId="2" borderId="2" xfId="1" applyFont="1" applyFill="1" applyBorder="1" applyAlignment="1">
      <alignment wrapText="1"/>
    </xf>
    <xf numFmtId="164" fontId="10" fillId="4" borderId="10" xfId="1" applyNumberFormat="1" applyFont="1" applyFill="1" applyBorder="1"/>
    <xf numFmtId="44" fontId="6" fillId="3" borderId="9" xfId="1" applyFont="1" applyFill="1" applyBorder="1" applyAlignment="1">
      <alignment wrapText="1"/>
    </xf>
    <xf numFmtId="44" fontId="6" fillId="3" borderId="24" xfId="1" applyFont="1" applyFill="1" applyBorder="1" applyAlignment="1">
      <alignment wrapText="1"/>
    </xf>
    <xf numFmtId="44" fontId="6" fillId="3" borderId="10" xfId="1" applyFont="1" applyFill="1" applyBorder="1" applyAlignment="1">
      <alignment wrapText="1"/>
    </xf>
    <xf numFmtId="44" fontId="4" fillId="2" borderId="3" xfId="1" applyFont="1" applyFill="1" applyBorder="1" applyAlignment="1">
      <alignment vertical="center" wrapText="1"/>
    </xf>
    <xf numFmtId="44" fontId="9" fillId="2" borderId="3" xfId="1" applyFont="1" applyFill="1" applyBorder="1" applyAlignment="1">
      <alignment horizontal="center" wrapText="1"/>
    </xf>
    <xf numFmtId="44" fontId="4" fillId="2" borderId="3" xfId="1" applyFont="1" applyFill="1" applyBorder="1" applyAlignment="1">
      <alignment wrapText="1"/>
    </xf>
    <xf numFmtId="44" fontId="5" fillId="2" borderId="3" xfId="1" applyFont="1" applyFill="1" applyBorder="1" applyAlignment="1">
      <alignment wrapText="1"/>
    </xf>
    <xf numFmtId="0" fontId="4" fillId="2" borderId="2" xfId="0" applyFont="1" applyFill="1" applyBorder="1" applyAlignment="1">
      <alignment horizontal="left" wrapText="1"/>
    </xf>
    <xf numFmtId="44" fontId="12" fillId="2" borderId="3" xfId="1" applyFont="1" applyFill="1" applyBorder="1" applyAlignment="1">
      <alignment horizontal="center" wrapText="1"/>
    </xf>
    <xf numFmtId="44" fontId="12" fillId="2" borderId="2" xfId="1" applyFont="1" applyFill="1" applyBorder="1" applyAlignment="1">
      <alignment horizontal="center" wrapText="1"/>
    </xf>
    <xf numFmtId="0" fontId="5" fillId="5" borderId="2" xfId="0" applyFont="1" applyFill="1" applyBorder="1" applyAlignment="1">
      <alignment horizontal="center" wrapText="1"/>
    </xf>
    <xf numFmtId="44" fontId="9" fillId="5" borderId="7" xfId="1" applyFont="1" applyFill="1" applyBorder="1" applyAlignment="1">
      <alignment horizontal="center" wrapText="1"/>
    </xf>
    <xf numFmtId="44" fontId="9" fillId="5" borderId="1" xfId="1" applyFont="1" applyFill="1" applyBorder="1" applyAlignment="1">
      <alignment horizontal="center" wrapText="1"/>
    </xf>
    <xf numFmtId="44" fontId="9" fillId="5" borderId="8" xfId="1" applyFont="1" applyFill="1" applyBorder="1" applyAlignment="1">
      <alignment horizontal="center" wrapText="1"/>
    </xf>
    <xf numFmtId="44" fontId="9" fillId="5" borderId="3" xfId="1" applyFont="1" applyFill="1" applyBorder="1" applyAlignment="1">
      <alignment horizontal="center" wrapText="1"/>
    </xf>
    <xf numFmtId="44" fontId="9" fillId="5" borderId="2" xfId="1" applyFont="1" applyFill="1" applyBorder="1" applyAlignment="1">
      <alignment horizontal="center" wrapText="1"/>
    </xf>
    <xf numFmtId="44" fontId="13" fillId="5" borderId="4" xfId="1" applyFont="1" applyFill="1" applyBorder="1"/>
    <xf numFmtId="44" fontId="13" fillId="5" borderId="1" xfId="1" applyFont="1" applyFill="1" applyBorder="1"/>
    <xf numFmtId="44" fontId="13" fillId="5" borderId="8" xfId="1" applyFont="1" applyFill="1" applyBorder="1"/>
    <xf numFmtId="0" fontId="11" fillId="5" borderId="0" xfId="0" applyFont="1" applyFill="1"/>
    <xf numFmtId="0" fontId="5" fillId="5" borderId="2" xfId="0" applyFont="1" applyFill="1" applyBorder="1" applyAlignment="1">
      <alignment horizontal="center" vertical="center" wrapText="1"/>
    </xf>
    <xf numFmtId="44" fontId="5" fillId="5" borderId="7" xfId="1" applyFont="1" applyFill="1" applyBorder="1" applyAlignment="1">
      <alignment vertical="center" wrapText="1"/>
    </xf>
    <xf numFmtId="44" fontId="11" fillId="5" borderId="1" xfId="1" applyFont="1" applyFill="1" applyBorder="1"/>
    <xf numFmtId="44" fontId="11" fillId="5" borderId="2" xfId="1" applyFont="1" applyFill="1" applyBorder="1"/>
    <xf numFmtId="44" fontId="11" fillId="5" borderId="7" xfId="1" applyFont="1" applyFill="1" applyBorder="1"/>
    <xf numFmtId="44" fontId="11" fillId="5" borderId="8" xfId="1" applyFont="1" applyFill="1" applyBorder="1"/>
    <xf numFmtId="0" fontId="3" fillId="0" borderId="0" xfId="0" applyFont="1"/>
    <xf numFmtId="44" fontId="5" fillId="5" borderId="20" xfId="1" applyFont="1" applyFill="1" applyBorder="1" applyAlignment="1">
      <alignment vertical="center" wrapText="1"/>
    </xf>
    <xf numFmtId="44" fontId="5" fillId="5" borderId="7" xfId="1" applyFont="1" applyFill="1" applyBorder="1" applyAlignment="1">
      <alignment horizontal="right" vertical="center" wrapText="1"/>
    </xf>
    <xf numFmtId="44" fontId="4" fillId="2" borderId="7" xfId="1" applyFont="1" applyFill="1" applyBorder="1" applyAlignment="1">
      <alignment horizontal="right" vertical="center" wrapText="1"/>
    </xf>
    <xf numFmtId="44" fontId="0" fillId="0" borderId="0" xfId="0" applyNumberFormat="1"/>
    <xf numFmtId="44" fontId="0" fillId="2" borderId="0" xfId="0" applyNumberFormat="1" applyFill="1"/>
    <xf numFmtId="0" fontId="17" fillId="2" borderId="14" xfId="0" applyFont="1" applyFill="1" applyBorder="1"/>
    <xf numFmtId="44" fontId="13" fillId="5" borderId="7" xfId="1" applyFont="1" applyFill="1" applyBorder="1"/>
    <xf numFmtId="44" fontId="14" fillId="0" borderId="7" xfId="1" applyFont="1" applyBorder="1"/>
    <xf numFmtId="44" fontId="13" fillId="5" borderId="27" xfId="1" applyFont="1" applyFill="1" applyBorder="1"/>
    <xf numFmtId="44" fontId="0" fillId="0" borderId="28" xfId="0" applyNumberFormat="1" applyBorder="1"/>
    <xf numFmtId="44" fontId="13" fillId="0" borderId="7" xfId="1" applyFont="1" applyBorder="1"/>
    <xf numFmtId="44" fontId="15" fillId="2" borderId="9" xfId="1" applyFont="1" applyFill="1" applyBorder="1"/>
    <xf numFmtId="44" fontId="11" fillId="5" borderId="20" xfId="1" applyFont="1" applyFill="1" applyBorder="1"/>
    <xf numFmtId="44" fontId="5" fillId="5" borderId="29" xfId="1" applyFont="1" applyFill="1" applyBorder="1" applyAlignment="1">
      <alignment horizontal="right" vertical="center" wrapText="1"/>
    </xf>
    <xf numFmtId="44" fontId="2" fillId="0" borderId="7" xfId="1" applyFont="1" applyBorder="1"/>
    <xf numFmtId="44" fontId="18" fillId="2" borderId="1" xfId="1" applyFont="1" applyFill="1" applyBorder="1" applyAlignment="1">
      <alignment vertical="center" wrapText="1"/>
    </xf>
    <xf numFmtId="0" fontId="12" fillId="2" borderId="2" xfId="0" applyFont="1" applyFill="1" applyBorder="1" applyAlignment="1">
      <alignment horizontal="left" vertical="center" wrapText="1"/>
    </xf>
    <xf numFmtId="44" fontId="12" fillId="2" borderId="3" xfId="1" applyFont="1" applyFill="1" applyBorder="1" applyAlignment="1">
      <alignment vertical="center" wrapText="1"/>
    </xf>
    <xf numFmtId="44" fontId="12" fillId="2" borderId="1" xfId="1" applyFont="1" applyFill="1" applyBorder="1" applyAlignment="1">
      <alignment vertical="center" wrapText="1"/>
    </xf>
    <xf numFmtId="44" fontId="12" fillId="2" borderId="7" xfId="1" applyFont="1" applyFill="1" applyBorder="1" applyAlignment="1">
      <alignment vertical="center" wrapText="1"/>
    </xf>
    <xf numFmtId="44" fontId="12" fillId="2" borderId="2" xfId="1" applyFont="1" applyFill="1" applyBorder="1" applyAlignment="1">
      <alignment vertical="center" wrapText="1"/>
    </xf>
    <xf numFmtId="44" fontId="12" fillId="2" borderId="7" xfId="1" applyFont="1" applyFill="1" applyBorder="1" applyAlignment="1">
      <alignment horizontal="right" vertical="center" wrapText="1"/>
    </xf>
    <xf numFmtId="44" fontId="19" fillId="0" borderId="1" xfId="1" applyFont="1" applyBorder="1" applyAlignment="1">
      <alignment vertical="center"/>
    </xf>
    <xf numFmtId="44" fontId="19" fillId="0" borderId="8" xfId="1" applyFont="1" applyBorder="1"/>
    <xf numFmtId="44" fontId="19" fillId="0" borderId="7" xfId="1" applyFont="1" applyBorder="1"/>
    <xf numFmtId="44" fontId="19" fillId="0" borderId="1" xfId="1" applyFont="1" applyBorder="1"/>
    <xf numFmtId="44" fontId="19" fillId="0" borderId="2" xfId="1" applyFont="1" applyBorder="1"/>
    <xf numFmtId="44" fontId="20" fillId="0" borderId="7" xfId="1" applyFont="1" applyBorder="1"/>
    <xf numFmtId="44" fontId="20" fillId="0" borderId="1" xfId="1" applyFont="1" applyBorder="1"/>
    <xf numFmtId="44" fontId="20" fillId="0" borderId="8" xfId="1" applyFont="1" applyBorder="1"/>
    <xf numFmtId="0" fontId="19" fillId="0" borderId="0" xfId="0" applyFont="1"/>
    <xf numFmtId="44" fontId="18" fillId="2" borderId="1" xfId="1" applyFont="1" applyFill="1" applyBorder="1" applyAlignment="1">
      <alignment horizontal="center" wrapText="1"/>
    </xf>
    <xf numFmtId="44" fontId="18" fillId="2" borderId="8" xfId="1" applyFont="1" applyFill="1" applyBorder="1" applyAlignment="1">
      <alignment horizontal="center" wrapText="1"/>
    </xf>
    <xf numFmtId="44" fontId="18" fillId="2" borderId="3" xfId="1" applyFont="1" applyFill="1" applyBorder="1" applyAlignment="1">
      <alignment wrapText="1"/>
    </xf>
    <xf numFmtId="44" fontId="18" fillId="2" borderId="1" xfId="1" applyFont="1" applyFill="1" applyBorder="1" applyAlignment="1">
      <alignment wrapText="1"/>
    </xf>
    <xf numFmtId="44" fontId="18" fillId="2" borderId="7" xfId="1" applyFont="1" applyFill="1" applyBorder="1" applyAlignment="1">
      <alignment wrapText="1"/>
    </xf>
    <xf numFmtId="44" fontId="18" fillId="2" borderId="2" xfId="1" applyFont="1" applyFill="1" applyBorder="1" applyAlignment="1">
      <alignment wrapText="1"/>
    </xf>
    <xf numFmtId="44" fontId="2" fillId="0" borderId="1" xfId="1" applyFont="1" applyBorder="1"/>
    <xf numFmtId="44" fontId="2" fillId="0" borderId="8" xfId="1" applyFont="1" applyBorder="1"/>
    <xf numFmtId="44" fontId="2" fillId="0" borderId="2" xfId="1" applyFont="1" applyBorder="1"/>
    <xf numFmtId="44" fontId="21" fillId="0" borderId="8" xfId="1" applyFont="1" applyBorder="1"/>
    <xf numFmtId="0" fontId="12" fillId="2" borderId="2" xfId="0" applyFont="1" applyFill="1" applyBorder="1" applyAlignment="1">
      <alignment horizontal="left" wrapText="1"/>
    </xf>
    <xf numFmtId="44" fontId="12" fillId="2" borderId="3" xfId="1" applyFont="1" applyFill="1" applyBorder="1" applyAlignment="1">
      <alignment wrapText="1"/>
    </xf>
    <xf numFmtId="44" fontId="12" fillId="2" borderId="1" xfId="1" applyFont="1" applyFill="1" applyBorder="1" applyAlignment="1">
      <alignment wrapText="1"/>
    </xf>
    <xf numFmtId="44" fontId="12" fillId="2" borderId="7" xfId="1" applyFont="1" applyFill="1" applyBorder="1" applyAlignment="1">
      <alignment wrapText="1"/>
    </xf>
    <xf numFmtId="44" fontId="12" fillId="2" borderId="2" xfId="1" applyFont="1" applyFill="1" applyBorder="1" applyAlignment="1">
      <alignment wrapText="1"/>
    </xf>
    <xf numFmtId="44" fontId="4" fillId="2" borderId="7" xfId="1" applyFont="1" applyFill="1" applyBorder="1" applyAlignment="1">
      <alignment horizontal="center" wrapText="1"/>
    </xf>
    <xf numFmtId="44" fontId="4" fillId="2" borderId="1" xfId="1" applyFont="1" applyFill="1" applyBorder="1" applyAlignment="1">
      <alignment horizontal="center" wrapText="1"/>
    </xf>
    <xf numFmtId="44" fontId="4" fillId="2" borderId="8" xfId="1" applyFont="1" applyFill="1" applyBorder="1" applyAlignment="1">
      <alignment horizontal="center" wrapText="1"/>
    </xf>
    <xf numFmtId="44" fontId="12" fillId="2" borderId="4" xfId="1" applyFont="1" applyFill="1" applyBorder="1" applyAlignment="1">
      <alignment horizontal="center" wrapText="1"/>
    </xf>
    <xf numFmtId="44" fontId="2" fillId="0" borderId="4" xfId="1" applyFont="1" applyBorder="1"/>
    <xf numFmtId="0" fontId="9" fillId="5" borderId="2" xfId="0" applyFont="1" applyFill="1" applyBorder="1" applyAlignment="1">
      <alignment horizontal="center" wrapText="1"/>
    </xf>
    <xf numFmtId="44" fontId="9" fillId="5" borderId="3" xfId="1" applyFont="1" applyFill="1" applyBorder="1" applyAlignment="1">
      <alignment wrapText="1"/>
    </xf>
    <xf numFmtId="44" fontId="9" fillId="5" borderId="1" xfId="1" applyFont="1" applyFill="1" applyBorder="1" applyAlignment="1">
      <alignment wrapText="1"/>
    </xf>
    <xf numFmtId="44" fontId="9" fillId="5" borderId="7" xfId="1" applyFont="1" applyFill="1" applyBorder="1" applyAlignment="1">
      <alignment wrapText="1"/>
    </xf>
    <xf numFmtId="44" fontId="9" fillId="5" borderId="2" xfId="1" applyFont="1" applyFill="1" applyBorder="1" applyAlignment="1">
      <alignment wrapText="1"/>
    </xf>
    <xf numFmtId="44" fontId="9" fillId="5" borderId="8" xfId="1" applyFont="1" applyFill="1" applyBorder="1" applyAlignment="1">
      <alignment wrapText="1"/>
    </xf>
    <xf numFmtId="44" fontId="22" fillId="5" borderId="7" xfId="1" applyFont="1" applyFill="1" applyBorder="1"/>
    <xf numFmtId="44" fontId="22" fillId="5" borderId="1" xfId="1" applyFont="1" applyFill="1" applyBorder="1"/>
    <xf numFmtId="44" fontId="22" fillId="5" borderId="8" xfId="1" applyFont="1" applyFill="1" applyBorder="1"/>
    <xf numFmtId="0" fontId="23" fillId="0" borderId="0" xfId="0" applyFont="1"/>
    <xf numFmtId="0" fontId="23" fillId="5" borderId="0" xfId="0" applyFont="1" applyFill="1"/>
    <xf numFmtId="44" fontId="24" fillId="0" borderId="7" xfId="1" applyFont="1" applyBorder="1"/>
    <xf numFmtId="44" fontId="9" fillId="5" borderId="30" xfId="1" applyFont="1" applyFill="1" applyBorder="1" applyAlignment="1">
      <alignment horizontal="center" wrapText="1"/>
    </xf>
    <xf numFmtId="44" fontId="9" fillId="5" borderId="31" xfId="1" applyFont="1" applyFill="1" applyBorder="1" applyAlignment="1">
      <alignment horizontal="center" wrapText="1"/>
    </xf>
    <xf numFmtId="44" fontId="9" fillId="5" borderId="32" xfId="1" applyFont="1" applyFill="1" applyBorder="1" applyAlignment="1">
      <alignment horizontal="center" wrapText="1"/>
    </xf>
    <xf numFmtId="44" fontId="9" fillId="5" borderId="33" xfId="1" applyFont="1" applyFill="1" applyBorder="1" applyAlignment="1">
      <alignment horizontal="center" wrapText="1"/>
    </xf>
    <xf numFmtId="44" fontId="12" fillId="2" borderId="5" xfId="1" applyFont="1" applyFill="1" applyBorder="1" applyAlignment="1">
      <alignment horizontal="center" wrapText="1"/>
    </xf>
    <xf numFmtId="44" fontId="12" fillId="2" borderId="23" xfId="1" applyFont="1" applyFill="1" applyBorder="1" applyAlignment="1">
      <alignment horizontal="center" wrapText="1"/>
    </xf>
    <xf numFmtId="44" fontId="12" fillId="2" borderId="6" xfId="1" applyFont="1" applyFill="1" applyBorder="1" applyAlignment="1">
      <alignment horizontal="center" wrapText="1"/>
    </xf>
    <xf numFmtId="44" fontId="12" fillId="2" borderId="9" xfId="1" applyFont="1" applyFill="1" applyBorder="1" applyAlignment="1">
      <alignment horizontal="center" wrapText="1"/>
    </xf>
    <xf numFmtId="44" fontId="12" fillId="2" borderId="24" xfId="1" applyFont="1" applyFill="1" applyBorder="1" applyAlignment="1">
      <alignment horizontal="center" wrapText="1"/>
    </xf>
    <xf numFmtId="44" fontId="12" fillId="2" borderId="10" xfId="1" applyFont="1" applyFill="1" applyBorder="1" applyAlignment="1">
      <alignment horizontal="center" wrapText="1"/>
    </xf>
    <xf numFmtId="0" fontId="25" fillId="2" borderId="2" xfId="0" applyFont="1" applyFill="1" applyBorder="1" applyAlignment="1">
      <alignment horizontal="center" wrapText="1"/>
    </xf>
    <xf numFmtId="44" fontId="18" fillId="2" borderId="7" xfId="1" applyFont="1" applyFill="1" applyBorder="1" applyAlignment="1">
      <alignment horizontal="center" wrapText="1"/>
    </xf>
    <xf numFmtId="0" fontId="12" fillId="2" borderId="2" xfId="0" applyFont="1" applyFill="1" applyBorder="1" applyAlignment="1">
      <alignment horizontal="center" wrapText="1"/>
    </xf>
    <xf numFmtId="0" fontId="16" fillId="3" borderId="13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19" xfId="0" applyFont="1" applyBorder="1" applyAlignment="1">
      <alignment horizontal="left"/>
    </xf>
    <xf numFmtId="0" fontId="7" fillId="0" borderId="20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2" borderId="13" xfId="0" applyFont="1" applyFill="1" applyBorder="1" applyAlignment="1">
      <alignment horizontal="left"/>
    </xf>
    <xf numFmtId="0" fontId="7" fillId="2" borderId="11" xfId="0" applyFont="1" applyFill="1" applyBorder="1" applyAlignment="1">
      <alignment horizontal="left"/>
    </xf>
    <xf numFmtId="0" fontId="7" fillId="2" borderId="21" xfId="0" applyFont="1" applyFill="1" applyBorder="1" applyAlignment="1">
      <alignment horizontal="left"/>
    </xf>
    <xf numFmtId="0" fontId="17" fillId="3" borderId="13" xfId="0" applyFont="1" applyFill="1" applyBorder="1" applyAlignment="1">
      <alignment horizontal="center"/>
    </xf>
    <xf numFmtId="0" fontId="17" fillId="3" borderId="11" xfId="0" applyFont="1" applyFill="1" applyBorder="1" applyAlignment="1">
      <alignment horizontal="center"/>
    </xf>
    <xf numFmtId="0" fontId="17" fillId="3" borderId="14" xfId="0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16" fillId="3" borderId="5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59"/>
  <sheetViews>
    <sheetView tabSelected="1" topLeftCell="A20" zoomScale="85" zoomScaleNormal="85" workbookViewId="0">
      <pane xSplit="1" topLeftCell="B1" activePane="topRight" state="frozen"/>
      <selection pane="topRight" activeCell="A48" sqref="A48"/>
    </sheetView>
  </sheetViews>
  <sheetFormatPr baseColWidth="10" defaultRowHeight="15" x14ac:dyDescent="0.25"/>
  <cols>
    <col min="1" max="1" width="23.42578125" customWidth="1"/>
    <col min="2" max="2" width="13.28515625" customWidth="1"/>
    <col min="3" max="4" width="12.7109375" bestFit="1" customWidth="1"/>
    <col min="5" max="5" width="13.7109375" customWidth="1"/>
    <col min="6" max="7" width="10.7109375" customWidth="1"/>
    <col min="8" max="8" width="12.85546875" customWidth="1"/>
    <col min="9" max="9" width="13.5703125" customWidth="1"/>
    <col min="10" max="10" width="10.7109375" customWidth="1"/>
    <col min="11" max="11" width="13.140625" customWidth="1"/>
    <col min="12" max="13" width="10.7109375" customWidth="1"/>
    <col min="14" max="14" width="14.42578125" customWidth="1"/>
    <col min="15" max="15" width="12.7109375" customWidth="1"/>
    <col min="16" max="16" width="10.7109375" customWidth="1"/>
    <col min="17" max="17" width="12.7109375" bestFit="1" customWidth="1"/>
    <col min="18" max="19" width="10.7109375" customWidth="1"/>
    <col min="20" max="20" width="12.7109375" bestFit="1" customWidth="1"/>
    <col min="21" max="25" width="10.7109375" customWidth="1"/>
    <col min="26" max="26" width="13.42578125" customWidth="1"/>
    <col min="27" max="27" width="12.7109375" bestFit="1" customWidth="1"/>
    <col min="28" max="28" width="10.7109375" customWidth="1"/>
    <col min="29" max="29" width="14.28515625" customWidth="1"/>
    <col min="30" max="30" width="13.5703125" customWidth="1"/>
    <col min="31" max="31" width="15" customWidth="1"/>
    <col min="32" max="37" width="10.7109375" customWidth="1"/>
    <col min="38" max="38" width="12.7109375" bestFit="1" customWidth="1"/>
    <col min="39" max="39" width="13.85546875" customWidth="1"/>
    <col min="40" max="40" width="12.5703125" customWidth="1"/>
    <col min="41" max="41" width="13.42578125" customWidth="1"/>
    <col min="43" max="43" width="12.85546875" bestFit="1" customWidth="1"/>
  </cols>
  <sheetData>
    <row r="1" spans="1:65" ht="30" x14ac:dyDescent="0.4">
      <c r="A1" s="171" t="s">
        <v>20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</row>
    <row r="2" spans="1:65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65" x14ac:dyDescent="0.25">
      <c r="A3" s="175"/>
      <c r="B3" s="172" t="s">
        <v>8</v>
      </c>
      <c r="C3" s="173"/>
      <c r="D3" s="174"/>
      <c r="E3" s="157" t="s">
        <v>9</v>
      </c>
      <c r="F3" s="157"/>
      <c r="G3" s="157"/>
      <c r="H3" s="156" t="s">
        <v>10</v>
      </c>
      <c r="I3" s="157"/>
      <c r="J3" s="157"/>
      <c r="K3" s="156" t="s">
        <v>11</v>
      </c>
      <c r="L3" s="157"/>
      <c r="M3" s="157"/>
      <c r="N3" s="156" t="s">
        <v>12</v>
      </c>
      <c r="O3" s="157"/>
      <c r="P3" s="158"/>
      <c r="Q3" s="156" t="s">
        <v>13</v>
      </c>
      <c r="R3" s="157"/>
      <c r="S3" s="157"/>
      <c r="T3" s="156" t="s">
        <v>14</v>
      </c>
      <c r="U3" s="157"/>
      <c r="V3" s="158"/>
      <c r="W3" s="156" t="s">
        <v>15</v>
      </c>
      <c r="X3" s="157"/>
      <c r="Y3" s="157"/>
      <c r="Z3" s="156" t="s">
        <v>16</v>
      </c>
      <c r="AA3" s="157"/>
      <c r="AB3" s="158"/>
      <c r="AC3" s="156" t="s">
        <v>17</v>
      </c>
      <c r="AD3" s="157"/>
      <c r="AE3" s="157"/>
      <c r="AF3" s="156" t="s">
        <v>18</v>
      </c>
      <c r="AG3" s="157"/>
      <c r="AH3" s="158"/>
      <c r="AI3" s="156" t="s">
        <v>19</v>
      </c>
      <c r="AJ3" s="157"/>
      <c r="AK3" s="157"/>
      <c r="AL3" s="168" t="s">
        <v>21</v>
      </c>
      <c r="AM3" s="169"/>
      <c r="AN3" s="170"/>
      <c r="AO3" s="85"/>
    </row>
    <row r="4" spans="1:65" x14ac:dyDescent="0.25">
      <c r="A4" s="176"/>
      <c r="B4" s="8" t="s">
        <v>35</v>
      </c>
      <c r="C4" s="2" t="s">
        <v>36</v>
      </c>
      <c r="D4" s="13" t="s">
        <v>37</v>
      </c>
      <c r="E4" s="8" t="s">
        <v>35</v>
      </c>
      <c r="F4" s="2" t="s">
        <v>36</v>
      </c>
      <c r="G4" s="13" t="s">
        <v>37</v>
      </c>
      <c r="H4" s="8" t="s">
        <v>35</v>
      </c>
      <c r="I4" s="2" t="s">
        <v>36</v>
      </c>
      <c r="J4" s="13" t="s">
        <v>37</v>
      </c>
      <c r="K4" s="8" t="s">
        <v>35</v>
      </c>
      <c r="L4" s="2" t="s">
        <v>36</v>
      </c>
      <c r="M4" s="13" t="s">
        <v>37</v>
      </c>
      <c r="N4" s="8" t="s">
        <v>35</v>
      </c>
      <c r="O4" s="2" t="s">
        <v>36</v>
      </c>
      <c r="P4" s="13" t="s">
        <v>37</v>
      </c>
      <c r="Q4" s="8" t="s">
        <v>35</v>
      </c>
      <c r="R4" s="2" t="s">
        <v>36</v>
      </c>
      <c r="S4" s="13" t="s">
        <v>37</v>
      </c>
      <c r="T4" s="8" t="s">
        <v>35</v>
      </c>
      <c r="U4" s="2" t="s">
        <v>36</v>
      </c>
      <c r="V4" s="13" t="s">
        <v>37</v>
      </c>
      <c r="W4" s="8" t="s">
        <v>35</v>
      </c>
      <c r="X4" s="2" t="s">
        <v>36</v>
      </c>
      <c r="Y4" s="13" t="s">
        <v>37</v>
      </c>
      <c r="Z4" s="8" t="s">
        <v>35</v>
      </c>
      <c r="AA4" s="2" t="s">
        <v>36</v>
      </c>
      <c r="AB4" s="13" t="s">
        <v>37</v>
      </c>
      <c r="AC4" s="8" t="s">
        <v>35</v>
      </c>
      <c r="AD4" s="2" t="s">
        <v>36</v>
      </c>
      <c r="AE4" s="13" t="s">
        <v>37</v>
      </c>
      <c r="AF4" s="8" t="s">
        <v>35</v>
      </c>
      <c r="AG4" s="2" t="s">
        <v>36</v>
      </c>
      <c r="AH4" s="13" t="s">
        <v>37</v>
      </c>
      <c r="AI4" s="8" t="s">
        <v>35</v>
      </c>
      <c r="AJ4" s="2" t="s">
        <v>36</v>
      </c>
      <c r="AK4" s="13" t="s">
        <v>37</v>
      </c>
      <c r="AL4" s="8" t="s">
        <v>35</v>
      </c>
      <c r="AM4" s="2" t="s">
        <v>36</v>
      </c>
      <c r="AN4" s="13" t="s">
        <v>37</v>
      </c>
    </row>
    <row r="5" spans="1:65" s="72" customFormat="1" x14ac:dyDescent="0.25">
      <c r="A5" s="73" t="s">
        <v>1</v>
      </c>
      <c r="B5" s="74">
        <f>SUM(B6:B15)</f>
        <v>2278.2799999999997</v>
      </c>
      <c r="C5" s="74">
        <f t="shared" ref="C5:E5" si="0">SUM(C6:C15)</f>
        <v>550</v>
      </c>
      <c r="D5" s="74">
        <f t="shared" si="0"/>
        <v>0</v>
      </c>
      <c r="E5" s="74">
        <f t="shared" si="0"/>
        <v>0</v>
      </c>
      <c r="F5" s="74">
        <f>SUM(F6:F15)</f>
        <v>0</v>
      </c>
      <c r="G5" s="74">
        <f t="shared" ref="G5:J5" si="1">SUM(G6:G9)</f>
        <v>0</v>
      </c>
      <c r="H5" s="74">
        <f>SUM(H6:H14)</f>
        <v>1428.29</v>
      </c>
      <c r="I5" s="74">
        <f t="shared" si="1"/>
        <v>1200</v>
      </c>
      <c r="J5" s="74">
        <f t="shared" si="1"/>
        <v>0</v>
      </c>
      <c r="K5" s="74">
        <f>SUM(K6:K9)</f>
        <v>0</v>
      </c>
      <c r="L5" s="74">
        <f t="shared" ref="L5:M5" si="2">SUM(L6:L9)</f>
        <v>0</v>
      </c>
      <c r="M5" s="80">
        <f t="shared" si="2"/>
        <v>0</v>
      </c>
      <c r="N5" s="81">
        <f>SUM(N6:N14)</f>
        <v>0</v>
      </c>
      <c r="O5" s="81">
        <f t="shared" ref="O5:P5" si="3">SUM(O6:O14)</f>
        <v>0</v>
      </c>
      <c r="P5" s="93">
        <f t="shared" si="3"/>
        <v>0</v>
      </c>
      <c r="Q5" s="75">
        <f>SUM(Q6:Q15)</f>
        <v>0</v>
      </c>
      <c r="R5" s="75">
        <f>R11</f>
        <v>0</v>
      </c>
      <c r="S5" s="76"/>
      <c r="T5" s="77">
        <f>SUM(T6:T14)</f>
        <v>3217.42</v>
      </c>
      <c r="U5" s="75"/>
      <c r="V5" s="78"/>
      <c r="W5" s="77"/>
      <c r="X5" s="75"/>
      <c r="Y5" s="76"/>
      <c r="Z5" s="77"/>
      <c r="AA5" s="75"/>
      <c r="AB5" s="78"/>
      <c r="AC5" s="77">
        <f>SUM(AC6:AC14)</f>
        <v>0</v>
      </c>
      <c r="AD5" s="77">
        <f>SUM(AD6:AD15)</f>
        <v>0</v>
      </c>
      <c r="AE5" s="92">
        <f>SUM(AE6:AE14)</f>
        <v>0</v>
      </c>
      <c r="AF5" s="77"/>
      <c r="AG5" s="75"/>
      <c r="AH5" s="78"/>
      <c r="AI5" s="77"/>
      <c r="AJ5" s="75"/>
      <c r="AK5" s="76"/>
      <c r="AL5" s="86">
        <f>SUM(AC5+T5+N5+Q5+K5+Z5+W5+H5+B5)</f>
        <v>6923.99</v>
      </c>
      <c r="AM5" s="69">
        <f>SUM(AD5+U5+O5+R5+L5+AG5+AJ5+I5+F5)</f>
        <v>1200</v>
      </c>
      <c r="AN5" s="71">
        <f>SUM(AN6:AN15)</f>
        <v>0</v>
      </c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</row>
    <row r="6" spans="1:65" s="110" customFormat="1" x14ac:dyDescent="0.25">
      <c r="A6" s="96" t="s">
        <v>38</v>
      </c>
      <c r="B6" s="20"/>
      <c r="C6" s="21"/>
      <c r="D6" s="22"/>
      <c r="E6" s="97"/>
      <c r="F6" s="98"/>
      <c r="G6" s="98"/>
      <c r="H6" s="99">
        <v>1200</v>
      </c>
      <c r="I6" s="98">
        <v>1200</v>
      </c>
      <c r="J6" s="98"/>
      <c r="K6" s="99"/>
      <c r="L6" s="98"/>
      <c r="M6" s="100"/>
      <c r="N6" s="101"/>
      <c r="O6" s="102"/>
      <c r="P6" s="103"/>
      <c r="Q6" s="104"/>
      <c r="R6" s="105"/>
      <c r="S6" s="106"/>
      <c r="T6" s="104"/>
      <c r="U6" s="105"/>
      <c r="V6" s="103"/>
      <c r="W6" s="104"/>
      <c r="X6" s="105"/>
      <c r="Y6" s="106"/>
      <c r="Z6" s="104"/>
      <c r="AA6" s="105"/>
      <c r="AB6" s="103"/>
      <c r="AC6" s="104"/>
      <c r="AD6" s="105"/>
      <c r="AE6" s="106"/>
      <c r="AF6" s="104"/>
      <c r="AG6" s="105"/>
      <c r="AH6" s="103"/>
      <c r="AI6" s="104"/>
      <c r="AJ6" s="105"/>
      <c r="AK6" s="106"/>
      <c r="AL6" s="107">
        <f>SUM(AI6+AC6+Z6+W6+T6+Q6+N6+K6+E6+H6+B6)</f>
        <v>1200</v>
      </c>
      <c r="AM6" s="108">
        <f t="shared" ref="AL6:AN15" si="4">SUM(AJ6+AD6+AA6+X6+U6+R6+O6+L6+F6+I6+C6)</f>
        <v>1200</v>
      </c>
      <c r="AN6" s="109">
        <f t="shared" si="4"/>
        <v>0</v>
      </c>
    </row>
    <row r="7" spans="1:65" x14ac:dyDescent="0.25">
      <c r="A7" s="96" t="s">
        <v>25</v>
      </c>
      <c r="B7" s="20">
        <v>480</v>
      </c>
      <c r="C7" s="21"/>
      <c r="D7" s="22"/>
      <c r="E7" s="56"/>
      <c r="F7" s="23"/>
      <c r="G7" s="23"/>
      <c r="H7" s="24"/>
      <c r="I7" s="23"/>
      <c r="J7" s="23"/>
      <c r="K7" s="24"/>
      <c r="L7" s="23"/>
      <c r="M7" s="50"/>
      <c r="N7" s="82"/>
      <c r="O7" s="25"/>
      <c r="P7" s="26"/>
      <c r="Q7" s="104"/>
      <c r="R7" s="25"/>
      <c r="S7" s="28"/>
      <c r="T7" s="27"/>
      <c r="U7" s="25"/>
      <c r="V7" s="26"/>
      <c r="W7" s="27"/>
      <c r="X7" s="25"/>
      <c r="Y7" s="28"/>
      <c r="Z7" s="27"/>
      <c r="AA7" s="25"/>
      <c r="AB7" s="26"/>
      <c r="AC7" s="94"/>
      <c r="AD7" s="94"/>
      <c r="AE7" s="28"/>
      <c r="AF7" s="27"/>
      <c r="AG7" s="25"/>
      <c r="AH7" s="26"/>
      <c r="AI7" s="27"/>
      <c r="AJ7" s="25"/>
      <c r="AK7" s="28"/>
      <c r="AL7" s="87">
        <f t="shared" si="4"/>
        <v>480</v>
      </c>
      <c r="AM7" s="29">
        <f t="shared" si="4"/>
        <v>0</v>
      </c>
      <c r="AN7" s="30">
        <f t="shared" si="4"/>
        <v>0</v>
      </c>
    </row>
    <row r="8" spans="1:65" x14ac:dyDescent="0.25">
      <c r="A8" s="96" t="s">
        <v>26</v>
      </c>
      <c r="B8" s="20"/>
      <c r="C8" s="21">
        <v>550</v>
      </c>
      <c r="D8" s="22"/>
      <c r="E8" s="56"/>
      <c r="F8" s="23"/>
      <c r="G8" s="23"/>
      <c r="H8" s="24"/>
      <c r="I8" s="23"/>
      <c r="J8" s="23"/>
      <c r="K8" s="24"/>
      <c r="L8" s="23"/>
      <c r="M8" s="50"/>
      <c r="N8" s="82"/>
      <c r="O8" s="25"/>
      <c r="P8" s="26"/>
      <c r="Q8" s="94"/>
      <c r="R8" s="25"/>
      <c r="S8" s="28"/>
      <c r="T8" s="104"/>
      <c r="U8" s="25"/>
      <c r="V8" s="26"/>
      <c r="W8" s="27"/>
      <c r="X8" s="25"/>
      <c r="Y8" s="28"/>
      <c r="Z8" s="27"/>
      <c r="AA8" s="25"/>
      <c r="AB8" s="26"/>
      <c r="AC8" s="94"/>
      <c r="AD8" s="130"/>
      <c r="AE8" s="28"/>
      <c r="AF8" s="27"/>
      <c r="AG8" s="25"/>
      <c r="AH8" s="26"/>
      <c r="AI8" s="27"/>
      <c r="AJ8" s="25"/>
      <c r="AK8" s="28"/>
      <c r="AL8" s="87">
        <f t="shared" si="4"/>
        <v>0</v>
      </c>
      <c r="AM8" s="29">
        <f t="shared" si="4"/>
        <v>550</v>
      </c>
      <c r="AN8" s="30">
        <f t="shared" si="4"/>
        <v>0</v>
      </c>
    </row>
    <row r="9" spans="1:65" x14ac:dyDescent="0.25">
      <c r="A9" s="96" t="s">
        <v>27</v>
      </c>
      <c r="B9" s="20">
        <v>118.53</v>
      </c>
      <c r="C9" s="21"/>
      <c r="D9" s="22"/>
      <c r="E9" s="56"/>
      <c r="F9" s="95"/>
      <c r="G9" s="23"/>
      <c r="H9" s="24"/>
      <c r="I9" s="23"/>
      <c r="J9" s="23"/>
      <c r="K9" s="24"/>
      <c r="L9" s="23"/>
      <c r="M9" s="50"/>
      <c r="N9" s="82"/>
      <c r="O9" s="25"/>
      <c r="P9" s="26"/>
      <c r="Q9" s="27"/>
      <c r="R9" s="25"/>
      <c r="S9" s="28"/>
      <c r="T9" s="27"/>
      <c r="U9" s="25"/>
      <c r="V9" s="26"/>
      <c r="W9" s="27"/>
      <c r="X9" s="25"/>
      <c r="Y9" s="28"/>
      <c r="Z9" s="27"/>
      <c r="AA9" s="25"/>
      <c r="AB9" s="26"/>
      <c r="AC9" s="27"/>
      <c r="AD9" s="25"/>
      <c r="AE9" s="28"/>
      <c r="AF9" s="27"/>
      <c r="AG9" s="25"/>
      <c r="AH9" s="26"/>
      <c r="AI9" s="27"/>
      <c r="AJ9" s="25"/>
      <c r="AK9" s="28"/>
      <c r="AL9" s="87">
        <f t="shared" si="4"/>
        <v>118.53</v>
      </c>
      <c r="AM9" s="29">
        <f t="shared" si="4"/>
        <v>0</v>
      </c>
      <c r="AN9" s="30">
        <f t="shared" si="4"/>
        <v>0</v>
      </c>
    </row>
    <row r="10" spans="1:65" x14ac:dyDescent="0.25">
      <c r="A10" s="96" t="s">
        <v>30</v>
      </c>
      <c r="B10" s="20">
        <v>79.75</v>
      </c>
      <c r="C10" s="21"/>
      <c r="D10" s="22"/>
      <c r="E10" s="56"/>
      <c r="F10" s="95"/>
      <c r="G10" s="23"/>
      <c r="H10" s="24"/>
      <c r="I10" s="23"/>
      <c r="J10" s="23"/>
      <c r="K10" s="24"/>
      <c r="L10" s="23"/>
      <c r="M10" s="50"/>
      <c r="N10" s="82"/>
      <c r="O10" s="25"/>
      <c r="P10" s="26"/>
      <c r="Q10" s="27"/>
      <c r="R10" s="25"/>
      <c r="S10" s="28"/>
      <c r="T10" s="27"/>
      <c r="U10" s="25"/>
      <c r="V10" s="26"/>
      <c r="W10" s="27"/>
      <c r="X10" s="25"/>
      <c r="Y10" s="28"/>
      <c r="Z10" s="27"/>
      <c r="AA10" s="25"/>
      <c r="AB10" s="26"/>
      <c r="AC10" s="27"/>
      <c r="AD10" s="25"/>
      <c r="AE10" s="28"/>
      <c r="AF10" s="27"/>
      <c r="AG10" s="25"/>
      <c r="AH10" s="26"/>
      <c r="AI10" s="27"/>
      <c r="AJ10" s="25"/>
      <c r="AK10" s="28"/>
      <c r="AL10" s="87"/>
      <c r="AM10" s="29"/>
      <c r="AN10" s="30"/>
    </row>
    <row r="11" spans="1:65" x14ac:dyDescent="0.25">
      <c r="A11" s="96" t="s">
        <v>28</v>
      </c>
      <c r="B11" s="20">
        <f>40*40</f>
        <v>1600</v>
      </c>
      <c r="C11" s="21"/>
      <c r="D11" s="22"/>
      <c r="E11" s="56"/>
      <c r="F11" s="23"/>
      <c r="G11" s="23"/>
      <c r="H11" s="24"/>
      <c r="I11" s="23"/>
      <c r="J11" s="23"/>
      <c r="K11" s="24"/>
      <c r="L11" s="23"/>
      <c r="M11" s="50"/>
      <c r="N11" s="82"/>
      <c r="O11" s="25"/>
      <c r="P11" s="26"/>
      <c r="Q11" s="27"/>
      <c r="R11" s="25"/>
      <c r="S11" s="28"/>
      <c r="T11" s="27"/>
      <c r="U11" s="25"/>
      <c r="V11" s="26"/>
      <c r="W11" s="27"/>
      <c r="X11" s="25"/>
      <c r="Y11" s="28"/>
      <c r="Z11" s="27"/>
      <c r="AA11" s="25"/>
      <c r="AB11" s="26"/>
      <c r="AC11" s="27"/>
      <c r="AD11" s="25"/>
      <c r="AE11" s="28"/>
      <c r="AF11" s="27"/>
      <c r="AG11" s="25"/>
      <c r="AH11" s="26"/>
      <c r="AI11" s="27"/>
      <c r="AJ11" s="25"/>
      <c r="AK11" s="28"/>
      <c r="AL11" s="87">
        <f t="shared" si="4"/>
        <v>1600</v>
      </c>
      <c r="AM11" s="29">
        <f t="shared" si="4"/>
        <v>0</v>
      </c>
      <c r="AN11" s="30">
        <f t="shared" si="4"/>
        <v>0</v>
      </c>
    </row>
    <row r="12" spans="1:65" x14ac:dyDescent="0.25">
      <c r="A12" s="96" t="s">
        <v>29</v>
      </c>
      <c r="B12" s="20"/>
      <c r="C12" s="21"/>
      <c r="D12" s="22"/>
      <c r="E12" s="56"/>
      <c r="F12" s="23"/>
      <c r="G12" s="23"/>
      <c r="H12" s="24">
        <v>228.29</v>
      </c>
      <c r="I12" s="23"/>
      <c r="J12" s="23"/>
      <c r="K12" s="24"/>
      <c r="L12" s="23"/>
      <c r="M12" s="50"/>
      <c r="N12" s="82"/>
      <c r="O12" s="25"/>
      <c r="P12" s="26"/>
      <c r="Q12" s="142"/>
      <c r="R12" s="25"/>
      <c r="S12" s="28"/>
      <c r="T12" s="27"/>
      <c r="U12" s="25"/>
      <c r="V12" s="26"/>
      <c r="W12" s="27"/>
      <c r="X12" s="25"/>
      <c r="Y12" s="28"/>
      <c r="Z12" s="27"/>
      <c r="AA12" s="25"/>
      <c r="AB12" s="26"/>
      <c r="AC12" s="27"/>
      <c r="AD12" s="25"/>
      <c r="AE12" s="28"/>
      <c r="AF12" s="27"/>
      <c r="AG12" s="25"/>
      <c r="AH12" s="26"/>
      <c r="AI12" s="27"/>
      <c r="AJ12" s="25"/>
      <c r="AK12" s="28"/>
      <c r="AL12" s="87">
        <f t="shared" si="4"/>
        <v>228.29</v>
      </c>
      <c r="AM12" s="29">
        <f t="shared" si="4"/>
        <v>0</v>
      </c>
      <c r="AN12" s="30">
        <f t="shared" si="4"/>
        <v>0</v>
      </c>
    </row>
    <row r="13" spans="1:65" s="110" customFormat="1" x14ac:dyDescent="0.25">
      <c r="A13" s="96" t="s">
        <v>39</v>
      </c>
      <c r="B13" s="20"/>
      <c r="C13" s="21"/>
      <c r="D13" s="22"/>
      <c r="E13" s="97"/>
      <c r="F13" s="98"/>
      <c r="G13" s="98"/>
      <c r="H13" s="99"/>
      <c r="I13" s="98"/>
      <c r="J13" s="98"/>
      <c r="K13" s="99"/>
      <c r="L13" s="98"/>
      <c r="M13" s="100"/>
      <c r="N13" s="101"/>
      <c r="O13" s="105"/>
      <c r="P13" s="103"/>
      <c r="Q13" s="104"/>
      <c r="R13" s="105"/>
      <c r="S13" s="106"/>
      <c r="T13" s="104">
        <v>3217.42</v>
      </c>
      <c r="U13" s="105"/>
      <c r="V13" s="103"/>
      <c r="W13" s="104"/>
      <c r="X13" s="105"/>
      <c r="Y13" s="106"/>
      <c r="Z13" s="104"/>
      <c r="AA13" s="105"/>
      <c r="AB13" s="103"/>
      <c r="AC13" s="104"/>
      <c r="AD13" s="105"/>
      <c r="AE13" s="106"/>
      <c r="AF13" s="104"/>
      <c r="AG13" s="105"/>
      <c r="AH13" s="103"/>
      <c r="AI13" s="104"/>
      <c r="AJ13" s="105"/>
      <c r="AK13" s="106"/>
      <c r="AL13" s="107">
        <f t="shared" si="4"/>
        <v>3217.42</v>
      </c>
      <c r="AM13" s="108">
        <f t="shared" si="4"/>
        <v>0</v>
      </c>
      <c r="AN13" s="109">
        <f t="shared" si="4"/>
        <v>0</v>
      </c>
    </row>
    <row r="14" spans="1:65" x14ac:dyDescent="0.25">
      <c r="A14" s="11"/>
      <c r="B14" s="20"/>
      <c r="C14" s="21"/>
      <c r="D14" s="22"/>
      <c r="E14" s="56"/>
      <c r="F14" s="23"/>
      <c r="G14" s="23"/>
      <c r="H14" s="24"/>
      <c r="I14" s="23"/>
      <c r="J14" s="23"/>
      <c r="K14" s="24"/>
      <c r="L14" s="23"/>
      <c r="M14" s="50"/>
      <c r="N14" s="82"/>
      <c r="O14" s="25"/>
      <c r="P14" s="26"/>
      <c r="Q14" s="27"/>
      <c r="R14" s="25"/>
      <c r="S14" s="28"/>
      <c r="T14" s="27"/>
      <c r="U14" s="25"/>
      <c r="V14" s="26"/>
      <c r="W14" s="27"/>
      <c r="X14" s="25"/>
      <c r="Y14" s="28"/>
      <c r="Z14" s="27"/>
      <c r="AA14" s="25"/>
      <c r="AB14" s="26"/>
      <c r="AC14" s="27"/>
      <c r="AD14" s="25"/>
      <c r="AE14" s="28"/>
      <c r="AF14" s="27"/>
      <c r="AG14" s="25"/>
      <c r="AH14" s="26"/>
      <c r="AI14" s="27"/>
      <c r="AJ14" s="25"/>
      <c r="AK14" s="28"/>
      <c r="AL14" s="87">
        <f t="shared" si="4"/>
        <v>0</v>
      </c>
      <c r="AM14" s="29">
        <f t="shared" si="4"/>
        <v>0</v>
      </c>
      <c r="AN14" s="30">
        <f t="shared" si="4"/>
        <v>0</v>
      </c>
    </row>
    <row r="15" spans="1:65" x14ac:dyDescent="0.25">
      <c r="A15" s="11"/>
      <c r="B15" s="20"/>
      <c r="C15" s="21"/>
      <c r="D15" s="22"/>
      <c r="E15" s="56"/>
      <c r="F15" s="23"/>
      <c r="G15" s="23"/>
      <c r="H15" s="24"/>
      <c r="I15" s="23"/>
      <c r="J15" s="23"/>
      <c r="K15" s="24"/>
      <c r="L15" s="23"/>
      <c r="M15" s="50"/>
      <c r="N15" s="82"/>
      <c r="O15" s="25"/>
      <c r="P15" s="26"/>
      <c r="Q15" s="27"/>
      <c r="R15" s="25"/>
      <c r="S15" s="28"/>
      <c r="T15" s="27"/>
      <c r="U15" s="25"/>
      <c r="V15" s="26"/>
      <c r="W15" s="27"/>
      <c r="X15" s="25"/>
      <c r="Y15" s="28"/>
      <c r="Z15" s="27"/>
      <c r="AA15" s="25"/>
      <c r="AB15" s="26"/>
      <c r="AC15" s="27"/>
      <c r="AD15" s="25"/>
      <c r="AE15" s="28"/>
      <c r="AF15" s="27"/>
      <c r="AG15" s="25"/>
      <c r="AH15" s="26"/>
      <c r="AI15" s="27"/>
      <c r="AJ15" s="25"/>
      <c r="AK15" s="28"/>
      <c r="AL15" s="87">
        <f t="shared" si="4"/>
        <v>0</v>
      </c>
      <c r="AM15" s="29">
        <f t="shared" si="4"/>
        <v>0</v>
      </c>
      <c r="AN15" s="30">
        <f t="shared" si="4"/>
        <v>0</v>
      </c>
    </row>
    <row r="16" spans="1:65" s="72" customFormat="1" ht="15.75" thickBot="1" x14ac:dyDescent="0.3">
      <c r="A16" s="63" t="s">
        <v>2</v>
      </c>
      <c r="B16" s="143">
        <f>SUM(B17:B28)</f>
        <v>1496.2</v>
      </c>
      <c r="C16" s="143">
        <f t="shared" ref="C16:AK16" si="5">SUM(C17:C28)</f>
        <v>1386.2</v>
      </c>
      <c r="D16" s="143">
        <f t="shared" si="5"/>
        <v>1386.2</v>
      </c>
      <c r="E16" s="64">
        <f t="shared" si="5"/>
        <v>278.7</v>
      </c>
      <c r="F16" s="64">
        <f t="shared" si="5"/>
        <v>168.7</v>
      </c>
      <c r="G16" s="64">
        <f t="shared" si="5"/>
        <v>168.7</v>
      </c>
      <c r="H16" s="64">
        <f t="shared" si="5"/>
        <v>278.7</v>
      </c>
      <c r="I16" s="64">
        <f t="shared" si="5"/>
        <v>168.7</v>
      </c>
      <c r="J16" s="64">
        <f t="shared" si="5"/>
        <v>168.7</v>
      </c>
      <c r="K16" s="64">
        <f t="shared" si="5"/>
        <v>278.7</v>
      </c>
      <c r="L16" s="64">
        <f t="shared" si="5"/>
        <v>168.7</v>
      </c>
      <c r="M16" s="64">
        <f t="shared" si="5"/>
        <v>168.7</v>
      </c>
      <c r="N16" s="64">
        <f t="shared" si="5"/>
        <v>307.7</v>
      </c>
      <c r="O16" s="64">
        <f t="shared" si="5"/>
        <v>193.7</v>
      </c>
      <c r="P16" s="64">
        <f t="shared" si="5"/>
        <v>168.7</v>
      </c>
      <c r="Q16" s="64">
        <f t="shared" si="5"/>
        <v>1021.2</v>
      </c>
      <c r="R16" s="64">
        <f t="shared" si="5"/>
        <v>188.7</v>
      </c>
      <c r="S16" s="64">
        <f t="shared" si="5"/>
        <v>168.7</v>
      </c>
      <c r="T16" s="64">
        <f t="shared" si="5"/>
        <v>277</v>
      </c>
      <c r="U16" s="64">
        <f t="shared" si="5"/>
        <v>167</v>
      </c>
      <c r="V16" s="64">
        <f t="shared" si="5"/>
        <v>167</v>
      </c>
      <c r="W16" s="64">
        <f t="shared" si="5"/>
        <v>277</v>
      </c>
      <c r="X16" s="64">
        <f t="shared" si="5"/>
        <v>167</v>
      </c>
      <c r="Y16" s="64">
        <f t="shared" si="5"/>
        <v>167</v>
      </c>
      <c r="Z16" s="64">
        <f t="shared" si="5"/>
        <v>277</v>
      </c>
      <c r="AA16" s="64">
        <f t="shared" si="5"/>
        <v>167</v>
      </c>
      <c r="AB16" s="64">
        <f t="shared" si="5"/>
        <v>167</v>
      </c>
      <c r="AC16" s="64">
        <f t="shared" si="5"/>
        <v>277</v>
      </c>
      <c r="AD16" s="64">
        <f t="shared" si="5"/>
        <v>167</v>
      </c>
      <c r="AE16" s="64">
        <f t="shared" si="5"/>
        <v>167</v>
      </c>
      <c r="AF16" s="64">
        <f t="shared" si="5"/>
        <v>277</v>
      </c>
      <c r="AG16" s="64">
        <f t="shared" si="5"/>
        <v>167</v>
      </c>
      <c r="AH16" s="64">
        <f t="shared" si="5"/>
        <v>167</v>
      </c>
      <c r="AI16" s="64">
        <f t="shared" si="5"/>
        <v>277</v>
      </c>
      <c r="AJ16" s="64">
        <f t="shared" si="5"/>
        <v>167</v>
      </c>
      <c r="AK16" s="64">
        <f t="shared" si="5"/>
        <v>167</v>
      </c>
      <c r="AL16" s="86">
        <f>SUM(AL17:AL28)</f>
        <v>5046.2000000000007</v>
      </c>
      <c r="AM16" s="69">
        <f>SUM(AM17:AM28)</f>
        <v>3109.7000000000003</v>
      </c>
      <c r="AN16" s="88">
        <f>SUM(AN17:AN28)</f>
        <v>3064.7000000000003</v>
      </c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</row>
    <row r="17" spans="1:65" x14ac:dyDescent="0.25">
      <c r="A17" s="11" t="s">
        <v>40</v>
      </c>
      <c r="B17" s="147">
        <v>1217.5</v>
      </c>
      <c r="C17" s="148">
        <v>1217.5</v>
      </c>
      <c r="D17" s="149">
        <v>1217.5</v>
      </c>
      <c r="E17" s="129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27"/>
      <c r="R17" s="25"/>
      <c r="S17" s="28"/>
      <c r="T17" s="27"/>
      <c r="U17" s="25"/>
      <c r="V17" s="28"/>
      <c r="W17" s="36"/>
      <c r="X17" s="37"/>
      <c r="Y17" s="62"/>
      <c r="Z17" s="36"/>
      <c r="AA17" s="37"/>
      <c r="AB17" s="62"/>
      <c r="AC17" s="27"/>
      <c r="AD17" s="25"/>
      <c r="AE17" s="28"/>
      <c r="AF17" s="37"/>
      <c r="AG17" s="37"/>
      <c r="AH17" s="37"/>
      <c r="AI17" s="37"/>
      <c r="AJ17" s="37"/>
      <c r="AK17" s="37"/>
      <c r="AL17" s="87">
        <f t="shared" ref="AL17:AN19" si="6">SUM(AI17+AC17+Z17+W17+T17+Q17+N17+K17+E17+H17+B17)</f>
        <v>1217.5</v>
      </c>
      <c r="AM17" s="29">
        <f>SUM(AJ17+AD17+AA17+X17+U17+R17+O17+L17+F17+I17+C17)</f>
        <v>1217.5</v>
      </c>
      <c r="AN17" s="30">
        <f t="shared" si="6"/>
        <v>1217.5</v>
      </c>
    </row>
    <row r="18" spans="1:65" x14ac:dyDescent="0.25">
      <c r="A18" s="11" t="s">
        <v>41</v>
      </c>
      <c r="B18" s="36">
        <v>110</v>
      </c>
      <c r="C18" s="37"/>
      <c r="D18" s="38"/>
      <c r="E18" s="61">
        <v>110</v>
      </c>
      <c r="F18" s="37"/>
      <c r="G18" s="37"/>
      <c r="H18" s="36">
        <v>110</v>
      </c>
      <c r="I18" s="37"/>
      <c r="J18" s="37"/>
      <c r="K18" s="36">
        <v>110</v>
      </c>
      <c r="L18" s="37"/>
      <c r="M18" s="62"/>
      <c r="N18" s="36">
        <v>110</v>
      </c>
      <c r="O18" s="37"/>
      <c r="P18" s="38"/>
      <c r="Q18" s="36">
        <v>110</v>
      </c>
      <c r="R18" s="37"/>
      <c r="S18" s="62"/>
      <c r="T18" s="36">
        <v>110</v>
      </c>
      <c r="U18" s="37"/>
      <c r="V18" s="38"/>
      <c r="W18" s="36">
        <v>110</v>
      </c>
      <c r="X18" s="37"/>
      <c r="Y18" s="62"/>
      <c r="Z18" s="36">
        <v>110</v>
      </c>
      <c r="AA18" s="37"/>
      <c r="AB18" s="62"/>
      <c r="AC18" s="36">
        <v>110</v>
      </c>
      <c r="AD18" s="37"/>
      <c r="AE18" s="62"/>
      <c r="AF18" s="36">
        <v>110</v>
      </c>
      <c r="AG18" s="37"/>
      <c r="AH18" s="38"/>
      <c r="AI18" s="36">
        <v>110</v>
      </c>
      <c r="AJ18" s="37"/>
      <c r="AK18" s="62"/>
      <c r="AL18" s="87">
        <f t="shared" si="6"/>
        <v>1210</v>
      </c>
      <c r="AM18" s="29">
        <f t="shared" si="6"/>
        <v>0</v>
      </c>
      <c r="AN18" s="30">
        <f t="shared" si="6"/>
        <v>0</v>
      </c>
    </row>
    <row r="19" spans="1:65" ht="27.75" customHeight="1" x14ac:dyDescent="0.25">
      <c r="A19" s="11" t="s">
        <v>42</v>
      </c>
      <c r="B19" s="36">
        <v>168.7</v>
      </c>
      <c r="C19" s="37">
        <v>168.7</v>
      </c>
      <c r="D19" s="38">
        <v>168.7</v>
      </c>
      <c r="E19" s="36">
        <v>168.7</v>
      </c>
      <c r="F19" s="37">
        <v>168.7</v>
      </c>
      <c r="G19" s="38">
        <v>168.7</v>
      </c>
      <c r="H19" s="36">
        <v>168.7</v>
      </c>
      <c r="I19" s="37">
        <v>168.7</v>
      </c>
      <c r="J19" s="38">
        <v>168.7</v>
      </c>
      <c r="K19" s="36">
        <v>168.7</v>
      </c>
      <c r="L19" s="37">
        <v>168.7</v>
      </c>
      <c r="M19" s="38">
        <v>168.7</v>
      </c>
      <c r="N19" s="36">
        <v>168.7</v>
      </c>
      <c r="O19" s="37">
        <v>168.7</v>
      </c>
      <c r="P19" s="38">
        <v>168.7</v>
      </c>
      <c r="Q19" s="36">
        <v>168.7</v>
      </c>
      <c r="R19" s="37">
        <v>168.7</v>
      </c>
      <c r="S19" s="38">
        <v>168.7</v>
      </c>
      <c r="T19" s="36">
        <v>167</v>
      </c>
      <c r="U19" s="37">
        <v>167</v>
      </c>
      <c r="V19" s="38">
        <v>167</v>
      </c>
      <c r="W19" s="36">
        <v>167</v>
      </c>
      <c r="X19" s="37">
        <v>167</v>
      </c>
      <c r="Y19" s="38">
        <v>167</v>
      </c>
      <c r="Z19" s="36">
        <v>167</v>
      </c>
      <c r="AA19" s="37">
        <v>167</v>
      </c>
      <c r="AB19" s="38">
        <v>167</v>
      </c>
      <c r="AC19" s="36">
        <v>167</v>
      </c>
      <c r="AD19" s="37">
        <v>167</v>
      </c>
      <c r="AE19" s="38">
        <v>167</v>
      </c>
      <c r="AF19" s="36">
        <v>167</v>
      </c>
      <c r="AG19" s="37">
        <v>167</v>
      </c>
      <c r="AH19" s="38">
        <v>167</v>
      </c>
      <c r="AI19" s="36">
        <v>167</v>
      </c>
      <c r="AJ19" s="37">
        <v>167</v>
      </c>
      <c r="AK19" s="38">
        <v>167</v>
      </c>
      <c r="AL19" s="87">
        <f>SUM(AI19+AC19+Z19+W19+T19+Q19+N19+K19+E19+H19+B19)</f>
        <v>1847.2000000000003</v>
      </c>
      <c r="AM19" s="29">
        <f t="shared" si="6"/>
        <v>1847.2000000000003</v>
      </c>
      <c r="AN19" s="30">
        <f t="shared" si="6"/>
        <v>1847.2000000000003</v>
      </c>
    </row>
    <row r="20" spans="1:65" ht="27.75" customHeight="1" x14ac:dyDescent="0.25">
      <c r="A20" s="121" t="s">
        <v>43</v>
      </c>
      <c r="B20" s="36"/>
      <c r="C20" s="37"/>
      <c r="D20" s="38"/>
      <c r="E20" s="58"/>
      <c r="F20" s="39"/>
      <c r="G20" s="39"/>
      <c r="H20" s="41"/>
      <c r="I20" s="39"/>
      <c r="J20" s="39"/>
      <c r="K20" s="41"/>
      <c r="L20" s="39"/>
      <c r="M20" s="42"/>
      <c r="N20" s="41"/>
      <c r="O20" s="25"/>
      <c r="P20" s="26"/>
      <c r="Q20" s="104">
        <f>450+375-82.5</f>
        <v>742.5</v>
      </c>
      <c r="R20" s="25"/>
      <c r="S20" s="28"/>
      <c r="T20" s="27"/>
      <c r="U20" s="25"/>
      <c r="V20" s="26"/>
      <c r="W20" s="27"/>
      <c r="X20" s="25"/>
      <c r="Y20" s="28"/>
      <c r="Z20" s="36"/>
      <c r="AA20" s="37"/>
      <c r="AB20" s="62"/>
      <c r="AC20" s="27"/>
      <c r="AD20" s="25"/>
      <c r="AE20" s="28"/>
      <c r="AF20" s="27"/>
      <c r="AG20" s="25"/>
      <c r="AH20" s="26"/>
      <c r="AI20" s="27"/>
      <c r="AJ20" s="25"/>
      <c r="AK20" s="28"/>
      <c r="AL20" s="87">
        <f>SUM(AI20+AC20+Z20+W20+T20+Q20+N20+K20+E20+H20+B20+AF20)</f>
        <v>742.5</v>
      </c>
      <c r="AM20" s="29">
        <f>SUM(AJ20+AD20+AA20+X20+U20+R20+O20+L20+F20+AG20+I20+C20)</f>
        <v>0</v>
      </c>
      <c r="AN20" s="30">
        <f>SUM(AK20+AE20+AB20+Y20+V20+S20+P20+M20+G20+J20+D20+AH20)</f>
        <v>0</v>
      </c>
    </row>
    <row r="21" spans="1:65" x14ac:dyDescent="0.25">
      <c r="A21" s="121" t="s">
        <v>44</v>
      </c>
      <c r="B21" s="36"/>
      <c r="C21" s="37"/>
      <c r="D21" s="38"/>
      <c r="E21" s="58"/>
      <c r="F21" s="39"/>
      <c r="G21" s="39"/>
      <c r="H21" s="41"/>
      <c r="I21" s="39"/>
      <c r="J21" s="39"/>
      <c r="K21" s="41"/>
      <c r="L21" s="39"/>
      <c r="M21" s="42"/>
      <c r="N21" s="41"/>
      <c r="O21" s="25"/>
      <c r="P21" s="26"/>
      <c r="Q21" s="94"/>
      <c r="R21" s="25">
        <v>20</v>
      </c>
      <c r="S21" s="28"/>
      <c r="T21" s="27"/>
      <c r="U21" s="25"/>
      <c r="V21" s="26"/>
      <c r="W21" s="27"/>
      <c r="X21" s="25"/>
      <c r="Y21" s="28"/>
      <c r="Z21" s="94"/>
      <c r="AA21" s="25"/>
      <c r="AB21" s="26"/>
      <c r="AC21" s="27"/>
      <c r="AD21" s="25"/>
      <c r="AE21" s="28"/>
      <c r="AF21" s="27"/>
      <c r="AG21" s="25"/>
      <c r="AH21" s="26"/>
      <c r="AI21" s="27"/>
      <c r="AJ21" s="25"/>
      <c r="AK21" s="28"/>
      <c r="AL21" s="87">
        <f t="shared" ref="AL21:AN24" si="7">SUM(AI21+AC21+Z21+W21+T21+Q21+N21+K21+E21+H21+B21)</f>
        <v>0</v>
      </c>
      <c r="AM21" s="29">
        <f t="shared" si="7"/>
        <v>20</v>
      </c>
      <c r="AN21" s="30">
        <f t="shared" si="7"/>
        <v>0</v>
      </c>
    </row>
    <row r="22" spans="1:65" ht="26.25" x14ac:dyDescent="0.25">
      <c r="A22" s="60" t="s">
        <v>33</v>
      </c>
      <c r="B22" s="36"/>
      <c r="C22" s="37"/>
      <c r="D22" s="38"/>
      <c r="E22" s="58"/>
      <c r="F22" s="39"/>
      <c r="G22" s="39"/>
      <c r="H22" s="41"/>
      <c r="I22" s="39"/>
      <c r="J22" s="39"/>
      <c r="K22" s="41"/>
      <c r="L22" s="39"/>
      <c r="M22" s="42"/>
      <c r="N22" s="41">
        <v>29</v>
      </c>
      <c r="O22" s="25">
        <v>25</v>
      </c>
      <c r="P22" s="26"/>
      <c r="Q22" s="27"/>
      <c r="R22" s="25"/>
      <c r="S22" s="28"/>
      <c r="T22" s="27"/>
      <c r="U22" s="25"/>
      <c r="V22" s="26"/>
      <c r="W22" s="27"/>
      <c r="X22" s="25"/>
      <c r="Y22" s="28"/>
      <c r="Z22" s="27"/>
      <c r="AA22" s="25"/>
      <c r="AB22" s="26"/>
      <c r="AC22" s="27"/>
      <c r="AD22" s="25"/>
      <c r="AE22" s="28"/>
      <c r="AF22" s="27"/>
      <c r="AG22" s="25"/>
      <c r="AH22" s="26"/>
      <c r="AI22" s="27"/>
      <c r="AJ22" s="25"/>
      <c r="AK22" s="28"/>
      <c r="AL22" s="87">
        <f t="shared" si="7"/>
        <v>29</v>
      </c>
      <c r="AM22" s="29">
        <f t="shared" si="7"/>
        <v>25</v>
      </c>
      <c r="AN22" s="30">
        <f t="shared" si="7"/>
        <v>0</v>
      </c>
    </row>
    <row r="23" spans="1:65" x14ac:dyDescent="0.25">
      <c r="A23" s="60"/>
      <c r="B23" s="36"/>
      <c r="C23" s="37"/>
      <c r="D23" s="38"/>
      <c r="E23" s="58"/>
      <c r="F23" s="39"/>
      <c r="G23" s="39"/>
      <c r="H23" s="41"/>
      <c r="I23" s="39"/>
      <c r="J23" s="39"/>
      <c r="K23" s="41"/>
      <c r="L23" s="39"/>
      <c r="M23" s="42"/>
      <c r="N23" s="41"/>
      <c r="O23" s="25"/>
      <c r="P23" s="26"/>
      <c r="Q23" s="27"/>
      <c r="R23" s="25"/>
      <c r="S23" s="28"/>
      <c r="T23" s="27"/>
      <c r="U23" s="25"/>
      <c r="V23" s="26"/>
      <c r="W23" s="27"/>
      <c r="X23" s="25"/>
      <c r="Y23" s="28"/>
      <c r="Z23" s="27"/>
      <c r="AA23" s="25"/>
      <c r="AB23" s="26"/>
      <c r="AC23" s="27"/>
      <c r="AD23" s="25"/>
      <c r="AE23" s="28"/>
      <c r="AF23" s="27"/>
      <c r="AG23" s="25"/>
      <c r="AH23" s="26"/>
      <c r="AI23" s="27"/>
      <c r="AJ23" s="25"/>
      <c r="AK23" s="28"/>
      <c r="AL23" s="87">
        <f t="shared" si="7"/>
        <v>0</v>
      </c>
      <c r="AM23" s="29">
        <f t="shared" si="7"/>
        <v>0</v>
      </c>
      <c r="AN23" s="30">
        <f t="shared" si="7"/>
        <v>0</v>
      </c>
    </row>
    <row r="24" spans="1:65" x14ac:dyDescent="0.25">
      <c r="A24" s="60"/>
      <c r="B24" s="36"/>
      <c r="C24" s="37"/>
      <c r="D24" s="38"/>
      <c r="E24" s="58"/>
      <c r="F24" s="39"/>
      <c r="G24" s="39"/>
      <c r="H24" s="41"/>
      <c r="I24" s="39"/>
      <c r="J24" s="39"/>
      <c r="K24" s="41"/>
      <c r="L24" s="39"/>
      <c r="M24" s="42"/>
      <c r="N24" s="41"/>
      <c r="O24" s="25"/>
      <c r="P24" s="26"/>
      <c r="Q24" s="27"/>
      <c r="R24" s="25"/>
      <c r="S24" s="28"/>
      <c r="T24" s="27"/>
      <c r="U24" s="25"/>
      <c r="V24" s="26"/>
      <c r="W24" s="27"/>
      <c r="X24" s="25"/>
      <c r="Y24" s="28"/>
      <c r="Z24" s="27"/>
      <c r="AA24" s="25"/>
      <c r="AB24" s="26"/>
      <c r="AC24" s="27"/>
      <c r="AD24" s="25"/>
      <c r="AE24" s="28"/>
      <c r="AF24" s="27"/>
      <c r="AG24" s="25"/>
      <c r="AH24" s="26"/>
      <c r="AI24" s="27"/>
      <c r="AJ24" s="25"/>
      <c r="AK24" s="28"/>
      <c r="AL24" s="87">
        <f t="shared" si="7"/>
        <v>0</v>
      </c>
      <c r="AM24" s="29">
        <f t="shared" si="7"/>
        <v>0</v>
      </c>
      <c r="AN24" s="30">
        <f t="shared" si="7"/>
        <v>0</v>
      </c>
    </row>
    <row r="25" spans="1:65" x14ac:dyDescent="0.25">
      <c r="A25" s="60"/>
      <c r="B25" s="36"/>
      <c r="C25" s="37"/>
      <c r="D25" s="38"/>
      <c r="E25" s="58"/>
      <c r="F25" s="39"/>
      <c r="G25" s="39"/>
      <c r="H25" s="41"/>
      <c r="I25" s="39"/>
      <c r="J25" s="39"/>
      <c r="K25" s="41"/>
      <c r="L25" s="39"/>
      <c r="M25" s="42"/>
      <c r="N25" s="41"/>
      <c r="O25" s="25"/>
      <c r="P25" s="26"/>
      <c r="Q25" s="27"/>
      <c r="R25" s="25"/>
      <c r="S25" s="28"/>
      <c r="T25" s="27"/>
      <c r="U25" s="25"/>
      <c r="V25" s="26"/>
      <c r="W25" s="27"/>
      <c r="X25" s="25"/>
      <c r="Y25" s="28"/>
      <c r="Z25" s="27"/>
      <c r="AA25" s="25"/>
      <c r="AB25" s="26"/>
      <c r="AC25" s="27"/>
      <c r="AD25" s="25"/>
      <c r="AE25" s="28"/>
      <c r="AF25" s="27"/>
      <c r="AG25" s="25"/>
      <c r="AH25" s="26"/>
      <c r="AI25" s="27"/>
      <c r="AJ25" s="25"/>
      <c r="AK25" s="28"/>
      <c r="AL25" s="87">
        <f t="shared" ref="AL25:AM31" si="8">SUM(AI25+AC25+Z25+W25+T25+Q25+N25+K25+E25+H25+B25)</f>
        <v>0</v>
      </c>
      <c r="AM25" s="29">
        <f t="shared" si="8"/>
        <v>0</v>
      </c>
      <c r="AN25" s="30">
        <f>SUM(AK24+AE24+AB24+Y24+V24+S24+P24+M24+G24+J24+D24)</f>
        <v>0</v>
      </c>
    </row>
    <row r="26" spans="1:65" x14ac:dyDescent="0.25">
      <c r="A26" s="60"/>
      <c r="B26" s="36"/>
      <c r="C26" s="37"/>
      <c r="D26" s="38"/>
      <c r="E26" s="58"/>
      <c r="F26" s="39"/>
      <c r="G26" s="39"/>
      <c r="H26" s="41"/>
      <c r="I26" s="39"/>
      <c r="J26" s="39"/>
      <c r="K26" s="41"/>
      <c r="L26" s="39"/>
      <c r="M26" s="42"/>
      <c r="N26" s="41"/>
      <c r="O26" s="25"/>
      <c r="P26" s="26"/>
      <c r="Q26" s="27"/>
      <c r="R26" s="25"/>
      <c r="S26" s="28"/>
      <c r="T26" s="27"/>
      <c r="U26" s="25"/>
      <c r="V26" s="26"/>
      <c r="W26" s="27"/>
      <c r="X26" s="25"/>
      <c r="Y26" s="28"/>
      <c r="Z26" s="27"/>
      <c r="AA26" s="25"/>
      <c r="AB26" s="26"/>
      <c r="AC26" s="27"/>
      <c r="AD26" s="25"/>
      <c r="AE26" s="28"/>
      <c r="AF26" s="27"/>
      <c r="AG26" s="25"/>
      <c r="AH26" s="26"/>
      <c r="AI26" s="27"/>
      <c r="AJ26" s="25"/>
      <c r="AK26" s="28"/>
      <c r="AL26" s="87">
        <f t="shared" si="8"/>
        <v>0</v>
      </c>
      <c r="AM26" s="29">
        <f t="shared" si="8"/>
        <v>0</v>
      </c>
      <c r="AN26" s="30">
        <f>SUM(AK25+AE25+AB25+Y25+V25+S25+P25+M25+G25+J25+D25)</f>
        <v>0</v>
      </c>
    </row>
    <row r="27" spans="1:65" x14ac:dyDescent="0.25">
      <c r="A27" s="60"/>
      <c r="B27" s="36"/>
      <c r="C27" s="37"/>
      <c r="D27" s="38"/>
      <c r="E27" s="58"/>
      <c r="F27" s="39"/>
      <c r="G27" s="39"/>
      <c r="H27" s="41"/>
      <c r="I27" s="39"/>
      <c r="J27" s="39"/>
      <c r="K27" s="41"/>
      <c r="L27" s="39"/>
      <c r="M27" s="42"/>
      <c r="N27" s="41"/>
      <c r="O27" s="25"/>
      <c r="P27" s="26"/>
      <c r="Q27" s="27"/>
      <c r="R27" s="25"/>
      <c r="S27" s="28"/>
      <c r="T27" s="27"/>
      <c r="U27" s="25"/>
      <c r="V27" s="26"/>
      <c r="W27" s="27"/>
      <c r="X27" s="25"/>
      <c r="Y27" s="28"/>
      <c r="Z27" s="27"/>
      <c r="AA27" s="25"/>
      <c r="AB27" s="26"/>
      <c r="AC27" s="27"/>
      <c r="AD27" s="25"/>
      <c r="AE27" s="28"/>
      <c r="AF27" s="27"/>
      <c r="AG27" s="25"/>
      <c r="AH27" s="26"/>
      <c r="AI27" s="27"/>
      <c r="AJ27" s="25"/>
      <c r="AK27" s="28"/>
      <c r="AL27" s="87">
        <f t="shared" si="8"/>
        <v>0</v>
      </c>
      <c r="AM27" s="29">
        <f t="shared" si="8"/>
        <v>0</v>
      </c>
      <c r="AN27" s="30">
        <f>SUM(AK27+AE27+AB27+Y27+V27+S27+P27+M27+G27+J27+D27)</f>
        <v>0</v>
      </c>
    </row>
    <row r="28" spans="1:65" ht="28.5" customHeight="1" thickBot="1" x14ac:dyDescent="0.3">
      <c r="A28" s="60"/>
      <c r="B28" s="150"/>
      <c r="C28" s="151"/>
      <c r="D28" s="152"/>
      <c r="E28" s="58"/>
      <c r="F28" s="39"/>
      <c r="G28" s="39"/>
      <c r="H28" s="41"/>
      <c r="I28" s="39"/>
      <c r="J28" s="39"/>
      <c r="K28" s="41"/>
      <c r="L28" s="39"/>
      <c r="M28" s="42"/>
      <c r="N28" s="41"/>
      <c r="O28" s="25"/>
      <c r="P28" s="26"/>
      <c r="Q28" s="27"/>
      <c r="R28" s="25"/>
      <c r="S28" s="28"/>
      <c r="T28" s="27"/>
      <c r="U28" s="25"/>
      <c r="V28" s="26"/>
      <c r="W28" s="27"/>
      <c r="X28" s="25"/>
      <c r="Y28" s="28"/>
      <c r="Z28" s="27"/>
      <c r="AA28" s="25"/>
      <c r="AB28" s="26"/>
      <c r="AC28" s="27"/>
      <c r="AD28" s="25"/>
      <c r="AE28" s="28"/>
      <c r="AF28" s="27"/>
      <c r="AG28" s="25"/>
      <c r="AH28" s="26"/>
      <c r="AI28" s="27"/>
      <c r="AJ28" s="25"/>
      <c r="AK28" s="28"/>
      <c r="AL28" s="87">
        <f t="shared" si="8"/>
        <v>0</v>
      </c>
      <c r="AM28" s="29">
        <f t="shared" si="8"/>
        <v>0</v>
      </c>
      <c r="AN28" s="89">
        <f>SUM(AE28+AH28+AK28+AB28+Y28+V28+S28+P28+M28+J28+G28+D28+D28)</f>
        <v>0</v>
      </c>
    </row>
    <row r="29" spans="1:65" s="72" customFormat="1" x14ac:dyDescent="0.25">
      <c r="A29" s="63" t="s">
        <v>3</v>
      </c>
      <c r="B29" s="144">
        <f>SUM(B30:B31)</f>
        <v>0</v>
      </c>
      <c r="C29" s="145">
        <f t="shared" ref="C29:AK29" si="9">SUM(C30:C31)</f>
        <v>0</v>
      </c>
      <c r="D29" s="146">
        <f t="shared" si="9"/>
        <v>0</v>
      </c>
      <c r="E29" s="67">
        <f t="shared" si="9"/>
        <v>0</v>
      </c>
      <c r="F29" s="65">
        <f t="shared" si="9"/>
        <v>0</v>
      </c>
      <c r="G29" s="65">
        <f t="shared" si="9"/>
        <v>0</v>
      </c>
      <c r="H29" s="64">
        <f t="shared" si="9"/>
        <v>0</v>
      </c>
      <c r="I29" s="65">
        <f t="shared" si="9"/>
        <v>0</v>
      </c>
      <c r="J29" s="65">
        <f t="shared" si="9"/>
        <v>0</v>
      </c>
      <c r="K29" s="64">
        <f t="shared" si="9"/>
        <v>0</v>
      </c>
      <c r="L29" s="65">
        <f t="shared" si="9"/>
        <v>0</v>
      </c>
      <c r="M29" s="68">
        <f t="shared" si="9"/>
        <v>0</v>
      </c>
      <c r="N29" s="64">
        <f t="shared" si="9"/>
        <v>0</v>
      </c>
      <c r="O29" s="65">
        <f t="shared" si="9"/>
        <v>0</v>
      </c>
      <c r="P29" s="66">
        <f t="shared" si="9"/>
        <v>0</v>
      </c>
      <c r="Q29" s="64">
        <f t="shared" si="9"/>
        <v>0</v>
      </c>
      <c r="R29" s="65">
        <f t="shared" si="9"/>
        <v>208</v>
      </c>
      <c r="S29" s="68">
        <f t="shared" si="9"/>
        <v>0</v>
      </c>
      <c r="T29" s="64">
        <f t="shared" si="9"/>
        <v>0</v>
      </c>
      <c r="U29" s="65">
        <f t="shared" si="9"/>
        <v>0</v>
      </c>
      <c r="V29" s="66">
        <f t="shared" si="9"/>
        <v>0</v>
      </c>
      <c r="W29" s="64">
        <f t="shared" si="9"/>
        <v>0</v>
      </c>
      <c r="X29" s="65">
        <f t="shared" si="9"/>
        <v>0</v>
      </c>
      <c r="Y29" s="68">
        <f t="shared" si="9"/>
        <v>0</v>
      </c>
      <c r="Z29" s="64">
        <f t="shared" si="9"/>
        <v>0</v>
      </c>
      <c r="AA29" s="65">
        <f t="shared" si="9"/>
        <v>0</v>
      </c>
      <c r="AB29" s="66">
        <f t="shared" si="9"/>
        <v>0</v>
      </c>
      <c r="AC29" s="64">
        <f t="shared" si="9"/>
        <v>0</v>
      </c>
      <c r="AD29" s="65">
        <f t="shared" si="9"/>
        <v>0</v>
      </c>
      <c r="AE29" s="68">
        <f t="shared" si="9"/>
        <v>0</v>
      </c>
      <c r="AF29" s="64">
        <f t="shared" si="9"/>
        <v>0</v>
      </c>
      <c r="AG29" s="65">
        <f t="shared" si="9"/>
        <v>0</v>
      </c>
      <c r="AH29" s="66">
        <f t="shared" si="9"/>
        <v>0</v>
      </c>
      <c r="AI29" s="64">
        <f t="shared" si="9"/>
        <v>0</v>
      </c>
      <c r="AJ29" s="65">
        <f t="shared" si="9"/>
        <v>0</v>
      </c>
      <c r="AK29" s="68">
        <f t="shared" si="9"/>
        <v>0</v>
      </c>
      <c r="AL29" s="86">
        <f t="shared" si="8"/>
        <v>0</v>
      </c>
      <c r="AM29" s="70">
        <f t="shared" si="8"/>
        <v>208</v>
      </c>
      <c r="AN29" s="71">
        <f>SUM(AK29+AE29+AB29+Y29+V29+S29+P29+M29+G29+J29+D29)</f>
        <v>0</v>
      </c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</row>
    <row r="30" spans="1:65" x14ac:dyDescent="0.25">
      <c r="A30" s="60" t="s">
        <v>45</v>
      </c>
      <c r="B30" s="36"/>
      <c r="C30" s="37"/>
      <c r="D30" s="38"/>
      <c r="E30" s="58"/>
      <c r="F30" s="39"/>
      <c r="G30" s="39"/>
      <c r="H30" s="41"/>
      <c r="I30" s="39"/>
      <c r="J30" s="39"/>
      <c r="K30" s="41"/>
      <c r="L30" s="39"/>
      <c r="M30" s="42"/>
      <c r="N30" s="41"/>
      <c r="O30" s="25"/>
      <c r="P30" s="26"/>
      <c r="Q30" s="27"/>
      <c r="R30" s="25">
        <f>132+76</f>
        <v>208</v>
      </c>
      <c r="S30" s="28"/>
      <c r="T30" s="27"/>
      <c r="U30" s="25"/>
      <c r="V30" s="26"/>
      <c r="W30" s="27"/>
      <c r="X30" s="25"/>
      <c r="Y30" s="28"/>
      <c r="Z30" s="27"/>
      <c r="AA30" s="25"/>
      <c r="AB30" s="26"/>
      <c r="AC30" s="27"/>
      <c r="AD30" s="25"/>
      <c r="AE30" s="28"/>
      <c r="AF30" s="27"/>
      <c r="AG30" s="25"/>
      <c r="AH30" s="26"/>
      <c r="AI30" s="27"/>
      <c r="AJ30" s="25"/>
      <c r="AK30" s="28"/>
      <c r="AL30" s="87">
        <f t="shared" si="8"/>
        <v>0</v>
      </c>
      <c r="AM30" s="29">
        <f t="shared" si="8"/>
        <v>208</v>
      </c>
      <c r="AN30" s="30">
        <f>SUM(AK30+AE30+AB30+Y30+V30+S30+P30+M30+G30+J30+D30)</f>
        <v>0</v>
      </c>
    </row>
    <row r="31" spans="1:65" x14ac:dyDescent="0.25">
      <c r="A31" s="6"/>
      <c r="B31" s="36"/>
      <c r="C31" s="37"/>
      <c r="D31" s="38"/>
      <c r="E31" s="58"/>
      <c r="F31" s="39"/>
      <c r="G31" s="39"/>
      <c r="H31" s="41"/>
      <c r="I31" s="39"/>
      <c r="J31" s="39"/>
      <c r="K31" s="41"/>
      <c r="L31" s="39"/>
      <c r="M31" s="42"/>
      <c r="N31" s="41"/>
      <c r="O31" s="25"/>
      <c r="P31" s="26"/>
      <c r="Q31" s="27"/>
      <c r="R31" s="25"/>
      <c r="S31" s="28"/>
      <c r="T31" s="27"/>
      <c r="U31" s="25"/>
      <c r="V31" s="26"/>
      <c r="W31" s="27"/>
      <c r="X31" s="25"/>
      <c r="Y31" s="28"/>
      <c r="Z31" s="27"/>
      <c r="AA31" s="25"/>
      <c r="AB31" s="26"/>
      <c r="AC31" s="27"/>
      <c r="AD31" s="25"/>
      <c r="AE31" s="28"/>
      <c r="AF31" s="27"/>
      <c r="AG31" s="25"/>
      <c r="AH31" s="26"/>
      <c r="AI31" s="27"/>
      <c r="AJ31" s="25"/>
      <c r="AK31" s="28"/>
      <c r="AL31" s="87">
        <f t="shared" si="8"/>
        <v>0</v>
      </c>
      <c r="AM31" s="29">
        <f t="shared" si="8"/>
        <v>0</v>
      </c>
      <c r="AN31" s="30">
        <f>SUM(AK31+AE31+AB31+Y31+V31+S31+P31+M31+G31+J31+D31)</f>
        <v>0</v>
      </c>
    </row>
    <row r="32" spans="1:65" s="72" customFormat="1" x14ac:dyDescent="0.25">
      <c r="A32" s="63" t="s">
        <v>4</v>
      </c>
      <c r="B32" s="64">
        <f>SUM(B33:B44)</f>
        <v>6080</v>
      </c>
      <c r="C32" s="65">
        <f t="shared" ref="C32:AN32" si="10">SUM(C33:C44)</f>
        <v>3000</v>
      </c>
      <c r="D32" s="66">
        <f t="shared" si="10"/>
        <v>0</v>
      </c>
      <c r="E32" s="67">
        <f t="shared" si="10"/>
        <v>500</v>
      </c>
      <c r="F32" s="65">
        <f t="shared" si="10"/>
        <v>500</v>
      </c>
      <c r="G32" s="65">
        <f t="shared" si="10"/>
        <v>0</v>
      </c>
      <c r="H32" s="64">
        <f t="shared" si="10"/>
        <v>0</v>
      </c>
      <c r="I32" s="65">
        <f t="shared" si="10"/>
        <v>172</v>
      </c>
      <c r="J32" s="65">
        <f t="shared" si="10"/>
        <v>172</v>
      </c>
      <c r="K32" s="64">
        <f t="shared" si="10"/>
        <v>0</v>
      </c>
      <c r="L32" s="65">
        <f t="shared" si="10"/>
        <v>0</v>
      </c>
      <c r="M32" s="68">
        <f t="shared" si="10"/>
        <v>0</v>
      </c>
      <c r="N32" s="64">
        <f t="shared" si="10"/>
        <v>1525</v>
      </c>
      <c r="O32" s="65">
        <f t="shared" si="10"/>
        <v>340</v>
      </c>
      <c r="P32" s="66">
        <f t="shared" si="10"/>
        <v>0</v>
      </c>
      <c r="Q32" s="64">
        <f>SUM(Q33:Q45)</f>
        <v>2274</v>
      </c>
      <c r="R32" s="65">
        <f t="shared" si="10"/>
        <v>0</v>
      </c>
      <c r="S32" s="68">
        <f t="shared" si="10"/>
        <v>0</v>
      </c>
      <c r="T32" s="64">
        <f t="shared" si="10"/>
        <v>0</v>
      </c>
      <c r="U32" s="65">
        <f t="shared" si="10"/>
        <v>0</v>
      </c>
      <c r="V32" s="66">
        <f t="shared" si="10"/>
        <v>0</v>
      </c>
      <c r="W32" s="64">
        <f t="shared" si="10"/>
        <v>0</v>
      </c>
      <c r="X32" s="65">
        <f t="shared" si="10"/>
        <v>0</v>
      </c>
      <c r="Y32" s="68">
        <f t="shared" si="10"/>
        <v>0</v>
      </c>
      <c r="Z32" s="64">
        <f t="shared" si="10"/>
        <v>0</v>
      </c>
      <c r="AA32" s="65">
        <f t="shared" si="10"/>
        <v>0</v>
      </c>
      <c r="AB32" s="66">
        <f t="shared" si="10"/>
        <v>0</v>
      </c>
      <c r="AC32" s="64">
        <f t="shared" si="10"/>
        <v>0</v>
      </c>
      <c r="AD32" s="65">
        <f t="shared" si="10"/>
        <v>0</v>
      </c>
      <c r="AE32" s="68">
        <f t="shared" si="10"/>
        <v>0</v>
      </c>
      <c r="AF32" s="64">
        <f t="shared" si="10"/>
        <v>0</v>
      </c>
      <c r="AG32" s="65">
        <f t="shared" si="10"/>
        <v>0</v>
      </c>
      <c r="AH32" s="66">
        <f t="shared" si="10"/>
        <v>0</v>
      </c>
      <c r="AI32" s="64">
        <f t="shared" si="10"/>
        <v>0</v>
      </c>
      <c r="AJ32" s="65">
        <f t="shared" si="10"/>
        <v>0</v>
      </c>
      <c r="AK32" s="68">
        <f t="shared" si="10"/>
        <v>0</v>
      </c>
      <c r="AL32" s="86">
        <f>SUM(AL33:AL45)</f>
        <v>10379</v>
      </c>
      <c r="AM32" s="69">
        <f>SUM(AM33:AM44)</f>
        <v>3840</v>
      </c>
      <c r="AN32" s="88">
        <f t="shared" si="10"/>
        <v>0</v>
      </c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</row>
    <row r="33" spans="1:65" s="12" customFormat="1" x14ac:dyDescent="0.25">
      <c r="A33" s="10" t="s">
        <v>46</v>
      </c>
      <c r="B33" s="36">
        <v>3000</v>
      </c>
      <c r="C33" s="36"/>
      <c r="D33" s="33"/>
      <c r="E33" s="59"/>
      <c r="F33" s="34"/>
      <c r="G33" s="34"/>
      <c r="H33" s="41"/>
      <c r="I33" s="39"/>
      <c r="J33" s="34"/>
      <c r="K33" s="35"/>
      <c r="L33" s="34"/>
      <c r="M33" s="51"/>
      <c r="N33" s="35"/>
      <c r="O33" s="14"/>
      <c r="P33" s="15"/>
      <c r="Q33" s="16"/>
      <c r="R33" s="14"/>
      <c r="S33" s="17"/>
      <c r="T33" s="16"/>
      <c r="U33" s="14"/>
      <c r="V33" s="15"/>
      <c r="W33" s="16"/>
      <c r="X33" s="14"/>
      <c r="Y33" s="17"/>
      <c r="Z33" s="16"/>
      <c r="AA33" s="14"/>
      <c r="AB33" s="15"/>
      <c r="AC33" s="16"/>
      <c r="AD33" s="14"/>
      <c r="AE33" s="17"/>
      <c r="AF33" s="16"/>
      <c r="AG33" s="14"/>
      <c r="AH33" s="15"/>
      <c r="AI33" s="16"/>
      <c r="AJ33" s="14"/>
      <c r="AK33" s="17"/>
      <c r="AL33" s="87">
        <f t="shared" ref="AL33:AN49" si="11">SUM(AI33+AC33+Z33+W33+T33+Q33+N33+K33+E33+H33+B33)</f>
        <v>3000</v>
      </c>
      <c r="AM33" s="29">
        <f t="shared" si="11"/>
        <v>0</v>
      </c>
      <c r="AN33" s="30">
        <f t="shared" si="11"/>
        <v>0</v>
      </c>
    </row>
    <row r="34" spans="1:65" s="12" customFormat="1" x14ac:dyDescent="0.25">
      <c r="A34" s="10" t="s">
        <v>47</v>
      </c>
      <c r="B34" s="36"/>
      <c r="C34" s="129"/>
      <c r="D34" s="33"/>
      <c r="E34" s="59"/>
      <c r="F34" s="34"/>
      <c r="G34" s="34"/>
      <c r="H34" s="41"/>
      <c r="I34" s="39"/>
      <c r="J34" s="34"/>
      <c r="K34" s="35"/>
      <c r="L34" s="34"/>
      <c r="M34" s="51"/>
      <c r="N34" s="35">
        <v>685</v>
      </c>
      <c r="O34" s="14"/>
      <c r="P34" s="15"/>
      <c r="Q34" s="16"/>
      <c r="R34" s="14"/>
      <c r="S34" s="17"/>
      <c r="T34" s="16"/>
      <c r="U34" s="14"/>
      <c r="V34" s="15"/>
      <c r="W34" s="16"/>
      <c r="X34" s="14"/>
      <c r="Y34" s="17"/>
      <c r="Z34" s="16"/>
      <c r="AA34" s="14"/>
      <c r="AB34" s="15"/>
      <c r="AC34" s="16"/>
      <c r="AD34" s="14"/>
      <c r="AE34" s="17"/>
      <c r="AF34" s="16"/>
      <c r="AG34" s="14"/>
      <c r="AH34" s="15"/>
      <c r="AI34" s="16"/>
      <c r="AJ34" s="14"/>
      <c r="AK34" s="17"/>
      <c r="AL34" s="87">
        <f t="shared" si="11"/>
        <v>685</v>
      </c>
      <c r="AM34" s="29">
        <f t="shared" si="11"/>
        <v>0</v>
      </c>
      <c r="AN34" s="30">
        <f t="shared" si="11"/>
        <v>0</v>
      </c>
    </row>
    <row r="35" spans="1:65" s="12" customFormat="1" ht="33.75" customHeight="1" x14ac:dyDescent="0.25">
      <c r="A35" s="10" t="s">
        <v>48</v>
      </c>
      <c r="B35" s="36"/>
      <c r="C35" s="129"/>
      <c r="D35" s="33"/>
      <c r="E35" s="59"/>
      <c r="F35" s="34"/>
      <c r="G35" s="34"/>
      <c r="H35" s="41"/>
      <c r="I35" s="39"/>
      <c r="J35" s="34"/>
      <c r="K35" s="35"/>
      <c r="L35" s="34"/>
      <c r="M35" s="51"/>
      <c r="N35" s="35">
        <v>340</v>
      </c>
      <c r="O35" s="14">
        <v>340</v>
      </c>
      <c r="P35" s="15"/>
      <c r="Q35" s="16"/>
      <c r="R35" s="14"/>
      <c r="S35" s="17"/>
      <c r="T35" s="16"/>
      <c r="U35" s="14"/>
      <c r="V35" s="15"/>
      <c r="W35" s="16"/>
      <c r="X35" s="14"/>
      <c r="Y35" s="17"/>
      <c r="Z35" s="16"/>
      <c r="AA35" s="14"/>
      <c r="AB35" s="15"/>
      <c r="AC35" s="16"/>
      <c r="AD35" s="14"/>
      <c r="AE35" s="17"/>
      <c r="AF35" s="16"/>
      <c r="AG35" s="14"/>
      <c r="AH35" s="15"/>
      <c r="AI35" s="16"/>
      <c r="AJ35" s="14"/>
      <c r="AK35" s="17"/>
      <c r="AL35" s="87">
        <f t="shared" si="11"/>
        <v>340</v>
      </c>
      <c r="AM35" s="29">
        <f t="shared" si="11"/>
        <v>340</v>
      </c>
      <c r="AN35" s="30">
        <f t="shared" si="11"/>
        <v>0</v>
      </c>
    </row>
    <row r="36" spans="1:65" s="12" customFormat="1" ht="33.75" customHeight="1" x14ac:dyDescent="0.25">
      <c r="A36" s="153" t="s">
        <v>49</v>
      </c>
      <c r="B36" s="36"/>
      <c r="C36" s="129"/>
      <c r="D36" s="33"/>
      <c r="E36" s="59"/>
      <c r="F36" s="34"/>
      <c r="G36" s="34"/>
      <c r="H36" s="41"/>
      <c r="I36" s="39">
        <v>172</v>
      </c>
      <c r="J36" s="34">
        <v>172</v>
      </c>
      <c r="K36" s="35"/>
      <c r="L36" s="34"/>
      <c r="M36" s="51"/>
      <c r="N36" s="35"/>
      <c r="O36" s="14"/>
      <c r="P36" s="15"/>
      <c r="Q36" s="16"/>
      <c r="R36" s="14"/>
      <c r="S36" s="17"/>
      <c r="T36" s="16"/>
      <c r="U36" s="14"/>
      <c r="V36" s="15"/>
      <c r="W36" s="16"/>
      <c r="X36" s="14"/>
      <c r="Y36" s="17"/>
      <c r="Z36" s="16"/>
      <c r="AA36" s="14"/>
      <c r="AB36" s="15"/>
      <c r="AC36" s="16"/>
      <c r="AD36" s="14"/>
      <c r="AE36" s="17"/>
      <c r="AF36" s="16"/>
      <c r="AG36" s="14"/>
      <c r="AH36" s="15"/>
      <c r="AI36" s="16"/>
      <c r="AJ36" s="14"/>
      <c r="AK36" s="17"/>
      <c r="AL36" s="87"/>
      <c r="AM36" s="29"/>
      <c r="AN36" s="30"/>
    </row>
    <row r="37" spans="1:65" s="5" customFormat="1" x14ac:dyDescent="0.25">
      <c r="A37" s="121" t="s">
        <v>50</v>
      </c>
      <c r="B37" s="36">
        <v>400</v>
      </c>
      <c r="C37" s="111"/>
      <c r="D37" s="112"/>
      <c r="E37" s="113"/>
      <c r="F37" s="114"/>
      <c r="G37" s="114"/>
      <c r="H37" s="124"/>
      <c r="I37" s="114"/>
      <c r="J37" s="114"/>
      <c r="K37" s="115"/>
      <c r="L37" s="114"/>
      <c r="M37" s="116"/>
      <c r="N37" s="115"/>
      <c r="O37" s="117"/>
      <c r="P37" s="118"/>
      <c r="Q37" s="104"/>
      <c r="R37" s="117"/>
      <c r="S37" s="119"/>
      <c r="T37" s="94"/>
      <c r="U37" s="117"/>
      <c r="V37" s="118"/>
      <c r="W37" s="94"/>
      <c r="X37" s="117"/>
      <c r="Y37" s="119"/>
      <c r="Z37" s="94"/>
      <c r="AA37" s="117"/>
      <c r="AB37" s="118"/>
      <c r="AC37" s="94"/>
      <c r="AD37" s="117"/>
      <c r="AE37" s="119"/>
      <c r="AF37" s="94"/>
      <c r="AG37" s="117"/>
      <c r="AH37" s="118"/>
      <c r="AI37" s="94"/>
      <c r="AJ37" s="117"/>
      <c r="AK37" s="119"/>
      <c r="AL37" s="107">
        <f t="shared" si="11"/>
        <v>400</v>
      </c>
      <c r="AM37" s="29">
        <f t="shared" si="11"/>
        <v>0</v>
      </c>
      <c r="AN37" s="30">
        <f t="shared" si="11"/>
        <v>0</v>
      </c>
    </row>
    <row r="38" spans="1:65" s="5" customFormat="1" ht="26.25" customHeight="1" x14ac:dyDescent="0.25">
      <c r="A38" s="121" t="s">
        <v>51</v>
      </c>
      <c r="B38" s="36">
        <v>1080</v>
      </c>
      <c r="C38" s="111"/>
      <c r="D38" s="112"/>
      <c r="E38" s="113"/>
      <c r="F38" s="114"/>
      <c r="G38" s="114"/>
      <c r="H38" s="115"/>
      <c r="I38" s="123"/>
      <c r="J38" s="114"/>
      <c r="K38" s="115"/>
      <c r="L38" s="114"/>
      <c r="M38" s="116"/>
      <c r="N38" s="115"/>
      <c r="O38" s="117"/>
      <c r="P38" s="118"/>
      <c r="Q38" s="94"/>
      <c r="R38" s="117"/>
      <c r="S38" s="119"/>
      <c r="T38" s="94"/>
      <c r="U38" s="117"/>
      <c r="V38" s="118"/>
      <c r="W38" s="94"/>
      <c r="X38" s="117"/>
      <c r="Y38" s="119"/>
      <c r="Z38" s="94"/>
      <c r="AA38" s="117"/>
      <c r="AB38" s="118"/>
      <c r="AC38" s="94"/>
      <c r="AD38" s="117"/>
      <c r="AE38" s="119"/>
      <c r="AF38" s="94"/>
      <c r="AG38" s="117"/>
      <c r="AH38" s="118"/>
      <c r="AI38" s="94"/>
      <c r="AJ38" s="117"/>
      <c r="AK38" s="119"/>
      <c r="AL38" s="87">
        <f t="shared" si="11"/>
        <v>1080</v>
      </c>
      <c r="AM38" s="108">
        <f t="shared" si="11"/>
        <v>0</v>
      </c>
      <c r="AN38" s="120">
        <f t="shared" si="11"/>
        <v>0</v>
      </c>
    </row>
    <row r="39" spans="1:65" s="110" customFormat="1" x14ac:dyDescent="0.25">
      <c r="A39" s="121" t="s">
        <v>52</v>
      </c>
      <c r="B39" s="36">
        <v>1000</v>
      </c>
      <c r="C39" s="37"/>
      <c r="D39" s="38"/>
      <c r="E39" s="122"/>
      <c r="F39" s="123"/>
      <c r="G39" s="123"/>
      <c r="H39" s="124"/>
      <c r="I39" s="123"/>
      <c r="J39" s="123"/>
      <c r="K39" s="124"/>
      <c r="L39" s="123"/>
      <c r="M39" s="125"/>
      <c r="N39" s="124"/>
      <c r="O39" s="105"/>
      <c r="P39" s="103"/>
      <c r="Q39" s="104"/>
      <c r="R39" s="105"/>
      <c r="S39" s="106"/>
      <c r="T39" s="104"/>
      <c r="U39" s="105"/>
      <c r="V39" s="103"/>
      <c r="W39" s="104"/>
      <c r="X39" s="105"/>
      <c r="Y39" s="106"/>
      <c r="Z39" s="104"/>
      <c r="AA39" s="105"/>
      <c r="AB39" s="103"/>
      <c r="AC39" s="104"/>
      <c r="AD39" s="105"/>
      <c r="AE39" s="106"/>
      <c r="AF39" s="104"/>
      <c r="AG39" s="105"/>
      <c r="AH39" s="103"/>
      <c r="AI39" s="104"/>
      <c r="AJ39" s="105"/>
      <c r="AK39" s="106"/>
      <c r="AL39" s="87">
        <f t="shared" si="11"/>
        <v>1000</v>
      </c>
      <c r="AM39" s="29">
        <f t="shared" si="11"/>
        <v>0</v>
      </c>
      <c r="AN39" s="30">
        <f t="shared" si="11"/>
        <v>0</v>
      </c>
    </row>
    <row r="40" spans="1:65" s="110" customFormat="1" x14ac:dyDescent="0.25">
      <c r="A40" s="121" t="s">
        <v>23</v>
      </c>
      <c r="B40" s="36"/>
      <c r="C40" s="37">
        <v>3000</v>
      </c>
      <c r="D40" s="38"/>
      <c r="E40" s="122"/>
      <c r="F40" s="123"/>
      <c r="G40" s="123"/>
      <c r="H40" s="124"/>
      <c r="I40" s="123"/>
      <c r="J40" s="123"/>
      <c r="K40" s="124"/>
      <c r="L40" s="123"/>
      <c r="M40" s="125"/>
      <c r="N40" s="124"/>
      <c r="O40" s="105"/>
      <c r="P40" s="103"/>
      <c r="Q40" s="104"/>
      <c r="R40" s="105"/>
      <c r="S40" s="106"/>
      <c r="T40" s="104"/>
      <c r="U40" s="105"/>
      <c r="V40" s="103"/>
      <c r="W40" s="104"/>
      <c r="X40" s="105"/>
      <c r="Y40" s="106"/>
      <c r="Z40" s="104"/>
      <c r="AA40" s="105"/>
      <c r="AB40" s="103"/>
      <c r="AC40" s="104"/>
      <c r="AD40" s="105"/>
      <c r="AE40" s="106"/>
      <c r="AF40" s="104"/>
      <c r="AG40" s="105"/>
      <c r="AH40" s="103"/>
      <c r="AI40" s="104"/>
      <c r="AJ40" s="105"/>
      <c r="AK40" s="106"/>
      <c r="AL40" s="87">
        <f t="shared" si="11"/>
        <v>0</v>
      </c>
      <c r="AM40" s="29">
        <f t="shared" si="11"/>
        <v>3000</v>
      </c>
      <c r="AN40" s="30">
        <f t="shared" si="11"/>
        <v>0</v>
      </c>
    </row>
    <row r="41" spans="1:65" s="110" customFormat="1" x14ac:dyDescent="0.25">
      <c r="A41" s="121" t="s">
        <v>24</v>
      </c>
      <c r="B41" s="36">
        <v>500</v>
      </c>
      <c r="C41" s="37"/>
      <c r="D41" s="38"/>
      <c r="E41" s="122"/>
      <c r="F41" s="123"/>
      <c r="G41" s="123"/>
      <c r="H41" s="124"/>
      <c r="I41" s="123"/>
      <c r="J41" s="123"/>
      <c r="K41" s="124"/>
      <c r="L41" s="123"/>
      <c r="M41" s="125"/>
      <c r="N41" s="124"/>
      <c r="O41" s="105"/>
      <c r="P41" s="103"/>
      <c r="Q41" s="104"/>
      <c r="R41" s="105"/>
      <c r="S41" s="106"/>
      <c r="T41" s="104"/>
      <c r="U41" s="105"/>
      <c r="V41" s="103"/>
      <c r="W41" s="104"/>
      <c r="X41" s="105"/>
      <c r="Y41" s="106"/>
      <c r="Z41" s="104"/>
      <c r="AA41" s="105"/>
      <c r="AB41" s="103"/>
      <c r="AC41" s="104"/>
      <c r="AD41" s="105"/>
      <c r="AE41" s="106"/>
      <c r="AF41" s="104"/>
      <c r="AG41" s="105"/>
      <c r="AH41" s="103"/>
      <c r="AI41" s="104"/>
      <c r="AJ41" s="105"/>
      <c r="AK41" s="106"/>
      <c r="AL41" s="87">
        <f t="shared" si="11"/>
        <v>500</v>
      </c>
      <c r="AM41" s="29">
        <f t="shared" si="11"/>
        <v>0</v>
      </c>
      <c r="AN41" s="30">
        <f t="shared" si="11"/>
        <v>0</v>
      </c>
    </row>
    <row r="42" spans="1:65" s="110" customFormat="1" x14ac:dyDescent="0.25">
      <c r="A42" s="121" t="s">
        <v>53</v>
      </c>
      <c r="B42" s="36">
        <v>100</v>
      </c>
      <c r="C42" s="37"/>
      <c r="D42" s="38"/>
      <c r="E42" s="122"/>
      <c r="F42" s="123"/>
      <c r="G42" s="123"/>
      <c r="H42" s="124"/>
      <c r="I42" s="123"/>
      <c r="J42" s="123"/>
      <c r="K42" s="124"/>
      <c r="L42" s="123"/>
      <c r="M42" s="125"/>
      <c r="N42" s="124"/>
      <c r="O42" s="105"/>
      <c r="P42" s="103"/>
      <c r="Q42" s="104"/>
      <c r="R42" s="105"/>
      <c r="S42" s="106"/>
      <c r="T42" s="104"/>
      <c r="U42" s="105"/>
      <c r="V42" s="103"/>
      <c r="W42" s="104"/>
      <c r="X42" s="105"/>
      <c r="Y42" s="106"/>
      <c r="Z42" s="104"/>
      <c r="AA42" s="105"/>
      <c r="AB42" s="103"/>
      <c r="AC42" s="104"/>
      <c r="AD42" s="105"/>
      <c r="AE42" s="106"/>
      <c r="AF42" s="104"/>
      <c r="AG42" s="105"/>
      <c r="AH42" s="103"/>
      <c r="AI42" s="104"/>
      <c r="AJ42" s="105"/>
      <c r="AK42" s="106"/>
      <c r="AL42" s="87">
        <f>SUM(AI42+AC42+Z42+W42+T42+Q42+N42+K42+E42+H42+B42)</f>
        <v>100</v>
      </c>
      <c r="AM42" s="29">
        <f t="shared" si="11"/>
        <v>0</v>
      </c>
      <c r="AN42" s="30">
        <f t="shared" si="11"/>
        <v>0</v>
      </c>
    </row>
    <row r="43" spans="1:65" s="110" customFormat="1" x14ac:dyDescent="0.25">
      <c r="A43" s="121" t="s">
        <v>54</v>
      </c>
      <c r="B43" s="36"/>
      <c r="C43" s="37"/>
      <c r="D43" s="38"/>
      <c r="E43" s="122">
        <v>500</v>
      </c>
      <c r="F43" s="123">
        <v>500</v>
      </c>
      <c r="G43" s="123"/>
      <c r="H43" s="124"/>
      <c r="I43" s="123"/>
      <c r="J43" s="123"/>
      <c r="K43" s="124"/>
      <c r="L43" s="123"/>
      <c r="M43" s="125"/>
      <c r="N43" s="124"/>
      <c r="O43" s="105"/>
      <c r="P43" s="103"/>
      <c r="Q43" s="104"/>
      <c r="R43" s="105"/>
      <c r="S43" s="106"/>
      <c r="T43" s="104"/>
      <c r="U43" s="105"/>
      <c r="V43" s="103"/>
      <c r="W43" s="104"/>
      <c r="X43" s="105"/>
      <c r="Y43" s="106"/>
      <c r="Z43" s="104"/>
      <c r="AA43" s="105"/>
      <c r="AB43" s="103"/>
      <c r="AC43" s="104"/>
      <c r="AD43" s="105"/>
      <c r="AE43" s="106"/>
      <c r="AF43" s="104"/>
      <c r="AG43" s="105"/>
      <c r="AH43" s="103"/>
      <c r="AI43" s="104"/>
      <c r="AJ43" s="105"/>
      <c r="AK43" s="106"/>
      <c r="AL43" s="87">
        <f t="shared" si="11"/>
        <v>500</v>
      </c>
      <c r="AM43" s="29">
        <f t="shared" si="11"/>
        <v>500</v>
      </c>
      <c r="AN43" s="30">
        <f t="shared" si="11"/>
        <v>0</v>
      </c>
    </row>
    <row r="44" spans="1:65" x14ac:dyDescent="0.25">
      <c r="A44" s="60" t="s">
        <v>55</v>
      </c>
      <c r="B44" s="126"/>
      <c r="C44" s="127"/>
      <c r="D44" s="128"/>
      <c r="E44" s="58"/>
      <c r="F44" s="39"/>
      <c r="G44" s="39"/>
      <c r="H44" s="41"/>
      <c r="I44" s="39"/>
      <c r="J44" s="39"/>
      <c r="K44" s="41"/>
      <c r="L44" s="39"/>
      <c r="M44" s="42"/>
      <c r="N44" s="41">
        <v>500</v>
      </c>
      <c r="O44" s="25"/>
      <c r="P44" s="26"/>
      <c r="Q44" s="27"/>
      <c r="R44" s="25"/>
      <c r="S44" s="28"/>
      <c r="T44" s="27"/>
      <c r="U44" s="25"/>
      <c r="V44" s="26"/>
      <c r="W44" s="27"/>
      <c r="X44" s="25"/>
      <c r="Y44" s="28"/>
      <c r="Z44" s="27"/>
      <c r="AA44" s="25"/>
      <c r="AB44" s="26"/>
      <c r="AC44" s="27"/>
      <c r="AD44" s="25"/>
      <c r="AE44" s="28"/>
      <c r="AF44" s="27"/>
      <c r="AG44" s="25"/>
      <c r="AH44" s="26"/>
      <c r="AI44" s="27"/>
      <c r="AJ44" s="25"/>
      <c r="AK44" s="28"/>
      <c r="AL44" s="87">
        <f t="shared" si="11"/>
        <v>500</v>
      </c>
      <c r="AM44" s="29">
        <f t="shared" si="11"/>
        <v>0</v>
      </c>
      <c r="AN44" s="30">
        <f t="shared" si="11"/>
        <v>0</v>
      </c>
    </row>
    <row r="45" spans="1:65" x14ac:dyDescent="0.25">
      <c r="A45" s="60" t="s">
        <v>34</v>
      </c>
      <c r="B45" s="126"/>
      <c r="C45" s="127"/>
      <c r="D45" s="128"/>
      <c r="E45" s="58"/>
      <c r="F45" s="39"/>
      <c r="G45" s="39"/>
      <c r="H45" s="41"/>
      <c r="I45" s="39"/>
      <c r="J45" s="39"/>
      <c r="K45" s="41"/>
      <c r="L45" s="39"/>
      <c r="M45" s="42"/>
      <c r="N45" s="41"/>
      <c r="O45" s="25"/>
      <c r="P45" s="26"/>
      <c r="Q45" s="104">
        <v>2274</v>
      </c>
      <c r="R45" s="25"/>
      <c r="S45" s="28"/>
      <c r="T45" s="27"/>
      <c r="U45" s="25"/>
      <c r="V45" s="26"/>
      <c r="W45" s="27"/>
      <c r="X45" s="25"/>
      <c r="Y45" s="28"/>
      <c r="Z45" s="27"/>
      <c r="AA45" s="25"/>
      <c r="AB45" s="26"/>
      <c r="AC45" s="27"/>
      <c r="AD45" s="25"/>
      <c r="AE45" s="28"/>
      <c r="AF45" s="27"/>
      <c r="AG45" s="25"/>
      <c r="AH45" s="26"/>
      <c r="AI45" s="27"/>
      <c r="AJ45" s="25"/>
      <c r="AK45" s="28"/>
      <c r="AL45" s="87">
        <f>SUM(B45,E45,H45,K45,N45,Q45,T45,W45,Z45,AC45,AF45,AI45)</f>
        <v>2274</v>
      </c>
      <c r="AM45" s="29"/>
      <c r="AN45" s="30">
        <f t="shared" si="11"/>
        <v>0</v>
      </c>
    </row>
    <row r="46" spans="1:65" s="72" customFormat="1" x14ac:dyDescent="0.25">
      <c r="A46" s="63" t="s">
        <v>5</v>
      </c>
      <c r="B46" s="64">
        <f>SUM(B47:B48)</f>
        <v>0</v>
      </c>
      <c r="C46" s="65">
        <f t="shared" ref="C46:AK46" si="12">SUM(C47:C48)</f>
        <v>0</v>
      </c>
      <c r="D46" s="66">
        <f t="shared" si="12"/>
        <v>0</v>
      </c>
      <c r="E46" s="67">
        <f t="shared" si="12"/>
        <v>0</v>
      </c>
      <c r="F46" s="65">
        <f t="shared" si="12"/>
        <v>0</v>
      </c>
      <c r="G46" s="65">
        <f t="shared" si="12"/>
        <v>0</v>
      </c>
      <c r="H46" s="64">
        <f t="shared" si="12"/>
        <v>0</v>
      </c>
      <c r="I46" s="65">
        <f t="shared" si="12"/>
        <v>0</v>
      </c>
      <c r="J46" s="65">
        <f t="shared" si="12"/>
        <v>0</v>
      </c>
      <c r="K46" s="64">
        <f t="shared" si="12"/>
        <v>0</v>
      </c>
      <c r="L46" s="65">
        <f t="shared" si="12"/>
        <v>0</v>
      </c>
      <c r="M46" s="68">
        <f t="shared" si="12"/>
        <v>0</v>
      </c>
      <c r="N46" s="64">
        <f t="shared" si="12"/>
        <v>0</v>
      </c>
      <c r="O46" s="65">
        <f t="shared" si="12"/>
        <v>0</v>
      </c>
      <c r="P46" s="66">
        <f t="shared" si="12"/>
        <v>0</v>
      </c>
      <c r="Q46" s="64">
        <f t="shared" si="12"/>
        <v>713.97</v>
      </c>
      <c r="R46" s="65">
        <f t="shared" si="12"/>
        <v>0</v>
      </c>
      <c r="S46" s="68">
        <f t="shared" si="12"/>
        <v>0</v>
      </c>
      <c r="T46" s="64">
        <f t="shared" si="12"/>
        <v>0</v>
      </c>
      <c r="U46" s="65">
        <f t="shared" si="12"/>
        <v>0</v>
      </c>
      <c r="V46" s="66">
        <f t="shared" si="12"/>
        <v>0</v>
      </c>
      <c r="W46" s="64">
        <f t="shared" si="12"/>
        <v>0</v>
      </c>
      <c r="X46" s="65">
        <f t="shared" si="12"/>
        <v>0</v>
      </c>
      <c r="Y46" s="68">
        <f t="shared" si="12"/>
        <v>0</v>
      </c>
      <c r="Z46" s="64">
        <f t="shared" si="12"/>
        <v>0</v>
      </c>
      <c r="AA46" s="65">
        <f t="shared" si="12"/>
        <v>0</v>
      </c>
      <c r="AB46" s="66">
        <f t="shared" si="12"/>
        <v>0</v>
      </c>
      <c r="AC46" s="64">
        <f t="shared" si="12"/>
        <v>0</v>
      </c>
      <c r="AD46" s="65">
        <f t="shared" si="12"/>
        <v>0</v>
      </c>
      <c r="AE46" s="68">
        <f t="shared" si="12"/>
        <v>0</v>
      </c>
      <c r="AF46" s="64">
        <f t="shared" si="12"/>
        <v>0</v>
      </c>
      <c r="AG46" s="65">
        <f t="shared" si="12"/>
        <v>0</v>
      </c>
      <c r="AH46" s="66">
        <f t="shared" si="12"/>
        <v>0</v>
      </c>
      <c r="AI46" s="64">
        <f t="shared" si="12"/>
        <v>0</v>
      </c>
      <c r="AJ46" s="65">
        <f t="shared" si="12"/>
        <v>0</v>
      </c>
      <c r="AK46" s="68">
        <f t="shared" si="12"/>
        <v>0</v>
      </c>
      <c r="AL46" s="137">
        <f>SUM(AI46+AC46+Z46+W46+T46+Q46+N46+K46+E46+H46+B46)</f>
        <v>713.97</v>
      </c>
      <c r="AM46" s="138">
        <f t="shared" si="11"/>
        <v>0</v>
      </c>
      <c r="AN46" s="139">
        <f t="shared" si="11"/>
        <v>0</v>
      </c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</row>
    <row r="47" spans="1:65" s="5" customFormat="1" x14ac:dyDescent="0.25">
      <c r="A47" s="155" t="s">
        <v>56</v>
      </c>
      <c r="B47" s="154"/>
      <c r="C47" s="111"/>
      <c r="D47" s="112"/>
      <c r="E47" s="113"/>
      <c r="F47" s="114"/>
      <c r="G47" s="114"/>
      <c r="H47" s="115"/>
      <c r="I47" s="114"/>
      <c r="J47" s="114"/>
      <c r="K47" s="115"/>
      <c r="L47" s="114"/>
      <c r="M47" s="116"/>
      <c r="N47" s="115"/>
      <c r="O47" s="117"/>
      <c r="P47" s="118"/>
      <c r="Q47" s="104">
        <f>820.11-203.14+97</f>
        <v>713.97</v>
      </c>
      <c r="R47" s="117"/>
      <c r="S47" s="119"/>
      <c r="T47" s="94"/>
      <c r="U47" s="117"/>
      <c r="V47" s="118"/>
      <c r="W47" s="94"/>
      <c r="X47" s="117"/>
      <c r="Y47" s="119"/>
      <c r="Z47" s="94"/>
      <c r="AA47" s="117"/>
      <c r="AB47" s="118"/>
      <c r="AC47" s="94"/>
      <c r="AD47" s="117"/>
      <c r="AE47" s="119"/>
      <c r="AF47" s="94"/>
      <c r="AG47" s="117"/>
      <c r="AH47" s="118"/>
      <c r="AI47" s="94"/>
      <c r="AJ47" s="117"/>
      <c r="AK47" s="119"/>
      <c r="AL47" s="107">
        <v>713.5</v>
      </c>
      <c r="AM47" s="108">
        <f t="shared" si="11"/>
        <v>0</v>
      </c>
      <c r="AN47" s="109">
        <f t="shared" si="11"/>
        <v>0</v>
      </c>
    </row>
    <row r="48" spans="1:65" x14ac:dyDescent="0.25">
      <c r="A48" s="10"/>
      <c r="B48" s="36"/>
      <c r="C48" s="37"/>
      <c r="D48" s="38"/>
      <c r="E48" s="58"/>
      <c r="F48" s="39"/>
      <c r="G48" s="39"/>
      <c r="H48" s="41"/>
      <c r="I48" s="39"/>
      <c r="J48" s="39"/>
      <c r="K48" s="41"/>
      <c r="L48" s="39"/>
      <c r="M48" s="42"/>
      <c r="N48" s="41"/>
      <c r="O48" s="25"/>
      <c r="P48" s="26"/>
      <c r="Q48" s="27"/>
      <c r="R48" s="25"/>
      <c r="S48" s="28"/>
      <c r="T48" s="27"/>
      <c r="U48" s="25"/>
      <c r="V48" s="26"/>
      <c r="W48" s="27"/>
      <c r="X48" s="25"/>
      <c r="Y48" s="28"/>
      <c r="Z48" s="27"/>
      <c r="AA48" s="25"/>
      <c r="AB48" s="26"/>
      <c r="AC48" s="27"/>
      <c r="AD48" s="25"/>
      <c r="AE48" s="28"/>
      <c r="AF48" s="27"/>
      <c r="AG48" s="25"/>
      <c r="AH48" s="26"/>
      <c r="AI48" s="27"/>
      <c r="AJ48" s="25"/>
      <c r="AK48" s="28"/>
      <c r="AL48" s="87">
        <f t="shared" si="11"/>
        <v>0</v>
      </c>
      <c r="AM48" s="29">
        <f t="shared" si="11"/>
        <v>0</v>
      </c>
      <c r="AN48" s="30">
        <f t="shared" si="11"/>
        <v>0</v>
      </c>
    </row>
    <row r="49" spans="1:65" s="72" customFormat="1" x14ac:dyDescent="0.25">
      <c r="A49" s="63" t="s">
        <v>6</v>
      </c>
      <c r="B49" s="64">
        <f>SUM(B51:B52)</f>
        <v>0</v>
      </c>
      <c r="C49" s="65">
        <f t="shared" ref="C49:AK49" si="13">SUM(C51:C52)</f>
        <v>0</v>
      </c>
      <c r="D49" s="66">
        <f t="shared" si="13"/>
        <v>0</v>
      </c>
      <c r="E49" s="67">
        <f t="shared" si="13"/>
        <v>0</v>
      </c>
      <c r="F49" s="65">
        <f t="shared" si="13"/>
        <v>0</v>
      </c>
      <c r="G49" s="65">
        <f t="shared" si="13"/>
        <v>0</v>
      </c>
      <c r="H49" s="64"/>
      <c r="I49" s="65"/>
      <c r="J49" s="65"/>
      <c r="K49" s="64"/>
      <c r="L49" s="65"/>
      <c r="M49" s="68"/>
      <c r="N49" s="64"/>
      <c r="O49" s="65"/>
      <c r="P49" s="66"/>
      <c r="Q49" s="64"/>
      <c r="R49" s="65"/>
      <c r="S49" s="68">
        <f t="shared" si="13"/>
        <v>0</v>
      </c>
      <c r="T49" s="64">
        <f t="shared" si="13"/>
        <v>0</v>
      </c>
      <c r="U49" s="65">
        <f t="shared" si="13"/>
        <v>0</v>
      </c>
      <c r="V49" s="66">
        <f t="shared" si="13"/>
        <v>0</v>
      </c>
      <c r="W49" s="64">
        <f t="shared" si="13"/>
        <v>0</v>
      </c>
      <c r="X49" s="65">
        <f t="shared" si="13"/>
        <v>0</v>
      </c>
      <c r="Y49" s="68">
        <f t="shared" si="13"/>
        <v>0</v>
      </c>
      <c r="Z49" s="64">
        <f t="shared" si="13"/>
        <v>0</v>
      </c>
      <c r="AA49" s="65">
        <f t="shared" si="13"/>
        <v>0</v>
      </c>
      <c r="AB49" s="66">
        <f t="shared" si="13"/>
        <v>0</v>
      </c>
      <c r="AC49" s="64">
        <f t="shared" si="13"/>
        <v>0</v>
      </c>
      <c r="AD49" s="65">
        <f t="shared" si="13"/>
        <v>0</v>
      </c>
      <c r="AE49" s="68">
        <f t="shared" si="13"/>
        <v>0</v>
      </c>
      <c r="AF49" s="64">
        <f t="shared" si="13"/>
        <v>0</v>
      </c>
      <c r="AG49" s="65">
        <f t="shared" si="13"/>
        <v>0</v>
      </c>
      <c r="AH49" s="66">
        <f t="shared" si="13"/>
        <v>0</v>
      </c>
      <c r="AI49" s="64">
        <f t="shared" si="13"/>
        <v>0</v>
      </c>
      <c r="AJ49" s="65">
        <f t="shared" si="13"/>
        <v>0</v>
      </c>
      <c r="AK49" s="68">
        <f t="shared" si="13"/>
        <v>0</v>
      </c>
      <c r="AL49" s="86">
        <f t="shared" si="11"/>
        <v>0</v>
      </c>
      <c r="AM49" s="70">
        <f t="shared" si="11"/>
        <v>0</v>
      </c>
      <c r="AN49" s="71">
        <f t="shared" si="11"/>
        <v>0</v>
      </c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</row>
    <row r="50" spans="1:65" s="12" customFormat="1" x14ac:dyDescent="0.25">
      <c r="A50" s="6"/>
      <c r="B50" s="31"/>
      <c r="C50" s="32"/>
      <c r="D50" s="33"/>
      <c r="E50" s="57"/>
      <c r="F50" s="32"/>
      <c r="G50" s="32"/>
      <c r="H50" s="31"/>
      <c r="I50" s="32"/>
      <c r="J50" s="32"/>
      <c r="K50" s="31"/>
      <c r="L50" s="32"/>
      <c r="M50" s="49"/>
      <c r="N50" s="31"/>
      <c r="O50" s="32"/>
      <c r="P50" s="33"/>
      <c r="Q50" s="31"/>
      <c r="R50" s="32"/>
      <c r="S50" s="49"/>
      <c r="T50" s="31"/>
      <c r="U50" s="32"/>
      <c r="V50" s="33"/>
      <c r="W50" s="31"/>
      <c r="X50" s="32"/>
      <c r="Y50" s="49"/>
      <c r="Z50" s="31"/>
      <c r="AA50" s="32"/>
      <c r="AB50" s="33"/>
      <c r="AC50" s="31"/>
      <c r="AD50" s="32"/>
      <c r="AE50" s="49"/>
      <c r="AF50" s="31"/>
      <c r="AG50" s="32"/>
      <c r="AH50" s="33"/>
      <c r="AI50" s="31"/>
      <c r="AJ50" s="32"/>
      <c r="AK50" s="49"/>
      <c r="AL50" s="90"/>
      <c r="AM50" s="18"/>
      <c r="AN50" s="19"/>
    </row>
    <row r="51" spans="1:65" s="141" customFormat="1" x14ac:dyDescent="0.25">
      <c r="A51" s="131" t="s">
        <v>22</v>
      </c>
      <c r="B51" s="64"/>
      <c r="C51" s="65"/>
      <c r="D51" s="66"/>
      <c r="E51" s="132"/>
      <c r="F51" s="133"/>
      <c r="G51" s="133"/>
      <c r="H51" s="134"/>
      <c r="I51" s="133"/>
      <c r="J51" s="133"/>
      <c r="K51" s="134"/>
      <c r="L51" s="133"/>
      <c r="M51" s="135"/>
      <c r="N51" s="134"/>
      <c r="O51" s="133"/>
      <c r="P51" s="136"/>
      <c r="Q51" s="134"/>
      <c r="R51" s="133"/>
      <c r="S51" s="135"/>
      <c r="T51" s="134"/>
      <c r="U51" s="133"/>
      <c r="V51" s="136"/>
      <c r="W51" s="134"/>
      <c r="X51" s="133"/>
      <c r="Y51" s="135"/>
      <c r="Z51" s="134"/>
      <c r="AA51" s="133"/>
      <c r="AB51" s="136"/>
      <c r="AC51" s="134"/>
      <c r="AD51" s="133"/>
      <c r="AE51" s="135"/>
      <c r="AF51" s="134"/>
      <c r="AG51" s="133"/>
      <c r="AH51" s="136"/>
      <c r="AI51" s="134"/>
      <c r="AJ51" s="133"/>
      <c r="AK51" s="135"/>
      <c r="AL51" s="137">
        <f t="shared" ref="AL51:AN52" si="14">SUM(AI51+AC51+Z51+W51+T51+Q51+N51+K51+E51+H51+B51)</f>
        <v>0</v>
      </c>
      <c r="AM51" s="138">
        <f t="shared" si="14"/>
        <v>0</v>
      </c>
      <c r="AN51" s="139">
        <f t="shared" si="14"/>
        <v>0</v>
      </c>
      <c r="AO51" s="140"/>
      <c r="AP51" s="140"/>
      <c r="AQ51" s="140"/>
      <c r="AR51" s="140"/>
      <c r="AS51" s="140"/>
      <c r="AT51" s="140"/>
      <c r="AU51" s="140"/>
      <c r="AV51" s="140"/>
      <c r="AW51" s="140"/>
      <c r="AX51" s="140"/>
      <c r="AY51" s="140"/>
      <c r="AZ51" s="140"/>
      <c r="BA51" s="140"/>
      <c r="BB51" s="140"/>
      <c r="BC51" s="140"/>
      <c r="BD51" s="140"/>
      <c r="BE51" s="140"/>
      <c r="BF51" s="140"/>
      <c r="BG51" s="140"/>
      <c r="BH51" s="140"/>
      <c r="BI51" s="140"/>
      <c r="BJ51" s="140"/>
      <c r="BK51" s="140"/>
      <c r="BL51" s="140"/>
      <c r="BM51" s="140"/>
    </row>
    <row r="52" spans="1:65" x14ac:dyDescent="0.25">
      <c r="A52" s="10"/>
      <c r="B52" s="36"/>
      <c r="C52" s="37"/>
      <c r="D52" s="38"/>
      <c r="E52" s="58"/>
      <c r="F52" s="39"/>
      <c r="G52" s="39"/>
      <c r="H52" s="41"/>
      <c r="I52" s="39"/>
      <c r="J52" s="39"/>
      <c r="K52" s="41"/>
      <c r="L52" s="39"/>
      <c r="M52" s="42"/>
      <c r="N52" s="41"/>
      <c r="O52" s="39"/>
      <c r="P52" s="40"/>
      <c r="Q52" s="41"/>
      <c r="R52" s="39"/>
      <c r="S52" s="42"/>
      <c r="T52" s="41"/>
      <c r="U52" s="39"/>
      <c r="V52" s="40"/>
      <c r="W52" s="41"/>
      <c r="X52" s="39"/>
      <c r="Y52" s="42"/>
      <c r="Z52" s="41"/>
      <c r="AA52" s="39"/>
      <c r="AB52" s="40"/>
      <c r="AC52" s="41"/>
      <c r="AD52" s="39"/>
      <c r="AE52" s="42"/>
      <c r="AF52" s="41"/>
      <c r="AG52" s="39"/>
      <c r="AH52" s="40"/>
      <c r="AI52" s="41"/>
      <c r="AJ52" s="39"/>
      <c r="AK52" s="42"/>
      <c r="AL52" s="87">
        <f t="shared" si="14"/>
        <v>0</v>
      </c>
      <c r="AM52" s="29">
        <f t="shared" si="14"/>
        <v>0</v>
      </c>
      <c r="AN52" s="30">
        <f t="shared" si="14"/>
        <v>0</v>
      </c>
    </row>
    <row r="53" spans="1:65" s="9" customFormat="1" ht="15.75" thickBot="1" x14ac:dyDescent="0.3">
      <c r="A53" s="7" t="s">
        <v>0</v>
      </c>
      <c r="B53" s="53">
        <f t="shared" ref="B53:AK53" si="15">SUM(B5,B16,B29,B32,B46,B49)</f>
        <v>9854.48</v>
      </c>
      <c r="C53" s="54">
        <f t="shared" si="15"/>
        <v>4936.2</v>
      </c>
      <c r="D53" s="55">
        <f t="shared" si="15"/>
        <v>1386.2</v>
      </c>
      <c r="E53" s="45">
        <f t="shared" si="15"/>
        <v>778.7</v>
      </c>
      <c r="F53" s="43">
        <f t="shared" si="15"/>
        <v>668.7</v>
      </c>
      <c r="G53" s="43">
        <f t="shared" si="15"/>
        <v>168.7</v>
      </c>
      <c r="H53" s="43">
        <f t="shared" si="15"/>
        <v>1706.99</v>
      </c>
      <c r="I53" s="43">
        <f t="shared" si="15"/>
        <v>1540.7</v>
      </c>
      <c r="J53" s="43">
        <f t="shared" si="15"/>
        <v>340.7</v>
      </c>
      <c r="K53" s="43">
        <f t="shared" si="15"/>
        <v>278.7</v>
      </c>
      <c r="L53" s="43">
        <f t="shared" si="15"/>
        <v>168.7</v>
      </c>
      <c r="M53" s="46">
        <f t="shared" si="15"/>
        <v>168.7</v>
      </c>
      <c r="N53" s="43">
        <f t="shared" si="15"/>
        <v>1832.7</v>
      </c>
      <c r="O53" s="43">
        <f t="shared" si="15"/>
        <v>533.70000000000005</v>
      </c>
      <c r="P53" s="44">
        <f t="shared" si="15"/>
        <v>168.7</v>
      </c>
      <c r="Q53" s="43">
        <f t="shared" si="15"/>
        <v>4009.17</v>
      </c>
      <c r="R53" s="43">
        <f t="shared" si="15"/>
        <v>396.7</v>
      </c>
      <c r="S53" s="46">
        <f t="shared" si="15"/>
        <v>168.7</v>
      </c>
      <c r="T53" s="43">
        <f t="shared" si="15"/>
        <v>3494.42</v>
      </c>
      <c r="U53" s="43">
        <f t="shared" si="15"/>
        <v>167</v>
      </c>
      <c r="V53" s="44">
        <f t="shared" si="15"/>
        <v>167</v>
      </c>
      <c r="W53" s="43">
        <f t="shared" si="15"/>
        <v>277</v>
      </c>
      <c r="X53" s="43">
        <f t="shared" si="15"/>
        <v>167</v>
      </c>
      <c r="Y53" s="46">
        <f t="shared" si="15"/>
        <v>167</v>
      </c>
      <c r="Z53" s="43">
        <f t="shared" si="15"/>
        <v>277</v>
      </c>
      <c r="AA53" s="43">
        <f t="shared" si="15"/>
        <v>167</v>
      </c>
      <c r="AB53" s="44">
        <f t="shared" si="15"/>
        <v>167</v>
      </c>
      <c r="AC53" s="43">
        <f t="shared" si="15"/>
        <v>277</v>
      </c>
      <c r="AD53" s="43">
        <f t="shared" si="15"/>
        <v>167</v>
      </c>
      <c r="AE53" s="46">
        <f t="shared" si="15"/>
        <v>167</v>
      </c>
      <c r="AF53" s="43">
        <f t="shared" si="15"/>
        <v>277</v>
      </c>
      <c r="AG53" s="43">
        <f t="shared" si="15"/>
        <v>167</v>
      </c>
      <c r="AH53" s="44">
        <f t="shared" si="15"/>
        <v>167</v>
      </c>
      <c r="AI53" s="43">
        <f t="shared" si="15"/>
        <v>277</v>
      </c>
      <c r="AJ53" s="43">
        <f t="shared" si="15"/>
        <v>167</v>
      </c>
      <c r="AK53" s="46">
        <f t="shared" si="15"/>
        <v>167</v>
      </c>
      <c r="AL53" s="91">
        <f>AL49+AL46+AL32+AL29+AL16+AL5+AL51</f>
        <v>23063.16</v>
      </c>
      <c r="AM53" s="47">
        <f>AM49+AM46+AM32+AM29+AM16+AM5</f>
        <v>8357.7000000000007</v>
      </c>
      <c r="AN53" s="48">
        <f>AN49+AN46+AN32+AN29+AN16+AN5+AN51</f>
        <v>3064.7000000000003</v>
      </c>
      <c r="AO53" s="79"/>
      <c r="AP53" s="79"/>
      <c r="AQ53" s="79"/>
      <c r="AR53" s="79"/>
      <c r="AS53" s="79"/>
      <c r="AT53" s="79"/>
      <c r="AU53" s="79"/>
      <c r="AV53" s="79"/>
      <c r="AW53" s="79"/>
      <c r="AX53" s="79"/>
      <c r="AY53" s="79"/>
      <c r="AZ53" s="79"/>
      <c r="BA53" s="79"/>
      <c r="BB53" s="79"/>
      <c r="BC53" s="79"/>
      <c r="BD53" s="79"/>
      <c r="BE53" s="79"/>
      <c r="BF53" s="79"/>
      <c r="BG53" s="79"/>
      <c r="BH53" s="79"/>
      <c r="BI53" s="79"/>
      <c r="BJ53" s="79"/>
      <c r="BK53" s="79"/>
      <c r="BL53" s="79"/>
      <c r="BM53" s="79"/>
    </row>
    <row r="54" spans="1:65" ht="15.75" thickBot="1" x14ac:dyDescent="0.3">
      <c r="AL54" s="84"/>
      <c r="AM54" s="84"/>
      <c r="AN54" s="84"/>
      <c r="AO54" s="84"/>
      <c r="AQ54" s="83"/>
    </row>
    <row r="55" spans="1:65" x14ac:dyDescent="0.25">
      <c r="AK55" s="165" t="s">
        <v>31</v>
      </c>
      <c r="AL55" s="166"/>
      <c r="AM55" s="166"/>
      <c r="AN55" s="167"/>
      <c r="AO55" s="3">
        <f>24000*3</f>
        <v>72000</v>
      </c>
    </row>
    <row r="56" spans="1:65" x14ac:dyDescent="0.25">
      <c r="AK56" s="162" t="s">
        <v>32</v>
      </c>
      <c r="AL56" s="163"/>
      <c r="AM56" s="163"/>
      <c r="AN56" s="164"/>
      <c r="AO56" s="4">
        <f>SUM(B53:AK53)</f>
        <v>35990.560000000012</v>
      </c>
      <c r="AQ56" s="83"/>
    </row>
    <row r="57" spans="1:65" ht="15.75" thickBot="1" x14ac:dyDescent="0.3">
      <c r="AK57" s="159" t="s">
        <v>7</v>
      </c>
      <c r="AL57" s="160"/>
      <c r="AM57" s="160"/>
      <c r="AN57" s="161"/>
      <c r="AO57" s="52">
        <f>AO55-AO56</f>
        <v>36009.439999999988</v>
      </c>
    </row>
    <row r="59" spans="1:65" x14ac:dyDescent="0.25">
      <c r="AK59" s="5"/>
    </row>
  </sheetData>
  <mergeCells count="18">
    <mergeCell ref="Q3:S3"/>
    <mergeCell ref="T3:V3"/>
    <mergeCell ref="W3:Y3"/>
    <mergeCell ref="Z3:AB3"/>
    <mergeCell ref="A1:N1"/>
    <mergeCell ref="B3:D3"/>
    <mergeCell ref="E3:G3"/>
    <mergeCell ref="H3:J3"/>
    <mergeCell ref="K3:M3"/>
    <mergeCell ref="N3:P3"/>
    <mergeCell ref="A3:A4"/>
    <mergeCell ref="AC3:AE3"/>
    <mergeCell ref="AF3:AH3"/>
    <mergeCell ref="AK57:AN57"/>
    <mergeCell ref="AK56:AN56"/>
    <mergeCell ref="AK55:AN55"/>
    <mergeCell ref="AI3:AK3"/>
    <mergeCell ref="AL3:AN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b76696d0-9c42-4f30-ad2d-2b048ce63a8f">
      <UserInfo>
        <DisplayName/>
        <AccountId xsi:nil="true"/>
        <AccountType/>
      </UserInfo>
    </SharedWithUsers>
    <MediaLengthInSeconds xmlns="be92cdd8-ffbb-42cf-b732-2b957218fa6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9EAE11DAA72474EADDC923377551D49" ma:contentTypeVersion="13" ma:contentTypeDescription="Crée un document." ma:contentTypeScope="" ma:versionID="937890f7efddd548025407bc376aff12">
  <xsd:schema xmlns:xsd="http://www.w3.org/2001/XMLSchema" xmlns:xs="http://www.w3.org/2001/XMLSchema" xmlns:p="http://schemas.microsoft.com/office/2006/metadata/properties" xmlns:ns2="be92cdd8-ffbb-42cf-b732-2b957218fa65" xmlns:ns3="b76696d0-9c42-4f30-ad2d-2b048ce63a8f" targetNamespace="http://schemas.microsoft.com/office/2006/metadata/properties" ma:root="true" ma:fieldsID="cd6bd6229365b2c7a7d45f77fedb115a" ns2:_="" ns3:_="">
    <xsd:import namespace="be92cdd8-ffbb-42cf-b732-2b957218fa65"/>
    <xsd:import namespace="b76696d0-9c42-4f30-ad2d-2b048ce63a8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92cdd8-ffbb-42cf-b732-2b957218fa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Length (seconds)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6696d0-9c42-4f30-ad2d-2b048ce63a8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23FACA-7FDB-4C20-B002-597A59AFC146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b76696d0-9c42-4f30-ad2d-2b048ce63a8f"/>
    <ds:schemaRef ds:uri="be92cdd8-ffbb-42cf-b732-2b957218fa65"/>
    <ds:schemaRef ds:uri="http://purl.org/dc/terms/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9975079-A267-4814-AEDC-F41BB676D4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524AD7-376F-403C-89C0-9D2C872FAA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e92cdd8-ffbb-42cf-b732-2b957218fa65"/>
    <ds:schemaRef ds:uri="b76696d0-9c42-4f30-ad2d-2b048ce63a8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Budget agences 2023</vt:lpstr>
    </vt:vector>
  </TitlesOfParts>
  <Company>Natilia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Candy BOURDON</dc:creator>
  <cp:lastModifiedBy>Candy BOURDON</cp:lastModifiedBy>
  <cp:lastPrinted>2021-10-06T06:57:16Z</cp:lastPrinted>
  <dcterms:created xsi:type="dcterms:W3CDTF">2020-12-10T15:36:25Z</dcterms:created>
  <dcterms:modified xsi:type="dcterms:W3CDTF">2023-06-27T08:50:15Z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0x01010049EAE11DAA72474EADDC923377551D49</vt:lpwstr>
  </property>
  <property fmtid="{D5CDD505-2E9C-101B-9397-08002B2CF9AE}" pid="3" name="Order">
    <vt:r8>1885000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