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C:\Users\PC-19\OneDrive\Bureau\"/>
    </mc:Choice>
  </mc:AlternateContent>
  <xr:revisionPtr revIDLastSave="0" documentId="13_ncr:1_{EFB2A23E-CECC-441B-9598-E2306EE23E9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Jour Férié" sheetId="28" r:id="rId1"/>
    <sheet name="Juin-23" sheetId="27" r:id="rId2"/>
  </sheets>
  <definedNames>
    <definedName name="ANNÉE">'Jour Férié'!$B$1</definedName>
    <definedName name="DBN">'Juin-23'!$F$15</definedName>
    <definedName name="DDN">'Juin-23'!$F$15</definedName>
    <definedName name="Début_de_service">'Juin-23'!$D$16</definedName>
    <definedName name="FDN">'Juin-23'!$G$15</definedName>
    <definedName name="Jour_Férié">'Jour Férié'!$B$2:$B$14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30" i="27" l="1"/>
  <c r="B2" i="28"/>
  <c r="B3" i="28"/>
  <c r="B4" i="28"/>
  <c r="B5" i="28"/>
  <c r="B6" i="28"/>
  <c r="B9" i="28"/>
  <c r="B10" i="28"/>
  <c r="B11" i="28"/>
  <c r="B12" i="28"/>
  <c r="B13" i="28"/>
  <c r="B14" i="28"/>
  <c r="A17" i="27"/>
  <c r="A18" i="27"/>
  <c r="A19" i="27" s="1"/>
  <c r="A20" i="27" s="1"/>
  <c r="A21" i="27" s="1"/>
  <c r="A22" i="27" s="1"/>
  <c r="A23" i="27" s="1"/>
  <c r="A24" i="27" s="1"/>
  <c r="A25" i="27" s="1"/>
  <c r="A26" i="27" s="1"/>
  <c r="A27" i="27" s="1"/>
  <c r="A28" i="27" s="1"/>
  <c r="A29" i="27" s="1"/>
  <c r="A30" i="27" s="1"/>
  <c r="A31" i="27" s="1"/>
  <c r="A32" i="27" s="1"/>
  <c r="A33" i="27" s="1"/>
  <c r="A34" i="27" s="1"/>
  <c r="A35" i="27" s="1"/>
  <c r="A36" i="27" s="1"/>
  <c r="A37" i="27" s="1"/>
  <c r="A38" i="27" s="1"/>
  <c r="A39" i="27" s="1"/>
  <c r="A40" i="27" s="1"/>
  <c r="A41" i="27" s="1"/>
  <c r="A42" i="27" s="1"/>
  <c r="A43" i="27" s="1"/>
  <c r="A44" i="27" s="1"/>
  <c r="A45" i="27" s="1"/>
  <c r="A46" i="27" s="1"/>
  <c r="A47" i="27" s="1"/>
  <c r="N13" i="27"/>
  <c r="H17" i="27"/>
  <c r="G17" i="27"/>
  <c r="H18" i="27"/>
  <c r="G18" i="27"/>
  <c r="F18" i="27" s="1"/>
  <c r="H19" i="27"/>
  <c r="G19" i="27"/>
  <c r="H20" i="27"/>
  <c r="G20" i="27"/>
  <c r="H21" i="27"/>
  <c r="G21" i="27"/>
  <c r="F21" i="27" s="1"/>
  <c r="H22" i="27"/>
  <c r="G22" i="27"/>
  <c r="F22" i="27" s="1"/>
  <c r="H23" i="27"/>
  <c r="G23" i="27"/>
  <c r="H24" i="27"/>
  <c r="G24" i="27"/>
  <c r="H25" i="27"/>
  <c r="G25" i="27"/>
  <c r="H26" i="27"/>
  <c r="G26" i="27"/>
  <c r="F26" i="27" s="1"/>
  <c r="H27" i="27"/>
  <c r="G27" i="27"/>
  <c r="F27" i="27" s="1"/>
  <c r="H28" i="27"/>
  <c r="G28" i="27"/>
  <c r="H29" i="27"/>
  <c r="G29" i="27"/>
  <c r="F29" i="27" s="1"/>
  <c r="H30" i="27"/>
  <c r="G30" i="27"/>
  <c r="F30" i="27" s="1"/>
  <c r="H31" i="27"/>
  <c r="G31" i="27"/>
  <c r="H32" i="27"/>
  <c r="G32" i="27"/>
  <c r="F32" i="27" s="1"/>
  <c r="H33" i="27"/>
  <c r="G33" i="27"/>
  <c r="H35" i="27"/>
  <c r="G35" i="27"/>
  <c r="F35" i="27"/>
  <c r="H36" i="27"/>
  <c r="G36" i="27"/>
  <c r="F36" i="27" s="1"/>
  <c r="H37" i="27"/>
  <c r="G37" i="27"/>
  <c r="F37" i="27" s="1"/>
  <c r="H38" i="27"/>
  <c r="G38" i="27"/>
  <c r="F38" i="27" s="1"/>
  <c r="H39" i="27"/>
  <c r="G39" i="27"/>
  <c r="F39" i="27"/>
  <c r="H40" i="27"/>
  <c r="G40" i="27"/>
  <c r="F40" i="27" s="1"/>
  <c r="H41" i="27"/>
  <c r="G41" i="27"/>
  <c r="F41" i="27" s="1"/>
  <c r="H42" i="27"/>
  <c r="G42" i="27"/>
  <c r="F42" i="27" s="1"/>
  <c r="H43" i="27"/>
  <c r="F43" i="27" s="1"/>
  <c r="G43" i="27"/>
  <c r="H44" i="27"/>
  <c r="G44" i="27"/>
  <c r="F44" i="27"/>
  <c r="H45" i="27"/>
  <c r="G45" i="27"/>
  <c r="H46" i="27"/>
  <c r="G46" i="27"/>
  <c r="F46" i="27" s="1"/>
  <c r="H47" i="27"/>
  <c r="G47" i="27"/>
  <c r="H34" i="27"/>
  <c r="G34" i="27"/>
  <c r="F34" i="27"/>
  <c r="F45" i="27" l="1"/>
  <c r="F23" i="27"/>
  <c r="F20" i="27"/>
  <c r="F17" i="27"/>
  <c r="F47" i="27"/>
  <c r="F31" i="27"/>
  <c r="F28" i="27"/>
  <c r="F33" i="27"/>
  <c r="F25" i="27"/>
  <c r="F24" i="27"/>
  <c r="F19" i="27"/>
  <c r="B7" i="28"/>
  <c r="B8" i="28"/>
  <c r="J17" i="27" l="1"/>
  <c r="J36" i="27"/>
  <c r="J39" i="27"/>
  <c r="J42" i="27"/>
  <c r="J45" i="27"/>
  <c r="K19" i="27"/>
  <c r="K25" i="27"/>
  <c r="K31" i="27"/>
  <c r="K37" i="27"/>
  <c r="K43" i="27"/>
  <c r="L17" i="27"/>
  <c r="L23" i="27"/>
  <c r="L29" i="27"/>
  <c r="L38" i="27"/>
  <c r="L44" i="27"/>
  <c r="M18" i="27"/>
  <c r="M24" i="27"/>
  <c r="M30" i="27"/>
  <c r="M36" i="27"/>
  <c r="M42" i="27"/>
  <c r="N22" i="27"/>
  <c r="N28" i="27"/>
  <c r="J35" i="27"/>
  <c r="J38" i="27"/>
  <c r="J41" i="27"/>
  <c r="J44" i="27"/>
  <c r="J47" i="27"/>
  <c r="K21" i="27"/>
  <c r="K27" i="27"/>
  <c r="K33" i="27"/>
  <c r="J18" i="27"/>
  <c r="J21" i="27"/>
  <c r="J23" i="27"/>
  <c r="J25" i="27"/>
  <c r="J32" i="27"/>
  <c r="J40" i="27"/>
  <c r="K24" i="27"/>
  <c r="K34" i="27"/>
  <c r="K41" i="27"/>
  <c r="L24" i="27"/>
  <c r="L31" i="27"/>
  <c r="L34" i="27"/>
  <c r="L41" i="27"/>
  <c r="M23" i="27"/>
  <c r="M31" i="27"/>
  <c r="M38" i="27"/>
  <c r="M45" i="27"/>
  <c r="N20" i="27"/>
  <c r="N27" i="27"/>
  <c r="N34" i="27"/>
  <c r="N40" i="27"/>
  <c r="N46" i="27"/>
  <c r="O20" i="27"/>
  <c r="O26" i="27"/>
  <c r="O32" i="27"/>
  <c r="O38" i="27"/>
  <c r="O44" i="27"/>
  <c r="P18" i="27"/>
  <c r="P24" i="27"/>
  <c r="P30" i="27"/>
  <c r="P36" i="27"/>
  <c r="P42" i="27"/>
  <c r="Q22" i="27"/>
  <c r="Q28" i="27"/>
  <c r="Q34" i="27"/>
  <c r="Q40" i="27"/>
  <c r="Q46" i="27"/>
  <c r="J19" i="27"/>
  <c r="K23" i="27"/>
  <c r="L47" i="27"/>
  <c r="M44" i="27"/>
  <c r="N45" i="27"/>
  <c r="O43" i="27"/>
  <c r="P41" i="27"/>
  <c r="Q33" i="27"/>
  <c r="J27" i="27"/>
  <c r="K17" i="27"/>
  <c r="K26" i="27"/>
  <c r="K35" i="27"/>
  <c r="K42" i="27"/>
  <c r="L18" i="27"/>
  <c r="L25" i="27"/>
  <c r="L32" i="27"/>
  <c r="L35" i="27"/>
  <c r="L42" i="27"/>
  <c r="M17" i="27"/>
  <c r="M25" i="27"/>
  <c r="M32" i="27"/>
  <c r="M39" i="27"/>
  <c r="M46" i="27"/>
  <c r="N21" i="27"/>
  <c r="N29" i="27"/>
  <c r="N35" i="27"/>
  <c r="N41" i="27"/>
  <c r="N47" i="27"/>
  <c r="O21" i="27"/>
  <c r="O27" i="27"/>
  <c r="O33" i="27"/>
  <c r="O39" i="27"/>
  <c r="O45" i="27"/>
  <c r="P19" i="27"/>
  <c r="P25" i="27"/>
  <c r="P31" i="27"/>
  <c r="P37" i="27"/>
  <c r="P43" i="27"/>
  <c r="Q17" i="27"/>
  <c r="Q23" i="27"/>
  <c r="Q29" i="27"/>
  <c r="Q35" i="27"/>
  <c r="Q41" i="27"/>
  <c r="Q47" i="27"/>
  <c r="Q18" i="27"/>
  <c r="Q42" i="27"/>
  <c r="K38" i="27"/>
  <c r="L37" i="27"/>
  <c r="M27" i="27"/>
  <c r="N17" i="27"/>
  <c r="N37" i="27"/>
  <c r="O23" i="27"/>
  <c r="O35" i="27"/>
  <c r="P21" i="27"/>
  <c r="P39" i="27"/>
  <c r="Q25" i="27"/>
  <c r="Q37" i="27"/>
  <c r="K39" i="27"/>
  <c r="M21" i="27"/>
  <c r="N18" i="27"/>
  <c r="N44" i="27"/>
  <c r="O30" i="27"/>
  <c r="P28" i="27"/>
  <c r="Q20" i="27"/>
  <c r="Q44" i="27"/>
  <c r="K40" i="27"/>
  <c r="M22" i="27"/>
  <c r="N26" i="27"/>
  <c r="O25" i="27"/>
  <c r="P23" i="27"/>
  <c r="Q21" i="27"/>
  <c r="J22" i="27"/>
  <c r="J29" i="27"/>
  <c r="J31" i="27"/>
  <c r="J37" i="27"/>
  <c r="J46" i="27"/>
  <c r="K18" i="27"/>
  <c r="K28" i="27"/>
  <c r="K36" i="27"/>
  <c r="K44" i="27"/>
  <c r="L19" i="27"/>
  <c r="L26" i="27"/>
  <c r="L33" i="27"/>
  <c r="L36" i="27"/>
  <c r="L43" i="27"/>
  <c r="M19" i="27"/>
  <c r="M26" i="27"/>
  <c r="M33" i="27"/>
  <c r="M40" i="27"/>
  <c r="M47" i="27"/>
  <c r="N23" i="27"/>
  <c r="N30" i="27"/>
  <c r="N36" i="27"/>
  <c r="N42" i="27"/>
  <c r="O22" i="27"/>
  <c r="O28" i="27"/>
  <c r="O34" i="27"/>
  <c r="O40" i="27"/>
  <c r="O46" i="27"/>
  <c r="P20" i="27"/>
  <c r="P26" i="27"/>
  <c r="P32" i="27"/>
  <c r="P38" i="27"/>
  <c r="P44" i="27"/>
  <c r="Q24" i="27"/>
  <c r="Q36" i="27"/>
  <c r="K29" i="27"/>
  <c r="L27" i="27"/>
  <c r="M20" i="27"/>
  <c r="M41" i="27"/>
  <c r="N31" i="27"/>
  <c r="N43" i="27"/>
  <c r="O29" i="27"/>
  <c r="O47" i="27"/>
  <c r="P33" i="27"/>
  <c r="P45" i="27"/>
  <c r="Q31" i="27"/>
  <c r="L21" i="27"/>
  <c r="L46" i="27"/>
  <c r="M43" i="27"/>
  <c r="N38" i="27"/>
  <c r="O24" i="27"/>
  <c r="P22" i="27"/>
  <c r="P46" i="27"/>
  <c r="Q32" i="27"/>
  <c r="K47" i="27"/>
  <c r="L40" i="27"/>
  <c r="N19" i="27"/>
  <c r="O19" i="27"/>
  <c r="P17" i="27"/>
  <c r="P47" i="27"/>
  <c r="Q45" i="27"/>
  <c r="J20" i="27"/>
  <c r="J24" i="27"/>
  <c r="J33" i="27"/>
  <c r="K20" i="27"/>
  <c r="K45" i="27"/>
  <c r="L20" i="27"/>
  <c r="L45" i="27"/>
  <c r="M34" i="27"/>
  <c r="N24" i="27"/>
  <c r="O17" i="27"/>
  <c r="O41" i="27"/>
  <c r="P27" i="27"/>
  <c r="Q19" i="27"/>
  <c r="Q43" i="27"/>
  <c r="L28" i="27"/>
  <c r="M28" i="27"/>
  <c r="N25" i="27"/>
  <c r="O18" i="27"/>
  <c r="O42" i="27"/>
  <c r="P40" i="27"/>
  <c r="Q38" i="27"/>
  <c r="K32" i="27"/>
  <c r="L30" i="27"/>
  <c r="M37" i="27"/>
  <c r="N39" i="27"/>
  <c r="O31" i="27"/>
  <c r="P29" i="27"/>
  <c r="Q27" i="27"/>
  <c r="J26" i="27"/>
  <c r="J28" i="27"/>
  <c r="J34" i="27"/>
  <c r="J43" i="27"/>
  <c r="K22" i="27"/>
  <c r="K30" i="27"/>
  <c r="K46" i="27"/>
  <c r="L39" i="27"/>
  <c r="M35" i="27"/>
  <c r="N32" i="27"/>
  <c r="O36" i="27"/>
  <c r="P34" i="27"/>
  <c r="Q26" i="27"/>
  <c r="J30" i="27"/>
  <c r="L22" i="27"/>
  <c r="M29" i="27"/>
  <c r="N33" i="27"/>
  <c r="O37" i="27"/>
  <c r="P35" i="27"/>
  <c r="Q39" i="27"/>
  <c r="P50" i="27" l="1"/>
  <c r="O50" i="27"/>
  <c r="K50" i="27"/>
  <c r="N50" i="27"/>
  <c r="Q50" i="27"/>
  <c r="J50" i="27"/>
  <c r="M50" i="27"/>
  <c r="L50" i="27"/>
  <c r="J51" i="27" l="1"/>
</calcChain>
</file>

<file path=xl/sharedStrings.xml><?xml version="1.0" encoding="utf-8"?>
<sst xmlns="http://schemas.openxmlformats.org/spreadsheetml/2006/main" count="92" uniqueCount="48">
  <si>
    <t>Site</t>
  </si>
  <si>
    <t xml:space="preserve">Année : </t>
  </si>
  <si>
    <t>Jour de l'An</t>
  </si>
  <si>
    <t>1er janvier</t>
  </si>
  <si>
    <t>Pâques</t>
  </si>
  <si>
    <t>dimanche qui suit la 1er pleine lune du printemps</t>
  </si>
  <si>
    <t>Lundi de Pâques</t>
  </si>
  <si>
    <t>1 jour après pâques</t>
  </si>
  <si>
    <t>Fête du Travail</t>
  </si>
  <si>
    <t>1er mai</t>
  </si>
  <si>
    <t>Victoire de 1945</t>
  </si>
  <si>
    <t>Ascension</t>
  </si>
  <si>
    <t>39 jours après pâques</t>
  </si>
  <si>
    <t>Pentecôte</t>
  </si>
  <si>
    <t>49 jours après pâques</t>
  </si>
  <si>
    <t>Lundi de Pentecôte</t>
  </si>
  <si>
    <t>50 jours après pâques</t>
  </si>
  <si>
    <t>Fête Nationale</t>
  </si>
  <si>
    <t>Assomption</t>
  </si>
  <si>
    <t>Toussaint</t>
  </si>
  <si>
    <t>1er novembre</t>
  </si>
  <si>
    <t>Armistice 1918</t>
  </si>
  <si>
    <t>Noël</t>
  </si>
  <si>
    <t>Début</t>
  </si>
  <si>
    <t>Fin</t>
  </si>
  <si>
    <t>Jour</t>
  </si>
  <si>
    <t>Nuit</t>
  </si>
  <si>
    <t>Activité</t>
  </si>
  <si>
    <t>APS</t>
  </si>
  <si>
    <t>Semaine</t>
  </si>
  <si>
    <t>Dimanche</t>
  </si>
  <si>
    <t>Jour Férié</t>
  </si>
  <si>
    <t>Dim Férié</t>
  </si>
  <si>
    <t>Total</t>
  </si>
  <si>
    <t>SJ</t>
  </si>
  <si>
    <t>SN</t>
  </si>
  <si>
    <t>JFJ</t>
  </si>
  <si>
    <t>JFN</t>
  </si>
  <si>
    <t>DJ</t>
  </si>
  <si>
    <t>DN</t>
  </si>
  <si>
    <t>DFJ</t>
  </si>
  <si>
    <t>DFN</t>
  </si>
  <si>
    <t>Site :</t>
  </si>
  <si>
    <t>ATTENTION : ce planning est susceptible d’être modifié</t>
  </si>
  <si>
    <t>B</t>
  </si>
  <si>
    <t>LETTRE VERTE</t>
  </si>
  <si>
    <t>LOGIQUEMENT</t>
  </si>
  <si>
    <t xml:space="preserve">Jour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</si>
</sst>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m"/>
    <numFmt numFmtId="165" formatCode="[$-F800]dddd\,\ mmmm\ dd\,\ yyyy"/>
    <numFmt numFmtId="166" formatCode="h:mm;@"/>
    <numFmt numFmtId="167" formatCode="ddd\ dd\ mmm\ yyyy"/>
    <numFmt numFmtId="168" formatCode="yyyy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u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/>
    <xf numFmtId="14" fontId="0" fillId="0" borderId="0" xfId="0" applyNumberFormat="1"/>
    <xf numFmtId="14" fontId="4" fillId="0" borderId="0" xfId="0" applyNumberFormat="1" applyFont="1"/>
    <xf numFmtId="0" fontId="4" fillId="0" borderId="0" xfId="0" applyFont="1" applyAlignment="1">
      <alignment horizontal="left"/>
    </xf>
    <xf numFmtId="0" fontId="4" fillId="0" borderId="0" xfId="0" applyFont="1"/>
    <xf numFmtId="16" fontId="1" fillId="0" borderId="0" xfId="0" applyNumberFormat="1" applyFont="1" applyAlignment="1">
      <alignment horizontal="left"/>
    </xf>
    <xf numFmtId="16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165" fontId="3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top" wrapText="1" indent="7"/>
    </xf>
    <xf numFmtId="0" fontId="5" fillId="0" borderId="1" xfId="0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0" xfId="0" applyFont="1" applyFill="1"/>
    <xf numFmtId="0" fontId="5" fillId="0" borderId="9" xfId="0" applyFont="1" applyFill="1" applyBorder="1" applyAlignment="1">
      <alignment horizontal="center" vertical="center"/>
    </xf>
    <xf numFmtId="2" fontId="5" fillId="0" borderId="7" xfId="0" applyNumberFormat="1" applyFont="1" applyFill="1" applyBorder="1" applyAlignment="1">
      <alignment horizontal="center" vertical="center"/>
    </xf>
    <xf numFmtId="166" fontId="5" fillId="0" borderId="9" xfId="0" applyNumberFormat="1" applyFont="1" applyFill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  <xf numFmtId="2" fontId="5" fillId="0" borderId="10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166" fontId="5" fillId="0" borderId="15" xfId="0" applyNumberFormat="1" applyFont="1" applyFill="1" applyBorder="1" applyAlignment="1">
      <alignment horizontal="center" vertical="center"/>
    </xf>
    <xf numFmtId="2" fontId="5" fillId="0" borderId="15" xfId="0" applyNumberFormat="1" applyFont="1" applyFill="1" applyBorder="1" applyAlignment="1">
      <alignment horizontal="center" vertical="center"/>
    </xf>
    <xf numFmtId="2" fontId="5" fillId="0" borderId="16" xfId="0" applyNumberFormat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67" fontId="6" fillId="0" borderId="20" xfId="0" applyNumberFormat="1" applyFont="1" applyFill="1" applyBorder="1" applyAlignment="1">
      <alignment horizontal="center" vertical="center"/>
    </xf>
    <xf numFmtId="167" fontId="6" fillId="0" borderId="21" xfId="0" applyNumberFormat="1" applyFont="1" applyFill="1" applyBorder="1" applyAlignment="1">
      <alignment horizontal="center" vertical="center"/>
    </xf>
    <xf numFmtId="167" fontId="6" fillId="0" borderId="22" xfId="0" applyNumberFormat="1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/>
    </xf>
    <xf numFmtId="2" fontId="5" fillId="0" borderId="2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2" fontId="5" fillId="0" borderId="20" xfId="0" applyNumberFormat="1" applyFont="1" applyFill="1" applyBorder="1" applyAlignment="1">
      <alignment horizontal="center" vertical="center"/>
    </xf>
    <xf numFmtId="2" fontId="5" fillId="0" borderId="21" xfId="0" applyNumberFormat="1" applyFont="1" applyFill="1" applyBorder="1" applyAlignment="1">
      <alignment horizontal="center" vertical="center"/>
    </xf>
    <xf numFmtId="2" fontId="5" fillId="0" borderId="22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 vertical="top"/>
    </xf>
    <xf numFmtId="0" fontId="7" fillId="0" borderId="0" xfId="0" applyFont="1" applyFill="1" applyBorder="1"/>
    <xf numFmtId="0" fontId="8" fillId="0" borderId="25" xfId="0" applyFont="1" applyFill="1" applyBorder="1" applyAlignment="1">
      <alignment horizontal="center" vertical="center" wrapText="1"/>
    </xf>
    <xf numFmtId="2" fontId="7" fillId="0" borderId="25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/>
    </xf>
    <xf numFmtId="2" fontId="5" fillId="0" borderId="6" xfId="0" applyNumberFormat="1" applyFont="1" applyFill="1" applyBorder="1" applyAlignment="1">
      <alignment horizontal="center" vertical="center"/>
    </xf>
    <xf numFmtId="2" fontId="5" fillId="0" borderId="8" xfId="0" applyNumberFormat="1" applyFont="1" applyFill="1" applyBorder="1" applyAlignment="1">
      <alignment horizontal="center" vertical="center"/>
    </xf>
    <xf numFmtId="2" fontId="5" fillId="0" borderId="14" xfId="0" applyNumberFormat="1" applyFont="1" applyFill="1" applyBorder="1" applyAlignment="1">
      <alignment horizontal="center" vertical="center"/>
    </xf>
    <xf numFmtId="0" fontId="5" fillId="0" borderId="0" xfId="0" applyFont="1"/>
    <xf numFmtId="0" fontId="1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/>
    <xf numFmtId="164" fontId="9" fillId="0" borderId="0" xfId="0" applyNumberFormat="1" applyFont="1" applyFill="1" applyAlignment="1">
      <alignment horizontal="center" vertical="center" wrapText="1"/>
    </xf>
    <xf numFmtId="164" fontId="13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4" fillId="0" borderId="0" xfId="0" applyFont="1" applyAlignment="1">
      <alignment vertical="center"/>
    </xf>
    <xf numFmtId="0" fontId="10" fillId="0" borderId="0" xfId="0" applyFont="1"/>
    <xf numFmtId="0" fontId="13" fillId="0" borderId="0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top" wrapText="1"/>
    </xf>
    <xf numFmtId="14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9" fillId="0" borderId="0" xfId="0" applyNumberFormat="1" applyFont="1" applyFill="1" applyAlignment="1">
      <alignment horizontal="center" vertical="center"/>
    </xf>
    <xf numFmtId="166" fontId="5" fillId="0" borderId="0" xfId="0" applyNumberFormat="1" applyFont="1" applyFill="1" applyAlignment="1">
      <alignment horizontal="center"/>
    </xf>
    <xf numFmtId="0" fontId="5" fillId="0" borderId="0" xfId="0" applyFont="1" applyFill="1" applyBorder="1"/>
    <xf numFmtId="0" fontId="6" fillId="0" borderId="0" xfId="0" applyFont="1" applyFill="1" applyAlignment="1">
      <alignment horizontal="center"/>
    </xf>
    <xf numFmtId="0" fontId="5" fillId="0" borderId="8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indent="1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indent="1"/>
    </xf>
    <xf numFmtId="0" fontId="11" fillId="0" borderId="26" xfId="0" applyFont="1" applyBorder="1" applyAlignment="1">
      <alignment horizontal="left" vertical="top" wrapText="1"/>
    </xf>
    <xf numFmtId="0" fontId="11" fillId="0" borderId="27" xfId="0" applyFont="1" applyBorder="1" applyAlignment="1">
      <alignment horizontal="left" vertical="top" wrapText="1"/>
    </xf>
    <xf numFmtId="0" fontId="11" fillId="0" borderId="28" xfId="0" applyFont="1" applyBorder="1" applyAlignment="1">
      <alignment horizontal="left" vertical="top" wrapText="1"/>
    </xf>
    <xf numFmtId="0" fontId="11" fillId="0" borderId="25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1" fillId="0" borderId="29" xfId="0" applyFont="1" applyBorder="1" applyAlignment="1">
      <alignment horizontal="left" vertical="top" wrapText="1"/>
    </xf>
    <xf numFmtId="0" fontId="11" fillId="0" borderId="30" xfId="0" applyFont="1" applyBorder="1" applyAlignment="1">
      <alignment horizontal="left" vertical="top" wrapText="1"/>
    </xf>
    <xf numFmtId="0" fontId="11" fillId="0" borderId="31" xfId="0" applyFont="1" applyBorder="1" applyAlignment="1">
      <alignment horizontal="left" vertical="top" wrapText="1"/>
    </xf>
    <xf numFmtId="0" fontId="11" fillId="0" borderId="32" xfId="0" applyFont="1" applyBorder="1" applyAlignment="1">
      <alignment horizontal="left" vertical="top" wrapText="1"/>
    </xf>
    <xf numFmtId="164" fontId="11" fillId="0" borderId="0" xfId="0" applyNumberFormat="1" applyFont="1" applyFill="1" applyAlignment="1">
      <alignment horizontal="center" vertical="center" wrapText="1"/>
    </xf>
    <xf numFmtId="168" fontId="11" fillId="0" borderId="0" xfId="0" applyNumberFormat="1" applyFont="1" applyFill="1" applyAlignment="1">
      <alignment horizontal="center" vertical="center"/>
    </xf>
    <xf numFmtId="2" fontId="5" fillId="3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7" tint="0.59996337778862885"/>
        </patternFill>
      </fill>
    </dxf>
    <dxf>
      <fill>
        <patternFill patternType="solid">
          <fgColor theme="0"/>
          <bgColor theme="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0C090-2FD5-43D7-9AFD-C310B862BD83}">
  <dimension ref="A1:E14"/>
  <sheetViews>
    <sheetView workbookViewId="0">
      <selection activeCell="B2" sqref="B2"/>
    </sheetView>
  </sheetViews>
  <sheetFormatPr baseColWidth="10" defaultRowHeight="15" x14ac:dyDescent="0.25"/>
  <cols>
    <col min="1" max="1" width="24" customWidth="1"/>
    <col min="2" max="2" width="27.5703125" style="12" customWidth="1"/>
    <col min="3" max="3" width="11.42578125" style="3"/>
    <col min="4" max="4" width="14.42578125" style="4" bestFit="1" customWidth="1"/>
  </cols>
  <sheetData>
    <row r="1" spans="1:5" ht="26.25" x14ac:dyDescent="0.25">
      <c r="A1" s="1" t="s">
        <v>1</v>
      </c>
      <c r="B1" s="2">
        <v>2023</v>
      </c>
    </row>
    <row r="2" spans="1:5" x14ac:dyDescent="0.25">
      <c r="A2" s="5" t="s">
        <v>2</v>
      </c>
      <c r="B2" s="13">
        <f>DATE(ANNÉE,1,1)</f>
        <v>44927</v>
      </c>
      <c r="C2" s="3" t="s">
        <v>3</v>
      </c>
      <c r="E2" s="6"/>
    </row>
    <row r="3" spans="1:5" s="9" customFormat="1" x14ac:dyDescent="0.25">
      <c r="A3" s="7" t="s">
        <v>4</v>
      </c>
      <c r="B3" s="14">
        <f>ROUND(DATE(B1,4,MOD(234-11*MOD(B1,19),30))/7,0)*7-6</f>
        <v>45025</v>
      </c>
      <c r="C3" s="3" t="s">
        <v>5</v>
      </c>
      <c r="D3" s="8"/>
    </row>
    <row r="4" spans="1:5" s="9" customFormat="1" x14ac:dyDescent="0.25">
      <c r="A4" s="9" t="s">
        <v>6</v>
      </c>
      <c r="B4" s="14">
        <f>B3+1</f>
        <v>45026</v>
      </c>
      <c r="C4" s="3" t="s">
        <v>7</v>
      </c>
      <c r="D4" s="8"/>
    </row>
    <row r="5" spans="1:5" x14ac:dyDescent="0.25">
      <c r="A5" s="5" t="s">
        <v>8</v>
      </c>
      <c r="B5" s="13">
        <f>DATE(ANNÉE,5,1)</f>
        <v>45047</v>
      </c>
      <c r="C5" s="3" t="s">
        <v>9</v>
      </c>
    </row>
    <row r="6" spans="1:5" x14ac:dyDescent="0.25">
      <c r="A6" s="5" t="s">
        <v>10</v>
      </c>
      <c r="B6" s="13">
        <f>DATE(ANNÉE,5,8)</f>
        <v>45054</v>
      </c>
      <c r="C6" s="10">
        <v>45054</v>
      </c>
      <c r="D6" s="11"/>
    </row>
    <row r="7" spans="1:5" s="9" customFormat="1" x14ac:dyDescent="0.25">
      <c r="A7" s="9" t="s">
        <v>11</v>
      </c>
      <c r="B7" s="14">
        <f>B3+39</f>
        <v>45064</v>
      </c>
      <c r="C7" s="3" t="s">
        <v>12</v>
      </c>
      <c r="D7" s="8"/>
    </row>
    <row r="8" spans="1:5" s="9" customFormat="1" x14ac:dyDescent="0.25">
      <c r="A8" s="9" t="s">
        <v>13</v>
      </c>
      <c r="B8" s="14">
        <f>B3+49</f>
        <v>45074</v>
      </c>
      <c r="C8" s="3" t="s">
        <v>14</v>
      </c>
      <c r="D8" s="8"/>
    </row>
    <row r="9" spans="1:5" s="9" customFormat="1" x14ac:dyDescent="0.25">
      <c r="A9" s="9" t="s">
        <v>15</v>
      </c>
      <c r="B9" s="14">
        <f>B3+50</f>
        <v>45075</v>
      </c>
      <c r="C9" s="3" t="s">
        <v>16</v>
      </c>
      <c r="D9" s="8"/>
      <c r="E9" s="7"/>
    </row>
    <row r="10" spans="1:5" x14ac:dyDescent="0.25">
      <c r="A10" s="5" t="s">
        <v>17</v>
      </c>
      <c r="B10" s="13">
        <f>DATE(ANNÉE,7,14)</f>
        <v>45121</v>
      </c>
      <c r="C10" s="10">
        <v>45121</v>
      </c>
    </row>
    <row r="11" spans="1:5" x14ac:dyDescent="0.25">
      <c r="A11" s="5" t="s">
        <v>18</v>
      </c>
      <c r="B11" s="13">
        <f>DATE(ANNÉE,8,15)</f>
        <v>45153</v>
      </c>
      <c r="C11" s="10">
        <v>45153</v>
      </c>
    </row>
    <row r="12" spans="1:5" x14ac:dyDescent="0.25">
      <c r="A12" s="5" t="s">
        <v>19</v>
      </c>
      <c r="B12" s="13">
        <f>DATE(ANNÉE,11,1)</f>
        <v>45231</v>
      </c>
      <c r="C12" s="3" t="s">
        <v>20</v>
      </c>
    </row>
    <row r="13" spans="1:5" x14ac:dyDescent="0.25">
      <c r="A13" s="5" t="s">
        <v>21</v>
      </c>
      <c r="B13" s="13">
        <f>DATE(ANNÉE,11,11)</f>
        <v>45241</v>
      </c>
      <c r="C13" s="10">
        <v>45241</v>
      </c>
    </row>
    <row r="14" spans="1:5" x14ac:dyDescent="0.25">
      <c r="A14" s="5" t="s">
        <v>22</v>
      </c>
      <c r="B14" s="13">
        <f>DATE(ANNÉE,12,25)</f>
        <v>45285</v>
      </c>
      <c r="C14" s="10">
        <v>45285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E70F1-78DD-4030-A58C-A940AA0B4BD6}">
  <dimension ref="A1:Z61"/>
  <sheetViews>
    <sheetView showZeros="0" tabSelected="1" topLeftCell="A16" zoomScale="120" zoomScaleNormal="120" workbookViewId="0">
      <selection activeCell="Q30" sqref="Q30"/>
    </sheetView>
  </sheetViews>
  <sheetFormatPr baseColWidth="10" defaultRowHeight="11.25" x14ac:dyDescent="0.2"/>
  <cols>
    <col min="1" max="1" width="13.42578125" style="15" customWidth="1"/>
    <col min="2" max="2" width="20.7109375" style="16" customWidth="1"/>
    <col min="3" max="8" width="5.7109375" style="16" customWidth="1"/>
    <col min="9" max="9" width="0.85546875" style="57" customWidth="1"/>
    <col min="10" max="17" width="5.7109375" style="25" customWidth="1"/>
    <col min="18" max="18" width="2.85546875" style="16" customWidth="1"/>
    <col min="19" max="26" width="5.7109375" style="80" customWidth="1"/>
    <col min="27" max="16384" width="11.42578125" style="16"/>
  </cols>
  <sheetData>
    <row r="1" spans="1:26" ht="16.5" customHeight="1" x14ac:dyDescent="0.2">
      <c r="A1" s="80"/>
      <c r="B1" s="80"/>
      <c r="C1" s="80"/>
      <c r="D1" s="80"/>
      <c r="E1" s="80"/>
      <c r="H1" s="80"/>
      <c r="I1" s="55"/>
    </row>
    <row r="2" spans="1:26" ht="16.5" customHeight="1" x14ac:dyDescent="0.2">
      <c r="A2" s="80"/>
      <c r="B2" s="80"/>
      <c r="C2" s="80"/>
      <c r="D2" s="80"/>
      <c r="E2" s="80"/>
      <c r="H2" s="80"/>
      <c r="I2" s="55"/>
    </row>
    <row r="3" spans="1:26" ht="16.5" customHeight="1" x14ac:dyDescent="0.2">
      <c r="A3" s="80"/>
      <c r="B3" s="80"/>
      <c r="C3" s="80"/>
      <c r="D3" s="80"/>
      <c r="E3" s="80"/>
      <c r="F3" s="80"/>
      <c r="G3" s="80"/>
      <c r="H3" s="80"/>
      <c r="I3" s="55"/>
    </row>
    <row r="4" spans="1:26" ht="16.5" customHeight="1" thickBot="1" x14ac:dyDescent="0.25">
      <c r="A4" s="24"/>
      <c r="B4" s="17"/>
      <c r="C4" s="17"/>
      <c r="D4" s="80"/>
      <c r="E4" s="80"/>
      <c r="F4" s="80"/>
      <c r="G4" s="80"/>
      <c r="H4" s="80"/>
      <c r="I4" s="55"/>
    </row>
    <row r="5" spans="1:26" ht="15.95" customHeight="1" x14ac:dyDescent="0.2">
      <c r="A5" s="24"/>
      <c r="B5" s="17"/>
      <c r="C5" s="17"/>
      <c r="D5" s="22"/>
      <c r="E5" s="23"/>
      <c r="F5" s="23"/>
      <c r="G5" s="23"/>
      <c r="H5" s="23"/>
      <c r="I5" s="56"/>
      <c r="J5" s="104"/>
      <c r="K5" s="105"/>
      <c r="L5" s="105"/>
      <c r="M5" s="105"/>
      <c r="N5" s="105"/>
      <c r="O5" s="105"/>
      <c r="P5" s="106"/>
    </row>
    <row r="6" spans="1:26" ht="12.95" customHeight="1" x14ac:dyDescent="0.2">
      <c r="A6" s="78"/>
      <c r="B6" s="78"/>
      <c r="C6" s="78"/>
      <c r="D6" s="23"/>
      <c r="E6" s="23"/>
      <c r="F6" s="23"/>
      <c r="G6" s="23"/>
      <c r="H6" s="23"/>
      <c r="I6" s="56"/>
      <c r="J6" s="107"/>
      <c r="K6" s="108"/>
      <c r="L6" s="108"/>
      <c r="M6" s="108"/>
      <c r="N6" s="108"/>
      <c r="O6" s="108"/>
      <c r="P6" s="109"/>
    </row>
    <row r="7" spans="1:26" ht="12.95" customHeight="1" x14ac:dyDescent="0.2">
      <c r="A7" s="78"/>
      <c r="B7" s="78"/>
      <c r="C7" s="78"/>
      <c r="D7" s="23"/>
      <c r="E7" s="23"/>
      <c r="F7" s="23"/>
      <c r="G7" s="23"/>
      <c r="H7" s="23"/>
      <c r="I7" s="56"/>
      <c r="J7" s="107"/>
      <c r="K7" s="108"/>
      <c r="L7" s="108"/>
      <c r="M7" s="108"/>
      <c r="N7" s="108"/>
      <c r="O7" s="108"/>
      <c r="P7" s="109"/>
    </row>
    <row r="8" spans="1:26" ht="12.95" customHeight="1" x14ac:dyDescent="0.2">
      <c r="A8" s="78"/>
      <c r="B8" s="78"/>
      <c r="C8" s="78"/>
      <c r="D8" s="23"/>
      <c r="E8" s="23"/>
      <c r="F8" s="23"/>
      <c r="G8" s="23"/>
      <c r="H8" s="23"/>
      <c r="I8" s="56"/>
      <c r="J8" s="107"/>
      <c r="K8" s="108"/>
      <c r="L8" s="108"/>
      <c r="M8" s="108"/>
      <c r="N8" s="108"/>
      <c r="O8" s="108"/>
      <c r="P8" s="109"/>
    </row>
    <row r="9" spans="1:26" ht="12.95" customHeight="1" x14ac:dyDescent="0.2">
      <c r="A9" s="78"/>
      <c r="B9" s="78"/>
      <c r="C9" s="78"/>
      <c r="D9" s="23"/>
      <c r="E9" s="23"/>
      <c r="F9" s="23"/>
      <c r="G9" s="23"/>
      <c r="H9" s="23"/>
      <c r="I9" s="56"/>
      <c r="J9" s="107"/>
      <c r="K9" s="108"/>
      <c r="L9" s="108"/>
      <c r="M9" s="108"/>
      <c r="N9" s="108"/>
      <c r="O9" s="108"/>
      <c r="P9" s="109"/>
    </row>
    <row r="10" spans="1:26" ht="12.95" customHeight="1" thickBot="1" x14ac:dyDescent="0.25">
      <c r="A10" s="78"/>
      <c r="B10" s="78"/>
      <c r="C10" s="78"/>
      <c r="J10" s="110"/>
      <c r="K10" s="111"/>
      <c r="L10" s="111"/>
      <c r="M10" s="111"/>
      <c r="N10" s="111"/>
      <c r="O10" s="111"/>
      <c r="P10" s="112"/>
    </row>
    <row r="11" spans="1:26" ht="12" customHeight="1" x14ac:dyDescent="0.2">
      <c r="A11" s="65"/>
      <c r="B11" s="65"/>
      <c r="C11" s="65"/>
      <c r="D11" s="18"/>
      <c r="E11" s="18"/>
      <c r="F11" s="79"/>
      <c r="G11" s="79"/>
      <c r="H11" s="80"/>
      <c r="I11" s="55"/>
    </row>
    <row r="12" spans="1:26" s="69" customFormat="1" ht="15.6" customHeight="1" x14ac:dyDescent="0.2">
      <c r="A12" s="66"/>
      <c r="B12" s="67"/>
      <c r="C12" s="67"/>
      <c r="D12" s="68"/>
      <c r="F12" s="70"/>
      <c r="H12" s="70"/>
      <c r="I12" s="71"/>
      <c r="J12" s="72"/>
      <c r="K12" s="72"/>
      <c r="L12" s="72"/>
      <c r="M12" s="72"/>
      <c r="N12" s="113">
        <v>45108</v>
      </c>
      <c r="O12" s="113"/>
      <c r="P12" s="113"/>
      <c r="Q12" s="72"/>
      <c r="S12" s="68"/>
      <c r="T12" s="68"/>
      <c r="U12" s="68"/>
      <c r="V12" s="68"/>
      <c r="W12" s="68"/>
      <c r="X12" s="68"/>
      <c r="Y12" s="68"/>
      <c r="Z12" s="68"/>
    </row>
    <row r="13" spans="1:26" s="69" customFormat="1" ht="15.6" customHeight="1" x14ac:dyDescent="0.2">
      <c r="A13" s="66"/>
      <c r="B13" s="67"/>
      <c r="C13" s="67"/>
      <c r="D13" s="68"/>
      <c r="F13" s="70"/>
      <c r="G13" s="70"/>
      <c r="H13" s="70"/>
      <c r="I13" s="71"/>
      <c r="J13" s="72"/>
      <c r="K13" s="72"/>
      <c r="L13" s="72"/>
      <c r="M13" s="72"/>
      <c r="N13" s="114">
        <f>N12</f>
        <v>45108</v>
      </c>
      <c r="O13" s="114"/>
      <c r="P13" s="114"/>
      <c r="Q13" s="72"/>
      <c r="S13" s="68"/>
      <c r="T13" s="68"/>
      <c r="U13" s="68"/>
      <c r="V13" s="68"/>
      <c r="W13" s="68"/>
      <c r="X13" s="68"/>
      <c r="Y13" s="68"/>
      <c r="Z13" s="68"/>
    </row>
    <row r="14" spans="1:26" s="69" customFormat="1" ht="15.6" customHeight="1" x14ac:dyDescent="0.2">
      <c r="A14" s="73" t="s">
        <v>43</v>
      </c>
      <c r="B14" s="74"/>
      <c r="C14" s="74"/>
      <c r="F14" s="81" t="s">
        <v>25</v>
      </c>
      <c r="G14" s="81" t="s">
        <v>26</v>
      </c>
      <c r="H14" s="81"/>
      <c r="I14" s="75"/>
      <c r="J14" s="72"/>
      <c r="K14" s="72"/>
      <c r="L14" s="72"/>
      <c r="M14" s="72"/>
      <c r="N14" s="72"/>
      <c r="O14" s="72"/>
      <c r="P14" s="72"/>
      <c r="Q14" s="72"/>
      <c r="S14" s="68"/>
      <c r="T14" s="68"/>
      <c r="U14" s="68"/>
      <c r="V14" s="68"/>
      <c r="W14" s="68"/>
      <c r="X14" s="68"/>
      <c r="Y14" s="68"/>
      <c r="Z14" s="68"/>
    </row>
    <row r="15" spans="1:26" ht="9.9499999999999993" customHeight="1" thickBot="1" x14ac:dyDescent="0.25">
      <c r="A15" s="80"/>
      <c r="F15" s="82">
        <v>0.875</v>
      </c>
      <c r="G15" s="82">
        <v>0.25</v>
      </c>
      <c r="I15" s="83"/>
    </row>
    <row r="16" spans="1:26" s="28" customFormat="1" ht="21.75" customHeight="1" thickBot="1" x14ac:dyDescent="0.25">
      <c r="A16" s="43" t="s">
        <v>25</v>
      </c>
      <c r="B16" s="40" t="s">
        <v>0</v>
      </c>
      <c r="C16" s="38" t="s">
        <v>27</v>
      </c>
      <c r="D16" s="39" t="s">
        <v>23</v>
      </c>
      <c r="E16" s="39" t="s">
        <v>24</v>
      </c>
      <c r="F16" s="39" t="s">
        <v>25</v>
      </c>
      <c r="G16" s="48" t="s">
        <v>26</v>
      </c>
      <c r="H16" s="51" t="s">
        <v>33</v>
      </c>
      <c r="I16" s="58"/>
      <c r="J16" s="100" t="s">
        <v>29</v>
      </c>
      <c r="K16" s="101"/>
      <c r="L16" s="101" t="s">
        <v>30</v>
      </c>
      <c r="M16" s="101"/>
      <c r="N16" s="101" t="s">
        <v>31</v>
      </c>
      <c r="O16" s="101"/>
      <c r="P16" s="101" t="s">
        <v>32</v>
      </c>
      <c r="Q16" s="102"/>
      <c r="S16" s="84"/>
      <c r="T16" s="84"/>
      <c r="U16" s="84"/>
      <c r="V16" s="84"/>
      <c r="W16" s="84"/>
      <c r="X16" s="84"/>
      <c r="Y16" s="84"/>
      <c r="Z16" s="84"/>
    </row>
    <row r="17" spans="1:26" ht="15.95" customHeight="1" x14ac:dyDescent="0.2">
      <c r="A17" s="44">
        <f>N12</f>
        <v>45108</v>
      </c>
      <c r="B17" s="41"/>
      <c r="C17" s="34"/>
      <c r="D17" s="35"/>
      <c r="E17" s="35"/>
      <c r="F17" s="36">
        <f>H17-G17</f>
        <v>0</v>
      </c>
      <c r="G17" s="49">
        <f>IF(AND(D17&gt;=E17,D17&lt;=DBN,D17&lt;&gt;0,E17&lt;&gt;0),(MOD(FDN-DBN,1)-IF(E17&lt;=FDN,FDN-E17)+IF(D17&lt;=FDN,FDN-D17))*24,IF(AND(D17&gt;=E17,D17&gt;DBN,D17&lt;&gt;0,E17&lt;&gt;0),(MOD(FDN-DBNt,1)-(D17-DBN)+IF(E17&gt;=DBN,E17-DBN)-IF(D17&lt;FDN,FDN-E17))*24,IF(AND(D17&lt;E17,ISNUMBER(D17),E17&lt;&gt;0),(IF(AND(D17&lt;=FDN,E17&lt;=FDN),E17-D17)+IF(AND(D17&lt;=FDN,E17&gt;FDN),FDN-D17)+IF(E17&gt;=DBN,E17-D17-IF(D17&lt;=DBN,DBN-D17)))*24,0)))</f>
        <v>0</v>
      </c>
      <c r="H17" s="52">
        <f t="shared" ref="H17:H47" si="0">MOD(E17-D17,1)*24</f>
        <v>0</v>
      </c>
      <c r="I17" s="59" t="s">
        <v>44</v>
      </c>
      <c r="J17" s="64">
        <f t="shared" ref="J17:J47" si="1">IF(AND(WEEKDAY($A17)&lt;&gt;1,COUNTIF(Jour_Férié,$A17)=0),F17,"")</f>
        <v>0</v>
      </c>
      <c r="K17" s="36">
        <f t="shared" ref="K17:K47" si="2">IF(AND(WEEKDAY($A17)&lt;&gt;1,COUNTIF(Jour_Férié,$A17)=0),G17,"")</f>
        <v>0</v>
      </c>
      <c r="L17" s="36" t="str">
        <f t="shared" ref="L17:L47" si="3">IF(AND(WEEKDAY($A17)=1,COUNTIF(Jour_Férié,$A17)=0),F17,"")</f>
        <v/>
      </c>
      <c r="M17" s="36" t="str">
        <f t="shared" ref="M17:M47" si="4">IF(AND(WEEKDAY($A17)=1,COUNTIF(Jour_Férié,$A17)=0),G17,"")</f>
        <v/>
      </c>
      <c r="N17" s="36" t="str">
        <f t="shared" ref="N17:N47" si="5">IF(AND(WEEKDAY($A17)&lt;&gt;1,COUNTIF(Jour_Férié,$A17)=1),F17,"")</f>
        <v/>
      </c>
      <c r="O17" s="36" t="str">
        <f t="shared" ref="O17:O47" si="6">IF(AND(WEEKDAY($A17)&lt;&gt;1,COUNTIF(Jour_Férié,$A17)=1),G17,"")</f>
        <v/>
      </c>
      <c r="P17" s="36" t="str">
        <f t="shared" ref="P17:P47" si="7">IF(AND(WEEKDAY($A17)=1,COUNTIF(Jour_Férié,$A17)=1),F17,"")</f>
        <v/>
      </c>
      <c r="Q17" s="37" t="str">
        <f t="shared" ref="Q17:Q47" si="8">IF(AND(WEEKDAY($A17)=1,COUNTIF(Jour_Férié,$A17)=1),G17,"")</f>
        <v/>
      </c>
    </row>
    <row r="18" spans="1:26" ht="15.95" customHeight="1" x14ac:dyDescent="0.2">
      <c r="A18" s="45">
        <f>SUM(A17+1)</f>
        <v>45109</v>
      </c>
      <c r="B18" s="27"/>
      <c r="C18" s="47"/>
      <c r="D18" s="20"/>
      <c r="E18" s="20"/>
      <c r="F18" s="76">
        <f t="shared" ref="F18:F19" si="9">H18-G18</f>
        <v>0</v>
      </c>
      <c r="G18" s="26">
        <f>IF(AND(D18&gt;=E18,D18&lt;=DBN,D18&lt;&gt;0,E18&lt;&gt;0),(MOD(FDN-DBN,1)-IF(E18&lt;=FDN,FDN-E18)+IF(D18&lt;=FDN,FDN-D18))*24,IF(AND(D18&gt;=E18,D18&gt;DBN,D18&lt;&gt;0,E18&lt;&gt;0),(MOD(FDN-DBNt,1)-(D18-DBN)+IF(E18&gt;=DBN,E18-DBN)-IF(D18&lt;FDN,FDN-E18))*24,IF(AND(D18&lt;E18,ISNUMBER(D18),E18&lt;&gt;0),(IF(AND(D18&lt;=FDN,E18&lt;=FDN),E18-D18)+IF(AND(D18&lt;=FDN,E18&gt;FDN),FDN-D18)+IF(E18&gt;=DBN,E18-D18-IF(D18&lt;=DBN,DBN-D18)))*24,0)))</f>
        <v>0</v>
      </c>
      <c r="H18" s="53">
        <f t="shared" si="0"/>
        <v>0</v>
      </c>
      <c r="I18" s="59" t="s">
        <v>44</v>
      </c>
      <c r="J18" s="62" t="str">
        <f t="shared" si="1"/>
        <v/>
      </c>
      <c r="K18" s="76" t="str">
        <f t="shared" si="2"/>
        <v/>
      </c>
      <c r="L18" s="76">
        <f t="shared" si="3"/>
        <v>0</v>
      </c>
      <c r="M18" s="76">
        <f t="shared" si="4"/>
        <v>0</v>
      </c>
      <c r="N18" s="76" t="str">
        <f t="shared" si="5"/>
        <v/>
      </c>
      <c r="O18" s="76" t="str">
        <f t="shared" si="6"/>
        <v/>
      </c>
      <c r="P18" s="76" t="str">
        <f t="shared" si="7"/>
        <v/>
      </c>
      <c r="Q18" s="30" t="str">
        <f t="shared" si="8"/>
        <v/>
      </c>
    </row>
    <row r="19" spans="1:26" ht="15.95" customHeight="1" x14ac:dyDescent="0.2">
      <c r="A19" s="45">
        <f t="shared" ref="A19:A47" si="10">SUM(A18+1)</f>
        <v>45110</v>
      </c>
      <c r="B19" s="27"/>
      <c r="C19" s="77"/>
      <c r="D19" s="20"/>
      <c r="E19" s="20"/>
      <c r="F19" s="76">
        <f t="shared" si="9"/>
        <v>0</v>
      </c>
      <c r="G19" s="26">
        <f>IF(AND(D19&gt;=E19,D19&lt;=DBN,D19&lt;&gt;0,E19&lt;&gt;0),(MOD(FDN-DBN,1)-IF(E19&lt;=FDN,FDN-E19)+IF(D19&lt;=FDN,FDN-D19))*24,IF(AND(D19&gt;=E19,D19&gt;DBN,D19&lt;&gt;0,E19&lt;&gt;0),(MOD(FDN-DBNt,1)-(D19-DBN)+IF(E19&gt;=DBN,E19-DBN)-IF(D19&lt;FDN,FDN-E19))*24,IF(AND(D19&lt;E19,ISNUMBER(D19),E19&lt;&gt;0),(IF(AND(D19&lt;=FDN,E19&lt;=FDN),E19-D19)+IF(AND(D19&lt;=FDN,E19&gt;FDN),FDN-D19)+IF(E19&gt;=DBN,E19-D19-IF(D19&lt;=DBN,DBN-D19)))*24,0)))</f>
        <v>0</v>
      </c>
      <c r="H19" s="53">
        <f t="shared" si="0"/>
        <v>0</v>
      </c>
      <c r="I19" s="59" t="s">
        <v>44</v>
      </c>
      <c r="J19" s="62">
        <f t="shared" si="1"/>
        <v>0</v>
      </c>
      <c r="K19" s="76">
        <f t="shared" si="2"/>
        <v>0</v>
      </c>
      <c r="L19" s="76" t="str">
        <f t="shared" si="3"/>
        <v/>
      </c>
      <c r="M19" s="76" t="str">
        <f t="shared" si="4"/>
        <v/>
      </c>
      <c r="N19" s="76" t="str">
        <f t="shared" si="5"/>
        <v/>
      </c>
      <c r="O19" s="76" t="str">
        <f t="shared" si="6"/>
        <v/>
      </c>
      <c r="P19" s="76" t="str">
        <f t="shared" si="7"/>
        <v/>
      </c>
      <c r="Q19" s="30" t="str">
        <f t="shared" si="8"/>
        <v/>
      </c>
    </row>
    <row r="20" spans="1:26" ht="15.95" customHeight="1" x14ac:dyDescent="0.2">
      <c r="A20" s="45">
        <f t="shared" si="10"/>
        <v>45111</v>
      </c>
      <c r="B20" s="27"/>
      <c r="C20" s="77"/>
      <c r="D20" s="20"/>
      <c r="E20" s="20"/>
      <c r="F20" s="76">
        <f t="shared" ref="F20:F31" si="11">H20-G20</f>
        <v>0</v>
      </c>
      <c r="G20" s="26">
        <f>IF(AND(D20&gt;=E20,D20&lt;=DBN,D20&lt;&gt;0,E20&lt;&gt;0),(MOD(FDN-DBN,1)-IF(E20&lt;=FDN,FDN-E20)+IF(D20&lt;=FDN,FDN-D20))*24,IF(AND(D20&gt;=E20,D20&gt;DBN,D20&lt;&gt;0,E20&lt;&gt;0),(MOD(FDN-DBNt,1)-(D20-DBN)+IF(E20&gt;=DBN,E20-DBN)-IF(D20&lt;FDN,FDN-E20))*24,IF(AND(D20&lt;E20,ISNUMBER(D20),E20&lt;&gt;0),(IF(AND(D20&lt;=FDN,E20&lt;=FDN),E20-D20)+IF(AND(D20&lt;=FDN,E20&gt;FDN),FDN-D20)+IF(E20&gt;=DBN,E20-D20-IF(D20&lt;=DBN,DBN-D20)))*24,0)))</f>
        <v>0</v>
      </c>
      <c r="H20" s="53">
        <f t="shared" si="0"/>
        <v>0</v>
      </c>
      <c r="I20" s="59" t="s">
        <v>44</v>
      </c>
      <c r="J20" s="62">
        <f t="shared" si="1"/>
        <v>0</v>
      </c>
      <c r="K20" s="76">
        <f t="shared" si="2"/>
        <v>0</v>
      </c>
      <c r="L20" s="76" t="str">
        <f t="shared" si="3"/>
        <v/>
      </c>
      <c r="M20" s="76" t="str">
        <f t="shared" si="4"/>
        <v/>
      </c>
      <c r="N20" s="76" t="str">
        <f t="shared" si="5"/>
        <v/>
      </c>
      <c r="O20" s="76" t="str">
        <f t="shared" si="6"/>
        <v/>
      </c>
      <c r="P20" s="76" t="str">
        <f t="shared" si="7"/>
        <v/>
      </c>
      <c r="Q20" s="30" t="str">
        <f t="shared" si="8"/>
        <v/>
      </c>
    </row>
    <row r="21" spans="1:26" ht="15.95" customHeight="1" x14ac:dyDescent="0.2">
      <c r="A21" s="45">
        <f t="shared" si="10"/>
        <v>45112</v>
      </c>
      <c r="B21" s="27"/>
      <c r="C21" s="77"/>
      <c r="D21" s="20"/>
      <c r="E21" s="20"/>
      <c r="F21" s="76">
        <f t="shared" si="11"/>
        <v>0</v>
      </c>
      <c r="G21" s="26">
        <f>IF(AND(D21&gt;=E21,D21&lt;=DBN,D21&lt;&gt;0,E21&lt;&gt;0),(MOD(FDN-DBN,1)-IF(E21&lt;=FDN,FDN-E21)+IF(D21&lt;=FDN,FDN-D21))*24,IF(AND(D21&gt;=E21,D21&gt;DBN,D21&lt;&gt;0,E21&lt;&gt;0),(MOD(FDN-DBNt,1)-(D21-DBN)+IF(E21&gt;=DBN,E21-DBN)-IF(D21&lt;FDN,FDN-E21))*24,IF(AND(D21&lt;E21,ISNUMBER(D21),E21&lt;&gt;0),(IF(AND(D21&lt;=FDN,E21&lt;=FDN),E21-D21)+IF(AND(D21&lt;=FDN,E21&gt;FDN),FDN-D21)+IF(E21&gt;=DBN,E21-D21-IF(D21&lt;=DBN,DBN-D21)))*24,0)))</f>
        <v>0</v>
      </c>
      <c r="H21" s="53">
        <f t="shared" si="0"/>
        <v>0</v>
      </c>
      <c r="I21" s="59" t="s">
        <v>44</v>
      </c>
      <c r="J21" s="62">
        <f t="shared" si="1"/>
        <v>0</v>
      </c>
      <c r="K21" s="76">
        <f t="shared" si="2"/>
        <v>0</v>
      </c>
      <c r="L21" s="76" t="str">
        <f t="shared" si="3"/>
        <v/>
      </c>
      <c r="M21" s="76" t="str">
        <f t="shared" si="4"/>
        <v/>
      </c>
      <c r="N21" s="76" t="str">
        <f t="shared" si="5"/>
        <v/>
      </c>
      <c r="O21" s="76" t="str">
        <f t="shared" si="6"/>
        <v/>
      </c>
      <c r="P21" s="76" t="str">
        <f t="shared" si="7"/>
        <v/>
      </c>
      <c r="Q21" s="30" t="str">
        <f t="shared" si="8"/>
        <v/>
      </c>
    </row>
    <row r="22" spans="1:26" ht="15.95" customHeight="1" x14ac:dyDescent="0.2">
      <c r="A22" s="45">
        <f t="shared" si="10"/>
        <v>45113</v>
      </c>
      <c r="B22" s="27"/>
      <c r="C22" s="77"/>
      <c r="D22" s="20"/>
      <c r="E22" s="20"/>
      <c r="F22" s="76">
        <f t="shared" si="11"/>
        <v>0</v>
      </c>
      <c r="G22" s="26">
        <f>IF(AND(D22&gt;=E22,D22&lt;=DBN,D22&lt;&gt;0,E22&lt;&gt;0),(MOD(FDN-DBN,1)-IF(E22&lt;=FDN,FDN-E22)+IF(D22&lt;=FDN,FDN-D22))*24,IF(AND(D22&gt;=E22,D22&gt;DBN,D22&lt;&gt;0,E22&lt;&gt;0),(MOD(FDN-DBNt,1)-(D22-DBN)+IF(E22&gt;=DBN,E22-DBN)-IF(D22&lt;FDN,FDN-E22))*24,IF(AND(D22&lt;E22,ISNUMBER(D22),E22&lt;&gt;0),(IF(AND(D22&lt;=FDN,E22&lt;=FDN),E22-D22)+IF(AND(D22&lt;=FDN,E22&gt;FDN),FDN-D22)+IF(E22&gt;=DBN,E22-D22-IF(D22&lt;=DBN,DBN-D22)))*24,0)))</f>
        <v>0</v>
      </c>
      <c r="H22" s="53">
        <f t="shared" si="0"/>
        <v>0</v>
      </c>
      <c r="I22" s="59" t="s">
        <v>44</v>
      </c>
      <c r="J22" s="62">
        <f t="shared" si="1"/>
        <v>0</v>
      </c>
      <c r="K22" s="76">
        <f t="shared" si="2"/>
        <v>0</v>
      </c>
      <c r="L22" s="76" t="str">
        <f t="shared" si="3"/>
        <v/>
      </c>
      <c r="M22" s="76" t="str">
        <f t="shared" si="4"/>
        <v/>
      </c>
      <c r="N22" s="76" t="str">
        <f t="shared" si="5"/>
        <v/>
      </c>
      <c r="O22" s="76" t="str">
        <f t="shared" si="6"/>
        <v/>
      </c>
      <c r="P22" s="76" t="str">
        <f t="shared" si="7"/>
        <v/>
      </c>
      <c r="Q22" s="30" t="str">
        <f t="shared" si="8"/>
        <v/>
      </c>
    </row>
    <row r="23" spans="1:26" ht="15.95" customHeight="1" x14ac:dyDescent="0.2">
      <c r="A23" s="45">
        <f t="shared" si="10"/>
        <v>45114</v>
      </c>
      <c r="B23" s="27"/>
      <c r="C23" s="77"/>
      <c r="D23" s="20">
        <v>0.95833333333333337</v>
      </c>
      <c r="E23" s="20">
        <v>8.3333333333333329E-2</v>
      </c>
      <c r="F23" s="76" t="e">
        <f t="shared" si="11"/>
        <v>#NAME?</v>
      </c>
      <c r="G23" s="26" t="e">
        <f>IF(AND(D23&gt;=E23,D23&lt;=DBN,D23&lt;&gt;0,E23&lt;&gt;0),(MOD(FDN-DBN,1)-IF(E23&lt;=FDN,FDN-E23)+IF(D23&lt;=FDN,FDN-D23))*24,IF(AND(D23&gt;=E23,D23&gt;DBN,D23&lt;&gt;0,E23&lt;&gt;0),(MOD(FDN-DBNt,1)-(D23-DBN)+IF(E23&gt;=DBN,E23-DBN)-IF(D23&lt;FDN,FDN-E23))*24,IF(AND(D23&lt;E23,ISNUMBER(D23),E23&lt;&gt;0),(IF(AND(D23&lt;=FDN,E23&lt;=FDN),E23-D23)+IF(AND(D23&lt;=FDN,E23&gt;FDN),FDN-D23)+IF(E23&gt;=DBN,E23-D23-IF(D23&lt;=DBN,DBN-D23)))*24,0)))</f>
        <v>#NAME?</v>
      </c>
      <c r="H23" s="53">
        <f t="shared" si="0"/>
        <v>3</v>
      </c>
      <c r="I23" s="59" t="s">
        <v>44</v>
      </c>
      <c r="J23" s="62" t="e">
        <f t="shared" si="1"/>
        <v>#NAME?</v>
      </c>
      <c r="K23" s="76" t="e">
        <f t="shared" si="2"/>
        <v>#NAME?</v>
      </c>
      <c r="L23" s="76" t="str">
        <f t="shared" si="3"/>
        <v/>
      </c>
      <c r="M23" s="76" t="str">
        <f t="shared" si="4"/>
        <v/>
      </c>
      <c r="N23" s="76" t="str">
        <f t="shared" si="5"/>
        <v/>
      </c>
      <c r="O23" s="76" t="str">
        <f t="shared" si="6"/>
        <v/>
      </c>
      <c r="P23" s="76" t="str">
        <f t="shared" si="7"/>
        <v/>
      </c>
      <c r="Q23" s="30" t="str">
        <f t="shared" si="8"/>
        <v/>
      </c>
    </row>
    <row r="24" spans="1:26" ht="15.95" customHeight="1" x14ac:dyDescent="0.2">
      <c r="A24" s="45">
        <f t="shared" si="10"/>
        <v>45115</v>
      </c>
      <c r="B24" s="27"/>
      <c r="C24" s="77"/>
      <c r="D24" s="20"/>
      <c r="E24" s="20"/>
      <c r="F24" s="76">
        <f t="shared" si="11"/>
        <v>0</v>
      </c>
      <c r="G24" s="26">
        <f>IF(AND(D24&gt;=E24,D24&lt;=DBN,D24&lt;&gt;0,E24&lt;&gt;0),(MOD(FDN-DBN,1)-IF(E24&lt;=FDN,FDN-E24)+IF(D24&lt;=FDN,FDN-D24))*24,IF(AND(D24&gt;=E24,D24&gt;DBN,D24&lt;&gt;0,E24&lt;&gt;0),(MOD(FDN-DBNt,1)-(D24-DBN)+IF(E24&gt;=DBN,E24-DBN)-IF(D24&lt;FDN,FDN-E24))*24,IF(AND(D24&lt;E24,ISNUMBER(D24),E24&lt;&gt;0),(IF(AND(D24&lt;=FDN,E24&lt;=FDN),E24-D24)+IF(AND(D24&lt;=FDN,E24&gt;FDN),FDN-D24)+IF(E24&gt;=DBN,E24-D24-IF(D24&lt;=DBN,DBN-D24)))*24,0)))</f>
        <v>0</v>
      </c>
      <c r="H24" s="53">
        <f t="shared" si="0"/>
        <v>0</v>
      </c>
      <c r="I24" s="59" t="s">
        <v>44</v>
      </c>
      <c r="J24" s="62">
        <f t="shared" si="1"/>
        <v>0</v>
      </c>
      <c r="K24" s="76">
        <f t="shared" si="2"/>
        <v>0</v>
      </c>
      <c r="L24" s="76" t="str">
        <f t="shared" si="3"/>
        <v/>
      </c>
      <c r="M24" s="76" t="str">
        <f t="shared" si="4"/>
        <v/>
      </c>
      <c r="N24" s="76" t="str">
        <f t="shared" si="5"/>
        <v/>
      </c>
      <c r="O24" s="76" t="str">
        <f t="shared" si="6"/>
        <v/>
      </c>
      <c r="P24" s="76" t="str">
        <f t="shared" si="7"/>
        <v/>
      </c>
      <c r="Q24" s="30" t="str">
        <f t="shared" si="8"/>
        <v/>
      </c>
    </row>
    <row r="25" spans="1:26" ht="15.95" customHeight="1" x14ac:dyDescent="0.2">
      <c r="A25" s="45">
        <f t="shared" si="10"/>
        <v>45116</v>
      </c>
      <c r="B25" s="27"/>
      <c r="C25" s="77"/>
      <c r="D25" s="20"/>
      <c r="E25" s="20"/>
      <c r="F25" s="76">
        <f t="shared" si="11"/>
        <v>0</v>
      </c>
      <c r="G25" s="26">
        <f>IF(AND(D25&gt;=E25,D25&lt;=DBN,D25&lt;&gt;0,E25&lt;&gt;0),(MOD(FDN-DBN,1)-IF(E25&lt;=FDN,FDN-E25)+IF(D25&lt;=FDN,FDN-D25))*24,IF(AND(D25&gt;=E25,D25&gt;DBN,D25&lt;&gt;0,E25&lt;&gt;0),(MOD(FDN-DBNt,1)-(D25-DBN)+IF(E25&gt;=DBN,E25-DBN)-IF(D25&lt;FDN,FDN-E25))*24,IF(AND(D25&lt;E25,ISNUMBER(D25),E25&lt;&gt;0),(IF(AND(D25&lt;=FDN,E25&lt;=FDN),E25-D25)+IF(AND(D25&lt;=FDN,E25&gt;FDN),FDN-D25)+IF(E25&gt;=DBN,E25-D25-IF(D25&lt;=DBN,DBN-D25)))*24,0)))</f>
        <v>0</v>
      </c>
      <c r="H25" s="53">
        <f t="shared" si="0"/>
        <v>0</v>
      </c>
      <c r="I25" s="59" t="s">
        <v>44</v>
      </c>
      <c r="J25" s="62" t="str">
        <f t="shared" si="1"/>
        <v/>
      </c>
      <c r="K25" s="76" t="str">
        <f t="shared" si="2"/>
        <v/>
      </c>
      <c r="L25" s="76">
        <f t="shared" si="3"/>
        <v>0</v>
      </c>
      <c r="M25" s="76">
        <f t="shared" si="4"/>
        <v>0</v>
      </c>
      <c r="N25" s="76" t="str">
        <f t="shared" si="5"/>
        <v/>
      </c>
      <c r="O25" s="76" t="str">
        <f t="shared" si="6"/>
        <v/>
      </c>
      <c r="P25" s="76" t="str">
        <f t="shared" si="7"/>
        <v/>
      </c>
      <c r="Q25" s="30" t="str">
        <f t="shared" si="8"/>
        <v/>
      </c>
    </row>
    <row r="26" spans="1:26" ht="15.95" customHeight="1" x14ac:dyDescent="0.2">
      <c r="A26" s="45">
        <f t="shared" si="10"/>
        <v>45117</v>
      </c>
      <c r="B26" s="27"/>
      <c r="C26" s="77"/>
      <c r="D26" s="20"/>
      <c r="E26" s="20"/>
      <c r="F26" s="76">
        <f t="shared" si="11"/>
        <v>0</v>
      </c>
      <c r="G26" s="26">
        <f>IF(AND(D26&gt;=E26,D26&lt;=DBN,D26&lt;&gt;0,E26&lt;&gt;0),(MOD(FDN-DBN,1)-IF(E26&lt;=FDN,FDN-E26)+IF(D26&lt;=FDN,FDN-D26))*24,IF(AND(D26&gt;=E26,D26&gt;DBN,D26&lt;&gt;0,E26&lt;&gt;0),(MOD(FDN-DBNt,1)-(D26-DBN)+IF(E26&gt;=DBN,E26-DBN)-IF(D26&lt;FDN,FDN-E26))*24,IF(AND(D26&lt;E26,ISNUMBER(D26),E26&lt;&gt;0),(IF(AND(D26&lt;=FDN,E26&lt;=FDN),E26-D26)+IF(AND(D26&lt;=FDN,E26&gt;FDN),FDN-D26)+IF(E26&gt;=DBN,E26-D26-IF(D26&lt;=DBN,DBN-D26)))*24,0)))</f>
        <v>0</v>
      </c>
      <c r="H26" s="53">
        <f t="shared" si="0"/>
        <v>0</v>
      </c>
      <c r="I26" s="59" t="s">
        <v>44</v>
      </c>
      <c r="J26" s="62">
        <f t="shared" si="1"/>
        <v>0</v>
      </c>
      <c r="K26" s="76">
        <f t="shared" si="2"/>
        <v>0</v>
      </c>
      <c r="L26" s="76" t="str">
        <f t="shared" si="3"/>
        <v/>
      </c>
      <c r="M26" s="76" t="str">
        <f t="shared" si="4"/>
        <v/>
      </c>
      <c r="N26" s="76" t="str">
        <f t="shared" si="5"/>
        <v/>
      </c>
      <c r="O26" s="76" t="str">
        <f t="shared" si="6"/>
        <v/>
      </c>
      <c r="P26" s="76" t="str">
        <f t="shared" si="7"/>
        <v/>
      </c>
      <c r="Q26" s="30" t="str">
        <f t="shared" si="8"/>
        <v/>
      </c>
    </row>
    <row r="27" spans="1:26" ht="15.95" customHeight="1" thickBot="1" x14ac:dyDescent="0.25">
      <c r="A27" s="45">
        <f t="shared" si="10"/>
        <v>45118</v>
      </c>
      <c r="B27" s="27"/>
      <c r="C27" s="77"/>
      <c r="D27" s="20"/>
      <c r="E27" s="20"/>
      <c r="F27" s="76">
        <f t="shared" si="11"/>
        <v>0</v>
      </c>
      <c r="G27" s="26">
        <f>IF(AND(D27&gt;=E27,D27&lt;=DBN,D27&lt;&gt;0,E27&lt;&gt;0),(MOD(FDN-DBN,1)-IF(E27&lt;=FDN,FDN-E27)+IF(D27&lt;=FDN,FDN-D27))*24,IF(AND(D27&gt;=E27,D27&gt;DBN,D27&lt;&gt;0,E27&lt;&gt;0),(MOD(FDN-DBNt,1)-(D27-DBN)+IF(E27&gt;=DBN,E27-DBN)-IF(D27&lt;FDN,FDN-E27))*24,IF(AND(D27&lt;E27,ISNUMBER(D27),E27&lt;&gt;0),(IF(AND(D27&lt;=FDN,E27&lt;=FDN),E27-D27)+IF(AND(D27&lt;=FDN,E27&gt;FDN),FDN-D27)+IF(E27&gt;=DBN,E27-D27-IF(D27&lt;=DBN,DBN-D27)))*24,0)))</f>
        <v>0</v>
      </c>
      <c r="H27" s="53">
        <f t="shared" si="0"/>
        <v>0</v>
      </c>
      <c r="I27" s="59" t="s">
        <v>44</v>
      </c>
      <c r="J27" s="62">
        <f t="shared" si="1"/>
        <v>0</v>
      </c>
      <c r="K27" s="76">
        <f t="shared" si="2"/>
        <v>0</v>
      </c>
      <c r="L27" s="76" t="str">
        <f t="shared" si="3"/>
        <v/>
      </c>
      <c r="M27" s="76" t="str">
        <f t="shared" si="4"/>
        <v/>
      </c>
      <c r="N27" s="76" t="str">
        <f t="shared" si="5"/>
        <v/>
      </c>
      <c r="O27" s="76" t="str">
        <f t="shared" si="6"/>
        <v/>
      </c>
      <c r="P27" s="76" t="str">
        <f t="shared" si="7"/>
        <v/>
      </c>
      <c r="Q27" s="30" t="str">
        <f t="shared" si="8"/>
        <v/>
      </c>
      <c r="S27" s="96" t="s">
        <v>46</v>
      </c>
      <c r="T27" s="96"/>
      <c r="U27" s="96"/>
      <c r="V27" s="96"/>
      <c r="W27" s="96"/>
      <c r="X27" s="96"/>
      <c r="Y27" s="96"/>
      <c r="Z27" s="96"/>
    </row>
    <row r="28" spans="1:26" ht="15.95" customHeight="1" x14ac:dyDescent="0.2">
      <c r="A28" s="45">
        <f t="shared" si="10"/>
        <v>45119</v>
      </c>
      <c r="B28" s="27"/>
      <c r="C28" s="77"/>
      <c r="D28" s="20"/>
      <c r="E28" s="20"/>
      <c r="F28" s="76">
        <f t="shared" si="11"/>
        <v>0</v>
      </c>
      <c r="G28" s="26">
        <f>IF(AND(D28&gt;=E28,D28&lt;=DBN,D28&lt;&gt;0,E28&lt;&gt;0),(MOD(FDN-DBN,1)-IF(E28&lt;=FDN,FDN-E28)+IF(D28&lt;=FDN,FDN-D28))*24,IF(AND(D28&gt;=E28,D28&gt;DBN,D28&lt;&gt;0,E28&lt;&gt;0),(MOD(FDN-DBNt,1)-(D28-DBN)+IF(E28&gt;=DBN,E28-DBN)-IF(D28&lt;FDN,FDN-E28))*24,IF(AND(D28&lt;E28,ISNUMBER(D28),E28&lt;&gt;0),(IF(AND(D28&lt;=FDN,E28&lt;=FDN),E28-D28)+IF(AND(D28&lt;=FDN,E28&gt;FDN),FDN-D28)+IF(E28&gt;=DBN,E28-D28-IF(D28&lt;=DBN,DBN-D28)))*24,0)))</f>
        <v>0</v>
      </c>
      <c r="H28" s="53">
        <f t="shared" si="0"/>
        <v>0</v>
      </c>
      <c r="I28" s="59" t="s">
        <v>44</v>
      </c>
      <c r="J28" s="62">
        <f t="shared" si="1"/>
        <v>0</v>
      </c>
      <c r="K28" s="76">
        <f t="shared" si="2"/>
        <v>0</v>
      </c>
      <c r="L28" s="76" t="str">
        <f t="shared" si="3"/>
        <v/>
      </c>
      <c r="M28" s="76" t="str">
        <f t="shared" si="4"/>
        <v/>
      </c>
      <c r="N28" s="76" t="str">
        <f t="shared" si="5"/>
        <v/>
      </c>
      <c r="O28" s="76" t="str">
        <f t="shared" si="6"/>
        <v/>
      </c>
      <c r="P28" s="76" t="str">
        <f t="shared" si="7"/>
        <v/>
      </c>
      <c r="Q28" s="30" t="str">
        <f t="shared" si="8"/>
        <v/>
      </c>
      <c r="S28" s="92" t="s">
        <v>29</v>
      </c>
      <c r="T28" s="93"/>
      <c r="U28" s="92" t="s">
        <v>30</v>
      </c>
      <c r="V28" s="94"/>
      <c r="W28" s="95" t="s">
        <v>31</v>
      </c>
      <c r="X28" s="93"/>
      <c r="Y28" s="92" t="s">
        <v>32</v>
      </c>
      <c r="Z28" s="94"/>
    </row>
    <row r="29" spans="1:26" ht="15.95" customHeight="1" thickBot="1" x14ac:dyDescent="0.25">
      <c r="A29" s="45">
        <f t="shared" si="10"/>
        <v>45120</v>
      </c>
      <c r="B29" s="27"/>
      <c r="C29" s="77"/>
      <c r="D29" s="20"/>
      <c r="E29" s="20"/>
      <c r="F29" s="76">
        <f t="shared" si="11"/>
        <v>0</v>
      </c>
      <c r="G29" s="26">
        <f>IF(AND(D29&gt;=E29,D29&lt;=DBN,D29&lt;&gt;0,E29&lt;&gt;0),(MOD(FDN-DBN,1)-IF(E29&lt;=FDN,FDN-E29)+IF(D29&lt;=FDN,FDN-D29))*24,IF(AND(D29&gt;=E29,D29&gt;DBN,D29&lt;&gt;0,E29&lt;&gt;0),(MOD(FDN-DBNt,1)-(D29-DBN)+IF(E29&gt;=DBN,E29-DBN)-IF(D29&lt;FDN,FDN-E29))*24,IF(AND(D29&lt;E29,ISNUMBER(D29),E29&lt;&gt;0),(IF(AND(D29&lt;=FDN,E29&lt;=FDN),E29-D29)+IF(AND(D29&lt;=FDN,E29&gt;FDN),FDN-D29)+IF(E29&gt;=DBN,E29-D29-IF(D29&lt;=DBN,DBN-D29)))*24,0)))</f>
        <v>0</v>
      </c>
      <c r="H29" s="53">
        <f t="shared" si="0"/>
        <v>0</v>
      </c>
      <c r="I29" s="59" t="s">
        <v>44</v>
      </c>
      <c r="J29" s="62">
        <f t="shared" si="1"/>
        <v>0</v>
      </c>
      <c r="K29" s="76">
        <f t="shared" si="2"/>
        <v>0</v>
      </c>
      <c r="L29" s="76" t="str">
        <f t="shared" si="3"/>
        <v/>
      </c>
      <c r="M29" s="76" t="str">
        <f t="shared" si="4"/>
        <v/>
      </c>
      <c r="N29" s="76" t="str">
        <f t="shared" si="5"/>
        <v/>
      </c>
      <c r="O29" s="76" t="str">
        <f t="shared" si="6"/>
        <v/>
      </c>
      <c r="P29" s="76" t="str">
        <f t="shared" si="7"/>
        <v/>
      </c>
      <c r="Q29" s="30" t="str">
        <f t="shared" si="8"/>
        <v/>
      </c>
      <c r="S29" s="85" t="s">
        <v>47</v>
      </c>
      <c r="T29" s="86" t="s">
        <v>26</v>
      </c>
      <c r="U29" s="85" t="s">
        <v>47</v>
      </c>
      <c r="V29" s="87" t="s">
        <v>26</v>
      </c>
      <c r="W29" s="42" t="s">
        <v>47</v>
      </c>
      <c r="X29" s="86" t="s">
        <v>26</v>
      </c>
      <c r="Y29" s="85" t="s">
        <v>47</v>
      </c>
      <c r="Z29" s="87" t="s">
        <v>26</v>
      </c>
    </row>
    <row r="30" spans="1:26" ht="15.95" customHeight="1" thickBot="1" x14ac:dyDescent="0.25">
      <c r="A30" s="45">
        <f t="shared" si="10"/>
        <v>45121</v>
      </c>
      <c r="B30" s="27" t="s">
        <v>45</v>
      </c>
      <c r="C30" s="77" t="s">
        <v>28</v>
      </c>
      <c r="D30" s="20">
        <v>0.79166666666666663</v>
      </c>
      <c r="E30" s="20">
        <v>0.29166666666666669</v>
      </c>
      <c r="F30" s="76">
        <f t="shared" si="11"/>
        <v>3</v>
      </c>
      <c r="G30" s="26">
        <f>IF(AND(D30&gt;=E30,D30&lt;=DBN,D30&lt;&gt;0,E30&lt;&gt;0),(MOD(FDN-DBN,1)-IF(E30&lt;=FDN,FDN-E30)+IF(D30&lt;=FDN,FDN-D30))*24,IF(AND(D30&gt;=E30,D30&gt;DBN,D30&lt;&gt;0,E30&lt;&gt;0),(MOD(FDN-DBNt,1)-(D30-DBN)+IF(E30&gt;=DBN,E30-DBN)-IF(D30&lt;FDN,FDN-E30))*24,IF(AND(D30&lt;E30,ISNUMBER(D30),E30&lt;&gt;0),(IF(AND(D30&lt;=FDN,E30&lt;=FDN),E30-D30)+IF(AND(D30&lt;=FDN,E30&gt;FDN),FDN-D30)+IF(E30&gt;=DBN,E30-D30-IF(D30&lt;=DBN,DBN-D30)))*24,0)))</f>
        <v>9</v>
      </c>
      <c r="H30" s="53">
        <f t="shared" si="0"/>
        <v>12</v>
      </c>
      <c r="I30" s="59" t="s">
        <v>44</v>
      </c>
      <c r="J30" s="62" t="str">
        <f t="shared" si="1"/>
        <v/>
      </c>
      <c r="K30" s="76" t="str">
        <f t="shared" si="2"/>
        <v/>
      </c>
      <c r="L30" s="76" t="str">
        <f t="shared" si="3"/>
        <v/>
      </c>
      <c r="M30" s="76" t="str">
        <f t="shared" si="4"/>
        <v/>
      </c>
      <c r="N30" s="76">
        <f t="shared" si="5"/>
        <v>3</v>
      </c>
      <c r="O30" s="76">
        <f t="shared" si="6"/>
        <v>9</v>
      </c>
      <c r="P30" s="76" t="str">
        <f t="shared" si="7"/>
        <v/>
      </c>
      <c r="Q30" s="115">
        <f>IF(AND(WEEKDAY($A30)=1,COUNTIF(Jour_Férié,$A30)=1),+MAX(0,MIN(FDN,$E30+($E30&lt;$D30))-MAX(0,$D30))+MAX(0,MIN(1,$E30+($E30&lt;$D30))-MAX(FDN,$D30)),0+IF(AND(WEEKDAY($A30+1)=1,COUNTIF(Jour_Férié,$A30+1)=1),MAX(0,MIN(1+DBN,$E30+($E30&lt;$D30))-MAX(1,$D30))+MAX(0,MIN(2,$E30+($E30&lt;$D30))-MAX(1+DBN,$D30)),0))</f>
        <v>0</v>
      </c>
      <c r="S30" s="88">
        <v>1</v>
      </c>
      <c r="T30" s="89">
        <v>6</v>
      </c>
      <c r="U30" s="88"/>
      <c r="V30" s="90"/>
      <c r="W30" s="91">
        <v>2</v>
      </c>
      <c r="X30" s="89">
        <v>3</v>
      </c>
      <c r="Y30" s="88"/>
      <c r="Z30" s="90"/>
    </row>
    <row r="31" spans="1:26" ht="15.95" customHeight="1" x14ac:dyDescent="0.2">
      <c r="A31" s="45">
        <f t="shared" si="10"/>
        <v>45122</v>
      </c>
      <c r="B31" s="27"/>
      <c r="C31" s="77"/>
      <c r="D31" s="20"/>
      <c r="E31" s="20"/>
      <c r="F31" s="76">
        <f t="shared" si="11"/>
        <v>0</v>
      </c>
      <c r="G31" s="26">
        <f>IF(AND(D31&gt;=E31,D31&lt;=DBN,D31&lt;&gt;0,E31&lt;&gt;0),(MOD(FDN-DBN,1)-IF(E31&lt;=FDN,FDN-E31)+IF(D31&lt;=FDN,FDN-D31))*24,IF(AND(D31&gt;=E31,D31&gt;DBN,D31&lt;&gt;0,E31&lt;&gt;0),(MOD(FDN-DBNt,1)-(D31-DBN)+IF(E31&gt;=DBN,E31-DBN)-IF(D31&lt;FDN,FDN-E31))*24,IF(AND(D31&lt;E31,ISNUMBER(D31),E31&lt;&gt;0),(IF(AND(D31&lt;=FDN,E31&lt;=FDN),E31-D31)+IF(AND(D31&lt;=FDN,E31&gt;FDN),FDN-D31)+IF(E31&gt;=DBN,E31-D31-IF(D31&lt;=DBN,DBN-D31)))*24,0)))</f>
        <v>0</v>
      </c>
      <c r="H31" s="53">
        <f t="shared" si="0"/>
        <v>0</v>
      </c>
      <c r="I31" s="59" t="s">
        <v>44</v>
      </c>
      <c r="J31" s="62">
        <f t="shared" si="1"/>
        <v>0</v>
      </c>
      <c r="K31" s="76">
        <f t="shared" si="2"/>
        <v>0</v>
      </c>
      <c r="L31" s="76" t="str">
        <f t="shared" si="3"/>
        <v/>
      </c>
      <c r="M31" s="76" t="str">
        <f t="shared" si="4"/>
        <v/>
      </c>
      <c r="N31" s="76" t="str">
        <f t="shared" si="5"/>
        <v/>
      </c>
      <c r="O31" s="76" t="str">
        <f t="shared" si="6"/>
        <v/>
      </c>
      <c r="P31" s="76" t="str">
        <f t="shared" si="7"/>
        <v/>
      </c>
      <c r="Q31" s="30" t="str">
        <f t="shared" si="8"/>
        <v/>
      </c>
    </row>
    <row r="32" spans="1:26" ht="15.95" customHeight="1" x14ac:dyDescent="0.2">
      <c r="A32" s="45">
        <f t="shared" si="10"/>
        <v>45123</v>
      </c>
      <c r="B32" s="27"/>
      <c r="C32" s="77"/>
      <c r="D32" s="20"/>
      <c r="E32" s="20"/>
      <c r="F32" s="76">
        <f t="shared" ref="F32:F46" si="12">H32-G32</f>
        <v>0</v>
      </c>
      <c r="G32" s="26">
        <f>IF(AND(D32&gt;=E32,D32&lt;=DBN,D32&lt;&gt;0,E32&lt;&gt;0),(MOD(FDN-DBN,1)-IF(E32&lt;=FDN,FDN-E32)+IF(D32&lt;=FDN,FDN-D32))*24,IF(AND(D32&gt;=E32,D32&gt;DBN,D32&lt;&gt;0,E32&lt;&gt;0),(MOD(FDN-DBNt,1)-(D32-DBN)+IF(E32&gt;=DBN,E32-DBN)-IF(D32&lt;FDN,FDN-E32))*24,IF(AND(D32&lt;E32,ISNUMBER(D32),E32&lt;&gt;0),(IF(AND(D32&lt;=FDN,E32&lt;=FDN),E32-D32)+IF(AND(D32&lt;=FDN,E32&gt;FDN),FDN-D32)+IF(E32&gt;=DBN,E32-D32-IF(D32&lt;=DBN,DBN-D32)))*24,0)))</f>
        <v>0</v>
      </c>
      <c r="H32" s="53">
        <f t="shared" si="0"/>
        <v>0</v>
      </c>
      <c r="I32" s="59" t="s">
        <v>44</v>
      </c>
      <c r="J32" s="62" t="str">
        <f t="shared" si="1"/>
        <v/>
      </c>
      <c r="K32" s="76" t="str">
        <f t="shared" si="2"/>
        <v/>
      </c>
      <c r="L32" s="76">
        <f t="shared" si="3"/>
        <v>0</v>
      </c>
      <c r="M32" s="76">
        <f t="shared" si="4"/>
        <v>0</v>
      </c>
      <c r="N32" s="76" t="str">
        <f t="shared" si="5"/>
        <v/>
      </c>
      <c r="O32" s="76" t="str">
        <f t="shared" si="6"/>
        <v/>
      </c>
      <c r="P32" s="76" t="str">
        <f t="shared" si="7"/>
        <v/>
      </c>
      <c r="Q32" s="30" t="str">
        <f t="shared" si="8"/>
        <v/>
      </c>
    </row>
    <row r="33" spans="1:17" ht="15.95" customHeight="1" x14ac:dyDescent="0.2">
      <c r="A33" s="45">
        <f t="shared" si="10"/>
        <v>45124</v>
      </c>
      <c r="B33" s="27"/>
      <c r="C33" s="77"/>
      <c r="D33" s="20"/>
      <c r="E33" s="20"/>
      <c r="F33" s="76">
        <f t="shared" si="12"/>
        <v>0</v>
      </c>
      <c r="G33" s="26">
        <f>IF(AND(D33&gt;=E33,D33&lt;=DBN,D33&lt;&gt;0,E33&lt;&gt;0),(MOD(FDN-DBN,1)-IF(E33&lt;=FDN,FDN-E33)+IF(D33&lt;=FDN,FDN-D33))*24,IF(AND(D33&gt;=E33,D33&gt;DBN,D33&lt;&gt;0,E33&lt;&gt;0),(MOD(FDN-DBNt,1)-(D33-DBN)+IF(E33&gt;=DBN,E33-DBN)-IF(D33&lt;FDN,FDN-E33))*24,IF(AND(D33&lt;E33,ISNUMBER(D33),E33&lt;&gt;0),(IF(AND(D33&lt;=FDN,E33&lt;=FDN),E33-D33)+IF(AND(D33&lt;=FDN,E33&gt;FDN),FDN-D33)+IF(E33&gt;=DBN,E33-D33-IF(D33&lt;=DBN,DBN-D33)))*24,0)))</f>
        <v>0</v>
      </c>
      <c r="H33" s="53">
        <f t="shared" si="0"/>
        <v>0</v>
      </c>
      <c r="I33" s="59" t="s">
        <v>44</v>
      </c>
      <c r="J33" s="62">
        <f t="shared" si="1"/>
        <v>0</v>
      </c>
      <c r="K33" s="76">
        <f t="shared" si="2"/>
        <v>0</v>
      </c>
      <c r="L33" s="76" t="str">
        <f t="shared" si="3"/>
        <v/>
      </c>
      <c r="M33" s="76" t="str">
        <f t="shared" si="4"/>
        <v/>
      </c>
      <c r="N33" s="76" t="str">
        <f t="shared" si="5"/>
        <v/>
      </c>
      <c r="O33" s="76" t="str">
        <f t="shared" si="6"/>
        <v/>
      </c>
      <c r="P33" s="76" t="str">
        <f t="shared" si="7"/>
        <v/>
      </c>
      <c r="Q33" s="30" t="str">
        <f t="shared" si="8"/>
        <v/>
      </c>
    </row>
    <row r="34" spans="1:17" ht="15.95" customHeight="1" x14ac:dyDescent="0.2">
      <c r="A34" s="45">
        <f t="shared" si="10"/>
        <v>45125</v>
      </c>
      <c r="B34" s="27"/>
      <c r="C34" s="77"/>
      <c r="D34" s="20"/>
      <c r="E34" s="20"/>
      <c r="F34" s="76">
        <f t="shared" si="12"/>
        <v>0</v>
      </c>
      <c r="G34" s="26">
        <f>IF(AND(D34&gt;=E34,D34&lt;=DBN,D34&lt;&gt;0,E34&lt;&gt;0),(MOD(FDN-DBN,1)-IF(E34&lt;=FDN,FDN-E34)+IF(D34&lt;=FDN,FDN-D34))*24,IF(AND(D34&gt;=E34,D34&gt;DBN,D34&lt;&gt;0,E34&lt;&gt;0),(MOD(FDN-DBNt,1)-(D34-DBN)+IF(E34&gt;=DBN,E34-DBN)-IF(D34&lt;FDN,FDN-E34))*24,IF(AND(D34&lt;E34,ISNUMBER(D34),E34&lt;&gt;0),(IF(AND(D34&lt;=FDN,E34&lt;=FDN),E34-D34)+IF(AND(D34&lt;=FDN,E34&gt;FDN),FDN-D34)+IF(E34&gt;=DBN,E34-D34-IF(D34&lt;=DBN,DBN-D34)))*24,0)))</f>
        <v>0</v>
      </c>
      <c r="H34" s="53">
        <f t="shared" si="0"/>
        <v>0</v>
      </c>
      <c r="I34" s="59" t="s">
        <v>44</v>
      </c>
      <c r="J34" s="62">
        <f t="shared" si="1"/>
        <v>0</v>
      </c>
      <c r="K34" s="76">
        <f t="shared" si="2"/>
        <v>0</v>
      </c>
      <c r="L34" s="76" t="str">
        <f t="shared" si="3"/>
        <v/>
      </c>
      <c r="M34" s="76" t="str">
        <f t="shared" si="4"/>
        <v/>
      </c>
      <c r="N34" s="76" t="str">
        <f t="shared" si="5"/>
        <v/>
      </c>
      <c r="O34" s="76" t="str">
        <f t="shared" si="6"/>
        <v/>
      </c>
      <c r="P34" s="76" t="str">
        <f t="shared" si="7"/>
        <v/>
      </c>
      <c r="Q34" s="30" t="str">
        <f t="shared" si="8"/>
        <v/>
      </c>
    </row>
    <row r="35" spans="1:17" ht="15.95" customHeight="1" x14ac:dyDescent="0.2">
      <c r="A35" s="45">
        <f t="shared" si="10"/>
        <v>45126</v>
      </c>
      <c r="B35" s="27"/>
      <c r="C35" s="77"/>
      <c r="D35" s="20"/>
      <c r="E35" s="20"/>
      <c r="F35" s="76">
        <f t="shared" si="12"/>
        <v>0</v>
      </c>
      <c r="G35" s="26">
        <f>IF(AND(D35&gt;=E35,D35&lt;=DBN,D35&lt;&gt;0,E35&lt;&gt;0),(MOD(FDN-DBN,1)-IF(E35&lt;=FDN,FDN-E35)+IF(D35&lt;=FDN,FDN-D35))*24,IF(AND(D35&gt;=E35,D35&gt;DBN,D35&lt;&gt;0,E35&lt;&gt;0),(MOD(FDN-DBNt,1)-(D35-DBN)+IF(E35&gt;=DBN,E35-DBN)-IF(D35&lt;FDN,FDN-E35))*24,IF(AND(D35&lt;E35,ISNUMBER(D35),E35&lt;&gt;0),(IF(AND(D35&lt;=FDN,E35&lt;=FDN),E35-D35)+IF(AND(D35&lt;=FDN,E35&gt;FDN),FDN-D35)+IF(E35&gt;=DBN,E35-D35-IF(D35&lt;=DBN,DBN-D35)))*24,0)))</f>
        <v>0</v>
      </c>
      <c r="H35" s="53">
        <f t="shared" si="0"/>
        <v>0</v>
      </c>
      <c r="I35" s="59" t="s">
        <v>44</v>
      </c>
      <c r="J35" s="62">
        <f t="shared" si="1"/>
        <v>0</v>
      </c>
      <c r="K35" s="76">
        <f t="shared" si="2"/>
        <v>0</v>
      </c>
      <c r="L35" s="76" t="str">
        <f t="shared" si="3"/>
        <v/>
      </c>
      <c r="M35" s="76" t="str">
        <f t="shared" si="4"/>
        <v/>
      </c>
      <c r="N35" s="76" t="str">
        <f t="shared" si="5"/>
        <v/>
      </c>
      <c r="O35" s="76" t="str">
        <f t="shared" si="6"/>
        <v/>
      </c>
      <c r="P35" s="76" t="str">
        <f t="shared" si="7"/>
        <v/>
      </c>
      <c r="Q35" s="30" t="str">
        <f t="shared" si="8"/>
        <v/>
      </c>
    </row>
    <row r="36" spans="1:17" ht="15.95" customHeight="1" x14ac:dyDescent="0.2">
      <c r="A36" s="45">
        <f t="shared" si="10"/>
        <v>45127</v>
      </c>
      <c r="B36" s="27"/>
      <c r="C36" s="77"/>
      <c r="D36" s="20"/>
      <c r="E36" s="20"/>
      <c r="F36" s="76">
        <f t="shared" si="12"/>
        <v>0</v>
      </c>
      <c r="G36" s="26">
        <f>IF(AND(D36&gt;=E36,D36&lt;=DBN,D36&lt;&gt;0,E36&lt;&gt;0),(MOD(FDN-DBN,1)-IF(E36&lt;=FDN,FDN-E36)+IF(D36&lt;=FDN,FDN-D36))*24,IF(AND(D36&gt;=E36,D36&gt;DBN,D36&lt;&gt;0,E36&lt;&gt;0),(MOD(FDN-DBNt,1)-(D36-DBN)+IF(E36&gt;=DBN,E36-DBN)-IF(D36&lt;FDN,FDN-E36))*24,IF(AND(D36&lt;E36,ISNUMBER(D36),E36&lt;&gt;0),(IF(AND(D36&lt;=FDN,E36&lt;=FDN),E36-D36)+IF(AND(D36&lt;=FDN,E36&gt;FDN),FDN-D36)+IF(E36&gt;=DBN,E36-D36-IF(D36&lt;=DBN,DBN-D36)))*24,0)))</f>
        <v>0</v>
      </c>
      <c r="H36" s="53">
        <f t="shared" si="0"/>
        <v>0</v>
      </c>
      <c r="I36" s="59" t="s">
        <v>44</v>
      </c>
      <c r="J36" s="62">
        <f t="shared" si="1"/>
        <v>0</v>
      </c>
      <c r="K36" s="76">
        <f t="shared" si="2"/>
        <v>0</v>
      </c>
      <c r="L36" s="76" t="str">
        <f t="shared" si="3"/>
        <v/>
      </c>
      <c r="M36" s="76" t="str">
        <f t="shared" si="4"/>
        <v/>
      </c>
      <c r="N36" s="76" t="str">
        <f t="shared" si="5"/>
        <v/>
      </c>
      <c r="O36" s="76" t="str">
        <f t="shared" si="6"/>
        <v/>
      </c>
      <c r="P36" s="76" t="str">
        <f t="shared" si="7"/>
        <v/>
      </c>
      <c r="Q36" s="30" t="str">
        <f t="shared" si="8"/>
        <v/>
      </c>
    </row>
    <row r="37" spans="1:17" ht="15.95" customHeight="1" x14ac:dyDescent="0.2">
      <c r="A37" s="45">
        <f t="shared" si="10"/>
        <v>45128</v>
      </c>
      <c r="B37" s="27"/>
      <c r="C37" s="77"/>
      <c r="D37" s="20"/>
      <c r="E37" s="20"/>
      <c r="F37" s="76">
        <f t="shared" si="12"/>
        <v>0</v>
      </c>
      <c r="G37" s="26">
        <f>IF(AND(D37&gt;=E37,D37&lt;=DBN,D37&lt;&gt;0,E37&lt;&gt;0),(MOD(FDN-DBN,1)-IF(E37&lt;=FDN,FDN-E37)+IF(D37&lt;=FDN,FDN-D37))*24,IF(AND(D37&gt;=E37,D37&gt;DBN,D37&lt;&gt;0,E37&lt;&gt;0),(MOD(FDN-DBNt,1)-(D37-DBN)+IF(E37&gt;=DBN,E37-DBN)-IF(D37&lt;FDN,FDN-E37))*24,IF(AND(D37&lt;E37,ISNUMBER(D37),E37&lt;&gt;0),(IF(AND(D37&lt;=FDN,E37&lt;=FDN),E37-D37)+IF(AND(D37&lt;=FDN,E37&gt;FDN),FDN-D37)+IF(E37&gt;=DBN,E37-D37-IF(D37&lt;=DBN,DBN-D37)))*24,0)))</f>
        <v>0</v>
      </c>
      <c r="H37" s="53">
        <f t="shared" si="0"/>
        <v>0</v>
      </c>
      <c r="I37" s="59" t="s">
        <v>44</v>
      </c>
      <c r="J37" s="62">
        <f t="shared" si="1"/>
        <v>0</v>
      </c>
      <c r="K37" s="76">
        <f t="shared" si="2"/>
        <v>0</v>
      </c>
      <c r="L37" s="76" t="str">
        <f t="shared" si="3"/>
        <v/>
      </c>
      <c r="M37" s="76" t="str">
        <f t="shared" si="4"/>
        <v/>
      </c>
      <c r="N37" s="76" t="str">
        <f t="shared" si="5"/>
        <v/>
      </c>
      <c r="O37" s="76" t="str">
        <f t="shared" si="6"/>
        <v/>
      </c>
      <c r="P37" s="76" t="str">
        <f t="shared" si="7"/>
        <v/>
      </c>
      <c r="Q37" s="30" t="str">
        <f t="shared" si="8"/>
        <v/>
      </c>
    </row>
    <row r="38" spans="1:17" ht="15.95" customHeight="1" x14ac:dyDescent="0.2">
      <c r="A38" s="45">
        <f t="shared" si="10"/>
        <v>45129</v>
      </c>
      <c r="B38" s="27"/>
      <c r="C38" s="77"/>
      <c r="D38" s="20"/>
      <c r="E38" s="20"/>
      <c r="F38" s="76">
        <f t="shared" si="12"/>
        <v>0</v>
      </c>
      <c r="G38" s="26">
        <f>IF(AND(D38&gt;=E38,D38&lt;=DBN,D38&lt;&gt;0,E38&lt;&gt;0),(MOD(FDN-DBN,1)-IF(E38&lt;=FDN,FDN-E38)+IF(D38&lt;=FDN,FDN-D38))*24,IF(AND(D38&gt;=E38,D38&gt;DBN,D38&lt;&gt;0,E38&lt;&gt;0),(MOD(FDN-DBNt,1)-(D38-DBN)+IF(E38&gt;=DBN,E38-DBN)-IF(D38&lt;FDN,FDN-E38))*24,IF(AND(D38&lt;E38,ISNUMBER(D38),E38&lt;&gt;0),(IF(AND(D38&lt;=FDN,E38&lt;=FDN),E38-D38)+IF(AND(D38&lt;=FDN,E38&gt;FDN),FDN-D38)+IF(E38&gt;=DBN,E38-D38-IF(D38&lt;=DBN,DBN-D38)))*24,0)))</f>
        <v>0</v>
      </c>
      <c r="H38" s="53">
        <f t="shared" si="0"/>
        <v>0</v>
      </c>
      <c r="I38" s="59" t="s">
        <v>44</v>
      </c>
      <c r="J38" s="62">
        <f t="shared" si="1"/>
        <v>0</v>
      </c>
      <c r="K38" s="76">
        <f t="shared" si="2"/>
        <v>0</v>
      </c>
      <c r="L38" s="76" t="str">
        <f t="shared" si="3"/>
        <v/>
      </c>
      <c r="M38" s="76" t="str">
        <f t="shared" si="4"/>
        <v/>
      </c>
      <c r="N38" s="76" t="str">
        <f t="shared" si="5"/>
        <v/>
      </c>
      <c r="O38" s="76" t="str">
        <f t="shared" si="6"/>
        <v/>
      </c>
      <c r="P38" s="76" t="str">
        <f t="shared" si="7"/>
        <v/>
      </c>
      <c r="Q38" s="30" t="str">
        <f t="shared" si="8"/>
        <v/>
      </c>
    </row>
    <row r="39" spans="1:17" ht="15.95" customHeight="1" x14ac:dyDescent="0.2">
      <c r="A39" s="45">
        <f t="shared" si="10"/>
        <v>45130</v>
      </c>
      <c r="B39" s="27"/>
      <c r="C39" s="77"/>
      <c r="D39" s="20"/>
      <c r="E39" s="20"/>
      <c r="F39" s="76">
        <f t="shared" si="12"/>
        <v>0</v>
      </c>
      <c r="G39" s="26">
        <f>IF(AND(D39&gt;=E39,D39&lt;=DBN,D39&lt;&gt;0,E39&lt;&gt;0),(MOD(FDN-DBN,1)-IF(E39&lt;=FDN,FDN-E39)+IF(D39&lt;=FDN,FDN-D39))*24,IF(AND(D39&gt;=E39,D39&gt;DBN,D39&lt;&gt;0,E39&lt;&gt;0),(MOD(FDN-DBNt,1)-(D39-DBN)+IF(E39&gt;=DBN,E39-DBN)-IF(D39&lt;FDN,FDN-E39))*24,IF(AND(D39&lt;E39,ISNUMBER(D39),E39&lt;&gt;0),(IF(AND(D39&lt;=FDN,E39&lt;=FDN),E39-D39)+IF(AND(D39&lt;=FDN,E39&gt;FDN),FDN-D39)+IF(E39&gt;=DBN,E39-D39-IF(D39&lt;=DBN,DBN-D39)))*24,0)))</f>
        <v>0</v>
      </c>
      <c r="H39" s="53">
        <f t="shared" si="0"/>
        <v>0</v>
      </c>
      <c r="I39" s="59" t="s">
        <v>44</v>
      </c>
      <c r="J39" s="62" t="str">
        <f t="shared" si="1"/>
        <v/>
      </c>
      <c r="K39" s="76" t="str">
        <f t="shared" si="2"/>
        <v/>
      </c>
      <c r="L39" s="76">
        <f t="shared" si="3"/>
        <v>0</v>
      </c>
      <c r="M39" s="76">
        <f t="shared" si="4"/>
        <v>0</v>
      </c>
      <c r="N39" s="76" t="str">
        <f t="shared" si="5"/>
        <v/>
      </c>
      <c r="O39" s="76" t="str">
        <f t="shared" si="6"/>
        <v/>
      </c>
      <c r="P39" s="76" t="str">
        <f t="shared" si="7"/>
        <v/>
      </c>
      <c r="Q39" s="30" t="str">
        <f t="shared" si="8"/>
        <v/>
      </c>
    </row>
    <row r="40" spans="1:17" ht="15.95" customHeight="1" x14ac:dyDescent="0.2">
      <c r="A40" s="45">
        <f t="shared" si="10"/>
        <v>45131</v>
      </c>
      <c r="B40" s="27"/>
      <c r="C40" s="77"/>
      <c r="D40" s="20"/>
      <c r="E40" s="20"/>
      <c r="F40" s="76">
        <f t="shared" si="12"/>
        <v>0</v>
      </c>
      <c r="G40" s="26">
        <f>IF(AND(D40&gt;=E40,D40&lt;=DBN,D40&lt;&gt;0,E40&lt;&gt;0),(MOD(FDN-DBN,1)-IF(E40&lt;=FDN,FDN-E40)+IF(D40&lt;=FDN,FDN-D40))*24,IF(AND(D40&gt;=E40,D40&gt;DBN,D40&lt;&gt;0,E40&lt;&gt;0),(MOD(FDN-DBNt,1)-(D40-DBN)+IF(E40&gt;=DBN,E40-DBN)-IF(D40&lt;FDN,FDN-E40))*24,IF(AND(D40&lt;E40,ISNUMBER(D40),E40&lt;&gt;0),(IF(AND(D40&lt;=FDN,E40&lt;=FDN),E40-D40)+IF(AND(D40&lt;=FDN,E40&gt;FDN),FDN-D40)+IF(E40&gt;=DBN,E40-D40-IF(D40&lt;=DBN,DBN-D40)))*24,0)))</f>
        <v>0</v>
      </c>
      <c r="H40" s="53">
        <f t="shared" si="0"/>
        <v>0</v>
      </c>
      <c r="I40" s="59" t="s">
        <v>44</v>
      </c>
      <c r="J40" s="62">
        <f t="shared" si="1"/>
        <v>0</v>
      </c>
      <c r="K40" s="76">
        <f t="shared" si="2"/>
        <v>0</v>
      </c>
      <c r="L40" s="76" t="str">
        <f t="shared" si="3"/>
        <v/>
      </c>
      <c r="M40" s="76" t="str">
        <f t="shared" si="4"/>
        <v/>
      </c>
      <c r="N40" s="76" t="str">
        <f t="shared" si="5"/>
        <v/>
      </c>
      <c r="O40" s="76" t="str">
        <f t="shared" si="6"/>
        <v/>
      </c>
      <c r="P40" s="76" t="str">
        <f t="shared" si="7"/>
        <v/>
      </c>
      <c r="Q40" s="30" t="str">
        <f t="shared" si="8"/>
        <v/>
      </c>
    </row>
    <row r="41" spans="1:17" ht="15.95" customHeight="1" x14ac:dyDescent="0.2">
      <c r="A41" s="45">
        <f t="shared" si="10"/>
        <v>45132</v>
      </c>
      <c r="B41" s="27"/>
      <c r="C41" s="77"/>
      <c r="D41" s="20"/>
      <c r="E41" s="20"/>
      <c r="F41" s="76">
        <f t="shared" si="12"/>
        <v>0</v>
      </c>
      <c r="G41" s="26">
        <f>IF(AND(D41&gt;=E41,D41&lt;=DBN,D41&lt;&gt;0,E41&lt;&gt;0),(MOD(FDN-DBN,1)-IF(E41&lt;=FDN,FDN-E41)+IF(D41&lt;=FDN,FDN-D41))*24,IF(AND(D41&gt;=E41,D41&gt;DBN,D41&lt;&gt;0,E41&lt;&gt;0),(MOD(FDN-DBNt,1)-(D41-DBN)+IF(E41&gt;=DBN,E41-DBN)-IF(D41&lt;FDN,FDN-E41))*24,IF(AND(D41&lt;E41,ISNUMBER(D41),E41&lt;&gt;0),(IF(AND(D41&lt;=FDN,E41&lt;=FDN),E41-D41)+IF(AND(D41&lt;=FDN,E41&gt;FDN),FDN-D41)+IF(E41&gt;=DBN,E41-D41-IF(D41&lt;=DBN,DBN-D41)))*24,0)))</f>
        <v>0</v>
      </c>
      <c r="H41" s="53">
        <f t="shared" si="0"/>
        <v>0</v>
      </c>
      <c r="I41" s="59" t="s">
        <v>44</v>
      </c>
      <c r="J41" s="62">
        <f t="shared" si="1"/>
        <v>0</v>
      </c>
      <c r="K41" s="76">
        <f t="shared" si="2"/>
        <v>0</v>
      </c>
      <c r="L41" s="76" t="str">
        <f t="shared" si="3"/>
        <v/>
      </c>
      <c r="M41" s="76" t="str">
        <f t="shared" si="4"/>
        <v/>
      </c>
      <c r="N41" s="76" t="str">
        <f t="shared" si="5"/>
        <v/>
      </c>
      <c r="O41" s="76" t="str">
        <f t="shared" si="6"/>
        <v/>
      </c>
      <c r="P41" s="76" t="str">
        <f t="shared" si="7"/>
        <v/>
      </c>
      <c r="Q41" s="30" t="str">
        <f t="shared" si="8"/>
        <v/>
      </c>
    </row>
    <row r="42" spans="1:17" ht="15.95" customHeight="1" x14ac:dyDescent="0.2">
      <c r="A42" s="45">
        <f t="shared" si="10"/>
        <v>45133</v>
      </c>
      <c r="B42" s="27"/>
      <c r="C42" s="77"/>
      <c r="D42" s="20"/>
      <c r="E42" s="20"/>
      <c r="F42" s="76">
        <f t="shared" si="12"/>
        <v>0</v>
      </c>
      <c r="G42" s="26">
        <f>IF(AND(D42&gt;=E42,D42&lt;=DBN,D42&lt;&gt;0,E42&lt;&gt;0),(MOD(FDN-DBN,1)-IF(E42&lt;=FDN,FDN-E42)+IF(D42&lt;=FDN,FDN-D42))*24,IF(AND(D42&gt;=E42,D42&gt;DBN,D42&lt;&gt;0,E42&lt;&gt;0),(MOD(FDN-DBNt,1)-(D42-DBN)+IF(E42&gt;=DBN,E42-DBN)-IF(D42&lt;FDN,FDN-E42))*24,IF(AND(D42&lt;E42,ISNUMBER(D42),E42&lt;&gt;0),(IF(AND(D42&lt;=FDN,E42&lt;=FDN),E42-D42)+IF(AND(D42&lt;=FDN,E42&gt;FDN),FDN-D42)+IF(E42&gt;=DBN,E42-D42-IF(D42&lt;=DBN,DBN-D42)))*24,0)))</f>
        <v>0</v>
      </c>
      <c r="H42" s="53">
        <f t="shared" si="0"/>
        <v>0</v>
      </c>
      <c r="I42" s="59" t="s">
        <v>44</v>
      </c>
      <c r="J42" s="62">
        <f t="shared" si="1"/>
        <v>0</v>
      </c>
      <c r="K42" s="76">
        <f t="shared" si="2"/>
        <v>0</v>
      </c>
      <c r="L42" s="76" t="str">
        <f t="shared" si="3"/>
        <v/>
      </c>
      <c r="M42" s="76" t="str">
        <f t="shared" si="4"/>
        <v/>
      </c>
      <c r="N42" s="76" t="str">
        <f t="shared" si="5"/>
        <v/>
      </c>
      <c r="O42" s="76" t="str">
        <f t="shared" si="6"/>
        <v/>
      </c>
      <c r="P42" s="76" t="str">
        <f t="shared" si="7"/>
        <v/>
      </c>
      <c r="Q42" s="30" t="str">
        <f t="shared" si="8"/>
        <v/>
      </c>
    </row>
    <row r="43" spans="1:17" ht="15.95" customHeight="1" x14ac:dyDescent="0.2">
      <c r="A43" s="45">
        <f t="shared" si="10"/>
        <v>45134</v>
      </c>
      <c r="B43" s="27"/>
      <c r="C43" s="77"/>
      <c r="D43" s="20"/>
      <c r="E43" s="20"/>
      <c r="F43" s="76">
        <f t="shared" si="12"/>
        <v>0</v>
      </c>
      <c r="G43" s="26">
        <f>IF(AND(D43&gt;=E43,D43&lt;=DBN,D43&lt;&gt;0,E43&lt;&gt;0),(MOD(FDN-DBN,1)-IF(E43&lt;=FDN,FDN-E43)+IF(D43&lt;=FDN,FDN-D43))*24,IF(AND(D43&gt;=E43,D43&gt;DBN,D43&lt;&gt;0,E43&lt;&gt;0),(MOD(FDN-DBNt,1)-(D43-DBN)+IF(E43&gt;=DBN,E43-DBN)-IF(D43&lt;FDN,FDN-E43))*24,IF(AND(D43&lt;E43,ISNUMBER(D43),E43&lt;&gt;0),(IF(AND(D43&lt;=FDN,E43&lt;=FDN),E43-D43)+IF(AND(D43&lt;=FDN,E43&gt;FDN),FDN-D43)+IF(E43&gt;=DBN,E43-D43-IF(D43&lt;=DBN,DBN-D43)))*24,0)))</f>
        <v>0</v>
      </c>
      <c r="H43" s="53">
        <f t="shared" si="0"/>
        <v>0</v>
      </c>
      <c r="I43" s="59" t="s">
        <v>44</v>
      </c>
      <c r="J43" s="62">
        <f t="shared" si="1"/>
        <v>0</v>
      </c>
      <c r="K43" s="76">
        <f t="shared" si="2"/>
        <v>0</v>
      </c>
      <c r="L43" s="76" t="str">
        <f t="shared" si="3"/>
        <v/>
      </c>
      <c r="M43" s="76" t="str">
        <f t="shared" si="4"/>
        <v/>
      </c>
      <c r="N43" s="76" t="str">
        <f t="shared" si="5"/>
        <v/>
      </c>
      <c r="O43" s="76" t="str">
        <f t="shared" si="6"/>
        <v/>
      </c>
      <c r="P43" s="76" t="str">
        <f t="shared" si="7"/>
        <v/>
      </c>
      <c r="Q43" s="30" t="str">
        <f t="shared" si="8"/>
        <v/>
      </c>
    </row>
    <row r="44" spans="1:17" ht="15.95" customHeight="1" x14ac:dyDescent="0.2">
      <c r="A44" s="45">
        <f t="shared" si="10"/>
        <v>45135</v>
      </c>
      <c r="B44" s="27"/>
      <c r="C44" s="77"/>
      <c r="D44" s="20"/>
      <c r="E44" s="20"/>
      <c r="F44" s="76">
        <f t="shared" si="12"/>
        <v>0</v>
      </c>
      <c r="G44" s="26">
        <f>IF(AND(D44&gt;=E44,D44&lt;=DBN,D44&lt;&gt;0,E44&lt;&gt;0),(MOD(FDN-DBN,1)-IF(E44&lt;=FDN,FDN-E44)+IF(D44&lt;=FDN,FDN-D44))*24,IF(AND(D44&gt;=E44,D44&gt;DBN,D44&lt;&gt;0,E44&lt;&gt;0),(MOD(FDN-DBNt,1)-(D44-DBN)+IF(E44&gt;=DBN,E44-DBN)-IF(D44&lt;FDN,FDN-E44))*24,IF(AND(D44&lt;E44,ISNUMBER(D44),E44&lt;&gt;0),(IF(AND(D44&lt;=FDN,E44&lt;=FDN),E44-D44)+IF(AND(D44&lt;=FDN,E44&gt;FDN),FDN-D44)+IF(E44&gt;=DBN,E44-D44-IF(D44&lt;=DBN,DBN-D44)))*24,0)))</f>
        <v>0</v>
      </c>
      <c r="H44" s="53">
        <f t="shared" si="0"/>
        <v>0</v>
      </c>
      <c r="I44" s="59" t="s">
        <v>44</v>
      </c>
      <c r="J44" s="62">
        <f t="shared" si="1"/>
        <v>0</v>
      </c>
      <c r="K44" s="76">
        <f t="shared" si="2"/>
        <v>0</v>
      </c>
      <c r="L44" s="76" t="str">
        <f t="shared" si="3"/>
        <v/>
      </c>
      <c r="M44" s="76" t="str">
        <f t="shared" si="4"/>
        <v/>
      </c>
      <c r="N44" s="76" t="str">
        <f t="shared" si="5"/>
        <v/>
      </c>
      <c r="O44" s="76" t="str">
        <f t="shared" si="6"/>
        <v/>
      </c>
      <c r="P44" s="76" t="str">
        <f t="shared" si="7"/>
        <v/>
      </c>
      <c r="Q44" s="30" t="str">
        <f t="shared" si="8"/>
        <v/>
      </c>
    </row>
    <row r="45" spans="1:17" ht="15.95" customHeight="1" x14ac:dyDescent="0.2">
      <c r="A45" s="45">
        <f t="shared" si="10"/>
        <v>45136</v>
      </c>
      <c r="B45" s="27"/>
      <c r="C45" s="77"/>
      <c r="D45" s="20"/>
      <c r="E45" s="20"/>
      <c r="F45" s="76">
        <f t="shared" si="12"/>
        <v>0</v>
      </c>
      <c r="G45" s="26">
        <f>IF(AND(D45&gt;=E45,D45&lt;=DBN,D45&lt;&gt;0,E45&lt;&gt;0),(MOD(FDN-DBN,1)-IF(E45&lt;=FDN,FDN-E45)+IF(D45&lt;=FDN,FDN-D45))*24,IF(AND(D45&gt;=E45,D45&gt;DBN,D45&lt;&gt;0,E45&lt;&gt;0),(MOD(FDN-DBNt,1)-(D45-DBN)+IF(E45&gt;=DBN,E45-DBN)-IF(D45&lt;FDN,FDN-E45))*24,IF(AND(D45&lt;E45,ISNUMBER(D45),E45&lt;&gt;0),(IF(AND(D45&lt;=FDN,E45&lt;=FDN),E45-D45)+IF(AND(D45&lt;=FDN,E45&gt;FDN),FDN-D45)+IF(E45&gt;=DBN,E45-D45-IF(D45&lt;=DBN,DBN-D45)))*24,0)))</f>
        <v>0</v>
      </c>
      <c r="H45" s="53">
        <f t="shared" si="0"/>
        <v>0</v>
      </c>
      <c r="I45" s="59" t="s">
        <v>44</v>
      </c>
      <c r="J45" s="62">
        <f t="shared" si="1"/>
        <v>0</v>
      </c>
      <c r="K45" s="76">
        <f t="shared" si="2"/>
        <v>0</v>
      </c>
      <c r="L45" s="76" t="str">
        <f t="shared" si="3"/>
        <v/>
      </c>
      <c r="M45" s="76" t="str">
        <f t="shared" si="4"/>
        <v/>
      </c>
      <c r="N45" s="76" t="str">
        <f t="shared" si="5"/>
        <v/>
      </c>
      <c r="O45" s="76" t="str">
        <f t="shared" si="6"/>
        <v/>
      </c>
      <c r="P45" s="76" t="str">
        <f t="shared" si="7"/>
        <v/>
      </c>
      <c r="Q45" s="30" t="str">
        <f t="shared" si="8"/>
        <v/>
      </c>
    </row>
    <row r="46" spans="1:17" ht="15.95" customHeight="1" x14ac:dyDescent="0.2">
      <c r="A46" s="45">
        <f t="shared" si="10"/>
        <v>45137</v>
      </c>
      <c r="B46" s="27"/>
      <c r="C46" s="77"/>
      <c r="D46" s="20"/>
      <c r="E46" s="20"/>
      <c r="F46" s="76">
        <f t="shared" si="12"/>
        <v>0</v>
      </c>
      <c r="G46" s="26">
        <f>IF(AND(D46&gt;=E46,D46&lt;=DBN,D46&lt;&gt;0,E46&lt;&gt;0),(MOD(FDN-DBN,1)-IF(E46&lt;=FDN,FDN-E46)+IF(D46&lt;=FDN,FDN-D46))*24,IF(AND(D46&gt;=E46,D46&gt;DBN,D46&lt;&gt;0,E46&lt;&gt;0),(MOD(FDN-DBNt,1)-(D46-DBN)+IF(E46&gt;=DBN,E46-DBN)-IF(D46&lt;FDN,FDN-E46))*24,IF(AND(D46&lt;E46,ISNUMBER(D46),E46&lt;&gt;0),(IF(AND(D46&lt;=FDN,E46&lt;=FDN),E46-D46)+IF(AND(D46&lt;=FDN,E46&gt;FDN),FDN-D46)+IF(E46&gt;=DBN,E46-D46-IF(D46&lt;=DBN,DBN-D46)))*24,0)))</f>
        <v>0</v>
      </c>
      <c r="H46" s="53">
        <f t="shared" si="0"/>
        <v>0</v>
      </c>
      <c r="I46" s="59" t="s">
        <v>44</v>
      </c>
      <c r="J46" s="62" t="str">
        <f t="shared" si="1"/>
        <v/>
      </c>
      <c r="K46" s="76" t="str">
        <f t="shared" si="2"/>
        <v/>
      </c>
      <c r="L46" s="76">
        <f t="shared" si="3"/>
        <v>0</v>
      </c>
      <c r="M46" s="76">
        <f t="shared" si="4"/>
        <v>0</v>
      </c>
      <c r="N46" s="76" t="str">
        <f t="shared" si="5"/>
        <v/>
      </c>
      <c r="O46" s="76" t="str">
        <f t="shared" si="6"/>
        <v/>
      </c>
      <c r="P46" s="76" t="str">
        <f t="shared" si="7"/>
        <v/>
      </c>
      <c r="Q46" s="30" t="str">
        <f t="shared" si="8"/>
        <v/>
      </c>
    </row>
    <row r="47" spans="1:17" ht="15.95" customHeight="1" thickBot="1" x14ac:dyDescent="0.25">
      <c r="A47" s="46">
        <f t="shared" si="10"/>
        <v>45138</v>
      </c>
      <c r="B47" s="42"/>
      <c r="C47" s="29"/>
      <c r="D47" s="31"/>
      <c r="E47" s="31"/>
      <c r="F47" s="32">
        <f t="shared" ref="F47" si="13">H47-G47</f>
        <v>0</v>
      </c>
      <c r="G47" s="50">
        <f>IF(AND(D47&gt;=E47,D47&lt;=DBN,D47&lt;&gt;0,E47&lt;&gt;0),(MOD(FDN-DBN,1)-IF(E47&lt;=FDN,FDN-E47)+IF(D47&lt;=FDN,FDN-D47))*24,IF(AND(D47&gt;=E47,D47&gt;DBN,D47&lt;&gt;0,E47&lt;&gt;0),(MOD(FDN-DBNt,1)-(D47-DBN)+IF(E47&gt;=DBN,E47-DBN)-IF(D47&lt;FDN,FDN-E47))*24,IF(AND(D47&lt;E47,ISNUMBER(D47),E47&lt;&gt;0),(IF(AND(D47&lt;=FDN,E47&lt;=FDN),E47-D47)+IF(AND(D47&lt;=FDN,E47&gt;FDN),FDN-D47)+IF(E47&gt;=DBN,E47-D47-IF(D47&lt;=DBN,DBN-D47)))*24,0)))</f>
        <v>0</v>
      </c>
      <c r="H47" s="54">
        <f t="shared" si="0"/>
        <v>0</v>
      </c>
      <c r="I47" s="59" t="s">
        <v>44</v>
      </c>
      <c r="J47" s="63">
        <f t="shared" si="1"/>
        <v>0</v>
      </c>
      <c r="K47" s="32">
        <f t="shared" si="2"/>
        <v>0</v>
      </c>
      <c r="L47" s="32" t="str">
        <f t="shared" si="3"/>
        <v/>
      </c>
      <c r="M47" s="32" t="str">
        <f t="shared" si="4"/>
        <v/>
      </c>
      <c r="N47" s="32" t="str">
        <f t="shared" si="5"/>
        <v/>
      </c>
      <c r="O47" s="32" t="str">
        <f t="shared" si="6"/>
        <v/>
      </c>
      <c r="P47" s="32" t="str">
        <f t="shared" si="7"/>
        <v/>
      </c>
      <c r="Q47" s="33" t="str">
        <f t="shared" si="8"/>
        <v/>
      </c>
    </row>
    <row r="48" spans="1:17" ht="8.1" customHeight="1" x14ac:dyDescent="0.2"/>
    <row r="49" spans="1:17" s="25" customFormat="1" ht="15" customHeight="1" x14ac:dyDescent="0.25">
      <c r="I49" s="60"/>
      <c r="J49" s="19" t="s">
        <v>34</v>
      </c>
      <c r="K49" s="19" t="s">
        <v>35</v>
      </c>
      <c r="L49" s="19" t="s">
        <v>38</v>
      </c>
      <c r="M49" s="19" t="s">
        <v>39</v>
      </c>
      <c r="N49" s="19" t="s">
        <v>36</v>
      </c>
      <c r="O49" s="19" t="s">
        <v>37</v>
      </c>
      <c r="P49" s="19" t="s">
        <v>40</v>
      </c>
      <c r="Q49" s="19" t="s">
        <v>41</v>
      </c>
    </row>
    <row r="50" spans="1:17" ht="15" customHeight="1" x14ac:dyDescent="0.2">
      <c r="A50" s="103" t="s">
        <v>42</v>
      </c>
      <c r="B50" s="103"/>
      <c r="C50" s="103"/>
      <c r="D50" s="103"/>
      <c r="E50" s="103"/>
      <c r="F50" s="103"/>
      <c r="G50" s="103"/>
      <c r="H50" s="103"/>
      <c r="I50" s="61"/>
      <c r="J50" s="21" t="e">
        <f t="shared" ref="J50:Q50" si="14">SUM(J17:J47)</f>
        <v>#NAME?</v>
      </c>
      <c r="K50" s="21" t="e">
        <f t="shared" si="14"/>
        <v>#NAME?</v>
      </c>
      <c r="L50" s="21">
        <f t="shared" si="14"/>
        <v>0</v>
      </c>
      <c r="M50" s="21">
        <f t="shared" si="14"/>
        <v>0</v>
      </c>
      <c r="N50" s="21">
        <f t="shared" si="14"/>
        <v>3</v>
      </c>
      <c r="O50" s="21">
        <f t="shared" si="14"/>
        <v>9</v>
      </c>
      <c r="P50" s="21">
        <f t="shared" si="14"/>
        <v>0</v>
      </c>
      <c r="Q50" s="21">
        <f t="shared" si="14"/>
        <v>0</v>
      </c>
    </row>
    <row r="51" spans="1:17" ht="15" customHeight="1" x14ac:dyDescent="0.2">
      <c r="A51" s="99"/>
      <c r="B51" s="99"/>
      <c r="C51" s="99"/>
      <c r="D51" s="99"/>
      <c r="E51" s="99"/>
      <c r="F51" s="99"/>
      <c r="G51" s="99"/>
      <c r="H51" s="99"/>
      <c r="J51" s="97" t="e">
        <f>SUM(J50:Q50)</f>
        <v>#NAME?</v>
      </c>
      <c r="K51" s="98"/>
      <c r="L51" s="98"/>
      <c r="M51" s="98"/>
      <c r="N51" s="98"/>
      <c r="O51" s="98"/>
      <c r="P51" s="98"/>
      <c r="Q51" s="98"/>
    </row>
    <row r="52" spans="1:17" ht="15" customHeight="1" x14ac:dyDescent="0.2">
      <c r="A52" s="99"/>
      <c r="B52" s="99"/>
      <c r="C52" s="99"/>
      <c r="D52" s="99"/>
      <c r="E52" s="99"/>
      <c r="F52" s="99"/>
      <c r="G52" s="99"/>
      <c r="H52" s="99"/>
    </row>
    <row r="53" spans="1:17" ht="15" customHeight="1" x14ac:dyDescent="0.2">
      <c r="A53" s="99"/>
      <c r="B53" s="99"/>
      <c r="C53" s="99"/>
      <c r="D53" s="99"/>
      <c r="E53" s="99"/>
      <c r="F53" s="99"/>
      <c r="G53" s="99"/>
      <c r="H53" s="99"/>
    </row>
    <row r="54" spans="1:17" ht="15" customHeight="1" x14ac:dyDescent="0.2">
      <c r="A54" s="99"/>
      <c r="B54" s="99"/>
      <c r="C54" s="99"/>
      <c r="D54" s="99"/>
      <c r="E54" s="99"/>
      <c r="F54" s="99"/>
      <c r="G54" s="99"/>
      <c r="H54" s="99"/>
    </row>
    <row r="55" spans="1:17" ht="15" customHeight="1" x14ac:dyDescent="0.2">
      <c r="A55" s="99"/>
      <c r="B55" s="99"/>
      <c r="C55" s="99"/>
      <c r="D55" s="99"/>
      <c r="E55" s="99"/>
      <c r="F55" s="99"/>
      <c r="G55" s="99"/>
      <c r="H55" s="99"/>
    </row>
    <row r="56" spans="1:17" ht="15" customHeight="1" x14ac:dyDescent="0.2">
      <c r="A56" s="99"/>
      <c r="B56" s="99"/>
      <c r="C56" s="99"/>
      <c r="D56" s="99"/>
      <c r="E56" s="99"/>
      <c r="F56" s="99"/>
      <c r="G56" s="99"/>
      <c r="H56" s="99"/>
    </row>
    <row r="57" spans="1:17" ht="15" customHeight="1" x14ac:dyDescent="0.2">
      <c r="A57" s="99"/>
      <c r="B57" s="99"/>
      <c r="C57" s="99"/>
      <c r="D57" s="99"/>
      <c r="E57" s="99"/>
      <c r="F57" s="99"/>
      <c r="G57" s="99"/>
      <c r="H57" s="99"/>
    </row>
    <row r="58" spans="1:17" ht="15" customHeight="1" x14ac:dyDescent="0.2">
      <c r="A58" s="99"/>
      <c r="B58" s="99"/>
      <c r="C58" s="99"/>
      <c r="D58" s="99"/>
      <c r="E58" s="99"/>
      <c r="F58" s="99"/>
      <c r="G58" s="99"/>
      <c r="H58" s="99"/>
    </row>
    <row r="59" spans="1:17" ht="15" customHeight="1" x14ac:dyDescent="0.2">
      <c r="A59" s="99"/>
      <c r="B59" s="99"/>
      <c r="C59" s="99"/>
      <c r="D59" s="99"/>
      <c r="E59" s="99"/>
      <c r="F59" s="99"/>
      <c r="G59" s="99"/>
      <c r="H59" s="99"/>
    </row>
    <row r="60" spans="1:17" ht="15" customHeight="1" x14ac:dyDescent="0.2"/>
    <row r="61" spans="1:17" ht="15" customHeight="1" x14ac:dyDescent="0.2"/>
  </sheetData>
  <mergeCells count="23">
    <mergeCell ref="J5:P10"/>
    <mergeCell ref="N12:P12"/>
    <mergeCell ref="N13:P13"/>
    <mergeCell ref="A59:H59"/>
    <mergeCell ref="A50:H50"/>
    <mergeCell ref="A54:H54"/>
    <mergeCell ref="A55:H55"/>
    <mergeCell ref="A56:H56"/>
    <mergeCell ref="A57:H57"/>
    <mergeCell ref="A58:H58"/>
    <mergeCell ref="J51:Q51"/>
    <mergeCell ref="A51:H51"/>
    <mergeCell ref="A52:H52"/>
    <mergeCell ref="A53:H53"/>
    <mergeCell ref="J16:K16"/>
    <mergeCell ref="L16:M16"/>
    <mergeCell ref="N16:O16"/>
    <mergeCell ref="P16:Q16"/>
    <mergeCell ref="S28:T28"/>
    <mergeCell ref="U28:V28"/>
    <mergeCell ref="W28:X28"/>
    <mergeCell ref="Y28:Z28"/>
    <mergeCell ref="S27:Z27"/>
  </mergeCells>
  <conditionalFormatting sqref="A17:A47">
    <cfRule type="expression" dxfId="2" priority="40">
      <formula>WEEKDAY(A17,11)&gt;5</formula>
    </cfRule>
  </conditionalFormatting>
  <conditionalFormatting sqref="I16:I47">
    <cfRule type="containsText" dxfId="1" priority="34" operator="containsText" text="B">
      <formula>NOT(ISERROR(SEARCH("B",I16)))</formula>
    </cfRule>
  </conditionalFormatting>
  <printOptions horizontalCentered="1"/>
  <pageMargins left="0.31496062992125984" right="0.31496062992125984" top="0.47244094488188981" bottom="0.39370078740157483" header="0.31496062992125984" footer="0.31496062992125984"/>
  <pageSetup paperSize="9" scale="85" orientation="portrait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7" id="{54305366-BA1C-4107-BAB4-8980C15F2965}">
            <xm:f>COUNTIF('Jour Férié'!$B$2:$B$14,A17)=1</xm:f>
            <x14:dxf>
              <fill>
                <patternFill>
                  <bgColor theme="7" tint="0.59996337778862885"/>
                </patternFill>
              </fill>
            </x14:dxf>
          </x14:cfRule>
          <xm:sqref>A17:A47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Jour Férié</vt:lpstr>
      <vt:lpstr>Juin-23</vt:lpstr>
      <vt:lpstr>ANNÉE</vt:lpstr>
      <vt:lpstr>DBN</vt:lpstr>
      <vt:lpstr>DDN</vt:lpstr>
      <vt:lpstr>Début_de_service</vt:lpstr>
      <vt:lpstr>FDN</vt:lpstr>
      <vt:lpstr>Jour_Férié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MAÎTRE YODA</dc:creator>
  <cp:lastModifiedBy>MAÎTRE YODA</cp:lastModifiedBy>
  <cp:lastPrinted>2023-07-06T18:46:23Z</cp:lastPrinted>
  <dcterms:created xsi:type="dcterms:W3CDTF">2023-01-16T17:44:04Z</dcterms:created>
  <dcterms:modified xsi:type="dcterms:W3CDTF">2023-07-07T08:24:16Z</dcterms:modified>
</cp:coreProperties>
</file>