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325"/>
  </bookViews>
  <sheets>
    <sheet name="Feuil1" sheetId="1" r:id="rId1"/>
    <sheet name="Feuil2" sheetId="2" r:id="rId2"/>
  </sheets>
  <definedNames>
    <definedName name="ListeNoms">OFFSET(Feuil2!$B$3,0,0,Feuil2!$B$1,1)</definedName>
  </definedNames>
  <calcPr calcId="145621"/>
</workbook>
</file>

<file path=xl/calcChain.xml><?xml version="1.0" encoding="utf-8"?>
<calcChain xmlns="http://schemas.openxmlformats.org/spreadsheetml/2006/main">
  <c r="B1" i="2" l="1"/>
  <c r="R1" i="1"/>
  <c r="Q23" i="1"/>
  <c r="R23" i="1" s="1"/>
  <c r="V1" i="1"/>
  <c r="T8" i="1"/>
  <c r="W8" i="1" s="1"/>
  <c r="T9" i="1"/>
  <c r="W9" i="1" s="1"/>
  <c r="U1" i="1"/>
  <c r="T1" i="1"/>
  <c r="P4" i="1"/>
  <c r="O1" i="1"/>
  <c r="P1" i="1"/>
  <c r="O3" i="1"/>
  <c r="P3" i="1" s="1"/>
  <c r="O4" i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P24" i="1" s="1"/>
  <c r="O25" i="1"/>
  <c r="P25" i="1" s="1"/>
  <c r="O2" i="1"/>
  <c r="N3" i="1"/>
  <c r="Q3" i="1" s="1"/>
  <c r="R3" i="1" s="1"/>
  <c r="N4" i="1"/>
  <c r="Q4" i="1" s="1"/>
  <c r="R4" i="1" s="1"/>
  <c r="N5" i="1"/>
  <c r="Q5" i="1" s="1"/>
  <c r="R5" i="1" s="1"/>
  <c r="N6" i="1"/>
  <c r="Q6" i="1" s="1"/>
  <c r="R6" i="1" s="1"/>
  <c r="N7" i="1"/>
  <c r="Q7" i="1" s="1"/>
  <c r="R7" i="1" s="1"/>
  <c r="N8" i="1"/>
  <c r="Q8" i="1" s="1"/>
  <c r="R8" i="1" s="1"/>
  <c r="N9" i="1"/>
  <c r="Q9" i="1" s="1"/>
  <c r="R9" i="1" s="1"/>
  <c r="N10" i="1"/>
  <c r="Q10" i="1" s="1"/>
  <c r="R10" i="1" s="1"/>
  <c r="N11" i="1"/>
  <c r="Q11" i="1" s="1"/>
  <c r="R11" i="1" s="1"/>
  <c r="N12" i="1"/>
  <c r="Q12" i="1" s="1"/>
  <c r="R12" i="1" s="1"/>
  <c r="N13" i="1"/>
  <c r="Q13" i="1" s="1"/>
  <c r="R13" i="1" s="1"/>
  <c r="N14" i="1"/>
  <c r="Q14" i="1" s="1"/>
  <c r="R14" i="1" s="1"/>
  <c r="N15" i="1"/>
  <c r="Q15" i="1" s="1"/>
  <c r="R15" i="1" s="1"/>
  <c r="N16" i="1"/>
  <c r="Q16" i="1" s="1"/>
  <c r="R16" i="1" s="1"/>
  <c r="N17" i="1"/>
  <c r="Q17" i="1" s="1"/>
  <c r="R17" i="1" s="1"/>
  <c r="N18" i="1"/>
  <c r="Q18" i="1" s="1"/>
  <c r="R18" i="1" s="1"/>
  <c r="N19" i="1"/>
  <c r="Q19" i="1" s="1"/>
  <c r="R19" i="1" s="1"/>
  <c r="N20" i="1"/>
  <c r="Q20" i="1" s="1"/>
  <c r="R20" i="1" s="1"/>
  <c r="N21" i="1"/>
  <c r="Q21" i="1" s="1"/>
  <c r="R21" i="1" s="1"/>
  <c r="N22" i="1"/>
  <c r="Q22" i="1" s="1"/>
  <c r="R22" i="1" s="1"/>
  <c r="N23" i="1"/>
  <c r="N24" i="1"/>
  <c r="Q24" i="1" s="1"/>
  <c r="R24" i="1" s="1"/>
  <c r="N25" i="1"/>
  <c r="Q25" i="1" s="1"/>
  <c r="R25" i="1" s="1"/>
  <c r="N2" i="1"/>
  <c r="Q2" i="1" s="1"/>
  <c r="R2" i="1" s="1"/>
  <c r="S4" i="1"/>
  <c r="S5" i="1" s="1"/>
  <c r="S6" i="1" s="1"/>
  <c r="S7" i="1" s="1"/>
  <c r="S8" i="1" s="1"/>
  <c r="S9" i="1" s="1"/>
  <c r="S10" i="1" s="1"/>
  <c r="T10" i="1" s="1"/>
  <c r="W10" i="1" s="1"/>
  <c r="S3" i="1"/>
  <c r="T7" i="1" l="1"/>
  <c r="W7" i="1" s="1"/>
  <c r="U10" i="1"/>
  <c r="V10" i="1" s="1"/>
  <c r="U6" i="1"/>
  <c r="V6" i="1" s="1"/>
  <c r="T6" i="1"/>
  <c r="W6" i="1" s="1"/>
  <c r="U9" i="1"/>
  <c r="V9" i="1" s="1"/>
  <c r="U8" i="1"/>
  <c r="V8" i="1" s="1"/>
  <c r="U7" i="1"/>
  <c r="V7" i="1" s="1"/>
  <c r="U4" i="1"/>
  <c r="V4" i="1" s="1"/>
  <c r="U3" i="1"/>
  <c r="V3" i="1" s="1"/>
  <c r="T4" i="1"/>
  <c r="T3" i="1"/>
  <c r="T2" i="1"/>
  <c r="P2" i="1"/>
  <c r="U2" i="1" s="1"/>
  <c r="V2" i="1" s="1"/>
  <c r="U5" i="1"/>
  <c r="V5" i="1" s="1"/>
  <c r="T5" i="1"/>
  <c r="W4" i="1" l="1"/>
  <c r="W3" i="1"/>
  <c r="W2" i="1"/>
  <c r="W5" i="1"/>
</calcChain>
</file>

<file path=xl/sharedStrings.xml><?xml version="1.0" encoding="utf-8"?>
<sst xmlns="http://schemas.openxmlformats.org/spreadsheetml/2006/main" count="75" uniqueCount="40">
  <si>
    <t>perpignan</t>
  </si>
  <si>
    <t>Nimes</t>
  </si>
  <si>
    <t>montpellier</t>
  </si>
  <si>
    <t>traffic</t>
  </si>
  <si>
    <t>beziers</t>
  </si>
  <si>
    <t>David</t>
  </si>
  <si>
    <t>toulouse</t>
  </si>
  <si>
    <t>Monaco</t>
  </si>
  <si>
    <t>lattes</t>
  </si>
  <si>
    <t>polygone</t>
  </si>
  <si>
    <t>valence</t>
  </si>
  <si>
    <t>Marc</t>
  </si>
  <si>
    <t>toulon</t>
  </si>
  <si>
    <t>sete</t>
  </si>
  <si>
    <t>aix</t>
  </si>
  <si>
    <t>Dates</t>
  </si>
  <si>
    <t>Equipe</t>
  </si>
  <si>
    <t>vh</t>
  </si>
  <si>
    <t>Destination</t>
  </si>
  <si>
    <t>Equipier 1</t>
  </si>
  <si>
    <t>Equipier 2</t>
  </si>
  <si>
    <t>Equipier 3</t>
  </si>
  <si>
    <t>Equipier 4</t>
  </si>
  <si>
    <t>Equipier 5</t>
  </si>
  <si>
    <t>Equipier 6</t>
  </si>
  <si>
    <t>Liste</t>
  </si>
  <si>
    <t>Vincent</t>
  </si>
  <si>
    <t>Jérôme</t>
  </si>
  <si>
    <t>Christophe</t>
  </si>
  <si>
    <t>Nathan</t>
  </si>
  <si>
    <t>Fabrice</t>
  </si>
  <si>
    <t>Marion</t>
  </si>
  <si>
    <t>Steven</t>
  </si>
  <si>
    <t>Rodolphe</t>
  </si>
  <si>
    <t>Taille Equipe</t>
  </si>
  <si>
    <t>Liste des équipiers</t>
  </si>
  <si>
    <t>liste équipiers</t>
  </si>
  <si>
    <t>Olivier</t>
  </si>
  <si>
    <t>Lucas</t>
  </si>
  <si>
    <t>Lionel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</si>
</sst>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i/>
      <sz val="10"/>
      <color rgb="FF7F7F7F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6" fillId="0" borderId="0" xfId="0" applyFont="1" applyFill="1" applyAlignment="1">
      <alignment horizontal="center" vertical="center"/>
    </xf>
    <xf numFmtId="16" fontId="6" fillId="0" borderId="3" xfId="4" applyNumberFormat="1" applyFont="1" applyFill="1" applyBorder="1" applyAlignment="1">
      <alignment horizontal="center" vertical="center"/>
    </xf>
    <xf numFmtId="1" fontId="6" fillId="0" borderId="3" xfId="4" applyNumberFormat="1" applyFont="1" applyFill="1" applyBorder="1" applyAlignment="1">
      <alignment horizontal="center" vertical="center"/>
    </xf>
    <xf numFmtId="0" fontId="6" fillId="0" borderId="3" xfId="4" applyFont="1" applyFill="1" applyBorder="1" applyAlignment="1">
      <alignment horizontal="center" vertical="center"/>
    </xf>
    <xf numFmtId="21" fontId="6" fillId="0" borderId="3" xfId="4" applyNumberFormat="1" applyFont="1" applyFill="1" applyBorder="1" applyAlignment="1">
      <alignment horizontal="center" vertical="center"/>
    </xf>
    <xf numFmtId="0" fontId="4" fillId="0" borderId="0" xfId="0" applyFont="1"/>
    <xf numFmtId="0" fontId="1" fillId="2" borderId="1" xfId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0" fontId="3" fillId="0" borderId="0" xfId="3" applyFill="1" applyAlignment="1">
      <alignment horizontal="center" vertical="center"/>
    </xf>
    <xf numFmtId="0" fontId="2" fillId="3" borderId="2" xfId="2" applyAlignment="1">
      <alignment horizontal="center" vertical="center"/>
    </xf>
    <xf numFmtId="0" fontId="3" fillId="0" borderId="0" xfId="3" applyFill="1" applyAlignment="1">
      <alignment horizontal="left" vertical="center"/>
    </xf>
    <xf numFmtId="0" fontId="3" fillId="3" borderId="2" xfId="3" applyFill="1" applyBorder="1" applyAlignment="1">
      <alignment horizontal="center" vertical="center"/>
    </xf>
    <xf numFmtId="2" fontId="3" fillId="0" borderId="0" xfId="3" applyNumberFormat="1" applyFill="1" applyAlignment="1">
      <alignment horizontal="center" vertical="center"/>
    </xf>
  </cellXfs>
  <cellStyles count="5">
    <cellStyle name="Entrée" xfId="1" builtinId="20"/>
    <cellStyle name="Normal" xfId="0" builtinId="0"/>
    <cellStyle name="Normal 2" xfId="4"/>
    <cellStyle name="Sortie" xfId="2" builtinId="21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25"/>
  <sheetViews>
    <sheetView tabSelected="1" topLeftCell="C1" workbookViewId="0">
      <selection activeCell="I30" sqref="I30"/>
    </sheetView>
  </sheetViews>
  <sheetFormatPr baseColWidth="10" defaultRowHeight="14.25" x14ac:dyDescent="0.25"/>
  <cols>
    <col min="1" max="1" width="4.140625" style="1" customWidth="1"/>
    <col min="2" max="3" width="11.42578125" style="1"/>
    <col min="4" max="5" width="0" style="1" hidden="1" customWidth="1"/>
    <col min="6" max="11" width="11.42578125" style="1"/>
    <col min="12" max="13" width="0" style="1" hidden="1" customWidth="1"/>
    <col min="14" max="14" width="12.85546875" style="9" bestFit="1" customWidth="1"/>
    <col min="15" max="15" width="17.140625" style="9" bestFit="1" customWidth="1"/>
    <col min="16" max="16" width="16" style="9" bestFit="1" customWidth="1"/>
    <col min="17" max="17" width="25.28515625" style="9" bestFit="1" customWidth="1"/>
    <col min="18" max="18" width="23.85546875" style="9" customWidth="1"/>
    <col min="19" max="19" width="11.42578125" style="1"/>
    <col min="20" max="20" width="17.140625" style="9" bestFit="1" customWidth="1"/>
    <col min="21" max="22" width="17.140625" style="9" customWidth="1"/>
    <col min="23" max="23" width="29.28515625" style="1" customWidth="1"/>
    <col min="24" max="16384" width="11.42578125" style="1"/>
  </cols>
  <sheetData>
    <row r="1" spans="2:23" x14ac:dyDescent="0.25">
      <c r="B1" s="1" t="s">
        <v>15</v>
      </c>
      <c r="C1" s="1" t="s">
        <v>16</v>
      </c>
      <c r="D1" s="1" t="s">
        <v>17</v>
      </c>
      <c r="E1" s="1" t="s">
        <v>18</v>
      </c>
      <c r="F1" s="1" t="s">
        <v>19</v>
      </c>
      <c r="G1" s="1" t="s">
        <v>20</v>
      </c>
      <c r="H1" s="1" t="s">
        <v>21</v>
      </c>
      <c r="I1" s="1" t="s">
        <v>22</v>
      </c>
      <c r="J1" s="1" t="s">
        <v>23</v>
      </c>
      <c r="K1" s="1" t="s">
        <v>24</v>
      </c>
      <c r="N1" s="9" t="s">
        <v>34</v>
      </c>
      <c r="O1" s="9" t="str">
        <f>"Présence "&amp;$S$1</f>
        <v>Présence Vincent</v>
      </c>
      <c r="P1" s="9" t="str">
        <f>"Position "&amp;$S$1</f>
        <v>Position Vincent</v>
      </c>
      <c r="Q1" s="9" t="s">
        <v>36</v>
      </c>
      <c r="R1" s="9" t="str">
        <f>"équipiers de "&amp;$S$1</f>
        <v>équipiers de Vincent</v>
      </c>
      <c r="S1" s="7" t="s">
        <v>26</v>
      </c>
      <c r="T1" s="12" t="str">
        <f>"Présence "&amp;$S$1</f>
        <v>Présence Vincent</v>
      </c>
      <c r="U1" s="12" t="str">
        <f>"Position "&amp;$S$1</f>
        <v>Position Vincent</v>
      </c>
      <c r="V1" s="12" t="str">
        <f>"n° équipe "&amp;$S$1</f>
        <v>n° équipe Vincent</v>
      </c>
      <c r="W1" s="10" t="s">
        <v>35</v>
      </c>
    </row>
    <row r="2" spans="2:23" x14ac:dyDescent="0.25">
      <c r="B2" s="2">
        <v>43773</v>
      </c>
      <c r="C2" s="3">
        <v>1</v>
      </c>
      <c r="D2" s="4">
        <v>788</v>
      </c>
      <c r="E2" s="4" t="s">
        <v>0</v>
      </c>
      <c r="F2" s="4" t="s">
        <v>26</v>
      </c>
      <c r="G2" s="4" t="s">
        <v>27</v>
      </c>
      <c r="H2" s="4"/>
      <c r="I2" s="4"/>
      <c r="J2" s="4"/>
      <c r="K2" s="4"/>
      <c r="L2" s="5">
        <v>0.35416666666666669</v>
      </c>
      <c r="M2" s="4">
        <v>9</v>
      </c>
      <c r="N2" s="9">
        <f>COUNTA(F2:K2)</f>
        <v>2</v>
      </c>
      <c r="O2" s="9">
        <f>IF(ISNA(MATCH($S$1,F2:K2,0)),0,1)</f>
        <v>1</v>
      </c>
      <c r="P2" s="9">
        <f>IF(O2=0,0,MATCH($S$1,F2:K2,0))</f>
        <v>1</v>
      </c>
      <c r="Q2" s="11" t="str">
        <f>IF(N2=0,"",SUBSTITUTE(F2&amp;"+"&amp;G2&amp;"+"&amp;H2&amp;"+"&amp;I2&amp;"+"&amp;J2&amp;"+"&amp;K2,REPT("+",6-N2),""))</f>
        <v>Vincent+Jérôme</v>
      </c>
      <c r="R2" s="9" t="str">
        <f>SUBSTITUTE(SUBSTITUTE(Q2,$S$1&amp;"+",""),"+"&amp;$S$1,"")</f>
        <v>Jérôme</v>
      </c>
      <c r="S2" s="8">
        <v>43773</v>
      </c>
      <c r="T2" s="12">
        <f>SUMIF($B$2:$B$25,$S2,O$2:O$25)</f>
        <v>1</v>
      </c>
      <c r="U2" s="12">
        <f>SUMIF($B$2:$B$25,$S2,P$2:P$25)</f>
        <v>1</v>
      </c>
      <c r="V2" s="12">
        <f ca="1">SUMIFS($C$2:$C$25,$B$2:$B$25,$S2,OFFSET($F$2:$F$25,0,MAX(0,U2-1)),$S$1)</f>
        <v>1</v>
      </c>
      <c r="W2" s="10" t="str">
        <f ca="1">IF(T2=0,"",INDEX(OFFSET($R$2:$R$7,6*(S3-$S$2-1),0),V2))</f>
        <v>Jérôme</v>
      </c>
    </row>
    <row r="3" spans="2:23" x14ac:dyDescent="0.25">
      <c r="B3" s="2">
        <v>43773</v>
      </c>
      <c r="C3" s="3">
        <v>2</v>
      </c>
      <c r="D3" s="4">
        <v>593</v>
      </c>
      <c r="E3" s="4" t="s">
        <v>1</v>
      </c>
      <c r="F3" s="4" t="s">
        <v>28</v>
      </c>
      <c r="G3" s="4" t="s">
        <v>29</v>
      </c>
      <c r="H3" s="4"/>
      <c r="I3" s="4"/>
      <c r="J3" s="4"/>
      <c r="K3" s="4"/>
      <c r="L3" s="5">
        <v>0.29166666666666669</v>
      </c>
      <c r="M3" s="4">
        <v>10</v>
      </c>
      <c r="N3" s="9">
        <f t="shared" ref="N3:N25" si="0">COUNTA(F3:K3)</f>
        <v>2</v>
      </c>
      <c r="O3" s="9">
        <f t="shared" ref="O3:O25" si="1">IF(ISNA(MATCH($S$1,F3:K3,0)),0,1)</f>
        <v>0</v>
      </c>
      <c r="P3" s="9">
        <f t="shared" ref="P3:P25" si="2">IF(O3=0,0,MATCH($S$1,F3:K3,0))</f>
        <v>0</v>
      </c>
      <c r="Q3" s="11" t="str">
        <f t="shared" ref="Q3:Q25" si="3">IF(N3=0,"",SUBSTITUTE(F3&amp;"+"&amp;G3&amp;"+"&amp;H3&amp;"+"&amp;I3&amp;"+"&amp;J3&amp;"+"&amp;K3,REPT("+",6-N3),""))</f>
        <v>Christophe+Nathan</v>
      </c>
      <c r="R3" s="9" t="str">
        <f t="shared" ref="R3:R25" si="4">SUBSTITUTE(SUBSTITUTE(Q3,$S$1&amp;"+",""),"+"&amp;$S$1,"")</f>
        <v>Christophe+Nathan</v>
      </c>
      <c r="S3" s="8">
        <f>S2+1</f>
        <v>43774</v>
      </c>
      <c r="T3" s="12">
        <f t="shared" ref="T3:T10" si="5">SUMIF($B$2:$B$25,$S3,O$2:O$25)</f>
        <v>1</v>
      </c>
      <c r="U3" s="12">
        <f t="shared" ref="U3:U10" si="6">SUMIF($B$2:$B$25,$S3,P$2:P$25)</f>
        <v>1</v>
      </c>
      <c r="V3" s="12">
        <f t="shared" ref="V3:V10" ca="1" si="7">SUMIFS($C$2:$C$25,$B$2:$B$25,$S3,OFFSET($F$2:$F$25,0,MAX(0,U3-1)),$S$1)</f>
        <v>1</v>
      </c>
      <c r="W3" s="10" t="str">
        <f t="shared" ref="W3:W10" ca="1" si="8">IF(T3=0,"",INDEX(OFFSET($R$2:$R$7,6*(S4-$S$2-1),0),V3))</f>
        <v>David</v>
      </c>
    </row>
    <row r="4" spans="2:23" x14ac:dyDescent="0.25">
      <c r="B4" s="2">
        <v>43773</v>
      </c>
      <c r="C4" s="3">
        <v>3</v>
      </c>
      <c r="D4" s="4">
        <v>208</v>
      </c>
      <c r="E4" s="4" t="s">
        <v>2</v>
      </c>
      <c r="F4" s="4" t="s">
        <v>30</v>
      </c>
      <c r="G4" s="4"/>
      <c r="H4" s="4"/>
      <c r="I4" s="4"/>
      <c r="J4" s="4"/>
      <c r="K4" s="4"/>
      <c r="L4" s="5">
        <v>0.125</v>
      </c>
      <c r="M4" s="4">
        <v>4</v>
      </c>
      <c r="N4" s="9">
        <f t="shared" si="0"/>
        <v>1</v>
      </c>
      <c r="O4" s="9">
        <f t="shared" si="1"/>
        <v>0</v>
      </c>
      <c r="P4" s="9">
        <f t="shared" si="2"/>
        <v>0</v>
      </c>
      <c r="Q4" s="11" t="str">
        <f t="shared" si="3"/>
        <v>Fabrice</v>
      </c>
      <c r="R4" s="9" t="str">
        <f t="shared" si="4"/>
        <v>Fabrice</v>
      </c>
      <c r="S4" s="8">
        <f t="shared" ref="S4:S10" si="9">S3+1</f>
        <v>43775</v>
      </c>
      <c r="T4" s="12">
        <f t="shared" si="5"/>
        <v>1</v>
      </c>
      <c r="U4" s="12">
        <f t="shared" si="6"/>
        <v>2</v>
      </c>
      <c r="V4" s="12">
        <f t="shared" ca="1" si="7"/>
        <v>2</v>
      </c>
      <c r="W4" s="10" t="str">
        <f t="shared" ca="1" si="8"/>
        <v>Christophe+Lionel</v>
      </c>
    </row>
    <row r="5" spans="2:23" x14ac:dyDescent="0.25">
      <c r="B5" s="2">
        <v>43773</v>
      </c>
      <c r="C5" s="3">
        <v>4</v>
      </c>
      <c r="D5" s="4" t="s">
        <v>3</v>
      </c>
      <c r="E5" s="4" t="s">
        <v>4</v>
      </c>
      <c r="F5" s="4" t="s">
        <v>5</v>
      </c>
      <c r="G5" s="4"/>
      <c r="H5" s="4"/>
      <c r="I5" s="4"/>
      <c r="J5" s="4"/>
      <c r="K5" s="4"/>
      <c r="L5" s="5">
        <v>0.20833333333333334</v>
      </c>
      <c r="M5" s="4">
        <v>4</v>
      </c>
      <c r="N5" s="9">
        <f t="shared" si="0"/>
        <v>1</v>
      </c>
      <c r="O5" s="9">
        <f t="shared" si="1"/>
        <v>0</v>
      </c>
      <c r="P5" s="9">
        <f t="shared" si="2"/>
        <v>0</v>
      </c>
      <c r="Q5" s="11" t="str">
        <f t="shared" si="3"/>
        <v>David</v>
      </c>
      <c r="R5" s="9" t="str">
        <f t="shared" si="4"/>
        <v>David</v>
      </c>
      <c r="S5" s="8">
        <f t="shared" si="9"/>
        <v>43776</v>
      </c>
      <c r="T5" s="12">
        <f t="shared" si="5"/>
        <v>1</v>
      </c>
      <c r="U5" s="12">
        <f t="shared" si="6"/>
        <v>3</v>
      </c>
      <c r="V5" s="12">
        <f t="shared" ca="1" si="7"/>
        <v>2</v>
      </c>
      <c r="W5" s="10" t="str">
        <f t="shared" ca="1" si="8"/>
        <v>Lionel+Olivier</v>
      </c>
    </row>
    <row r="6" spans="2:23" x14ac:dyDescent="0.25">
      <c r="B6" s="2">
        <v>43773</v>
      </c>
      <c r="C6" s="3">
        <v>5</v>
      </c>
      <c r="D6" s="4"/>
      <c r="E6" s="4"/>
      <c r="F6" s="4"/>
      <c r="G6" s="4"/>
      <c r="H6" s="4"/>
      <c r="I6" s="4"/>
      <c r="J6" s="4"/>
      <c r="K6" s="4"/>
      <c r="L6" s="4"/>
      <c r="M6" s="4"/>
      <c r="N6" s="9">
        <f t="shared" si="0"/>
        <v>0</v>
      </c>
      <c r="O6" s="9">
        <f t="shared" si="1"/>
        <v>0</v>
      </c>
      <c r="P6" s="9">
        <f t="shared" si="2"/>
        <v>0</v>
      </c>
      <c r="Q6" s="11" t="str">
        <f t="shared" si="3"/>
        <v/>
      </c>
      <c r="R6" s="9" t="str">
        <f t="shared" si="4"/>
        <v/>
      </c>
      <c r="S6" s="8">
        <f t="shared" si="9"/>
        <v>43777</v>
      </c>
      <c r="T6" s="12">
        <f t="shared" si="5"/>
        <v>0</v>
      </c>
      <c r="U6" s="12">
        <f t="shared" si="6"/>
        <v>0</v>
      </c>
      <c r="V6" s="12">
        <f t="shared" ca="1" si="7"/>
        <v>0</v>
      </c>
      <c r="W6" s="10" t="str">
        <f t="shared" ca="1" si="8"/>
        <v/>
      </c>
    </row>
    <row r="7" spans="2:23" x14ac:dyDescent="0.25">
      <c r="B7" s="2">
        <v>43773</v>
      </c>
      <c r="C7" s="3">
        <v>6</v>
      </c>
      <c r="D7" s="4"/>
      <c r="E7" s="4"/>
      <c r="F7" s="4"/>
      <c r="G7" s="4"/>
      <c r="H7" s="4"/>
      <c r="I7" s="4"/>
      <c r="J7" s="4"/>
      <c r="K7" s="4"/>
      <c r="L7" s="4"/>
      <c r="M7" s="4"/>
      <c r="N7" s="9">
        <f t="shared" si="0"/>
        <v>0</v>
      </c>
      <c r="O7" s="9">
        <f t="shared" si="1"/>
        <v>0</v>
      </c>
      <c r="P7" s="9">
        <f t="shared" si="2"/>
        <v>0</v>
      </c>
      <c r="Q7" s="11" t="str">
        <f t="shared" si="3"/>
        <v/>
      </c>
      <c r="R7" s="9" t="str">
        <f t="shared" si="4"/>
        <v/>
      </c>
      <c r="S7" s="8">
        <f t="shared" si="9"/>
        <v>43778</v>
      </c>
      <c r="T7" s="12">
        <f t="shared" si="5"/>
        <v>0</v>
      </c>
      <c r="U7" s="12">
        <f t="shared" si="6"/>
        <v>0</v>
      </c>
      <c r="V7" s="12">
        <f t="shared" ca="1" si="7"/>
        <v>0</v>
      </c>
      <c r="W7" s="10" t="str">
        <f t="shared" ca="1" si="8"/>
        <v/>
      </c>
    </row>
    <row r="8" spans="2:23" x14ac:dyDescent="0.25">
      <c r="B8" s="2">
        <v>43774</v>
      </c>
      <c r="C8" s="3">
        <v>1</v>
      </c>
      <c r="D8" s="4">
        <v>788</v>
      </c>
      <c r="E8" s="4" t="s">
        <v>6</v>
      </c>
      <c r="F8" s="4" t="s">
        <v>26</v>
      </c>
      <c r="G8" s="4" t="s">
        <v>5</v>
      </c>
      <c r="H8" s="4"/>
      <c r="I8" s="4"/>
      <c r="J8" s="4"/>
      <c r="K8" s="4"/>
      <c r="L8" s="4"/>
      <c r="M8" s="4">
        <v>5</v>
      </c>
      <c r="N8" s="9">
        <f t="shared" si="0"/>
        <v>2</v>
      </c>
      <c r="O8" s="9">
        <f t="shared" si="1"/>
        <v>1</v>
      </c>
      <c r="P8" s="9">
        <f t="shared" si="2"/>
        <v>1</v>
      </c>
      <c r="Q8" s="11" t="str">
        <f t="shared" si="3"/>
        <v>Vincent+David</v>
      </c>
      <c r="R8" s="9" t="str">
        <f t="shared" si="4"/>
        <v>David</v>
      </c>
      <c r="S8" s="8">
        <f t="shared" si="9"/>
        <v>43779</v>
      </c>
      <c r="T8" s="12">
        <f t="shared" si="5"/>
        <v>0</v>
      </c>
      <c r="U8" s="12">
        <f t="shared" si="6"/>
        <v>0</v>
      </c>
      <c r="V8" s="12">
        <f t="shared" ca="1" si="7"/>
        <v>0</v>
      </c>
      <c r="W8" s="10" t="str">
        <f t="shared" ca="1" si="8"/>
        <v/>
      </c>
    </row>
    <row r="9" spans="2:23" x14ac:dyDescent="0.25">
      <c r="B9" s="2">
        <v>43774</v>
      </c>
      <c r="C9" s="3">
        <v>2</v>
      </c>
      <c r="D9" s="4">
        <v>208</v>
      </c>
      <c r="E9" s="4" t="s">
        <v>7</v>
      </c>
      <c r="F9" s="4" t="s">
        <v>37</v>
      </c>
      <c r="G9" s="4"/>
      <c r="H9" s="4"/>
      <c r="I9" s="4"/>
      <c r="J9" s="4"/>
      <c r="K9" s="4"/>
      <c r="L9" s="5">
        <v>0.41666666666666669</v>
      </c>
      <c r="M9" s="4">
        <v>1</v>
      </c>
      <c r="N9" s="9">
        <f t="shared" si="0"/>
        <v>1</v>
      </c>
      <c r="O9" s="9">
        <f t="shared" si="1"/>
        <v>0</v>
      </c>
      <c r="P9" s="9">
        <f t="shared" si="2"/>
        <v>0</v>
      </c>
      <c r="Q9" s="11" t="str">
        <f t="shared" si="3"/>
        <v>Olivier</v>
      </c>
      <c r="R9" s="9" t="str">
        <f t="shared" si="4"/>
        <v>Olivier</v>
      </c>
      <c r="S9" s="8">
        <f t="shared" si="9"/>
        <v>43780</v>
      </c>
      <c r="T9" s="12">
        <f t="shared" si="5"/>
        <v>0</v>
      </c>
      <c r="U9" s="12">
        <f t="shared" si="6"/>
        <v>0</v>
      </c>
      <c r="V9" s="12">
        <f t="shared" ca="1" si="7"/>
        <v>0</v>
      </c>
      <c r="W9" s="10" t="str">
        <f t="shared" ca="1" si="8"/>
        <v/>
      </c>
    </row>
    <row r="10" spans="2:23" x14ac:dyDescent="0.25">
      <c r="B10" s="2">
        <v>43774</v>
      </c>
      <c r="C10" s="3">
        <v>3</v>
      </c>
      <c r="D10" s="4">
        <v>208</v>
      </c>
      <c r="E10" s="4" t="s">
        <v>8</v>
      </c>
      <c r="F10" s="4" t="s">
        <v>27</v>
      </c>
      <c r="G10" s="4" t="s">
        <v>31</v>
      </c>
      <c r="H10" s="4" t="s">
        <v>30</v>
      </c>
      <c r="I10" s="4"/>
      <c r="J10" s="4"/>
      <c r="K10" s="4"/>
      <c r="L10" s="5">
        <v>8.3333333333333329E-2</v>
      </c>
      <c r="M10" s="4">
        <v>3</v>
      </c>
      <c r="N10" s="9">
        <f t="shared" si="0"/>
        <v>3</v>
      </c>
      <c r="O10" s="9">
        <f t="shared" si="1"/>
        <v>0</v>
      </c>
      <c r="P10" s="9">
        <f t="shared" si="2"/>
        <v>0</v>
      </c>
      <c r="Q10" s="11" t="str">
        <f t="shared" si="3"/>
        <v>Jérôme+Marion+Fabrice</v>
      </c>
      <c r="R10" s="9" t="str">
        <f t="shared" si="4"/>
        <v>Jérôme+Marion+Fabrice</v>
      </c>
      <c r="S10" s="8">
        <f t="shared" si="9"/>
        <v>43781</v>
      </c>
      <c r="T10" s="12">
        <f t="shared" si="5"/>
        <v>0</v>
      </c>
      <c r="U10" s="12">
        <f t="shared" si="6"/>
        <v>0</v>
      </c>
      <c r="V10" s="12">
        <f t="shared" ca="1" si="7"/>
        <v>0</v>
      </c>
      <c r="W10" s="10" t="str">
        <f t="shared" ca="1" si="8"/>
        <v/>
      </c>
    </row>
    <row r="11" spans="2:23" x14ac:dyDescent="0.25">
      <c r="B11" s="2">
        <v>43774</v>
      </c>
      <c r="C11" s="3">
        <v>4</v>
      </c>
      <c r="D11" s="4">
        <v>593</v>
      </c>
      <c r="E11" s="4" t="s">
        <v>9</v>
      </c>
      <c r="F11" s="4" t="s">
        <v>32</v>
      </c>
      <c r="G11" s="4" t="s">
        <v>29</v>
      </c>
      <c r="H11" s="4" t="s">
        <v>30</v>
      </c>
      <c r="I11" s="4"/>
      <c r="J11" s="4"/>
      <c r="K11" s="4"/>
      <c r="L11" s="5">
        <v>8.3333333333333329E-2</v>
      </c>
      <c r="M11" s="4">
        <v>1</v>
      </c>
      <c r="N11" s="9">
        <f t="shared" si="0"/>
        <v>3</v>
      </c>
      <c r="O11" s="9">
        <f t="shared" si="1"/>
        <v>0</v>
      </c>
      <c r="P11" s="9">
        <f t="shared" si="2"/>
        <v>0</v>
      </c>
      <c r="Q11" s="11" t="str">
        <f t="shared" si="3"/>
        <v>Steven+Nathan+Fabrice</v>
      </c>
      <c r="R11" s="9" t="str">
        <f t="shared" si="4"/>
        <v>Steven+Nathan+Fabrice</v>
      </c>
    </row>
    <row r="12" spans="2:23" x14ac:dyDescent="0.25">
      <c r="B12" s="2">
        <v>43774</v>
      </c>
      <c r="C12" s="3">
        <v>5</v>
      </c>
      <c r="D12" s="4" t="s">
        <v>3</v>
      </c>
      <c r="E12" s="4" t="s">
        <v>10</v>
      </c>
      <c r="F12" s="4" t="s">
        <v>33</v>
      </c>
      <c r="G12" s="4" t="s">
        <v>11</v>
      </c>
      <c r="H12" s="4"/>
      <c r="I12" s="4"/>
      <c r="J12" s="4"/>
      <c r="K12" s="4"/>
      <c r="L12" s="5">
        <v>0.3125</v>
      </c>
      <c r="M12" s="4">
        <v>7</v>
      </c>
      <c r="N12" s="9">
        <f t="shared" si="0"/>
        <v>2</v>
      </c>
      <c r="O12" s="9">
        <f t="shared" si="1"/>
        <v>0</v>
      </c>
      <c r="P12" s="9">
        <f t="shared" si="2"/>
        <v>0</v>
      </c>
      <c r="Q12" s="11" t="str">
        <f t="shared" si="3"/>
        <v>Rodolphe+Marc</v>
      </c>
      <c r="R12" s="9" t="str">
        <f t="shared" si="4"/>
        <v>Rodolphe+Marc</v>
      </c>
    </row>
    <row r="13" spans="2:23" x14ac:dyDescent="0.25">
      <c r="B13" s="2">
        <v>43774</v>
      </c>
      <c r="C13" s="3">
        <v>6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9">
        <f t="shared" si="0"/>
        <v>0</v>
      </c>
      <c r="O13" s="9">
        <f t="shared" si="1"/>
        <v>0</v>
      </c>
      <c r="P13" s="9">
        <f t="shared" si="2"/>
        <v>0</v>
      </c>
      <c r="Q13" s="11" t="str">
        <f t="shared" si="3"/>
        <v/>
      </c>
      <c r="R13" s="9" t="str">
        <f t="shared" si="4"/>
        <v/>
      </c>
    </row>
    <row r="14" spans="2:23" x14ac:dyDescent="0.25">
      <c r="B14" s="2">
        <v>43775</v>
      </c>
      <c r="C14" s="3">
        <v>1</v>
      </c>
      <c r="D14" s="4" t="s">
        <v>3</v>
      </c>
      <c r="E14" s="4" t="s">
        <v>12</v>
      </c>
      <c r="F14" s="4" t="s">
        <v>29</v>
      </c>
      <c r="G14" s="4" t="s">
        <v>38</v>
      </c>
      <c r="H14" s="4"/>
      <c r="I14" s="4"/>
      <c r="J14" s="4"/>
      <c r="K14" s="4"/>
      <c r="L14" s="5">
        <v>0.375</v>
      </c>
      <c r="M14" s="4">
        <v>11</v>
      </c>
      <c r="N14" s="9">
        <f t="shared" si="0"/>
        <v>2</v>
      </c>
      <c r="O14" s="9">
        <f t="shared" si="1"/>
        <v>0</v>
      </c>
      <c r="P14" s="9">
        <f t="shared" si="2"/>
        <v>0</v>
      </c>
      <c r="Q14" s="11" t="str">
        <f t="shared" si="3"/>
        <v>Nathan+Lucas</v>
      </c>
      <c r="R14" s="9" t="str">
        <f t="shared" si="4"/>
        <v>Nathan+Lucas</v>
      </c>
    </row>
    <row r="15" spans="2:23" x14ac:dyDescent="0.25">
      <c r="B15" s="2">
        <v>43775</v>
      </c>
      <c r="C15" s="3">
        <v>2</v>
      </c>
      <c r="D15" s="4">
        <v>788</v>
      </c>
      <c r="E15" s="4" t="s">
        <v>13</v>
      </c>
      <c r="F15" s="4" t="s">
        <v>28</v>
      </c>
      <c r="G15" s="4" t="s">
        <v>26</v>
      </c>
      <c r="H15" s="4" t="s">
        <v>39</v>
      </c>
      <c r="I15" s="4"/>
      <c r="J15" s="4"/>
      <c r="K15" s="4"/>
      <c r="L15" s="5">
        <v>0.33333333333333331</v>
      </c>
      <c r="M15" s="4">
        <v>4</v>
      </c>
      <c r="N15" s="9">
        <f t="shared" si="0"/>
        <v>3</v>
      </c>
      <c r="O15" s="9">
        <f t="shared" si="1"/>
        <v>1</v>
      </c>
      <c r="P15" s="9">
        <f t="shared" si="2"/>
        <v>2</v>
      </c>
      <c r="Q15" s="11" t="str">
        <f t="shared" si="3"/>
        <v>Christophe+Vincent+Lionel</v>
      </c>
      <c r="R15" s="9" t="str">
        <f t="shared" si="4"/>
        <v>Christophe+Lionel</v>
      </c>
    </row>
    <row r="16" spans="2:23" x14ac:dyDescent="0.25">
      <c r="B16" s="2">
        <v>43775</v>
      </c>
      <c r="C16" s="3">
        <v>3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9">
        <f t="shared" si="0"/>
        <v>0</v>
      </c>
      <c r="O16" s="9">
        <f t="shared" si="1"/>
        <v>0</v>
      </c>
      <c r="P16" s="9">
        <f t="shared" si="2"/>
        <v>0</v>
      </c>
      <c r="Q16" s="11" t="str">
        <f t="shared" si="3"/>
        <v/>
      </c>
      <c r="R16" s="9" t="str">
        <f t="shared" si="4"/>
        <v/>
      </c>
      <c r="T16" s="13"/>
    </row>
    <row r="17" spans="2:18" x14ac:dyDescent="0.25">
      <c r="B17" s="2">
        <v>43775</v>
      </c>
      <c r="C17" s="3">
        <v>4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9">
        <f t="shared" si="0"/>
        <v>0</v>
      </c>
      <c r="O17" s="9">
        <f t="shared" si="1"/>
        <v>0</v>
      </c>
      <c r="P17" s="9">
        <f t="shared" si="2"/>
        <v>0</v>
      </c>
      <c r="Q17" s="11" t="str">
        <f t="shared" si="3"/>
        <v/>
      </c>
      <c r="R17" s="9" t="str">
        <f t="shared" si="4"/>
        <v/>
      </c>
    </row>
    <row r="18" spans="2:18" x14ac:dyDescent="0.25">
      <c r="B18" s="2">
        <v>43775</v>
      </c>
      <c r="C18" s="3">
        <v>5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9">
        <f t="shared" si="0"/>
        <v>0</v>
      </c>
      <c r="O18" s="9">
        <f t="shared" si="1"/>
        <v>0</v>
      </c>
      <c r="P18" s="9">
        <f t="shared" si="2"/>
        <v>0</v>
      </c>
      <c r="Q18" s="11" t="str">
        <f>IF(N18=0,"",SUBSTITUTE(F18&amp;"+"&amp;G18&amp;"+"&amp;H18&amp;"+"&amp;I18&amp;"+"&amp;J18&amp;"+"&amp;K18,REPT("+",6-N18),""))</f>
        <v/>
      </c>
      <c r="R18" s="9" t="str">
        <f t="shared" si="4"/>
        <v/>
      </c>
    </row>
    <row r="19" spans="2:18" x14ac:dyDescent="0.25">
      <c r="B19" s="2">
        <v>43775</v>
      </c>
      <c r="C19" s="3">
        <v>6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9">
        <f t="shared" si="0"/>
        <v>0</v>
      </c>
      <c r="O19" s="9">
        <f t="shared" si="1"/>
        <v>0</v>
      </c>
      <c r="P19" s="9">
        <f t="shared" si="2"/>
        <v>0</v>
      </c>
      <c r="Q19" s="11" t="str">
        <f t="shared" si="3"/>
        <v/>
      </c>
      <c r="R19" s="9" t="str">
        <f t="shared" si="4"/>
        <v/>
      </c>
    </row>
    <row r="20" spans="2:18" x14ac:dyDescent="0.25">
      <c r="B20" s="2">
        <v>43776</v>
      </c>
      <c r="C20" s="3">
        <v>1</v>
      </c>
      <c r="D20" s="4" t="s">
        <v>3</v>
      </c>
      <c r="E20" s="4" t="s">
        <v>13</v>
      </c>
      <c r="F20" s="4" t="s">
        <v>28</v>
      </c>
      <c r="G20" s="4" t="s">
        <v>5</v>
      </c>
      <c r="H20" s="4" t="s">
        <v>33</v>
      </c>
      <c r="I20" s="4"/>
      <c r="J20" s="4"/>
      <c r="K20" s="4"/>
      <c r="L20" s="5">
        <v>0.29166666666666669</v>
      </c>
      <c r="M20" s="4">
        <v>1</v>
      </c>
      <c r="N20" s="9">
        <f t="shared" si="0"/>
        <v>3</v>
      </c>
      <c r="O20" s="9">
        <f t="shared" si="1"/>
        <v>0</v>
      </c>
      <c r="P20" s="9">
        <f t="shared" si="2"/>
        <v>0</v>
      </c>
      <c r="Q20" s="11" t="str">
        <f t="shared" si="3"/>
        <v>Christophe+David+Rodolphe</v>
      </c>
      <c r="R20" s="9" t="str">
        <f t="shared" si="4"/>
        <v>Christophe+David+Rodolphe</v>
      </c>
    </row>
    <row r="21" spans="2:18" x14ac:dyDescent="0.25">
      <c r="B21" s="2">
        <v>43776</v>
      </c>
      <c r="C21" s="3">
        <v>2</v>
      </c>
      <c r="D21" s="4">
        <v>593</v>
      </c>
      <c r="E21" s="4" t="s">
        <v>14</v>
      </c>
      <c r="F21" s="4" t="s">
        <v>39</v>
      </c>
      <c r="G21" s="4" t="s">
        <v>37</v>
      </c>
      <c r="H21" s="4" t="s">
        <v>26</v>
      </c>
      <c r="I21" s="4"/>
      <c r="J21" s="4"/>
      <c r="K21" s="4"/>
      <c r="L21" s="5">
        <v>0.38541666666666669</v>
      </c>
      <c r="M21" s="4">
        <v>4</v>
      </c>
      <c r="N21" s="9">
        <f t="shared" si="0"/>
        <v>3</v>
      </c>
      <c r="O21" s="9">
        <f t="shared" si="1"/>
        <v>1</v>
      </c>
      <c r="P21" s="9">
        <f t="shared" si="2"/>
        <v>3</v>
      </c>
      <c r="Q21" s="11" t="str">
        <f t="shared" si="3"/>
        <v>Lionel+Olivier+Vincent</v>
      </c>
      <c r="R21" s="9" t="str">
        <f t="shared" si="4"/>
        <v>Lionel+Olivier</v>
      </c>
    </row>
    <row r="22" spans="2:18" x14ac:dyDescent="0.25">
      <c r="B22" s="2">
        <v>43776</v>
      </c>
      <c r="C22" s="3">
        <v>3</v>
      </c>
      <c r="D22" s="4">
        <v>788</v>
      </c>
      <c r="E22" s="4" t="s">
        <v>2</v>
      </c>
      <c r="F22" s="4" t="s">
        <v>27</v>
      </c>
      <c r="G22" s="4" t="s">
        <v>31</v>
      </c>
      <c r="H22" s="4"/>
      <c r="I22" s="4"/>
      <c r="J22" s="4"/>
      <c r="K22" s="4"/>
      <c r="L22" s="5">
        <v>0.25</v>
      </c>
      <c r="M22" s="4">
        <v>10</v>
      </c>
      <c r="N22" s="9">
        <f t="shared" si="0"/>
        <v>2</v>
      </c>
      <c r="O22" s="9">
        <f t="shared" si="1"/>
        <v>0</v>
      </c>
      <c r="P22" s="9">
        <f t="shared" si="2"/>
        <v>0</v>
      </c>
      <c r="Q22" s="11" t="str">
        <f t="shared" si="3"/>
        <v>Jérôme+Marion</v>
      </c>
      <c r="R22" s="9" t="str">
        <f t="shared" si="4"/>
        <v>Jérôme+Marion</v>
      </c>
    </row>
    <row r="23" spans="2:18" x14ac:dyDescent="0.25">
      <c r="B23" s="2">
        <v>43776</v>
      </c>
      <c r="C23" s="3">
        <v>4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9">
        <f t="shared" si="0"/>
        <v>0</v>
      </c>
      <c r="O23" s="9">
        <f t="shared" si="1"/>
        <v>0</v>
      </c>
      <c r="P23" s="9">
        <f t="shared" si="2"/>
        <v>0</v>
      </c>
      <c r="Q23" s="11" t="str">
        <f t="shared" si="3"/>
        <v/>
      </c>
      <c r="R23" s="9" t="str">
        <f t="shared" si="4"/>
        <v/>
      </c>
    </row>
    <row r="24" spans="2:18" x14ac:dyDescent="0.25">
      <c r="B24" s="2">
        <v>43776</v>
      </c>
      <c r="C24" s="3">
        <v>5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9">
        <f t="shared" si="0"/>
        <v>0</v>
      </c>
      <c r="O24" s="9">
        <f t="shared" si="1"/>
        <v>0</v>
      </c>
      <c r="P24" s="9">
        <f t="shared" si="2"/>
        <v>0</v>
      </c>
      <c r="Q24" s="11" t="str">
        <f t="shared" si="3"/>
        <v/>
      </c>
      <c r="R24" s="9" t="str">
        <f t="shared" si="4"/>
        <v/>
      </c>
    </row>
    <row r="25" spans="2:18" x14ac:dyDescent="0.25">
      <c r="B25" s="2">
        <v>43776</v>
      </c>
      <c r="C25" s="3">
        <v>6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9">
        <f t="shared" si="0"/>
        <v>0</v>
      </c>
      <c r="O25" s="9">
        <f t="shared" si="1"/>
        <v>0</v>
      </c>
      <c r="P25" s="9">
        <f t="shared" si="2"/>
        <v>0</v>
      </c>
      <c r="Q25" s="11" t="str">
        <f t="shared" si="3"/>
        <v/>
      </c>
      <c r="R25" s="9" t="str">
        <f t="shared" si="4"/>
        <v/>
      </c>
    </row>
  </sheetData>
  <dataValidations count="1">
    <dataValidation type="list" allowBlank="1" showInputMessage="1" showErrorMessage="1" sqref="S1 F2:K25">
      <formula1>ListeNoms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4"/>
  <sheetViews>
    <sheetView workbookViewId="0">
      <selection activeCell="B15" sqref="B15"/>
    </sheetView>
  </sheetViews>
  <sheetFormatPr baseColWidth="10" defaultRowHeight="13.5" x14ac:dyDescent="0.25"/>
  <sheetData>
    <row r="1" spans="2:2" x14ac:dyDescent="0.25">
      <c r="B1">
        <f>COUNTA(B3:B1048576)</f>
        <v>12</v>
      </c>
    </row>
    <row r="2" spans="2:2" x14ac:dyDescent="0.25">
      <c r="B2" s="6" t="s">
        <v>25</v>
      </c>
    </row>
    <row r="3" spans="2:2" x14ac:dyDescent="0.25">
      <c r="B3" t="s">
        <v>26</v>
      </c>
    </row>
    <row r="4" spans="2:2" x14ac:dyDescent="0.25">
      <c r="B4" t="s">
        <v>27</v>
      </c>
    </row>
    <row r="5" spans="2:2" x14ac:dyDescent="0.25">
      <c r="B5" t="s">
        <v>28</v>
      </c>
    </row>
    <row r="6" spans="2:2" x14ac:dyDescent="0.25">
      <c r="B6" t="s">
        <v>29</v>
      </c>
    </row>
    <row r="7" spans="2:2" x14ac:dyDescent="0.25">
      <c r="B7" t="s">
        <v>5</v>
      </c>
    </row>
    <row r="8" spans="2:2" x14ac:dyDescent="0.25">
      <c r="B8" t="s">
        <v>30</v>
      </c>
    </row>
    <row r="9" spans="2:2" x14ac:dyDescent="0.25">
      <c r="B9" t="s">
        <v>31</v>
      </c>
    </row>
    <row r="10" spans="2:2" x14ac:dyDescent="0.25">
      <c r="B10" t="s">
        <v>32</v>
      </c>
    </row>
    <row r="11" spans="2:2" x14ac:dyDescent="0.25">
      <c r="B11" t="s">
        <v>33</v>
      </c>
    </row>
    <row r="12" spans="2:2" x14ac:dyDescent="0.25">
      <c r="B12" t="s">
        <v>37</v>
      </c>
    </row>
    <row r="13" spans="2:2" x14ac:dyDescent="0.25">
      <c r="B13" t="s">
        <v>38</v>
      </c>
    </row>
    <row r="14" spans="2:2" x14ac:dyDescent="0.25">
      <c r="B1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2019-11-11T23:34:50Z</dcterms:created>
  <dcterms:modified xsi:type="dcterms:W3CDTF">2019-11-12T00:46:26Z</dcterms:modified>
</cp:coreProperties>
</file>