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1325"/>
  </bookViews>
  <sheets>
    <sheet name="Annuel" sheetId="1" r:id="rId1"/>
    <sheet name="Semaine" sheetId="3" r:id="rId2"/>
    <sheet name="Listes" sheetId="2" r:id="rId3"/>
    <sheet name="Questions" sheetId="4" r:id="rId4"/>
  </sheets>
  <definedNames>
    <definedName name="AgentsName">OFFSET(Listes!$C$3,0,0,Listes!$C$1)</definedName>
    <definedName name="WorkingHours">OFFSET(Listes!$B$3,0,0,Listes!$B$1)</definedName>
    <definedName name="WorkingJobs">OFFSET(Listes!$G$3,0,0,Listes!$G$1)</definedName>
  </definedNames>
  <calcPr calcId="145621"/>
</workbook>
</file>

<file path=xl/calcChain.xml><?xml version="1.0" encoding="utf-8"?>
<calcChain xmlns="http://schemas.openxmlformats.org/spreadsheetml/2006/main">
  <c r="J33" i="3" l="1"/>
  <c r="K33" i="3"/>
  <c r="L33" i="3"/>
  <c r="M33" i="3"/>
  <c r="N33" i="3"/>
  <c r="J34" i="3"/>
  <c r="K34" i="3"/>
  <c r="L34" i="3"/>
  <c r="M34" i="3"/>
  <c r="N34" i="3"/>
  <c r="G1" i="2"/>
  <c r="H18" i="3"/>
  <c r="H19" i="3"/>
  <c r="H20" i="3"/>
  <c r="H21" i="3"/>
  <c r="H22" i="3"/>
  <c r="H23" i="3"/>
  <c r="H24" i="3"/>
  <c r="H17" i="3"/>
  <c r="J18" i="3"/>
  <c r="J19" i="3"/>
  <c r="J20" i="3"/>
  <c r="J21" i="3"/>
  <c r="J22" i="3"/>
  <c r="J23" i="3"/>
  <c r="J24" i="3"/>
  <c r="J17" i="3"/>
  <c r="P5" i="3"/>
  <c r="I18" i="3" s="1"/>
  <c r="P6" i="3"/>
  <c r="I19" i="3" s="1"/>
  <c r="P7" i="3"/>
  <c r="I20" i="3" s="1"/>
  <c r="K20" i="3" s="1"/>
  <c r="L20" i="3" s="1"/>
  <c r="P8" i="3"/>
  <c r="I21" i="3" s="1"/>
  <c r="P9" i="3"/>
  <c r="I22" i="3" s="1"/>
  <c r="K22" i="3" s="1"/>
  <c r="L22" i="3" s="1"/>
  <c r="P10" i="3"/>
  <c r="I23" i="3" s="1"/>
  <c r="P11" i="3"/>
  <c r="I24" i="3" s="1"/>
  <c r="P4" i="3"/>
  <c r="I17" i="3" s="1"/>
  <c r="C4" i="3"/>
  <c r="F1" i="2"/>
  <c r="E1" i="2"/>
  <c r="D1" i="2"/>
  <c r="C1" i="2"/>
  <c r="B1" i="2"/>
  <c r="K23" i="3" l="1"/>
  <c r="K19" i="3"/>
  <c r="K18" i="3"/>
  <c r="K24" i="3"/>
  <c r="K21" i="3"/>
  <c r="K17" i="3"/>
  <c r="L21" i="3" l="1"/>
  <c r="L19" i="3"/>
  <c r="L23" i="3"/>
  <c r="L18" i="3"/>
  <c r="L17" i="3"/>
  <c r="M17" i="3" s="1"/>
  <c r="H27" i="3" s="1"/>
  <c r="L24" i="3"/>
  <c r="I27" i="3" l="1"/>
  <c r="J27" i="3" s="1"/>
  <c r="H37" i="3"/>
  <c r="I37" i="3" s="1"/>
  <c r="M19" i="3"/>
  <c r="H29" i="3" s="1"/>
  <c r="M22" i="3"/>
  <c r="M18" i="3"/>
  <c r="H28" i="3" s="1"/>
  <c r="M21" i="3"/>
  <c r="H31" i="3" s="1"/>
  <c r="M24" i="3"/>
  <c r="M23" i="3"/>
  <c r="M20" i="3"/>
  <c r="J37" i="3" l="1"/>
  <c r="I31" i="3"/>
  <c r="K31" i="3" s="1"/>
  <c r="H41" i="3"/>
  <c r="I41" i="3" s="1"/>
  <c r="I28" i="3"/>
  <c r="K28" i="3" s="1"/>
  <c r="H38" i="3"/>
  <c r="I38" i="3" s="1"/>
  <c r="I29" i="3"/>
  <c r="J29" i="3" s="1"/>
  <c r="H39" i="3"/>
  <c r="I39" i="3" s="1"/>
  <c r="N27" i="3"/>
  <c r="M27" i="3"/>
  <c r="L27" i="3"/>
  <c r="K27" i="3"/>
  <c r="H30" i="3"/>
  <c r="H33" i="3"/>
  <c r="H43" i="3" s="1"/>
  <c r="I43" i="3" s="1"/>
  <c r="J43" i="3" s="1"/>
  <c r="K43" i="3" s="1"/>
  <c r="L43" i="3" s="1"/>
  <c r="M43" i="3" s="1"/>
  <c r="N43" i="3" s="1"/>
  <c r="H34" i="3"/>
  <c r="H44" i="3" s="1"/>
  <c r="I44" i="3" s="1"/>
  <c r="J44" i="3" s="1"/>
  <c r="K44" i="3" s="1"/>
  <c r="L44" i="3" s="1"/>
  <c r="M44" i="3" s="1"/>
  <c r="N44" i="3" s="1"/>
  <c r="H32" i="3"/>
  <c r="K37" i="3" l="1"/>
  <c r="J28" i="3"/>
  <c r="J38" i="3" s="1"/>
  <c r="K29" i="3"/>
  <c r="M29" i="3"/>
  <c r="N29" i="3"/>
  <c r="J31" i="3"/>
  <c r="N31" i="3"/>
  <c r="M31" i="3"/>
  <c r="N28" i="3"/>
  <c r="L31" i="3"/>
  <c r="M28" i="3"/>
  <c r="I32" i="3"/>
  <c r="M32" i="3" s="1"/>
  <c r="H42" i="3"/>
  <c r="I42" i="3" s="1"/>
  <c r="L28" i="3"/>
  <c r="L29" i="3"/>
  <c r="I30" i="3"/>
  <c r="K30" i="3" s="1"/>
  <c r="H40" i="3"/>
  <c r="I40" i="3" s="1"/>
  <c r="K38" i="3" l="1"/>
  <c r="J39" i="3"/>
  <c r="L37" i="3"/>
  <c r="L32" i="3"/>
  <c r="J30" i="3"/>
  <c r="M30" i="3"/>
  <c r="K32" i="3"/>
  <c r="N32" i="3"/>
  <c r="J32" i="3"/>
  <c r="N30" i="3"/>
  <c r="L30" i="3"/>
  <c r="L38" i="3" l="1"/>
  <c r="K39" i="3"/>
  <c r="J40" i="3"/>
  <c r="M37" i="3"/>
  <c r="L39" i="3" l="1"/>
  <c r="M38" i="3"/>
  <c r="K40" i="3"/>
  <c r="J41" i="3"/>
  <c r="N37" i="3"/>
  <c r="L40" i="3" l="1"/>
  <c r="M39" i="3"/>
  <c r="K41" i="3"/>
  <c r="N38" i="3"/>
  <c r="J42" i="3"/>
  <c r="J46" i="3" s="1"/>
  <c r="J13" i="3" s="1"/>
  <c r="N39" i="3" l="1"/>
  <c r="M40" i="3"/>
  <c r="L41" i="3"/>
  <c r="K42" i="3"/>
  <c r="K46" i="3" s="1"/>
  <c r="K13" i="3" s="1"/>
  <c r="N40" i="3" l="1"/>
  <c r="M41" i="3"/>
  <c r="L42" i="3"/>
  <c r="L46" i="3" s="1"/>
  <c r="L13" i="3" s="1"/>
  <c r="N41" i="3" l="1"/>
  <c r="M42" i="3"/>
  <c r="M46" i="3" s="1"/>
  <c r="M13" i="3" s="1"/>
  <c r="N42" i="3" l="1"/>
  <c r="N46" i="3" s="1"/>
  <c r="N13" i="3" s="1"/>
</calcChain>
</file>

<file path=xl/sharedStrings.xml><?xml version="1.0" encoding="utf-8"?>
<sst xmlns="http://schemas.openxmlformats.org/spreadsheetml/2006/main" count="94" uniqueCount="57">
  <si>
    <t>LAVAGE</t>
  </si>
  <si>
    <t>Lundi</t>
  </si>
  <si>
    <t>Mardi</t>
  </si>
  <si>
    <t>Mercredi</t>
  </si>
  <si>
    <t>Jeudi</t>
  </si>
  <si>
    <t>Vendredi</t>
  </si>
  <si>
    <t>Heures de travail</t>
  </si>
  <si>
    <t>08h00 à 16h33</t>
  </si>
  <si>
    <t>08h00 à 17h45</t>
  </si>
  <si>
    <t>N° groupe</t>
  </si>
  <si>
    <t>Agents</t>
  </si>
  <si>
    <t>Noémie</t>
  </si>
  <si>
    <t>Vincent</t>
  </si>
  <si>
    <t>Pauline</t>
  </si>
  <si>
    <t>David</t>
  </si>
  <si>
    <t>Jacques</t>
  </si>
  <si>
    <t>Florence</t>
  </si>
  <si>
    <t>Nicolas</t>
  </si>
  <si>
    <t>Pierre</t>
  </si>
  <si>
    <t>Agent</t>
  </si>
  <si>
    <t>Présence</t>
  </si>
  <si>
    <t>Jour férié dans la</t>
  </si>
  <si>
    <t>semaine ?</t>
  </si>
  <si>
    <t>Réponse</t>
  </si>
  <si>
    <t>0 : absence, 1 : présence</t>
  </si>
  <si>
    <t>Total</t>
  </si>
  <si>
    <t>pour semaine</t>
  </si>
  <si>
    <t>TRI + LAVEUR SOIR</t>
  </si>
  <si>
    <t>etc.</t>
  </si>
  <si>
    <t>…</t>
  </si>
  <si>
    <t>Nombre de jours annuel occupés par poste</t>
  </si>
  <si>
    <t xml:space="preserve">Semaine 0 à </t>
  </si>
  <si>
    <t>semaine :</t>
  </si>
  <si>
    <t>N° semaine</t>
  </si>
  <si>
    <t>Pourquoi ne retenir que les agents disponibles au moins 3 jours dans la semaine ?</t>
  </si>
  <si>
    <t>Pourquoi ajouter un jour lorsqu'il y a un férié ?</t>
  </si>
  <si>
    <t>Et si plusieurs jours fériés dans la même semaine ?</t>
  </si>
  <si>
    <t>1/</t>
  </si>
  <si>
    <t>2/</t>
  </si>
  <si>
    <t>3/</t>
  </si>
  <si>
    <t>Dispo. ?</t>
  </si>
  <si>
    <t>4/</t>
  </si>
  <si>
    <t>Est-ce que les agents sont toujours dans le même groupe, ou cela peut varier d'une semaine à l'autre ?</t>
  </si>
  <si>
    <t>Ordre à privilégier :</t>
  </si>
  <si>
    <t>Ordre</t>
  </si>
  <si>
    <t>Score</t>
  </si>
  <si>
    <t>Postes de travail</t>
  </si>
  <si>
    <t>Lavage</t>
  </si>
  <si>
    <t>Tri + Laveur (soir)</t>
  </si>
  <si>
    <t>Rang</t>
  </si>
  <si>
    <t>Liste</t>
  </si>
  <si>
    <t>Pos</t>
  </si>
  <si>
    <t>1/ Ordre préférentiel d'affection des agents</t>
  </si>
  <si>
    <t>2/ Tableau des disponibilités, trié par ordre préférentiel</t>
  </si>
  <si>
    <t>3/ Tableau des affections, trié par ordre préférentiel</t>
  </si>
  <si>
    <t>4/ Résultat à afficher</t>
  </si>
  <si>
    <t>Affection 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</si>
</sst>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theme="1"/>
      <name val="Century Gothic"/>
      <family val="2"/>
    </font>
    <font>
      <sz val="10"/>
      <color theme="1"/>
      <name val="Century Gothic"/>
      <family val="2"/>
    </font>
    <font>
      <sz val="10"/>
      <color rgb="FF3F3F76"/>
      <name val="Century Gothic"/>
      <family val="2"/>
    </font>
    <font>
      <b/>
      <sz val="10"/>
      <color rgb="FF3F3F3F"/>
      <name val="Century Gothic"/>
      <family val="2"/>
    </font>
    <font>
      <b/>
      <sz val="10"/>
      <color rgb="FFFA7D00"/>
      <name val="Century Gothic"/>
      <family val="2"/>
    </font>
    <font>
      <i/>
      <sz val="10"/>
      <color rgb="FF7F7F7F"/>
      <name val="Century Gothic"/>
      <family val="2"/>
    </font>
    <font>
      <b/>
      <sz val="10"/>
      <color theme="1"/>
      <name val="Century Gothic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entury Gothic"/>
      <family val="2"/>
    </font>
    <font>
      <sz val="9"/>
      <color rgb="FF3F3F76"/>
      <name val="Century Gothic"/>
      <family val="2"/>
    </font>
    <font>
      <b/>
      <sz val="9"/>
      <color theme="1"/>
      <name val="Century Gothic"/>
      <family val="2"/>
    </font>
    <font>
      <b/>
      <sz val="14"/>
      <color rgb="FF3F3F3F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CC"/>
      </patternFill>
    </fill>
  </fills>
  <borders count="1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/>
      <right/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/>
      <diagonal/>
    </border>
    <border>
      <left style="thin">
        <color rgb="FFB2B2B2"/>
      </left>
      <right/>
      <top style="thin">
        <color rgb="FFB2B2B2"/>
      </top>
      <bottom/>
      <diagonal/>
    </border>
    <border>
      <left/>
      <right/>
      <top style="thin">
        <color rgb="FFB2B2B2"/>
      </top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  <border>
      <left style="thin">
        <color rgb="FFB2B2B2"/>
      </left>
      <right/>
      <top/>
      <bottom style="thin">
        <color rgb="FFB2B2B2"/>
      </bottom>
      <diagonal/>
    </border>
    <border>
      <left/>
      <right/>
      <top/>
      <bottom style="thin">
        <color rgb="FFB2B2B2"/>
      </bottom>
      <diagonal/>
    </border>
    <border>
      <left/>
      <right style="thin">
        <color rgb="FFB2B2B2"/>
      </right>
      <top/>
      <bottom style="thin">
        <color rgb="FFB2B2B2"/>
      </bottom>
      <diagonal/>
    </border>
  </borders>
  <cellStyleXfs count="8">
    <xf numFmtId="0" fontId="0" fillId="0" borderId="0"/>
    <xf numFmtId="0" fontId="2" fillId="2" borderId="1" applyNumberFormat="0" applyAlignment="0" applyProtection="0"/>
    <xf numFmtId="0" fontId="3" fillId="3" borderId="2" applyNumberFormat="0" applyAlignment="0" applyProtection="0"/>
    <xf numFmtId="0" fontId="4" fillId="3" borderId="1" applyNumberFormat="0" applyAlignment="0" applyProtection="0"/>
    <xf numFmtId="0" fontId="1" fillId="4" borderId="3" applyNumberFormat="0" applyFont="0" applyAlignment="0" applyProtection="0"/>
    <xf numFmtId="0" fontId="5" fillId="0" borderId="0" applyNumberFormat="0" applyFill="0" applyBorder="0" applyAlignment="0" applyProtection="0"/>
    <xf numFmtId="0" fontId="7" fillId="0" borderId="0"/>
    <xf numFmtId="0" fontId="8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0" xfId="5" applyAlignment="1">
      <alignment horizontal="center" vertical="center"/>
    </xf>
    <xf numFmtId="0" fontId="5" fillId="0" borderId="0" xfId="5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2" fillId="2" borderId="1" xfId="1" applyAlignment="1">
      <alignment horizontal="center" vertical="center"/>
    </xf>
    <xf numFmtId="0" fontId="2" fillId="2" borderId="1" xfId="1" applyAlignment="1">
      <alignment vertical="center"/>
    </xf>
    <xf numFmtId="0" fontId="0" fillId="4" borderId="4" xfId="4" applyFont="1" applyBorder="1" applyAlignment="1">
      <alignment horizontal="left" vertical="center"/>
    </xf>
    <xf numFmtId="0" fontId="0" fillId="4" borderId="5" xfId="4" applyFont="1" applyBorder="1" applyAlignment="1">
      <alignment horizontal="left" vertical="center"/>
    </xf>
    <xf numFmtId="0" fontId="0" fillId="4" borderId="6" xfId="4" applyFont="1" applyBorder="1" applyAlignment="1">
      <alignment horizontal="left" vertical="center"/>
    </xf>
    <xf numFmtId="0" fontId="6" fillId="0" borderId="0" xfId="0" applyFont="1" applyAlignment="1">
      <alignment horizontal="right"/>
    </xf>
    <xf numFmtId="0" fontId="9" fillId="0" borderId="0" xfId="6" applyFont="1" applyAlignment="1">
      <alignment vertical="center"/>
    </xf>
    <xf numFmtId="0" fontId="9" fillId="4" borderId="4" xfId="4" applyFont="1" applyBorder="1" applyAlignment="1">
      <alignment horizontal="center" vertical="center"/>
    </xf>
    <xf numFmtId="0" fontId="9" fillId="4" borderId="5" xfId="4" applyFont="1" applyBorder="1" applyAlignment="1">
      <alignment horizontal="center" vertical="center"/>
    </xf>
    <xf numFmtId="0" fontId="9" fillId="4" borderId="6" xfId="4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6" applyFont="1" applyFill="1" applyBorder="1" applyAlignment="1">
      <alignment horizontal="center" vertical="center"/>
    </xf>
    <xf numFmtId="0" fontId="10" fillId="2" borderId="1" xfId="1" applyFont="1" applyAlignment="1">
      <alignment horizontal="center" vertical="center"/>
    </xf>
    <xf numFmtId="0" fontId="2" fillId="2" borderId="1" xfId="1" applyFont="1" applyAlignment="1">
      <alignment vertical="center"/>
    </xf>
    <xf numFmtId="0" fontId="0" fillId="4" borderId="7" xfId="4" applyFont="1" applyBorder="1" applyAlignment="1">
      <alignment horizontal="left" vertical="center"/>
    </xf>
    <xf numFmtId="0" fontId="0" fillId="4" borderId="0" xfId="4" applyFont="1" applyBorder="1" applyAlignment="1">
      <alignment horizontal="left" vertical="center"/>
    </xf>
    <xf numFmtId="0" fontId="5" fillId="0" borderId="0" xfId="5" applyAlignment="1">
      <alignment vertical="center"/>
    </xf>
    <xf numFmtId="0" fontId="5" fillId="0" borderId="0" xfId="5" applyAlignment="1">
      <alignment horizontal="center"/>
    </xf>
    <xf numFmtId="0" fontId="5" fillId="0" borderId="0" xfId="5" applyFill="1" applyBorder="1" applyAlignment="1">
      <alignment horizontal="center"/>
    </xf>
    <xf numFmtId="0" fontId="4" fillId="3" borderId="1" xfId="3" applyAlignment="1">
      <alignment horizontal="center"/>
    </xf>
    <xf numFmtId="0" fontId="0" fillId="4" borderId="8" xfId="4" applyFont="1" applyBorder="1" applyAlignment="1">
      <alignment horizontal="left" vertical="center"/>
    </xf>
    <xf numFmtId="0" fontId="0" fillId="4" borderId="9" xfId="4" applyFont="1" applyBorder="1" applyAlignment="1">
      <alignment horizontal="left" vertical="center"/>
    </xf>
    <xf numFmtId="0" fontId="0" fillId="4" borderId="10" xfId="4" applyFont="1" applyBorder="1" applyAlignment="1">
      <alignment horizontal="left" vertical="center"/>
    </xf>
    <xf numFmtId="0" fontId="0" fillId="4" borderId="11" xfId="4" applyFont="1" applyBorder="1" applyAlignment="1">
      <alignment horizontal="left" vertical="center"/>
    </xf>
    <xf numFmtId="0" fontId="0" fillId="4" borderId="12" xfId="4" applyFont="1" applyBorder="1" applyAlignment="1">
      <alignment horizontal="left" vertical="center"/>
    </xf>
    <xf numFmtId="0" fontId="0" fillId="4" borderId="13" xfId="4" applyFont="1" applyBorder="1" applyAlignment="1">
      <alignment horizontal="left" vertical="center"/>
    </xf>
    <xf numFmtId="0" fontId="0" fillId="4" borderId="14" xfId="4" applyFont="1" applyBorder="1" applyAlignment="1">
      <alignment horizontal="left" vertical="center"/>
    </xf>
    <xf numFmtId="0" fontId="3" fillId="3" borderId="2" xfId="2" applyAlignment="1">
      <alignment horizontal="center" vertical="center"/>
    </xf>
    <xf numFmtId="0" fontId="12" fillId="3" borderId="2" xfId="2" applyFont="1" applyAlignment="1">
      <alignment horizontal="center" vertical="center"/>
    </xf>
  </cellXfs>
  <cellStyles count="8">
    <cellStyle name="Calcul" xfId="3" builtinId="22"/>
    <cellStyle name="Commentaire" xfId="4" builtinId="10"/>
    <cellStyle name="Entrée" xfId="1" builtinId="20"/>
    <cellStyle name="Normal" xfId="0" builtinId="0"/>
    <cellStyle name="Normal 2" xfId="7"/>
    <cellStyle name="Normal 3" xfId="6"/>
    <cellStyle name="Sortie" xfId="2" builtinId="21"/>
    <cellStyle name="Texte explicatif" xfId="5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2"/>
  <sheetViews>
    <sheetView tabSelected="1" workbookViewId="0">
      <selection activeCell="E29" sqref="E29"/>
    </sheetView>
  </sheetViews>
  <sheetFormatPr baseColWidth="10" defaultRowHeight="14.25" x14ac:dyDescent="0.25"/>
  <cols>
    <col min="1" max="1" width="3.7109375" style="12" customWidth="1"/>
    <col min="2" max="2" width="13" style="12" bestFit="1" customWidth="1"/>
    <col min="3" max="4" width="20.7109375" style="6" customWidth="1"/>
    <col min="5" max="16384" width="11.42578125" style="12"/>
  </cols>
  <sheetData>
    <row r="2" spans="2:5" x14ac:dyDescent="0.25">
      <c r="B2" s="10" t="s">
        <v>30</v>
      </c>
      <c r="C2" s="10"/>
      <c r="D2" s="10"/>
    </row>
    <row r="3" spans="2:5" x14ac:dyDescent="0.25">
      <c r="B3" s="4" t="s">
        <v>31</v>
      </c>
      <c r="C3" s="11" t="s">
        <v>32</v>
      </c>
      <c r="D3" s="13">
        <v>47</v>
      </c>
    </row>
    <row r="4" spans="2:5" x14ac:dyDescent="0.25">
      <c r="B4" s="9" t="s">
        <v>19</v>
      </c>
      <c r="C4" s="9" t="s">
        <v>0</v>
      </c>
      <c r="D4" s="9" t="s">
        <v>27</v>
      </c>
      <c r="E4" s="9" t="s">
        <v>28</v>
      </c>
    </row>
    <row r="5" spans="2:5" x14ac:dyDescent="0.25">
      <c r="B5" s="14" t="s">
        <v>11</v>
      </c>
      <c r="C5" s="13">
        <v>15</v>
      </c>
      <c r="D5" s="13">
        <v>8</v>
      </c>
      <c r="E5" s="6" t="s">
        <v>29</v>
      </c>
    </row>
    <row r="6" spans="2:5" x14ac:dyDescent="0.25">
      <c r="B6" s="14" t="s">
        <v>12</v>
      </c>
      <c r="C6" s="13">
        <v>20</v>
      </c>
      <c r="D6" s="13">
        <v>12</v>
      </c>
      <c r="E6" s="6" t="s">
        <v>29</v>
      </c>
    </row>
    <row r="7" spans="2:5" x14ac:dyDescent="0.25">
      <c r="B7" s="14" t="s">
        <v>13</v>
      </c>
      <c r="C7" s="13">
        <v>16</v>
      </c>
      <c r="D7" s="13">
        <v>11</v>
      </c>
      <c r="E7" s="6"/>
    </row>
    <row r="8" spans="2:5" x14ac:dyDescent="0.25">
      <c r="B8" s="14" t="s">
        <v>14</v>
      </c>
      <c r="C8" s="13">
        <v>18</v>
      </c>
      <c r="D8" s="13">
        <v>19</v>
      </c>
      <c r="E8" s="6"/>
    </row>
    <row r="9" spans="2:5" x14ac:dyDescent="0.25">
      <c r="B9" s="14" t="s">
        <v>15</v>
      </c>
      <c r="C9" s="13">
        <v>21</v>
      </c>
      <c r="D9" s="13">
        <v>21</v>
      </c>
      <c r="E9" s="6"/>
    </row>
    <row r="10" spans="2:5" x14ac:dyDescent="0.25">
      <c r="B10" s="14" t="s">
        <v>16</v>
      </c>
      <c r="C10" s="13">
        <v>12</v>
      </c>
      <c r="D10" s="13">
        <v>9</v>
      </c>
      <c r="E10" s="6"/>
    </row>
    <row r="11" spans="2:5" x14ac:dyDescent="0.25">
      <c r="B11" s="14" t="s">
        <v>17</v>
      </c>
      <c r="C11" s="13">
        <v>17</v>
      </c>
      <c r="D11" s="13">
        <v>11</v>
      </c>
      <c r="E11" s="6"/>
    </row>
    <row r="12" spans="2:5" x14ac:dyDescent="0.25">
      <c r="B12" s="14" t="s">
        <v>18</v>
      </c>
      <c r="C12" s="13">
        <v>2</v>
      </c>
      <c r="D12" s="13">
        <v>14</v>
      </c>
      <c r="E12" s="6"/>
    </row>
  </sheetData>
  <mergeCells count="1">
    <mergeCell ref="B2:D2"/>
  </mergeCells>
  <dataValidations count="1">
    <dataValidation type="list" allowBlank="1" showInputMessage="1" showErrorMessage="1" sqref="B5:B12">
      <formula1>AgentsName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Listes!$F$3:$F$55</xm:f>
          </x14:formula1>
          <xm:sqref>D3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T46"/>
  <sheetViews>
    <sheetView workbookViewId="0">
      <selection activeCell="X32" sqref="X32"/>
    </sheetView>
  </sheetViews>
  <sheetFormatPr baseColWidth="10" defaultRowHeight="13.5" x14ac:dyDescent="0.25"/>
  <cols>
    <col min="1" max="1" width="3.7109375" style="3" customWidth="1"/>
    <col min="2" max="2" width="15.28515625" style="3" bestFit="1" customWidth="1"/>
    <col min="3" max="3" width="11.42578125" style="3"/>
    <col min="4" max="4" width="3.7109375" style="3" customWidth="1"/>
    <col min="5" max="5" width="9.5703125" style="3" bestFit="1" customWidth="1"/>
    <col min="6" max="6" width="15" style="3" bestFit="1" customWidth="1"/>
    <col min="7" max="7" width="3.7109375" style="3" customWidth="1"/>
    <col min="8" max="16384" width="11.42578125" style="3"/>
  </cols>
  <sheetData>
    <row r="2" spans="2:20" ht="14.25" x14ac:dyDescent="0.25">
      <c r="B2" s="19"/>
      <c r="C2" s="19"/>
      <c r="D2" s="19"/>
      <c r="E2" s="12"/>
      <c r="F2" s="12"/>
      <c r="G2" s="12"/>
      <c r="H2" s="12"/>
      <c r="I2" s="12"/>
      <c r="J2" s="20" t="s">
        <v>24</v>
      </c>
      <c r="K2" s="21"/>
      <c r="L2" s="21"/>
      <c r="M2" s="21"/>
      <c r="N2" s="22"/>
      <c r="O2" s="12"/>
    </row>
    <row r="3" spans="2:20" ht="14.25" x14ac:dyDescent="0.25">
      <c r="B3" s="14" t="s">
        <v>47</v>
      </c>
      <c r="C3" s="19"/>
      <c r="D3" s="19"/>
      <c r="E3" s="23" t="s">
        <v>9</v>
      </c>
      <c r="F3" s="23" t="s">
        <v>6</v>
      </c>
      <c r="G3" s="12"/>
      <c r="H3" s="9" t="s">
        <v>19</v>
      </c>
      <c r="I3" s="9" t="s">
        <v>9</v>
      </c>
      <c r="J3" s="9" t="s">
        <v>1</v>
      </c>
      <c r="K3" s="9" t="s">
        <v>2</v>
      </c>
      <c r="L3" s="9" t="s">
        <v>3</v>
      </c>
      <c r="M3" s="9" t="s">
        <v>4</v>
      </c>
      <c r="N3" s="24" t="s">
        <v>5</v>
      </c>
      <c r="P3" s="7" t="s">
        <v>25</v>
      </c>
    </row>
    <row r="4" spans="2:20" ht="14.25" x14ac:dyDescent="0.25">
      <c r="B4" s="19" t="s">
        <v>26</v>
      </c>
      <c r="C4" s="25">
        <f>Annuel!D3</f>
        <v>47</v>
      </c>
      <c r="D4" s="19"/>
      <c r="E4" s="6">
        <v>0</v>
      </c>
      <c r="F4" s="26" t="s">
        <v>7</v>
      </c>
      <c r="G4" s="12"/>
      <c r="H4" s="14" t="s">
        <v>11</v>
      </c>
      <c r="I4" s="13">
        <v>0</v>
      </c>
      <c r="J4" s="13">
        <v>0</v>
      </c>
      <c r="K4" s="13">
        <v>1</v>
      </c>
      <c r="L4" s="13">
        <v>1</v>
      </c>
      <c r="M4" s="13">
        <v>1</v>
      </c>
      <c r="N4" s="13">
        <v>1</v>
      </c>
      <c r="P4" s="8">
        <f>SUM(J4:N4)+C7*1</f>
        <v>4</v>
      </c>
    </row>
    <row r="5" spans="2:20" ht="14.25" x14ac:dyDescent="0.25">
      <c r="B5" s="19"/>
      <c r="C5" s="19"/>
      <c r="D5" s="19"/>
      <c r="E5" s="6">
        <v>1</v>
      </c>
      <c r="F5" s="26" t="s">
        <v>7</v>
      </c>
      <c r="G5" s="12"/>
      <c r="H5" s="14" t="s">
        <v>12</v>
      </c>
      <c r="I5" s="13">
        <v>0</v>
      </c>
      <c r="J5" s="13">
        <v>1</v>
      </c>
      <c r="K5" s="13">
        <v>1</v>
      </c>
      <c r="L5" s="13">
        <v>1</v>
      </c>
      <c r="M5" s="13">
        <v>1</v>
      </c>
      <c r="N5" s="13">
        <v>0</v>
      </c>
      <c r="P5" s="8">
        <f>SUM(J5:N5)+C8*1</f>
        <v>4</v>
      </c>
    </row>
    <row r="6" spans="2:20" ht="14.25" x14ac:dyDescent="0.25">
      <c r="B6" s="19" t="s">
        <v>21</v>
      </c>
      <c r="C6" s="12"/>
      <c r="D6" s="12"/>
      <c r="E6" s="6">
        <v>2</v>
      </c>
      <c r="F6" s="26" t="s">
        <v>8</v>
      </c>
      <c r="G6" s="12"/>
      <c r="H6" s="14" t="s">
        <v>13</v>
      </c>
      <c r="I6" s="13">
        <v>1</v>
      </c>
      <c r="J6" s="13">
        <v>1</v>
      </c>
      <c r="K6" s="13">
        <v>1</v>
      </c>
      <c r="L6" s="13">
        <v>1</v>
      </c>
      <c r="M6" s="13">
        <v>1</v>
      </c>
      <c r="N6" s="13">
        <v>0</v>
      </c>
      <c r="P6" s="8">
        <f>SUM(J6:N6)+C9*1</f>
        <v>4</v>
      </c>
    </row>
    <row r="7" spans="2:20" ht="14.25" x14ac:dyDescent="0.25">
      <c r="B7" s="19" t="s">
        <v>22</v>
      </c>
      <c r="C7" s="25" t="b">
        <v>0</v>
      </c>
      <c r="D7" s="12"/>
      <c r="E7" s="12"/>
      <c r="F7" s="12"/>
      <c r="G7" s="12"/>
      <c r="H7" s="14" t="s">
        <v>14</v>
      </c>
      <c r="I7" s="13">
        <v>1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P7" s="8">
        <f>SUM(J7:N7)+C10*1</f>
        <v>0</v>
      </c>
    </row>
    <row r="8" spans="2:20" ht="14.25" x14ac:dyDescent="0.25">
      <c r="B8" s="19"/>
      <c r="C8" s="12"/>
      <c r="D8" s="12"/>
      <c r="E8" s="23" t="s">
        <v>43</v>
      </c>
      <c r="F8" s="12"/>
      <c r="G8" s="12"/>
      <c r="H8" s="14" t="s">
        <v>15</v>
      </c>
      <c r="I8" s="13">
        <v>1</v>
      </c>
      <c r="J8" s="13">
        <v>1</v>
      </c>
      <c r="K8" s="13">
        <v>1</v>
      </c>
      <c r="L8" s="13">
        <v>1</v>
      </c>
      <c r="M8" s="13">
        <v>1</v>
      </c>
      <c r="N8" s="13">
        <v>1</v>
      </c>
      <c r="P8" s="8">
        <f>SUM(J8:N8)+C11*1</f>
        <v>5</v>
      </c>
    </row>
    <row r="9" spans="2:20" ht="14.25" x14ac:dyDescent="0.25">
      <c r="B9" s="19"/>
      <c r="C9" s="12"/>
      <c r="D9" s="12"/>
      <c r="E9" s="12">
        <v>1</v>
      </c>
      <c r="F9" s="26" t="s">
        <v>7</v>
      </c>
      <c r="G9" s="12"/>
      <c r="H9" s="14" t="s">
        <v>16</v>
      </c>
      <c r="I9" s="13">
        <v>2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P9" s="8">
        <f>SUM(J9:N9)+C12*1</f>
        <v>0</v>
      </c>
    </row>
    <row r="10" spans="2:20" ht="14.25" x14ac:dyDescent="0.25">
      <c r="B10" s="19"/>
      <c r="C10" s="12"/>
      <c r="D10" s="12"/>
      <c r="E10" s="12">
        <v>2</v>
      </c>
      <c r="F10" s="26" t="s">
        <v>8</v>
      </c>
      <c r="G10" s="12"/>
      <c r="H10" s="14" t="s">
        <v>17</v>
      </c>
      <c r="I10" s="13">
        <v>2</v>
      </c>
      <c r="J10" s="13">
        <v>1</v>
      </c>
      <c r="K10" s="13">
        <v>1</v>
      </c>
      <c r="L10" s="13">
        <v>1</v>
      </c>
      <c r="M10" s="13">
        <v>0</v>
      </c>
      <c r="N10" s="13">
        <v>0</v>
      </c>
      <c r="P10" s="8">
        <f>SUM(J10:N10)+C16*1</f>
        <v>3</v>
      </c>
    </row>
    <row r="11" spans="2:20" ht="14.25" x14ac:dyDescent="0.25">
      <c r="B11" s="19"/>
      <c r="C11" s="12"/>
      <c r="D11" s="12"/>
      <c r="E11" s="12"/>
      <c r="F11" s="12"/>
      <c r="G11" s="12"/>
      <c r="H11" s="14" t="s">
        <v>18</v>
      </c>
      <c r="I11" s="13">
        <v>2</v>
      </c>
      <c r="J11" s="13">
        <v>1</v>
      </c>
      <c r="K11" s="13">
        <v>1</v>
      </c>
      <c r="L11" s="13">
        <v>1</v>
      </c>
      <c r="M11" s="13">
        <v>1</v>
      </c>
      <c r="N11" s="13">
        <v>0</v>
      </c>
      <c r="P11" s="8">
        <f>SUM(J11:N11)+C17*1</f>
        <v>4</v>
      </c>
    </row>
    <row r="13" spans="2:20" ht="18" x14ac:dyDescent="0.25">
      <c r="H13" s="41" t="s">
        <v>56</v>
      </c>
      <c r="I13" s="41"/>
      <c r="J13" s="40" t="str">
        <f ca="1">J46</f>
        <v>Pauline</v>
      </c>
      <c r="K13" s="40" t="str">
        <f t="shared" ref="K13:N13" ca="1" si="0">K46</f>
        <v>Noémie</v>
      </c>
      <c r="L13" s="40" t="str">
        <f t="shared" ca="1" si="0"/>
        <v>Noémie</v>
      </c>
      <c r="M13" s="40" t="str">
        <f t="shared" ca="1" si="0"/>
        <v>Noémie</v>
      </c>
      <c r="N13" s="40" t="str">
        <f t="shared" ca="1" si="0"/>
        <v>Noémie</v>
      </c>
    </row>
    <row r="16" spans="2:20" x14ac:dyDescent="0.2">
      <c r="G16" s="29"/>
      <c r="H16" s="29"/>
      <c r="I16" s="7" t="s">
        <v>40</v>
      </c>
      <c r="J16" s="7" t="s">
        <v>44</v>
      </c>
      <c r="K16" s="7" t="s">
        <v>45</v>
      </c>
      <c r="L16" s="7" t="s">
        <v>49</v>
      </c>
      <c r="M16" s="32" t="s">
        <v>50</v>
      </c>
      <c r="N16" s="2"/>
      <c r="P16" s="33" t="s">
        <v>52</v>
      </c>
      <c r="Q16" s="34"/>
      <c r="R16" s="34"/>
      <c r="S16" s="34"/>
      <c r="T16" s="35"/>
    </row>
    <row r="17" spans="7:20" x14ac:dyDescent="0.2">
      <c r="G17" s="29">
        <v>1</v>
      </c>
      <c r="H17" s="29" t="str">
        <f>H4</f>
        <v>Noémie</v>
      </c>
      <c r="I17" s="7">
        <f>IF(P4&gt;=3,1,0)</f>
        <v>1</v>
      </c>
      <c r="J17" s="7">
        <f ca="1">MATCH(VLOOKUP(I4,$E$4:$F$6,2,FALSE),WorkingHours,0)</f>
        <v>1</v>
      </c>
      <c r="K17" s="7">
        <f ca="1">IF(I17=0,"",100^(J17-1)+VLOOKUP(H17,Annuel!$B$5:$D$12,1+MATCH($B$3,WorkingJobs),FALSE))</f>
        <v>16</v>
      </c>
      <c r="L17" s="7">
        <f ca="1">IFERROR(RANK(K17,$K$17:$K$24,1),"")</f>
        <v>1</v>
      </c>
      <c r="M17" s="32" t="str">
        <f ca="1">IFERROR(INDEX($H$17:$H$24,MATCH(G17,$L$17:$L$24,0)),"")</f>
        <v>Noémie</v>
      </c>
      <c r="N17" s="2"/>
      <c r="P17" s="27"/>
      <c r="Q17" s="28"/>
      <c r="R17" s="28"/>
      <c r="S17" s="28"/>
      <c r="T17" s="36"/>
    </row>
    <row r="18" spans="7:20" x14ac:dyDescent="0.2">
      <c r="G18" s="29">
        <v>2</v>
      </c>
      <c r="H18" s="29" t="str">
        <f>H5</f>
        <v>Vincent</v>
      </c>
      <c r="I18" s="7">
        <f>IF(P5&gt;=3,1,0)</f>
        <v>1</v>
      </c>
      <c r="J18" s="7">
        <f ca="1">MATCH(VLOOKUP(I5,$E$4:$F$6,2,FALSE),WorkingHours,0)</f>
        <v>1</v>
      </c>
      <c r="K18" s="7">
        <f ca="1">IF(I18=0,"",100^(J18-1)+VLOOKUP(H18,Annuel!$B$5:$D$12,1+MATCH($B$3,WorkingJobs),FALSE))</f>
        <v>21</v>
      </c>
      <c r="L18" s="7">
        <f t="shared" ref="L18:L24" ca="1" si="1">IFERROR(RANK(K18,$K$17:$K$24,1),"")</f>
        <v>3</v>
      </c>
      <c r="M18" s="32" t="str">
        <f ca="1">IFERROR(INDEX($H$17:$H$24,MATCH(G18,$L$17:$L$24,0)),"")</f>
        <v>Pauline</v>
      </c>
      <c r="N18" s="2"/>
      <c r="P18" s="27"/>
      <c r="Q18" s="28"/>
      <c r="R18" s="28"/>
      <c r="S18" s="28"/>
      <c r="T18" s="36"/>
    </row>
    <row r="19" spans="7:20" x14ac:dyDescent="0.2">
      <c r="G19" s="29">
        <v>3</v>
      </c>
      <c r="H19" s="29" t="str">
        <f>H6</f>
        <v>Pauline</v>
      </c>
      <c r="I19" s="7">
        <f>IF(P6&gt;=3,1,0)</f>
        <v>1</v>
      </c>
      <c r="J19" s="7">
        <f ca="1">MATCH(VLOOKUP(I6,$E$4:$F$6,2,FALSE),WorkingHours,0)</f>
        <v>1</v>
      </c>
      <c r="K19" s="7">
        <f ca="1">IF(I19=0,"",100^(J19-1)+VLOOKUP(H19,Annuel!$B$5:$D$12,1+MATCH($B$3,WorkingJobs),FALSE))</f>
        <v>17</v>
      </c>
      <c r="L19" s="7">
        <f t="shared" ca="1" si="1"/>
        <v>2</v>
      </c>
      <c r="M19" s="32" t="str">
        <f ca="1">IFERROR(INDEX($H$17:$H$24,MATCH(G19,$L$17:$L$24,0)),"")</f>
        <v>Vincent</v>
      </c>
      <c r="N19" s="2"/>
      <c r="P19" s="27"/>
      <c r="Q19" s="28"/>
      <c r="R19" s="28"/>
      <c r="S19" s="28"/>
      <c r="T19" s="36"/>
    </row>
    <row r="20" spans="7:20" x14ac:dyDescent="0.2">
      <c r="G20" s="29">
        <v>4</v>
      </c>
      <c r="H20" s="29" t="str">
        <f>H7</f>
        <v>David</v>
      </c>
      <c r="I20" s="7">
        <f>IF(P7&gt;=3,1,0)</f>
        <v>0</v>
      </c>
      <c r="J20" s="7">
        <f ca="1">MATCH(VLOOKUP(I7,$E$4:$F$6,2,FALSE),WorkingHours,0)</f>
        <v>1</v>
      </c>
      <c r="K20" s="7" t="str">
        <f>IF(I20=0,"",100^(J20-1)+VLOOKUP(H20,Annuel!$B$5:$D$12,1+MATCH($B$3,WorkingJobs),FALSE))</f>
        <v/>
      </c>
      <c r="L20" s="7" t="str">
        <f t="shared" si="1"/>
        <v/>
      </c>
      <c r="M20" s="32" t="str">
        <f ca="1">IFERROR(INDEX($H$17:$H$24,MATCH(G20,$L$17:$L$24,0)),"")</f>
        <v>Jacques</v>
      </c>
      <c r="N20" s="2"/>
      <c r="P20" s="27"/>
      <c r="Q20" s="28"/>
      <c r="R20" s="28"/>
      <c r="S20" s="28"/>
      <c r="T20" s="36"/>
    </row>
    <row r="21" spans="7:20" x14ac:dyDescent="0.2">
      <c r="G21" s="29">
        <v>5</v>
      </c>
      <c r="H21" s="29" t="str">
        <f>H8</f>
        <v>Jacques</v>
      </c>
      <c r="I21" s="7">
        <f>IF(P8&gt;=3,1,0)</f>
        <v>1</v>
      </c>
      <c r="J21" s="7">
        <f ca="1">MATCH(VLOOKUP(I8,$E$4:$F$6,2,FALSE),WorkingHours,0)</f>
        <v>1</v>
      </c>
      <c r="K21" s="7">
        <f ca="1">IF(I21=0,"",100^(J21-1)+VLOOKUP(H21,Annuel!$B$5:$D$12,1+MATCH($B$3,WorkingJobs),FALSE))</f>
        <v>22</v>
      </c>
      <c r="L21" s="7">
        <f t="shared" ca="1" si="1"/>
        <v>4</v>
      </c>
      <c r="M21" s="32" t="str">
        <f ca="1">IFERROR(INDEX($H$17:$H$24,MATCH(G21,$L$17:$L$24,0)),"")</f>
        <v>Pierre</v>
      </c>
      <c r="N21" s="2"/>
      <c r="P21" s="27"/>
      <c r="Q21" s="28"/>
      <c r="R21" s="28"/>
      <c r="S21" s="28"/>
      <c r="T21" s="36"/>
    </row>
    <row r="22" spans="7:20" x14ac:dyDescent="0.2">
      <c r="G22" s="29">
        <v>6</v>
      </c>
      <c r="H22" s="29" t="str">
        <f>H9</f>
        <v>Florence</v>
      </c>
      <c r="I22" s="7">
        <f>IF(P9&gt;=3,1,0)</f>
        <v>0</v>
      </c>
      <c r="J22" s="7">
        <f ca="1">MATCH(VLOOKUP(I9,$E$4:$F$6,2,FALSE),WorkingHours,0)</f>
        <v>2</v>
      </c>
      <c r="K22" s="7" t="str">
        <f>IF(I22=0,"",100^(J22-1)+VLOOKUP(H22,Annuel!$B$5:$D$12,1+MATCH($B$3,WorkingJobs),FALSE))</f>
        <v/>
      </c>
      <c r="L22" s="7" t="str">
        <f t="shared" si="1"/>
        <v/>
      </c>
      <c r="M22" s="32" t="str">
        <f ca="1">IFERROR(INDEX($H$17:$H$24,MATCH(G22,$L$17:$L$24,0)),"")</f>
        <v>Nicolas</v>
      </c>
      <c r="N22" s="2"/>
      <c r="P22" s="27"/>
      <c r="Q22" s="28"/>
      <c r="R22" s="28"/>
      <c r="S22" s="28"/>
      <c r="T22" s="36"/>
    </row>
    <row r="23" spans="7:20" x14ac:dyDescent="0.2">
      <c r="G23" s="29">
        <v>7</v>
      </c>
      <c r="H23" s="29" t="str">
        <f>H10</f>
        <v>Nicolas</v>
      </c>
      <c r="I23" s="7">
        <f>IF(P10&gt;=3,1,0)</f>
        <v>1</v>
      </c>
      <c r="J23" s="7">
        <f ca="1">MATCH(VLOOKUP(I10,$E$4:$F$6,2,FALSE),WorkingHours,0)</f>
        <v>2</v>
      </c>
      <c r="K23" s="7">
        <f ca="1">IF(I23=0,"",100^(J23-1)+VLOOKUP(H23,Annuel!$B$5:$D$12,1+MATCH($B$3,WorkingJobs),FALSE))</f>
        <v>117</v>
      </c>
      <c r="L23" s="7">
        <f t="shared" ca="1" si="1"/>
        <v>6</v>
      </c>
      <c r="M23" s="32" t="str">
        <f ca="1">IFERROR(INDEX($H$17:$H$24,MATCH(G23,$L$17:$L$24,0)),"")</f>
        <v/>
      </c>
      <c r="N23" s="2"/>
      <c r="P23" s="27"/>
      <c r="Q23" s="28"/>
      <c r="R23" s="28"/>
      <c r="S23" s="28"/>
      <c r="T23" s="36"/>
    </row>
    <row r="24" spans="7:20" x14ac:dyDescent="0.2">
      <c r="G24" s="29">
        <v>8</v>
      </c>
      <c r="H24" s="29" t="str">
        <f>H11</f>
        <v>Pierre</v>
      </c>
      <c r="I24" s="7">
        <f>IF(P11&gt;=3,1,0)</f>
        <v>1</v>
      </c>
      <c r="J24" s="7">
        <f ca="1">MATCH(VLOOKUP(I11,$E$4:$F$6,2,FALSE),WorkingHours,0)</f>
        <v>2</v>
      </c>
      <c r="K24" s="7">
        <f ca="1">IF(I24=0,"",100^(J24-1)+VLOOKUP(H24,Annuel!$B$5:$D$12,1+MATCH($B$3,WorkingJobs),FALSE))</f>
        <v>102</v>
      </c>
      <c r="L24" s="7">
        <f t="shared" ca="1" si="1"/>
        <v>5</v>
      </c>
      <c r="M24" s="32" t="str">
        <f ca="1">IFERROR(INDEX($H$17:$H$24,MATCH(G24,$L$17:$L$24,0)),"")</f>
        <v/>
      </c>
      <c r="N24" s="2"/>
      <c r="P24" s="37"/>
      <c r="Q24" s="38"/>
      <c r="R24" s="38"/>
      <c r="S24" s="38"/>
      <c r="T24" s="39"/>
    </row>
    <row r="25" spans="7:20" x14ac:dyDescent="0.25">
      <c r="J25" s="2">
        <v>1</v>
      </c>
      <c r="K25" s="2">
        <v>2</v>
      </c>
      <c r="L25" s="2">
        <v>3</v>
      </c>
      <c r="M25" s="2">
        <v>4</v>
      </c>
      <c r="N25" s="2">
        <v>5</v>
      </c>
    </row>
    <row r="26" spans="7:20" x14ac:dyDescent="0.25">
      <c r="H26" s="7"/>
      <c r="I26" s="7" t="s">
        <v>51</v>
      </c>
      <c r="J26" s="30" t="s">
        <v>1</v>
      </c>
      <c r="K26" s="30" t="s">
        <v>2</v>
      </c>
      <c r="L26" s="30" t="s">
        <v>3</v>
      </c>
      <c r="M26" s="30" t="s">
        <v>4</v>
      </c>
      <c r="N26" s="31" t="s">
        <v>5</v>
      </c>
      <c r="O26" s="1"/>
      <c r="P26" s="33" t="s">
        <v>53</v>
      </c>
      <c r="Q26" s="34"/>
      <c r="R26" s="34"/>
      <c r="S26" s="34"/>
      <c r="T26" s="35"/>
    </row>
    <row r="27" spans="7:20" x14ac:dyDescent="0.25">
      <c r="H27" s="7" t="str">
        <f ca="1">M17</f>
        <v>Noémie</v>
      </c>
      <c r="I27" s="7">
        <f ca="1">MATCH(H27,$H$4:$H$11,0)</f>
        <v>1</v>
      </c>
      <c r="J27" s="30">
        <f ca="1">INDEX($J$4:$N$11,$I27,J$25)</f>
        <v>0</v>
      </c>
      <c r="K27" s="30">
        <f ca="1">INDEX($J$4:$N$11,$I27,K$25)</f>
        <v>1</v>
      </c>
      <c r="L27" s="30">
        <f ca="1">INDEX($J$4:$N$11,$I27,L$25)</f>
        <v>1</v>
      </c>
      <c r="M27" s="30">
        <f ca="1">INDEX($J$4:$N$11,$I27,M$25)</f>
        <v>1</v>
      </c>
      <c r="N27" s="30">
        <f ca="1">INDEX($J$4:$N$11,$I27,N$25)</f>
        <v>1</v>
      </c>
      <c r="O27" s="1"/>
      <c r="P27" s="27"/>
      <c r="Q27" s="28"/>
      <c r="R27" s="28"/>
      <c r="S27" s="28"/>
      <c r="T27" s="36"/>
    </row>
    <row r="28" spans="7:20" x14ac:dyDescent="0.25">
      <c r="H28" s="7" t="str">
        <f t="shared" ref="H28:H34" ca="1" si="2">M18</f>
        <v>Pauline</v>
      </c>
      <c r="I28" s="7">
        <f t="shared" ref="I28:I32" ca="1" si="3">MATCH(H28,$H$4:$H$11,0)</f>
        <v>3</v>
      </c>
      <c r="J28" s="30">
        <f ca="1">INDEX($J$4:$N$11,$I28,J$25)</f>
        <v>1</v>
      </c>
      <c r="K28" s="30">
        <f ca="1">INDEX($J$4:$N$11,$I28,K$25)</f>
        <v>1</v>
      </c>
      <c r="L28" s="30">
        <f ca="1">INDEX($J$4:$N$11,$I28,L$25)</f>
        <v>1</v>
      </c>
      <c r="M28" s="30">
        <f ca="1">INDEX($J$4:$N$11,$I28,M$25)</f>
        <v>1</v>
      </c>
      <c r="N28" s="30">
        <f ca="1">INDEX($J$4:$N$11,$I28,N$25)</f>
        <v>0</v>
      </c>
      <c r="O28" s="1"/>
      <c r="P28" s="27"/>
      <c r="Q28" s="28"/>
      <c r="R28" s="28"/>
      <c r="S28" s="28"/>
      <c r="T28" s="36"/>
    </row>
    <row r="29" spans="7:20" x14ac:dyDescent="0.25">
      <c r="H29" s="7" t="str">
        <f t="shared" ca="1" si="2"/>
        <v>Vincent</v>
      </c>
      <c r="I29" s="7">
        <f t="shared" ca="1" si="3"/>
        <v>2</v>
      </c>
      <c r="J29" s="30">
        <f ca="1">INDEX($J$4:$N$11,$I29,J$25)</f>
        <v>1</v>
      </c>
      <c r="K29" s="30">
        <f ca="1">INDEX($J$4:$N$11,$I29,K$25)</f>
        <v>1</v>
      </c>
      <c r="L29" s="30">
        <f ca="1">INDEX($J$4:$N$11,$I29,L$25)</f>
        <v>1</v>
      </c>
      <c r="M29" s="30">
        <f ca="1">INDEX($J$4:$N$11,$I29,M$25)</f>
        <v>1</v>
      </c>
      <c r="N29" s="30">
        <f ca="1">INDEX($J$4:$N$11,$I29,N$25)</f>
        <v>0</v>
      </c>
      <c r="O29" s="1"/>
      <c r="P29" s="27"/>
      <c r="Q29" s="28"/>
      <c r="R29" s="28"/>
      <c r="S29" s="28"/>
      <c r="T29" s="36"/>
    </row>
    <row r="30" spans="7:20" x14ac:dyDescent="0.25">
      <c r="H30" s="7" t="str">
        <f t="shared" ca="1" si="2"/>
        <v>Jacques</v>
      </c>
      <c r="I30" s="7">
        <f t="shared" ca="1" si="3"/>
        <v>5</v>
      </c>
      <c r="J30" s="30">
        <f ca="1">INDEX($J$4:$N$11,$I30,J$25)</f>
        <v>1</v>
      </c>
      <c r="K30" s="30">
        <f ca="1">INDEX($J$4:$N$11,$I30,K$25)</f>
        <v>1</v>
      </c>
      <c r="L30" s="30">
        <f ca="1">INDEX($J$4:$N$11,$I30,L$25)</f>
        <v>1</v>
      </c>
      <c r="M30" s="30">
        <f ca="1">INDEX($J$4:$N$11,$I30,M$25)</f>
        <v>1</v>
      </c>
      <c r="N30" s="30">
        <f ca="1">INDEX($J$4:$N$11,$I30,N$25)</f>
        <v>1</v>
      </c>
      <c r="O30" s="1"/>
      <c r="P30" s="27"/>
      <c r="Q30" s="28"/>
      <c r="R30" s="28"/>
      <c r="S30" s="28"/>
      <c r="T30" s="36"/>
    </row>
    <row r="31" spans="7:20" x14ac:dyDescent="0.25">
      <c r="H31" s="7" t="str">
        <f t="shared" ca="1" si="2"/>
        <v>Pierre</v>
      </c>
      <c r="I31" s="7">
        <f t="shared" ca="1" si="3"/>
        <v>8</v>
      </c>
      <c r="J31" s="30">
        <f ca="1">INDEX($J$4:$N$11,$I31,J$25)</f>
        <v>1</v>
      </c>
      <c r="K31" s="30">
        <f ca="1">INDEX($J$4:$N$11,$I31,K$25)</f>
        <v>1</v>
      </c>
      <c r="L31" s="30">
        <f ca="1">INDEX($J$4:$N$11,$I31,L$25)</f>
        <v>1</v>
      </c>
      <c r="M31" s="30">
        <f ca="1">INDEX($J$4:$N$11,$I31,M$25)</f>
        <v>1</v>
      </c>
      <c r="N31" s="30">
        <f ca="1">INDEX($J$4:$N$11,$I31,N$25)</f>
        <v>0</v>
      </c>
      <c r="O31" s="1"/>
      <c r="P31" s="27"/>
      <c r="Q31" s="28"/>
      <c r="R31" s="28"/>
      <c r="S31" s="28"/>
      <c r="T31" s="36"/>
    </row>
    <row r="32" spans="7:20" x14ac:dyDescent="0.25">
      <c r="H32" s="7" t="str">
        <f t="shared" ca="1" si="2"/>
        <v>Nicolas</v>
      </c>
      <c r="I32" s="7">
        <f t="shared" ca="1" si="3"/>
        <v>7</v>
      </c>
      <c r="J32" s="30">
        <f ca="1">INDEX($J$4:$N$11,$I32,J$25)</f>
        <v>1</v>
      </c>
      <c r="K32" s="30">
        <f ca="1">INDEX($J$4:$N$11,$I32,K$25)</f>
        <v>1</v>
      </c>
      <c r="L32" s="30">
        <f ca="1">INDEX($J$4:$N$11,$I32,L$25)</f>
        <v>1</v>
      </c>
      <c r="M32" s="30">
        <f ca="1">INDEX($J$4:$N$11,$I32,M$25)</f>
        <v>0</v>
      </c>
      <c r="N32" s="30">
        <f ca="1">INDEX($J$4:$N$11,$I32,N$25)</f>
        <v>0</v>
      </c>
      <c r="O32" s="1"/>
      <c r="P32" s="27"/>
      <c r="Q32" s="28"/>
      <c r="R32" s="28"/>
      <c r="S32" s="28"/>
      <c r="T32" s="36"/>
    </row>
    <row r="33" spans="8:20" x14ac:dyDescent="0.25">
      <c r="H33" s="7" t="str">
        <f t="shared" ca="1" si="2"/>
        <v/>
      </c>
      <c r="I33" s="7"/>
      <c r="J33" s="30" t="e">
        <f>INDEX($J$4:$N$11,$I33,J$25)</f>
        <v>#VALUE!</v>
      </c>
      <c r="K33" s="30" t="e">
        <f>INDEX($J$4:$N$11,$I33,K$25)</f>
        <v>#VALUE!</v>
      </c>
      <c r="L33" s="30" t="e">
        <f>INDEX($J$4:$N$11,$I33,L$25)</f>
        <v>#VALUE!</v>
      </c>
      <c r="M33" s="30" t="e">
        <f>INDEX($J$4:$N$11,$I33,M$25)</f>
        <v>#VALUE!</v>
      </c>
      <c r="N33" s="30" t="e">
        <f>INDEX($J$4:$N$11,$I33,N$25)</f>
        <v>#VALUE!</v>
      </c>
      <c r="O33" s="1"/>
      <c r="P33" s="27"/>
      <c r="Q33" s="28"/>
      <c r="R33" s="28"/>
      <c r="S33" s="28"/>
      <c r="T33" s="36"/>
    </row>
    <row r="34" spans="8:20" x14ac:dyDescent="0.25">
      <c r="H34" s="2" t="str">
        <f t="shared" ca="1" si="2"/>
        <v/>
      </c>
      <c r="I34" s="2"/>
      <c r="J34" s="30" t="e">
        <f>INDEX($J$4:$N$11,$I34,J$25)</f>
        <v>#VALUE!</v>
      </c>
      <c r="K34" s="30" t="e">
        <f>INDEX($J$4:$N$11,$I34,K$25)</f>
        <v>#VALUE!</v>
      </c>
      <c r="L34" s="30" t="e">
        <f>INDEX($J$4:$N$11,$I34,L$25)</f>
        <v>#VALUE!</v>
      </c>
      <c r="M34" s="30" t="e">
        <f>INDEX($J$4:$N$11,$I34,M$25)</f>
        <v>#VALUE!</v>
      </c>
      <c r="N34" s="30" t="e">
        <f>INDEX($J$4:$N$11,$I34,N$25)</f>
        <v>#VALUE!</v>
      </c>
      <c r="O34" s="1"/>
      <c r="P34" s="37"/>
      <c r="Q34" s="38"/>
      <c r="R34" s="38"/>
      <c r="S34" s="38"/>
      <c r="T34" s="39"/>
    </row>
    <row r="35" spans="8:20" x14ac:dyDescent="0.25">
      <c r="H35" s="2"/>
      <c r="I35" s="2"/>
      <c r="J35" s="2"/>
      <c r="K35" s="2"/>
      <c r="L35" s="2"/>
      <c r="M35" s="2"/>
      <c r="N35" s="2"/>
    </row>
    <row r="36" spans="8:20" x14ac:dyDescent="0.2">
      <c r="H36" s="7"/>
      <c r="I36" s="7" t="s">
        <v>51</v>
      </c>
      <c r="J36" s="30" t="s">
        <v>1</v>
      </c>
      <c r="K36" s="30" t="s">
        <v>2</v>
      </c>
      <c r="L36" s="30" t="s">
        <v>3</v>
      </c>
      <c r="M36" s="30" t="s">
        <v>4</v>
      </c>
      <c r="N36" s="31" t="s">
        <v>5</v>
      </c>
      <c r="P36" s="33" t="s">
        <v>54</v>
      </c>
      <c r="Q36" s="34"/>
      <c r="R36" s="34"/>
      <c r="S36" s="34"/>
      <c r="T36" s="35"/>
    </row>
    <row r="37" spans="8:20" x14ac:dyDescent="0.2">
      <c r="H37" s="7" t="str">
        <f ca="1">H27</f>
        <v>Noémie</v>
      </c>
      <c r="I37" s="7">
        <f ca="1">IFERROR(MATCH(H37,$H$4:$H$11,0),"")</f>
        <v>1</v>
      </c>
      <c r="J37" s="30">
        <f ca="1">IF(I37="","",J27)</f>
        <v>0</v>
      </c>
      <c r="K37" s="30">
        <f t="shared" ref="K37:N37" ca="1" si="4">IF(J37="","",K27)</f>
        <v>1</v>
      </c>
      <c r="L37" s="30">
        <f t="shared" ca="1" si="4"/>
        <v>1</v>
      </c>
      <c r="M37" s="30">
        <f t="shared" ca="1" si="4"/>
        <v>1</v>
      </c>
      <c r="N37" s="30">
        <f t="shared" ca="1" si="4"/>
        <v>1</v>
      </c>
      <c r="P37" s="27"/>
      <c r="Q37" s="28"/>
      <c r="R37" s="28"/>
      <c r="S37" s="28"/>
      <c r="T37" s="36"/>
    </row>
    <row r="38" spans="8:20" x14ac:dyDescent="0.2">
      <c r="H38" s="7" t="str">
        <f t="shared" ref="H38:H44" ca="1" si="5">H28</f>
        <v>Pauline</v>
      </c>
      <c r="I38" s="7">
        <f t="shared" ref="I38:I43" ca="1" si="6">IFERROR(MATCH(H38,$H$4:$H$11,0),"")</f>
        <v>3</v>
      </c>
      <c r="J38" s="30">
        <f ca="1">IF(I38="","",IF(SUM(J$37:J37)=1,0,J37+J28))</f>
        <v>1</v>
      </c>
      <c r="K38" s="30">
        <f ca="1">IF(J38="","",IF(SUM(K$37:K37)=1,0,K37+K28))</f>
        <v>0</v>
      </c>
      <c r="L38" s="30">
        <f ca="1">IF(K38="","",IF(SUM(L$37:L37)=1,0,L37+L28))</f>
        <v>0</v>
      </c>
      <c r="M38" s="30">
        <f ca="1">IF(L38="","",IF(SUM(M$37:M37)=1,0,M37+M28))</f>
        <v>0</v>
      </c>
      <c r="N38" s="30">
        <f ca="1">IF(M38="","",IF(SUM(N$37:N37)=1,0,N37+N28))</f>
        <v>0</v>
      </c>
      <c r="P38" s="27"/>
      <c r="Q38" s="28"/>
      <c r="R38" s="28"/>
      <c r="S38" s="28"/>
      <c r="T38" s="36"/>
    </row>
    <row r="39" spans="8:20" x14ac:dyDescent="0.2">
      <c r="H39" s="7" t="str">
        <f t="shared" ca="1" si="5"/>
        <v>Vincent</v>
      </c>
      <c r="I39" s="7">
        <f t="shared" ca="1" si="6"/>
        <v>2</v>
      </c>
      <c r="J39" s="30">
        <f ca="1">IF(I39="","",IF(SUM(J$37:J38)=1,0,J38+J29))</f>
        <v>0</v>
      </c>
      <c r="K39" s="30">
        <f ca="1">IF(J39="","",IF(SUM(K$37:K38)=1,0,K38+K29))</f>
        <v>0</v>
      </c>
      <c r="L39" s="30">
        <f ca="1">IF(K39="","",IF(SUM(L$37:L38)=1,0,L38+L29))</f>
        <v>0</v>
      </c>
      <c r="M39" s="30">
        <f ca="1">IF(L39="","",IF(SUM(M$37:M38)=1,0,M38+M29))</f>
        <v>0</v>
      </c>
      <c r="N39" s="30">
        <f ca="1">IF(M39="","",IF(SUM(N$37:N38)=1,0,N38+N29))</f>
        <v>0</v>
      </c>
      <c r="P39" s="27"/>
      <c r="Q39" s="28"/>
      <c r="R39" s="28"/>
      <c r="S39" s="28"/>
      <c r="T39" s="36"/>
    </row>
    <row r="40" spans="8:20" x14ac:dyDescent="0.2">
      <c r="H40" s="7" t="str">
        <f t="shared" ca="1" si="5"/>
        <v>Jacques</v>
      </c>
      <c r="I40" s="7">
        <f t="shared" ca="1" si="6"/>
        <v>5</v>
      </c>
      <c r="J40" s="30">
        <f ca="1">IF(I40="","",IF(SUM(J$37:J39)=1,0,J39+J30))</f>
        <v>0</v>
      </c>
      <c r="K40" s="30">
        <f ca="1">IF(J40="","",IF(SUM(K$37:K39)=1,0,K39+K30))</f>
        <v>0</v>
      </c>
      <c r="L40" s="30">
        <f ca="1">IF(K40="","",IF(SUM(L$37:L39)=1,0,L39+L30))</f>
        <v>0</v>
      </c>
      <c r="M40" s="30">
        <f ca="1">IF(L40="","",IF(SUM(M$37:M39)=1,0,M39+M30))</f>
        <v>0</v>
      </c>
      <c r="N40" s="30">
        <f ca="1">IF(M40="","",IF(SUM(N$37:N39)=1,0,N39+N30))</f>
        <v>0</v>
      </c>
      <c r="P40" s="27"/>
      <c r="Q40" s="28"/>
      <c r="R40" s="28"/>
      <c r="S40" s="28"/>
      <c r="T40" s="36"/>
    </row>
    <row r="41" spans="8:20" x14ac:dyDescent="0.2">
      <c r="H41" s="7" t="str">
        <f t="shared" ca="1" si="5"/>
        <v>Pierre</v>
      </c>
      <c r="I41" s="7">
        <f t="shared" ca="1" si="6"/>
        <v>8</v>
      </c>
      <c r="J41" s="30">
        <f ca="1">IF(I41="","",IF(SUM(J$37:J40)=1,0,J40+J31))</f>
        <v>0</v>
      </c>
      <c r="K41" s="30">
        <f ca="1">IF(J41="","",IF(SUM(K$37:K40)=1,0,K40+K31))</f>
        <v>0</v>
      </c>
      <c r="L41" s="30">
        <f ca="1">IF(K41="","",IF(SUM(L$37:L40)=1,0,L40+L31))</f>
        <v>0</v>
      </c>
      <c r="M41" s="30">
        <f ca="1">IF(L41="","",IF(SUM(M$37:M40)=1,0,M40+M31))</f>
        <v>0</v>
      </c>
      <c r="N41" s="30">
        <f ca="1">IF(M41="","",IF(SUM(N$37:N40)=1,0,N40+N31))</f>
        <v>0</v>
      </c>
      <c r="P41" s="27"/>
      <c r="Q41" s="28"/>
      <c r="R41" s="28"/>
      <c r="S41" s="28"/>
      <c r="T41" s="36"/>
    </row>
    <row r="42" spans="8:20" x14ac:dyDescent="0.2">
      <c r="H42" s="7" t="str">
        <f t="shared" ca="1" si="5"/>
        <v>Nicolas</v>
      </c>
      <c r="I42" s="7">
        <f t="shared" ca="1" si="6"/>
        <v>7</v>
      </c>
      <c r="J42" s="30">
        <f ca="1">IF(I42="","",IF(SUM(J$37:J41)=1,0,J41+J32))</f>
        <v>0</v>
      </c>
      <c r="K42" s="30">
        <f ca="1">IF(J42="","",IF(SUM(K$37:K41)=1,0,K41+K32))</f>
        <v>0</v>
      </c>
      <c r="L42" s="30">
        <f ca="1">IF(K42="","",IF(SUM(L$37:L41)=1,0,L41+L32))</f>
        <v>0</v>
      </c>
      <c r="M42" s="30">
        <f ca="1">IF(L42="","",IF(SUM(M$37:M41)=1,0,M41+M32))</f>
        <v>0</v>
      </c>
      <c r="N42" s="30">
        <f ca="1">IF(M42="","",IF(SUM(N$37:N41)=1,0,N41+N32))</f>
        <v>0</v>
      </c>
      <c r="P42" s="27"/>
      <c r="Q42" s="28"/>
      <c r="R42" s="28"/>
      <c r="S42" s="28"/>
      <c r="T42" s="36"/>
    </row>
    <row r="43" spans="8:20" x14ac:dyDescent="0.2">
      <c r="H43" s="7" t="str">
        <f t="shared" ca="1" si="5"/>
        <v/>
      </c>
      <c r="I43" s="7" t="str">
        <f t="shared" ca="1" si="6"/>
        <v/>
      </c>
      <c r="J43" s="30" t="str">
        <f ca="1">IF(I43="","",IF(SUM(J$37:J42)=1,0,J42+J33))</f>
        <v/>
      </c>
      <c r="K43" s="30" t="str">
        <f ca="1">IF(J43="","",IF(SUM(K$37:K42)=1,0,K42+K33))</f>
        <v/>
      </c>
      <c r="L43" s="30" t="str">
        <f ca="1">IF(K43="","",IF(SUM(L$37:L42)=1,0,L42+L33))</f>
        <v/>
      </c>
      <c r="M43" s="30" t="str">
        <f ca="1">IF(L43="","",IF(SUM(M$37:M42)=1,0,M42+M33))</f>
        <v/>
      </c>
      <c r="N43" s="30" t="str">
        <f ca="1">IF(M43="","",IF(SUM(N$37:N42)=1,0,N42+N33))</f>
        <v/>
      </c>
      <c r="P43" s="27"/>
      <c r="Q43" s="28"/>
      <c r="R43" s="28"/>
      <c r="S43" s="28"/>
      <c r="T43" s="36"/>
    </row>
    <row r="44" spans="8:20" x14ac:dyDescent="0.2">
      <c r="H44" s="7" t="str">
        <f t="shared" ca="1" si="5"/>
        <v/>
      </c>
      <c r="I44" s="7" t="str">
        <f ca="1">IFERROR(MATCH(H44,$H$4:$H$11,0),"")</f>
        <v/>
      </c>
      <c r="J44" s="30" t="str">
        <f ca="1">IF(I44="","",IF(SUM(J$37:J43)=1,0,J43+J34))</f>
        <v/>
      </c>
      <c r="K44" s="30" t="str">
        <f ca="1">IF(J44="","",IF(SUM(K$37:K43)=1,0,K43+K34))</f>
        <v/>
      </c>
      <c r="L44" s="30" t="str">
        <f ca="1">IF(K44="","",IF(SUM(L$37:L43)=1,0,L43+L34))</f>
        <v/>
      </c>
      <c r="M44" s="30" t="str">
        <f ca="1">IF(L44="","",IF(SUM(M$37:M43)=1,0,M43+M34))</f>
        <v/>
      </c>
      <c r="N44" s="30" t="str">
        <f ca="1">IF(M44="","",IF(SUM(N$37:N43)=1,0,N43+N34))</f>
        <v/>
      </c>
      <c r="P44" s="37"/>
      <c r="Q44" s="38"/>
      <c r="R44" s="38"/>
      <c r="S44" s="38"/>
      <c r="T44" s="39"/>
    </row>
    <row r="46" spans="8:20" x14ac:dyDescent="0.2">
      <c r="J46" s="30" t="str">
        <f ca="1">INDEX($H$37:$H$44,MATCH(SUMIF(J$37:J$44,"1",$I$37:$I$44),$I$37:$I$44,0))</f>
        <v>Pauline</v>
      </c>
      <c r="K46" s="30" t="str">
        <f ca="1">INDEX($H$37:$H$44,MATCH(SUMIF(K$37:K$44,"1",$I$37:$I$44),$I$37:$I$44,0))</f>
        <v>Noémie</v>
      </c>
      <c r="L46" s="30" t="str">
        <f ca="1">INDEX($H$37:$H$44,MATCH(SUMIF(L$37:L$44,"1",$I$37:$I$44),$I$37:$I$44,0))</f>
        <v>Noémie</v>
      </c>
      <c r="M46" s="30" t="str">
        <f ca="1">INDEX($H$37:$H$44,MATCH(SUMIF(M$37:M$44,"1",$I$37:$I$44),$I$37:$I$44,0))</f>
        <v>Noémie</v>
      </c>
      <c r="N46" s="30" t="str">
        <f ca="1">INDEX($H$37:$H$44,MATCH(SUMIF(N$37:N$44,"1",$I$37:$I$44),$I$37:$I$44,0))</f>
        <v>Noémie</v>
      </c>
      <c r="P46" s="15" t="s">
        <v>55</v>
      </c>
      <c r="Q46" s="16"/>
      <c r="R46" s="16"/>
      <c r="S46" s="16"/>
      <c r="T46" s="17"/>
    </row>
  </sheetData>
  <mergeCells count="6">
    <mergeCell ref="H13:I13"/>
    <mergeCell ref="J2:N2"/>
    <mergeCell ref="P16:T24"/>
    <mergeCell ref="P26:T34"/>
    <mergeCell ref="P36:T44"/>
    <mergeCell ref="P46:T46"/>
  </mergeCells>
  <dataValidations disablePrompts="1" count="3">
    <dataValidation type="list" allowBlank="1" showInputMessage="1" showErrorMessage="1" sqref="H4:H11">
      <formula1>AgentsName</formula1>
    </dataValidation>
    <dataValidation type="list" allowBlank="1" showInputMessage="1" showErrorMessage="1" sqref="F4:F6 F9:F10">
      <formula1>WorkingHours</formula1>
    </dataValidation>
    <dataValidation type="list" allowBlank="1" showInputMessage="1" showErrorMessage="1" sqref="B3">
      <formula1>WorkingJobs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Listes!$E$3:$E$4</xm:f>
          </x14:formula1>
          <xm:sqref>C7</xm:sqref>
        </x14:dataValidation>
        <x14:dataValidation type="list" allowBlank="1" showInputMessage="1" showErrorMessage="1">
          <x14:formula1>
            <xm:f>Listes!$D$2:$D$4</xm:f>
          </x14:formula1>
          <xm:sqref>J4:N11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FD55"/>
  <sheetViews>
    <sheetView workbookViewId="0">
      <selection activeCell="G5" sqref="G5"/>
    </sheetView>
  </sheetViews>
  <sheetFormatPr baseColWidth="10" defaultRowHeight="13.5" x14ac:dyDescent="0.25"/>
  <cols>
    <col min="1" max="1" width="3.7109375" style="3" customWidth="1"/>
    <col min="2" max="4" width="20.7109375" style="2" customWidth="1"/>
    <col min="5" max="7" width="20.7109375" style="3" customWidth="1"/>
    <col min="8" max="16384" width="11.42578125" style="3"/>
  </cols>
  <sheetData>
    <row r="1" spans="2:7 16384:16384" x14ac:dyDescent="0.25">
      <c r="B1" s="2">
        <f>COUNTA(B3:B1048576)</f>
        <v>2</v>
      </c>
      <c r="C1" s="2">
        <f>COUNTA(C3:C1048576)</f>
        <v>8</v>
      </c>
      <c r="D1" s="2">
        <f>COUNTA(D3:D1048576)</f>
        <v>2</v>
      </c>
      <c r="E1" s="2">
        <f>COUNTA(E3:E1048576)</f>
        <v>2</v>
      </c>
      <c r="F1" s="2">
        <f>COUNTA(F3:F1048576)</f>
        <v>53</v>
      </c>
      <c r="G1" s="2">
        <f>COUNTA(G3:G1048576)</f>
        <v>2</v>
      </c>
    </row>
    <row r="2" spans="2:7 16384:16384" s="2" customFormat="1" x14ac:dyDescent="0.25">
      <c r="B2" s="5" t="s">
        <v>6</v>
      </c>
      <c r="C2" s="5" t="s">
        <v>10</v>
      </c>
      <c r="D2" s="5" t="s">
        <v>20</v>
      </c>
      <c r="E2" s="5" t="s">
        <v>23</v>
      </c>
      <c r="F2" s="5" t="s">
        <v>33</v>
      </c>
      <c r="G2" s="5" t="s">
        <v>46</v>
      </c>
      <c r="XFD2" s="5"/>
    </row>
    <row r="3" spans="2:7 16384:16384" x14ac:dyDescent="0.25">
      <c r="B3" s="2" t="s">
        <v>7</v>
      </c>
      <c r="C3" s="2" t="s">
        <v>14</v>
      </c>
      <c r="D3" s="2">
        <v>0</v>
      </c>
      <c r="E3" s="2" t="b">
        <v>1</v>
      </c>
      <c r="F3" s="2">
        <v>1</v>
      </c>
      <c r="G3" s="2" t="s">
        <v>47</v>
      </c>
    </row>
    <row r="4" spans="2:7 16384:16384" x14ac:dyDescent="0.25">
      <c r="B4" s="2" t="s">
        <v>8</v>
      </c>
      <c r="C4" s="2" t="s">
        <v>16</v>
      </c>
      <c r="D4" s="2">
        <v>1</v>
      </c>
      <c r="E4" s="2" t="b">
        <v>0</v>
      </c>
      <c r="F4" s="2">
        <v>2</v>
      </c>
      <c r="G4" s="2" t="s">
        <v>48</v>
      </c>
    </row>
    <row r="5" spans="2:7 16384:16384" x14ac:dyDescent="0.25">
      <c r="C5" s="2" t="s">
        <v>15</v>
      </c>
      <c r="F5" s="2">
        <v>3</v>
      </c>
    </row>
    <row r="6" spans="2:7 16384:16384" x14ac:dyDescent="0.25">
      <c r="C6" s="2" t="s">
        <v>17</v>
      </c>
      <c r="F6" s="2">
        <v>4</v>
      </c>
    </row>
    <row r="7" spans="2:7 16384:16384" x14ac:dyDescent="0.25">
      <c r="C7" s="2" t="s">
        <v>11</v>
      </c>
      <c r="F7" s="2">
        <v>5</v>
      </c>
    </row>
    <row r="8" spans="2:7 16384:16384" x14ac:dyDescent="0.25">
      <c r="C8" s="2" t="s">
        <v>13</v>
      </c>
      <c r="F8" s="2">
        <v>6</v>
      </c>
    </row>
    <row r="9" spans="2:7 16384:16384" x14ac:dyDescent="0.25">
      <c r="C9" s="2" t="s">
        <v>18</v>
      </c>
      <c r="F9" s="2">
        <v>7</v>
      </c>
    </row>
    <row r="10" spans="2:7 16384:16384" x14ac:dyDescent="0.25">
      <c r="C10" s="2" t="s">
        <v>12</v>
      </c>
      <c r="F10" s="2">
        <v>8</v>
      </c>
    </row>
    <row r="11" spans="2:7 16384:16384" x14ac:dyDescent="0.25">
      <c r="F11" s="2">
        <v>9</v>
      </c>
    </row>
    <row r="12" spans="2:7 16384:16384" x14ac:dyDescent="0.25">
      <c r="F12" s="2">
        <v>10</v>
      </c>
    </row>
    <row r="13" spans="2:7 16384:16384" x14ac:dyDescent="0.25">
      <c r="F13" s="2">
        <v>11</v>
      </c>
    </row>
    <row r="14" spans="2:7 16384:16384" x14ac:dyDescent="0.25">
      <c r="F14" s="2">
        <v>12</v>
      </c>
    </row>
    <row r="15" spans="2:7 16384:16384" x14ac:dyDescent="0.25">
      <c r="F15" s="2">
        <v>13</v>
      </c>
    </row>
    <row r="16" spans="2:7 16384:16384" x14ac:dyDescent="0.25">
      <c r="F16" s="2">
        <v>14</v>
      </c>
    </row>
    <row r="17" spans="6:6" x14ac:dyDescent="0.25">
      <c r="F17" s="2">
        <v>15</v>
      </c>
    </row>
    <row r="18" spans="6:6" x14ac:dyDescent="0.25">
      <c r="F18" s="2">
        <v>16</v>
      </c>
    </row>
    <row r="19" spans="6:6" x14ac:dyDescent="0.25">
      <c r="F19" s="2">
        <v>17</v>
      </c>
    </row>
    <row r="20" spans="6:6" x14ac:dyDescent="0.25">
      <c r="F20" s="2">
        <v>18</v>
      </c>
    </row>
    <row r="21" spans="6:6" x14ac:dyDescent="0.25">
      <c r="F21" s="2">
        <v>19</v>
      </c>
    </row>
    <row r="22" spans="6:6" x14ac:dyDescent="0.25">
      <c r="F22" s="2">
        <v>20</v>
      </c>
    </row>
    <row r="23" spans="6:6" x14ac:dyDescent="0.25">
      <c r="F23" s="2">
        <v>21</v>
      </c>
    </row>
    <row r="24" spans="6:6" x14ac:dyDescent="0.25">
      <c r="F24" s="2">
        <v>22</v>
      </c>
    </row>
    <row r="25" spans="6:6" x14ac:dyDescent="0.25">
      <c r="F25" s="2">
        <v>23</v>
      </c>
    </row>
    <row r="26" spans="6:6" x14ac:dyDescent="0.25">
      <c r="F26" s="2">
        <v>24</v>
      </c>
    </row>
    <row r="27" spans="6:6" x14ac:dyDescent="0.25">
      <c r="F27" s="2">
        <v>25</v>
      </c>
    </row>
    <row r="28" spans="6:6" x14ac:dyDescent="0.25">
      <c r="F28" s="2">
        <v>26</v>
      </c>
    </row>
    <row r="29" spans="6:6" x14ac:dyDescent="0.25">
      <c r="F29" s="2">
        <v>27</v>
      </c>
    </row>
    <row r="30" spans="6:6" x14ac:dyDescent="0.25">
      <c r="F30" s="2">
        <v>28</v>
      </c>
    </row>
    <row r="31" spans="6:6" x14ac:dyDescent="0.25">
      <c r="F31" s="2">
        <v>29</v>
      </c>
    </row>
    <row r="32" spans="6:6" x14ac:dyDescent="0.25">
      <c r="F32" s="2">
        <v>30</v>
      </c>
    </row>
    <row r="33" spans="6:6" x14ac:dyDescent="0.25">
      <c r="F33" s="2">
        <v>31</v>
      </c>
    </row>
    <row r="34" spans="6:6" x14ac:dyDescent="0.25">
      <c r="F34" s="2">
        <v>32</v>
      </c>
    </row>
    <row r="35" spans="6:6" x14ac:dyDescent="0.25">
      <c r="F35" s="2">
        <v>33</v>
      </c>
    </row>
    <row r="36" spans="6:6" x14ac:dyDescent="0.25">
      <c r="F36" s="2">
        <v>34</v>
      </c>
    </row>
    <row r="37" spans="6:6" x14ac:dyDescent="0.25">
      <c r="F37" s="2">
        <v>35</v>
      </c>
    </row>
    <row r="38" spans="6:6" x14ac:dyDescent="0.25">
      <c r="F38" s="2">
        <v>36</v>
      </c>
    </row>
    <row r="39" spans="6:6" x14ac:dyDescent="0.25">
      <c r="F39" s="2">
        <v>37</v>
      </c>
    </row>
    <row r="40" spans="6:6" x14ac:dyDescent="0.25">
      <c r="F40" s="2">
        <v>38</v>
      </c>
    </row>
    <row r="41" spans="6:6" x14ac:dyDescent="0.25">
      <c r="F41" s="2">
        <v>39</v>
      </c>
    </row>
    <row r="42" spans="6:6" x14ac:dyDescent="0.25">
      <c r="F42" s="2">
        <v>40</v>
      </c>
    </row>
    <row r="43" spans="6:6" x14ac:dyDescent="0.25">
      <c r="F43" s="2">
        <v>41</v>
      </c>
    </row>
    <row r="44" spans="6:6" x14ac:dyDescent="0.25">
      <c r="F44" s="2">
        <v>42</v>
      </c>
    </row>
    <row r="45" spans="6:6" x14ac:dyDescent="0.25">
      <c r="F45" s="2">
        <v>43</v>
      </c>
    </row>
    <row r="46" spans="6:6" x14ac:dyDescent="0.25">
      <c r="F46" s="2">
        <v>44</v>
      </c>
    </row>
    <row r="47" spans="6:6" x14ac:dyDescent="0.25">
      <c r="F47" s="2">
        <v>45</v>
      </c>
    </row>
    <row r="48" spans="6:6" x14ac:dyDescent="0.25">
      <c r="F48" s="2">
        <v>46</v>
      </c>
    </row>
    <row r="49" spans="6:6" x14ac:dyDescent="0.25">
      <c r="F49" s="2">
        <v>47</v>
      </c>
    </row>
    <row r="50" spans="6:6" x14ac:dyDescent="0.25">
      <c r="F50" s="2">
        <v>48</v>
      </c>
    </row>
    <row r="51" spans="6:6" x14ac:dyDescent="0.25">
      <c r="F51" s="2">
        <v>49</v>
      </c>
    </row>
    <row r="52" spans="6:6" x14ac:dyDescent="0.25">
      <c r="F52" s="2">
        <v>50</v>
      </c>
    </row>
    <row r="53" spans="6:6" x14ac:dyDescent="0.25">
      <c r="F53" s="2">
        <v>51</v>
      </c>
    </row>
    <row r="54" spans="6:6" x14ac:dyDescent="0.25">
      <c r="F54" s="2">
        <v>52</v>
      </c>
    </row>
    <row r="55" spans="6:6" x14ac:dyDescent="0.25">
      <c r="F55" s="2">
        <v>53</v>
      </c>
    </row>
  </sheetData>
  <sortState ref="C3:C10">
    <sortCondition ref="C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"/>
  <sheetViews>
    <sheetView workbookViewId="0">
      <selection activeCell="D23" sqref="D23"/>
    </sheetView>
  </sheetViews>
  <sheetFormatPr baseColWidth="10" defaultRowHeight="13.5" x14ac:dyDescent="0.25"/>
  <sheetData>
    <row r="2" spans="1:10" x14ac:dyDescent="0.25">
      <c r="A2" s="18" t="s">
        <v>37</v>
      </c>
      <c r="B2" s="27" t="s">
        <v>35</v>
      </c>
      <c r="C2" s="28"/>
      <c r="D2" s="28"/>
      <c r="E2" s="28"/>
      <c r="F2" s="28"/>
      <c r="G2" s="28"/>
      <c r="H2" s="28"/>
      <c r="I2" s="28"/>
      <c r="J2" s="28"/>
    </row>
    <row r="3" spans="1:10" x14ac:dyDescent="0.25">
      <c r="A3" s="18" t="s">
        <v>38</v>
      </c>
      <c r="B3" s="27" t="s">
        <v>36</v>
      </c>
      <c r="C3" s="28"/>
      <c r="D3" s="28"/>
      <c r="E3" s="28"/>
      <c r="F3" s="28"/>
      <c r="G3" s="28"/>
      <c r="H3" s="28"/>
      <c r="I3" s="28"/>
      <c r="J3" s="28"/>
    </row>
    <row r="4" spans="1:10" x14ac:dyDescent="0.25">
      <c r="A4" s="18" t="s">
        <v>39</v>
      </c>
      <c r="B4" s="27" t="s">
        <v>34</v>
      </c>
      <c r="C4" s="28"/>
      <c r="D4" s="28"/>
      <c r="E4" s="28"/>
      <c r="F4" s="28"/>
      <c r="G4" s="28"/>
      <c r="H4" s="28"/>
      <c r="I4" s="28"/>
      <c r="J4" s="28"/>
    </row>
    <row r="5" spans="1:10" x14ac:dyDescent="0.25">
      <c r="A5" s="18" t="s">
        <v>41</v>
      </c>
      <c r="B5" s="27" t="s">
        <v>42</v>
      </c>
      <c r="C5" s="28"/>
      <c r="D5" s="28"/>
      <c r="E5" s="28"/>
      <c r="F5" s="28"/>
      <c r="G5" s="28"/>
      <c r="H5" s="28"/>
      <c r="I5" s="28"/>
      <c r="J5" s="28"/>
    </row>
  </sheetData>
  <mergeCells count="4">
    <mergeCell ref="B5:J5"/>
    <mergeCell ref="B2:J2"/>
    <mergeCell ref="B3:J3"/>
    <mergeCell ref="B4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Annuel</vt:lpstr>
      <vt:lpstr>Semaine</vt:lpstr>
      <vt:lpstr>Listes</vt:lpstr>
      <vt:lpstr>Questions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Recht</dc:creator>
  <cp:lastModifiedBy>Thomas Recht</cp:lastModifiedBy>
  <dcterms:created xsi:type="dcterms:W3CDTF">2019-11-16T14:30:21Z</dcterms:created>
  <dcterms:modified xsi:type="dcterms:W3CDTF">2019-11-16T16:29:20Z</dcterms:modified>
</cp:coreProperties>
</file>