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BA979FE-9652-440C-A3D2-D30DE28750F3}" xr6:coauthVersionLast="36" xr6:coauthVersionMax="47" xr10:uidLastSave="{00000000-0000-0000-0000-000000000000}"/>
  <bookViews>
    <workbookView xWindow="3396" yWindow="504" windowWidth="41556" windowHeight="25200" tabRatio="823" activeTab="1" xr2:uid="{00000000-000D-0000-FFFF-FFFF00000000}"/>
  </bookViews>
  <sheets>
    <sheet name="Guide utilisateur" sheetId="16" r:id="rId1"/>
    <sheet name="Planning" sheetId="17" r:id="rId2"/>
    <sheet name="Employés" sheetId="3" r:id="rId3"/>
    <sheet name="Relevé" sheetId="1" r:id="rId4"/>
    <sheet name="Config" sheetId="2" r:id="rId5"/>
  </sheets>
  <functionGroups builtInGroupCount="19"/>
  <definedNames>
    <definedName name="annee_ref">Relevé!$C$10</definedName>
    <definedName name="Codes">OFFSET(Config!#REF!,,,COUNTA(Config!$B:$B)-1)</definedName>
    <definedName name="employe_ID">Relevé!$G$5</definedName>
    <definedName name="employes">Tableau3[]</definedName>
    <definedName name="ref_annee">Config!$C$15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xlnp="http://schemas.microsoft.com/office/spreadsheetml/2019/extlinksprops" uri="{FCE6A71B-6B00-49CD-AB44-F6B1AE7CDE65}">
      <xxlnp:externalLinksPr autoRefresh="1"/>
    </ext>
  </extLst>
</workbook>
</file>

<file path=xl/calcChain.xml><?xml version="1.0" encoding="utf-8"?>
<calcChain xmlns="http://schemas.openxmlformats.org/spreadsheetml/2006/main">
  <c r="P8" i="1" l="1"/>
  <c r="W8" i="1"/>
  <c r="Z1" i="1" l="1"/>
  <c r="R5" i="1"/>
  <c r="I3" i="1"/>
  <c r="NC4" i="17" l="1"/>
  <c r="ND4" i="17"/>
  <c r="NE4" i="17"/>
  <c r="NF4" i="17"/>
  <c r="NG4" i="17"/>
  <c r="NH4" i="17"/>
  <c r="NI4" i="17"/>
  <c r="NJ4" i="17"/>
  <c r="NC5" i="17"/>
  <c r="ND5" i="17"/>
  <c r="NE5" i="17"/>
  <c r="NF5" i="17"/>
  <c r="NG5" i="17"/>
  <c r="NH5" i="17"/>
  <c r="NI5" i="17"/>
  <c r="NJ5" i="17"/>
  <c r="NC6" i="17"/>
  <c r="ND6" i="17"/>
  <c r="NE6" i="17"/>
  <c r="NF6" i="17"/>
  <c r="NG6" i="17"/>
  <c r="NH6" i="17"/>
  <c r="NI6" i="17"/>
  <c r="NJ6" i="17"/>
  <c r="NC7" i="17"/>
  <c r="ND7" i="17"/>
  <c r="NE7" i="17"/>
  <c r="NF7" i="17"/>
  <c r="NG7" i="17"/>
  <c r="NH7" i="17"/>
  <c r="NI7" i="17"/>
  <c r="NJ7" i="17"/>
  <c r="NC8" i="17"/>
  <c r="ND8" i="17"/>
  <c r="NE8" i="17"/>
  <c r="NF8" i="17"/>
  <c r="NG8" i="17"/>
  <c r="NH8" i="17"/>
  <c r="NI8" i="17"/>
  <c r="NJ8" i="17"/>
  <c r="NC9" i="17"/>
  <c r="ND9" i="17"/>
  <c r="NE9" i="17"/>
  <c r="NF9" i="17"/>
  <c r="NG9" i="17"/>
  <c r="NH9" i="17"/>
  <c r="NI9" i="17"/>
  <c r="NJ9" i="17"/>
  <c r="NC10" i="17"/>
  <c r="ND10" i="17"/>
  <c r="NE10" i="17"/>
  <c r="NF10" i="17"/>
  <c r="NG10" i="17"/>
  <c r="NH10" i="17"/>
  <c r="NI10" i="17"/>
  <c r="NJ10" i="17"/>
  <c r="NC11" i="17"/>
  <c r="ND11" i="17"/>
  <c r="NE11" i="17"/>
  <c r="NF11" i="17"/>
  <c r="NG11" i="17"/>
  <c r="NH11" i="17"/>
  <c r="NI11" i="17"/>
  <c r="NJ11" i="17"/>
  <c r="NC12" i="17"/>
  <c r="ND12" i="17"/>
  <c r="NE12" i="17"/>
  <c r="NF12" i="17"/>
  <c r="NG12" i="17"/>
  <c r="NH12" i="17"/>
  <c r="NI12" i="17"/>
  <c r="NJ12" i="17"/>
  <c r="NC13" i="17"/>
  <c r="ND13" i="17"/>
  <c r="NE13" i="17"/>
  <c r="NF13" i="17"/>
  <c r="NG13" i="17"/>
  <c r="NH13" i="17"/>
  <c r="NI13" i="17"/>
  <c r="NJ13" i="17"/>
  <c r="NC14" i="17"/>
  <c r="ND14" i="17"/>
  <c r="NE14" i="17"/>
  <c r="NF14" i="17"/>
  <c r="NG14" i="17"/>
  <c r="NH14" i="17"/>
  <c r="NI14" i="17"/>
  <c r="NJ14" i="17"/>
  <c r="NC15" i="17"/>
  <c r="ND15" i="17"/>
  <c r="NE15" i="17"/>
  <c r="NF15" i="17"/>
  <c r="NG15" i="17"/>
  <c r="NH15" i="17"/>
  <c r="NI15" i="17"/>
  <c r="NJ15" i="17"/>
  <c r="NC16" i="17"/>
  <c r="ND16" i="17"/>
  <c r="NE16" i="17"/>
  <c r="NF16" i="17"/>
  <c r="NG16" i="17"/>
  <c r="NH16" i="17"/>
  <c r="NI16" i="17"/>
  <c r="NJ16" i="17"/>
  <c r="NC17" i="17"/>
  <c r="ND17" i="17"/>
  <c r="NE17" i="17"/>
  <c r="NF17" i="17"/>
  <c r="NG17" i="17"/>
  <c r="NH17" i="17"/>
  <c r="NI17" i="17"/>
  <c r="NJ17" i="17"/>
  <c r="NC18" i="17"/>
  <c r="ND18" i="17"/>
  <c r="NE18" i="17"/>
  <c r="NF18" i="17"/>
  <c r="NG18" i="17"/>
  <c r="NH18" i="17"/>
  <c r="NI18" i="17"/>
  <c r="NJ18" i="17"/>
  <c r="NC19" i="17"/>
  <c r="ND19" i="17"/>
  <c r="NE19" i="17"/>
  <c r="NF19" i="17"/>
  <c r="NG19" i="17"/>
  <c r="NH19" i="17"/>
  <c r="NI19" i="17"/>
  <c r="NJ19" i="17"/>
  <c r="NC20" i="17"/>
  <c r="ND20" i="17"/>
  <c r="NE20" i="17"/>
  <c r="NF20" i="17"/>
  <c r="NG20" i="17"/>
  <c r="NH20" i="17"/>
  <c r="NI20" i="17"/>
  <c r="NJ20" i="17"/>
  <c r="NC21" i="17"/>
  <c r="ND21" i="17"/>
  <c r="NE21" i="17"/>
  <c r="NF21" i="17"/>
  <c r="NG21" i="17"/>
  <c r="NH21" i="17"/>
  <c r="NI21" i="17"/>
  <c r="NJ21" i="17"/>
  <c r="NC22" i="17"/>
  <c r="ND22" i="17"/>
  <c r="NE22" i="17"/>
  <c r="NF22" i="17"/>
  <c r="NG22" i="17"/>
  <c r="NH22" i="17"/>
  <c r="NI22" i="17"/>
  <c r="NJ22" i="17"/>
  <c r="ND3" i="17"/>
  <c r="NE3" i="17"/>
  <c r="NF3" i="17"/>
  <c r="NG3" i="17"/>
  <c r="NH3" i="17"/>
  <c r="NI3" i="17"/>
  <c r="NJ3" i="17"/>
  <c r="NC3" i="17"/>
  <c r="A1" i="17"/>
  <c r="B2" i="17"/>
  <c r="B1" i="17" s="1"/>
  <c r="J3" i="3" l="1"/>
  <c r="J5" i="3"/>
  <c r="J7" i="3"/>
  <c r="J9" i="3"/>
  <c r="J11" i="3"/>
  <c r="J13" i="3"/>
  <c r="J15" i="3"/>
  <c r="J17" i="3"/>
  <c r="J19" i="3"/>
  <c r="J21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I2" i="3"/>
  <c r="J2" i="3"/>
  <c r="M2" i="3" s="1"/>
  <c r="J4" i="3"/>
  <c r="J6" i="3"/>
  <c r="J8" i="3"/>
  <c r="J10" i="3"/>
  <c r="J12" i="3"/>
  <c r="J14" i="3"/>
  <c r="J16" i="3"/>
  <c r="J18" i="3"/>
  <c r="J20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H2" i="3"/>
  <c r="C2" i="17"/>
  <c r="P9" i="1" l="1"/>
  <c r="D2" i="17"/>
  <c r="C1" i="17"/>
  <c r="W9" i="1"/>
  <c r="W10" i="1" s="1"/>
  <c r="H9" i="1"/>
  <c r="O48" i="1"/>
  <c r="I48" i="1"/>
  <c r="D1" i="17" l="1"/>
  <c r="E2" i="17"/>
  <c r="L2" i="3"/>
  <c r="D19" i="3"/>
  <c r="E19" i="3"/>
  <c r="D5" i="3"/>
  <c r="E5" i="3"/>
  <c r="O47" i="1"/>
  <c r="M21" i="3"/>
  <c r="L21" i="3"/>
  <c r="K21" i="3"/>
  <c r="M20" i="3"/>
  <c r="L20" i="3"/>
  <c r="K20" i="3"/>
  <c r="M19" i="3"/>
  <c r="L19" i="3"/>
  <c r="K19" i="3"/>
  <c r="M18" i="3"/>
  <c r="L18" i="3"/>
  <c r="K18" i="3"/>
  <c r="M17" i="3"/>
  <c r="L17" i="3"/>
  <c r="K17" i="3"/>
  <c r="M16" i="3"/>
  <c r="L16" i="3"/>
  <c r="K16" i="3"/>
  <c r="M15" i="3"/>
  <c r="L15" i="3"/>
  <c r="K15" i="3"/>
  <c r="M14" i="3"/>
  <c r="L14" i="3"/>
  <c r="K14" i="3"/>
  <c r="M13" i="3"/>
  <c r="L13" i="3"/>
  <c r="K13" i="3"/>
  <c r="M12" i="3"/>
  <c r="L12" i="3"/>
  <c r="K12" i="3"/>
  <c r="M11" i="3"/>
  <c r="L11" i="3"/>
  <c r="K11" i="3"/>
  <c r="M10" i="3"/>
  <c r="L10" i="3"/>
  <c r="K10" i="3"/>
  <c r="M9" i="3"/>
  <c r="L9" i="3"/>
  <c r="K9" i="3"/>
  <c r="M8" i="3"/>
  <c r="L8" i="3"/>
  <c r="K8" i="3"/>
  <c r="M7" i="3"/>
  <c r="L7" i="3"/>
  <c r="K7" i="3"/>
  <c r="M6" i="3"/>
  <c r="L6" i="3"/>
  <c r="K6" i="3"/>
  <c r="M5" i="3"/>
  <c r="L5" i="3"/>
  <c r="K5" i="3"/>
  <c r="M4" i="3"/>
  <c r="L4" i="3"/>
  <c r="K4" i="3"/>
  <c r="M3" i="3"/>
  <c r="L3" i="3"/>
  <c r="K3" i="3"/>
  <c r="T31" i="2"/>
  <c r="T27" i="2"/>
  <c r="T24" i="2"/>
  <c r="T17" i="2"/>
  <c r="T16" i="2"/>
  <c r="T15" i="2"/>
  <c r="T11" i="2"/>
  <c r="T9" i="2"/>
  <c r="T8" i="2"/>
  <c r="T7" i="2"/>
  <c r="D48" i="1"/>
  <c r="K10" i="1" s="1"/>
  <c r="I47" i="1"/>
  <c r="S38" i="1"/>
  <c r="S40" i="1" s="1"/>
  <c r="K38" i="1"/>
  <c r="K40" i="1" s="1"/>
  <c r="C38" i="1"/>
  <c r="C40" i="1" s="1"/>
  <c r="S29" i="1"/>
  <c r="S31" i="1" s="1"/>
  <c r="K29" i="1"/>
  <c r="K31" i="1" s="1"/>
  <c r="C29" i="1"/>
  <c r="C31" i="1" s="1"/>
  <c r="S21" i="1"/>
  <c r="S23" i="1" s="1"/>
  <c r="K21" i="1"/>
  <c r="K23" i="1" s="1"/>
  <c r="C21" i="1"/>
  <c r="C23" i="1" s="1"/>
  <c r="S12" i="1"/>
  <c r="S14" i="1" s="1"/>
  <c r="K12" i="1"/>
  <c r="K14" i="1" s="1"/>
  <c r="C12" i="1"/>
  <c r="C14" i="1" s="1"/>
  <c r="C10" i="1"/>
  <c r="C9" i="1"/>
  <c r="H8" i="1"/>
  <c r="C8" i="1"/>
  <c r="A1" i="1"/>
  <c r="F2" i="17" l="1"/>
  <c r="E1" i="17"/>
  <c r="K8" i="1"/>
  <c r="K9" i="1"/>
  <c r="D14" i="1"/>
  <c r="L14" i="1"/>
  <c r="T14" i="1"/>
  <c r="D23" i="1"/>
  <c r="L23" i="1"/>
  <c r="T23" i="1"/>
  <c r="D31" i="1"/>
  <c r="L31" i="1"/>
  <c r="T31" i="1"/>
  <c r="D40" i="1"/>
  <c r="L40" i="1"/>
  <c r="T40" i="1"/>
  <c r="T14" i="2"/>
  <c r="T13" i="2"/>
  <c r="T12" i="2"/>
  <c r="F1" i="17" l="1"/>
  <c r="G2" i="17"/>
  <c r="U40" i="1"/>
  <c r="V40" i="1" s="1"/>
  <c r="M40" i="1"/>
  <c r="E40" i="1"/>
  <c r="U31" i="1"/>
  <c r="M31" i="1"/>
  <c r="E31" i="1"/>
  <c r="U23" i="1"/>
  <c r="M23" i="1"/>
  <c r="E23" i="1"/>
  <c r="U14" i="1"/>
  <c r="M14" i="1"/>
  <c r="E14" i="1"/>
  <c r="G1" i="17" l="1"/>
  <c r="H2" i="17"/>
  <c r="F14" i="1"/>
  <c r="N14" i="1"/>
  <c r="V14" i="1"/>
  <c r="F23" i="1"/>
  <c r="N23" i="1"/>
  <c r="V23" i="1"/>
  <c r="F31" i="1"/>
  <c r="N31" i="1"/>
  <c r="V31" i="1"/>
  <c r="F40" i="1"/>
  <c r="N40" i="1"/>
  <c r="W40" i="1"/>
  <c r="H1" i="17" l="1"/>
  <c r="I2" i="17"/>
  <c r="O40" i="1"/>
  <c r="G40" i="1"/>
  <c r="W31" i="1"/>
  <c r="O31" i="1"/>
  <c r="G31" i="1"/>
  <c r="W23" i="1"/>
  <c r="O23" i="1"/>
  <c r="G23" i="1"/>
  <c r="W14" i="1"/>
  <c r="O14" i="1"/>
  <c r="G14" i="1"/>
  <c r="X40" i="1"/>
  <c r="I1" i="17" l="1"/>
  <c r="J2" i="17"/>
  <c r="H14" i="1"/>
  <c r="P14" i="1"/>
  <c r="X14" i="1"/>
  <c r="H23" i="1"/>
  <c r="P23" i="1"/>
  <c r="X23" i="1"/>
  <c r="H31" i="1"/>
  <c r="P31" i="1"/>
  <c r="X31" i="1"/>
  <c r="H40" i="1"/>
  <c r="P40" i="1"/>
  <c r="Y40" i="1"/>
  <c r="J1" i="17" l="1"/>
  <c r="K2" i="17"/>
  <c r="Q40" i="1"/>
  <c r="I40" i="1"/>
  <c r="Y31" i="1"/>
  <c r="Q31" i="1"/>
  <c r="I31" i="1"/>
  <c r="Y23" i="1"/>
  <c r="Q23" i="1"/>
  <c r="I23" i="1"/>
  <c r="Y14" i="1"/>
  <c r="Q14" i="1"/>
  <c r="I14" i="1"/>
  <c r="S41" i="1"/>
  <c r="K1" i="17" l="1"/>
  <c r="L2" i="17"/>
  <c r="C15" i="1"/>
  <c r="K15" i="1"/>
  <c r="S15" i="1"/>
  <c r="C24" i="1"/>
  <c r="K24" i="1"/>
  <c r="S24" i="1"/>
  <c r="C32" i="1"/>
  <c r="K32" i="1"/>
  <c r="S32" i="1"/>
  <c r="C41" i="1"/>
  <c r="K41" i="1"/>
  <c r="T41" i="1"/>
  <c r="L1" i="17" l="1"/>
  <c r="M2" i="17"/>
  <c r="L41" i="1"/>
  <c r="D41" i="1"/>
  <c r="T32" i="1"/>
  <c r="L32" i="1"/>
  <c r="D32" i="1"/>
  <c r="T24" i="1"/>
  <c r="L24" i="1"/>
  <c r="D24" i="1"/>
  <c r="T15" i="1"/>
  <c r="L15" i="1"/>
  <c r="D15" i="1"/>
  <c r="U41" i="1"/>
  <c r="M1" i="17" l="1"/>
  <c r="N2" i="17"/>
  <c r="E15" i="1"/>
  <c r="M15" i="1"/>
  <c r="U15" i="1"/>
  <c r="E24" i="1"/>
  <c r="M24" i="1"/>
  <c r="U24" i="1"/>
  <c r="E32" i="1"/>
  <c r="M32" i="1"/>
  <c r="U32" i="1"/>
  <c r="E41" i="1"/>
  <c r="M41" i="1"/>
  <c r="V41" i="1"/>
  <c r="N1" i="17" l="1"/>
  <c r="O2" i="17"/>
  <c r="N41" i="1"/>
  <c r="F41" i="1"/>
  <c r="V32" i="1"/>
  <c r="N32" i="1"/>
  <c r="F32" i="1"/>
  <c r="V24" i="1"/>
  <c r="N24" i="1"/>
  <c r="F24" i="1"/>
  <c r="V15" i="1"/>
  <c r="N15" i="1"/>
  <c r="F15" i="1"/>
  <c r="W41" i="1"/>
  <c r="O1" i="17" l="1"/>
  <c r="P2" i="17"/>
  <c r="G15" i="1"/>
  <c r="O15" i="1"/>
  <c r="W15" i="1"/>
  <c r="G24" i="1"/>
  <c r="O24" i="1"/>
  <c r="W24" i="1"/>
  <c r="G32" i="1"/>
  <c r="O32" i="1"/>
  <c r="W32" i="1"/>
  <c r="G41" i="1"/>
  <c r="O41" i="1"/>
  <c r="X41" i="1"/>
  <c r="P1" i="17" l="1"/>
  <c r="Q2" i="17"/>
  <c r="P41" i="1"/>
  <c r="H41" i="1"/>
  <c r="X32" i="1"/>
  <c r="P32" i="1"/>
  <c r="H32" i="1"/>
  <c r="X24" i="1"/>
  <c r="P24" i="1"/>
  <c r="H24" i="1"/>
  <c r="X15" i="1"/>
  <c r="P15" i="1"/>
  <c r="H15" i="1"/>
  <c r="Y41" i="1"/>
  <c r="Q1" i="17" l="1"/>
  <c r="R2" i="17"/>
  <c r="I15" i="1"/>
  <c r="Q15" i="1"/>
  <c r="Y15" i="1"/>
  <c r="I24" i="1"/>
  <c r="Q24" i="1"/>
  <c r="Y24" i="1"/>
  <c r="I32" i="1"/>
  <c r="Q32" i="1"/>
  <c r="Y32" i="1"/>
  <c r="I41" i="1"/>
  <c r="Q41" i="1"/>
  <c r="S42" i="1"/>
  <c r="R1" i="17" l="1"/>
  <c r="S2" i="17"/>
  <c r="K42" i="1"/>
  <c r="C42" i="1"/>
  <c r="S33" i="1"/>
  <c r="K33" i="1"/>
  <c r="C33" i="1"/>
  <c r="S25" i="1"/>
  <c r="K25" i="1"/>
  <c r="C25" i="1"/>
  <c r="S16" i="1"/>
  <c r="K16" i="1"/>
  <c r="C16" i="1"/>
  <c r="T42" i="1"/>
  <c r="S1" i="17" l="1"/>
  <c r="T2" i="17"/>
  <c r="D16" i="1"/>
  <c r="L16" i="1"/>
  <c r="T16" i="1"/>
  <c r="D25" i="1"/>
  <c r="L25" i="1"/>
  <c r="T25" i="1"/>
  <c r="D33" i="1"/>
  <c r="L33" i="1"/>
  <c r="T33" i="1"/>
  <c r="D42" i="1"/>
  <c r="L42" i="1"/>
  <c r="U42" i="1"/>
  <c r="T1" i="17" l="1"/>
  <c r="U2" i="17"/>
  <c r="M42" i="1"/>
  <c r="E42" i="1"/>
  <c r="U33" i="1"/>
  <c r="M33" i="1"/>
  <c r="E33" i="1"/>
  <c r="U25" i="1"/>
  <c r="M25" i="1"/>
  <c r="E25" i="1"/>
  <c r="U16" i="1"/>
  <c r="M16" i="1"/>
  <c r="E16" i="1"/>
  <c r="V42" i="1"/>
  <c r="U1" i="17" l="1"/>
  <c r="V2" i="17"/>
  <c r="F16" i="1"/>
  <c r="N16" i="1"/>
  <c r="V16" i="1"/>
  <c r="F25" i="1"/>
  <c r="N25" i="1"/>
  <c r="V25" i="1"/>
  <c r="F33" i="1"/>
  <c r="N33" i="1"/>
  <c r="V33" i="1"/>
  <c r="F42" i="1"/>
  <c r="N42" i="1"/>
  <c r="W42" i="1"/>
  <c r="V1" i="17" l="1"/>
  <c r="W2" i="17"/>
  <c r="O42" i="1"/>
  <c r="G42" i="1"/>
  <c r="W33" i="1"/>
  <c r="O33" i="1"/>
  <c r="G33" i="1"/>
  <c r="W25" i="1"/>
  <c r="O25" i="1"/>
  <c r="G25" i="1"/>
  <c r="W16" i="1"/>
  <c r="O16" i="1"/>
  <c r="G16" i="1"/>
  <c r="X42" i="1"/>
  <c r="W1" i="17" l="1"/>
  <c r="X2" i="17"/>
  <c r="H16" i="1"/>
  <c r="P16" i="1"/>
  <c r="X16" i="1"/>
  <c r="H25" i="1"/>
  <c r="P25" i="1"/>
  <c r="X25" i="1"/>
  <c r="H33" i="1"/>
  <c r="P33" i="1"/>
  <c r="X33" i="1"/>
  <c r="H42" i="1"/>
  <c r="P42" i="1"/>
  <c r="Y42" i="1"/>
  <c r="Y2" i="17" l="1"/>
  <c r="X1" i="17"/>
  <c r="Q42" i="1"/>
  <c r="I42" i="1"/>
  <c r="Y33" i="1"/>
  <c r="Q33" i="1"/>
  <c r="I33" i="1"/>
  <c r="Y25" i="1"/>
  <c r="Q25" i="1"/>
  <c r="I25" i="1"/>
  <c r="Y16" i="1"/>
  <c r="Q16" i="1"/>
  <c r="I16" i="1"/>
  <c r="S43" i="1"/>
  <c r="Y1" i="17" l="1"/>
  <c r="Z2" i="17"/>
  <c r="C17" i="1"/>
  <c r="K17" i="1"/>
  <c r="S17" i="1"/>
  <c r="C26" i="1"/>
  <c r="K26" i="1"/>
  <c r="S26" i="1"/>
  <c r="C34" i="1"/>
  <c r="K34" i="1"/>
  <c r="S34" i="1"/>
  <c r="C43" i="1"/>
  <c r="K43" i="1"/>
  <c r="T43" i="1"/>
  <c r="Z1" i="17" l="1"/>
  <c r="AA2" i="17"/>
  <c r="L43" i="1"/>
  <c r="D43" i="1"/>
  <c r="T34" i="1"/>
  <c r="L34" i="1"/>
  <c r="D34" i="1"/>
  <c r="T26" i="1"/>
  <c r="L26" i="1"/>
  <c r="D26" i="1"/>
  <c r="T17" i="1"/>
  <c r="L17" i="1"/>
  <c r="D17" i="1"/>
  <c r="U43" i="1"/>
  <c r="AA1" i="17" l="1"/>
  <c r="AB2" i="17"/>
  <c r="E17" i="1"/>
  <c r="M17" i="1"/>
  <c r="U17" i="1"/>
  <c r="E26" i="1"/>
  <c r="M26" i="1"/>
  <c r="U26" i="1"/>
  <c r="E34" i="1"/>
  <c r="M34" i="1"/>
  <c r="U34" i="1"/>
  <c r="E43" i="1"/>
  <c r="M43" i="1"/>
  <c r="V43" i="1"/>
  <c r="AB1" i="17" l="1"/>
  <c r="AC2" i="17"/>
  <c r="N43" i="1"/>
  <c r="F43" i="1"/>
  <c r="V34" i="1"/>
  <c r="N34" i="1"/>
  <c r="F34" i="1"/>
  <c r="V26" i="1"/>
  <c r="N26" i="1"/>
  <c r="F26" i="1"/>
  <c r="V17" i="1"/>
  <c r="N17" i="1"/>
  <c r="F17" i="1"/>
  <c r="W43" i="1"/>
  <c r="AC1" i="17" l="1"/>
  <c r="AD2" i="17"/>
  <c r="G17" i="1"/>
  <c r="O17" i="1"/>
  <c r="W17" i="1"/>
  <c r="G26" i="1"/>
  <c r="O26" i="1"/>
  <c r="W26" i="1"/>
  <c r="G34" i="1"/>
  <c r="O34" i="1"/>
  <c r="W34" i="1"/>
  <c r="G43" i="1"/>
  <c r="O43" i="1"/>
  <c r="X43" i="1"/>
  <c r="AD1" i="17" l="1"/>
  <c r="AE2" i="17"/>
  <c r="P43" i="1"/>
  <c r="H43" i="1"/>
  <c r="X34" i="1"/>
  <c r="P34" i="1"/>
  <c r="H34" i="1"/>
  <c r="X26" i="1"/>
  <c r="P26" i="1"/>
  <c r="H26" i="1"/>
  <c r="X17" i="1"/>
  <c r="P17" i="1"/>
  <c r="H17" i="1"/>
  <c r="Y43" i="1"/>
  <c r="AE1" i="17" l="1"/>
  <c r="AF2" i="17"/>
  <c r="I17" i="1"/>
  <c r="Q17" i="1"/>
  <c r="Y17" i="1"/>
  <c r="I26" i="1"/>
  <c r="Q26" i="1"/>
  <c r="Y26" i="1"/>
  <c r="I34" i="1"/>
  <c r="Q34" i="1"/>
  <c r="Y34" i="1"/>
  <c r="I43" i="1"/>
  <c r="Q43" i="1"/>
  <c r="S44" i="1"/>
  <c r="AF1" i="17" l="1"/>
  <c r="AG2" i="17"/>
  <c r="K44" i="1"/>
  <c r="C44" i="1"/>
  <c r="S35" i="1"/>
  <c r="K35" i="1"/>
  <c r="C35" i="1"/>
  <c r="S27" i="1"/>
  <c r="K27" i="1"/>
  <c r="C27" i="1"/>
  <c r="S18" i="1"/>
  <c r="K18" i="1"/>
  <c r="C18" i="1"/>
  <c r="T44" i="1"/>
  <c r="AG1" i="17" l="1"/>
  <c r="AH2" i="17"/>
  <c r="D18" i="1"/>
  <c r="L18" i="1"/>
  <c r="T18" i="1"/>
  <c r="D27" i="1"/>
  <c r="L27" i="1"/>
  <c r="T27" i="1"/>
  <c r="D35" i="1"/>
  <c r="L35" i="1"/>
  <c r="T35" i="1"/>
  <c r="D44" i="1"/>
  <c r="L44" i="1"/>
  <c r="U44" i="1"/>
  <c r="AI2" i="17" l="1"/>
  <c r="AH1" i="17"/>
  <c r="M44" i="1"/>
  <c r="E44" i="1"/>
  <c r="U35" i="1"/>
  <c r="M35" i="1"/>
  <c r="E35" i="1"/>
  <c r="U27" i="1"/>
  <c r="M27" i="1"/>
  <c r="E27" i="1"/>
  <c r="U18" i="1"/>
  <c r="M18" i="1"/>
  <c r="E18" i="1"/>
  <c r="V44" i="1"/>
  <c r="AJ2" i="17" l="1"/>
  <c r="AI1" i="17"/>
  <c r="F18" i="1"/>
  <c r="N18" i="1"/>
  <c r="V18" i="1"/>
  <c r="F27" i="1"/>
  <c r="N27" i="1"/>
  <c r="V27" i="1"/>
  <c r="F35" i="1"/>
  <c r="N35" i="1"/>
  <c r="V35" i="1"/>
  <c r="F44" i="1"/>
  <c r="N44" i="1"/>
  <c r="W44" i="1"/>
  <c r="AJ1" i="17" l="1"/>
  <c r="AK2" i="17"/>
  <c r="O44" i="1"/>
  <c r="G44" i="1"/>
  <c r="W35" i="1"/>
  <c r="O35" i="1"/>
  <c r="G35" i="1"/>
  <c r="W27" i="1"/>
  <c r="O27" i="1"/>
  <c r="G27" i="1"/>
  <c r="W18" i="1"/>
  <c r="O18" i="1"/>
  <c r="G18" i="1"/>
  <c r="X44" i="1"/>
  <c r="AK1" i="17" l="1"/>
  <c r="AL2" i="17"/>
  <c r="H18" i="1"/>
  <c r="P18" i="1"/>
  <c r="X18" i="1"/>
  <c r="H27" i="1"/>
  <c r="P27" i="1"/>
  <c r="X27" i="1"/>
  <c r="H35" i="1"/>
  <c r="P35" i="1"/>
  <c r="X35" i="1"/>
  <c r="H44" i="1"/>
  <c r="P44" i="1"/>
  <c r="Y44" i="1"/>
  <c r="AL1" i="17" l="1"/>
  <c r="AM2" i="17"/>
  <c r="Q44" i="1"/>
  <c r="I44" i="1"/>
  <c r="Y35" i="1"/>
  <c r="Q35" i="1"/>
  <c r="I35" i="1"/>
  <c r="Y27" i="1"/>
  <c r="Q27" i="1"/>
  <c r="I27" i="1"/>
  <c r="Y18" i="1"/>
  <c r="Q18" i="1"/>
  <c r="I18" i="1"/>
  <c r="S45" i="1"/>
  <c r="AM1" i="17" l="1"/>
  <c r="AN2" i="17"/>
  <c r="C19" i="1"/>
  <c r="K19" i="1"/>
  <c r="S19" i="1"/>
  <c r="C36" i="1"/>
  <c r="K36" i="1"/>
  <c r="S36" i="1"/>
  <c r="C45" i="1"/>
  <c r="K45" i="1"/>
  <c r="T45" i="1"/>
  <c r="AN1" i="17" l="1"/>
  <c r="AO2" i="17"/>
  <c r="L45" i="1"/>
  <c r="D45" i="1"/>
  <c r="T36" i="1"/>
  <c r="L36" i="1"/>
  <c r="D36" i="1"/>
  <c r="T19" i="1"/>
  <c r="L19" i="1"/>
  <c r="D19" i="1"/>
  <c r="U45" i="1"/>
  <c r="AO1" i="17" l="1"/>
  <c r="AP2" i="17"/>
  <c r="E19" i="1"/>
  <c r="M19" i="1"/>
  <c r="U19" i="1"/>
  <c r="E36" i="1"/>
  <c r="M36" i="1"/>
  <c r="U36" i="1"/>
  <c r="E45" i="1"/>
  <c r="M45" i="1"/>
  <c r="V45" i="1"/>
  <c r="AP1" i="17" l="1"/>
  <c r="AQ2" i="17"/>
  <c r="N45" i="1"/>
  <c r="F45" i="1"/>
  <c r="V36" i="1"/>
  <c r="N36" i="1"/>
  <c r="F36" i="1"/>
  <c r="V19" i="1"/>
  <c r="N19" i="1"/>
  <c r="F19" i="1"/>
  <c r="W45" i="1"/>
  <c r="AQ1" i="17" l="1"/>
  <c r="AR2" i="17"/>
  <c r="G19" i="1"/>
  <c r="O19" i="1"/>
  <c r="W19" i="1"/>
  <c r="G36" i="1"/>
  <c r="O36" i="1"/>
  <c r="W36" i="1"/>
  <c r="G45" i="1"/>
  <c r="O45" i="1"/>
  <c r="X45" i="1"/>
  <c r="AR1" i="17" l="1"/>
  <c r="AS2" i="17"/>
  <c r="P45" i="1"/>
  <c r="H45" i="1"/>
  <c r="X36" i="1"/>
  <c r="P36" i="1"/>
  <c r="H36" i="1"/>
  <c r="X19" i="1"/>
  <c r="P19" i="1"/>
  <c r="H19" i="1"/>
  <c r="Y45" i="1"/>
  <c r="AS1" i="17" l="1"/>
  <c r="AT2" i="17"/>
  <c r="I19" i="1"/>
  <c r="Q19" i="1"/>
  <c r="Y19" i="1"/>
  <c r="I36" i="1"/>
  <c r="Q36" i="1"/>
  <c r="Y36" i="1"/>
  <c r="I45" i="1"/>
  <c r="Q45" i="1"/>
  <c r="H10" i="1"/>
  <c r="AT1" i="17" l="1"/>
  <c r="AU2" i="17"/>
  <c r="P10" i="1"/>
  <c r="AU1" i="17" l="1"/>
  <c r="AV2" i="17"/>
  <c r="AV1" i="17" l="1"/>
  <c r="AW2" i="17"/>
  <c r="AW1" i="17" l="1"/>
  <c r="AX2" i="17"/>
  <c r="AX1" i="17" l="1"/>
  <c r="AY2" i="17"/>
  <c r="AY1" i="17" l="1"/>
  <c r="AZ2" i="17"/>
  <c r="AZ1" i="17" l="1"/>
  <c r="BA2" i="17"/>
  <c r="BA1" i="17" l="1"/>
  <c r="BB2" i="17"/>
  <c r="BB1" i="17" l="1"/>
  <c r="BC2" i="17"/>
  <c r="BC1" i="17" l="1"/>
  <c r="BD2" i="17"/>
  <c r="BD1" i="17" l="1"/>
  <c r="BE2" i="17"/>
  <c r="BE1" i="17" l="1"/>
  <c r="BF2" i="17"/>
  <c r="BF1" i="17" l="1"/>
  <c r="BG2" i="17"/>
  <c r="BG1" i="17" l="1"/>
  <c r="BH2" i="17"/>
  <c r="BH1" i="17" l="1"/>
  <c r="BI2" i="17"/>
  <c r="BI1" i="17" l="1"/>
  <c r="BJ2" i="17"/>
  <c r="BJ1" i="17" l="1"/>
  <c r="BK2" i="17"/>
  <c r="BK1" i="17" l="1"/>
  <c r="BL2" i="17"/>
  <c r="BL1" i="17" l="1"/>
  <c r="BM2" i="17"/>
  <c r="BM1" i="17" l="1"/>
  <c r="BN2" i="17"/>
  <c r="BN1" i="17" l="1"/>
  <c r="BO2" i="17"/>
  <c r="BO1" i="17" l="1"/>
  <c r="BP2" i="17"/>
  <c r="BP1" i="17" l="1"/>
  <c r="BQ2" i="17"/>
  <c r="BQ1" i="17" l="1"/>
  <c r="BR2" i="17"/>
  <c r="BR1" i="17" l="1"/>
  <c r="BS2" i="17"/>
  <c r="BS1" i="17" l="1"/>
  <c r="BT2" i="17"/>
  <c r="BT1" i="17" l="1"/>
  <c r="BU2" i="17"/>
  <c r="BU1" i="17" l="1"/>
  <c r="BV2" i="17"/>
  <c r="BV1" i="17" l="1"/>
  <c r="BW2" i="17"/>
  <c r="BW1" i="17" l="1"/>
  <c r="BX2" i="17"/>
  <c r="BX1" i="17" l="1"/>
  <c r="BY2" i="17"/>
  <c r="BY1" i="17" l="1"/>
  <c r="BZ2" i="17"/>
  <c r="BZ1" i="17" l="1"/>
  <c r="CA2" i="17"/>
  <c r="CA1" i="17" l="1"/>
  <c r="CB2" i="17"/>
  <c r="CB1" i="17" l="1"/>
  <c r="CC2" i="17"/>
  <c r="CC1" i="17" l="1"/>
  <c r="CD2" i="17"/>
  <c r="CD1" i="17" l="1"/>
  <c r="CE2" i="17"/>
  <c r="CE1" i="17" l="1"/>
  <c r="CF2" i="17"/>
  <c r="CF1" i="17" l="1"/>
  <c r="CG2" i="17"/>
  <c r="CG1" i="17" l="1"/>
  <c r="CH2" i="17"/>
  <c r="CH1" i="17" l="1"/>
  <c r="CI2" i="17"/>
  <c r="CI1" i="17" l="1"/>
  <c r="CJ2" i="17"/>
  <c r="CJ1" i="17" l="1"/>
  <c r="CK2" i="17"/>
  <c r="CK1" i="17" l="1"/>
  <c r="CL2" i="17"/>
  <c r="CL1" i="17" l="1"/>
  <c r="CM2" i="17"/>
  <c r="CM1" i="17" l="1"/>
  <c r="CN2" i="17"/>
  <c r="CN1" i="17" l="1"/>
  <c r="CO2" i="17"/>
  <c r="CO1" i="17" l="1"/>
  <c r="CP2" i="17"/>
  <c r="CP1" i="17" l="1"/>
  <c r="CQ2" i="17"/>
  <c r="CQ1" i="17" l="1"/>
  <c r="CR2" i="17"/>
  <c r="CR1" i="17" l="1"/>
  <c r="CS2" i="17"/>
  <c r="CS1" i="17" l="1"/>
  <c r="CT2" i="17"/>
  <c r="CT1" i="17" l="1"/>
  <c r="CU2" i="17"/>
  <c r="CU1" i="17" l="1"/>
  <c r="CV2" i="17"/>
  <c r="CV1" i="17" l="1"/>
  <c r="CW2" i="17"/>
  <c r="CW1" i="17" l="1"/>
  <c r="CX2" i="17"/>
  <c r="CX1" i="17" l="1"/>
  <c r="CY2" i="17"/>
  <c r="CY1" i="17" l="1"/>
  <c r="CZ2" i="17"/>
  <c r="CZ1" i="17" l="1"/>
  <c r="DA2" i="17"/>
  <c r="DA1" i="17" l="1"/>
  <c r="DB2" i="17"/>
  <c r="DB1" i="17" l="1"/>
  <c r="DC2" i="17"/>
  <c r="DC1" i="17" l="1"/>
  <c r="DD2" i="17"/>
  <c r="DD1" i="17" l="1"/>
  <c r="DE2" i="17"/>
  <c r="DE1" i="17" l="1"/>
  <c r="DF2" i="17"/>
  <c r="DF1" i="17" l="1"/>
  <c r="DG2" i="17"/>
  <c r="DG1" i="17" l="1"/>
  <c r="DH2" i="17"/>
  <c r="DH1" i="17" l="1"/>
  <c r="DI2" i="17"/>
  <c r="DI1" i="17" l="1"/>
  <c r="DJ2" i="17"/>
  <c r="DJ1" i="17" l="1"/>
  <c r="DK2" i="17"/>
  <c r="DK1" i="17" l="1"/>
  <c r="DL2" i="17"/>
  <c r="DL1" i="17" l="1"/>
  <c r="DM2" i="17"/>
  <c r="DM1" i="17" l="1"/>
  <c r="DN2" i="17"/>
  <c r="DN1" i="17" l="1"/>
  <c r="DO2" i="17"/>
  <c r="DO1" i="17" l="1"/>
  <c r="DP2" i="17"/>
  <c r="DP1" i="17" l="1"/>
  <c r="DQ2" i="17"/>
  <c r="DQ1" i="17" l="1"/>
  <c r="DR2" i="17"/>
  <c r="DR1" i="17" l="1"/>
  <c r="DS2" i="17"/>
  <c r="DS1" i="17" l="1"/>
  <c r="DT2" i="17"/>
  <c r="DT1" i="17" l="1"/>
  <c r="DU2" i="17"/>
  <c r="DU1" i="17" l="1"/>
  <c r="DV2" i="17"/>
  <c r="DV1" i="17" l="1"/>
  <c r="DW2" i="17"/>
  <c r="DW1" i="17" l="1"/>
  <c r="DX2" i="17"/>
  <c r="DX1" i="17" l="1"/>
  <c r="DY2" i="17"/>
  <c r="DY1" i="17" l="1"/>
  <c r="DZ2" i="17"/>
  <c r="DZ1" i="17" l="1"/>
  <c r="EA2" i="17"/>
  <c r="EA1" i="17" l="1"/>
  <c r="EB2" i="17"/>
  <c r="EB1" i="17" l="1"/>
  <c r="EC2" i="17"/>
  <c r="EC1" i="17" l="1"/>
  <c r="ED2" i="17"/>
  <c r="ED1" i="17" l="1"/>
  <c r="EE2" i="17"/>
  <c r="EE1" i="17" l="1"/>
  <c r="EF2" i="17"/>
  <c r="EF1" i="17" l="1"/>
  <c r="EG2" i="17"/>
  <c r="EG1" i="17" l="1"/>
  <c r="EH2" i="17"/>
  <c r="EH1" i="17" l="1"/>
  <c r="EI2" i="17"/>
  <c r="EI1" i="17" l="1"/>
  <c r="EJ2" i="17"/>
  <c r="EJ1" i="17" l="1"/>
  <c r="EK2" i="17"/>
  <c r="EK1" i="17" l="1"/>
  <c r="EL2" i="17"/>
  <c r="EL1" i="17" l="1"/>
  <c r="EM2" i="17"/>
  <c r="EM1" i="17" l="1"/>
  <c r="EN2" i="17"/>
  <c r="EN1" i="17" l="1"/>
  <c r="EO2" i="17"/>
  <c r="EO1" i="17" l="1"/>
  <c r="EP2" i="17"/>
  <c r="EP1" i="17" l="1"/>
  <c r="EQ2" i="17"/>
  <c r="EQ1" i="17" l="1"/>
  <c r="ER2" i="17"/>
  <c r="ER1" i="17" l="1"/>
  <c r="ES2" i="17"/>
  <c r="ES1" i="17" l="1"/>
  <c r="ET2" i="17"/>
  <c r="ET1" i="17" l="1"/>
  <c r="EU2" i="17"/>
  <c r="EU1" i="17" l="1"/>
  <c r="EV2" i="17"/>
  <c r="EV1" i="17" l="1"/>
  <c r="EW2" i="17"/>
  <c r="EW1" i="17" l="1"/>
  <c r="EX2" i="17"/>
  <c r="EX1" i="17" l="1"/>
  <c r="EY2" i="17"/>
  <c r="EY1" i="17" l="1"/>
  <c r="EZ2" i="17"/>
  <c r="EZ1" i="17" l="1"/>
  <c r="FA2" i="17"/>
  <c r="FA1" i="17" l="1"/>
  <c r="FB2" i="17"/>
  <c r="FB1" i="17" l="1"/>
  <c r="FC2" i="17"/>
  <c r="FC1" i="17" l="1"/>
  <c r="FD2" i="17"/>
  <c r="FD1" i="17" l="1"/>
  <c r="FE2" i="17"/>
  <c r="FE1" i="17" l="1"/>
  <c r="FF2" i="17"/>
  <c r="FF1" i="17" l="1"/>
  <c r="FG2" i="17"/>
  <c r="FG1" i="17" l="1"/>
  <c r="FH2" i="17"/>
  <c r="FH1" i="17" l="1"/>
  <c r="FI2" i="17"/>
  <c r="FI1" i="17" l="1"/>
  <c r="FJ2" i="17"/>
  <c r="FJ1" i="17" l="1"/>
  <c r="FK2" i="17"/>
  <c r="FK1" i="17" l="1"/>
  <c r="FL2" i="17"/>
  <c r="FL1" i="17" l="1"/>
  <c r="FM2" i="17"/>
  <c r="FM1" i="17" l="1"/>
  <c r="FN2" i="17"/>
  <c r="FN1" i="17" l="1"/>
  <c r="FO2" i="17"/>
  <c r="FO1" i="17" l="1"/>
  <c r="FP2" i="17"/>
  <c r="FP1" i="17" l="1"/>
  <c r="FQ2" i="17"/>
  <c r="FQ1" i="17" l="1"/>
  <c r="FR2" i="17"/>
  <c r="FR1" i="17" l="1"/>
  <c r="FS2" i="17"/>
  <c r="FS1" i="17" l="1"/>
  <c r="FT2" i="17"/>
  <c r="FT1" i="17" l="1"/>
  <c r="FU2" i="17"/>
  <c r="FU1" i="17" l="1"/>
  <c r="FV2" i="17"/>
  <c r="FV1" i="17" l="1"/>
  <c r="FW2" i="17"/>
  <c r="FW1" i="17" l="1"/>
  <c r="FX2" i="17"/>
  <c r="FX1" i="17" l="1"/>
  <c r="FY2" i="17"/>
  <c r="FY1" i="17" l="1"/>
  <c r="FZ2" i="17"/>
  <c r="FZ1" i="17" l="1"/>
  <c r="GA2" i="17"/>
  <c r="GA1" i="17" l="1"/>
  <c r="GB2" i="17"/>
  <c r="GB1" i="17" l="1"/>
  <c r="GC2" i="17"/>
  <c r="GC1" i="17" l="1"/>
  <c r="GD2" i="17"/>
  <c r="GD1" i="17" l="1"/>
  <c r="GE2" i="17"/>
  <c r="GE1" i="17" l="1"/>
  <c r="GF2" i="17"/>
  <c r="GF1" i="17" l="1"/>
  <c r="GG2" i="17"/>
  <c r="GG1" i="17" l="1"/>
  <c r="GH2" i="17"/>
  <c r="GH1" i="17" l="1"/>
  <c r="GI2" i="17"/>
  <c r="GI1" i="17" l="1"/>
  <c r="GJ2" i="17"/>
  <c r="GJ1" i="17" l="1"/>
  <c r="GK2" i="17"/>
  <c r="GK1" i="17" l="1"/>
  <c r="GL2" i="17"/>
  <c r="GL1" i="17" l="1"/>
  <c r="GM2" i="17"/>
  <c r="GM1" i="17" l="1"/>
  <c r="GN2" i="17"/>
  <c r="GN1" i="17" l="1"/>
  <c r="GO2" i="17"/>
  <c r="GO1" i="17" l="1"/>
  <c r="GP2" i="17"/>
  <c r="GP1" i="17" l="1"/>
  <c r="GQ2" i="17"/>
  <c r="GQ1" i="17" l="1"/>
  <c r="GR2" i="17"/>
  <c r="GR1" i="17" l="1"/>
  <c r="GS2" i="17"/>
  <c r="GS1" i="17" l="1"/>
  <c r="GT2" i="17"/>
  <c r="GT1" i="17" l="1"/>
  <c r="GU2" i="17"/>
  <c r="GU1" i="17" l="1"/>
  <c r="GV2" i="17"/>
  <c r="GV1" i="17" l="1"/>
  <c r="GW2" i="17"/>
  <c r="GX2" i="17" l="1"/>
  <c r="GW1" i="17"/>
  <c r="GX1" i="17" l="1"/>
  <c r="GY2" i="17"/>
  <c r="GY1" i="17" l="1"/>
  <c r="GZ2" i="17"/>
  <c r="GZ1" i="17" l="1"/>
  <c r="HA2" i="17"/>
  <c r="HA1" i="17" l="1"/>
  <c r="HB2" i="17"/>
  <c r="HB1" i="17" l="1"/>
  <c r="HC2" i="17"/>
  <c r="HC1" i="17" l="1"/>
  <c r="HD2" i="17"/>
  <c r="HD1" i="17" l="1"/>
  <c r="HE2" i="17"/>
  <c r="HE1" i="17" l="1"/>
  <c r="HF2" i="17"/>
  <c r="HF1" i="17" l="1"/>
  <c r="HG2" i="17"/>
  <c r="HG1" i="17" l="1"/>
  <c r="HH2" i="17"/>
  <c r="HH1" i="17" l="1"/>
  <c r="HI2" i="17"/>
  <c r="HI1" i="17" l="1"/>
  <c r="HJ2" i="17"/>
  <c r="HJ1" i="17" l="1"/>
  <c r="HK2" i="17"/>
  <c r="HK1" i="17" l="1"/>
  <c r="HL2" i="17"/>
  <c r="HL1" i="17" l="1"/>
  <c r="HM2" i="17"/>
  <c r="HM1" i="17" l="1"/>
  <c r="HN2" i="17"/>
  <c r="HN1" i="17" l="1"/>
  <c r="HO2" i="17"/>
  <c r="HO1" i="17" l="1"/>
  <c r="HP2" i="17"/>
  <c r="HP1" i="17" l="1"/>
  <c r="HQ2" i="17"/>
  <c r="HQ1" i="17" l="1"/>
  <c r="HR2" i="17"/>
  <c r="HR1" i="17" l="1"/>
  <c r="HS2" i="17"/>
  <c r="HS1" i="17" l="1"/>
  <c r="HT2" i="17"/>
  <c r="HT1" i="17" l="1"/>
  <c r="HU2" i="17"/>
  <c r="HU1" i="17" l="1"/>
  <c r="HV2" i="17"/>
  <c r="HV1" i="17" l="1"/>
  <c r="HW2" i="17"/>
  <c r="HW1" i="17" l="1"/>
  <c r="HX2" i="17"/>
  <c r="HX1" i="17" l="1"/>
  <c r="HY2" i="17"/>
  <c r="HY1" i="17" l="1"/>
  <c r="HZ2" i="17"/>
  <c r="HZ1" i="17" l="1"/>
  <c r="IA2" i="17"/>
  <c r="IA1" i="17" l="1"/>
  <c r="IB2" i="17"/>
  <c r="IB1" i="17" l="1"/>
  <c r="IC2" i="17"/>
  <c r="IC1" i="17" l="1"/>
  <c r="ID2" i="17"/>
  <c r="ID1" i="17" l="1"/>
  <c r="IE2" i="17"/>
  <c r="IE1" i="17" l="1"/>
  <c r="IF2" i="17"/>
  <c r="IF1" i="17" l="1"/>
  <c r="IG2" i="17"/>
  <c r="IG1" i="17" l="1"/>
  <c r="IH2" i="17"/>
  <c r="IH1" i="17" l="1"/>
  <c r="II2" i="17"/>
  <c r="II1" i="17" l="1"/>
  <c r="IJ2" i="17"/>
  <c r="IJ1" i="17" l="1"/>
  <c r="IK2" i="17"/>
  <c r="IK1" i="17" l="1"/>
  <c r="IL2" i="17"/>
  <c r="IL1" i="17" l="1"/>
  <c r="IM2" i="17"/>
  <c r="IM1" i="17" l="1"/>
  <c r="IN2" i="17"/>
  <c r="IN1" i="17" l="1"/>
  <c r="IO2" i="17"/>
  <c r="IO1" i="17" l="1"/>
  <c r="IP2" i="17"/>
  <c r="IP1" i="17" l="1"/>
  <c r="IQ2" i="17"/>
  <c r="IQ1" i="17" l="1"/>
  <c r="IR2" i="17"/>
  <c r="IR1" i="17" l="1"/>
  <c r="IS2" i="17"/>
  <c r="IS1" i="17" l="1"/>
  <c r="IT2" i="17"/>
  <c r="IT1" i="17" l="1"/>
  <c r="IU2" i="17"/>
  <c r="IU1" i="17" l="1"/>
  <c r="IV2" i="17"/>
  <c r="IV1" i="17" l="1"/>
  <c r="IW2" i="17"/>
  <c r="IW1" i="17" l="1"/>
  <c r="IX2" i="17"/>
  <c r="IX1" i="17" l="1"/>
  <c r="IY2" i="17"/>
  <c r="IY1" i="17" l="1"/>
  <c r="IZ2" i="17"/>
  <c r="IZ1" i="17" l="1"/>
  <c r="JA2" i="17"/>
  <c r="JA1" i="17" l="1"/>
  <c r="JB2" i="17"/>
  <c r="JB1" i="17" l="1"/>
  <c r="JC2" i="17"/>
  <c r="JC1" i="17" l="1"/>
  <c r="JD2" i="17"/>
  <c r="JD1" i="17" l="1"/>
  <c r="JE2" i="17"/>
  <c r="JE1" i="17" l="1"/>
  <c r="JF2" i="17"/>
  <c r="JF1" i="17" l="1"/>
  <c r="JG2" i="17"/>
  <c r="JG1" i="17" l="1"/>
  <c r="JH2" i="17"/>
  <c r="JH1" i="17" l="1"/>
  <c r="JI2" i="17"/>
  <c r="JI1" i="17" l="1"/>
  <c r="JJ2" i="17"/>
  <c r="JJ1" i="17" l="1"/>
  <c r="JK2" i="17"/>
  <c r="JK1" i="17" l="1"/>
  <c r="JL2" i="17"/>
  <c r="JL1" i="17" l="1"/>
  <c r="JM2" i="17"/>
  <c r="JM1" i="17" l="1"/>
  <c r="JN2" i="17"/>
  <c r="JN1" i="17" l="1"/>
  <c r="JO2" i="17"/>
  <c r="JO1" i="17" l="1"/>
  <c r="JP2" i="17"/>
  <c r="JP1" i="17" l="1"/>
  <c r="JQ2" i="17"/>
  <c r="JQ1" i="17" l="1"/>
  <c r="JR2" i="17"/>
  <c r="JR1" i="17" l="1"/>
  <c r="JS2" i="17"/>
  <c r="JS1" i="17" l="1"/>
  <c r="JT2" i="17"/>
  <c r="JT1" i="17" l="1"/>
  <c r="JU2" i="17"/>
  <c r="JU1" i="17" l="1"/>
  <c r="JV2" i="17"/>
  <c r="JV1" i="17" l="1"/>
  <c r="JW2" i="17"/>
  <c r="JW1" i="17" l="1"/>
  <c r="JX2" i="17"/>
  <c r="JX1" i="17" l="1"/>
  <c r="JY2" i="17"/>
  <c r="JY1" i="17" l="1"/>
  <c r="JZ2" i="17"/>
  <c r="JZ1" i="17" l="1"/>
  <c r="KA2" i="17"/>
  <c r="KA1" i="17" l="1"/>
  <c r="KB2" i="17"/>
  <c r="KB1" i="17" l="1"/>
  <c r="KC2" i="17"/>
  <c r="KC1" i="17" l="1"/>
  <c r="KD2" i="17"/>
  <c r="KD1" i="17" l="1"/>
  <c r="KE2" i="17"/>
  <c r="KE1" i="17" l="1"/>
  <c r="KF2" i="17"/>
  <c r="KF1" i="17" l="1"/>
  <c r="KG2" i="17"/>
  <c r="KG1" i="17" l="1"/>
  <c r="KH2" i="17"/>
  <c r="KH1" i="17" l="1"/>
  <c r="KI2" i="17"/>
  <c r="KI1" i="17" l="1"/>
  <c r="KJ2" i="17"/>
  <c r="KJ1" i="17" l="1"/>
  <c r="KK2" i="17"/>
  <c r="KK1" i="17" l="1"/>
  <c r="KL2" i="17"/>
  <c r="KL1" i="17" l="1"/>
  <c r="KM2" i="17"/>
  <c r="KM1" i="17" l="1"/>
  <c r="KN2" i="17"/>
  <c r="KN1" i="17" l="1"/>
  <c r="KO2" i="17"/>
  <c r="KO1" i="17" l="1"/>
  <c r="KP2" i="17"/>
  <c r="KP1" i="17" l="1"/>
  <c r="KQ2" i="17"/>
  <c r="KQ1" i="17" l="1"/>
  <c r="KR2" i="17"/>
  <c r="KR1" i="17" l="1"/>
  <c r="KS2" i="17"/>
  <c r="KS1" i="17" l="1"/>
  <c r="KT2" i="17"/>
  <c r="KT1" i="17" l="1"/>
  <c r="KU2" i="17"/>
  <c r="KU1" i="17" l="1"/>
  <c r="KV2" i="17"/>
  <c r="KV1" i="17" l="1"/>
  <c r="KW2" i="17"/>
  <c r="KW1" i="17" l="1"/>
  <c r="KX2" i="17"/>
  <c r="KX1" i="17" l="1"/>
  <c r="KY2" i="17"/>
  <c r="KY1" i="17" l="1"/>
  <c r="KZ2" i="17"/>
  <c r="KZ1" i="17" l="1"/>
  <c r="LA2" i="17"/>
  <c r="LA1" i="17" l="1"/>
  <c r="LB2" i="17"/>
  <c r="LB1" i="17" l="1"/>
  <c r="LC2" i="17"/>
  <c r="LC1" i="17" l="1"/>
  <c r="LD2" i="17"/>
  <c r="LD1" i="17" l="1"/>
  <c r="LE2" i="17"/>
  <c r="LE1" i="17" l="1"/>
  <c r="LF2" i="17"/>
  <c r="LF1" i="17" l="1"/>
  <c r="LG2" i="17"/>
  <c r="LG1" i="17" l="1"/>
  <c r="LH2" i="17"/>
  <c r="LH1" i="17" l="1"/>
  <c r="LI2" i="17"/>
  <c r="LI1" i="17" l="1"/>
  <c r="LJ2" i="17"/>
  <c r="LJ1" i="17" l="1"/>
  <c r="LK2" i="17"/>
  <c r="LK1" i="17" l="1"/>
  <c r="LL2" i="17"/>
  <c r="LL1" i="17" l="1"/>
  <c r="LM2" i="17"/>
  <c r="LM1" i="17" l="1"/>
  <c r="LN2" i="17"/>
  <c r="LN1" i="17" l="1"/>
  <c r="LO2" i="17"/>
  <c r="LO1" i="17" l="1"/>
  <c r="LP2" i="17"/>
  <c r="LP1" i="17" l="1"/>
  <c r="LQ2" i="17"/>
  <c r="LQ1" i="17" l="1"/>
  <c r="LR2" i="17"/>
  <c r="LR1" i="17" l="1"/>
  <c r="LS2" i="17"/>
  <c r="LS1" i="17" l="1"/>
  <c r="LT2" i="17"/>
  <c r="LT1" i="17" l="1"/>
  <c r="LU2" i="17"/>
  <c r="LU1" i="17" l="1"/>
  <c r="LV2" i="17"/>
  <c r="LV1" i="17" l="1"/>
  <c r="LW2" i="17"/>
  <c r="LW1" i="17" l="1"/>
  <c r="LX2" i="17"/>
  <c r="LX1" i="17" l="1"/>
  <c r="LY2" i="17"/>
  <c r="LY1" i="17" l="1"/>
  <c r="LZ2" i="17"/>
  <c r="LZ1" i="17" l="1"/>
  <c r="MA2" i="17"/>
  <c r="MA1" i="17" l="1"/>
  <c r="MB2" i="17"/>
  <c r="MB1" i="17" l="1"/>
  <c r="MC2" i="17"/>
  <c r="MC1" i="17" l="1"/>
  <c r="MD2" i="17"/>
  <c r="MD1" i="17" l="1"/>
  <c r="ME2" i="17"/>
  <c r="ME1" i="17" l="1"/>
  <c r="MF2" i="17"/>
  <c r="MF1" i="17" l="1"/>
  <c r="MG2" i="17"/>
  <c r="MG1" i="17" l="1"/>
  <c r="MH2" i="17"/>
  <c r="MH1" i="17" l="1"/>
  <c r="MI2" i="17"/>
  <c r="MI1" i="17" l="1"/>
  <c r="MJ2" i="17"/>
  <c r="MJ1" i="17" l="1"/>
  <c r="MK2" i="17"/>
  <c r="MK1" i="17" l="1"/>
  <c r="ML2" i="17"/>
  <c r="ML1" i="17" l="1"/>
  <c r="MM2" i="17"/>
  <c r="MM1" i="17" l="1"/>
  <c r="MN2" i="17"/>
  <c r="MN1" i="17" l="1"/>
  <c r="MO2" i="17"/>
  <c r="MO1" i="17" l="1"/>
  <c r="MP2" i="17"/>
  <c r="MP1" i="17" l="1"/>
  <c r="MQ2" i="17"/>
  <c r="MQ1" i="17" l="1"/>
  <c r="MR2" i="17"/>
  <c r="MR1" i="17" l="1"/>
  <c r="MS2" i="17"/>
  <c r="MS1" i="17" l="1"/>
  <c r="MT2" i="17"/>
  <c r="MT1" i="17" l="1"/>
  <c r="MU2" i="17"/>
  <c r="MU1" i="17" l="1"/>
  <c r="MV2" i="17"/>
  <c r="MV1" i="17" l="1"/>
  <c r="MW2" i="17"/>
  <c r="MW1" i="17" l="1"/>
  <c r="MX2" i="17"/>
  <c r="MX1" i="17" l="1"/>
  <c r="MY2" i="17"/>
  <c r="MY1" i="17" l="1"/>
  <c r="MZ2" i="17"/>
  <c r="MZ1" i="17" l="1"/>
  <c r="NA2" i="17"/>
  <c r="NA1" i="17" l="1"/>
  <c r="NB2" i="17"/>
  <c r="NB1" i="1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tc={08CE40E0-B773-4AF5-80ED-060F5119B13D}</author>
    <author>tc={D9CA54B9-FFC1-4C55-9149-9CBD5D1B23FF}</author>
    <author>tc={A62E6B3C-9B38-4B3E-A0A7-EBEFB7F873EE}</author>
    <author>tc={CAF49052-2A73-4CF2-A88F-FBC83BDB2732}</author>
    <author>tc={A3C3799B-A8F0-4AAE-B596-FD870C67E173}</author>
  </authors>
  <commentList>
    <comment ref="BW8" authorId="0" shapeId="0" xr:uid="{F07F39C5-FAAB-4EB0-86AF-90C2F58D85D7}">
      <text>
        <r>
          <rPr>
            <sz val="11"/>
            <color theme="1"/>
            <rFont val="Calibri"/>
            <family val="2"/>
            <scheme val="minor"/>
          </rPr>
          <t xml:space="preserve"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half day
</t>
        </r>
      </text>
    </comment>
    <comment ref="CL8" authorId="1" shapeId="0" xr:uid="{BC4B6FF9-ED21-4D4D-B0E1-DB284571188E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half day</t>
        </r>
      </text>
    </comment>
    <comment ref="FQ8" authorId="2" shapeId="0" xr:uid="{59063F74-FE0E-46AB-A90B-B49D8D594650}">
      <text>
        <r>
          <rPr>
            <sz val="11"/>
            <color theme="1"/>
            <rFont val="Calibri"/>
            <family val="2"/>
            <scheme val="minor"/>
          </rPr>
          <t>apres midi</t>
        </r>
      </text>
    </comment>
    <comment ref="DK15" authorId="3" shapeId="0" xr:uid="{455355FB-889A-4B9E-9D43-81BA55A22DAB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RTT 1/2 journée</t>
        </r>
      </text>
    </comment>
    <comment ref="FA15" authorId="4" shapeId="0" xr:uid="{4E31EF38-772A-43D4-9ED9-423AA4097E46}">
      <text>
        <r>
          <rPr>
            <sz val="11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RTT après-midi</t>
        </r>
      </text>
    </comment>
  </commentList>
</comments>
</file>

<file path=xl/sharedStrings.xml><?xml version="1.0" encoding="utf-8"?>
<sst xmlns="http://schemas.openxmlformats.org/spreadsheetml/2006/main" count="697" uniqueCount="149">
  <si>
    <t>Relevé de congés annuels</t>
  </si>
  <si>
    <t># Employé:</t>
  </si>
  <si>
    <t>RALU</t>
  </si>
  <si>
    <t>Prénom &amp; Nom:</t>
  </si>
  <si>
    <t>Détails des congés:</t>
  </si>
  <si>
    <t>L</t>
  </si>
  <si>
    <t>M</t>
  </si>
  <si>
    <t>J</t>
  </si>
  <si>
    <t>V</t>
  </si>
  <si>
    <t>S</t>
  </si>
  <si>
    <t>D</t>
  </si>
  <si>
    <t>Férié  Fr/Lux</t>
  </si>
  <si>
    <t>Codes</t>
  </si>
  <si>
    <t>Description</t>
  </si>
  <si>
    <t>VAC</t>
  </si>
  <si>
    <t>Vacances</t>
  </si>
  <si>
    <t>Année</t>
  </si>
  <si>
    <t>Les fêtes civiles</t>
  </si>
  <si>
    <t>Dates</t>
  </si>
  <si>
    <t>1/2 CP</t>
  </si>
  <si>
    <t>1/2 Congés Payés</t>
  </si>
  <si>
    <t>TT</t>
  </si>
  <si>
    <t>Teletravail / home office</t>
  </si>
  <si>
    <t>TT/o</t>
  </si>
  <si>
    <t>Teletravail hors du domicile</t>
  </si>
  <si>
    <t>RTT</t>
  </si>
  <si>
    <t>Recuperation du Temps de Travail</t>
  </si>
  <si>
    <t>1/2 RTT</t>
  </si>
  <si>
    <t>1/2 journée Recuperation du Temps de Travail</t>
  </si>
  <si>
    <t>TBA</t>
  </si>
  <si>
    <t>Vacances TBV</t>
  </si>
  <si>
    <t>1er janvier : « Jour de l'an »</t>
  </si>
  <si>
    <t>ARM</t>
  </si>
  <si>
    <t>Arrêt Maladie</t>
  </si>
  <si>
    <t>1er mai : Fête du Travail</t>
  </si>
  <si>
    <t>11 novembre : Armistice - Première Guerre mondiale</t>
  </si>
  <si>
    <t>Les fêtes religieuses</t>
  </si>
  <si>
    <t>Dimanche de Pâques</t>
  </si>
  <si>
    <t xml:space="preserve">Date variable : Lundi de Pâques (1 jour après Pâques) </t>
  </si>
  <si>
    <t xml:space="preserve">Date variable : Jeudi de l'Ascension (39 jours après Pâques) </t>
  </si>
  <si>
    <t xml:space="preserve">Date variable : Lundi de Pentecôte (50 jours après Pâques) </t>
  </si>
  <si>
    <t>15 août : Assomption </t>
  </si>
  <si>
    <t>1er novembre : la Toussaint.</t>
  </si>
  <si>
    <t>25 décembre : Noël.</t>
  </si>
  <si>
    <t>Luxembourg</t>
  </si>
  <si>
    <t>Nouvel An</t>
  </si>
  <si>
    <t>Lundi de Pâques</t>
  </si>
  <si>
    <t>Premier Mai</t>
  </si>
  <si>
    <t>Journée de l’Europe</t>
  </si>
  <si>
    <t>Ascension</t>
  </si>
  <si>
    <t>Lundi de Pentecôte</t>
  </si>
  <si>
    <t>Jour de la célébration de l'anniversaire du Grand-Duc</t>
  </si>
  <si>
    <t>Assomption</t>
  </si>
  <si>
    <t>Toussaint</t>
  </si>
  <si>
    <t>Premier jour de Noël</t>
  </si>
  <si>
    <t>Deuxième jour de Noël</t>
  </si>
  <si>
    <t># Employé</t>
  </si>
  <si>
    <t>Nom</t>
  </si>
  <si>
    <t>Prénom</t>
  </si>
  <si>
    <t>VAC_Acc</t>
  </si>
  <si>
    <t>RTT_Acc</t>
  </si>
  <si>
    <t>e-Mail</t>
  </si>
  <si>
    <t>CP_Pris</t>
  </si>
  <si>
    <t>RTT_Pris</t>
  </si>
  <si>
    <t>CP_Restant</t>
  </si>
  <si>
    <t>RTT_Restant</t>
  </si>
  <si>
    <t>HOKA</t>
  </si>
  <si>
    <t>Kayleigh</t>
  </si>
  <si>
    <t>BECH</t>
  </si>
  <si>
    <t>Christian</t>
  </si>
  <si>
    <t>BROL</t>
  </si>
  <si>
    <t>Olivier</t>
  </si>
  <si>
    <t>BRMA</t>
  </si>
  <si>
    <t>Manon</t>
  </si>
  <si>
    <t>FOAN</t>
  </si>
  <si>
    <t>Anthony</t>
  </si>
  <si>
    <t>FRBR</t>
  </si>
  <si>
    <t>Bruno</t>
  </si>
  <si>
    <t>FRCY</t>
  </si>
  <si>
    <t>Cyril</t>
  </si>
  <si>
    <t>HEEM</t>
  </si>
  <si>
    <t>Emilie</t>
  </si>
  <si>
    <t>HOJU</t>
  </si>
  <si>
    <t>Julien</t>
  </si>
  <si>
    <t>LOLA</t>
  </si>
  <si>
    <t>Laurent</t>
  </si>
  <si>
    <t>CARO</t>
  </si>
  <si>
    <t>Caroline</t>
  </si>
  <si>
    <t>MIRA</t>
  </si>
  <si>
    <t>Rafa</t>
  </si>
  <si>
    <t>Luna</t>
  </si>
  <si>
    <t>SEMA</t>
  </si>
  <si>
    <t>Marjorie</t>
  </si>
  <si>
    <t>PIJA</t>
  </si>
  <si>
    <t>Javier</t>
  </si>
  <si>
    <t>YOSM</t>
  </si>
  <si>
    <t>Yohan</t>
  </si>
  <si>
    <t>WIOL</t>
  </si>
  <si>
    <t>Oliver</t>
  </si>
  <si>
    <t>BEJA</t>
  </si>
  <si>
    <t>Jade</t>
  </si>
  <si>
    <t>HOIL</t>
  </si>
  <si>
    <t>Ilyas</t>
  </si>
  <si>
    <t>TUBE</t>
  </si>
  <si>
    <t>Bermet</t>
  </si>
  <si>
    <t>FAQ</t>
  </si>
  <si>
    <t>1. Comment entrer un nouvel employé?</t>
  </si>
  <si>
    <r>
      <t xml:space="preserve"> </t>
    </r>
    <r>
      <rPr>
        <sz val="10"/>
        <color rgb="FFFF0000"/>
        <rFont val="Arial"/>
        <family val="2"/>
      </rPr>
      <t>- Aller dans l'onglet "Employés", Remplir la ligne avec les infos requises et Enregistrer (Ctl+S)</t>
    </r>
  </si>
  <si>
    <t>2. Comment entrer des congés payés et approuvés pour un employé?</t>
  </si>
  <si>
    <t>3. Comment produire un relevé de congés annuel pour un emloyé?</t>
  </si>
  <si>
    <t xml:space="preserve"> - Dans l'onglet "Relevé", entrez le # Employé dans la cellule appropriée, la feuille se remplira automatiquement</t>
  </si>
  <si>
    <t>4. Comment envoyer le relevé par e-mail (courriel)?</t>
  </si>
  <si>
    <r>
      <t xml:space="preserve"> </t>
    </r>
    <r>
      <rPr>
        <sz val="10"/>
        <color rgb="FFFF0000"/>
        <rFont val="Arial"/>
        <family val="2"/>
      </rPr>
      <t>- Dans l'onglet "Relevé", cliquez sur le bouton "Envoyer le relevé", le système vous demandera de d'enregistrer le fichier au format PDF. Donnez un nom à votre fichier. Ensuite une fenêtre Outlook s'ouvre contenant le fichier joint, un message automatisé et l'adresse courriel de l'employé</t>
    </r>
  </si>
  <si>
    <t>5. Puis-je changer les couleurs des codes?</t>
  </si>
  <si>
    <r>
      <t xml:space="preserve"> </t>
    </r>
    <r>
      <rPr>
        <sz val="10"/>
        <color rgb="FFFF0000"/>
        <rFont val="Arial"/>
        <family val="2"/>
      </rPr>
      <t>- il ne sera pas possible de changer les couleurs des codes</t>
    </r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</si>
  <si>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</si>
  <si>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</si>
  <si>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</si>
  <si>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</si>
  <si>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</si>
  <si>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</si>
  <si>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</si>
  <si>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</si>
  <si>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</si>
  <si>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</si>
  <si>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</si>
  <si>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</si>
  <si>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</si>
  <si>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</si>
  <si>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</si>
  <si>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</si>
  <si>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</si>
  <si>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</si>
  <si>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</si>
  <si>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</si>
  <si>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juillet</t>
  </si>
  <si>
    <t>août</t>
  </si>
  <si>
    <t>septembre</t>
  </si>
  <si>
    <t>octobre</t>
  </si>
  <si>
    <t>novembre</t>
  </si>
  <si>
    <t>décembre</t>
  </si>
  <si>
    <t>https://forum.excel-pratique.com/excel/fichier-suivi-de-conges-compteur-et-gestion-des-regles-185110</t>
  </si>
  <si>
    <t>RTT acc:</t>
  </si>
  <si>
    <t>RTT pris:</t>
  </si>
  <si>
    <t>RTT solde:</t>
  </si>
  <si>
    <t>TBV_Acc</t>
  </si>
  <si>
    <t>TBV_Restant</t>
  </si>
  <si>
    <t>TBV_Pris</t>
  </si>
  <si>
    <t xml:space="preserve"> - Aller dans l'onglet planning, placez-vous à la date appropriée, cliquez sur la cellule et sélectionnez le code de congé appropié. Enregistrez (Ctrl+S)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</si>
</sst>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\-* #,##0.00_-;_-* &quot;-&quot;??_-;_-@_-"/>
    <numFmt numFmtId="165" formatCode="mmmm/yyyy"/>
    <numFmt numFmtId="166" formatCode="d"/>
    <numFmt numFmtId="167" formatCode="ddd"/>
    <numFmt numFmtId="168" formatCode="0_);[Red]\(0\)"/>
    <numFmt numFmtId="169" formatCode="dd\ mmm"/>
  </numFmts>
  <fonts count="2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sz val="7"/>
      <color theme="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3"/>
      <color theme="1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10"/>
      <color theme="0"/>
      <name val="Arial"/>
      <family val="2"/>
    </font>
    <font>
      <sz val="8"/>
      <color theme="1" tint="0.249977111117893"/>
      <name val="Arial"/>
      <family val="2"/>
    </font>
    <font>
      <sz val="11"/>
      <color rgb="FFFF0000"/>
      <name val="Arial"/>
      <family val="2"/>
    </font>
    <font>
      <sz val="7"/>
      <color theme="1"/>
      <name val="Arial"/>
      <family val="2"/>
    </font>
    <font>
      <b/>
      <sz val="10"/>
      <color rgb="FF0000F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9" tint="-0.499984740745262"/>
      <name val="Arial"/>
      <family val="2"/>
    </font>
    <font>
      <sz val="10"/>
      <color theme="6" tint="-0.499984740745262"/>
      <name val="Arial"/>
      <family val="2"/>
    </font>
    <font>
      <u/>
      <sz val="11"/>
      <color theme="10"/>
      <name val="Arial"/>
      <family val="2"/>
    </font>
    <font>
      <sz val="10"/>
      <color rgb="FF333333"/>
      <name val="Arial"/>
      <family val="2"/>
    </font>
    <font>
      <sz val="10"/>
      <color theme="6" tint="-0.499984740745262"/>
      <name val="Consolas"/>
      <family val="3"/>
    </font>
    <font>
      <sz val="10"/>
      <color theme="6" tint="-0.499984740745262"/>
      <name val="Consolas"/>
      <family val="2"/>
    </font>
    <font>
      <b/>
      <sz val="8"/>
      <color rgb="FF0000FF"/>
      <name val="Consolas"/>
      <family val="3"/>
    </font>
  </fonts>
  <fills count="2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A0BE5E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7A45F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CEDBA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6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1">
    <xf numFmtId="0" fontId="0" fillId="0" borderId="0" xfId="0"/>
    <xf numFmtId="0" fontId="3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168" fontId="5" fillId="0" borderId="0" xfId="0" applyNumberFormat="1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6" fontId="5" fillId="0" borderId="0" xfId="0" applyNumberFormat="1" applyFont="1" applyAlignment="1" applyProtection="1">
      <alignment horizontal="center" vertical="center"/>
      <protection hidden="1"/>
    </xf>
    <xf numFmtId="0" fontId="4" fillId="7" borderId="2" xfId="0" applyFont="1" applyFill="1" applyBorder="1" applyAlignment="1" applyProtection="1">
      <alignment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15" fillId="0" borderId="0" xfId="1" applyFont="1" applyAlignment="1">
      <alignment vertical="top"/>
    </xf>
    <xf numFmtId="0" fontId="4" fillId="0" borderId="0" xfId="0" applyFont="1"/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7" fillId="0" borderId="0" xfId="0" applyFont="1"/>
    <xf numFmtId="0" fontId="7" fillId="0" borderId="0" xfId="0" applyFont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5" borderId="4" xfId="0" applyFont="1" applyFill="1" applyBorder="1" applyAlignment="1">
      <alignment vertical="center"/>
    </xf>
    <xf numFmtId="0" fontId="19" fillId="6" borderId="4" xfId="0" applyFont="1" applyFill="1" applyBorder="1" applyAlignment="1">
      <alignment vertical="center"/>
    </xf>
    <xf numFmtId="0" fontId="19" fillId="6" borderId="5" xfId="0" applyFont="1" applyFill="1" applyBorder="1" applyAlignment="1">
      <alignment vertical="center"/>
    </xf>
    <xf numFmtId="0" fontId="20" fillId="0" borderId="6" xfId="0" applyFont="1" applyBorder="1" applyAlignment="1" applyProtection="1">
      <alignment vertical="center"/>
      <protection locked="0"/>
    </xf>
    <xf numFmtId="0" fontId="20" fillId="0" borderId="1" xfId="0" applyFont="1" applyBorder="1" applyAlignment="1" applyProtection="1">
      <alignment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1" fillId="0" borderId="1" xfId="1" applyFont="1" applyBorder="1" applyAlignment="1" applyProtection="1">
      <alignment vertical="center"/>
      <protection locked="0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0" borderId="7" xfId="0" applyFont="1" applyBorder="1" applyAlignment="1" applyProtection="1">
      <alignment horizontal="center" vertical="center"/>
      <protection hidden="1"/>
    </xf>
    <xf numFmtId="0" fontId="20" fillId="0" borderId="8" xfId="0" applyFont="1" applyBorder="1" applyAlignment="1" applyProtection="1">
      <alignment vertical="center"/>
      <protection locked="0"/>
    </xf>
    <xf numFmtId="0" fontId="20" fillId="0" borderId="9" xfId="0" applyFont="1" applyBorder="1" applyAlignment="1" applyProtection="1">
      <alignment vertical="center"/>
      <protection locked="0"/>
    </xf>
    <xf numFmtId="0" fontId="20" fillId="0" borderId="9" xfId="0" applyFont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center" vertical="center"/>
    </xf>
    <xf numFmtId="14" fontId="7" fillId="0" borderId="0" xfId="0" applyNumberFormat="1" applyFont="1" applyAlignment="1" applyProtection="1">
      <alignment vertical="center"/>
      <protection hidden="1"/>
    </xf>
    <xf numFmtId="14" fontId="7" fillId="3" borderId="0" xfId="0" applyNumberFormat="1" applyFont="1" applyFill="1" applyAlignment="1" applyProtection="1">
      <alignment vertical="center"/>
      <protection hidden="1"/>
    </xf>
    <xf numFmtId="0" fontId="7" fillId="8" borderId="0" xfId="0" applyFont="1" applyFill="1" applyAlignment="1">
      <alignment vertical="center"/>
    </xf>
    <xf numFmtId="0" fontId="22" fillId="0" borderId="0" xfId="0" applyFont="1"/>
    <xf numFmtId="0" fontId="5" fillId="0" borderId="0" xfId="0" applyFont="1" applyAlignment="1" applyProtection="1">
      <alignment vertical="center" wrapText="1"/>
      <protection hidden="1"/>
    </xf>
    <xf numFmtId="0" fontId="5" fillId="0" borderId="10" xfId="0" applyFont="1" applyBorder="1" applyAlignment="1" applyProtection="1">
      <alignment vertical="center" wrapText="1"/>
      <protection hidden="1"/>
    </xf>
    <xf numFmtId="0" fontId="5" fillId="0" borderId="10" xfId="0" applyFont="1" applyBorder="1" applyAlignment="1" applyProtection="1">
      <alignment vertical="center"/>
      <protection hidden="1"/>
    </xf>
    <xf numFmtId="0" fontId="4" fillId="0" borderId="0" xfId="0" applyFont="1" applyAlignment="1" applyProtection="1">
      <alignment horizontal="left" vertical="center"/>
      <protection locked="0"/>
    </xf>
    <xf numFmtId="0" fontId="23" fillId="0" borderId="6" xfId="0" applyFont="1" applyBorder="1" applyAlignment="1" applyProtection="1">
      <alignment vertical="center"/>
      <protection locked="0"/>
    </xf>
    <xf numFmtId="0" fontId="23" fillId="0" borderId="1" xfId="0" applyFont="1" applyBorder="1" applyAlignment="1" applyProtection="1">
      <alignment vertical="center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0" fontId="24" fillId="0" borderId="6" xfId="0" applyFont="1" applyBorder="1" applyAlignment="1" applyProtection="1">
      <alignment vertical="center"/>
      <protection locked="0"/>
    </xf>
    <xf numFmtId="0" fontId="24" fillId="0" borderId="1" xfId="0" applyFont="1" applyBorder="1" applyAlignment="1" applyProtection="1">
      <alignment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14" fontId="7" fillId="0" borderId="0" xfId="0" applyNumberFormat="1" applyFont="1" applyAlignment="1">
      <alignment horizontal="center" vertical="center"/>
    </xf>
    <xf numFmtId="4" fontId="24" fillId="0" borderId="1" xfId="0" applyNumberFormat="1" applyFont="1" applyBorder="1" applyAlignment="1" applyProtection="1">
      <alignment horizontal="center" vertical="center"/>
      <protection locked="0"/>
    </xf>
    <xf numFmtId="4" fontId="20" fillId="0" borderId="1" xfId="0" applyNumberFormat="1" applyFont="1" applyBorder="1" applyAlignment="1" applyProtection="1">
      <alignment horizontal="center" vertical="center"/>
      <protection locked="0"/>
    </xf>
    <xf numFmtId="164" fontId="24" fillId="0" borderId="1" xfId="0" applyNumberFormat="1" applyFont="1" applyBorder="1" applyAlignment="1" applyProtection="1">
      <alignment horizontal="center" vertical="center"/>
      <protection locked="0"/>
    </xf>
    <xf numFmtId="164" fontId="20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20" fillId="10" borderId="1" xfId="0" applyFont="1" applyFill="1" applyBorder="1" applyAlignment="1">
      <alignment vertical="center"/>
    </xf>
    <xf numFmtId="0" fontId="20" fillId="9" borderId="1" xfId="0" applyFont="1" applyFill="1" applyBorder="1" applyAlignment="1">
      <alignment vertical="center"/>
    </xf>
    <xf numFmtId="0" fontId="20" fillId="9" borderId="11" xfId="0" applyFont="1" applyFill="1" applyBorder="1" applyAlignment="1">
      <alignment vertical="center"/>
    </xf>
    <xf numFmtId="0" fontId="20" fillId="10" borderId="11" xfId="0" applyFont="1" applyFill="1" applyBorder="1" applyAlignment="1">
      <alignment vertical="center"/>
    </xf>
    <xf numFmtId="0" fontId="23" fillId="10" borderId="1" xfId="0" applyFont="1" applyFill="1" applyBorder="1" applyAlignment="1">
      <alignment vertical="center"/>
    </xf>
    <xf numFmtId="0" fontId="23" fillId="9" borderId="1" xfId="0" applyFont="1" applyFill="1" applyBorder="1" applyAlignment="1">
      <alignment vertical="center"/>
    </xf>
    <xf numFmtId="0" fontId="24" fillId="9" borderId="1" xfId="0" applyFont="1" applyFill="1" applyBorder="1" applyAlignment="1">
      <alignment vertical="center"/>
    </xf>
    <xf numFmtId="0" fontId="24" fillId="10" borderId="1" xfId="0" applyFont="1" applyFill="1" applyBorder="1" applyAlignment="1">
      <alignment vertical="center"/>
    </xf>
    <xf numFmtId="0" fontId="14" fillId="0" borderId="0" xfId="0" applyFont="1" applyAlignment="1" applyProtection="1">
      <alignment horizontal="right"/>
      <protection hidden="1"/>
    </xf>
    <xf numFmtId="0" fontId="18" fillId="9" borderId="1" xfId="0" applyFont="1" applyFill="1" applyBorder="1" applyAlignment="1">
      <alignment horizontal="center" vertical="center"/>
    </xf>
    <xf numFmtId="167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7" fillId="11" borderId="1" xfId="0" applyFont="1" applyFill="1" applyBorder="1" applyAlignment="1">
      <alignment horizontal="center" vertical="center"/>
    </xf>
    <xf numFmtId="14" fontId="4" fillId="0" borderId="0" xfId="0" applyNumberFormat="1" applyFont="1" applyAlignment="1">
      <alignment vertical="center"/>
    </xf>
    <xf numFmtId="166" fontId="4" fillId="0" borderId="0" xfId="0" applyNumberFormat="1" applyFont="1" applyAlignment="1">
      <alignment vertical="center"/>
    </xf>
    <xf numFmtId="0" fontId="14" fillId="0" borderId="0" xfId="0" applyFont="1" applyAlignment="1" applyProtection="1">
      <protection hidden="1"/>
    </xf>
    <xf numFmtId="166" fontId="12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9" fillId="0" borderId="2" xfId="0" applyFont="1" applyFill="1" applyBorder="1" applyAlignment="1" applyProtection="1">
      <alignment horizontal="center" vertical="center"/>
      <protection hidden="1"/>
    </xf>
    <xf numFmtId="166" fontId="5" fillId="0" borderId="0" xfId="0" applyNumberFormat="1" applyFont="1" applyFill="1" applyAlignment="1" applyProtection="1">
      <alignment horizontal="center" vertical="center"/>
      <protection hidden="1"/>
    </xf>
    <xf numFmtId="165" fontId="11" fillId="0" borderId="0" xfId="0" applyNumberFormat="1" applyFont="1" applyFill="1" applyAlignment="1" applyProtection="1">
      <alignment vertical="center"/>
      <protection hidden="1"/>
    </xf>
    <xf numFmtId="166" fontId="12" fillId="12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0" xfId="1" applyAlignment="1">
      <alignment vertical="center"/>
    </xf>
    <xf numFmtId="2" fontId="9" fillId="0" borderId="0" xfId="0" applyNumberFormat="1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2" fontId="10" fillId="0" borderId="0" xfId="0" applyNumberFormat="1" applyFont="1" applyAlignment="1" applyProtection="1">
      <alignment horizontal="center" vertical="center"/>
      <protection hidden="1"/>
    </xf>
    <xf numFmtId="165" fontId="11" fillId="13" borderId="2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7" fillId="14" borderId="1" xfId="0" applyFont="1" applyFill="1" applyBorder="1" applyAlignment="1">
      <alignment vertical="center"/>
    </xf>
    <xf numFmtId="0" fontId="7" fillId="15" borderId="1" xfId="0" applyFont="1" applyFill="1" applyBorder="1" applyAlignment="1">
      <alignment vertical="center"/>
    </xf>
    <xf numFmtId="0" fontId="7" fillId="16" borderId="1" xfId="0" applyFont="1" applyFill="1" applyBorder="1" applyAlignment="1">
      <alignment vertical="center"/>
    </xf>
    <xf numFmtId="0" fontId="7" fillId="17" borderId="1" xfId="0" applyFont="1" applyFill="1" applyBorder="1" applyAlignment="1">
      <alignment vertical="center"/>
    </xf>
    <xf numFmtId="0" fontId="7" fillId="18" borderId="1" xfId="0" applyFont="1" applyFill="1" applyBorder="1" applyAlignment="1">
      <alignment vertical="center"/>
    </xf>
    <xf numFmtId="0" fontId="7" fillId="19" borderId="1" xfId="0" applyFont="1" applyFill="1" applyBorder="1" applyAlignment="1">
      <alignment vertical="center"/>
    </xf>
    <xf numFmtId="0" fontId="7" fillId="20" borderId="1" xfId="0" applyFont="1" applyFill="1" applyBorder="1" applyAlignment="1">
      <alignment vertical="center"/>
    </xf>
    <xf numFmtId="0" fontId="7" fillId="21" borderId="1" xfId="0" applyFont="1" applyFill="1" applyBorder="1" applyAlignment="1">
      <alignment vertical="center"/>
    </xf>
    <xf numFmtId="166" fontId="12" fillId="17" borderId="2" xfId="0" applyNumberFormat="1" applyFont="1" applyFill="1" applyBorder="1" applyAlignment="1" applyProtection="1">
      <alignment horizontal="center" vertical="center"/>
      <protection hidden="1"/>
    </xf>
    <xf numFmtId="166" fontId="12" fillId="18" borderId="2" xfId="0" applyNumberFormat="1" applyFont="1" applyFill="1" applyBorder="1" applyAlignment="1" applyProtection="1">
      <alignment horizontal="center" vertical="center"/>
      <protection hidden="1"/>
    </xf>
    <xf numFmtId="166" fontId="12" fillId="21" borderId="2" xfId="0" applyNumberFormat="1" applyFont="1" applyFill="1" applyBorder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293">
    <dxf>
      <fill>
        <patternFill>
          <bgColor rgb="FFFFCCFF"/>
        </patternFill>
      </fill>
    </dxf>
    <dxf>
      <fill>
        <patternFill>
          <bgColor theme="0" tint="-0.14996795556505021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CCFF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6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auto="1"/>
          <bgColor rgb="FFA0BE5E"/>
        </pattern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CCFFFF"/>
        </patternFill>
      </fill>
    </dxf>
    <dxf>
      <fill>
        <patternFill>
          <bgColor rgb="FFCED5A9"/>
        </patternFill>
      </fill>
    </dxf>
    <dxf>
      <fill>
        <patternFill patternType="solid">
          <fgColor auto="1"/>
          <bgColor rgb="FFA0BE5E"/>
        </patternFill>
      </fill>
    </dxf>
    <dxf>
      <fill>
        <patternFill>
          <bgColor theme="9" tint="0.79998168889431442"/>
        </patternFill>
      </fill>
    </dxf>
    <dxf>
      <fill>
        <patternFill patternType="solid">
          <fgColor auto="1"/>
          <bgColor rgb="FFF7A45F"/>
        </pattern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CCFF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6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auto="1"/>
          <bgColor rgb="FFA0BE5E"/>
        </pattern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FF"/>
        </patternFill>
      </fill>
    </dxf>
    <dxf>
      <fill>
        <patternFill>
          <bgColor theme="6" tint="0.39994506668294322"/>
        </patternFill>
      </fill>
    </dxf>
    <dxf>
      <fill>
        <gradientFill degree="45">
          <stop position="0">
            <color theme="0"/>
          </stop>
          <stop position="1">
            <color rgb="FF92D050"/>
          </stop>
        </gradientFill>
      </fill>
    </dxf>
    <dxf>
      <fill>
        <patternFill>
          <bgColor theme="9" tint="0.79998168889431442"/>
        </patternFill>
      </fill>
    </dxf>
    <dxf>
      <fill>
        <gradientFill degree="45">
          <stop position="0">
            <color theme="0"/>
          </stop>
          <stop position="1">
            <color theme="9" tint="-0.25098422193060094"/>
          </stop>
        </gradientFill>
      </fill>
    </dxf>
    <dxf>
      <fill>
        <patternFill>
          <bgColor theme="7" tint="0.39994506668294322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color theme="0" tint="-0.14996795556505021"/>
      </font>
      <fill>
        <patternFill>
          <bgColor theme="0" tint="-0.499984740745262"/>
        </patternFill>
      </fill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general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6" tint="-0.499984740745262"/>
        <name val="Consolas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CCFF"/>
      <color rgb="FFCED5A9"/>
      <color rgb="FFA0BE5E"/>
      <color rgb="FF9BBB59"/>
      <color rgb="FFF7A45F"/>
      <color rgb="FFCEDBA9"/>
      <color rgb="FFD2DEB0"/>
      <color rgb="FFE6B8B7"/>
      <color rgb="FFB1A0C7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27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144780</xdr:colOff>
          <xdr:row>1</xdr:row>
          <xdr:rowOff>45720</xdr:rowOff>
        </xdr:from>
        <xdr:to>
          <xdr:col>25</xdr:col>
          <xdr:colOff>205740</xdr:colOff>
          <xdr:row>2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FF"/>
                  </a:solidFill>
                  <a:latin typeface="Consolas"/>
                </a:rPr>
                <a:t>Envoyer le relevé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3</xdr:col>
      <xdr:colOff>156619</xdr:colOff>
      <xdr:row>3</xdr:row>
      <xdr:rowOff>38100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0"/>
          <a:ext cx="613819" cy="6096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Luna Rasse" id="{09596495-8B17-4781-AE13-C6745B581BD5}" userId="S::luna.rasse@capsul-in-pro.com::f1ae2e59-e07a-4d0b-b193-4d7ba331cc0b" providerId="AD"/>
  <person displayName="Bruno Fromaget" id="{9A063FEF-11EB-43A0-ADC2-F92B7E810943}" userId="S::bruno.fromaget@capsul-in-pro.com::a6ca2ed1-7f6d-44fc-b4b0-d39a1cf77cf0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M21" totalsRowShown="0" headerRowDxfId="292" dataDxfId="290" headerRowBorderDxfId="291" tableBorderDxfId="289" totalsRowBorderDxfId="288">
  <tableColumns count="13">
    <tableColumn id="1" xr3:uid="{00000000-0010-0000-0000-000001000000}" name="# Employé" dataDxfId="287"/>
    <tableColumn id="2" xr3:uid="{00000000-0010-0000-0000-000002000000}" name="Nom" dataDxfId="286"/>
    <tableColumn id="3" xr3:uid="{00000000-0010-0000-0000-000003000000}" name="Prénom" dataDxfId="285"/>
    <tableColumn id="4" xr3:uid="{00000000-0010-0000-0000-000004000000}" name="VAC_Acc" dataDxfId="284"/>
    <tableColumn id="5" xr3:uid="{00000000-0010-0000-0000-000005000000}" name="RTT_Acc" dataDxfId="283">
      <calculatedColumnFormula>13*0.802739726027397</calculatedColumnFormula>
    </tableColumn>
    <tableColumn id="6" xr3:uid="{00000000-0010-0000-0000-000006000000}" name="TBV_Acc" dataDxfId="282"/>
    <tableColumn id="7" xr3:uid="{00000000-0010-0000-0000-000007000000}" name="e-Mail" dataDxfId="281"/>
    <tableColumn id="9" xr3:uid="{00000000-0010-0000-0000-000009000000}" name="CP_Pris" dataDxfId="280">
      <calculatedColumnFormula>INDEX(Planning!$A$1:$NJ$22,MATCH(Tableau3[[#This Row],['# Employé]],Planning!$A:$A,0),367)+(INDEX(Planning!$A$1:$NJ$22,MATCH(Tableau3[[#This Row],['# Employé]],Planning!$A:$A,0),368)/2)</calculatedColumnFormula>
    </tableColumn>
    <tableColumn id="10" xr3:uid="{00000000-0010-0000-0000-00000A000000}" name="RTT_Pris" dataDxfId="279">
      <calculatedColumnFormula>INDEX(Planning!$A$1:$NJ$22,MATCH(Tableau3[[#This Row],['# Employé]],Planning!$A:$A,0),371)+(INDEX(Planning!$A$1:$NJ$22,MATCH(Tableau3[[#This Row],['# Employé]],Planning!$A:$A,0),372)/2)</calculatedColumnFormula>
    </tableColumn>
    <tableColumn id="11" xr3:uid="{00000000-0010-0000-0000-00000B000000}" name="TBV_Pris" dataDxfId="278">
      <calculatedColumnFormula>INDEX(Planning!$A$1:$NJ$22,MATCH(Tableau3[[#This Row],['# Employé]],Planning!$A:$A,0),373)</calculatedColumnFormula>
    </tableColumn>
    <tableColumn id="12" xr3:uid="{00000000-0010-0000-0000-00000C000000}" name="CP_Restant" dataDxfId="277">
      <calculatedColumnFormula>Tableau3[[#This Row],[VAC_Acc]]-Tableau3[[#This Row],[CP_Pris]]</calculatedColumnFormula>
    </tableColumn>
    <tableColumn id="13" xr3:uid="{00000000-0010-0000-0000-00000D000000}" name="RTT_Restant" dataDxfId="276">
      <calculatedColumnFormula>Tableau3[[#This Row],[RTT_Acc]]-Tableau3[[#This Row],[RTT_Pris]]</calculatedColumnFormula>
    </tableColumn>
    <tableColumn id="14" xr3:uid="{00000000-0010-0000-0000-00000E000000}" name="TBV_Restant" dataDxfId="275">
      <calculatedColumnFormula>Tableau3[[#This Row],[TBV_Acc]]-Tableau3[[#This Row],[TBV_Pris]]</calculatedColumnFormula>
    </tableColumn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Janvier:D&#233;cembre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fichier-suivi-de-conges-compteur-et-gestion-des-regles-1851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tabColor rgb="FF0000FF"/>
  </sheetPr>
  <dimension ref="A6:AI17"/>
  <sheetViews>
    <sheetView workbookViewId="0">
      <selection activeCell="E23" sqref="E23"/>
    </sheetView>
  </sheetViews>
  <sheetFormatPr baseColWidth="10" defaultColWidth="11.44140625" defaultRowHeight="13.2" x14ac:dyDescent="0.25"/>
  <cols>
    <col min="1" max="16384" width="11.44140625" style="20"/>
  </cols>
  <sheetData>
    <row r="6" spans="1:35" x14ac:dyDescent="0.25">
      <c r="A6" s="18" t="s">
        <v>105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</row>
    <row r="7" spans="1:35" x14ac:dyDescent="0.25">
      <c r="A7" s="21" t="s">
        <v>106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</row>
    <row r="8" spans="1:35" x14ac:dyDescent="0.25">
      <c r="A8" s="19" t="s">
        <v>107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</row>
    <row r="9" spans="1:35" x14ac:dyDescent="0.25">
      <c r="A9" s="21" t="s">
        <v>108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</row>
    <row r="10" spans="1:35" ht="15" customHeight="1" x14ac:dyDescent="0.25">
      <c r="A10" s="22" t="s">
        <v>148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</row>
    <row r="11" spans="1:35" x14ac:dyDescent="0.25">
      <c r="A11" s="21" t="s">
        <v>109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</row>
    <row r="12" spans="1:35" x14ac:dyDescent="0.25">
      <c r="A12" s="24" t="s">
        <v>110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</row>
    <row r="13" spans="1:35" x14ac:dyDescent="0.25">
      <c r="A13" s="21" t="s">
        <v>111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</row>
    <row r="14" spans="1:35" x14ac:dyDescent="0.25">
      <c r="A14" s="20" t="s">
        <v>112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</row>
    <row r="15" spans="1:35" x14ac:dyDescent="0.25">
      <c r="A15" s="21" t="s">
        <v>113</v>
      </c>
    </row>
    <row r="16" spans="1:35" x14ac:dyDescent="0.25">
      <c r="A16" s="19" t="s">
        <v>114</v>
      </c>
    </row>
    <row r="17" spans="32:32" ht="13.8" x14ac:dyDescent="0.25">
      <c r="AF17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F4B94-CBC2-49BC-8E50-58110622D77F}">
  <sheetPr codeName="Feuil17"/>
  <dimension ref="A1:NJ22"/>
  <sheetViews>
    <sheetView showZeros="0" tabSelected="1" workbookViewId="0">
      <pane xSplit="1" topLeftCell="BQ1" activePane="topRight" state="frozen"/>
      <selection pane="topRight" activeCell="CN15" sqref="CN15"/>
    </sheetView>
  </sheetViews>
  <sheetFormatPr baseColWidth="10" defaultColWidth="8.77734375" defaultRowHeight="14.4" x14ac:dyDescent="0.3"/>
  <cols>
    <col min="1" max="1" width="9.88671875" customWidth="1"/>
    <col min="2" max="366" width="7.6640625" customWidth="1"/>
    <col min="367" max="369" width="6.88671875" customWidth="1"/>
  </cols>
  <sheetData>
    <row r="1" spans="1:374" x14ac:dyDescent="0.3">
      <c r="A1">
        <f>ref_annee</f>
        <v>2023</v>
      </c>
      <c r="B1" s="75">
        <f>B2</f>
        <v>44927</v>
      </c>
      <c r="C1" s="75">
        <f>C2</f>
        <v>44928</v>
      </c>
      <c r="D1" s="75">
        <f t="shared" ref="D1:V1" si="0">D2</f>
        <v>44929</v>
      </c>
      <c r="E1" s="75">
        <f t="shared" si="0"/>
        <v>44930</v>
      </c>
      <c r="F1" s="75">
        <f t="shared" si="0"/>
        <v>44931</v>
      </c>
      <c r="G1" s="75">
        <f t="shared" si="0"/>
        <v>44932</v>
      </c>
      <c r="H1" s="75">
        <f t="shared" si="0"/>
        <v>44933</v>
      </c>
      <c r="I1" s="75">
        <f t="shared" si="0"/>
        <v>44934</v>
      </c>
      <c r="J1" s="75">
        <f t="shared" si="0"/>
        <v>44935</v>
      </c>
      <c r="K1" s="75">
        <f t="shared" si="0"/>
        <v>44936</v>
      </c>
      <c r="L1" s="75">
        <f t="shared" si="0"/>
        <v>44937</v>
      </c>
      <c r="M1" s="75">
        <f t="shared" si="0"/>
        <v>44938</v>
      </c>
      <c r="N1" s="75">
        <f t="shared" si="0"/>
        <v>44939</v>
      </c>
      <c r="O1" s="75">
        <f t="shared" si="0"/>
        <v>44940</v>
      </c>
      <c r="P1" s="75">
        <f t="shared" si="0"/>
        <v>44941</v>
      </c>
      <c r="Q1" s="75">
        <f t="shared" si="0"/>
        <v>44942</v>
      </c>
      <c r="R1" s="75">
        <f t="shared" si="0"/>
        <v>44943</v>
      </c>
      <c r="S1" s="75">
        <f t="shared" si="0"/>
        <v>44944</v>
      </c>
      <c r="T1" s="75">
        <f t="shared" si="0"/>
        <v>44945</v>
      </c>
      <c r="U1" s="75">
        <f t="shared" si="0"/>
        <v>44946</v>
      </c>
      <c r="V1" s="75">
        <f t="shared" si="0"/>
        <v>44947</v>
      </c>
      <c r="W1" s="75">
        <f t="shared" ref="W1" si="1">W2</f>
        <v>44948</v>
      </c>
      <c r="X1" s="75">
        <f t="shared" ref="X1" si="2">X2</f>
        <v>44949</v>
      </c>
      <c r="Y1" s="75">
        <f t="shared" ref="Y1" si="3">Y2</f>
        <v>44950</v>
      </c>
      <c r="Z1" s="75">
        <f t="shared" ref="Z1" si="4">Z2</f>
        <v>44951</v>
      </c>
      <c r="AA1" s="75">
        <f t="shared" ref="AA1" si="5">AA2</f>
        <v>44952</v>
      </c>
      <c r="AB1" s="75">
        <f t="shared" ref="AB1" si="6">AB2</f>
        <v>44953</v>
      </c>
      <c r="AC1" s="75">
        <f t="shared" ref="AC1" si="7">AC2</f>
        <v>44954</v>
      </c>
      <c r="AD1" s="75">
        <f t="shared" ref="AD1" si="8">AD2</f>
        <v>44955</v>
      </c>
      <c r="AE1" s="75">
        <f t="shared" ref="AE1" si="9">AE2</f>
        <v>44956</v>
      </c>
      <c r="AF1" s="75">
        <f t="shared" ref="AF1" si="10">AF2</f>
        <v>44957</v>
      </c>
      <c r="AG1" s="75">
        <f t="shared" ref="AG1" si="11">AG2</f>
        <v>44958</v>
      </c>
      <c r="AH1" s="75">
        <f t="shared" ref="AH1" si="12">AH2</f>
        <v>44959</v>
      </c>
      <c r="AI1" s="75">
        <f t="shared" ref="AI1" si="13">AI2</f>
        <v>44960</v>
      </c>
      <c r="AJ1" s="75">
        <f t="shared" ref="AJ1" si="14">AJ2</f>
        <v>44961</v>
      </c>
      <c r="AK1" s="75">
        <f t="shared" ref="AK1" si="15">AK2</f>
        <v>44962</v>
      </c>
      <c r="AL1" s="75">
        <f t="shared" ref="AL1" si="16">AL2</f>
        <v>44963</v>
      </c>
      <c r="AM1" s="75">
        <f t="shared" ref="AM1" si="17">AM2</f>
        <v>44964</v>
      </c>
      <c r="AN1" s="75">
        <f t="shared" ref="AN1" si="18">AN2</f>
        <v>44965</v>
      </c>
      <c r="AO1" s="75">
        <f t="shared" ref="AO1" si="19">AO2</f>
        <v>44966</v>
      </c>
      <c r="AP1" s="75">
        <f t="shared" ref="AP1" si="20">AP2</f>
        <v>44967</v>
      </c>
      <c r="AQ1" s="75">
        <f t="shared" ref="AQ1" si="21">AQ2</f>
        <v>44968</v>
      </c>
      <c r="AR1" s="75">
        <f t="shared" ref="AR1" si="22">AR2</f>
        <v>44969</v>
      </c>
      <c r="AS1" s="75">
        <f t="shared" ref="AS1" si="23">AS2</f>
        <v>44970</v>
      </c>
      <c r="AT1" s="75">
        <f t="shared" ref="AT1" si="24">AT2</f>
        <v>44971</v>
      </c>
      <c r="AU1" s="75">
        <f t="shared" ref="AU1" si="25">AU2</f>
        <v>44972</v>
      </c>
      <c r="AV1" s="75">
        <f t="shared" ref="AV1" si="26">AV2</f>
        <v>44973</v>
      </c>
      <c r="AW1" s="75">
        <f t="shared" ref="AW1" si="27">AW2</f>
        <v>44974</v>
      </c>
      <c r="AX1" s="75">
        <f t="shared" ref="AX1" si="28">AX2</f>
        <v>44975</v>
      </c>
      <c r="AY1" s="75">
        <f t="shared" ref="AY1" si="29">AY2</f>
        <v>44976</v>
      </c>
      <c r="AZ1" s="75">
        <f t="shared" ref="AZ1" si="30">AZ2</f>
        <v>44977</v>
      </c>
      <c r="BA1" s="75">
        <f t="shared" ref="BA1" si="31">BA2</f>
        <v>44978</v>
      </c>
      <c r="BB1" s="75">
        <f t="shared" ref="BB1" si="32">BB2</f>
        <v>44979</v>
      </c>
      <c r="BC1" s="75">
        <f t="shared" ref="BC1" si="33">BC2</f>
        <v>44980</v>
      </c>
      <c r="BD1" s="75">
        <f t="shared" ref="BD1" si="34">BD2</f>
        <v>44981</v>
      </c>
      <c r="BE1" s="75">
        <f t="shared" ref="BE1" si="35">BE2</f>
        <v>44982</v>
      </c>
      <c r="BF1" s="75">
        <f t="shared" ref="BF1" si="36">BF2</f>
        <v>44983</v>
      </c>
      <c r="BG1" s="75">
        <f t="shared" ref="BG1" si="37">BG2</f>
        <v>44984</v>
      </c>
      <c r="BH1" s="75">
        <f t="shared" ref="BH1" si="38">BH2</f>
        <v>44985</v>
      </c>
      <c r="BI1" s="75">
        <f t="shared" ref="BI1" si="39">BI2</f>
        <v>44986</v>
      </c>
      <c r="BJ1" s="75">
        <f t="shared" ref="BJ1" si="40">BJ2</f>
        <v>44987</v>
      </c>
      <c r="BK1" s="75">
        <f t="shared" ref="BK1" si="41">BK2</f>
        <v>44988</v>
      </c>
      <c r="BL1" s="75">
        <f t="shared" ref="BL1" si="42">BL2</f>
        <v>44989</v>
      </c>
      <c r="BM1" s="75">
        <f t="shared" ref="BM1" si="43">BM2</f>
        <v>44990</v>
      </c>
      <c r="BN1" s="75">
        <f t="shared" ref="BN1" si="44">BN2</f>
        <v>44991</v>
      </c>
      <c r="BO1" s="75">
        <f t="shared" ref="BO1" si="45">BO2</f>
        <v>44992</v>
      </c>
      <c r="BP1" s="75">
        <f t="shared" ref="BP1" si="46">BP2</f>
        <v>44993</v>
      </c>
      <c r="BQ1" s="75">
        <f t="shared" ref="BQ1" si="47">BQ2</f>
        <v>44994</v>
      </c>
      <c r="BR1" s="75">
        <f t="shared" ref="BR1" si="48">BR2</f>
        <v>44995</v>
      </c>
      <c r="BS1" s="75">
        <f t="shared" ref="BS1" si="49">BS2</f>
        <v>44996</v>
      </c>
      <c r="BT1" s="75">
        <f t="shared" ref="BT1" si="50">BT2</f>
        <v>44997</v>
      </c>
      <c r="BU1" s="75">
        <f t="shared" ref="BU1" si="51">BU2</f>
        <v>44998</v>
      </c>
      <c r="BV1" s="75">
        <f t="shared" ref="BV1" si="52">BV2</f>
        <v>44999</v>
      </c>
      <c r="BW1" s="75">
        <f t="shared" ref="BW1" si="53">BW2</f>
        <v>45000</v>
      </c>
      <c r="BX1" s="75">
        <f t="shared" ref="BX1" si="54">BX2</f>
        <v>45001</v>
      </c>
      <c r="BY1" s="75">
        <f t="shared" ref="BY1" si="55">BY2</f>
        <v>45002</v>
      </c>
      <c r="BZ1" s="75">
        <f t="shared" ref="BZ1" si="56">BZ2</f>
        <v>45003</v>
      </c>
      <c r="CA1" s="75">
        <f t="shared" ref="CA1" si="57">CA2</f>
        <v>45004</v>
      </c>
      <c r="CB1" s="75">
        <f t="shared" ref="CB1" si="58">CB2</f>
        <v>45005</v>
      </c>
      <c r="CC1" s="75">
        <f t="shared" ref="CC1" si="59">CC2</f>
        <v>45006</v>
      </c>
      <c r="CD1" s="75">
        <f t="shared" ref="CD1" si="60">CD2</f>
        <v>45007</v>
      </c>
      <c r="CE1" s="75">
        <f t="shared" ref="CE1" si="61">CE2</f>
        <v>45008</v>
      </c>
      <c r="CF1" s="75">
        <f t="shared" ref="CF1" si="62">CF2</f>
        <v>45009</v>
      </c>
      <c r="CG1" s="75">
        <f t="shared" ref="CG1" si="63">CG2</f>
        <v>45010</v>
      </c>
      <c r="CH1" s="75">
        <f t="shared" ref="CH1" si="64">CH2</f>
        <v>45011</v>
      </c>
      <c r="CI1" s="75">
        <f t="shared" ref="CI1" si="65">CI2</f>
        <v>45012</v>
      </c>
      <c r="CJ1" s="75">
        <f t="shared" ref="CJ1" si="66">CJ2</f>
        <v>45013</v>
      </c>
      <c r="CK1" s="75">
        <f t="shared" ref="CK1" si="67">CK2</f>
        <v>45014</v>
      </c>
      <c r="CL1" s="75">
        <f t="shared" ref="CL1" si="68">CL2</f>
        <v>45015</v>
      </c>
      <c r="CM1" s="75">
        <f t="shared" ref="CM1" si="69">CM2</f>
        <v>45016</v>
      </c>
      <c r="CN1" s="75">
        <f t="shared" ref="CN1" si="70">CN2</f>
        <v>45017</v>
      </c>
      <c r="CO1" s="75">
        <f t="shared" ref="CO1" si="71">CO2</f>
        <v>45018</v>
      </c>
      <c r="CP1" s="75">
        <f t="shared" ref="CP1" si="72">CP2</f>
        <v>45019</v>
      </c>
      <c r="CQ1" s="75">
        <f t="shared" ref="CQ1" si="73">CQ2</f>
        <v>45020</v>
      </c>
      <c r="CR1" s="75">
        <f t="shared" ref="CR1" si="74">CR2</f>
        <v>45021</v>
      </c>
      <c r="CS1" s="75">
        <f t="shared" ref="CS1" si="75">CS2</f>
        <v>45022</v>
      </c>
      <c r="CT1" s="75">
        <f t="shared" ref="CT1" si="76">CT2</f>
        <v>45023</v>
      </c>
      <c r="CU1" s="75">
        <f t="shared" ref="CU1" si="77">CU2</f>
        <v>45024</v>
      </c>
      <c r="CV1" s="75">
        <f t="shared" ref="CV1" si="78">CV2</f>
        <v>45025</v>
      </c>
      <c r="CW1" s="75">
        <f t="shared" ref="CW1" si="79">CW2</f>
        <v>45026</v>
      </c>
      <c r="CX1" s="75">
        <f t="shared" ref="CX1" si="80">CX2</f>
        <v>45027</v>
      </c>
      <c r="CY1" s="75">
        <f t="shared" ref="CY1" si="81">CY2</f>
        <v>45028</v>
      </c>
      <c r="CZ1" s="75">
        <f t="shared" ref="CZ1" si="82">CZ2</f>
        <v>45029</v>
      </c>
      <c r="DA1" s="75">
        <f t="shared" ref="DA1" si="83">DA2</f>
        <v>45030</v>
      </c>
      <c r="DB1" s="75">
        <f t="shared" ref="DB1" si="84">DB2</f>
        <v>45031</v>
      </c>
      <c r="DC1" s="75">
        <f t="shared" ref="DC1" si="85">DC2</f>
        <v>45032</v>
      </c>
      <c r="DD1" s="75">
        <f t="shared" ref="DD1" si="86">DD2</f>
        <v>45033</v>
      </c>
      <c r="DE1" s="75">
        <f t="shared" ref="DE1" si="87">DE2</f>
        <v>45034</v>
      </c>
      <c r="DF1" s="75">
        <f t="shared" ref="DF1" si="88">DF2</f>
        <v>45035</v>
      </c>
      <c r="DG1" s="75">
        <f t="shared" ref="DG1" si="89">DG2</f>
        <v>45036</v>
      </c>
      <c r="DH1" s="75">
        <f t="shared" ref="DH1" si="90">DH2</f>
        <v>45037</v>
      </c>
      <c r="DI1" s="75">
        <f t="shared" ref="DI1" si="91">DI2</f>
        <v>45038</v>
      </c>
      <c r="DJ1" s="75">
        <f t="shared" ref="DJ1" si="92">DJ2</f>
        <v>45039</v>
      </c>
      <c r="DK1" s="75">
        <f t="shared" ref="DK1" si="93">DK2</f>
        <v>45040</v>
      </c>
      <c r="DL1" s="75">
        <f t="shared" ref="DL1" si="94">DL2</f>
        <v>45041</v>
      </c>
      <c r="DM1" s="75">
        <f t="shared" ref="DM1" si="95">DM2</f>
        <v>45042</v>
      </c>
      <c r="DN1" s="75">
        <f t="shared" ref="DN1" si="96">DN2</f>
        <v>45043</v>
      </c>
      <c r="DO1" s="75">
        <f t="shared" ref="DO1" si="97">DO2</f>
        <v>45044</v>
      </c>
      <c r="DP1" s="75">
        <f t="shared" ref="DP1" si="98">DP2</f>
        <v>45045</v>
      </c>
      <c r="DQ1" s="75">
        <f t="shared" ref="DQ1" si="99">DQ2</f>
        <v>45046</v>
      </c>
      <c r="DR1" s="75">
        <f t="shared" ref="DR1" si="100">DR2</f>
        <v>45047</v>
      </c>
      <c r="DS1" s="75">
        <f t="shared" ref="DS1" si="101">DS2</f>
        <v>45048</v>
      </c>
      <c r="DT1" s="75">
        <f t="shared" ref="DT1" si="102">DT2</f>
        <v>45049</v>
      </c>
      <c r="DU1" s="75">
        <f t="shared" ref="DU1" si="103">DU2</f>
        <v>45050</v>
      </c>
      <c r="DV1" s="75">
        <f t="shared" ref="DV1" si="104">DV2</f>
        <v>45051</v>
      </c>
      <c r="DW1" s="75">
        <f t="shared" ref="DW1" si="105">DW2</f>
        <v>45052</v>
      </c>
      <c r="DX1" s="75">
        <f t="shared" ref="DX1" si="106">DX2</f>
        <v>45053</v>
      </c>
      <c r="DY1" s="75">
        <f t="shared" ref="DY1" si="107">DY2</f>
        <v>45054</v>
      </c>
      <c r="DZ1" s="75">
        <f t="shared" ref="DZ1" si="108">DZ2</f>
        <v>45055</v>
      </c>
      <c r="EA1" s="75">
        <f t="shared" ref="EA1" si="109">EA2</f>
        <v>45056</v>
      </c>
      <c r="EB1" s="75">
        <f t="shared" ref="EB1" si="110">EB2</f>
        <v>45057</v>
      </c>
      <c r="EC1" s="75">
        <f t="shared" ref="EC1" si="111">EC2</f>
        <v>45058</v>
      </c>
      <c r="ED1" s="75">
        <f t="shared" ref="ED1" si="112">ED2</f>
        <v>45059</v>
      </c>
      <c r="EE1" s="75">
        <f t="shared" ref="EE1" si="113">EE2</f>
        <v>45060</v>
      </c>
      <c r="EF1" s="75">
        <f t="shared" ref="EF1" si="114">EF2</f>
        <v>45061</v>
      </c>
      <c r="EG1" s="75">
        <f t="shared" ref="EG1" si="115">EG2</f>
        <v>45062</v>
      </c>
      <c r="EH1" s="75">
        <f t="shared" ref="EH1" si="116">EH2</f>
        <v>45063</v>
      </c>
      <c r="EI1" s="75">
        <f t="shared" ref="EI1" si="117">EI2</f>
        <v>45064</v>
      </c>
      <c r="EJ1" s="75">
        <f t="shared" ref="EJ1" si="118">EJ2</f>
        <v>45065</v>
      </c>
      <c r="EK1" s="75">
        <f t="shared" ref="EK1" si="119">EK2</f>
        <v>45066</v>
      </c>
      <c r="EL1" s="75">
        <f t="shared" ref="EL1" si="120">EL2</f>
        <v>45067</v>
      </c>
      <c r="EM1" s="75">
        <f t="shared" ref="EM1" si="121">EM2</f>
        <v>45068</v>
      </c>
      <c r="EN1" s="75">
        <f t="shared" ref="EN1" si="122">EN2</f>
        <v>45069</v>
      </c>
      <c r="EO1" s="75">
        <f t="shared" ref="EO1" si="123">EO2</f>
        <v>45070</v>
      </c>
      <c r="EP1" s="75">
        <f t="shared" ref="EP1" si="124">EP2</f>
        <v>45071</v>
      </c>
      <c r="EQ1" s="75">
        <f t="shared" ref="EQ1" si="125">EQ2</f>
        <v>45072</v>
      </c>
      <c r="ER1" s="75">
        <f t="shared" ref="ER1" si="126">ER2</f>
        <v>45073</v>
      </c>
      <c r="ES1" s="75">
        <f t="shared" ref="ES1" si="127">ES2</f>
        <v>45074</v>
      </c>
      <c r="ET1" s="75">
        <f t="shared" ref="ET1" si="128">ET2</f>
        <v>45075</v>
      </c>
      <c r="EU1" s="75">
        <f t="shared" ref="EU1" si="129">EU2</f>
        <v>45076</v>
      </c>
      <c r="EV1" s="75">
        <f t="shared" ref="EV1" si="130">EV2</f>
        <v>45077</v>
      </c>
      <c r="EW1" s="75">
        <f t="shared" ref="EW1" si="131">EW2</f>
        <v>45078</v>
      </c>
      <c r="EX1" s="75">
        <f t="shared" ref="EX1" si="132">EX2</f>
        <v>45079</v>
      </c>
      <c r="EY1" s="75">
        <f t="shared" ref="EY1" si="133">EY2</f>
        <v>45080</v>
      </c>
      <c r="EZ1" s="75">
        <f t="shared" ref="EZ1" si="134">EZ2</f>
        <v>45081</v>
      </c>
      <c r="FA1" s="75">
        <f t="shared" ref="FA1" si="135">FA2</f>
        <v>45082</v>
      </c>
      <c r="FB1" s="75">
        <f t="shared" ref="FB1" si="136">FB2</f>
        <v>45083</v>
      </c>
      <c r="FC1" s="75">
        <f t="shared" ref="FC1" si="137">FC2</f>
        <v>45084</v>
      </c>
      <c r="FD1" s="75">
        <f t="shared" ref="FD1" si="138">FD2</f>
        <v>45085</v>
      </c>
      <c r="FE1" s="75">
        <f t="shared" ref="FE1" si="139">FE2</f>
        <v>45086</v>
      </c>
      <c r="FF1" s="75">
        <f t="shared" ref="FF1" si="140">FF2</f>
        <v>45087</v>
      </c>
      <c r="FG1" s="75">
        <f t="shared" ref="FG1" si="141">FG2</f>
        <v>45088</v>
      </c>
      <c r="FH1" s="75">
        <f t="shared" ref="FH1" si="142">FH2</f>
        <v>45089</v>
      </c>
      <c r="FI1" s="75">
        <f t="shared" ref="FI1" si="143">FI2</f>
        <v>45090</v>
      </c>
      <c r="FJ1" s="75">
        <f t="shared" ref="FJ1" si="144">FJ2</f>
        <v>45091</v>
      </c>
      <c r="FK1" s="75">
        <f t="shared" ref="FK1" si="145">FK2</f>
        <v>45092</v>
      </c>
      <c r="FL1" s="75">
        <f t="shared" ref="FL1" si="146">FL2</f>
        <v>45093</v>
      </c>
      <c r="FM1" s="75">
        <f t="shared" ref="FM1" si="147">FM2</f>
        <v>45094</v>
      </c>
      <c r="FN1" s="75">
        <f t="shared" ref="FN1" si="148">FN2</f>
        <v>45095</v>
      </c>
      <c r="FO1" s="75">
        <f t="shared" ref="FO1" si="149">FO2</f>
        <v>45096</v>
      </c>
      <c r="FP1" s="75">
        <f t="shared" ref="FP1" si="150">FP2</f>
        <v>45097</v>
      </c>
      <c r="FQ1" s="75">
        <f t="shared" ref="FQ1" si="151">FQ2</f>
        <v>45098</v>
      </c>
      <c r="FR1" s="75">
        <f t="shared" ref="FR1" si="152">FR2</f>
        <v>45099</v>
      </c>
      <c r="FS1" s="75">
        <f t="shared" ref="FS1" si="153">FS2</f>
        <v>45100</v>
      </c>
      <c r="FT1" s="75">
        <f t="shared" ref="FT1" si="154">FT2</f>
        <v>45101</v>
      </c>
      <c r="FU1" s="75">
        <f t="shared" ref="FU1" si="155">FU2</f>
        <v>45102</v>
      </c>
      <c r="FV1" s="75">
        <f t="shared" ref="FV1" si="156">FV2</f>
        <v>45103</v>
      </c>
      <c r="FW1" s="75">
        <f t="shared" ref="FW1" si="157">FW2</f>
        <v>45104</v>
      </c>
      <c r="FX1" s="75">
        <f t="shared" ref="FX1" si="158">FX2</f>
        <v>45105</v>
      </c>
      <c r="FY1" s="75">
        <f t="shared" ref="FY1" si="159">FY2</f>
        <v>45106</v>
      </c>
      <c r="FZ1" s="75">
        <f t="shared" ref="FZ1" si="160">FZ2</f>
        <v>45107</v>
      </c>
      <c r="GA1" s="75">
        <f t="shared" ref="GA1" si="161">GA2</f>
        <v>45108</v>
      </c>
      <c r="GB1" s="75">
        <f t="shared" ref="GB1" si="162">GB2</f>
        <v>45109</v>
      </c>
      <c r="GC1" s="75">
        <f t="shared" ref="GC1" si="163">GC2</f>
        <v>45110</v>
      </c>
      <c r="GD1" s="75">
        <f t="shared" ref="GD1" si="164">GD2</f>
        <v>45111</v>
      </c>
      <c r="GE1" s="75">
        <f t="shared" ref="GE1" si="165">GE2</f>
        <v>45112</v>
      </c>
      <c r="GF1" s="75">
        <f t="shared" ref="GF1" si="166">GF2</f>
        <v>45113</v>
      </c>
      <c r="GG1" s="75">
        <f t="shared" ref="GG1" si="167">GG2</f>
        <v>45114</v>
      </c>
      <c r="GH1" s="75">
        <f t="shared" ref="GH1" si="168">GH2</f>
        <v>45115</v>
      </c>
      <c r="GI1" s="75">
        <f t="shared" ref="GI1" si="169">GI2</f>
        <v>45116</v>
      </c>
      <c r="GJ1" s="75">
        <f t="shared" ref="GJ1" si="170">GJ2</f>
        <v>45117</v>
      </c>
      <c r="GK1" s="75">
        <f t="shared" ref="GK1" si="171">GK2</f>
        <v>45118</v>
      </c>
      <c r="GL1" s="75">
        <f t="shared" ref="GL1" si="172">GL2</f>
        <v>45119</v>
      </c>
      <c r="GM1" s="75">
        <f t="shared" ref="GM1" si="173">GM2</f>
        <v>45120</v>
      </c>
      <c r="GN1" s="75">
        <f t="shared" ref="GN1" si="174">GN2</f>
        <v>45121</v>
      </c>
      <c r="GO1" s="75">
        <f t="shared" ref="GO1" si="175">GO2</f>
        <v>45122</v>
      </c>
      <c r="GP1" s="75">
        <f t="shared" ref="GP1" si="176">GP2</f>
        <v>45123</v>
      </c>
      <c r="GQ1" s="75">
        <f t="shared" ref="GQ1" si="177">GQ2</f>
        <v>45124</v>
      </c>
      <c r="GR1" s="75">
        <f t="shared" ref="GR1" si="178">GR2</f>
        <v>45125</v>
      </c>
      <c r="GS1" s="75">
        <f t="shared" ref="GS1" si="179">GS2</f>
        <v>45126</v>
      </c>
      <c r="GT1" s="75">
        <f t="shared" ref="GT1" si="180">GT2</f>
        <v>45127</v>
      </c>
      <c r="GU1" s="75">
        <f t="shared" ref="GU1" si="181">GU2</f>
        <v>45128</v>
      </c>
      <c r="GV1" s="75">
        <f t="shared" ref="GV1" si="182">GV2</f>
        <v>45129</v>
      </c>
      <c r="GW1" s="75">
        <f t="shared" ref="GW1" si="183">GW2</f>
        <v>45130</v>
      </c>
      <c r="GX1" s="75">
        <f t="shared" ref="GX1" si="184">GX2</f>
        <v>45131</v>
      </c>
      <c r="GY1" s="75">
        <f t="shared" ref="GY1" si="185">GY2</f>
        <v>45132</v>
      </c>
      <c r="GZ1" s="75">
        <f t="shared" ref="GZ1" si="186">GZ2</f>
        <v>45133</v>
      </c>
      <c r="HA1" s="75">
        <f t="shared" ref="HA1" si="187">HA2</f>
        <v>45134</v>
      </c>
      <c r="HB1" s="75">
        <f t="shared" ref="HB1" si="188">HB2</f>
        <v>45135</v>
      </c>
      <c r="HC1" s="75">
        <f t="shared" ref="HC1" si="189">HC2</f>
        <v>45136</v>
      </c>
      <c r="HD1" s="75">
        <f t="shared" ref="HD1" si="190">HD2</f>
        <v>45137</v>
      </c>
      <c r="HE1" s="75">
        <f t="shared" ref="HE1" si="191">HE2</f>
        <v>45138</v>
      </c>
      <c r="HF1" s="75">
        <f t="shared" ref="HF1" si="192">HF2</f>
        <v>45139</v>
      </c>
      <c r="HG1" s="75">
        <f t="shared" ref="HG1" si="193">HG2</f>
        <v>45140</v>
      </c>
      <c r="HH1" s="75">
        <f t="shared" ref="HH1" si="194">HH2</f>
        <v>45141</v>
      </c>
      <c r="HI1" s="75">
        <f t="shared" ref="HI1" si="195">HI2</f>
        <v>45142</v>
      </c>
      <c r="HJ1" s="75">
        <f t="shared" ref="HJ1" si="196">HJ2</f>
        <v>45143</v>
      </c>
      <c r="HK1" s="75">
        <f t="shared" ref="HK1" si="197">HK2</f>
        <v>45144</v>
      </c>
      <c r="HL1" s="75">
        <f t="shared" ref="HL1" si="198">HL2</f>
        <v>45145</v>
      </c>
      <c r="HM1" s="75">
        <f t="shared" ref="HM1" si="199">HM2</f>
        <v>45146</v>
      </c>
      <c r="HN1" s="75">
        <f t="shared" ref="HN1" si="200">HN2</f>
        <v>45147</v>
      </c>
      <c r="HO1" s="75">
        <f t="shared" ref="HO1" si="201">HO2</f>
        <v>45148</v>
      </c>
      <c r="HP1" s="75">
        <f t="shared" ref="HP1" si="202">HP2</f>
        <v>45149</v>
      </c>
      <c r="HQ1" s="75">
        <f t="shared" ref="HQ1" si="203">HQ2</f>
        <v>45150</v>
      </c>
      <c r="HR1" s="75">
        <f t="shared" ref="HR1" si="204">HR2</f>
        <v>45151</v>
      </c>
      <c r="HS1" s="75">
        <f t="shared" ref="HS1" si="205">HS2</f>
        <v>45152</v>
      </c>
      <c r="HT1" s="75">
        <f t="shared" ref="HT1" si="206">HT2</f>
        <v>45153</v>
      </c>
      <c r="HU1" s="75">
        <f t="shared" ref="HU1" si="207">HU2</f>
        <v>45154</v>
      </c>
      <c r="HV1" s="75">
        <f t="shared" ref="HV1" si="208">HV2</f>
        <v>45155</v>
      </c>
      <c r="HW1" s="75">
        <f t="shared" ref="HW1" si="209">HW2</f>
        <v>45156</v>
      </c>
      <c r="HX1" s="75">
        <f t="shared" ref="HX1" si="210">HX2</f>
        <v>45157</v>
      </c>
      <c r="HY1" s="75">
        <f t="shared" ref="HY1" si="211">HY2</f>
        <v>45158</v>
      </c>
      <c r="HZ1" s="75">
        <f t="shared" ref="HZ1" si="212">HZ2</f>
        <v>45159</v>
      </c>
      <c r="IA1" s="75">
        <f t="shared" ref="IA1" si="213">IA2</f>
        <v>45160</v>
      </c>
      <c r="IB1" s="75">
        <f t="shared" ref="IB1" si="214">IB2</f>
        <v>45161</v>
      </c>
      <c r="IC1" s="75">
        <f t="shared" ref="IC1" si="215">IC2</f>
        <v>45162</v>
      </c>
      <c r="ID1" s="75">
        <f t="shared" ref="ID1" si="216">ID2</f>
        <v>45163</v>
      </c>
      <c r="IE1" s="75">
        <f t="shared" ref="IE1" si="217">IE2</f>
        <v>45164</v>
      </c>
      <c r="IF1" s="75">
        <f t="shared" ref="IF1" si="218">IF2</f>
        <v>45165</v>
      </c>
      <c r="IG1" s="75">
        <f t="shared" ref="IG1" si="219">IG2</f>
        <v>45166</v>
      </c>
      <c r="IH1" s="75">
        <f t="shared" ref="IH1" si="220">IH2</f>
        <v>45167</v>
      </c>
      <c r="II1" s="75">
        <f t="shared" ref="II1" si="221">II2</f>
        <v>45168</v>
      </c>
      <c r="IJ1" s="75">
        <f t="shared" ref="IJ1" si="222">IJ2</f>
        <v>45169</v>
      </c>
      <c r="IK1" s="75">
        <f t="shared" ref="IK1" si="223">IK2</f>
        <v>45170</v>
      </c>
      <c r="IL1" s="75">
        <f t="shared" ref="IL1" si="224">IL2</f>
        <v>45171</v>
      </c>
      <c r="IM1" s="75">
        <f t="shared" ref="IM1" si="225">IM2</f>
        <v>45172</v>
      </c>
      <c r="IN1" s="75">
        <f t="shared" ref="IN1" si="226">IN2</f>
        <v>45173</v>
      </c>
      <c r="IO1" s="75">
        <f t="shared" ref="IO1" si="227">IO2</f>
        <v>45174</v>
      </c>
      <c r="IP1" s="75">
        <f t="shared" ref="IP1" si="228">IP2</f>
        <v>45175</v>
      </c>
      <c r="IQ1" s="75">
        <f t="shared" ref="IQ1" si="229">IQ2</f>
        <v>45176</v>
      </c>
      <c r="IR1" s="75">
        <f t="shared" ref="IR1" si="230">IR2</f>
        <v>45177</v>
      </c>
      <c r="IS1" s="75">
        <f t="shared" ref="IS1" si="231">IS2</f>
        <v>45178</v>
      </c>
      <c r="IT1" s="75">
        <f t="shared" ref="IT1" si="232">IT2</f>
        <v>45179</v>
      </c>
      <c r="IU1" s="75">
        <f t="shared" ref="IU1" si="233">IU2</f>
        <v>45180</v>
      </c>
      <c r="IV1" s="75">
        <f t="shared" ref="IV1" si="234">IV2</f>
        <v>45181</v>
      </c>
      <c r="IW1" s="75">
        <f t="shared" ref="IW1" si="235">IW2</f>
        <v>45182</v>
      </c>
      <c r="IX1" s="75">
        <f t="shared" ref="IX1" si="236">IX2</f>
        <v>45183</v>
      </c>
      <c r="IY1" s="75">
        <f t="shared" ref="IY1" si="237">IY2</f>
        <v>45184</v>
      </c>
      <c r="IZ1" s="75">
        <f t="shared" ref="IZ1" si="238">IZ2</f>
        <v>45185</v>
      </c>
      <c r="JA1" s="75">
        <f t="shared" ref="JA1" si="239">JA2</f>
        <v>45186</v>
      </c>
      <c r="JB1" s="75">
        <f t="shared" ref="JB1" si="240">JB2</f>
        <v>45187</v>
      </c>
      <c r="JC1" s="75">
        <f t="shared" ref="JC1" si="241">JC2</f>
        <v>45188</v>
      </c>
      <c r="JD1" s="75">
        <f t="shared" ref="JD1" si="242">JD2</f>
        <v>45189</v>
      </c>
      <c r="JE1" s="75">
        <f t="shared" ref="JE1" si="243">JE2</f>
        <v>45190</v>
      </c>
      <c r="JF1" s="75">
        <f t="shared" ref="JF1" si="244">JF2</f>
        <v>45191</v>
      </c>
      <c r="JG1" s="75">
        <f t="shared" ref="JG1" si="245">JG2</f>
        <v>45192</v>
      </c>
      <c r="JH1" s="75">
        <f t="shared" ref="JH1" si="246">JH2</f>
        <v>45193</v>
      </c>
      <c r="JI1" s="75">
        <f t="shared" ref="JI1" si="247">JI2</f>
        <v>45194</v>
      </c>
      <c r="JJ1" s="75">
        <f t="shared" ref="JJ1" si="248">JJ2</f>
        <v>45195</v>
      </c>
      <c r="JK1" s="75">
        <f t="shared" ref="JK1" si="249">JK2</f>
        <v>45196</v>
      </c>
      <c r="JL1" s="75">
        <f t="shared" ref="JL1" si="250">JL2</f>
        <v>45197</v>
      </c>
      <c r="JM1" s="75">
        <f t="shared" ref="JM1" si="251">JM2</f>
        <v>45198</v>
      </c>
      <c r="JN1" s="75">
        <f t="shared" ref="JN1" si="252">JN2</f>
        <v>45199</v>
      </c>
      <c r="JO1" s="75">
        <f t="shared" ref="JO1" si="253">JO2</f>
        <v>45200</v>
      </c>
      <c r="JP1" s="75">
        <f t="shared" ref="JP1" si="254">JP2</f>
        <v>45201</v>
      </c>
      <c r="JQ1" s="75">
        <f t="shared" ref="JQ1" si="255">JQ2</f>
        <v>45202</v>
      </c>
      <c r="JR1" s="75">
        <f t="shared" ref="JR1" si="256">JR2</f>
        <v>45203</v>
      </c>
      <c r="JS1" s="75">
        <f t="shared" ref="JS1" si="257">JS2</f>
        <v>45204</v>
      </c>
      <c r="JT1" s="75">
        <f t="shared" ref="JT1" si="258">JT2</f>
        <v>45205</v>
      </c>
      <c r="JU1" s="75">
        <f t="shared" ref="JU1" si="259">JU2</f>
        <v>45206</v>
      </c>
      <c r="JV1" s="75">
        <f t="shared" ref="JV1" si="260">JV2</f>
        <v>45207</v>
      </c>
      <c r="JW1" s="75">
        <f t="shared" ref="JW1" si="261">JW2</f>
        <v>45208</v>
      </c>
      <c r="JX1" s="75">
        <f t="shared" ref="JX1" si="262">JX2</f>
        <v>45209</v>
      </c>
      <c r="JY1" s="75">
        <f t="shared" ref="JY1" si="263">JY2</f>
        <v>45210</v>
      </c>
      <c r="JZ1" s="75">
        <f t="shared" ref="JZ1" si="264">JZ2</f>
        <v>45211</v>
      </c>
      <c r="KA1" s="75">
        <f t="shared" ref="KA1" si="265">KA2</f>
        <v>45212</v>
      </c>
      <c r="KB1" s="75">
        <f t="shared" ref="KB1" si="266">KB2</f>
        <v>45213</v>
      </c>
      <c r="KC1" s="75">
        <f t="shared" ref="KC1" si="267">KC2</f>
        <v>45214</v>
      </c>
      <c r="KD1" s="75">
        <f t="shared" ref="KD1" si="268">KD2</f>
        <v>45215</v>
      </c>
      <c r="KE1" s="75">
        <f t="shared" ref="KE1" si="269">KE2</f>
        <v>45216</v>
      </c>
      <c r="KF1" s="75">
        <f t="shared" ref="KF1" si="270">KF2</f>
        <v>45217</v>
      </c>
      <c r="KG1" s="75">
        <f t="shared" ref="KG1" si="271">KG2</f>
        <v>45218</v>
      </c>
      <c r="KH1" s="75">
        <f t="shared" ref="KH1" si="272">KH2</f>
        <v>45219</v>
      </c>
      <c r="KI1" s="75">
        <f t="shared" ref="KI1" si="273">KI2</f>
        <v>45220</v>
      </c>
      <c r="KJ1" s="75">
        <f t="shared" ref="KJ1" si="274">KJ2</f>
        <v>45221</v>
      </c>
      <c r="KK1" s="75">
        <f t="shared" ref="KK1" si="275">KK2</f>
        <v>45222</v>
      </c>
      <c r="KL1" s="75">
        <f t="shared" ref="KL1" si="276">KL2</f>
        <v>45223</v>
      </c>
      <c r="KM1" s="75">
        <f t="shared" ref="KM1" si="277">KM2</f>
        <v>45224</v>
      </c>
      <c r="KN1" s="75">
        <f t="shared" ref="KN1" si="278">KN2</f>
        <v>45225</v>
      </c>
      <c r="KO1" s="75">
        <f t="shared" ref="KO1" si="279">KO2</f>
        <v>45226</v>
      </c>
      <c r="KP1" s="75">
        <f t="shared" ref="KP1" si="280">KP2</f>
        <v>45227</v>
      </c>
      <c r="KQ1" s="75">
        <f t="shared" ref="KQ1" si="281">KQ2</f>
        <v>45228</v>
      </c>
      <c r="KR1" s="75">
        <f t="shared" ref="KR1" si="282">KR2</f>
        <v>45229</v>
      </c>
      <c r="KS1" s="75">
        <f t="shared" ref="KS1" si="283">KS2</f>
        <v>45230</v>
      </c>
      <c r="KT1" s="75">
        <f t="shared" ref="KT1" si="284">KT2</f>
        <v>45231</v>
      </c>
      <c r="KU1" s="75">
        <f t="shared" ref="KU1" si="285">KU2</f>
        <v>45232</v>
      </c>
      <c r="KV1" s="75">
        <f t="shared" ref="KV1" si="286">KV2</f>
        <v>45233</v>
      </c>
      <c r="KW1" s="75">
        <f t="shared" ref="KW1" si="287">KW2</f>
        <v>45234</v>
      </c>
      <c r="KX1" s="75">
        <f t="shared" ref="KX1" si="288">KX2</f>
        <v>45235</v>
      </c>
      <c r="KY1" s="75">
        <f t="shared" ref="KY1" si="289">KY2</f>
        <v>45236</v>
      </c>
      <c r="KZ1" s="75">
        <f t="shared" ref="KZ1" si="290">KZ2</f>
        <v>45237</v>
      </c>
      <c r="LA1" s="75">
        <f t="shared" ref="LA1" si="291">LA2</f>
        <v>45238</v>
      </c>
      <c r="LB1" s="75">
        <f t="shared" ref="LB1" si="292">LB2</f>
        <v>45239</v>
      </c>
      <c r="LC1" s="75">
        <f t="shared" ref="LC1" si="293">LC2</f>
        <v>45240</v>
      </c>
      <c r="LD1" s="75">
        <f t="shared" ref="LD1" si="294">LD2</f>
        <v>45241</v>
      </c>
      <c r="LE1" s="75">
        <f t="shared" ref="LE1" si="295">LE2</f>
        <v>45242</v>
      </c>
      <c r="LF1" s="75">
        <f t="shared" ref="LF1" si="296">LF2</f>
        <v>45243</v>
      </c>
      <c r="LG1" s="75">
        <f t="shared" ref="LG1" si="297">LG2</f>
        <v>45244</v>
      </c>
      <c r="LH1" s="75">
        <f t="shared" ref="LH1" si="298">LH2</f>
        <v>45245</v>
      </c>
      <c r="LI1" s="75">
        <f t="shared" ref="LI1" si="299">LI2</f>
        <v>45246</v>
      </c>
      <c r="LJ1" s="75">
        <f t="shared" ref="LJ1" si="300">LJ2</f>
        <v>45247</v>
      </c>
      <c r="LK1" s="75">
        <f t="shared" ref="LK1" si="301">LK2</f>
        <v>45248</v>
      </c>
      <c r="LL1" s="75">
        <f t="shared" ref="LL1" si="302">LL2</f>
        <v>45249</v>
      </c>
      <c r="LM1" s="75">
        <f t="shared" ref="LM1" si="303">LM2</f>
        <v>45250</v>
      </c>
      <c r="LN1" s="75">
        <f t="shared" ref="LN1" si="304">LN2</f>
        <v>45251</v>
      </c>
      <c r="LO1" s="75">
        <f t="shared" ref="LO1" si="305">LO2</f>
        <v>45252</v>
      </c>
      <c r="LP1" s="75">
        <f t="shared" ref="LP1" si="306">LP2</f>
        <v>45253</v>
      </c>
      <c r="LQ1" s="75">
        <f t="shared" ref="LQ1" si="307">LQ2</f>
        <v>45254</v>
      </c>
      <c r="LR1" s="75">
        <f t="shared" ref="LR1" si="308">LR2</f>
        <v>45255</v>
      </c>
      <c r="LS1" s="75">
        <f t="shared" ref="LS1" si="309">LS2</f>
        <v>45256</v>
      </c>
      <c r="LT1" s="75">
        <f t="shared" ref="LT1" si="310">LT2</f>
        <v>45257</v>
      </c>
      <c r="LU1" s="75">
        <f t="shared" ref="LU1" si="311">LU2</f>
        <v>45258</v>
      </c>
      <c r="LV1" s="75">
        <f t="shared" ref="LV1" si="312">LV2</f>
        <v>45259</v>
      </c>
      <c r="LW1" s="75">
        <f t="shared" ref="LW1" si="313">LW2</f>
        <v>45260</v>
      </c>
      <c r="LX1" s="75">
        <f t="shared" ref="LX1" si="314">LX2</f>
        <v>45261</v>
      </c>
      <c r="LY1" s="75">
        <f t="shared" ref="LY1" si="315">LY2</f>
        <v>45262</v>
      </c>
      <c r="LZ1" s="75">
        <f t="shared" ref="LZ1" si="316">LZ2</f>
        <v>45263</v>
      </c>
      <c r="MA1" s="75">
        <f t="shared" ref="MA1" si="317">MA2</f>
        <v>45264</v>
      </c>
      <c r="MB1" s="75">
        <f t="shared" ref="MB1" si="318">MB2</f>
        <v>45265</v>
      </c>
      <c r="MC1" s="75">
        <f t="shared" ref="MC1" si="319">MC2</f>
        <v>45266</v>
      </c>
      <c r="MD1" s="75">
        <f t="shared" ref="MD1" si="320">MD2</f>
        <v>45267</v>
      </c>
      <c r="ME1" s="75">
        <f t="shared" ref="ME1" si="321">ME2</f>
        <v>45268</v>
      </c>
      <c r="MF1" s="75">
        <f t="shared" ref="MF1" si="322">MF2</f>
        <v>45269</v>
      </c>
      <c r="MG1" s="75">
        <f t="shared" ref="MG1" si="323">MG2</f>
        <v>45270</v>
      </c>
      <c r="MH1" s="75">
        <f t="shared" ref="MH1" si="324">MH2</f>
        <v>45271</v>
      </c>
      <c r="MI1" s="75">
        <f t="shared" ref="MI1" si="325">MI2</f>
        <v>45272</v>
      </c>
      <c r="MJ1" s="75">
        <f t="shared" ref="MJ1" si="326">MJ2</f>
        <v>45273</v>
      </c>
      <c r="MK1" s="75">
        <f t="shared" ref="MK1" si="327">MK2</f>
        <v>45274</v>
      </c>
      <c r="ML1" s="75">
        <f t="shared" ref="ML1" si="328">ML2</f>
        <v>45275</v>
      </c>
      <c r="MM1" s="75">
        <f t="shared" ref="MM1" si="329">MM2</f>
        <v>45276</v>
      </c>
      <c r="MN1" s="75">
        <f t="shared" ref="MN1" si="330">MN2</f>
        <v>45277</v>
      </c>
      <c r="MO1" s="75">
        <f t="shared" ref="MO1" si="331">MO2</f>
        <v>45278</v>
      </c>
      <c r="MP1" s="75">
        <f t="shared" ref="MP1" si="332">MP2</f>
        <v>45279</v>
      </c>
      <c r="MQ1" s="75">
        <f t="shared" ref="MQ1" si="333">MQ2</f>
        <v>45280</v>
      </c>
      <c r="MR1" s="75">
        <f t="shared" ref="MR1" si="334">MR2</f>
        <v>45281</v>
      </c>
      <c r="MS1" s="75">
        <f t="shared" ref="MS1" si="335">MS2</f>
        <v>45282</v>
      </c>
      <c r="MT1" s="75">
        <f t="shared" ref="MT1" si="336">MT2</f>
        <v>45283</v>
      </c>
      <c r="MU1" s="75">
        <f t="shared" ref="MU1" si="337">MU2</f>
        <v>45284</v>
      </c>
      <c r="MV1" s="75">
        <f t="shared" ref="MV1" si="338">MV2</f>
        <v>45285</v>
      </c>
      <c r="MW1" s="75">
        <f t="shared" ref="MW1" si="339">MW2</f>
        <v>45286</v>
      </c>
      <c r="MX1" s="75">
        <f t="shared" ref="MX1" si="340">MX2</f>
        <v>45287</v>
      </c>
      <c r="MY1" s="75">
        <f t="shared" ref="MY1" si="341">MY2</f>
        <v>45288</v>
      </c>
      <c r="MZ1" s="75">
        <f t="shared" ref="MZ1" si="342">MZ2</f>
        <v>45289</v>
      </c>
      <c r="NA1" s="75">
        <f t="shared" ref="NA1" si="343">NA2</f>
        <v>45290</v>
      </c>
      <c r="NB1" s="75">
        <f t="shared" ref="NB1" si="344">NB2</f>
        <v>45291</v>
      </c>
    </row>
    <row r="2" spans="1:374" x14ac:dyDescent="0.3">
      <c r="A2" s="74" t="s">
        <v>56</v>
      </c>
      <c r="B2" s="76">
        <f>DATE(ref_annee,1,1)</f>
        <v>44927</v>
      </c>
      <c r="C2" s="76">
        <f>B2+1</f>
        <v>44928</v>
      </c>
      <c r="D2" s="76">
        <f t="shared" ref="D2:V2" si="345">C2+1</f>
        <v>44929</v>
      </c>
      <c r="E2" s="76">
        <f t="shared" si="345"/>
        <v>44930</v>
      </c>
      <c r="F2" s="76">
        <f t="shared" si="345"/>
        <v>44931</v>
      </c>
      <c r="G2" s="76">
        <f t="shared" si="345"/>
        <v>44932</v>
      </c>
      <c r="H2" s="76">
        <f t="shared" si="345"/>
        <v>44933</v>
      </c>
      <c r="I2" s="76">
        <f t="shared" si="345"/>
        <v>44934</v>
      </c>
      <c r="J2" s="76">
        <f t="shared" si="345"/>
        <v>44935</v>
      </c>
      <c r="K2" s="76">
        <f t="shared" si="345"/>
        <v>44936</v>
      </c>
      <c r="L2" s="76">
        <f t="shared" si="345"/>
        <v>44937</v>
      </c>
      <c r="M2" s="76">
        <f t="shared" si="345"/>
        <v>44938</v>
      </c>
      <c r="N2" s="76">
        <f t="shared" si="345"/>
        <v>44939</v>
      </c>
      <c r="O2" s="76">
        <f t="shared" si="345"/>
        <v>44940</v>
      </c>
      <c r="P2" s="76">
        <f t="shared" si="345"/>
        <v>44941</v>
      </c>
      <c r="Q2" s="76">
        <f t="shared" si="345"/>
        <v>44942</v>
      </c>
      <c r="R2" s="76">
        <f t="shared" si="345"/>
        <v>44943</v>
      </c>
      <c r="S2" s="76">
        <f t="shared" si="345"/>
        <v>44944</v>
      </c>
      <c r="T2" s="76">
        <f t="shared" si="345"/>
        <v>44945</v>
      </c>
      <c r="U2" s="76">
        <f t="shared" si="345"/>
        <v>44946</v>
      </c>
      <c r="V2" s="76">
        <f t="shared" si="345"/>
        <v>44947</v>
      </c>
      <c r="W2" s="76">
        <f t="shared" ref="W2:AH2" si="346">V2+1</f>
        <v>44948</v>
      </c>
      <c r="X2" s="76">
        <f t="shared" si="346"/>
        <v>44949</v>
      </c>
      <c r="Y2" s="76">
        <f t="shared" si="346"/>
        <v>44950</v>
      </c>
      <c r="Z2" s="76">
        <f t="shared" si="346"/>
        <v>44951</v>
      </c>
      <c r="AA2" s="76">
        <f t="shared" si="346"/>
        <v>44952</v>
      </c>
      <c r="AB2" s="76">
        <f t="shared" si="346"/>
        <v>44953</v>
      </c>
      <c r="AC2" s="76">
        <f t="shared" si="346"/>
        <v>44954</v>
      </c>
      <c r="AD2" s="76">
        <f t="shared" si="346"/>
        <v>44955</v>
      </c>
      <c r="AE2" s="76">
        <f t="shared" si="346"/>
        <v>44956</v>
      </c>
      <c r="AF2" s="76">
        <f t="shared" si="346"/>
        <v>44957</v>
      </c>
      <c r="AG2" s="76">
        <f t="shared" si="346"/>
        <v>44958</v>
      </c>
      <c r="AH2" s="76">
        <f t="shared" si="346"/>
        <v>44959</v>
      </c>
      <c r="AI2" s="76">
        <f t="shared" ref="AI2:CT2" si="347">AH2+1</f>
        <v>44960</v>
      </c>
      <c r="AJ2" s="76">
        <f t="shared" si="347"/>
        <v>44961</v>
      </c>
      <c r="AK2" s="76">
        <f t="shared" si="347"/>
        <v>44962</v>
      </c>
      <c r="AL2" s="76">
        <f t="shared" si="347"/>
        <v>44963</v>
      </c>
      <c r="AM2" s="76">
        <f t="shared" si="347"/>
        <v>44964</v>
      </c>
      <c r="AN2" s="76">
        <f t="shared" si="347"/>
        <v>44965</v>
      </c>
      <c r="AO2" s="76">
        <f t="shared" si="347"/>
        <v>44966</v>
      </c>
      <c r="AP2" s="76">
        <f t="shared" si="347"/>
        <v>44967</v>
      </c>
      <c r="AQ2" s="76">
        <f t="shared" si="347"/>
        <v>44968</v>
      </c>
      <c r="AR2" s="76">
        <f t="shared" si="347"/>
        <v>44969</v>
      </c>
      <c r="AS2" s="76">
        <f t="shared" si="347"/>
        <v>44970</v>
      </c>
      <c r="AT2" s="76">
        <f t="shared" si="347"/>
        <v>44971</v>
      </c>
      <c r="AU2" s="76">
        <f t="shared" si="347"/>
        <v>44972</v>
      </c>
      <c r="AV2" s="76">
        <f t="shared" si="347"/>
        <v>44973</v>
      </c>
      <c r="AW2" s="76">
        <f t="shared" si="347"/>
        <v>44974</v>
      </c>
      <c r="AX2" s="76">
        <f t="shared" si="347"/>
        <v>44975</v>
      </c>
      <c r="AY2" s="76">
        <f t="shared" si="347"/>
        <v>44976</v>
      </c>
      <c r="AZ2" s="76">
        <f t="shared" si="347"/>
        <v>44977</v>
      </c>
      <c r="BA2" s="76">
        <f t="shared" si="347"/>
        <v>44978</v>
      </c>
      <c r="BB2" s="76">
        <f t="shared" si="347"/>
        <v>44979</v>
      </c>
      <c r="BC2" s="76">
        <f t="shared" si="347"/>
        <v>44980</v>
      </c>
      <c r="BD2" s="76">
        <f t="shared" si="347"/>
        <v>44981</v>
      </c>
      <c r="BE2" s="76">
        <f t="shared" si="347"/>
        <v>44982</v>
      </c>
      <c r="BF2" s="76">
        <f t="shared" si="347"/>
        <v>44983</v>
      </c>
      <c r="BG2" s="76">
        <f t="shared" si="347"/>
        <v>44984</v>
      </c>
      <c r="BH2" s="76">
        <f t="shared" si="347"/>
        <v>44985</v>
      </c>
      <c r="BI2" s="76">
        <f t="shared" si="347"/>
        <v>44986</v>
      </c>
      <c r="BJ2" s="76">
        <f t="shared" si="347"/>
        <v>44987</v>
      </c>
      <c r="BK2" s="76">
        <f t="shared" si="347"/>
        <v>44988</v>
      </c>
      <c r="BL2" s="76">
        <f t="shared" si="347"/>
        <v>44989</v>
      </c>
      <c r="BM2" s="76">
        <f t="shared" si="347"/>
        <v>44990</v>
      </c>
      <c r="BN2" s="76">
        <f t="shared" si="347"/>
        <v>44991</v>
      </c>
      <c r="BO2" s="76">
        <f t="shared" si="347"/>
        <v>44992</v>
      </c>
      <c r="BP2" s="76">
        <f t="shared" si="347"/>
        <v>44993</v>
      </c>
      <c r="BQ2" s="76">
        <f t="shared" si="347"/>
        <v>44994</v>
      </c>
      <c r="BR2" s="76">
        <f t="shared" si="347"/>
        <v>44995</v>
      </c>
      <c r="BS2" s="76">
        <f t="shared" si="347"/>
        <v>44996</v>
      </c>
      <c r="BT2" s="76">
        <f t="shared" si="347"/>
        <v>44997</v>
      </c>
      <c r="BU2" s="76">
        <f t="shared" si="347"/>
        <v>44998</v>
      </c>
      <c r="BV2" s="76">
        <f t="shared" si="347"/>
        <v>44999</v>
      </c>
      <c r="BW2" s="76">
        <f t="shared" si="347"/>
        <v>45000</v>
      </c>
      <c r="BX2" s="76">
        <f t="shared" si="347"/>
        <v>45001</v>
      </c>
      <c r="BY2" s="76">
        <f t="shared" si="347"/>
        <v>45002</v>
      </c>
      <c r="BZ2" s="76">
        <f t="shared" si="347"/>
        <v>45003</v>
      </c>
      <c r="CA2" s="76">
        <f t="shared" si="347"/>
        <v>45004</v>
      </c>
      <c r="CB2" s="76">
        <f t="shared" si="347"/>
        <v>45005</v>
      </c>
      <c r="CC2" s="76">
        <f t="shared" si="347"/>
        <v>45006</v>
      </c>
      <c r="CD2" s="76">
        <f t="shared" si="347"/>
        <v>45007</v>
      </c>
      <c r="CE2" s="76">
        <f t="shared" si="347"/>
        <v>45008</v>
      </c>
      <c r="CF2" s="76">
        <f t="shared" si="347"/>
        <v>45009</v>
      </c>
      <c r="CG2" s="76">
        <f t="shared" si="347"/>
        <v>45010</v>
      </c>
      <c r="CH2" s="76">
        <f t="shared" si="347"/>
        <v>45011</v>
      </c>
      <c r="CI2" s="76">
        <f t="shared" si="347"/>
        <v>45012</v>
      </c>
      <c r="CJ2" s="76">
        <f t="shared" si="347"/>
        <v>45013</v>
      </c>
      <c r="CK2" s="76">
        <f t="shared" si="347"/>
        <v>45014</v>
      </c>
      <c r="CL2" s="76">
        <f t="shared" si="347"/>
        <v>45015</v>
      </c>
      <c r="CM2" s="76">
        <f t="shared" si="347"/>
        <v>45016</v>
      </c>
      <c r="CN2" s="76">
        <f t="shared" si="347"/>
        <v>45017</v>
      </c>
      <c r="CO2" s="76">
        <f t="shared" si="347"/>
        <v>45018</v>
      </c>
      <c r="CP2" s="76">
        <f t="shared" si="347"/>
        <v>45019</v>
      </c>
      <c r="CQ2" s="76">
        <f t="shared" si="347"/>
        <v>45020</v>
      </c>
      <c r="CR2" s="76">
        <f t="shared" si="347"/>
        <v>45021</v>
      </c>
      <c r="CS2" s="76">
        <f t="shared" si="347"/>
        <v>45022</v>
      </c>
      <c r="CT2" s="76">
        <f t="shared" si="347"/>
        <v>45023</v>
      </c>
      <c r="CU2" s="76">
        <f t="shared" ref="CU2:FF2" si="348">CT2+1</f>
        <v>45024</v>
      </c>
      <c r="CV2" s="76">
        <f t="shared" si="348"/>
        <v>45025</v>
      </c>
      <c r="CW2" s="76">
        <f t="shared" si="348"/>
        <v>45026</v>
      </c>
      <c r="CX2" s="76">
        <f t="shared" si="348"/>
        <v>45027</v>
      </c>
      <c r="CY2" s="76">
        <f t="shared" si="348"/>
        <v>45028</v>
      </c>
      <c r="CZ2" s="76">
        <f t="shared" si="348"/>
        <v>45029</v>
      </c>
      <c r="DA2" s="76">
        <f t="shared" si="348"/>
        <v>45030</v>
      </c>
      <c r="DB2" s="76">
        <f t="shared" si="348"/>
        <v>45031</v>
      </c>
      <c r="DC2" s="76">
        <f t="shared" si="348"/>
        <v>45032</v>
      </c>
      <c r="DD2" s="76">
        <f t="shared" si="348"/>
        <v>45033</v>
      </c>
      <c r="DE2" s="76">
        <f t="shared" si="348"/>
        <v>45034</v>
      </c>
      <c r="DF2" s="76">
        <f t="shared" si="348"/>
        <v>45035</v>
      </c>
      <c r="DG2" s="76">
        <f t="shared" si="348"/>
        <v>45036</v>
      </c>
      <c r="DH2" s="76">
        <f t="shared" si="348"/>
        <v>45037</v>
      </c>
      <c r="DI2" s="76">
        <f t="shared" si="348"/>
        <v>45038</v>
      </c>
      <c r="DJ2" s="76">
        <f t="shared" si="348"/>
        <v>45039</v>
      </c>
      <c r="DK2" s="76">
        <f t="shared" si="348"/>
        <v>45040</v>
      </c>
      <c r="DL2" s="76">
        <f t="shared" si="348"/>
        <v>45041</v>
      </c>
      <c r="DM2" s="76">
        <f t="shared" si="348"/>
        <v>45042</v>
      </c>
      <c r="DN2" s="76">
        <f t="shared" si="348"/>
        <v>45043</v>
      </c>
      <c r="DO2" s="76">
        <f t="shared" si="348"/>
        <v>45044</v>
      </c>
      <c r="DP2" s="76">
        <f t="shared" si="348"/>
        <v>45045</v>
      </c>
      <c r="DQ2" s="76">
        <f t="shared" si="348"/>
        <v>45046</v>
      </c>
      <c r="DR2" s="76">
        <f t="shared" si="348"/>
        <v>45047</v>
      </c>
      <c r="DS2" s="76">
        <f t="shared" si="348"/>
        <v>45048</v>
      </c>
      <c r="DT2" s="76">
        <f t="shared" si="348"/>
        <v>45049</v>
      </c>
      <c r="DU2" s="76">
        <f t="shared" si="348"/>
        <v>45050</v>
      </c>
      <c r="DV2" s="76">
        <f t="shared" si="348"/>
        <v>45051</v>
      </c>
      <c r="DW2" s="76">
        <f t="shared" si="348"/>
        <v>45052</v>
      </c>
      <c r="DX2" s="76">
        <f t="shared" si="348"/>
        <v>45053</v>
      </c>
      <c r="DY2" s="76">
        <f t="shared" si="348"/>
        <v>45054</v>
      </c>
      <c r="DZ2" s="76">
        <f t="shared" si="348"/>
        <v>45055</v>
      </c>
      <c r="EA2" s="76">
        <f t="shared" si="348"/>
        <v>45056</v>
      </c>
      <c r="EB2" s="76">
        <f t="shared" si="348"/>
        <v>45057</v>
      </c>
      <c r="EC2" s="76">
        <f t="shared" si="348"/>
        <v>45058</v>
      </c>
      <c r="ED2" s="76">
        <f t="shared" si="348"/>
        <v>45059</v>
      </c>
      <c r="EE2" s="76">
        <f t="shared" si="348"/>
        <v>45060</v>
      </c>
      <c r="EF2" s="76">
        <f t="shared" si="348"/>
        <v>45061</v>
      </c>
      <c r="EG2" s="76">
        <f t="shared" si="348"/>
        <v>45062</v>
      </c>
      <c r="EH2" s="76">
        <f t="shared" si="348"/>
        <v>45063</v>
      </c>
      <c r="EI2" s="76">
        <f t="shared" si="348"/>
        <v>45064</v>
      </c>
      <c r="EJ2" s="76">
        <f t="shared" si="348"/>
        <v>45065</v>
      </c>
      <c r="EK2" s="76">
        <f t="shared" si="348"/>
        <v>45066</v>
      </c>
      <c r="EL2" s="76">
        <f t="shared" si="348"/>
        <v>45067</v>
      </c>
      <c r="EM2" s="76">
        <f t="shared" si="348"/>
        <v>45068</v>
      </c>
      <c r="EN2" s="76">
        <f t="shared" si="348"/>
        <v>45069</v>
      </c>
      <c r="EO2" s="76">
        <f t="shared" si="348"/>
        <v>45070</v>
      </c>
      <c r="EP2" s="76">
        <f t="shared" si="348"/>
        <v>45071</v>
      </c>
      <c r="EQ2" s="76">
        <f t="shared" si="348"/>
        <v>45072</v>
      </c>
      <c r="ER2" s="76">
        <f t="shared" si="348"/>
        <v>45073</v>
      </c>
      <c r="ES2" s="76">
        <f t="shared" si="348"/>
        <v>45074</v>
      </c>
      <c r="ET2" s="76">
        <f t="shared" si="348"/>
        <v>45075</v>
      </c>
      <c r="EU2" s="76">
        <f t="shared" si="348"/>
        <v>45076</v>
      </c>
      <c r="EV2" s="76">
        <f t="shared" si="348"/>
        <v>45077</v>
      </c>
      <c r="EW2" s="76">
        <f t="shared" si="348"/>
        <v>45078</v>
      </c>
      <c r="EX2" s="76">
        <f t="shared" si="348"/>
        <v>45079</v>
      </c>
      <c r="EY2" s="76">
        <f t="shared" si="348"/>
        <v>45080</v>
      </c>
      <c r="EZ2" s="76">
        <f t="shared" si="348"/>
        <v>45081</v>
      </c>
      <c r="FA2" s="76">
        <f t="shared" si="348"/>
        <v>45082</v>
      </c>
      <c r="FB2" s="76">
        <f t="shared" si="348"/>
        <v>45083</v>
      </c>
      <c r="FC2" s="76">
        <f t="shared" si="348"/>
        <v>45084</v>
      </c>
      <c r="FD2" s="76">
        <f t="shared" si="348"/>
        <v>45085</v>
      </c>
      <c r="FE2" s="76">
        <f t="shared" si="348"/>
        <v>45086</v>
      </c>
      <c r="FF2" s="76">
        <f t="shared" si="348"/>
        <v>45087</v>
      </c>
      <c r="FG2" s="76">
        <f t="shared" ref="FG2:HR2" si="349">FF2+1</f>
        <v>45088</v>
      </c>
      <c r="FH2" s="76">
        <f t="shared" si="349"/>
        <v>45089</v>
      </c>
      <c r="FI2" s="76">
        <f t="shared" si="349"/>
        <v>45090</v>
      </c>
      <c r="FJ2" s="76">
        <f t="shared" si="349"/>
        <v>45091</v>
      </c>
      <c r="FK2" s="76">
        <f t="shared" si="349"/>
        <v>45092</v>
      </c>
      <c r="FL2" s="76">
        <f t="shared" si="349"/>
        <v>45093</v>
      </c>
      <c r="FM2" s="76">
        <f t="shared" si="349"/>
        <v>45094</v>
      </c>
      <c r="FN2" s="76">
        <f t="shared" si="349"/>
        <v>45095</v>
      </c>
      <c r="FO2" s="76">
        <f t="shared" si="349"/>
        <v>45096</v>
      </c>
      <c r="FP2" s="76">
        <f t="shared" si="349"/>
        <v>45097</v>
      </c>
      <c r="FQ2" s="76">
        <f t="shared" si="349"/>
        <v>45098</v>
      </c>
      <c r="FR2" s="76">
        <f t="shared" si="349"/>
        <v>45099</v>
      </c>
      <c r="FS2" s="76">
        <f t="shared" si="349"/>
        <v>45100</v>
      </c>
      <c r="FT2" s="76">
        <f t="shared" si="349"/>
        <v>45101</v>
      </c>
      <c r="FU2" s="76">
        <f t="shared" si="349"/>
        <v>45102</v>
      </c>
      <c r="FV2" s="76">
        <f t="shared" si="349"/>
        <v>45103</v>
      </c>
      <c r="FW2" s="76">
        <f t="shared" si="349"/>
        <v>45104</v>
      </c>
      <c r="FX2" s="76">
        <f t="shared" si="349"/>
        <v>45105</v>
      </c>
      <c r="FY2" s="76">
        <f t="shared" si="349"/>
        <v>45106</v>
      </c>
      <c r="FZ2" s="76">
        <f t="shared" si="349"/>
        <v>45107</v>
      </c>
      <c r="GA2" s="76">
        <f t="shared" si="349"/>
        <v>45108</v>
      </c>
      <c r="GB2" s="76">
        <f t="shared" si="349"/>
        <v>45109</v>
      </c>
      <c r="GC2" s="76">
        <f t="shared" si="349"/>
        <v>45110</v>
      </c>
      <c r="GD2" s="76">
        <f t="shared" si="349"/>
        <v>45111</v>
      </c>
      <c r="GE2" s="76">
        <f t="shared" si="349"/>
        <v>45112</v>
      </c>
      <c r="GF2" s="76">
        <f t="shared" si="349"/>
        <v>45113</v>
      </c>
      <c r="GG2" s="76">
        <f t="shared" si="349"/>
        <v>45114</v>
      </c>
      <c r="GH2" s="76">
        <f t="shared" si="349"/>
        <v>45115</v>
      </c>
      <c r="GI2" s="76">
        <f t="shared" si="349"/>
        <v>45116</v>
      </c>
      <c r="GJ2" s="76">
        <f t="shared" si="349"/>
        <v>45117</v>
      </c>
      <c r="GK2" s="76">
        <f t="shared" si="349"/>
        <v>45118</v>
      </c>
      <c r="GL2" s="76">
        <f t="shared" si="349"/>
        <v>45119</v>
      </c>
      <c r="GM2" s="76">
        <f t="shared" si="349"/>
        <v>45120</v>
      </c>
      <c r="GN2" s="76">
        <f t="shared" si="349"/>
        <v>45121</v>
      </c>
      <c r="GO2" s="76">
        <f t="shared" si="349"/>
        <v>45122</v>
      </c>
      <c r="GP2" s="76">
        <f t="shared" si="349"/>
        <v>45123</v>
      </c>
      <c r="GQ2" s="76">
        <f t="shared" si="349"/>
        <v>45124</v>
      </c>
      <c r="GR2" s="76">
        <f t="shared" si="349"/>
        <v>45125</v>
      </c>
      <c r="GS2" s="76">
        <f t="shared" si="349"/>
        <v>45126</v>
      </c>
      <c r="GT2" s="76">
        <f t="shared" si="349"/>
        <v>45127</v>
      </c>
      <c r="GU2" s="76">
        <f t="shared" si="349"/>
        <v>45128</v>
      </c>
      <c r="GV2" s="76">
        <f t="shared" si="349"/>
        <v>45129</v>
      </c>
      <c r="GW2" s="76">
        <f t="shared" si="349"/>
        <v>45130</v>
      </c>
      <c r="GX2" s="76">
        <f t="shared" si="349"/>
        <v>45131</v>
      </c>
      <c r="GY2" s="76">
        <f t="shared" si="349"/>
        <v>45132</v>
      </c>
      <c r="GZ2" s="76">
        <f t="shared" si="349"/>
        <v>45133</v>
      </c>
      <c r="HA2" s="76">
        <f t="shared" si="349"/>
        <v>45134</v>
      </c>
      <c r="HB2" s="76">
        <f t="shared" si="349"/>
        <v>45135</v>
      </c>
      <c r="HC2" s="76">
        <f t="shared" si="349"/>
        <v>45136</v>
      </c>
      <c r="HD2" s="76">
        <f t="shared" si="349"/>
        <v>45137</v>
      </c>
      <c r="HE2" s="76">
        <f t="shared" si="349"/>
        <v>45138</v>
      </c>
      <c r="HF2" s="76">
        <f t="shared" si="349"/>
        <v>45139</v>
      </c>
      <c r="HG2" s="76">
        <f t="shared" si="349"/>
        <v>45140</v>
      </c>
      <c r="HH2" s="76">
        <f t="shared" si="349"/>
        <v>45141</v>
      </c>
      <c r="HI2" s="76">
        <f t="shared" si="349"/>
        <v>45142</v>
      </c>
      <c r="HJ2" s="76">
        <f t="shared" si="349"/>
        <v>45143</v>
      </c>
      <c r="HK2" s="76">
        <f t="shared" si="349"/>
        <v>45144</v>
      </c>
      <c r="HL2" s="76">
        <f t="shared" si="349"/>
        <v>45145</v>
      </c>
      <c r="HM2" s="76">
        <f t="shared" si="349"/>
        <v>45146</v>
      </c>
      <c r="HN2" s="76">
        <f t="shared" si="349"/>
        <v>45147</v>
      </c>
      <c r="HO2" s="76">
        <f t="shared" si="349"/>
        <v>45148</v>
      </c>
      <c r="HP2" s="76">
        <f t="shared" si="349"/>
        <v>45149</v>
      </c>
      <c r="HQ2" s="76">
        <f t="shared" si="349"/>
        <v>45150</v>
      </c>
      <c r="HR2" s="76">
        <f t="shared" si="349"/>
        <v>45151</v>
      </c>
      <c r="HS2" s="76">
        <f t="shared" ref="HS2:KD2" si="350">HR2+1</f>
        <v>45152</v>
      </c>
      <c r="HT2" s="76">
        <f t="shared" si="350"/>
        <v>45153</v>
      </c>
      <c r="HU2" s="76">
        <f t="shared" si="350"/>
        <v>45154</v>
      </c>
      <c r="HV2" s="76">
        <f t="shared" si="350"/>
        <v>45155</v>
      </c>
      <c r="HW2" s="76">
        <f t="shared" si="350"/>
        <v>45156</v>
      </c>
      <c r="HX2" s="76">
        <f t="shared" si="350"/>
        <v>45157</v>
      </c>
      <c r="HY2" s="76">
        <f t="shared" si="350"/>
        <v>45158</v>
      </c>
      <c r="HZ2" s="76">
        <f t="shared" si="350"/>
        <v>45159</v>
      </c>
      <c r="IA2" s="76">
        <f t="shared" si="350"/>
        <v>45160</v>
      </c>
      <c r="IB2" s="76">
        <f t="shared" si="350"/>
        <v>45161</v>
      </c>
      <c r="IC2" s="76">
        <f t="shared" si="350"/>
        <v>45162</v>
      </c>
      <c r="ID2" s="76">
        <f t="shared" si="350"/>
        <v>45163</v>
      </c>
      <c r="IE2" s="76">
        <f t="shared" si="350"/>
        <v>45164</v>
      </c>
      <c r="IF2" s="76">
        <f t="shared" si="350"/>
        <v>45165</v>
      </c>
      <c r="IG2" s="76">
        <f t="shared" si="350"/>
        <v>45166</v>
      </c>
      <c r="IH2" s="76">
        <f t="shared" si="350"/>
        <v>45167</v>
      </c>
      <c r="II2" s="76">
        <f t="shared" si="350"/>
        <v>45168</v>
      </c>
      <c r="IJ2" s="76">
        <f t="shared" si="350"/>
        <v>45169</v>
      </c>
      <c r="IK2" s="76">
        <f t="shared" si="350"/>
        <v>45170</v>
      </c>
      <c r="IL2" s="76">
        <f t="shared" si="350"/>
        <v>45171</v>
      </c>
      <c r="IM2" s="76">
        <f t="shared" si="350"/>
        <v>45172</v>
      </c>
      <c r="IN2" s="76">
        <f t="shared" si="350"/>
        <v>45173</v>
      </c>
      <c r="IO2" s="76">
        <f t="shared" si="350"/>
        <v>45174</v>
      </c>
      <c r="IP2" s="76">
        <f t="shared" si="350"/>
        <v>45175</v>
      </c>
      <c r="IQ2" s="76">
        <f t="shared" si="350"/>
        <v>45176</v>
      </c>
      <c r="IR2" s="76">
        <f t="shared" si="350"/>
        <v>45177</v>
      </c>
      <c r="IS2" s="76">
        <f t="shared" si="350"/>
        <v>45178</v>
      </c>
      <c r="IT2" s="76">
        <f t="shared" si="350"/>
        <v>45179</v>
      </c>
      <c r="IU2" s="76">
        <f t="shared" si="350"/>
        <v>45180</v>
      </c>
      <c r="IV2" s="76">
        <f t="shared" si="350"/>
        <v>45181</v>
      </c>
      <c r="IW2" s="76">
        <f t="shared" si="350"/>
        <v>45182</v>
      </c>
      <c r="IX2" s="76">
        <f t="shared" si="350"/>
        <v>45183</v>
      </c>
      <c r="IY2" s="76">
        <f t="shared" si="350"/>
        <v>45184</v>
      </c>
      <c r="IZ2" s="76">
        <f t="shared" si="350"/>
        <v>45185</v>
      </c>
      <c r="JA2" s="76">
        <f t="shared" si="350"/>
        <v>45186</v>
      </c>
      <c r="JB2" s="76">
        <f t="shared" si="350"/>
        <v>45187</v>
      </c>
      <c r="JC2" s="76">
        <f t="shared" si="350"/>
        <v>45188</v>
      </c>
      <c r="JD2" s="76">
        <f t="shared" si="350"/>
        <v>45189</v>
      </c>
      <c r="JE2" s="76">
        <f t="shared" si="350"/>
        <v>45190</v>
      </c>
      <c r="JF2" s="76">
        <f t="shared" si="350"/>
        <v>45191</v>
      </c>
      <c r="JG2" s="76">
        <f t="shared" si="350"/>
        <v>45192</v>
      </c>
      <c r="JH2" s="76">
        <f t="shared" si="350"/>
        <v>45193</v>
      </c>
      <c r="JI2" s="76">
        <f t="shared" si="350"/>
        <v>45194</v>
      </c>
      <c r="JJ2" s="76">
        <f t="shared" si="350"/>
        <v>45195</v>
      </c>
      <c r="JK2" s="76">
        <f t="shared" si="350"/>
        <v>45196</v>
      </c>
      <c r="JL2" s="76">
        <f t="shared" si="350"/>
        <v>45197</v>
      </c>
      <c r="JM2" s="76">
        <f t="shared" si="350"/>
        <v>45198</v>
      </c>
      <c r="JN2" s="76">
        <f t="shared" si="350"/>
        <v>45199</v>
      </c>
      <c r="JO2" s="76">
        <f t="shared" si="350"/>
        <v>45200</v>
      </c>
      <c r="JP2" s="76">
        <f t="shared" si="350"/>
        <v>45201</v>
      </c>
      <c r="JQ2" s="76">
        <f t="shared" si="350"/>
        <v>45202</v>
      </c>
      <c r="JR2" s="76">
        <f t="shared" si="350"/>
        <v>45203</v>
      </c>
      <c r="JS2" s="76">
        <f t="shared" si="350"/>
        <v>45204</v>
      </c>
      <c r="JT2" s="76">
        <f t="shared" si="350"/>
        <v>45205</v>
      </c>
      <c r="JU2" s="76">
        <f t="shared" si="350"/>
        <v>45206</v>
      </c>
      <c r="JV2" s="76">
        <f t="shared" si="350"/>
        <v>45207</v>
      </c>
      <c r="JW2" s="76">
        <f t="shared" si="350"/>
        <v>45208</v>
      </c>
      <c r="JX2" s="76">
        <f t="shared" si="350"/>
        <v>45209</v>
      </c>
      <c r="JY2" s="76">
        <f t="shared" si="350"/>
        <v>45210</v>
      </c>
      <c r="JZ2" s="76">
        <f t="shared" si="350"/>
        <v>45211</v>
      </c>
      <c r="KA2" s="76">
        <f t="shared" si="350"/>
        <v>45212</v>
      </c>
      <c r="KB2" s="76">
        <f t="shared" si="350"/>
        <v>45213</v>
      </c>
      <c r="KC2" s="76">
        <f t="shared" si="350"/>
        <v>45214</v>
      </c>
      <c r="KD2" s="76">
        <f t="shared" si="350"/>
        <v>45215</v>
      </c>
      <c r="KE2" s="76">
        <f t="shared" ref="KE2:MP2" si="351">KD2+1</f>
        <v>45216</v>
      </c>
      <c r="KF2" s="76">
        <f t="shared" si="351"/>
        <v>45217</v>
      </c>
      <c r="KG2" s="76">
        <f t="shared" si="351"/>
        <v>45218</v>
      </c>
      <c r="KH2" s="76">
        <f t="shared" si="351"/>
        <v>45219</v>
      </c>
      <c r="KI2" s="76">
        <f t="shared" si="351"/>
        <v>45220</v>
      </c>
      <c r="KJ2" s="76">
        <f t="shared" si="351"/>
        <v>45221</v>
      </c>
      <c r="KK2" s="76">
        <f t="shared" si="351"/>
        <v>45222</v>
      </c>
      <c r="KL2" s="76">
        <f t="shared" si="351"/>
        <v>45223</v>
      </c>
      <c r="KM2" s="76">
        <f t="shared" si="351"/>
        <v>45224</v>
      </c>
      <c r="KN2" s="76">
        <f t="shared" si="351"/>
        <v>45225</v>
      </c>
      <c r="KO2" s="76">
        <f t="shared" si="351"/>
        <v>45226</v>
      </c>
      <c r="KP2" s="76">
        <f t="shared" si="351"/>
        <v>45227</v>
      </c>
      <c r="KQ2" s="76">
        <f t="shared" si="351"/>
        <v>45228</v>
      </c>
      <c r="KR2" s="76">
        <f t="shared" si="351"/>
        <v>45229</v>
      </c>
      <c r="KS2" s="76">
        <f t="shared" si="351"/>
        <v>45230</v>
      </c>
      <c r="KT2" s="76">
        <f t="shared" si="351"/>
        <v>45231</v>
      </c>
      <c r="KU2" s="76">
        <f t="shared" si="351"/>
        <v>45232</v>
      </c>
      <c r="KV2" s="76">
        <f t="shared" si="351"/>
        <v>45233</v>
      </c>
      <c r="KW2" s="76">
        <f t="shared" si="351"/>
        <v>45234</v>
      </c>
      <c r="KX2" s="76">
        <f t="shared" si="351"/>
        <v>45235</v>
      </c>
      <c r="KY2" s="76">
        <f t="shared" si="351"/>
        <v>45236</v>
      </c>
      <c r="KZ2" s="76">
        <f t="shared" si="351"/>
        <v>45237</v>
      </c>
      <c r="LA2" s="76">
        <f t="shared" si="351"/>
        <v>45238</v>
      </c>
      <c r="LB2" s="76">
        <f t="shared" si="351"/>
        <v>45239</v>
      </c>
      <c r="LC2" s="76">
        <f t="shared" si="351"/>
        <v>45240</v>
      </c>
      <c r="LD2" s="76">
        <f t="shared" si="351"/>
        <v>45241</v>
      </c>
      <c r="LE2" s="76">
        <f t="shared" si="351"/>
        <v>45242</v>
      </c>
      <c r="LF2" s="76">
        <f t="shared" si="351"/>
        <v>45243</v>
      </c>
      <c r="LG2" s="76">
        <f t="shared" si="351"/>
        <v>45244</v>
      </c>
      <c r="LH2" s="76">
        <f t="shared" si="351"/>
        <v>45245</v>
      </c>
      <c r="LI2" s="76">
        <f t="shared" si="351"/>
        <v>45246</v>
      </c>
      <c r="LJ2" s="76">
        <f t="shared" si="351"/>
        <v>45247</v>
      </c>
      <c r="LK2" s="76">
        <f t="shared" si="351"/>
        <v>45248</v>
      </c>
      <c r="LL2" s="76">
        <f t="shared" si="351"/>
        <v>45249</v>
      </c>
      <c r="LM2" s="76">
        <f t="shared" si="351"/>
        <v>45250</v>
      </c>
      <c r="LN2" s="76">
        <f t="shared" si="351"/>
        <v>45251</v>
      </c>
      <c r="LO2" s="76">
        <f t="shared" si="351"/>
        <v>45252</v>
      </c>
      <c r="LP2" s="76">
        <f t="shared" si="351"/>
        <v>45253</v>
      </c>
      <c r="LQ2" s="76">
        <f t="shared" si="351"/>
        <v>45254</v>
      </c>
      <c r="LR2" s="76">
        <f t="shared" si="351"/>
        <v>45255</v>
      </c>
      <c r="LS2" s="76">
        <f t="shared" si="351"/>
        <v>45256</v>
      </c>
      <c r="LT2" s="76">
        <f t="shared" si="351"/>
        <v>45257</v>
      </c>
      <c r="LU2" s="76">
        <f t="shared" si="351"/>
        <v>45258</v>
      </c>
      <c r="LV2" s="76">
        <f t="shared" si="351"/>
        <v>45259</v>
      </c>
      <c r="LW2" s="76">
        <f t="shared" si="351"/>
        <v>45260</v>
      </c>
      <c r="LX2" s="76">
        <f t="shared" si="351"/>
        <v>45261</v>
      </c>
      <c r="LY2" s="76">
        <f t="shared" si="351"/>
        <v>45262</v>
      </c>
      <c r="LZ2" s="76">
        <f t="shared" si="351"/>
        <v>45263</v>
      </c>
      <c r="MA2" s="76">
        <f t="shared" si="351"/>
        <v>45264</v>
      </c>
      <c r="MB2" s="76">
        <f t="shared" si="351"/>
        <v>45265</v>
      </c>
      <c r="MC2" s="76">
        <f t="shared" si="351"/>
        <v>45266</v>
      </c>
      <c r="MD2" s="76">
        <f t="shared" si="351"/>
        <v>45267</v>
      </c>
      <c r="ME2" s="76">
        <f t="shared" si="351"/>
        <v>45268</v>
      </c>
      <c r="MF2" s="76">
        <f t="shared" si="351"/>
        <v>45269</v>
      </c>
      <c r="MG2" s="76">
        <f t="shared" si="351"/>
        <v>45270</v>
      </c>
      <c r="MH2" s="76">
        <f t="shared" si="351"/>
        <v>45271</v>
      </c>
      <c r="MI2" s="76">
        <f t="shared" si="351"/>
        <v>45272</v>
      </c>
      <c r="MJ2" s="76">
        <f t="shared" si="351"/>
        <v>45273</v>
      </c>
      <c r="MK2" s="76">
        <f t="shared" si="351"/>
        <v>45274</v>
      </c>
      <c r="ML2" s="76">
        <f t="shared" si="351"/>
        <v>45275</v>
      </c>
      <c r="MM2" s="76">
        <f t="shared" si="351"/>
        <v>45276</v>
      </c>
      <c r="MN2" s="76">
        <f t="shared" si="351"/>
        <v>45277</v>
      </c>
      <c r="MO2" s="76">
        <f t="shared" si="351"/>
        <v>45278</v>
      </c>
      <c r="MP2" s="76">
        <f t="shared" si="351"/>
        <v>45279</v>
      </c>
      <c r="MQ2" s="76">
        <f t="shared" ref="MQ2:NB2" si="352">MP2+1</f>
        <v>45280</v>
      </c>
      <c r="MR2" s="76">
        <f t="shared" si="352"/>
        <v>45281</v>
      </c>
      <c r="MS2" s="76">
        <f t="shared" si="352"/>
        <v>45282</v>
      </c>
      <c r="MT2" s="76">
        <f t="shared" si="352"/>
        <v>45283</v>
      </c>
      <c r="MU2" s="76">
        <f t="shared" si="352"/>
        <v>45284</v>
      </c>
      <c r="MV2" s="76">
        <f t="shared" si="352"/>
        <v>45285</v>
      </c>
      <c r="MW2" s="76">
        <f t="shared" si="352"/>
        <v>45286</v>
      </c>
      <c r="MX2" s="76">
        <f t="shared" si="352"/>
        <v>45287</v>
      </c>
      <c r="MY2" s="76">
        <f t="shared" si="352"/>
        <v>45288</v>
      </c>
      <c r="MZ2" s="76">
        <f t="shared" si="352"/>
        <v>45289</v>
      </c>
      <c r="NA2" s="76">
        <f t="shared" si="352"/>
        <v>45290</v>
      </c>
      <c r="NB2" s="76">
        <f t="shared" si="352"/>
        <v>45291</v>
      </c>
      <c r="NC2" s="64" t="s">
        <v>14</v>
      </c>
      <c r="ND2" s="64" t="s">
        <v>19</v>
      </c>
      <c r="NE2" s="64" t="s">
        <v>21</v>
      </c>
      <c r="NF2" s="64" t="s">
        <v>23</v>
      </c>
      <c r="NG2" s="64" t="s">
        <v>25</v>
      </c>
      <c r="NH2" s="64" t="s">
        <v>27</v>
      </c>
      <c r="NI2" s="64" t="s">
        <v>29</v>
      </c>
      <c r="NJ2" s="64" t="s">
        <v>32</v>
      </c>
    </row>
    <row r="3" spans="1:374" x14ac:dyDescent="0.3">
      <c r="A3" s="65" t="s">
        <v>66</v>
      </c>
      <c r="B3" s="64"/>
      <c r="C3" s="64"/>
      <c r="D3" s="64"/>
      <c r="E3" s="64" t="s">
        <v>21</v>
      </c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 t="s">
        <v>21</v>
      </c>
      <c r="U3" s="64"/>
      <c r="V3" s="64"/>
      <c r="W3" s="64"/>
      <c r="X3" s="64"/>
      <c r="Y3" s="64"/>
      <c r="Z3" s="64"/>
      <c r="AA3" s="64" t="s">
        <v>21</v>
      </c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 t="s">
        <v>21</v>
      </c>
      <c r="AN3" s="64"/>
      <c r="AO3" s="64"/>
      <c r="AP3" s="64" t="s">
        <v>21</v>
      </c>
      <c r="AQ3" s="64"/>
      <c r="AR3" s="64"/>
      <c r="AS3" s="64"/>
      <c r="AT3" s="64"/>
      <c r="AU3" s="64"/>
      <c r="AV3" s="64" t="s">
        <v>21</v>
      </c>
      <c r="AW3" s="64"/>
      <c r="AX3" s="64"/>
      <c r="AY3" s="64"/>
      <c r="AZ3" s="64" t="s">
        <v>21</v>
      </c>
      <c r="BA3" s="64"/>
      <c r="BB3" s="64"/>
      <c r="BC3" s="64"/>
      <c r="BD3" s="64"/>
      <c r="BE3" s="64"/>
      <c r="BF3" s="64"/>
      <c r="BG3" s="64"/>
      <c r="BH3" s="64"/>
      <c r="BI3" s="64" t="s">
        <v>21</v>
      </c>
      <c r="BJ3" s="64"/>
      <c r="BK3" s="64"/>
      <c r="BL3" s="64"/>
      <c r="BM3" s="64"/>
      <c r="BN3" s="64"/>
      <c r="BO3" s="64" t="s">
        <v>21</v>
      </c>
      <c r="BP3" s="64"/>
      <c r="BQ3" s="64"/>
      <c r="BR3" s="64"/>
      <c r="BS3" s="64"/>
      <c r="BT3" s="64"/>
      <c r="BU3" s="64"/>
      <c r="BV3" s="64"/>
      <c r="BW3" s="64"/>
      <c r="BX3" s="64" t="s">
        <v>21</v>
      </c>
      <c r="BY3" s="64"/>
      <c r="BZ3" s="64"/>
      <c r="CA3" s="64"/>
      <c r="CB3" s="64" t="s">
        <v>21</v>
      </c>
      <c r="CC3" s="64"/>
      <c r="CD3" s="64"/>
      <c r="CE3" s="64" t="s">
        <v>21</v>
      </c>
      <c r="CF3" s="64"/>
      <c r="CG3" s="64"/>
      <c r="CH3" s="64"/>
      <c r="CI3" s="64"/>
      <c r="CJ3" s="64" t="s">
        <v>21</v>
      </c>
      <c r="CK3" s="64"/>
      <c r="CL3" s="64"/>
      <c r="CM3" s="64" t="s">
        <v>21</v>
      </c>
      <c r="CN3" s="64"/>
      <c r="CO3" s="64"/>
      <c r="CP3" s="64"/>
      <c r="CQ3" s="64"/>
      <c r="CR3" s="64"/>
      <c r="CS3" s="64" t="s">
        <v>21</v>
      </c>
      <c r="CT3" s="64"/>
      <c r="CU3" s="64"/>
      <c r="CV3" s="64"/>
      <c r="CW3" s="64"/>
      <c r="CX3" s="64" t="s">
        <v>14</v>
      </c>
      <c r="CY3" s="64" t="s">
        <v>14</v>
      </c>
      <c r="CZ3" s="64" t="s">
        <v>14</v>
      </c>
      <c r="DA3" s="64" t="s">
        <v>14</v>
      </c>
      <c r="DB3" s="64"/>
      <c r="DC3" s="64"/>
      <c r="DD3" s="64"/>
      <c r="DE3" s="64"/>
      <c r="DF3" s="64"/>
      <c r="DG3" s="64" t="s">
        <v>21</v>
      </c>
      <c r="DH3" s="64"/>
      <c r="DI3" s="64"/>
      <c r="DJ3" s="64"/>
      <c r="DK3" s="64"/>
      <c r="DL3" s="64"/>
      <c r="DM3" s="64"/>
      <c r="DN3" s="64" t="s">
        <v>21</v>
      </c>
      <c r="DO3" s="64"/>
      <c r="DP3" s="64"/>
      <c r="DQ3" s="64"/>
      <c r="DR3" s="64"/>
      <c r="DS3" s="64"/>
      <c r="DT3" s="64"/>
      <c r="DU3" s="64" t="s">
        <v>21</v>
      </c>
      <c r="DV3" s="64"/>
      <c r="DW3" s="64"/>
      <c r="DX3" s="64"/>
      <c r="DY3" s="64"/>
      <c r="DZ3" s="64"/>
      <c r="EA3" s="64" t="s">
        <v>21</v>
      </c>
      <c r="EB3" s="64"/>
      <c r="EC3" s="64"/>
      <c r="ED3" s="64"/>
      <c r="EE3" s="64"/>
      <c r="EF3" s="64"/>
      <c r="EG3" s="64"/>
      <c r="EH3" s="64" t="s">
        <v>21</v>
      </c>
      <c r="EI3" s="64"/>
      <c r="EJ3" s="64" t="s">
        <v>14</v>
      </c>
      <c r="EK3" s="64"/>
      <c r="EL3" s="64"/>
      <c r="EM3" s="64"/>
      <c r="EN3" s="64"/>
      <c r="EO3" s="64"/>
      <c r="EP3" s="64" t="s">
        <v>21</v>
      </c>
      <c r="EQ3" s="64"/>
      <c r="ER3" s="64"/>
      <c r="ES3" s="64"/>
      <c r="ET3" s="64" t="s">
        <v>14</v>
      </c>
      <c r="EU3" s="64"/>
      <c r="EV3" s="64"/>
      <c r="EW3" s="64" t="s">
        <v>21</v>
      </c>
      <c r="EX3" s="64"/>
      <c r="EY3" s="64"/>
      <c r="EZ3" s="64"/>
      <c r="FA3" s="64" t="s">
        <v>21</v>
      </c>
      <c r="FB3" s="64"/>
      <c r="FC3" s="64"/>
      <c r="FD3" s="64"/>
      <c r="FE3" s="64"/>
      <c r="FF3" s="64"/>
      <c r="FG3" s="64"/>
      <c r="FH3" s="64"/>
      <c r="FI3" s="64"/>
      <c r="FJ3" s="64"/>
      <c r="FK3" s="64" t="s">
        <v>21</v>
      </c>
      <c r="FL3" s="64"/>
      <c r="FM3" s="64"/>
      <c r="FN3" s="64"/>
      <c r="FO3" s="64"/>
      <c r="FP3" s="64"/>
      <c r="FQ3" s="64"/>
      <c r="FR3" s="64" t="s">
        <v>21</v>
      </c>
      <c r="FS3" s="64"/>
      <c r="FT3" s="64"/>
      <c r="FU3" s="64"/>
      <c r="FV3" s="64"/>
      <c r="FW3" s="64"/>
      <c r="FX3" s="64" t="s">
        <v>19</v>
      </c>
      <c r="FY3" s="64"/>
      <c r="FZ3" s="64" t="s">
        <v>19</v>
      </c>
      <c r="GA3" s="78"/>
      <c r="GB3" s="78"/>
      <c r="GC3" s="78"/>
      <c r="GD3" s="78"/>
      <c r="GE3" s="78"/>
      <c r="GF3" s="78"/>
      <c r="GG3" s="78"/>
      <c r="GH3" s="78"/>
      <c r="GI3" s="78"/>
      <c r="GJ3" s="78"/>
      <c r="GK3" s="78"/>
      <c r="GL3" s="78"/>
      <c r="GM3" s="78"/>
      <c r="GN3" s="78"/>
      <c r="GO3" s="78"/>
      <c r="GP3" s="78"/>
      <c r="GQ3" s="78"/>
      <c r="GR3" s="78"/>
      <c r="GS3" s="78"/>
      <c r="GT3" s="78"/>
      <c r="GU3" s="78"/>
      <c r="GV3" s="78"/>
      <c r="GW3" s="78"/>
      <c r="GX3" s="78"/>
      <c r="GY3" s="78"/>
      <c r="GZ3" s="78"/>
      <c r="HA3" s="78"/>
      <c r="HB3" s="78"/>
      <c r="HC3" s="78"/>
      <c r="HD3" s="78"/>
      <c r="HE3" s="78"/>
      <c r="HF3" s="64"/>
      <c r="HG3" s="64"/>
      <c r="HH3" s="64"/>
      <c r="HI3" s="64"/>
      <c r="HJ3" s="64"/>
      <c r="HK3" s="64"/>
      <c r="HL3" s="64" t="s">
        <v>29</v>
      </c>
      <c r="HM3" s="64" t="s">
        <v>29</v>
      </c>
      <c r="HN3" s="64" t="s">
        <v>29</v>
      </c>
      <c r="HO3" s="64" t="s">
        <v>29</v>
      </c>
      <c r="HP3" s="64" t="s">
        <v>29</v>
      </c>
      <c r="HQ3" s="64"/>
      <c r="HR3" s="64"/>
      <c r="HS3" s="64" t="s">
        <v>29</v>
      </c>
      <c r="HT3" s="64"/>
      <c r="HU3" s="64" t="s">
        <v>29</v>
      </c>
      <c r="HV3" s="64" t="s">
        <v>29</v>
      </c>
      <c r="HW3" s="64" t="s">
        <v>29</v>
      </c>
      <c r="HX3" s="64"/>
      <c r="HY3" s="64"/>
      <c r="HZ3" s="64" t="s">
        <v>29</v>
      </c>
      <c r="IA3" s="64"/>
      <c r="IB3" s="64"/>
      <c r="IC3" s="64"/>
      <c r="ID3" s="64"/>
      <c r="IE3" s="64"/>
      <c r="IF3" s="64"/>
      <c r="IG3" s="64"/>
      <c r="IH3" s="64"/>
      <c r="II3" s="64"/>
      <c r="IJ3" s="64"/>
      <c r="IK3" s="64"/>
      <c r="IL3" s="64"/>
      <c r="IM3" s="64"/>
      <c r="IN3" s="64"/>
      <c r="IO3" s="64"/>
      <c r="IP3" s="64"/>
      <c r="IQ3" s="64"/>
      <c r="IR3" s="64"/>
      <c r="IS3" s="64"/>
      <c r="IT3" s="64"/>
      <c r="IU3" s="64"/>
      <c r="IV3" s="64"/>
      <c r="IW3" s="64"/>
      <c r="IX3" s="64"/>
      <c r="IY3" s="64"/>
      <c r="IZ3" s="64"/>
      <c r="JA3" s="64"/>
      <c r="JB3" s="64"/>
      <c r="JC3" s="64"/>
      <c r="JD3" s="64"/>
      <c r="JE3" s="64"/>
      <c r="JF3" s="64"/>
      <c r="JG3" s="64"/>
      <c r="JH3" s="64"/>
      <c r="JI3" s="64"/>
      <c r="JJ3" s="64"/>
      <c r="JK3" s="64"/>
      <c r="JL3" s="64"/>
      <c r="JM3" s="64"/>
      <c r="JN3" s="64"/>
      <c r="JO3" s="77"/>
      <c r="JP3" s="77"/>
      <c r="JQ3" s="77"/>
      <c r="JR3" s="77"/>
      <c r="JS3" s="77"/>
      <c r="JT3" s="77"/>
      <c r="JU3" s="77"/>
      <c r="JV3" s="77"/>
      <c r="JW3" s="77"/>
      <c r="JX3" s="77"/>
      <c r="JY3" s="77"/>
      <c r="JZ3" s="77"/>
      <c r="KA3" s="77"/>
      <c r="KB3" s="77"/>
      <c r="KC3" s="77"/>
      <c r="KD3" s="77"/>
      <c r="KE3" s="77"/>
      <c r="KF3" s="77"/>
      <c r="KG3" s="77"/>
      <c r="KH3" s="77"/>
      <c r="KI3" s="77"/>
      <c r="KJ3" s="77"/>
      <c r="KK3" s="77"/>
      <c r="KL3" s="77"/>
      <c r="KM3" s="77"/>
      <c r="KN3" s="77"/>
      <c r="KO3" s="77"/>
      <c r="KP3" s="77"/>
      <c r="KQ3" s="77"/>
      <c r="KR3" s="77"/>
      <c r="KS3" s="77"/>
      <c r="KT3" s="64"/>
      <c r="KU3" s="64"/>
      <c r="KV3" s="64"/>
      <c r="KW3" s="64"/>
      <c r="KX3" s="64"/>
      <c r="KY3" s="64"/>
      <c r="KZ3" s="64"/>
      <c r="LA3" s="64"/>
      <c r="LB3" s="64"/>
      <c r="LC3" s="64"/>
      <c r="LD3" s="64"/>
      <c r="LE3" s="64"/>
      <c r="LF3" s="64"/>
      <c r="LG3" s="64"/>
      <c r="LH3" s="64"/>
      <c r="LI3" s="64"/>
      <c r="LJ3" s="64"/>
      <c r="LK3" s="64"/>
      <c r="LL3" s="64"/>
      <c r="LM3" s="64"/>
      <c r="LN3" s="64"/>
      <c r="LO3" s="64" t="s">
        <v>29</v>
      </c>
      <c r="LP3" s="64" t="s">
        <v>29</v>
      </c>
      <c r="LQ3" s="64" t="s">
        <v>29</v>
      </c>
      <c r="LR3" s="64"/>
      <c r="LS3" s="64"/>
      <c r="LT3" s="64" t="s">
        <v>29</v>
      </c>
      <c r="LU3" s="64" t="s">
        <v>29</v>
      </c>
      <c r="LV3" s="64" t="s">
        <v>29</v>
      </c>
      <c r="LW3" s="64" t="s">
        <v>29</v>
      </c>
      <c r="LX3" s="64"/>
      <c r="LY3" s="64"/>
      <c r="LZ3" s="64"/>
      <c r="MA3" s="64"/>
      <c r="MB3" s="64"/>
      <c r="MC3" s="64"/>
      <c r="MD3" s="64"/>
      <c r="ME3" s="64"/>
      <c r="MF3" s="64"/>
      <c r="MG3" s="64"/>
      <c r="MH3" s="64"/>
      <c r="MI3" s="64"/>
      <c r="MJ3" s="64"/>
      <c r="MK3" s="64"/>
      <c r="ML3" s="64"/>
      <c r="MM3" s="64"/>
      <c r="MN3" s="64"/>
      <c r="MO3" s="64"/>
      <c r="MP3" s="64"/>
      <c r="MQ3" s="64"/>
      <c r="MR3" s="64"/>
      <c r="MS3" s="64"/>
      <c r="MT3" s="64"/>
      <c r="MU3" s="64"/>
      <c r="MV3" s="64"/>
      <c r="MW3" s="64"/>
      <c r="MX3" s="64"/>
      <c r="MY3" s="64"/>
      <c r="MZ3" s="64"/>
      <c r="NA3" s="64"/>
      <c r="NB3" s="64"/>
      <c r="NC3" s="77">
        <f>COUNTIF($B3:$NB3,NC$2)</f>
        <v>6</v>
      </c>
      <c r="ND3" s="77">
        <f t="shared" ref="ND3:NJ18" si="353">COUNTIF($B3:$NB3,ND$2)</f>
        <v>2</v>
      </c>
      <c r="NE3" s="77">
        <f t="shared" si="353"/>
        <v>25</v>
      </c>
      <c r="NF3" s="77">
        <f t="shared" si="353"/>
        <v>0</v>
      </c>
      <c r="NG3" s="77">
        <f t="shared" si="353"/>
        <v>0</v>
      </c>
      <c r="NH3" s="77">
        <f t="shared" si="353"/>
        <v>0</v>
      </c>
      <c r="NI3" s="77">
        <f t="shared" si="353"/>
        <v>17</v>
      </c>
      <c r="NJ3" s="77">
        <f t="shared" si="353"/>
        <v>0</v>
      </c>
    </row>
    <row r="4" spans="1:374" x14ac:dyDescent="0.3">
      <c r="A4" s="66" t="s">
        <v>68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  <c r="CT4" s="64"/>
      <c r="CU4" s="64"/>
      <c r="CV4" s="64"/>
      <c r="CW4" s="64"/>
      <c r="CX4" s="64"/>
      <c r="CY4" s="64"/>
      <c r="CZ4" s="64"/>
      <c r="DA4" s="64"/>
      <c r="DB4" s="64"/>
      <c r="DC4" s="64"/>
      <c r="DD4" s="64"/>
      <c r="DE4" s="64"/>
      <c r="DF4" s="64"/>
      <c r="DG4" s="64"/>
      <c r="DH4" s="64"/>
      <c r="DI4" s="64"/>
      <c r="DJ4" s="64"/>
      <c r="DK4" s="64"/>
      <c r="DL4" s="64"/>
      <c r="DM4" s="64"/>
      <c r="DN4" s="64"/>
      <c r="DO4" s="64"/>
      <c r="DP4" s="64"/>
      <c r="DQ4" s="64"/>
      <c r="DR4" s="64"/>
      <c r="DS4" s="64"/>
      <c r="DT4" s="64"/>
      <c r="DU4" s="64"/>
      <c r="DV4" s="64"/>
      <c r="DW4" s="64"/>
      <c r="DX4" s="64"/>
      <c r="DY4" s="64"/>
      <c r="DZ4" s="64"/>
      <c r="EA4" s="64"/>
      <c r="EB4" s="64"/>
      <c r="EC4" s="64"/>
      <c r="ED4" s="64"/>
      <c r="EE4" s="64"/>
      <c r="EF4" s="64"/>
      <c r="EG4" s="64"/>
      <c r="EH4" s="64"/>
      <c r="EI4" s="64"/>
      <c r="EJ4" s="64"/>
      <c r="EK4" s="64"/>
      <c r="EL4" s="64"/>
      <c r="EM4" s="64"/>
      <c r="EN4" s="64"/>
      <c r="EO4" s="64"/>
      <c r="EP4" s="64"/>
      <c r="EQ4" s="64"/>
      <c r="ER4" s="64"/>
      <c r="ES4" s="64"/>
      <c r="ET4" s="64"/>
      <c r="EU4" s="64"/>
      <c r="EV4" s="64"/>
      <c r="EW4" s="64"/>
      <c r="EX4" s="64"/>
      <c r="EY4" s="64"/>
      <c r="EZ4" s="64"/>
      <c r="FA4" s="64"/>
      <c r="FB4" s="64"/>
      <c r="FC4" s="64"/>
      <c r="FD4" s="64"/>
      <c r="FE4" s="64"/>
      <c r="FF4" s="64"/>
      <c r="FG4" s="64"/>
      <c r="FH4" s="64"/>
      <c r="FI4" s="64"/>
      <c r="FJ4" s="64"/>
      <c r="FK4" s="64"/>
      <c r="FL4" s="64"/>
      <c r="FM4" s="64"/>
      <c r="FN4" s="64"/>
      <c r="FO4" s="64"/>
      <c r="FP4" s="64"/>
      <c r="FQ4" s="64"/>
      <c r="FR4" s="64"/>
      <c r="FS4" s="64"/>
      <c r="FT4" s="64"/>
      <c r="FU4" s="64"/>
      <c r="FV4" s="64"/>
      <c r="FW4" s="64"/>
      <c r="FX4" s="64"/>
      <c r="FY4" s="64"/>
      <c r="FZ4" s="64"/>
      <c r="GA4" s="64"/>
      <c r="GB4" s="64"/>
      <c r="GC4" s="64"/>
      <c r="GD4" s="64"/>
      <c r="GE4" s="64"/>
      <c r="GF4" s="64"/>
      <c r="GG4" s="64"/>
      <c r="GH4" s="64"/>
      <c r="GI4" s="64"/>
      <c r="GJ4" s="64"/>
      <c r="GK4" s="64"/>
      <c r="GL4" s="64"/>
      <c r="GM4" s="64"/>
      <c r="GN4" s="64"/>
      <c r="GO4" s="64"/>
      <c r="GP4" s="64"/>
      <c r="GQ4" s="64"/>
      <c r="GR4" s="64"/>
      <c r="GS4" s="64"/>
      <c r="GT4" s="64"/>
      <c r="GU4" s="64"/>
      <c r="GV4" s="64"/>
      <c r="GW4" s="64"/>
      <c r="GX4" s="64"/>
      <c r="GY4" s="64"/>
      <c r="GZ4" s="64"/>
      <c r="HA4" s="64"/>
      <c r="HB4" s="64"/>
      <c r="HC4" s="64"/>
      <c r="HD4" s="64"/>
      <c r="HE4" s="64"/>
      <c r="HF4" s="64"/>
      <c r="HG4" s="64"/>
      <c r="HH4" s="64"/>
      <c r="HI4" s="64"/>
      <c r="HJ4" s="64"/>
      <c r="HK4" s="64"/>
      <c r="HL4" s="64"/>
      <c r="HM4" s="64"/>
      <c r="HN4" s="64"/>
      <c r="HO4" s="64"/>
      <c r="HP4" s="64"/>
      <c r="HQ4" s="64"/>
      <c r="HR4" s="64"/>
      <c r="HS4" s="64"/>
      <c r="HT4" s="64"/>
      <c r="HU4" s="64"/>
      <c r="HV4" s="64"/>
      <c r="HW4" s="64"/>
      <c r="HX4" s="64"/>
      <c r="HY4" s="64"/>
      <c r="HZ4" s="64"/>
      <c r="IA4" s="64"/>
      <c r="IB4" s="64"/>
      <c r="IC4" s="64"/>
      <c r="ID4" s="64"/>
      <c r="IE4" s="64"/>
      <c r="IF4" s="64"/>
      <c r="IG4" s="64"/>
      <c r="IH4" s="64"/>
      <c r="II4" s="64"/>
      <c r="IJ4" s="64"/>
      <c r="IK4" s="64"/>
      <c r="IL4" s="64"/>
      <c r="IM4" s="64"/>
      <c r="IN4" s="64"/>
      <c r="IO4" s="64"/>
      <c r="IP4" s="64"/>
      <c r="IQ4" s="64"/>
      <c r="IR4" s="64"/>
      <c r="IS4" s="64"/>
      <c r="IT4" s="64"/>
      <c r="IU4" s="64"/>
      <c r="IV4" s="64"/>
      <c r="IW4" s="64"/>
      <c r="IX4" s="64"/>
      <c r="IY4" s="64"/>
      <c r="IZ4" s="64"/>
      <c r="JA4" s="64"/>
      <c r="JB4" s="64"/>
      <c r="JC4" s="64"/>
      <c r="JD4" s="64"/>
      <c r="JE4" s="64"/>
      <c r="JF4" s="64"/>
      <c r="JG4" s="64"/>
      <c r="JH4" s="64"/>
      <c r="JI4" s="64"/>
      <c r="JJ4" s="64"/>
      <c r="JK4" s="64"/>
      <c r="JL4" s="64"/>
      <c r="JM4" s="64"/>
      <c r="JN4" s="64"/>
      <c r="JO4" s="77"/>
      <c r="JP4" s="77"/>
      <c r="JQ4" s="77"/>
      <c r="JR4" s="77"/>
      <c r="JS4" s="77"/>
      <c r="JT4" s="77"/>
      <c r="JU4" s="77"/>
      <c r="JV4" s="77"/>
      <c r="JW4" s="77"/>
      <c r="JX4" s="77"/>
      <c r="JY4" s="77"/>
      <c r="JZ4" s="77"/>
      <c r="KA4" s="77"/>
      <c r="KB4" s="77"/>
      <c r="KC4" s="77"/>
      <c r="KD4" s="77"/>
      <c r="KE4" s="77"/>
      <c r="KF4" s="77"/>
      <c r="KG4" s="77"/>
      <c r="KH4" s="77"/>
      <c r="KI4" s="77"/>
      <c r="KJ4" s="77"/>
      <c r="KK4" s="77"/>
      <c r="KL4" s="77"/>
      <c r="KM4" s="77"/>
      <c r="KN4" s="77"/>
      <c r="KO4" s="77"/>
      <c r="KP4" s="77"/>
      <c r="KQ4" s="77"/>
      <c r="KR4" s="77"/>
      <c r="KS4" s="77"/>
      <c r="KT4" s="64"/>
      <c r="KU4" s="64"/>
      <c r="KV4" s="64"/>
      <c r="KW4" s="64"/>
      <c r="KX4" s="64"/>
      <c r="KY4" s="64"/>
      <c r="KZ4" s="64"/>
      <c r="LA4" s="64"/>
      <c r="LB4" s="64"/>
      <c r="LC4" s="64"/>
      <c r="LD4" s="64"/>
      <c r="LE4" s="64"/>
      <c r="LF4" s="64"/>
      <c r="LG4" s="64"/>
      <c r="LH4" s="64"/>
      <c r="LI4" s="64"/>
      <c r="LJ4" s="64"/>
      <c r="LK4" s="64"/>
      <c r="LL4" s="64"/>
      <c r="LM4" s="64"/>
      <c r="LN4" s="64"/>
      <c r="LO4" s="64"/>
      <c r="LP4" s="64"/>
      <c r="LQ4" s="64"/>
      <c r="LR4" s="64"/>
      <c r="LS4" s="64"/>
      <c r="LT4" s="64"/>
      <c r="LU4" s="64"/>
      <c r="LV4" s="64"/>
      <c r="LW4" s="64"/>
      <c r="LX4" s="64"/>
      <c r="LY4" s="64"/>
      <c r="LZ4" s="64"/>
      <c r="MA4" s="64"/>
      <c r="MB4" s="64"/>
      <c r="MC4" s="64"/>
      <c r="MD4" s="64"/>
      <c r="ME4" s="64"/>
      <c r="MF4" s="64"/>
      <c r="MG4" s="64"/>
      <c r="MH4" s="64"/>
      <c r="MI4" s="64"/>
      <c r="MJ4" s="64"/>
      <c r="MK4" s="64"/>
      <c r="ML4" s="64"/>
      <c r="MM4" s="64"/>
      <c r="MN4" s="64"/>
      <c r="MO4" s="64"/>
      <c r="MP4" s="64"/>
      <c r="MQ4" s="64"/>
      <c r="MR4" s="64"/>
      <c r="MS4" s="64"/>
      <c r="MT4" s="64"/>
      <c r="MU4" s="64"/>
      <c r="MV4" s="64"/>
      <c r="MW4" s="64"/>
      <c r="MX4" s="64"/>
      <c r="MY4" s="64"/>
      <c r="MZ4" s="64"/>
      <c r="NA4" s="64"/>
      <c r="NB4" s="64"/>
      <c r="NC4" s="77">
        <f t="shared" ref="NC4:NJ22" si="354">COUNTIF($B4:$NB4,NC$2)</f>
        <v>0</v>
      </c>
      <c r="ND4" s="77">
        <f t="shared" si="353"/>
        <v>0</v>
      </c>
      <c r="NE4" s="77">
        <f t="shared" si="353"/>
        <v>0</v>
      </c>
      <c r="NF4" s="77">
        <f t="shared" si="353"/>
        <v>0</v>
      </c>
      <c r="NG4" s="77">
        <f t="shared" si="353"/>
        <v>0</v>
      </c>
      <c r="NH4" s="77">
        <f t="shared" si="353"/>
        <v>0</v>
      </c>
      <c r="NI4" s="77">
        <f t="shared" si="353"/>
        <v>0</v>
      </c>
      <c r="NJ4" s="77">
        <f t="shared" si="353"/>
        <v>0</v>
      </c>
    </row>
    <row r="5" spans="1:374" x14ac:dyDescent="0.3">
      <c r="A5" s="65" t="s">
        <v>70</v>
      </c>
      <c r="B5" s="64"/>
      <c r="C5" s="64" t="s">
        <v>14</v>
      </c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 t="s">
        <v>14</v>
      </c>
      <c r="BH5" s="64" t="s">
        <v>14</v>
      </c>
      <c r="BI5" s="64" t="s">
        <v>14</v>
      </c>
      <c r="BJ5" s="64" t="s">
        <v>14</v>
      </c>
      <c r="BK5" s="64" t="s">
        <v>14</v>
      </c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/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64"/>
      <c r="DB5" s="64"/>
      <c r="DC5" s="64"/>
      <c r="DD5" s="64"/>
      <c r="DE5" s="64"/>
      <c r="DF5" s="64"/>
      <c r="DG5" s="64"/>
      <c r="DH5" s="64"/>
      <c r="DI5" s="64"/>
      <c r="DJ5" s="64"/>
      <c r="DK5" s="64"/>
      <c r="DL5" s="64"/>
      <c r="DM5" s="64"/>
      <c r="DN5" s="64"/>
      <c r="DO5" s="64"/>
      <c r="DP5" s="64"/>
      <c r="DQ5" s="64"/>
      <c r="DR5" s="64"/>
      <c r="DS5" s="64" t="s">
        <v>14</v>
      </c>
      <c r="DT5" s="64" t="s">
        <v>14</v>
      </c>
      <c r="DU5" s="64" t="s">
        <v>14</v>
      </c>
      <c r="DV5" s="64" t="s">
        <v>14</v>
      </c>
      <c r="DW5" s="64"/>
      <c r="DX5" s="64"/>
      <c r="DY5" s="64"/>
      <c r="DZ5" s="64"/>
      <c r="EA5" s="64"/>
      <c r="EB5" s="64"/>
      <c r="EC5" s="64"/>
      <c r="ED5" s="64"/>
      <c r="EE5" s="64"/>
      <c r="EF5" s="64"/>
      <c r="EG5" s="64"/>
      <c r="EH5" s="64"/>
      <c r="EI5" s="64"/>
      <c r="EJ5" s="64"/>
      <c r="EK5" s="64"/>
      <c r="EL5" s="64"/>
      <c r="EM5" s="64"/>
      <c r="EN5" s="64"/>
      <c r="EO5" s="64"/>
      <c r="EP5" s="64"/>
      <c r="EQ5" s="64"/>
      <c r="ER5" s="64"/>
      <c r="ES5" s="64"/>
      <c r="ET5" s="64"/>
      <c r="EU5" s="64"/>
      <c r="EV5" s="64"/>
      <c r="EW5" s="64"/>
      <c r="EX5" s="64"/>
      <c r="EY5" s="64"/>
      <c r="EZ5" s="64"/>
      <c r="FA5" s="64"/>
      <c r="FB5" s="64"/>
      <c r="FC5" s="64"/>
      <c r="FD5" s="64"/>
      <c r="FE5" s="64"/>
      <c r="FF5" s="64"/>
      <c r="FG5" s="64"/>
      <c r="FH5" s="64"/>
      <c r="FI5" s="64"/>
      <c r="FJ5" s="64"/>
      <c r="FK5" s="64"/>
      <c r="FL5" s="64"/>
      <c r="FM5" s="64"/>
      <c r="FN5" s="64"/>
      <c r="FO5" s="64"/>
      <c r="FP5" s="64"/>
      <c r="FQ5" s="64"/>
      <c r="FR5" s="64"/>
      <c r="FS5" s="64"/>
      <c r="FT5" s="64"/>
      <c r="FU5" s="64"/>
      <c r="FV5" s="64"/>
      <c r="FW5" s="64"/>
      <c r="FX5" s="64"/>
      <c r="FY5" s="64"/>
      <c r="FZ5" s="64"/>
      <c r="GA5" s="78"/>
      <c r="GB5" s="78"/>
      <c r="GC5" s="78"/>
      <c r="GD5" s="78"/>
      <c r="GE5" s="78"/>
      <c r="GF5" s="78"/>
      <c r="GG5" s="78"/>
      <c r="GH5" s="78"/>
      <c r="GI5" s="78"/>
      <c r="GJ5" s="78"/>
      <c r="GK5" s="78"/>
      <c r="GL5" s="78"/>
      <c r="GM5" s="78"/>
      <c r="GN5" s="78"/>
      <c r="GO5" s="78"/>
      <c r="GP5" s="78"/>
      <c r="GQ5" s="78"/>
      <c r="GR5" s="78"/>
      <c r="GS5" s="78" t="s">
        <v>21</v>
      </c>
      <c r="GT5" s="78"/>
      <c r="GU5" s="78"/>
      <c r="GV5" s="78"/>
      <c r="GW5" s="78"/>
      <c r="GX5" s="78"/>
      <c r="GY5" s="78"/>
      <c r="GZ5" s="78"/>
      <c r="HA5" s="78" t="s">
        <v>21</v>
      </c>
      <c r="HB5" s="78"/>
      <c r="HC5" s="78"/>
      <c r="HD5" s="78"/>
      <c r="HE5" s="78"/>
      <c r="HF5" s="64"/>
      <c r="HG5" s="64"/>
      <c r="HH5" s="64"/>
      <c r="HI5" s="64"/>
      <c r="HJ5" s="64"/>
      <c r="HK5" s="64"/>
      <c r="HL5" s="64"/>
      <c r="HM5" s="64"/>
      <c r="HN5" s="64"/>
      <c r="HO5" s="64"/>
      <c r="HP5" s="64"/>
      <c r="HQ5" s="64"/>
      <c r="HR5" s="64"/>
      <c r="HS5" s="64"/>
      <c r="HT5" s="64"/>
      <c r="HU5" s="64"/>
      <c r="HV5" s="64"/>
      <c r="HW5" s="64"/>
      <c r="HX5" s="64"/>
      <c r="HY5" s="64"/>
      <c r="HZ5" s="64"/>
      <c r="IA5" s="64"/>
      <c r="IB5" s="64"/>
      <c r="IC5" s="64"/>
      <c r="ID5" s="64"/>
      <c r="IE5" s="64"/>
      <c r="IF5" s="64"/>
      <c r="IG5" s="64"/>
      <c r="IH5" s="64"/>
      <c r="II5" s="64"/>
      <c r="IJ5" s="64"/>
      <c r="IK5" s="64"/>
      <c r="IL5" s="64"/>
      <c r="IM5" s="64"/>
      <c r="IN5" s="64"/>
      <c r="IO5" s="64"/>
      <c r="IP5" s="64"/>
      <c r="IQ5" s="64"/>
      <c r="IR5" s="64"/>
      <c r="IS5" s="64"/>
      <c r="IT5" s="64"/>
      <c r="IU5" s="64"/>
      <c r="IV5" s="64"/>
      <c r="IW5" s="64"/>
      <c r="IX5" s="64"/>
      <c r="IY5" s="64"/>
      <c r="IZ5" s="64"/>
      <c r="JA5" s="64"/>
      <c r="JB5" s="64"/>
      <c r="JC5" s="64"/>
      <c r="JD5" s="64"/>
      <c r="JE5" s="64"/>
      <c r="JF5" s="64"/>
      <c r="JG5" s="64"/>
      <c r="JH5" s="64"/>
      <c r="JI5" s="64"/>
      <c r="JJ5" s="64"/>
      <c r="JK5" s="64"/>
      <c r="JL5" s="64"/>
      <c r="JM5" s="64"/>
      <c r="JN5" s="64"/>
      <c r="JO5" s="77"/>
      <c r="JP5" s="77"/>
      <c r="JQ5" s="77"/>
      <c r="JR5" s="77"/>
      <c r="JS5" s="77"/>
      <c r="JT5" s="77"/>
      <c r="JU5" s="77"/>
      <c r="JV5" s="77"/>
      <c r="JW5" s="77"/>
      <c r="JX5" s="77"/>
      <c r="JY5" s="77"/>
      <c r="JZ5" s="77"/>
      <c r="KA5" s="77"/>
      <c r="KB5" s="77"/>
      <c r="KC5" s="77"/>
      <c r="KD5" s="77"/>
      <c r="KE5" s="77"/>
      <c r="KF5" s="77"/>
      <c r="KG5" s="77"/>
      <c r="KH5" s="77"/>
      <c r="KI5" s="77"/>
      <c r="KJ5" s="77"/>
      <c r="KK5" s="77"/>
      <c r="KL5" s="77"/>
      <c r="KM5" s="77"/>
      <c r="KN5" s="77"/>
      <c r="KO5" s="77"/>
      <c r="KP5" s="77"/>
      <c r="KQ5" s="77"/>
      <c r="KR5" s="77"/>
      <c r="KS5" s="77"/>
      <c r="KT5" s="64"/>
      <c r="KU5" s="64"/>
      <c r="KV5" s="64"/>
      <c r="KW5" s="64"/>
      <c r="KX5" s="64"/>
      <c r="KY5" s="64"/>
      <c r="KZ5" s="64"/>
      <c r="LA5" s="64"/>
      <c r="LB5" s="64"/>
      <c r="LC5" s="64"/>
      <c r="LD5" s="64"/>
      <c r="LE5" s="64"/>
      <c r="LF5" s="64"/>
      <c r="LG5" s="64"/>
      <c r="LH5" s="64"/>
      <c r="LI5" s="64"/>
      <c r="LJ5" s="64"/>
      <c r="LK5" s="64"/>
      <c r="LL5" s="64"/>
      <c r="LM5" s="64"/>
      <c r="LN5" s="64"/>
      <c r="LO5" s="64"/>
      <c r="LP5" s="64"/>
      <c r="LQ5" s="64"/>
      <c r="LR5" s="64"/>
      <c r="LS5" s="64"/>
      <c r="LT5" s="64"/>
      <c r="LU5" s="64"/>
      <c r="LV5" s="64"/>
      <c r="LW5" s="64"/>
      <c r="LX5" s="64"/>
      <c r="LY5" s="64"/>
      <c r="LZ5" s="64"/>
      <c r="MA5" s="64"/>
      <c r="MB5" s="64"/>
      <c r="MC5" s="64"/>
      <c r="MD5" s="64"/>
      <c r="ME5" s="64"/>
      <c r="MF5" s="64"/>
      <c r="MG5" s="64"/>
      <c r="MH5" s="64"/>
      <c r="MI5" s="64"/>
      <c r="MJ5" s="64"/>
      <c r="MK5" s="64"/>
      <c r="ML5" s="64"/>
      <c r="MM5" s="64"/>
      <c r="MN5" s="64"/>
      <c r="MO5" s="64"/>
      <c r="MP5" s="64"/>
      <c r="MQ5" s="64"/>
      <c r="MR5" s="64"/>
      <c r="MS5" s="64"/>
      <c r="MT5" s="64"/>
      <c r="MU5" s="64"/>
      <c r="MV5" s="64"/>
      <c r="MW5" s="64"/>
      <c r="MX5" s="64"/>
      <c r="MY5" s="64"/>
      <c r="MZ5" s="64"/>
      <c r="NA5" s="64"/>
      <c r="NB5" s="64"/>
      <c r="NC5" s="77">
        <f t="shared" si="354"/>
        <v>10</v>
      </c>
      <c r="ND5" s="77">
        <f t="shared" si="353"/>
        <v>0</v>
      </c>
      <c r="NE5" s="77">
        <f t="shared" si="353"/>
        <v>2</v>
      </c>
      <c r="NF5" s="77">
        <f t="shared" si="353"/>
        <v>0</v>
      </c>
      <c r="NG5" s="77">
        <f t="shared" si="353"/>
        <v>0</v>
      </c>
      <c r="NH5" s="77">
        <f t="shared" si="353"/>
        <v>0</v>
      </c>
      <c r="NI5" s="77">
        <f t="shared" si="353"/>
        <v>0</v>
      </c>
      <c r="NJ5" s="77">
        <f t="shared" si="353"/>
        <v>0</v>
      </c>
    </row>
    <row r="6" spans="1:374" x14ac:dyDescent="0.3">
      <c r="A6" s="66" t="s">
        <v>72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64"/>
      <c r="BN6" s="64"/>
      <c r="BO6" s="64"/>
      <c r="BP6" s="64"/>
      <c r="BQ6" s="64"/>
      <c r="BR6" s="64"/>
      <c r="BS6" s="64"/>
      <c r="BT6" s="64"/>
      <c r="BU6" s="64"/>
      <c r="BV6" s="64"/>
      <c r="BW6" s="64"/>
      <c r="BX6" s="64"/>
      <c r="BY6" s="64"/>
      <c r="BZ6" s="64"/>
      <c r="CA6" s="64"/>
      <c r="CB6" s="64"/>
      <c r="CC6" s="64"/>
      <c r="CD6" s="64"/>
      <c r="CE6" s="64"/>
      <c r="CF6" s="64"/>
      <c r="CG6" s="64"/>
      <c r="CH6" s="64"/>
      <c r="CI6" s="64"/>
      <c r="CJ6" s="64"/>
      <c r="CK6" s="64"/>
      <c r="CL6" s="64"/>
      <c r="CM6" s="64"/>
      <c r="CN6" s="64"/>
      <c r="CO6" s="64"/>
      <c r="CP6" s="64"/>
      <c r="CQ6" s="64"/>
      <c r="CR6" s="64"/>
      <c r="CS6" s="64"/>
      <c r="CT6" s="64"/>
      <c r="CU6" s="64"/>
      <c r="CV6" s="64"/>
      <c r="CW6" s="64"/>
      <c r="CX6" s="64"/>
      <c r="CY6" s="64"/>
      <c r="CZ6" s="64"/>
      <c r="DA6" s="64"/>
      <c r="DB6" s="64"/>
      <c r="DC6" s="64"/>
      <c r="DD6" s="64"/>
      <c r="DE6" s="64"/>
      <c r="DF6" s="64"/>
      <c r="DG6" s="64"/>
      <c r="DH6" s="64"/>
      <c r="DI6" s="64"/>
      <c r="DJ6" s="64"/>
      <c r="DK6" s="64"/>
      <c r="DL6" s="64"/>
      <c r="DM6" s="64"/>
      <c r="DN6" s="64"/>
      <c r="DO6" s="64"/>
      <c r="DP6" s="64"/>
      <c r="DQ6" s="64"/>
      <c r="DR6" s="64"/>
      <c r="DS6" s="64"/>
      <c r="DT6" s="64"/>
      <c r="DU6" s="64"/>
      <c r="DV6" s="64"/>
      <c r="DW6" s="64"/>
      <c r="DX6" s="64"/>
      <c r="DY6" s="64"/>
      <c r="DZ6" s="64"/>
      <c r="EA6" s="64"/>
      <c r="EB6" s="64" t="s">
        <v>21</v>
      </c>
      <c r="EC6" s="64"/>
      <c r="ED6" s="64"/>
      <c r="EE6" s="64"/>
      <c r="EF6" s="64"/>
      <c r="EG6" s="64"/>
      <c r="EH6" s="64"/>
      <c r="EI6" s="64"/>
      <c r="EJ6" s="64" t="s">
        <v>21</v>
      </c>
      <c r="EK6" s="64"/>
      <c r="EL6" s="64"/>
      <c r="EM6" s="64"/>
      <c r="EN6" s="64"/>
      <c r="EO6" s="64"/>
      <c r="EP6" s="64" t="s">
        <v>21</v>
      </c>
      <c r="EQ6" s="64"/>
      <c r="ER6" s="64"/>
      <c r="ES6" s="64"/>
      <c r="ET6" s="64" t="s">
        <v>25</v>
      </c>
      <c r="EU6" s="64"/>
      <c r="EV6" s="64"/>
      <c r="EW6" s="64"/>
      <c r="EX6" s="64"/>
      <c r="EY6" s="64"/>
      <c r="EZ6" s="64"/>
      <c r="FA6" s="64"/>
      <c r="FB6" s="64"/>
      <c r="FC6" s="64"/>
      <c r="FD6" s="64" t="s">
        <v>21</v>
      </c>
      <c r="FE6" s="64"/>
      <c r="FF6" s="64"/>
      <c r="FG6" s="64"/>
      <c r="FH6" s="64"/>
      <c r="FI6" s="64"/>
      <c r="FJ6" s="64"/>
      <c r="FK6" s="64"/>
      <c r="FL6" s="64" t="s">
        <v>27</v>
      </c>
      <c r="FM6" s="64"/>
      <c r="FN6" s="64"/>
      <c r="FO6" s="64"/>
      <c r="FP6" s="64"/>
      <c r="FQ6" s="64"/>
      <c r="FR6" s="64" t="s">
        <v>21</v>
      </c>
      <c r="FS6" s="64"/>
      <c r="FT6" s="64"/>
      <c r="FU6" s="64"/>
      <c r="FV6" s="64"/>
      <c r="FW6" s="64"/>
      <c r="FX6" s="64"/>
      <c r="FY6" s="64"/>
      <c r="FZ6" s="64"/>
      <c r="GA6" s="64"/>
      <c r="GB6" s="64"/>
      <c r="GC6" s="64"/>
      <c r="GD6" s="64"/>
      <c r="GE6" s="64"/>
      <c r="GF6" s="64"/>
      <c r="GG6" s="64"/>
      <c r="GH6" s="64"/>
      <c r="GI6" s="64"/>
      <c r="GJ6" s="64"/>
      <c r="GK6" s="64"/>
      <c r="GL6" s="64"/>
      <c r="GM6" s="64"/>
      <c r="GN6" s="64"/>
      <c r="GO6" s="64"/>
      <c r="GP6" s="64"/>
      <c r="GQ6" s="64"/>
      <c r="GR6" s="64"/>
      <c r="GS6" s="64"/>
      <c r="GT6" s="64"/>
      <c r="GU6" s="64"/>
      <c r="GV6" s="64"/>
      <c r="GW6" s="64"/>
      <c r="GX6" s="64"/>
      <c r="GY6" s="64"/>
      <c r="GZ6" s="64"/>
      <c r="HA6" s="64"/>
      <c r="HB6" s="64"/>
      <c r="HC6" s="64"/>
      <c r="HD6" s="64"/>
      <c r="HE6" s="64"/>
      <c r="HF6" s="64"/>
      <c r="HG6" s="64"/>
      <c r="HH6" s="64"/>
      <c r="HI6" s="64"/>
      <c r="HJ6" s="64"/>
      <c r="HK6" s="64"/>
      <c r="HL6" s="64"/>
      <c r="HM6" s="64"/>
      <c r="HN6" s="64"/>
      <c r="HO6" s="64"/>
      <c r="HP6" s="64"/>
      <c r="HQ6" s="64"/>
      <c r="HR6" s="64"/>
      <c r="HS6" s="64" t="s">
        <v>14</v>
      </c>
      <c r="HT6" s="64"/>
      <c r="HU6" s="64"/>
      <c r="HV6" s="64"/>
      <c r="HW6" s="64"/>
      <c r="HX6" s="64"/>
      <c r="HY6" s="64"/>
      <c r="HZ6" s="64" t="s">
        <v>14</v>
      </c>
      <c r="IA6" s="64" t="s">
        <v>14</v>
      </c>
      <c r="IB6" s="64" t="s">
        <v>14</v>
      </c>
      <c r="IC6" s="64" t="s">
        <v>14</v>
      </c>
      <c r="ID6" s="64" t="s">
        <v>14</v>
      </c>
      <c r="IE6" s="64"/>
      <c r="IF6" s="64"/>
      <c r="IG6" s="64" t="s">
        <v>14</v>
      </c>
      <c r="IH6" s="64" t="s">
        <v>14</v>
      </c>
      <c r="II6" s="64" t="s">
        <v>14</v>
      </c>
      <c r="IJ6" s="64" t="s">
        <v>14</v>
      </c>
      <c r="IK6" s="64" t="s">
        <v>29</v>
      </c>
      <c r="IL6" s="64"/>
      <c r="IM6" s="64"/>
      <c r="IN6" s="64"/>
      <c r="IO6" s="64"/>
      <c r="IP6" s="64"/>
      <c r="IQ6" s="64"/>
      <c r="IR6" s="64"/>
      <c r="IS6" s="64"/>
      <c r="IT6" s="64"/>
      <c r="IU6" s="64"/>
      <c r="IV6" s="64"/>
      <c r="IW6" s="64"/>
      <c r="IX6" s="64"/>
      <c r="IY6" s="64"/>
      <c r="IZ6" s="64"/>
      <c r="JA6" s="64"/>
      <c r="JB6" s="64"/>
      <c r="JC6" s="64"/>
      <c r="JD6" s="64"/>
      <c r="JE6" s="64"/>
      <c r="JF6" s="64"/>
      <c r="JG6" s="64"/>
      <c r="JH6" s="64"/>
      <c r="JI6" s="64"/>
      <c r="JJ6" s="64"/>
      <c r="JK6" s="64"/>
      <c r="JL6" s="64"/>
      <c r="JM6" s="64"/>
      <c r="JN6" s="64"/>
      <c r="JO6" s="77"/>
      <c r="JP6" s="77"/>
      <c r="JQ6" s="77"/>
      <c r="JR6" s="77"/>
      <c r="JS6" s="77"/>
      <c r="JT6" s="77"/>
      <c r="JU6" s="77"/>
      <c r="JV6" s="77"/>
      <c r="JW6" s="77"/>
      <c r="JX6" s="77"/>
      <c r="JY6" s="77"/>
      <c r="JZ6" s="77"/>
      <c r="KA6" s="77"/>
      <c r="KB6" s="77"/>
      <c r="KC6" s="77"/>
      <c r="KD6" s="77"/>
      <c r="KE6" s="77"/>
      <c r="KF6" s="77"/>
      <c r="KG6" s="77"/>
      <c r="KH6" s="77"/>
      <c r="KI6" s="77"/>
      <c r="KJ6" s="77"/>
      <c r="KK6" s="77"/>
      <c r="KL6" s="77"/>
      <c r="KM6" s="77"/>
      <c r="KN6" s="77"/>
      <c r="KO6" s="77"/>
      <c r="KP6" s="77"/>
      <c r="KQ6" s="77"/>
      <c r="KR6" s="77"/>
      <c r="KS6" s="77"/>
      <c r="KT6" s="64"/>
      <c r="KU6" s="64"/>
      <c r="KV6" s="64"/>
      <c r="KW6" s="64"/>
      <c r="KX6" s="64"/>
      <c r="KY6" s="64"/>
      <c r="KZ6" s="64"/>
      <c r="LA6" s="64"/>
      <c r="LB6" s="64"/>
      <c r="LC6" s="64"/>
      <c r="LD6" s="64"/>
      <c r="LE6" s="64"/>
      <c r="LF6" s="64"/>
      <c r="LG6" s="64"/>
      <c r="LH6" s="64"/>
      <c r="LI6" s="64"/>
      <c r="LJ6" s="64"/>
      <c r="LK6" s="64"/>
      <c r="LL6" s="64"/>
      <c r="LM6" s="64"/>
      <c r="LN6" s="64"/>
      <c r="LO6" s="64"/>
      <c r="LP6" s="64"/>
      <c r="LQ6" s="64"/>
      <c r="LR6" s="64"/>
      <c r="LS6" s="64"/>
      <c r="LT6" s="64"/>
      <c r="LU6" s="64"/>
      <c r="LV6" s="64"/>
      <c r="LW6" s="64"/>
      <c r="LX6" s="64"/>
      <c r="LY6" s="64"/>
      <c r="LZ6" s="64"/>
      <c r="MA6" s="64"/>
      <c r="MB6" s="64"/>
      <c r="MC6" s="64"/>
      <c r="MD6" s="64"/>
      <c r="ME6" s="64"/>
      <c r="MF6" s="64"/>
      <c r="MG6" s="64"/>
      <c r="MH6" s="64"/>
      <c r="MI6" s="64"/>
      <c r="MJ6" s="64"/>
      <c r="MK6" s="64"/>
      <c r="ML6" s="64"/>
      <c r="MM6" s="64"/>
      <c r="MN6" s="64"/>
      <c r="MO6" s="64"/>
      <c r="MP6" s="64"/>
      <c r="MQ6" s="64"/>
      <c r="MR6" s="64"/>
      <c r="MS6" s="64"/>
      <c r="MT6" s="64"/>
      <c r="MU6" s="64"/>
      <c r="MV6" s="64"/>
      <c r="MW6" s="64" t="s">
        <v>25</v>
      </c>
      <c r="MX6" s="64" t="s">
        <v>25</v>
      </c>
      <c r="MY6" s="64" t="s">
        <v>25</v>
      </c>
      <c r="MZ6" s="64" t="s">
        <v>25</v>
      </c>
      <c r="NA6" s="64"/>
      <c r="NB6" s="64"/>
      <c r="NC6" s="77">
        <f t="shared" si="354"/>
        <v>10</v>
      </c>
      <c r="ND6" s="77">
        <f t="shared" si="353"/>
        <v>0</v>
      </c>
      <c r="NE6" s="77">
        <f t="shared" si="353"/>
        <v>5</v>
      </c>
      <c r="NF6" s="77">
        <f t="shared" si="353"/>
        <v>0</v>
      </c>
      <c r="NG6" s="77">
        <f t="shared" si="353"/>
        <v>5</v>
      </c>
      <c r="NH6" s="77">
        <f t="shared" si="353"/>
        <v>1</v>
      </c>
      <c r="NI6" s="77">
        <f t="shared" si="353"/>
        <v>1</v>
      </c>
      <c r="NJ6" s="77">
        <f t="shared" si="353"/>
        <v>0</v>
      </c>
    </row>
    <row r="7" spans="1:374" x14ac:dyDescent="0.3">
      <c r="A7" s="65" t="s">
        <v>74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/>
      <c r="CM7" s="64"/>
      <c r="CN7" s="64"/>
      <c r="CO7" s="64"/>
      <c r="CP7" s="64"/>
      <c r="CQ7" s="64"/>
      <c r="CR7" s="64"/>
      <c r="CS7" s="64"/>
      <c r="CT7" s="64"/>
      <c r="CU7" s="64"/>
      <c r="CV7" s="64"/>
      <c r="CW7" s="64"/>
      <c r="CX7" s="64"/>
      <c r="CY7" s="64"/>
      <c r="CZ7" s="64"/>
      <c r="DA7" s="64"/>
      <c r="DB7" s="64"/>
      <c r="DC7" s="64"/>
      <c r="DD7" s="64"/>
      <c r="DE7" s="64"/>
      <c r="DF7" s="64"/>
      <c r="DG7" s="64"/>
      <c r="DH7" s="64"/>
      <c r="DI7" s="64"/>
      <c r="DJ7" s="64"/>
      <c r="DK7" s="64"/>
      <c r="DL7" s="64"/>
      <c r="DM7" s="64"/>
      <c r="DN7" s="64"/>
      <c r="DO7" s="64"/>
      <c r="DP7" s="64"/>
      <c r="DQ7" s="64"/>
      <c r="DR7" s="64"/>
      <c r="DS7" s="64" t="s">
        <v>14</v>
      </c>
      <c r="DT7" s="64" t="s">
        <v>14</v>
      </c>
      <c r="DU7" s="64" t="s">
        <v>14</v>
      </c>
      <c r="DV7" s="64" t="s">
        <v>14</v>
      </c>
      <c r="DW7" s="64"/>
      <c r="DX7" s="64"/>
      <c r="DY7" s="64"/>
      <c r="DZ7" s="64" t="s">
        <v>14</v>
      </c>
      <c r="EA7" s="64" t="s">
        <v>14</v>
      </c>
      <c r="EB7" s="64" t="s">
        <v>14</v>
      </c>
      <c r="EC7" s="64" t="s">
        <v>14</v>
      </c>
      <c r="ED7" s="64"/>
      <c r="EE7" s="64"/>
      <c r="EF7" s="64"/>
      <c r="EG7" s="64"/>
      <c r="EH7" s="64"/>
      <c r="EI7" s="64"/>
      <c r="EJ7" s="64"/>
      <c r="EK7" s="64"/>
      <c r="EL7" s="64"/>
      <c r="EM7" s="64"/>
      <c r="EN7" s="64"/>
      <c r="EO7" s="64"/>
      <c r="EP7" s="64"/>
      <c r="EQ7" s="64"/>
      <c r="ER7" s="64"/>
      <c r="ES7" s="64"/>
      <c r="ET7" s="64"/>
      <c r="EU7" s="64"/>
      <c r="EV7" s="64"/>
      <c r="EW7" s="64"/>
      <c r="EX7" s="64"/>
      <c r="EY7" s="64"/>
      <c r="EZ7" s="64"/>
      <c r="FA7" s="64"/>
      <c r="FB7" s="64"/>
      <c r="FC7" s="64"/>
      <c r="FD7" s="64"/>
      <c r="FE7" s="64"/>
      <c r="FF7" s="64"/>
      <c r="FG7" s="64"/>
      <c r="FH7" s="64"/>
      <c r="FI7" s="64"/>
      <c r="FJ7" s="64"/>
      <c r="FK7" s="64"/>
      <c r="FL7" s="64"/>
      <c r="FM7" s="64"/>
      <c r="FN7" s="64"/>
      <c r="FO7" s="64"/>
      <c r="FP7" s="64"/>
      <c r="FQ7" s="64"/>
      <c r="FR7" s="64"/>
      <c r="FS7" s="64"/>
      <c r="FT7" s="64"/>
      <c r="FU7" s="64"/>
      <c r="FV7" s="64"/>
      <c r="FW7" s="64"/>
      <c r="FX7" s="64"/>
      <c r="FY7" s="64"/>
      <c r="FZ7" s="64"/>
      <c r="GA7" s="78"/>
      <c r="GB7" s="78"/>
      <c r="GC7" s="78"/>
      <c r="GD7" s="78"/>
      <c r="GE7" s="78"/>
      <c r="GF7" s="78"/>
      <c r="GG7" s="78"/>
      <c r="GH7" s="78"/>
      <c r="GI7" s="78"/>
      <c r="GJ7" s="78"/>
      <c r="GK7" s="78"/>
      <c r="GL7" s="78"/>
      <c r="GM7" s="78"/>
      <c r="GN7" s="78"/>
      <c r="GO7" s="78"/>
      <c r="GP7" s="78"/>
      <c r="GQ7" s="78"/>
      <c r="GR7" s="78"/>
      <c r="GS7" s="78"/>
      <c r="GT7" s="78"/>
      <c r="GU7" s="78"/>
      <c r="GV7" s="78"/>
      <c r="GW7" s="78"/>
      <c r="GX7" s="78"/>
      <c r="GY7" s="78"/>
      <c r="GZ7" s="78"/>
      <c r="HA7" s="78"/>
      <c r="HB7" s="78"/>
      <c r="HC7" s="78"/>
      <c r="HD7" s="78"/>
      <c r="HE7" s="78"/>
      <c r="HF7" s="64"/>
      <c r="HG7" s="64"/>
      <c r="HH7" s="64"/>
      <c r="HI7" s="64"/>
      <c r="HJ7" s="64"/>
      <c r="HK7" s="64"/>
      <c r="HL7" s="64"/>
      <c r="HM7" s="64"/>
      <c r="HN7" s="64"/>
      <c r="HO7" s="64"/>
      <c r="HP7" s="64"/>
      <c r="HQ7" s="64"/>
      <c r="HR7" s="64"/>
      <c r="HS7" s="64"/>
      <c r="HT7" s="64"/>
      <c r="HU7" s="64"/>
      <c r="HV7" s="64"/>
      <c r="HW7" s="64"/>
      <c r="HX7" s="64"/>
      <c r="HY7" s="64"/>
      <c r="HZ7" s="64"/>
      <c r="IA7" s="64"/>
      <c r="IB7" s="64"/>
      <c r="IC7" s="64"/>
      <c r="ID7" s="64"/>
      <c r="IE7" s="64"/>
      <c r="IF7" s="64"/>
      <c r="IG7" s="64"/>
      <c r="IH7" s="64"/>
      <c r="II7" s="64"/>
      <c r="IJ7" s="64"/>
      <c r="IK7" s="64"/>
      <c r="IL7" s="64"/>
      <c r="IM7" s="64"/>
      <c r="IN7" s="64"/>
      <c r="IO7" s="64"/>
      <c r="IP7" s="64"/>
      <c r="IQ7" s="64"/>
      <c r="IR7" s="64"/>
      <c r="IS7" s="64"/>
      <c r="IT7" s="64"/>
      <c r="IU7" s="64"/>
      <c r="IV7" s="64"/>
      <c r="IW7" s="64"/>
      <c r="IX7" s="64"/>
      <c r="IY7" s="64"/>
      <c r="IZ7" s="64"/>
      <c r="JA7" s="64"/>
      <c r="JB7" s="64"/>
      <c r="JC7" s="64"/>
      <c r="JD7" s="64"/>
      <c r="JE7" s="64"/>
      <c r="JF7" s="64"/>
      <c r="JG7" s="64"/>
      <c r="JH7" s="64"/>
      <c r="JI7" s="64"/>
      <c r="JJ7" s="64"/>
      <c r="JK7" s="64"/>
      <c r="JL7" s="64"/>
      <c r="JM7" s="64"/>
      <c r="JN7" s="64"/>
      <c r="JO7" s="77"/>
      <c r="JP7" s="77"/>
      <c r="JQ7" s="77"/>
      <c r="JR7" s="77"/>
      <c r="JS7" s="77"/>
      <c r="JT7" s="77"/>
      <c r="JU7" s="77"/>
      <c r="JV7" s="77"/>
      <c r="JW7" s="77"/>
      <c r="JX7" s="77"/>
      <c r="JY7" s="77"/>
      <c r="JZ7" s="77"/>
      <c r="KA7" s="77"/>
      <c r="KB7" s="77"/>
      <c r="KC7" s="77"/>
      <c r="KD7" s="77"/>
      <c r="KE7" s="77"/>
      <c r="KF7" s="77"/>
      <c r="KG7" s="77"/>
      <c r="KH7" s="77"/>
      <c r="KI7" s="77"/>
      <c r="KJ7" s="77"/>
      <c r="KK7" s="77"/>
      <c r="KL7" s="77"/>
      <c r="KM7" s="77"/>
      <c r="KN7" s="77"/>
      <c r="KO7" s="77"/>
      <c r="KP7" s="77"/>
      <c r="KQ7" s="77"/>
      <c r="KR7" s="77"/>
      <c r="KS7" s="77"/>
      <c r="KT7" s="64"/>
      <c r="KU7" s="64"/>
      <c r="KV7" s="64"/>
      <c r="KW7" s="64"/>
      <c r="KX7" s="64"/>
      <c r="KY7" s="64"/>
      <c r="KZ7" s="64"/>
      <c r="LA7" s="64"/>
      <c r="LB7" s="64"/>
      <c r="LC7" s="64"/>
      <c r="LD7" s="64"/>
      <c r="LE7" s="64"/>
      <c r="LF7" s="64"/>
      <c r="LG7" s="64"/>
      <c r="LH7" s="64"/>
      <c r="LI7" s="64"/>
      <c r="LJ7" s="64"/>
      <c r="LK7" s="64"/>
      <c r="LL7" s="64"/>
      <c r="LM7" s="64"/>
      <c r="LN7" s="64"/>
      <c r="LO7" s="64"/>
      <c r="LP7" s="64"/>
      <c r="LQ7" s="64"/>
      <c r="LR7" s="64"/>
      <c r="LS7" s="64"/>
      <c r="LT7" s="64"/>
      <c r="LU7" s="64"/>
      <c r="LV7" s="64"/>
      <c r="LW7" s="64"/>
      <c r="LX7" s="64"/>
      <c r="LY7" s="64"/>
      <c r="LZ7" s="64"/>
      <c r="MA7" s="64"/>
      <c r="MB7" s="64"/>
      <c r="MC7" s="64"/>
      <c r="MD7" s="64"/>
      <c r="ME7" s="64"/>
      <c r="MF7" s="64"/>
      <c r="MG7" s="64"/>
      <c r="MH7" s="64"/>
      <c r="MI7" s="64"/>
      <c r="MJ7" s="64"/>
      <c r="MK7" s="64"/>
      <c r="ML7" s="64"/>
      <c r="MM7" s="64"/>
      <c r="MN7" s="64"/>
      <c r="MO7" s="64"/>
      <c r="MP7" s="64"/>
      <c r="MQ7" s="64"/>
      <c r="MR7" s="64"/>
      <c r="MS7" s="64"/>
      <c r="MT7" s="64"/>
      <c r="MU7" s="64"/>
      <c r="MV7" s="64"/>
      <c r="MW7" s="64"/>
      <c r="MX7" s="64"/>
      <c r="MY7" s="64"/>
      <c r="MZ7" s="64"/>
      <c r="NA7" s="64"/>
      <c r="NB7" s="64"/>
      <c r="NC7" s="77">
        <f t="shared" si="354"/>
        <v>8</v>
      </c>
      <c r="ND7" s="77">
        <f t="shared" si="353"/>
        <v>0</v>
      </c>
      <c r="NE7" s="77">
        <f t="shared" si="353"/>
        <v>0</v>
      </c>
      <c r="NF7" s="77">
        <f t="shared" si="353"/>
        <v>0</v>
      </c>
      <c r="NG7" s="77">
        <f t="shared" si="353"/>
        <v>0</v>
      </c>
      <c r="NH7" s="77">
        <f t="shared" si="353"/>
        <v>0</v>
      </c>
      <c r="NI7" s="77">
        <f t="shared" si="353"/>
        <v>0</v>
      </c>
      <c r="NJ7" s="77">
        <f t="shared" si="353"/>
        <v>0</v>
      </c>
    </row>
    <row r="8" spans="1:374" x14ac:dyDescent="0.3">
      <c r="A8" s="67" t="s">
        <v>76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 t="s">
        <v>21</v>
      </c>
      <c r="AC8" s="64"/>
      <c r="AD8" s="64"/>
      <c r="AE8" s="64" t="s">
        <v>14</v>
      </c>
      <c r="AF8" s="64" t="s">
        <v>14</v>
      </c>
      <c r="AG8" s="64" t="s">
        <v>14</v>
      </c>
      <c r="AH8" s="64" t="s">
        <v>14</v>
      </c>
      <c r="AI8" s="64" t="s">
        <v>14</v>
      </c>
      <c r="AJ8" s="64"/>
      <c r="AK8" s="64"/>
      <c r="AL8" s="64" t="s">
        <v>14</v>
      </c>
      <c r="AM8" s="64" t="s">
        <v>14</v>
      </c>
      <c r="AN8" s="64" t="s">
        <v>14</v>
      </c>
      <c r="AO8" s="64" t="s">
        <v>14</v>
      </c>
      <c r="AP8" s="64" t="s">
        <v>14</v>
      </c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 t="s">
        <v>14</v>
      </c>
      <c r="BX8" s="64"/>
      <c r="BY8" s="64"/>
      <c r="BZ8" s="64"/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4" t="s">
        <v>14</v>
      </c>
      <c r="CM8" s="64"/>
      <c r="CN8" s="64"/>
      <c r="CO8" s="64"/>
      <c r="CP8" s="64"/>
      <c r="CQ8" s="64"/>
      <c r="CR8" s="64"/>
      <c r="CS8" s="64"/>
      <c r="CT8" s="64"/>
      <c r="CU8" s="64"/>
      <c r="CV8" s="64"/>
      <c r="CW8" s="64"/>
      <c r="CX8" s="64"/>
      <c r="CY8" s="64"/>
      <c r="CZ8" s="64"/>
      <c r="DA8" s="64"/>
      <c r="DB8" s="64"/>
      <c r="DC8" s="64"/>
      <c r="DD8" s="64"/>
      <c r="DE8" s="64"/>
      <c r="DF8" s="64"/>
      <c r="DG8" s="64"/>
      <c r="DH8" s="64" t="s">
        <v>14</v>
      </c>
      <c r="DI8" s="64"/>
      <c r="DJ8" s="64"/>
      <c r="DK8" s="64" t="s">
        <v>14</v>
      </c>
      <c r="DL8" s="64" t="s">
        <v>14</v>
      </c>
      <c r="DM8" s="64" t="s">
        <v>14</v>
      </c>
      <c r="DN8" s="64" t="s">
        <v>14</v>
      </c>
      <c r="DO8" s="64" t="s">
        <v>14</v>
      </c>
      <c r="DP8" s="64"/>
      <c r="DQ8" s="64"/>
      <c r="DR8" s="64"/>
      <c r="DS8" s="64"/>
      <c r="DT8" s="64"/>
      <c r="DU8" s="64"/>
      <c r="DV8" s="64"/>
      <c r="DW8" s="64"/>
      <c r="DX8" s="64"/>
      <c r="DY8" s="64"/>
      <c r="DZ8" s="64"/>
      <c r="EA8" s="64"/>
      <c r="EB8" s="64"/>
      <c r="EC8" s="64"/>
      <c r="ED8" s="64"/>
      <c r="EE8" s="64"/>
      <c r="EF8" s="64"/>
      <c r="EG8" s="64"/>
      <c r="EH8" s="64"/>
      <c r="EI8" s="64"/>
      <c r="EJ8" s="64"/>
      <c r="EK8" s="64"/>
      <c r="EL8" s="64"/>
      <c r="EM8" s="64"/>
      <c r="EN8" s="64"/>
      <c r="EO8" s="64"/>
      <c r="EP8" s="64"/>
      <c r="EQ8" s="64"/>
      <c r="ER8" s="64"/>
      <c r="ES8" s="64"/>
      <c r="ET8" s="64"/>
      <c r="EU8" s="64"/>
      <c r="EV8" s="64"/>
      <c r="EW8" s="64"/>
      <c r="EX8" s="64"/>
      <c r="EY8" s="64"/>
      <c r="EZ8" s="64"/>
      <c r="FA8" s="64"/>
      <c r="FB8" s="64"/>
      <c r="FC8" s="64"/>
      <c r="FD8" s="64"/>
      <c r="FE8" s="64"/>
      <c r="FF8" s="64"/>
      <c r="FG8" s="64"/>
      <c r="FH8" s="64"/>
      <c r="FI8" s="64"/>
      <c r="FJ8" s="64"/>
      <c r="FK8" s="64"/>
      <c r="FL8" s="64"/>
      <c r="FM8" s="64"/>
      <c r="FN8" s="64"/>
      <c r="FO8" s="64"/>
      <c r="FP8" s="64"/>
      <c r="FQ8" s="64" t="s">
        <v>19</v>
      </c>
      <c r="FR8" s="64" t="s">
        <v>14</v>
      </c>
      <c r="FS8" s="64"/>
      <c r="FT8" s="64"/>
      <c r="FU8" s="64"/>
      <c r="FV8" s="64"/>
      <c r="FW8" s="64"/>
      <c r="FX8" s="64"/>
      <c r="FY8" s="64"/>
      <c r="FZ8" s="64"/>
      <c r="GA8" s="64"/>
      <c r="GB8" s="64"/>
      <c r="GC8" s="64"/>
      <c r="GD8" s="64"/>
      <c r="GE8" s="64"/>
      <c r="GF8" s="64"/>
      <c r="GG8" s="64"/>
      <c r="GH8" s="64"/>
      <c r="GI8" s="64"/>
      <c r="GJ8" s="64"/>
      <c r="GK8" s="64"/>
      <c r="GL8" s="64"/>
      <c r="GM8" s="64"/>
      <c r="GN8" s="64"/>
      <c r="GO8" s="64"/>
      <c r="GP8" s="64"/>
      <c r="GQ8" s="64"/>
      <c r="GR8" s="64"/>
      <c r="GS8" s="64"/>
      <c r="GT8" s="64"/>
      <c r="GU8" s="64"/>
      <c r="GV8" s="64"/>
      <c r="GW8" s="64"/>
      <c r="GX8" s="64"/>
      <c r="GY8" s="64"/>
      <c r="GZ8" s="64"/>
      <c r="HA8" s="64"/>
      <c r="HB8" s="64"/>
      <c r="HC8" s="64"/>
      <c r="HD8" s="64"/>
      <c r="HE8" s="64"/>
      <c r="HF8" s="64"/>
      <c r="HG8" s="64"/>
      <c r="HH8" s="64"/>
      <c r="HI8" s="64"/>
      <c r="HJ8" s="64"/>
      <c r="HK8" s="64"/>
      <c r="HL8" s="64"/>
      <c r="HM8" s="64"/>
      <c r="HN8" s="64"/>
      <c r="HO8" s="64"/>
      <c r="HP8" s="64"/>
      <c r="HQ8" s="64"/>
      <c r="HR8" s="64"/>
      <c r="HS8" s="64"/>
      <c r="HT8" s="64"/>
      <c r="HU8" s="64"/>
      <c r="HV8" s="64"/>
      <c r="HW8" s="64"/>
      <c r="HX8" s="64"/>
      <c r="HY8" s="64"/>
      <c r="HZ8" s="64"/>
      <c r="IA8" s="64"/>
      <c r="IB8" s="64"/>
      <c r="IC8" s="64"/>
      <c r="ID8" s="64"/>
      <c r="IE8" s="64"/>
      <c r="IF8" s="64"/>
      <c r="IG8" s="64"/>
      <c r="IH8" s="64"/>
      <c r="II8" s="64"/>
      <c r="IJ8" s="64"/>
      <c r="IK8" s="64"/>
      <c r="IL8" s="64"/>
      <c r="IM8" s="64"/>
      <c r="IN8" s="64"/>
      <c r="IO8" s="64"/>
      <c r="IP8" s="64"/>
      <c r="IQ8" s="64"/>
      <c r="IR8" s="64"/>
      <c r="IS8" s="64"/>
      <c r="IT8" s="64"/>
      <c r="IU8" s="64"/>
      <c r="IV8" s="64"/>
      <c r="IW8" s="64"/>
      <c r="IX8" s="64"/>
      <c r="IY8" s="64"/>
      <c r="IZ8" s="64"/>
      <c r="JA8" s="64"/>
      <c r="JB8" s="64"/>
      <c r="JC8" s="64"/>
      <c r="JD8" s="64"/>
      <c r="JE8" s="64"/>
      <c r="JF8" s="64"/>
      <c r="JG8" s="64"/>
      <c r="JH8" s="64"/>
      <c r="JI8" s="64"/>
      <c r="JJ8" s="64"/>
      <c r="JK8" s="64"/>
      <c r="JL8" s="64"/>
      <c r="JM8" s="64"/>
      <c r="JN8" s="64"/>
      <c r="JO8" s="77"/>
      <c r="JP8" s="77"/>
      <c r="JQ8" s="77"/>
      <c r="JR8" s="77"/>
      <c r="JS8" s="77"/>
      <c r="JT8" s="77"/>
      <c r="JU8" s="77"/>
      <c r="JV8" s="77"/>
      <c r="JW8" s="77"/>
      <c r="JX8" s="77"/>
      <c r="JY8" s="77"/>
      <c r="JZ8" s="77"/>
      <c r="KA8" s="77"/>
      <c r="KB8" s="77"/>
      <c r="KC8" s="77"/>
      <c r="KD8" s="77"/>
      <c r="KE8" s="77"/>
      <c r="KF8" s="77"/>
      <c r="KG8" s="77"/>
      <c r="KH8" s="77"/>
      <c r="KI8" s="77"/>
      <c r="KJ8" s="77"/>
      <c r="KK8" s="77"/>
      <c r="KL8" s="77"/>
      <c r="KM8" s="77"/>
      <c r="KN8" s="77"/>
      <c r="KO8" s="77"/>
      <c r="KP8" s="77"/>
      <c r="KQ8" s="77"/>
      <c r="KR8" s="77"/>
      <c r="KS8" s="77"/>
      <c r="KT8" s="64"/>
      <c r="KU8" s="64"/>
      <c r="KV8" s="64"/>
      <c r="KW8" s="64"/>
      <c r="KX8" s="64"/>
      <c r="KY8" s="64"/>
      <c r="KZ8" s="64"/>
      <c r="LA8" s="64"/>
      <c r="LB8" s="64"/>
      <c r="LC8" s="64"/>
      <c r="LD8" s="64"/>
      <c r="LE8" s="64"/>
      <c r="LF8" s="64"/>
      <c r="LG8" s="64"/>
      <c r="LH8" s="64"/>
      <c r="LI8" s="64"/>
      <c r="LJ8" s="64"/>
      <c r="LK8" s="64"/>
      <c r="LL8" s="64"/>
      <c r="LM8" s="64"/>
      <c r="LN8" s="64"/>
      <c r="LO8" s="64"/>
      <c r="LP8" s="64"/>
      <c r="LQ8" s="64"/>
      <c r="LR8" s="64"/>
      <c r="LS8" s="64"/>
      <c r="LT8" s="64"/>
      <c r="LU8" s="64"/>
      <c r="LV8" s="64"/>
      <c r="LW8" s="64"/>
      <c r="LX8" s="64"/>
      <c r="LY8" s="64"/>
      <c r="LZ8" s="64"/>
      <c r="MA8" s="64"/>
      <c r="MB8" s="64"/>
      <c r="MC8" s="64"/>
      <c r="MD8" s="64"/>
      <c r="ME8" s="64"/>
      <c r="MF8" s="64"/>
      <c r="MG8" s="64"/>
      <c r="MH8" s="64"/>
      <c r="MI8" s="64"/>
      <c r="MJ8" s="64"/>
      <c r="MK8" s="64"/>
      <c r="ML8" s="64"/>
      <c r="MM8" s="64"/>
      <c r="MN8" s="64"/>
      <c r="MO8" s="64"/>
      <c r="MP8" s="64"/>
      <c r="MQ8" s="64"/>
      <c r="MR8" s="64"/>
      <c r="MS8" s="64"/>
      <c r="MT8" s="64"/>
      <c r="MU8" s="64"/>
      <c r="MV8" s="64"/>
      <c r="MW8" s="64"/>
      <c r="MX8" s="64"/>
      <c r="MY8" s="64"/>
      <c r="MZ8" s="64"/>
      <c r="NA8" s="64"/>
      <c r="NB8" s="64"/>
      <c r="NC8" s="77">
        <f t="shared" si="354"/>
        <v>19</v>
      </c>
      <c r="ND8" s="77">
        <f t="shared" si="353"/>
        <v>1</v>
      </c>
      <c r="NE8" s="77">
        <f t="shared" si="353"/>
        <v>1</v>
      </c>
      <c r="NF8" s="77">
        <f t="shared" si="353"/>
        <v>0</v>
      </c>
      <c r="NG8" s="77">
        <f t="shared" si="353"/>
        <v>0</v>
      </c>
      <c r="NH8" s="77">
        <f t="shared" si="353"/>
        <v>0</v>
      </c>
      <c r="NI8" s="77">
        <f t="shared" si="353"/>
        <v>0</v>
      </c>
      <c r="NJ8" s="77">
        <f t="shared" si="353"/>
        <v>0</v>
      </c>
    </row>
    <row r="9" spans="1:374" x14ac:dyDescent="0.3">
      <c r="A9" s="65" t="s">
        <v>78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 t="s">
        <v>25</v>
      </c>
      <c r="AF9" s="64"/>
      <c r="AG9" s="64"/>
      <c r="AH9" s="64"/>
      <c r="AI9" s="64" t="s">
        <v>21</v>
      </c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 t="s">
        <v>21</v>
      </c>
      <c r="BC9" s="64" t="s">
        <v>14</v>
      </c>
      <c r="BD9" s="64" t="s">
        <v>14</v>
      </c>
      <c r="BE9" s="64"/>
      <c r="BF9" s="64"/>
      <c r="BG9" s="64" t="s">
        <v>14</v>
      </c>
      <c r="BH9" s="64"/>
      <c r="BI9" s="64"/>
      <c r="BJ9" s="64"/>
      <c r="BK9" s="64" t="s">
        <v>21</v>
      </c>
      <c r="BL9" s="64"/>
      <c r="BM9" s="64"/>
      <c r="BN9" s="64"/>
      <c r="BO9" s="64"/>
      <c r="BP9" s="64" t="s">
        <v>21</v>
      </c>
      <c r="BQ9" s="64"/>
      <c r="BR9" s="64"/>
      <c r="BS9" s="64"/>
      <c r="BT9" s="64"/>
      <c r="BU9" s="64"/>
      <c r="BV9" s="64"/>
      <c r="BW9" s="64"/>
      <c r="BX9" s="64" t="s">
        <v>21</v>
      </c>
      <c r="BY9" s="64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4"/>
      <c r="CM9" s="64" t="s">
        <v>14</v>
      </c>
      <c r="CN9" s="64"/>
      <c r="CO9" s="64"/>
      <c r="CP9" s="64"/>
      <c r="CQ9" s="64" t="s">
        <v>21</v>
      </c>
      <c r="CR9" s="64"/>
      <c r="CS9" s="64"/>
      <c r="CT9" s="64"/>
      <c r="CU9" s="64"/>
      <c r="CV9" s="64"/>
      <c r="CW9" s="64"/>
      <c r="CX9" s="64"/>
      <c r="CY9" s="64"/>
      <c r="CZ9" s="64" t="s">
        <v>21</v>
      </c>
      <c r="DA9" s="64"/>
      <c r="DB9" s="64"/>
      <c r="DC9" s="64"/>
      <c r="DD9" s="64"/>
      <c r="DE9" s="64"/>
      <c r="DF9" s="64"/>
      <c r="DG9" s="64"/>
      <c r="DH9" s="64" t="s">
        <v>21</v>
      </c>
      <c r="DI9" s="64"/>
      <c r="DJ9" s="64"/>
      <c r="DK9" s="64"/>
      <c r="DL9" s="64"/>
      <c r="DM9" s="64" t="s">
        <v>21</v>
      </c>
      <c r="DN9" s="64"/>
      <c r="DO9" s="64"/>
      <c r="DP9" s="64"/>
      <c r="DQ9" s="64"/>
      <c r="DR9" s="64"/>
      <c r="DS9" s="64"/>
      <c r="DT9" s="64" t="s">
        <v>21</v>
      </c>
      <c r="DU9" s="64"/>
      <c r="DV9" s="64" t="s">
        <v>14</v>
      </c>
      <c r="DW9" s="64"/>
      <c r="DX9" s="64"/>
      <c r="DY9" s="64"/>
      <c r="DZ9" s="64"/>
      <c r="EA9" s="64"/>
      <c r="EB9" s="64" t="s">
        <v>21</v>
      </c>
      <c r="EC9" s="64" t="s">
        <v>14</v>
      </c>
      <c r="ED9" s="64"/>
      <c r="EE9" s="64"/>
      <c r="EF9" s="64"/>
      <c r="EG9" s="64"/>
      <c r="EH9" s="64" t="s">
        <v>21</v>
      </c>
      <c r="EI9" s="64"/>
      <c r="EJ9" s="64" t="s">
        <v>14</v>
      </c>
      <c r="EK9" s="64"/>
      <c r="EL9" s="64"/>
      <c r="EM9" s="64"/>
      <c r="EN9" s="64"/>
      <c r="EO9" s="64"/>
      <c r="EP9" s="64"/>
      <c r="EQ9" s="64" t="s">
        <v>14</v>
      </c>
      <c r="ER9" s="64"/>
      <c r="ES9" s="64"/>
      <c r="ET9" s="64" t="s">
        <v>25</v>
      </c>
      <c r="EU9" s="64"/>
      <c r="EV9" s="64"/>
      <c r="EW9" s="64"/>
      <c r="EX9" s="64"/>
      <c r="EY9" s="64"/>
      <c r="EZ9" s="64"/>
      <c r="FA9" s="64"/>
      <c r="FB9" s="64"/>
      <c r="FC9" s="64" t="s">
        <v>21</v>
      </c>
      <c r="FD9" s="64"/>
      <c r="FE9" s="64" t="s">
        <v>25</v>
      </c>
      <c r="FF9" s="64"/>
      <c r="FG9" s="64"/>
      <c r="FH9" s="64"/>
      <c r="FI9" s="64"/>
      <c r="FJ9" s="64"/>
      <c r="FK9" s="64"/>
      <c r="FL9" s="64"/>
      <c r="FM9" s="64"/>
      <c r="FN9" s="64"/>
      <c r="FO9" s="64" t="s">
        <v>21</v>
      </c>
      <c r="FP9" s="64"/>
      <c r="FQ9" s="64"/>
      <c r="FR9" s="64"/>
      <c r="FS9" s="64"/>
      <c r="FT9" s="64"/>
      <c r="FU9" s="64"/>
      <c r="FV9" s="64"/>
      <c r="FW9" s="64"/>
      <c r="FX9" s="64"/>
      <c r="FY9" s="64"/>
      <c r="FZ9" s="64"/>
      <c r="GA9" s="78"/>
      <c r="GB9" s="78"/>
      <c r="GC9" s="78"/>
      <c r="GD9" s="78"/>
      <c r="GE9" s="78"/>
      <c r="GF9" s="78"/>
      <c r="GG9" s="78"/>
      <c r="GH9" s="78"/>
      <c r="GI9" s="78"/>
      <c r="GJ9" s="78"/>
      <c r="GK9" s="78"/>
      <c r="GL9" s="78"/>
      <c r="GM9" s="78"/>
      <c r="GN9" s="78"/>
      <c r="GO9" s="78"/>
      <c r="GP9" s="78"/>
      <c r="GQ9" s="78"/>
      <c r="GR9" s="78"/>
      <c r="GS9" s="78"/>
      <c r="GT9" s="78"/>
      <c r="GU9" s="78"/>
      <c r="GV9" s="78"/>
      <c r="GW9" s="78"/>
      <c r="GX9" s="78"/>
      <c r="GY9" s="78"/>
      <c r="GZ9" s="78"/>
      <c r="HA9" s="78"/>
      <c r="HB9" s="78"/>
      <c r="HC9" s="78"/>
      <c r="HD9" s="78"/>
      <c r="HE9" s="78"/>
      <c r="HF9" s="64"/>
      <c r="HG9" s="64"/>
      <c r="HH9" s="64"/>
      <c r="HI9" s="64"/>
      <c r="HJ9" s="64"/>
      <c r="HK9" s="64"/>
      <c r="HL9" s="64"/>
      <c r="HM9" s="64"/>
      <c r="HN9" s="64"/>
      <c r="HO9" s="64"/>
      <c r="HP9" s="64"/>
      <c r="HQ9" s="64"/>
      <c r="HR9" s="64"/>
      <c r="HS9" s="64"/>
      <c r="HT9" s="64"/>
      <c r="HU9" s="64"/>
      <c r="HV9" s="64"/>
      <c r="HW9" s="64"/>
      <c r="HX9" s="64"/>
      <c r="HY9" s="64"/>
      <c r="HZ9" s="64"/>
      <c r="IA9" s="64"/>
      <c r="IB9" s="64"/>
      <c r="IC9" s="64"/>
      <c r="ID9" s="64"/>
      <c r="IE9" s="64"/>
      <c r="IF9" s="64"/>
      <c r="IG9" s="64"/>
      <c r="IH9" s="64"/>
      <c r="II9" s="64"/>
      <c r="IJ9" s="64"/>
      <c r="IK9" s="64"/>
      <c r="IL9" s="64"/>
      <c r="IM9" s="64"/>
      <c r="IN9" s="64"/>
      <c r="IO9" s="64"/>
      <c r="IP9" s="64"/>
      <c r="IQ9" s="64"/>
      <c r="IR9" s="64"/>
      <c r="IS9" s="64"/>
      <c r="IT9" s="64"/>
      <c r="IU9" s="64"/>
      <c r="IV9" s="64"/>
      <c r="IW9" s="64"/>
      <c r="IX9" s="64"/>
      <c r="IY9" s="64"/>
      <c r="IZ9" s="64"/>
      <c r="JA9" s="64"/>
      <c r="JB9" s="64"/>
      <c r="JC9" s="64"/>
      <c r="JD9" s="64"/>
      <c r="JE9" s="64"/>
      <c r="JF9" s="64"/>
      <c r="JG9" s="64"/>
      <c r="JH9" s="64"/>
      <c r="JI9" s="64"/>
      <c r="JJ9" s="64"/>
      <c r="JK9" s="64"/>
      <c r="JL9" s="64"/>
      <c r="JM9" s="64"/>
      <c r="JN9" s="64"/>
      <c r="JO9" s="77"/>
      <c r="JP9" s="77"/>
      <c r="JQ9" s="77"/>
      <c r="JR9" s="77"/>
      <c r="JS9" s="77"/>
      <c r="JT9" s="77"/>
      <c r="JU9" s="77"/>
      <c r="JV9" s="77"/>
      <c r="JW9" s="77"/>
      <c r="JX9" s="77"/>
      <c r="JY9" s="77"/>
      <c r="JZ9" s="77"/>
      <c r="KA9" s="77"/>
      <c r="KB9" s="77"/>
      <c r="KC9" s="77"/>
      <c r="KD9" s="77"/>
      <c r="KE9" s="77"/>
      <c r="KF9" s="77"/>
      <c r="KG9" s="77"/>
      <c r="KH9" s="77"/>
      <c r="KI9" s="77"/>
      <c r="KJ9" s="77"/>
      <c r="KK9" s="77"/>
      <c r="KL9" s="77"/>
      <c r="KM9" s="77"/>
      <c r="KN9" s="77"/>
      <c r="KO9" s="77"/>
      <c r="KP9" s="77"/>
      <c r="KQ9" s="77"/>
      <c r="KR9" s="77"/>
      <c r="KS9" s="77"/>
      <c r="KT9" s="64"/>
      <c r="KU9" s="64"/>
      <c r="KV9" s="64"/>
      <c r="KW9" s="64"/>
      <c r="KX9" s="64"/>
      <c r="KY9" s="64"/>
      <c r="KZ9" s="64"/>
      <c r="LA9" s="64"/>
      <c r="LB9" s="64"/>
      <c r="LC9" s="64"/>
      <c r="LD9" s="64"/>
      <c r="LE9" s="64"/>
      <c r="LF9" s="64"/>
      <c r="LG9" s="64"/>
      <c r="LH9" s="64"/>
      <c r="LI9" s="64"/>
      <c r="LJ9" s="64"/>
      <c r="LK9" s="64"/>
      <c r="LL9" s="64"/>
      <c r="LM9" s="64"/>
      <c r="LN9" s="64"/>
      <c r="LO9" s="64"/>
      <c r="LP9" s="64"/>
      <c r="LQ9" s="64"/>
      <c r="LR9" s="64"/>
      <c r="LS9" s="64"/>
      <c r="LT9" s="64"/>
      <c r="LU9" s="64"/>
      <c r="LV9" s="64"/>
      <c r="LW9" s="64"/>
      <c r="LX9" s="64"/>
      <c r="LY9" s="64"/>
      <c r="LZ9" s="64"/>
      <c r="MA9" s="64"/>
      <c r="MB9" s="64"/>
      <c r="MC9" s="64"/>
      <c r="MD9" s="64"/>
      <c r="ME9" s="64"/>
      <c r="MF9" s="64"/>
      <c r="MG9" s="64"/>
      <c r="MH9" s="64"/>
      <c r="MI9" s="64"/>
      <c r="MJ9" s="64"/>
      <c r="MK9" s="64"/>
      <c r="ML9" s="64"/>
      <c r="MM9" s="64"/>
      <c r="MN9" s="64"/>
      <c r="MO9" s="64"/>
      <c r="MP9" s="64"/>
      <c r="MQ9" s="64"/>
      <c r="MR9" s="64"/>
      <c r="MS9" s="64"/>
      <c r="MT9" s="64"/>
      <c r="MU9" s="64"/>
      <c r="MV9" s="64"/>
      <c r="MW9" s="64" t="s">
        <v>25</v>
      </c>
      <c r="MX9" s="64" t="s">
        <v>25</v>
      </c>
      <c r="MY9" s="64" t="s">
        <v>25</v>
      </c>
      <c r="MZ9" s="64" t="s">
        <v>25</v>
      </c>
      <c r="NA9" s="64"/>
      <c r="NB9" s="64"/>
      <c r="NC9" s="77">
        <f t="shared" si="354"/>
        <v>8</v>
      </c>
      <c r="ND9" s="77">
        <f t="shared" si="353"/>
        <v>0</v>
      </c>
      <c r="NE9" s="77">
        <f t="shared" si="353"/>
        <v>14</v>
      </c>
      <c r="NF9" s="77">
        <f t="shared" si="353"/>
        <v>0</v>
      </c>
      <c r="NG9" s="77">
        <f t="shared" si="353"/>
        <v>7</v>
      </c>
      <c r="NH9" s="77">
        <f t="shared" si="353"/>
        <v>0</v>
      </c>
      <c r="NI9" s="77">
        <f t="shared" si="353"/>
        <v>0</v>
      </c>
      <c r="NJ9" s="77">
        <f t="shared" si="353"/>
        <v>0</v>
      </c>
    </row>
    <row r="10" spans="1:374" x14ac:dyDescent="0.3">
      <c r="A10" s="66" t="s">
        <v>80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 t="s">
        <v>21</v>
      </c>
      <c r="U10" s="64"/>
      <c r="V10" s="64"/>
      <c r="W10" s="64"/>
      <c r="X10" s="64"/>
      <c r="Y10" s="64"/>
      <c r="Z10" s="64" t="s">
        <v>21</v>
      </c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 t="s">
        <v>21</v>
      </c>
      <c r="AN10" s="64"/>
      <c r="AO10" s="64"/>
      <c r="AP10" s="64"/>
      <c r="AQ10" s="64"/>
      <c r="AR10" s="64"/>
      <c r="AS10" s="64"/>
      <c r="AT10" s="64"/>
      <c r="AU10" s="64"/>
      <c r="AV10" s="64" t="s">
        <v>14</v>
      </c>
      <c r="AW10" s="64" t="s">
        <v>14</v>
      </c>
      <c r="AX10" s="64"/>
      <c r="AY10" s="64"/>
      <c r="AZ10" s="64" t="s">
        <v>14</v>
      </c>
      <c r="BA10" s="64" t="s">
        <v>14</v>
      </c>
      <c r="BB10" s="64" t="s">
        <v>14</v>
      </c>
      <c r="BC10" s="64" t="s">
        <v>14</v>
      </c>
      <c r="BD10" s="64" t="s">
        <v>14</v>
      </c>
      <c r="BE10" s="64"/>
      <c r="BF10" s="64"/>
      <c r="BG10" s="64" t="s">
        <v>14</v>
      </c>
      <c r="BH10" s="64" t="s">
        <v>14</v>
      </c>
      <c r="BI10" s="64" t="s">
        <v>14</v>
      </c>
      <c r="BJ10" s="64" t="s">
        <v>14</v>
      </c>
      <c r="BK10" s="64" t="s">
        <v>14</v>
      </c>
      <c r="BL10" s="64"/>
      <c r="BM10" s="64"/>
      <c r="BN10" s="64"/>
      <c r="BO10" s="64" t="s">
        <v>21</v>
      </c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 t="s">
        <v>21</v>
      </c>
      <c r="CF10" s="64"/>
      <c r="CG10" s="64"/>
      <c r="CH10" s="64"/>
      <c r="CI10" s="64"/>
      <c r="CJ10" s="64"/>
      <c r="CK10" s="64"/>
      <c r="CL10" s="64"/>
      <c r="CM10" s="64"/>
      <c r="CN10" s="64"/>
      <c r="CO10" s="64"/>
      <c r="CP10" s="64"/>
      <c r="CQ10" s="64"/>
      <c r="CR10" s="64"/>
      <c r="CS10" s="64"/>
      <c r="CT10" s="64"/>
      <c r="CU10" s="64"/>
      <c r="CV10" s="64"/>
      <c r="CW10" s="64"/>
      <c r="CX10" s="64"/>
      <c r="CY10" s="64"/>
      <c r="CZ10" s="64"/>
      <c r="DA10" s="64"/>
      <c r="DB10" s="64"/>
      <c r="DC10" s="64"/>
      <c r="DD10" s="64"/>
      <c r="DE10" s="64"/>
      <c r="DF10" s="64" t="s">
        <v>21</v>
      </c>
      <c r="DG10" s="64" t="s">
        <v>21</v>
      </c>
      <c r="DH10" s="64"/>
      <c r="DI10" s="64"/>
      <c r="DJ10" s="64"/>
      <c r="DK10" s="64"/>
      <c r="DL10" s="64"/>
      <c r="DM10" s="64"/>
      <c r="DN10" s="64"/>
      <c r="DO10" s="64"/>
      <c r="DP10" s="64"/>
      <c r="DQ10" s="64"/>
      <c r="DR10" s="64"/>
      <c r="DS10" s="64"/>
      <c r="DT10" s="64"/>
      <c r="DU10" s="64"/>
      <c r="DV10" s="64"/>
      <c r="DW10" s="64"/>
      <c r="DX10" s="64"/>
      <c r="DY10" s="64"/>
      <c r="DZ10" s="64"/>
      <c r="EA10" s="64"/>
      <c r="EB10" s="64"/>
      <c r="EC10" s="64"/>
      <c r="ED10" s="64"/>
      <c r="EE10" s="64"/>
      <c r="EF10" s="64"/>
      <c r="EG10" s="64"/>
      <c r="EH10" s="64"/>
      <c r="EI10" s="64"/>
      <c r="EJ10" s="64" t="s">
        <v>21</v>
      </c>
      <c r="EK10" s="64"/>
      <c r="EL10" s="64"/>
      <c r="EM10" s="64"/>
      <c r="EN10" s="64"/>
      <c r="EO10" s="64"/>
      <c r="EP10" s="64"/>
      <c r="EQ10" s="64" t="s">
        <v>25</v>
      </c>
      <c r="ER10" s="64"/>
      <c r="ES10" s="64"/>
      <c r="ET10" s="64"/>
      <c r="EU10" s="64"/>
      <c r="EV10" s="64"/>
      <c r="EW10" s="64"/>
      <c r="EX10" s="64"/>
      <c r="EY10" s="64"/>
      <c r="EZ10" s="64"/>
      <c r="FA10" s="64"/>
      <c r="FB10" s="64"/>
      <c r="FC10" s="64" t="s">
        <v>21</v>
      </c>
      <c r="FD10" s="64"/>
      <c r="FE10" s="64"/>
      <c r="FF10" s="64"/>
      <c r="FG10" s="64"/>
      <c r="FH10" s="64"/>
      <c r="FI10" s="64"/>
      <c r="FJ10" s="64"/>
      <c r="FK10" s="64"/>
      <c r="FL10" s="64"/>
      <c r="FM10" s="64"/>
      <c r="FN10" s="64"/>
      <c r="FO10" s="64"/>
      <c r="FP10" s="64"/>
      <c r="FQ10" s="64" t="s">
        <v>27</v>
      </c>
      <c r="FR10" s="64"/>
      <c r="FS10" s="64" t="s">
        <v>21</v>
      </c>
      <c r="FT10" s="64"/>
      <c r="FU10" s="64"/>
      <c r="FV10" s="64"/>
      <c r="FW10" s="64"/>
      <c r="FX10" s="64"/>
      <c r="FY10" s="64"/>
      <c r="FZ10" s="64"/>
      <c r="GA10" s="64"/>
      <c r="GB10" s="64"/>
      <c r="GC10" s="64"/>
      <c r="GD10" s="64"/>
      <c r="GE10" s="64"/>
      <c r="GF10" s="64"/>
      <c r="GG10" s="64"/>
      <c r="GH10" s="64"/>
      <c r="GI10" s="64"/>
      <c r="GJ10" s="64"/>
      <c r="GK10" s="64"/>
      <c r="GL10" s="64"/>
      <c r="GM10" s="64"/>
      <c r="GN10" s="64"/>
      <c r="GO10" s="64"/>
      <c r="GP10" s="64"/>
      <c r="GQ10" s="64" t="s">
        <v>14</v>
      </c>
      <c r="GR10" s="64" t="s">
        <v>14</v>
      </c>
      <c r="GS10" s="64" t="s">
        <v>14</v>
      </c>
      <c r="GT10" s="64" t="s">
        <v>14</v>
      </c>
      <c r="GU10" s="64" t="s">
        <v>14</v>
      </c>
      <c r="GV10" s="64"/>
      <c r="GW10" s="64"/>
      <c r="GX10" s="64" t="s">
        <v>14</v>
      </c>
      <c r="GY10" s="64" t="s">
        <v>14</v>
      </c>
      <c r="GZ10" s="64" t="s">
        <v>14</v>
      </c>
      <c r="HA10" s="64" t="s">
        <v>14</v>
      </c>
      <c r="HB10" s="64" t="s">
        <v>14</v>
      </c>
      <c r="HC10" s="64"/>
      <c r="HD10" s="64"/>
      <c r="HE10" s="64" t="s">
        <v>14</v>
      </c>
      <c r="HF10" s="64" t="s">
        <v>14</v>
      </c>
      <c r="HG10" s="64" t="s">
        <v>14</v>
      </c>
      <c r="HH10" s="64" t="s">
        <v>14</v>
      </c>
      <c r="HI10" s="64" t="s">
        <v>14</v>
      </c>
      <c r="HJ10" s="64"/>
      <c r="HK10" s="64"/>
      <c r="HL10" s="64"/>
      <c r="HM10" s="64"/>
      <c r="HN10" s="64"/>
      <c r="HO10" s="64"/>
      <c r="HP10" s="64"/>
      <c r="HQ10" s="64"/>
      <c r="HR10" s="64"/>
      <c r="HS10" s="64"/>
      <c r="HT10" s="64"/>
      <c r="HU10" s="64"/>
      <c r="HV10" s="64"/>
      <c r="HW10" s="64"/>
      <c r="HX10" s="64"/>
      <c r="HY10" s="64"/>
      <c r="HZ10" s="64"/>
      <c r="IA10" s="64"/>
      <c r="IB10" s="64"/>
      <c r="IC10" s="64"/>
      <c r="ID10" s="64"/>
      <c r="IE10" s="64"/>
      <c r="IF10" s="64"/>
      <c r="IG10" s="64"/>
      <c r="IH10" s="64"/>
      <c r="II10" s="64"/>
      <c r="IJ10" s="64"/>
      <c r="IK10" s="64"/>
      <c r="IL10" s="64"/>
      <c r="IM10" s="64"/>
      <c r="IN10" s="64"/>
      <c r="IO10" s="64"/>
      <c r="IP10" s="64"/>
      <c r="IQ10" s="64"/>
      <c r="IR10" s="64"/>
      <c r="IS10" s="64"/>
      <c r="IT10" s="64"/>
      <c r="IU10" s="64"/>
      <c r="IV10" s="64"/>
      <c r="IW10" s="64"/>
      <c r="IX10" s="64"/>
      <c r="IY10" s="64"/>
      <c r="IZ10" s="64"/>
      <c r="JA10" s="64"/>
      <c r="JB10" s="64"/>
      <c r="JC10" s="64"/>
      <c r="JD10" s="64"/>
      <c r="JE10" s="64"/>
      <c r="JF10" s="64"/>
      <c r="JG10" s="64"/>
      <c r="JH10" s="64"/>
      <c r="JI10" s="64"/>
      <c r="JJ10" s="64"/>
      <c r="JK10" s="64"/>
      <c r="JL10" s="64"/>
      <c r="JM10" s="64"/>
      <c r="JN10" s="64"/>
      <c r="JO10" s="77"/>
      <c r="JP10" s="77"/>
      <c r="JQ10" s="77"/>
      <c r="JR10" s="77"/>
      <c r="JS10" s="77"/>
      <c r="JT10" s="77"/>
      <c r="JU10" s="77"/>
      <c r="JV10" s="77"/>
      <c r="JW10" s="77"/>
      <c r="JX10" s="77"/>
      <c r="JY10" s="77"/>
      <c r="JZ10" s="77"/>
      <c r="KA10" s="77"/>
      <c r="KB10" s="77"/>
      <c r="KC10" s="77"/>
      <c r="KD10" s="77"/>
      <c r="KE10" s="77"/>
      <c r="KF10" s="77"/>
      <c r="KG10" s="77"/>
      <c r="KH10" s="77"/>
      <c r="KI10" s="77"/>
      <c r="KJ10" s="77"/>
      <c r="KK10" s="77"/>
      <c r="KL10" s="77"/>
      <c r="KM10" s="77"/>
      <c r="KN10" s="77"/>
      <c r="KO10" s="77"/>
      <c r="KP10" s="77"/>
      <c r="KQ10" s="77"/>
      <c r="KR10" s="77"/>
      <c r="KS10" s="77"/>
      <c r="KT10" s="64"/>
      <c r="KU10" s="64"/>
      <c r="KV10" s="64"/>
      <c r="KW10" s="64"/>
      <c r="KX10" s="64"/>
      <c r="KY10" s="64"/>
      <c r="KZ10" s="64"/>
      <c r="LA10" s="64"/>
      <c r="LB10" s="64"/>
      <c r="LC10" s="64"/>
      <c r="LD10" s="64"/>
      <c r="LE10" s="64"/>
      <c r="LF10" s="64"/>
      <c r="LG10" s="64"/>
      <c r="LH10" s="64"/>
      <c r="LI10" s="64"/>
      <c r="LJ10" s="64"/>
      <c r="LK10" s="64"/>
      <c r="LL10" s="64"/>
      <c r="LM10" s="64"/>
      <c r="LN10" s="64"/>
      <c r="LO10" s="64"/>
      <c r="LP10" s="64"/>
      <c r="LQ10" s="64"/>
      <c r="LR10" s="64"/>
      <c r="LS10" s="64"/>
      <c r="LT10" s="64"/>
      <c r="LU10" s="64"/>
      <c r="LV10" s="64"/>
      <c r="LW10" s="64"/>
      <c r="LX10" s="64"/>
      <c r="LY10" s="64"/>
      <c r="LZ10" s="64"/>
      <c r="MA10" s="64"/>
      <c r="MB10" s="64"/>
      <c r="MC10" s="64"/>
      <c r="MD10" s="64"/>
      <c r="ME10" s="64"/>
      <c r="MF10" s="64"/>
      <c r="MG10" s="64"/>
      <c r="MH10" s="64"/>
      <c r="MI10" s="64"/>
      <c r="MJ10" s="64"/>
      <c r="MK10" s="64"/>
      <c r="ML10" s="64"/>
      <c r="MM10" s="64"/>
      <c r="MN10" s="64"/>
      <c r="MO10" s="64"/>
      <c r="MP10" s="64"/>
      <c r="MQ10" s="64"/>
      <c r="MR10" s="64"/>
      <c r="MS10" s="64"/>
      <c r="MT10" s="64"/>
      <c r="MU10" s="64"/>
      <c r="MV10" s="64"/>
      <c r="MW10" s="64" t="s">
        <v>25</v>
      </c>
      <c r="MX10" s="64" t="s">
        <v>25</v>
      </c>
      <c r="MY10" s="64" t="s">
        <v>25</v>
      </c>
      <c r="MZ10" s="64" t="s">
        <v>25</v>
      </c>
      <c r="NA10" s="64"/>
      <c r="NB10" s="64"/>
      <c r="NC10" s="77">
        <f t="shared" si="354"/>
        <v>27</v>
      </c>
      <c r="ND10" s="77">
        <f t="shared" si="353"/>
        <v>0</v>
      </c>
      <c r="NE10" s="77">
        <f t="shared" si="353"/>
        <v>10</v>
      </c>
      <c r="NF10" s="77">
        <f t="shared" si="353"/>
        <v>0</v>
      </c>
      <c r="NG10" s="77">
        <f t="shared" si="353"/>
        <v>5</v>
      </c>
      <c r="NH10" s="77">
        <f t="shared" si="353"/>
        <v>1</v>
      </c>
      <c r="NI10" s="77">
        <f t="shared" si="353"/>
        <v>0</v>
      </c>
      <c r="NJ10" s="77">
        <f t="shared" si="353"/>
        <v>0</v>
      </c>
    </row>
    <row r="11" spans="1:374" x14ac:dyDescent="0.3">
      <c r="A11" s="65" t="s">
        <v>82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  <c r="BE11" s="64"/>
      <c r="BF11" s="64"/>
      <c r="BG11" s="64"/>
      <c r="BH11" s="64"/>
      <c r="BI11" s="64"/>
      <c r="BJ11" s="64"/>
      <c r="BK11" s="64"/>
      <c r="BL11" s="64"/>
      <c r="BM11" s="64"/>
      <c r="BN11" s="64"/>
      <c r="BO11" s="64"/>
      <c r="BP11" s="64"/>
      <c r="BQ11" s="64"/>
      <c r="BR11" s="64"/>
      <c r="BS11" s="64"/>
      <c r="BT11" s="64"/>
      <c r="BU11" s="64"/>
      <c r="BV11" s="64"/>
      <c r="BW11" s="64"/>
      <c r="BX11" s="64"/>
      <c r="BY11" s="64"/>
      <c r="BZ11" s="64"/>
      <c r="CA11" s="64"/>
      <c r="CB11" s="64"/>
      <c r="CC11" s="64"/>
      <c r="CD11" s="64"/>
      <c r="CE11" s="64"/>
      <c r="CF11" s="64"/>
      <c r="CG11" s="64"/>
      <c r="CH11" s="64"/>
      <c r="CI11" s="64"/>
      <c r="CJ11" s="64"/>
      <c r="CK11" s="64"/>
      <c r="CL11" s="64"/>
      <c r="CM11" s="64"/>
      <c r="CN11" s="64"/>
      <c r="CO11" s="64"/>
      <c r="CP11" s="64"/>
      <c r="CQ11" s="64"/>
      <c r="CR11" s="64"/>
      <c r="CS11" s="64"/>
      <c r="CT11" s="64"/>
      <c r="CU11" s="64"/>
      <c r="CV11" s="64"/>
      <c r="CW11" s="64"/>
      <c r="CX11" s="64"/>
      <c r="CY11" s="64"/>
      <c r="CZ11" s="64" t="s">
        <v>14</v>
      </c>
      <c r="DA11" s="64" t="s">
        <v>14</v>
      </c>
      <c r="DB11" s="64"/>
      <c r="DC11" s="64"/>
      <c r="DD11" s="64" t="s">
        <v>14</v>
      </c>
      <c r="DE11" s="64" t="s">
        <v>14</v>
      </c>
      <c r="DF11" s="64" t="s">
        <v>14</v>
      </c>
      <c r="DG11" s="64" t="s">
        <v>14</v>
      </c>
      <c r="DH11" s="64" t="s">
        <v>14</v>
      </c>
      <c r="DI11" s="64"/>
      <c r="DJ11" s="64"/>
      <c r="DK11" s="64" t="s">
        <v>14</v>
      </c>
      <c r="DL11" s="64" t="s">
        <v>14</v>
      </c>
      <c r="DM11" s="64" t="s">
        <v>14</v>
      </c>
      <c r="DN11" s="64" t="s">
        <v>14</v>
      </c>
      <c r="DO11" s="64" t="s">
        <v>14</v>
      </c>
      <c r="DP11" s="64"/>
      <c r="DQ11" s="64"/>
      <c r="DR11" s="64"/>
      <c r="DS11" s="64" t="s">
        <v>14</v>
      </c>
      <c r="DT11" s="64"/>
      <c r="DU11" s="64"/>
      <c r="DV11" s="64"/>
      <c r="DW11" s="64"/>
      <c r="DX11" s="64"/>
      <c r="DY11" s="64"/>
      <c r="DZ11" s="64"/>
      <c r="EA11" s="64"/>
      <c r="EB11" s="64"/>
      <c r="EC11" s="64"/>
      <c r="ED11" s="64"/>
      <c r="EE11" s="64"/>
      <c r="EF11" s="64"/>
      <c r="EG11" s="64"/>
      <c r="EH11" s="64"/>
      <c r="EI11" s="64"/>
      <c r="EJ11" s="64"/>
      <c r="EK11" s="64"/>
      <c r="EL11" s="64"/>
      <c r="EM11" s="64"/>
      <c r="EN11" s="64"/>
      <c r="EO11" s="64"/>
      <c r="EP11" s="64"/>
      <c r="EQ11" s="64"/>
      <c r="ER11" s="64"/>
      <c r="ES11" s="64"/>
      <c r="ET11" s="64"/>
      <c r="EU11" s="64"/>
      <c r="EV11" s="64"/>
      <c r="EW11" s="64"/>
      <c r="EX11" s="64"/>
      <c r="EY11" s="64"/>
      <c r="EZ11" s="64"/>
      <c r="FA11" s="64"/>
      <c r="FB11" s="64"/>
      <c r="FC11" s="64"/>
      <c r="FD11" s="64"/>
      <c r="FE11" s="64"/>
      <c r="FF11" s="64"/>
      <c r="FG11" s="64"/>
      <c r="FH11" s="64"/>
      <c r="FI11" s="64"/>
      <c r="FJ11" s="64"/>
      <c r="FK11" s="64"/>
      <c r="FL11" s="64"/>
      <c r="FM11" s="64"/>
      <c r="FN11" s="64"/>
      <c r="FO11" s="64"/>
      <c r="FP11" s="64"/>
      <c r="FQ11" s="64"/>
      <c r="FR11" s="64"/>
      <c r="FS11" s="64"/>
      <c r="FT11" s="64"/>
      <c r="FU11" s="64"/>
      <c r="FV11" s="64"/>
      <c r="FW11" s="64"/>
      <c r="FX11" s="64"/>
      <c r="FY11" s="64"/>
      <c r="FZ11" s="64"/>
      <c r="GA11" s="78"/>
      <c r="GB11" s="78"/>
      <c r="GC11" s="78"/>
      <c r="GD11" s="78"/>
      <c r="GE11" s="78"/>
      <c r="GF11" s="78"/>
      <c r="GG11" s="78"/>
      <c r="GH11" s="78"/>
      <c r="GI11" s="78"/>
      <c r="GJ11" s="78" t="s">
        <v>29</v>
      </c>
      <c r="GK11" s="78" t="s">
        <v>29</v>
      </c>
      <c r="GL11" s="78" t="s">
        <v>29</v>
      </c>
      <c r="GM11" s="78" t="s">
        <v>29</v>
      </c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  <c r="HD11" s="78"/>
      <c r="HE11" s="78"/>
      <c r="HF11" s="64"/>
      <c r="HG11" s="64"/>
      <c r="HH11" s="64"/>
      <c r="HI11" s="64"/>
      <c r="HJ11" s="64"/>
      <c r="HK11" s="64"/>
      <c r="HL11" s="64"/>
      <c r="HM11" s="64"/>
      <c r="HN11" s="64"/>
      <c r="HO11" s="64"/>
      <c r="HP11" s="64"/>
      <c r="HQ11" s="64"/>
      <c r="HR11" s="64"/>
      <c r="HS11" s="64"/>
      <c r="HT11" s="64"/>
      <c r="HU11" s="64"/>
      <c r="HV11" s="64"/>
      <c r="HW11" s="64"/>
      <c r="HX11" s="64"/>
      <c r="HY11" s="64"/>
      <c r="HZ11" s="64"/>
      <c r="IA11" s="64"/>
      <c r="IB11" s="64"/>
      <c r="IC11" s="64"/>
      <c r="ID11" s="64"/>
      <c r="IE11" s="64"/>
      <c r="IF11" s="64"/>
      <c r="IG11" s="64"/>
      <c r="IH11" s="64"/>
      <c r="II11" s="64"/>
      <c r="IJ11" s="64"/>
      <c r="IK11" s="64"/>
      <c r="IL11" s="64"/>
      <c r="IM11" s="64"/>
      <c r="IN11" s="64"/>
      <c r="IO11" s="64"/>
      <c r="IP11" s="64"/>
      <c r="IQ11" s="64"/>
      <c r="IR11" s="64"/>
      <c r="IS11" s="64"/>
      <c r="IT11" s="64"/>
      <c r="IU11" s="64"/>
      <c r="IV11" s="64"/>
      <c r="IW11" s="64"/>
      <c r="IX11" s="64"/>
      <c r="IY11" s="64"/>
      <c r="IZ11" s="64"/>
      <c r="JA11" s="64"/>
      <c r="JB11" s="64"/>
      <c r="JC11" s="64"/>
      <c r="JD11" s="64"/>
      <c r="JE11" s="64"/>
      <c r="JF11" s="64"/>
      <c r="JG11" s="64"/>
      <c r="JH11" s="64"/>
      <c r="JI11" s="64"/>
      <c r="JJ11" s="64"/>
      <c r="JK11" s="64"/>
      <c r="JL11" s="64"/>
      <c r="JM11" s="64"/>
      <c r="JN11" s="64"/>
      <c r="JO11" s="77"/>
      <c r="JP11" s="77"/>
      <c r="JQ11" s="77"/>
      <c r="JR11" s="77"/>
      <c r="JS11" s="77"/>
      <c r="JT11" s="77"/>
      <c r="JU11" s="77"/>
      <c r="JV11" s="77"/>
      <c r="JW11" s="77"/>
      <c r="JX11" s="77"/>
      <c r="JY11" s="77"/>
      <c r="JZ11" s="77"/>
      <c r="KA11" s="77"/>
      <c r="KB11" s="77"/>
      <c r="KC11" s="77"/>
      <c r="KD11" s="77"/>
      <c r="KE11" s="77"/>
      <c r="KF11" s="77"/>
      <c r="KG11" s="77"/>
      <c r="KH11" s="77"/>
      <c r="KI11" s="77"/>
      <c r="KJ11" s="77"/>
      <c r="KK11" s="77"/>
      <c r="KL11" s="77"/>
      <c r="KM11" s="77"/>
      <c r="KN11" s="77"/>
      <c r="KO11" s="77"/>
      <c r="KP11" s="77"/>
      <c r="KQ11" s="77"/>
      <c r="KR11" s="77"/>
      <c r="KS11" s="77"/>
      <c r="KT11" s="64"/>
      <c r="KU11" s="64"/>
      <c r="KV11" s="64"/>
      <c r="KW11" s="64"/>
      <c r="KX11" s="64"/>
      <c r="KY11" s="64"/>
      <c r="KZ11" s="64"/>
      <c r="LA11" s="64"/>
      <c r="LB11" s="64"/>
      <c r="LC11" s="64"/>
      <c r="LD11" s="64"/>
      <c r="LE11" s="64"/>
      <c r="LF11" s="64"/>
      <c r="LG11" s="64"/>
      <c r="LH11" s="64"/>
      <c r="LI11" s="64"/>
      <c r="LJ11" s="64"/>
      <c r="LK11" s="64"/>
      <c r="LL11" s="64"/>
      <c r="LM11" s="64"/>
      <c r="LN11" s="64"/>
      <c r="LO11" s="64"/>
      <c r="LP11" s="64"/>
      <c r="LQ11" s="64"/>
      <c r="LR11" s="64"/>
      <c r="LS11" s="64"/>
      <c r="LT11" s="64"/>
      <c r="LU11" s="64"/>
      <c r="LV11" s="64"/>
      <c r="LW11" s="64"/>
      <c r="LX11" s="64"/>
      <c r="LY11" s="64"/>
      <c r="LZ11" s="64"/>
      <c r="MA11" s="64"/>
      <c r="MB11" s="64"/>
      <c r="MC11" s="64"/>
      <c r="MD11" s="64"/>
      <c r="ME11" s="64"/>
      <c r="MF11" s="64"/>
      <c r="MG11" s="64"/>
      <c r="MH11" s="64"/>
      <c r="MI11" s="64"/>
      <c r="MJ11" s="64"/>
      <c r="MK11" s="64"/>
      <c r="ML11" s="64"/>
      <c r="MM11" s="64"/>
      <c r="MN11" s="64"/>
      <c r="MO11" s="64"/>
      <c r="MP11" s="64"/>
      <c r="MQ11" s="64"/>
      <c r="MR11" s="64"/>
      <c r="MS11" s="64"/>
      <c r="MT11" s="64"/>
      <c r="MU11" s="64"/>
      <c r="MV11" s="64"/>
      <c r="MW11" s="64"/>
      <c r="MX11" s="64"/>
      <c r="MY11" s="64"/>
      <c r="MZ11" s="64"/>
      <c r="NA11" s="64"/>
      <c r="NB11" s="64"/>
      <c r="NC11" s="77">
        <f t="shared" si="354"/>
        <v>13</v>
      </c>
      <c r="ND11" s="77">
        <f t="shared" si="353"/>
        <v>0</v>
      </c>
      <c r="NE11" s="77">
        <f t="shared" si="353"/>
        <v>0</v>
      </c>
      <c r="NF11" s="77">
        <f t="shared" si="353"/>
        <v>0</v>
      </c>
      <c r="NG11" s="77">
        <f t="shared" si="353"/>
        <v>0</v>
      </c>
      <c r="NH11" s="77">
        <f t="shared" si="353"/>
        <v>0</v>
      </c>
      <c r="NI11" s="77">
        <f t="shared" si="353"/>
        <v>4</v>
      </c>
      <c r="NJ11" s="77">
        <f t="shared" si="353"/>
        <v>0</v>
      </c>
    </row>
    <row r="12" spans="1:374" x14ac:dyDescent="0.3">
      <c r="A12" s="66" t="s">
        <v>84</v>
      </c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  <c r="CF12" s="64"/>
      <c r="CG12" s="64"/>
      <c r="CH12" s="64"/>
      <c r="CI12" s="64"/>
      <c r="CJ12" s="64"/>
      <c r="CK12" s="64"/>
      <c r="CL12" s="64"/>
      <c r="CM12" s="64"/>
      <c r="CN12" s="64"/>
      <c r="CO12" s="64"/>
      <c r="CP12" s="64"/>
      <c r="CQ12" s="64"/>
      <c r="CR12" s="64"/>
      <c r="CS12" s="64" t="s">
        <v>14</v>
      </c>
      <c r="CT12" s="64" t="s">
        <v>14</v>
      </c>
      <c r="CU12" s="64"/>
      <c r="CV12" s="64"/>
      <c r="CW12" s="64"/>
      <c r="CX12" s="64"/>
      <c r="CY12" s="64"/>
      <c r="CZ12" s="64"/>
      <c r="DA12" s="64"/>
      <c r="DB12" s="64"/>
      <c r="DC12" s="64"/>
      <c r="DD12" s="64"/>
      <c r="DE12" s="64"/>
      <c r="DF12" s="64"/>
      <c r="DG12" s="64"/>
      <c r="DH12" s="64"/>
      <c r="DI12" s="64"/>
      <c r="DJ12" s="64"/>
      <c r="DK12" s="64"/>
      <c r="DL12" s="64"/>
      <c r="DM12" s="64"/>
      <c r="DN12" s="64"/>
      <c r="DO12" s="64"/>
      <c r="DP12" s="64"/>
      <c r="DQ12" s="64"/>
      <c r="DR12" s="64"/>
      <c r="DS12" s="64"/>
      <c r="DT12" s="64"/>
      <c r="DU12" s="64"/>
      <c r="DV12" s="64"/>
      <c r="DW12" s="64"/>
      <c r="DX12" s="64"/>
      <c r="DY12" s="64"/>
      <c r="DZ12" s="64"/>
      <c r="EA12" s="64"/>
      <c r="EB12" s="64"/>
      <c r="EC12" s="64"/>
      <c r="ED12" s="64"/>
      <c r="EE12" s="64"/>
      <c r="EF12" s="64"/>
      <c r="EG12" s="64"/>
      <c r="EH12" s="64"/>
      <c r="EI12" s="64"/>
      <c r="EJ12" s="64"/>
      <c r="EK12" s="64"/>
      <c r="EL12" s="64"/>
      <c r="EM12" s="64"/>
      <c r="EN12" s="64"/>
      <c r="EO12" s="64"/>
      <c r="EP12" s="64"/>
      <c r="EQ12" s="64"/>
      <c r="ER12" s="64"/>
      <c r="ES12" s="64"/>
      <c r="ET12" s="64"/>
      <c r="EU12" s="64"/>
      <c r="EV12" s="64"/>
      <c r="EW12" s="64"/>
      <c r="EX12" s="64"/>
      <c r="EY12" s="64"/>
      <c r="EZ12" s="64"/>
      <c r="FA12" s="64"/>
      <c r="FB12" s="64"/>
      <c r="FC12" s="64"/>
      <c r="FD12" s="64"/>
      <c r="FE12" s="64"/>
      <c r="FF12" s="64"/>
      <c r="FG12" s="64"/>
      <c r="FH12" s="64"/>
      <c r="FI12" s="64"/>
      <c r="FJ12" s="64"/>
      <c r="FK12" s="64"/>
      <c r="FL12" s="64"/>
      <c r="FM12" s="64"/>
      <c r="FN12" s="64"/>
      <c r="FO12" s="64"/>
      <c r="FP12" s="64"/>
      <c r="FQ12" s="64"/>
      <c r="FR12" s="64"/>
      <c r="FS12" s="64"/>
      <c r="FT12" s="64"/>
      <c r="FU12" s="64"/>
      <c r="FV12" s="64"/>
      <c r="FW12" s="64"/>
      <c r="FX12" s="64" t="s">
        <v>14</v>
      </c>
      <c r="FY12" s="64" t="s">
        <v>14</v>
      </c>
      <c r="FZ12" s="64" t="s">
        <v>14</v>
      </c>
      <c r="GA12" s="64"/>
      <c r="GB12" s="64"/>
      <c r="GC12" s="64"/>
      <c r="GD12" s="64"/>
      <c r="GE12" s="64"/>
      <c r="GF12" s="64" t="s">
        <v>14</v>
      </c>
      <c r="GG12" s="64" t="s">
        <v>14</v>
      </c>
      <c r="GH12" s="64" t="s">
        <v>14</v>
      </c>
      <c r="GI12" s="64" t="s">
        <v>14</v>
      </c>
      <c r="GJ12" s="64" t="s">
        <v>14</v>
      </c>
      <c r="GK12" s="64" t="s">
        <v>14</v>
      </c>
      <c r="GL12" s="64" t="s">
        <v>14</v>
      </c>
      <c r="GM12" s="64" t="s">
        <v>14</v>
      </c>
      <c r="GN12" s="64"/>
      <c r="GO12" s="64"/>
      <c r="GP12" s="64"/>
      <c r="GQ12" s="64"/>
      <c r="GR12" s="64"/>
      <c r="GS12" s="64"/>
      <c r="GT12" s="64"/>
      <c r="GU12" s="64"/>
      <c r="GV12" s="64"/>
      <c r="GW12" s="64"/>
      <c r="GX12" s="64"/>
      <c r="GY12" s="64"/>
      <c r="GZ12" s="64"/>
      <c r="HA12" s="64"/>
      <c r="HB12" s="64"/>
      <c r="HC12" s="64"/>
      <c r="HD12" s="64"/>
      <c r="HE12" s="64"/>
      <c r="HF12" s="64"/>
      <c r="HG12" s="64"/>
      <c r="HH12" s="64"/>
      <c r="HI12" s="64"/>
      <c r="HJ12" s="64"/>
      <c r="HK12" s="64"/>
      <c r="HL12" s="64"/>
      <c r="HM12" s="64"/>
      <c r="HN12" s="64"/>
      <c r="HO12" s="64"/>
      <c r="HP12" s="64"/>
      <c r="HQ12" s="64"/>
      <c r="HR12" s="64"/>
      <c r="HS12" s="64"/>
      <c r="HT12" s="64"/>
      <c r="HU12" s="64"/>
      <c r="HV12" s="64"/>
      <c r="HW12" s="64"/>
      <c r="HX12" s="64"/>
      <c r="HY12" s="64"/>
      <c r="HZ12" s="64"/>
      <c r="IA12" s="64"/>
      <c r="IB12" s="64"/>
      <c r="IC12" s="64"/>
      <c r="ID12" s="64"/>
      <c r="IE12" s="64"/>
      <c r="IF12" s="64"/>
      <c r="IG12" s="64"/>
      <c r="IH12" s="64"/>
      <c r="II12" s="64"/>
      <c r="IJ12" s="64"/>
      <c r="IK12" s="64"/>
      <c r="IL12" s="64"/>
      <c r="IM12" s="64"/>
      <c r="IN12" s="64"/>
      <c r="IO12" s="64"/>
      <c r="IP12" s="64"/>
      <c r="IQ12" s="64"/>
      <c r="IR12" s="64"/>
      <c r="IS12" s="64"/>
      <c r="IT12" s="64"/>
      <c r="IU12" s="64"/>
      <c r="IV12" s="64"/>
      <c r="IW12" s="64"/>
      <c r="IX12" s="64"/>
      <c r="IY12" s="64"/>
      <c r="IZ12" s="64"/>
      <c r="JA12" s="64"/>
      <c r="JB12" s="64"/>
      <c r="JC12" s="64"/>
      <c r="JD12" s="64"/>
      <c r="JE12" s="64"/>
      <c r="JF12" s="64"/>
      <c r="JG12" s="64"/>
      <c r="JH12" s="64"/>
      <c r="JI12" s="64"/>
      <c r="JJ12" s="64"/>
      <c r="JK12" s="64"/>
      <c r="JL12" s="64"/>
      <c r="JM12" s="64"/>
      <c r="JN12" s="64"/>
      <c r="JO12" s="77"/>
      <c r="JP12" s="77"/>
      <c r="JQ12" s="77"/>
      <c r="JR12" s="77"/>
      <c r="JS12" s="77"/>
      <c r="JT12" s="77"/>
      <c r="JU12" s="77"/>
      <c r="JV12" s="77"/>
      <c r="JW12" s="77"/>
      <c r="JX12" s="77"/>
      <c r="JY12" s="77"/>
      <c r="JZ12" s="77"/>
      <c r="KA12" s="77"/>
      <c r="KB12" s="77"/>
      <c r="KC12" s="77"/>
      <c r="KD12" s="77"/>
      <c r="KE12" s="77"/>
      <c r="KF12" s="77"/>
      <c r="KG12" s="77"/>
      <c r="KH12" s="77"/>
      <c r="KI12" s="77"/>
      <c r="KJ12" s="77"/>
      <c r="KK12" s="77"/>
      <c r="KL12" s="77"/>
      <c r="KM12" s="77"/>
      <c r="KN12" s="77"/>
      <c r="KO12" s="77"/>
      <c r="KP12" s="77"/>
      <c r="KQ12" s="77"/>
      <c r="KR12" s="77"/>
      <c r="KS12" s="77"/>
      <c r="KT12" s="64"/>
      <c r="KU12" s="64"/>
      <c r="KV12" s="64"/>
      <c r="KW12" s="64"/>
      <c r="KX12" s="64"/>
      <c r="KY12" s="64"/>
      <c r="KZ12" s="64"/>
      <c r="LA12" s="64"/>
      <c r="LB12" s="64"/>
      <c r="LC12" s="64"/>
      <c r="LD12" s="64"/>
      <c r="LE12" s="64"/>
      <c r="LF12" s="64"/>
      <c r="LG12" s="64"/>
      <c r="LH12" s="64"/>
      <c r="LI12" s="64"/>
      <c r="LJ12" s="64"/>
      <c r="LK12" s="64"/>
      <c r="LL12" s="64"/>
      <c r="LM12" s="64"/>
      <c r="LN12" s="64"/>
      <c r="LO12" s="64"/>
      <c r="LP12" s="64"/>
      <c r="LQ12" s="64"/>
      <c r="LR12" s="64"/>
      <c r="LS12" s="64"/>
      <c r="LT12" s="64"/>
      <c r="LU12" s="64"/>
      <c r="LV12" s="64"/>
      <c r="LW12" s="64"/>
      <c r="LX12" s="64"/>
      <c r="LY12" s="64"/>
      <c r="LZ12" s="64"/>
      <c r="MA12" s="64"/>
      <c r="MB12" s="64"/>
      <c r="MC12" s="64"/>
      <c r="MD12" s="64"/>
      <c r="ME12" s="64"/>
      <c r="MF12" s="64"/>
      <c r="MG12" s="64"/>
      <c r="MH12" s="64"/>
      <c r="MI12" s="64"/>
      <c r="MJ12" s="64"/>
      <c r="MK12" s="64"/>
      <c r="ML12" s="64"/>
      <c r="MM12" s="64"/>
      <c r="MN12" s="64"/>
      <c r="MO12" s="64"/>
      <c r="MP12" s="64"/>
      <c r="MQ12" s="64"/>
      <c r="MR12" s="64"/>
      <c r="MS12" s="64"/>
      <c r="MT12" s="64"/>
      <c r="MU12" s="64"/>
      <c r="MV12" s="64"/>
      <c r="MW12" s="64"/>
      <c r="MX12" s="64"/>
      <c r="MY12" s="64"/>
      <c r="MZ12" s="64"/>
      <c r="NA12" s="64"/>
      <c r="NB12" s="64"/>
      <c r="NC12" s="77">
        <f t="shared" si="354"/>
        <v>13</v>
      </c>
      <c r="ND12" s="77">
        <f t="shared" si="353"/>
        <v>0</v>
      </c>
      <c r="NE12" s="77">
        <f t="shared" si="353"/>
        <v>0</v>
      </c>
      <c r="NF12" s="77">
        <f t="shared" si="353"/>
        <v>0</v>
      </c>
      <c r="NG12" s="77">
        <f t="shared" si="353"/>
        <v>0</v>
      </c>
      <c r="NH12" s="77">
        <f t="shared" si="353"/>
        <v>0</v>
      </c>
      <c r="NI12" s="77">
        <f t="shared" si="353"/>
        <v>0</v>
      </c>
      <c r="NJ12" s="77">
        <f t="shared" si="353"/>
        <v>0</v>
      </c>
    </row>
    <row r="13" spans="1:374" x14ac:dyDescent="0.3">
      <c r="A13" s="65" t="s">
        <v>86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 t="s">
        <v>21</v>
      </c>
      <c r="R13" s="64"/>
      <c r="S13" s="64"/>
      <c r="T13" s="64" t="s">
        <v>21</v>
      </c>
      <c r="U13" s="64"/>
      <c r="V13" s="64"/>
      <c r="W13" s="64"/>
      <c r="X13" s="64"/>
      <c r="Y13" s="64"/>
      <c r="Z13" s="64"/>
      <c r="AA13" s="64" t="s">
        <v>21</v>
      </c>
      <c r="AB13" s="64"/>
      <c r="AC13" s="64"/>
      <c r="AD13" s="64"/>
      <c r="AE13" s="64"/>
      <c r="AF13" s="64" t="s">
        <v>21</v>
      </c>
      <c r="AG13" s="64"/>
      <c r="AH13" s="64"/>
      <c r="AI13" s="64"/>
      <c r="AJ13" s="64"/>
      <c r="AK13" s="64"/>
      <c r="AL13" s="64"/>
      <c r="AM13" s="64" t="s">
        <v>21</v>
      </c>
      <c r="AN13" s="64"/>
      <c r="AO13" s="64"/>
      <c r="AP13" s="64"/>
      <c r="AQ13" s="64"/>
      <c r="AR13" s="64"/>
      <c r="AS13" s="64"/>
      <c r="AT13" s="64"/>
      <c r="AU13" s="64"/>
      <c r="AV13" s="64" t="s">
        <v>21</v>
      </c>
      <c r="AW13" s="64"/>
      <c r="AX13" s="64"/>
      <c r="AY13" s="64"/>
      <c r="AZ13" s="64"/>
      <c r="BA13" s="64"/>
      <c r="BB13" s="64"/>
      <c r="BC13" s="64" t="s">
        <v>21</v>
      </c>
      <c r="BD13" s="64"/>
      <c r="BE13" s="64"/>
      <c r="BF13" s="64"/>
      <c r="BG13" s="64"/>
      <c r="BH13" s="64"/>
      <c r="BI13" s="64"/>
      <c r="BJ13" s="64"/>
      <c r="BK13" s="64" t="s">
        <v>21</v>
      </c>
      <c r="BL13" s="64"/>
      <c r="BM13" s="64"/>
      <c r="BN13" s="64"/>
      <c r="BO13" s="64" t="s">
        <v>21</v>
      </c>
      <c r="BP13" s="64"/>
      <c r="BQ13" s="64"/>
      <c r="BR13" s="64"/>
      <c r="BS13" s="64"/>
      <c r="BT13" s="64"/>
      <c r="BU13" s="64"/>
      <c r="BV13" s="64"/>
      <c r="BW13" s="64"/>
      <c r="BX13" s="64"/>
      <c r="BY13" s="64"/>
      <c r="BZ13" s="64"/>
      <c r="CA13" s="64"/>
      <c r="CB13" s="64"/>
      <c r="CC13" s="64"/>
      <c r="CD13" s="64"/>
      <c r="CE13" s="64" t="s">
        <v>21</v>
      </c>
      <c r="CF13" s="64"/>
      <c r="CG13" s="64"/>
      <c r="CH13" s="64"/>
      <c r="CI13" s="64"/>
      <c r="CJ13" s="64" t="s">
        <v>21</v>
      </c>
      <c r="CK13" s="64"/>
      <c r="CL13" s="64"/>
      <c r="CM13" s="64"/>
      <c r="CN13" s="64"/>
      <c r="CO13" s="64"/>
      <c r="CP13" s="64"/>
      <c r="CQ13" s="64"/>
      <c r="CR13" s="64"/>
      <c r="CS13" s="64" t="s">
        <v>21</v>
      </c>
      <c r="CT13" s="64"/>
      <c r="CU13" s="64"/>
      <c r="CV13" s="64"/>
      <c r="CW13" s="64"/>
      <c r="CX13" s="64"/>
      <c r="CY13" s="64"/>
      <c r="CZ13" s="64" t="s">
        <v>21</v>
      </c>
      <c r="DA13" s="64"/>
      <c r="DB13" s="64"/>
      <c r="DC13" s="64"/>
      <c r="DD13" s="64"/>
      <c r="DE13" s="64"/>
      <c r="DF13" s="64"/>
      <c r="DG13" s="64" t="s">
        <v>21</v>
      </c>
      <c r="DH13" s="64"/>
      <c r="DI13" s="64"/>
      <c r="DJ13" s="64"/>
      <c r="DK13" s="64"/>
      <c r="DL13" s="64"/>
      <c r="DM13" s="64"/>
      <c r="DN13" s="64"/>
      <c r="DO13" s="64" t="s">
        <v>21</v>
      </c>
      <c r="DP13" s="64"/>
      <c r="DQ13" s="64"/>
      <c r="DR13" s="64"/>
      <c r="DS13" s="64" t="s">
        <v>25</v>
      </c>
      <c r="DT13" s="64" t="s">
        <v>14</v>
      </c>
      <c r="DU13" s="64" t="s">
        <v>14</v>
      </c>
      <c r="DV13" s="64" t="s">
        <v>14</v>
      </c>
      <c r="DW13" s="64"/>
      <c r="DX13" s="64"/>
      <c r="DY13" s="64"/>
      <c r="DZ13" s="64" t="s">
        <v>25</v>
      </c>
      <c r="EA13" s="64" t="s">
        <v>14</v>
      </c>
      <c r="EB13" s="64" t="s">
        <v>14</v>
      </c>
      <c r="EC13" s="64" t="s">
        <v>14</v>
      </c>
      <c r="ED13" s="64"/>
      <c r="EE13" s="64"/>
      <c r="EF13" s="64"/>
      <c r="EG13" s="64"/>
      <c r="EH13" s="64"/>
      <c r="EI13" s="64"/>
      <c r="EJ13" s="64" t="s">
        <v>25</v>
      </c>
      <c r="EK13" s="64"/>
      <c r="EL13" s="64"/>
      <c r="EM13" s="64" t="s">
        <v>25</v>
      </c>
      <c r="EN13" s="64"/>
      <c r="EO13" s="64"/>
      <c r="EP13" s="64"/>
      <c r="EQ13" s="64"/>
      <c r="ER13" s="64"/>
      <c r="ES13" s="64"/>
      <c r="ET13" s="64" t="s">
        <v>25</v>
      </c>
      <c r="EU13" s="64"/>
      <c r="EV13" s="64"/>
      <c r="EW13" s="64"/>
      <c r="EX13" s="64" t="s">
        <v>21</v>
      </c>
      <c r="EY13" s="64"/>
      <c r="EZ13" s="64"/>
      <c r="FA13" s="64"/>
      <c r="FB13" s="64"/>
      <c r="FC13" s="64"/>
      <c r="FD13" s="64" t="s">
        <v>21</v>
      </c>
      <c r="FE13" s="64"/>
      <c r="FF13" s="64"/>
      <c r="FG13" s="64"/>
      <c r="FH13" s="64"/>
      <c r="FI13" s="64"/>
      <c r="FJ13" s="64"/>
      <c r="FK13" s="64"/>
      <c r="FL13" s="64" t="s">
        <v>21</v>
      </c>
      <c r="FM13" s="64"/>
      <c r="FN13" s="64"/>
      <c r="FO13" s="64"/>
      <c r="FP13" s="64"/>
      <c r="FQ13" s="64"/>
      <c r="FR13" s="64" t="s">
        <v>21</v>
      </c>
      <c r="FS13" s="64"/>
      <c r="FT13" s="64"/>
      <c r="FU13" s="64"/>
      <c r="FV13" s="64"/>
      <c r="FW13" s="64"/>
      <c r="FX13" s="64"/>
      <c r="FY13" s="64"/>
      <c r="FZ13" s="64"/>
      <c r="GA13" s="78"/>
      <c r="GB13" s="78"/>
      <c r="GC13" s="78"/>
      <c r="GD13" s="78"/>
      <c r="GE13" s="78"/>
      <c r="GF13" s="78"/>
      <c r="GG13" s="78"/>
      <c r="GH13" s="78"/>
      <c r="GI13" s="78"/>
      <c r="GJ13" s="78"/>
      <c r="GK13" s="78"/>
      <c r="GL13" s="78"/>
      <c r="GM13" s="78"/>
      <c r="GN13" s="78"/>
      <c r="GO13" s="78"/>
      <c r="GP13" s="78"/>
      <c r="GQ13" s="78"/>
      <c r="GR13" s="78"/>
      <c r="GS13" s="78"/>
      <c r="GT13" s="78"/>
      <c r="GU13" s="78"/>
      <c r="GV13" s="78"/>
      <c r="GW13" s="78"/>
      <c r="GX13" s="78"/>
      <c r="GY13" s="78"/>
      <c r="GZ13" s="78"/>
      <c r="HA13" s="78"/>
      <c r="HB13" s="78"/>
      <c r="HC13" s="78"/>
      <c r="HD13" s="78"/>
      <c r="HE13" s="78"/>
      <c r="HF13" s="64"/>
      <c r="HG13" s="64"/>
      <c r="HH13" s="64"/>
      <c r="HI13" s="64"/>
      <c r="HJ13" s="64"/>
      <c r="HK13" s="64"/>
      <c r="HL13" s="64" t="s">
        <v>25</v>
      </c>
      <c r="HM13" s="64" t="s">
        <v>14</v>
      </c>
      <c r="HN13" s="64" t="s">
        <v>14</v>
      </c>
      <c r="HO13" s="64" t="s">
        <v>14</v>
      </c>
      <c r="HP13" s="64" t="s">
        <v>25</v>
      </c>
      <c r="HQ13" s="64"/>
      <c r="HR13" s="64"/>
      <c r="HS13" s="64" t="s">
        <v>25</v>
      </c>
      <c r="HT13" s="64"/>
      <c r="HU13" s="64" t="s">
        <v>14</v>
      </c>
      <c r="HV13" s="64" t="s">
        <v>14</v>
      </c>
      <c r="HW13" s="64" t="s">
        <v>14</v>
      </c>
      <c r="HX13" s="64"/>
      <c r="HY13" s="64"/>
      <c r="HZ13" s="64" t="s">
        <v>25</v>
      </c>
      <c r="IA13" s="64" t="s">
        <v>14</v>
      </c>
      <c r="IB13" s="64" t="s">
        <v>14</v>
      </c>
      <c r="IC13" s="64" t="s">
        <v>14</v>
      </c>
      <c r="ID13" s="64" t="s">
        <v>14</v>
      </c>
      <c r="IE13" s="64"/>
      <c r="IF13" s="64"/>
      <c r="IG13" s="64"/>
      <c r="IH13" s="64"/>
      <c r="II13" s="64"/>
      <c r="IJ13" s="64"/>
      <c r="IK13" s="64"/>
      <c r="IL13" s="64"/>
      <c r="IM13" s="64"/>
      <c r="IN13" s="64"/>
      <c r="IO13" s="64"/>
      <c r="IP13" s="64"/>
      <c r="IQ13" s="64"/>
      <c r="IR13" s="64"/>
      <c r="IS13" s="64"/>
      <c r="IT13" s="64"/>
      <c r="IU13" s="64"/>
      <c r="IV13" s="64"/>
      <c r="IW13" s="64"/>
      <c r="IX13" s="64"/>
      <c r="IY13" s="64"/>
      <c r="IZ13" s="64"/>
      <c r="JA13" s="64"/>
      <c r="JB13" s="64"/>
      <c r="JC13" s="64"/>
      <c r="JD13" s="64"/>
      <c r="JE13" s="64"/>
      <c r="JF13" s="64"/>
      <c r="JG13" s="64"/>
      <c r="JH13" s="64"/>
      <c r="JI13" s="64"/>
      <c r="JJ13" s="64"/>
      <c r="JK13" s="64"/>
      <c r="JL13" s="64"/>
      <c r="JM13" s="64"/>
      <c r="JN13" s="64"/>
      <c r="JO13" s="77"/>
      <c r="JP13" s="77"/>
      <c r="JQ13" s="77"/>
      <c r="JR13" s="77"/>
      <c r="JS13" s="77"/>
      <c r="JT13" s="77"/>
      <c r="JU13" s="77"/>
      <c r="JV13" s="77"/>
      <c r="JW13" s="77"/>
      <c r="JX13" s="77"/>
      <c r="JY13" s="77"/>
      <c r="JZ13" s="77"/>
      <c r="KA13" s="77"/>
      <c r="KB13" s="77"/>
      <c r="KC13" s="77"/>
      <c r="KD13" s="77"/>
      <c r="KE13" s="77"/>
      <c r="KF13" s="77"/>
      <c r="KG13" s="77"/>
      <c r="KH13" s="77"/>
      <c r="KI13" s="77"/>
      <c r="KJ13" s="77"/>
      <c r="KK13" s="77"/>
      <c r="KL13" s="77"/>
      <c r="KM13" s="77"/>
      <c r="KN13" s="77"/>
      <c r="KO13" s="77"/>
      <c r="KP13" s="77"/>
      <c r="KQ13" s="77"/>
      <c r="KR13" s="77"/>
      <c r="KS13" s="77"/>
      <c r="KT13" s="64"/>
      <c r="KU13" s="64"/>
      <c r="KV13" s="64"/>
      <c r="KW13" s="64"/>
      <c r="KX13" s="64"/>
      <c r="KY13" s="64"/>
      <c r="KZ13" s="64"/>
      <c r="LA13" s="64"/>
      <c r="LB13" s="64"/>
      <c r="LC13" s="64"/>
      <c r="LD13" s="64"/>
      <c r="LE13" s="64"/>
      <c r="LF13" s="64"/>
      <c r="LG13" s="64"/>
      <c r="LH13" s="64"/>
      <c r="LI13" s="64"/>
      <c r="LJ13" s="64"/>
      <c r="LK13" s="64"/>
      <c r="LL13" s="64"/>
      <c r="LM13" s="64"/>
      <c r="LN13" s="64"/>
      <c r="LO13" s="64"/>
      <c r="LP13" s="64"/>
      <c r="LQ13" s="64"/>
      <c r="LR13" s="64"/>
      <c r="LS13" s="64"/>
      <c r="LT13" s="64"/>
      <c r="LU13" s="64"/>
      <c r="LV13" s="64"/>
      <c r="LW13" s="64"/>
      <c r="LX13" s="64"/>
      <c r="LY13" s="64"/>
      <c r="LZ13" s="64"/>
      <c r="MA13" s="64"/>
      <c r="MB13" s="64"/>
      <c r="MC13" s="64"/>
      <c r="MD13" s="64"/>
      <c r="ME13" s="64"/>
      <c r="MF13" s="64"/>
      <c r="MG13" s="64"/>
      <c r="MH13" s="64"/>
      <c r="MI13" s="64"/>
      <c r="MJ13" s="64"/>
      <c r="MK13" s="64"/>
      <c r="ML13" s="64"/>
      <c r="MM13" s="64"/>
      <c r="MN13" s="64"/>
      <c r="MO13" s="64"/>
      <c r="MP13" s="64"/>
      <c r="MQ13" s="64"/>
      <c r="MR13" s="64"/>
      <c r="MS13" s="64"/>
      <c r="MT13" s="64"/>
      <c r="MU13" s="64"/>
      <c r="MV13" s="64"/>
      <c r="MW13" s="64" t="s">
        <v>25</v>
      </c>
      <c r="MX13" s="64" t="s">
        <v>25</v>
      </c>
      <c r="MY13" s="64" t="s">
        <v>25</v>
      </c>
      <c r="MZ13" s="64" t="s">
        <v>25</v>
      </c>
      <c r="NA13" s="64"/>
      <c r="NB13" s="64"/>
      <c r="NC13" s="77">
        <f t="shared" si="354"/>
        <v>16</v>
      </c>
      <c r="ND13" s="77">
        <f t="shared" si="353"/>
        <v>0</v>
      </c>
      <c r="NE13" s="77">
        <f t="shared" si="353"/>
        <v>19</v>
      </c>
      <c r="NF13" s="77">
        <f t="shared" si="353"/>
        <v>0</v>
      </c>
      <c r="NG13" s="77">
        <f t="shared" si="353"/>
        <v>13</v>
      </c>
      <c r="NH13" s="77">
        <f t="shared" si="353"/>
        <v>0</v>
      </c>
      <c r="NI13" s="77">
        <f t="shared" si="353"/>
        <v>0</v>
      </c>
      <c r="NJ13" s="77">
        <f t="shared" si="353"/>
        <v>0</v>
      </c>
    </row>
    <row r="14" spans="1:374" x14ac:dyDescent="0.3">
      <c r="A14" s="66" t="s">
        <v>88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4"/>
      <c r="CQ14" s="64"/>
      <c r="CR14" s="64"/>
      <c r="CS14" s="64"/>
      <c r="CT14" s="64" t="s">
        <v>14</v>
      </c>
      <c r="CU14" s="64"/>
      <c r="CV14" s="64"/>
      <c r="CW14" s="64"/>
      <c r="CX14" s="64" t="s">
        <v>14</v>
      </c>
      <c r="CY14" s="64" t="s">
        <v>14</v>
      </c>
      <c r="CZ14" s="64" t="s">
        <v>14</v>
      </c>
      <c r="DA14" s="64" t="s">
        <v>14</v>
      </c>
      <c r="DB14" s="64"/>
      <c r="DC14" s="64"/>
      <c r="DD14" s="64"/>
      <c r="DE14" s="64"/>
      <c r="DF14" s="64"/>
      <c r="DG14" s="64"/>
      <c r="DH14" s="64"/>
      <c r="DI14" s="64"/>
      <c r="DJ14" s="64"/>
      <c r="DK14" s="64"/>
      <c r="DL14" s="64"/>
      <c r="DM14" s="64"/>
      <c r="DN14" s="64"/>
      <c r="DO14" s="64"/>
      <c r="DP14" s="64"/>
      <c r="DQ14" s="64"/>
      <c r="DR14" s="64"/>
      <c r="DS14" s="64"/>
      <c r="DT14" s="64"/>
      <c r="DU14" s="64"/>
      <c r="DV14" s="64"/>
      <c r="DW14" s="64"/>
      <c r="DX14" s="64"/>
      <c r="DY14" s="64"/>
      <c r="DZ14" s="64"/>
      <c r="EA14" s="64"/>
      <c r="EB14" s="64"/>
      <c r="EC14" s="64"/>
      <c r="ED14" s="64"/>
      <c r="EE14" s="64"/>
      <c r="EF14" s="64"/>
      <c r="EG14" s="64"/>
      <c r="EH14" s="64"/>
      <c r="EI14" s="64"/>
      <c r="EJ14" s="64"/>
      <c r="EK14" s="64"/>
      <c r="EL14" s="64"/>
      <c r="EM14" s="64"/>
      <c r="EN14" s="64"/>
      <c r="EO14" s="64"/>
      <c r="EP14" s="64"/>
      <c r="EQ14" s="64"/>
      <c r="ER14" s="64"/>
      <c r="ES14" s="64"/>
      <c r="ET14" s="64"/>
      <c r="EU14" s="64"/>
      <c r="EV14" s="64"/>
      <c r="EW14" s="64"/>
      <c r="EX14" s="64"/>
      <c r="EY14" s="64"/>
      <c r="EZ14" s="64"/>
      <c r="FA14" s="64"/>
      <c r="FB14" s="64"/>
      <c r="FC14" s="64"/>
      <c r="FD14" s="64"/>
      <c r="FE14" s="64"/>
      <c r="FF14" s="64"/>
      <c r="FG14" s="64"/>
      <c r="FH14" s="64"/>
      <c r="FI14" s="64"/>
      <c r="FJ14" s="64"/>
      <c r="FK14" s="64"/>
      <c r="FL14" s="64"/>
      <c r="FM14" s="64"/>
      <c r="FN14" s="64"/>
      <c r="FO14" s="64"/>
      <c r="FP14" s="64"/>
      <c r="FQ14" s="64"/>
      <c r="FR14" s="64"/>
      <c r="FS14" s="64"/>
      <c r="FT14" s="64"/>
      <c r="FU14" s="64"/>
      <c r="FV14" s="64"/>
      <c r="FW14" s="64"/>
      <c r="FX14" s="64"/>
      <c r="FY14" s="64"/>
      <c r="FZ14" s="64"/>
      <c r="GA14" s="64"/>
      <c r="GB14" s="64"/>
      <c r="GC14" s="64"/>
      <c r="GD14" s="64"/>
      <c r="GE14" s="64"/>
      <c r="GF14" s="64"/>
      <c r="GG14" s="64"/>
      <c r="GH14" s="64"/>
      <c r="GI14" s="64"/>
      <c r="GJ14" s="64"/>
      <c r="GK14" s="64"/>
      <c r="GL14" s="64"/>
      <c r="GM14" s="64"/>
      <c r="GN14" s="64"/>
      <c r="GO14" s="64"/>
      <c r="GP14" s="64"/>
      <c r="GQ14" s="64"/>
      <c r="GR14" s="64"/>
      <c r="GS14" s="64"/>
      <c r="GT14" s="64"/>
      <c r="GU14" s="64"/>
      <c r="GV14" s="64"/>
      <c r="GW14" s="64"/>
      <c r="GX14" s="64"/>
      <c r="GY14" s="64"/>
      <c r="GZ14" s="64"/>
      <c r="HA14" s="64"/>
      <c r="HB14" s="64"/>
      <c r="HC14" s="64"/>
      <c r="HD14" s="64"/>
      <c r="HE14" s="64"/>
      <c r="HF14" s="64"/>
      <c r="HG14" s="64"/>
      <c r="HH14" s="64"/>
      <c r="HI14" s="64"/>
      <c r="HJ14" s="64"/>
      <c r="HK14" s="64"/>
      <c r="HL14" s="64" t="s">
        <v>14</v>
      </c>
      <c r="HM14" s="64" t="s">
        <v>14</v>
      </c>
      <c r="HN14" s="64" t="s">
        <v>14</v>
      </c>
      <c r="HO14" s="64" t="s">
        <v>14</v>
      </c>
      <c r="HP14" s="64" t="s">
        <v>14</v>
      </c>
      <c r="HQ14" s="64"/>
      <c r="HR14" s="64"/>
      <c r="HS14" s="64" t="s">
        <v>14</v>
      </c>
      <c r="HT14" s="64"/>
      <c r="HU14" s="64" t="s">
        <v>14</v>
      </c>
      <c r="HV14" s="64" t="s">
        <v>14</v>
      </c>
      <c r="HW14" s="64" t="s">
        <v>14</v>
      </c>
      <c r="HX14" s="64"/>
      <c r="HY14" s="64"/>
      <c r="HZ14" s="64" t="s">
        <v>14</v>
      </c>
      <c r="IA14" s="64"/>
      <c r="IB14" s="64"/>
      <c r="IC14" s="64"/>
      <c r="ID14" s="64"/>
      <c r="IE14" s="64"/>
      <c r="IF14" s="64"/>
      <c r="IG14" s="64"/>
      <c r="IH14" s="64"/>
      <c r="II14" s="64"/>
      <c r="IJ14" s="64"/>
      <c r="IK14" s="64"/>
      <c r="IL14" s="64"/>
      <c r="IM14" s="64"/>
      <c r="IN14" s="64"/>
      <c r="IO14" s="64"/>
      <c r="IP14" s="64"/>
      <c r="IQ14" s="64"/>
      <c r="IR14" s="64"/>
      <c r="IS14" s="64"/>
      <c r="IT14" s="64"/>
      <c r="IU14" s="64"/>
      <c r="IV14" s="64"/>
      <c r="IW14" s="64"/>
      <c r="IX14" s="64"/>
      <c r="IY14" s="64"/>
      <c r="IZ14" s="64"/>
      <c r="JA14" s="64"/>
      <c r="JB14" s="64"/>
      <c r="JC14" s="64"/>
      <c r="JD14" s="64"/>
      <c r="JE14" s="64"/>
      <c r="JF14" s="64"/>
      <c r="JG14" s="64"/>
      <c r="JH14" s="64"/>
      <c r="JI14" s="64"/>
      <c r="JJ14" s="64"/>
      <c r="JK14" s="64"/>
      <c r="JL14" s="64"/>
      <c r="JM14" s="64"/>
      <c r="JN14" s="64"/>
      <c r="JO14" s="77"/>
      <c r="JP14" s="77"/>
      <c r="JQ14" s="77"/>
      <c r="JR14" s="77"/>
      <c r="JS14" s="77"/>
      <c r="JT14" s="77"/>
      <c r="JU14" s="77"/>
      <c r="JV14" s="77"/>
      <c r="JW14" s="77"/>
      <c r="JX14" s="77"/>
      <c r="JY14" s="77"/>
      <c r="JZ14" s="77"/>
      <c r="KA14" s="77"/>
      <c r="KB14" s="77"/>
      <c r="KC14" s="77"/>
      <c r="KD14" s="77"/>
      <c r="KE14" s="77"/>
      <c r="KF14" s="77"/>
      <c r="KG14" s="77"/>
      <c r="KH14" s="77"/>
      <c r="KI14" s="77"/>
      <c r="KJ14" s="77"/>
      <c r="KK14" s="77"/>
      <c r="KL14" s="77"/>
      <c r="KM14" s="77"/>
      <c r="KN14" s="77"/>
      <c r="KO14" s="77"/>
      <c r="KP14" s="77"/>
      <c r="KQ14" s="77"/>
      <c r="KR14" s="77"/>
      <c r="KS14" s="77"/>
      <c r="KT14" s="64"/>
      <c r="KU14" s="64"/>
      <c r="KV14" s="64"/>
      <c r="KW14" s="64"/>
      <c r="KX14" s="64"/>
      <c r="KY14" s="64"/>
      <c r="KZ14" s="64"/>
      <c r="LA14" s="64"/>
      <c r="LB14" s="64"/>
      <c r="LC14" s="64"/>
      <c r="LD14" s="64"/>
      <c r="LE14" s="64"/>
      <c r="LF14" s="64"/>
      <c r="LG14" s="64"/>
      <c r="LH14" s="64"/>
      <c r="LI14" s="64"/>
      <c r="LJ14" s="64"/>
      <c r="LK14" s="64"/>
      <c r="LL14" s="64"/>
      <c r="LM14" s="64"/>
      <c r="LN14" s="64"/>
      <c r="LO14" s="64"/>
      <c r="LP14" s="64"/>
      <c r="LQ14" s="64"/>
      <c r="LR14" s="64"/>
      <c r="LS14" s="64"/>
      <c r="LT14" s="64"/>
      <c r="LU14" s="64"/>
      <c r="LV14" s="64"/>
      <c r="LW14" s="64"/>
      <c r="LX14" s="64"/>
      <c r="LY14" s="64"/>
      <c r="LZ14" s="64"/>
      <c r="MA14" s="64"/>
      <c r="MB14" s="64"/>
      <c r="MC14" s="64"/>
      <c r="MD14" s="64"/>
      <c r="ME14" s="64"/>
      <c r="MF14" s="64"/>
      <c r="MG14" s="64"/>
      <c r="MH14" s="64"/>
      <c r="MI14" s="64"/>
      <c r="MJ14" s="64"/>
      <c r="MK14" s="64"/>
      <c r="ML14" s="64"/>
      <c r="MM14" s="64"/>
      <c r="MN14" s="64"/>
      <c r="MO14" s="64"/>
      <c r="MP14" s="64"/>
      <c r="MQ14" s="64"/>
      <c r="MR14" s="64"/>
      <c r="MS14" s="64"/>
      <c r="MT14" s="64"/>
      <c r="MU14" s="64"/>
      <c r="MV14" s="64"/>
      <c r="MW14" s="64"/>
      <c r="MX14" s="64"/>
      <c r="MY14" s="64"/>
      <c r="MZ14" s="64"/>
      <c r="NA14" s="64"/>
      <c r="NB14" s="64"/>
      <c r="NC14" s="77">
        <f t="shared" si="354"/>
        <v>15</v>
      </c>
      <c r="ND14" s="77">
        <f t="shared" si="353"/>
        <v>0</v>
      </c>
      <c r="NE14" s="77">
        <f t="shared" si="353"/>
        <v>0</v>
      </c>
      <c r="NF14" s="77">
        <f t="shared" si="353"/>
        <v>0</v>
      </c>
      <c r="NG14" s="77">
        <f t="shared" si="353"/>
        <v>0</v>
      </c>
      <c r="NH14" s="77">
        <f t="shared" si="353"/>
        <v>0</v>
      </c>
      <c r="NI14" s="77">
        <f t="shared" si="353"/>
        <v>0</v>
      </c>
      <c r="NJ14" s="77">
        <f t="shared" si="353"/>
        <v>0</v>
      </c>
    </row>
    <row r="15" spans="1:374" x14ac:dyDescent="0.3">
      <c r="A15" s="68" t="s">
        <v>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 t="s">
        <v>21</v>
      </c>
      <c r="U15" s="64"/>
      <c r="V15" s="64"/>
      <c r="W15" s="64"/>
      <c r="X15" s="64"/>
      <c r="Y15" s="64"/>
      <c r="Z15" s="64"/>
      <c r="AA15" s="64" t="s">
        <v>21</v>
      </c>
      <c r="AB15" s="64"/>
      <c r="AC15" s="64"/>
      <c r="AD15" s="64"/>
      <c r="AE15" s="64"/>
      <c r="AF15" s="64"/>
      <c r="AG15" s="64"/>
      <c r="AH15" s="64"/>
      <c r="AI15" s="64" t="s">
        <v>21</v>
      </c>
      <c r="AJ15" s="64"/>
      <c r="AK15" s="64"/>
      <c r="AL15" s="64"/>
      <c r="AM15" s="64"/>
      <c r="AN15" s="64" t="s">
        <v>21</v>
      </c>
      <c r="AO15" s="64"/>
      <c r="AP15" s="64"/>
      <c r="AQ15" s="64"/>
      <c r="AR15" s="64"/>
      <c r="AS15" s="64"/>
      <c r="AT15" s="64"/>
      <c r="AU15" s="64"/>
      <c r="AV15" s="64" t="s">
        <v>21</v>
      </c>
      <c r="AW15" s="64"/>
      <c r="AX15" s="64"/>
      <c r="AY15" s="64"/>
      <c r="AZ15" s="64"/>
      <c r="BA15" s="64"/>
      <c r="BB15" s="64"/>
      <c r="BC15" s="64" t="s">
        <v>21</v>
      </c>
      <c r="BD15" s="64"/>
      <c r="BE15" s="64"/>
      <c r="BF15" s="64"/>
      <c r="BG15" s="64"/>
      <c r="BH15" s="64"/>
      <c r="BI15" s="64" t="s">
        <v>21</v>
      </c>
      <c r="BJ15" s="64"/>
      <c r="BK15" s="64"/>
      <c r="BL15" s="64"/>
      <c r="BM15" s="64"/>
      <c r="BN15" s="64"/>
      <c r="BO15" s="64"/>
      <c r="BP15" s="64"/>
      <c r="BQ15" s="64" t="s">
        <v>21</v>
      </c>
      <c r="BR15" s="64" t="s">
        <v>14</v>
      </c>
      <c r="BS15" s="64"/>
      <c r="BT15" s="64"/>
      <c r="BU15" s="64" t="s">
        <v>14</v>
      </c>
      <c r="BV15" s="64" t="s">
        <v>14</v>
      </c>
      <c r="BW15" s="64" t="s">
        <v>14</v>
      </c>
      <c r="BX15" s="64" t="s">
        <v>14</v>
      </c>
      <c r="BY15" s="64" t="s">
        <v>14</v>
      </c>
      <c r="BZ15" s="64"/>
      <c r="CA15" s="64"/>
      <c r="CB15" s="64" t="s">
        <v>14</v>
      </c>
      <c r="CC15" s="64" t="s">
        <v>14</v>
      </c>
      <c r="CD15" s="64" t="s">
        <v>14</v>
      </c>
      <c r="CE15" s="64" t="s">
        <v>14</v>
      </c>
      <c r="CF15" s="64" t="s">
        <v>14</v>
      </c>
      <c r="CG15" s="64"/>
      <c r="CH15" s="64"/>
      <c r="CI15" s="64"/>
      <c r="CJ15" s="64"/>
      <c r="CK15" s="64"/>
      <c r="CL15" s="64" t="s">
        <v>21</v>
      </c>
      <c r="CM15" s="64" t="s">
        <v>25</v>
      </c>
      <c r="CN15" s="64"/>
      <c r="CO15" s="64"/>
      <c r="CP15" s="64" t="s">
        <v>25</v>
      </c>
      <c r="CQ15" s="64"/>
      <c r="CR15" s="64"/>
      <c r="CS15" s="64"/>
      <c r="CT15" s="64" t="s">
        <v>21</v>
      </c>
      <c r="CU15" s="64"/>
      <c r="CV15" s="64"/>
      <c r="CW15" s="64"/>
      <c r="CX15" s="64"/>
      <c r="CY15" s="64"/>
      <c r="CZ15" s="64" t="s">
        <v>21</v>
      </c>
      <c r="DA15" s="64"/>
      <c r="DB15" s="64"/>
      <c r="DC15" s="64"/>
      <c r="DD15" s="64"/>
      <c r="DE15" s="64"/>
      <c r="DF15" s="64"/>
      <c r="DG15" s="64"/>
      <c r="DH15" s="64"/>
      <c r="DI15" s="64"/>
      <c r="DJ15" s="64"/>
      <c r="DK15" s="64" t="s">
        <v>21</v>
      </c>
      <c r="DL15" s="64"/>
      <c r="DM15" s="64"/>
      <c r="DN15" s="64"/>
      <c r="DO15" s="64"/>
      <c r="DP15" s="64"/>
      <c r="DQ15" s="64"/>
      <c r="DR15" s="64"/>
      <c r="DS15" s="64"/>
      <c r="DT15" s="64"/>
      <c r="DU15" s="64"/>
      <c r="DV15" s="64" t="s">
        <v>21</v>
      </c>
      <c r="DW15" s="64"/>
      <c r="DX15" s="64"/>
      <c r="DY15" s="64"/>
      <c r="DZ15" s="64"/>
      <c r="EA15" s="64" t="s">
        <v>21</v>
      </c>
      <c r="EB15" s="64"/>
      <c r="EC15" s="64"/>
      <c r="ED15" s="64"/>
      <c r="EE15" s="64"/>
      <c r="EF15" s="64"/>
      <c r="EG15" s="64"/>
      <c r="EH15" s="64"/>
      <c r="EI15" s="64"/>
      <c r="EJ15" s="64" t="s">
        <v>21</v>
      </c>
      <c r="EK15" s="64"/>
      <c r="EL15" s="64"/>
      <c r="EM15" s="64"/>
      <c r="EN15" s="64"/>
      <c r="EO15" s="64"/>
      <c r="EP15" s="64"/>
      <c r="EQ15" s="64" t="s">
        <v>23</v>
      </c>
      <c r="ER15" s="64"/>
      <c r="ES15" s="64"/>
      <c r="ET15" s="64" t="s">
        <v>25</v>
      </c>
      <c r="EU15" s="64"/>
      <c r="EV15" s="64"/>
      <c r="EW15" s="64"/>
      <c r="EX15" s="64"/>
      <c r="EY15" s="64"/>
      <c r="EZ15" s="64"/>
      <c r="FA15" s="64" t="s">
        <v>27</v>
      </c>
      <c r="FB15" s="64"/>
      <c r="FC15" s="64"/>
      <c r="FD15" s="64" t="s">
        <v>21</v>
      </c>
      <c r="FE15" s="64"/>
      <c r="FF15" s="64"/>
      <c r="FG15" s="64"/>
      <c r="FH15" s="64"/>
      <c r="FI15" s="64"/>
      <c r="FJ15" s="64"/>
      <c r="FK15" s="64"/>
      <c r="FL15" s="64" t="s">
        <v>21</v>
      </c>
      <c r="FM15" s="64"/>
      <c r="FN15" s="64"/>
      <c r="FO15" s="64"/>
      <c r="FP15" s="64"/>
      <c r="FQ15" s="64"/>
      <c r="FR15" s="64" t="s">
        <v>21</v>
      </c>
      <c r="FS15" s="64"/>
      <c r="FT15" s="64"/>
      <c r="FU15" s="64"/>
      <c r="FV15" s="64"/>
      <c r="FW15" s="64"/>
      <c r="FX15" s="64"/>
      <c r="FY15" s="64"/>
      <c r="FZ15" s="64"/>
      <c r="GA15" s="78"/>
      <c r="GB15" s="78"/>
      <c r="GC15" s="78"/>
      <c r="GD15" s="78"/>
      <c r="GE15" s="78"/>
      <c r="GF15" s="78"/>
      <c r="GG15" s="78"/>
      <c r="GH15" s="78"/>
      <c r="GI15" s="78"/>
      <c r="GJ15" s="78"/>
      <c r="GK15" s="78"/>
      <c r="GL15" s="78"/>
      <c r="GM15" s="78"/>
      <c r="GN15" s="78"/>
      <c r="GO15" s="78"/>
      <c r="GP15" s="78"/>
      <c r="GQ15" s="78"/>
      <c r="GR15" s="78"/>
      <c r="GS15" s="78"/>
      <c r="GT15" s="78" t="s">
        <v>25</v>
      </c>
      <c r="GU15" s="78" t="s">
        <v>14</v>
      </c>
      <c r="GV15" s="78"/>
      <c r="GW15" s="78"/>
      <c r="GX15" s="78" t="s">
        <v>14</v>
      </c>
      <c r="GY15" s="78" t="s">
        <v>14</v>
      </c>
      <c r="GZ15" s="78" t="s">
        <v>14</v>
      </c>
      <c r="HA15" s="78" t="s">
        <v>14</v>
      </c>
      <c r="HB15" s="78" t="s">
        <v>14</v>
      </c>
      <c r="HC15" s="78"/>
      <c r="HD15" s="78"/>
      <c r="HE15" s="78" t="s">
        <v>25</v>
      </c>
      <c r="HF15" s="64" t="s">
        <v>14</v>
      </c>
      <c r="HG15" s="64" t="s">
        <v>14</v>
      </c>
      <c r="HH15" s="64" t="s">
        <v>14</v>
      </c>
      <c r="HI15" s="64" t="s">
        <v>14</v>
      </c>
      <c r="HJ15" s="64"/>
      <c r="HK15" s="64"/>
      <c r="HL15" s="64"/>
      <c r="HM15" s="64"/>
      <c r="HN15" s="64"/>
      <c r="HO15" s="64"/>
      <c r="HP15" s="64"/>
      <c r="HQ15" s="64"/>
      <c r="HR15" s="64"/>
      <c r="HS15" s="64"/>
      <c r="HT15" s="64"/>
      <c r="HU15" s="64"/>
      <c r="HV15" s="64"/>
      <c r="HW15" s="64"/>
      <c r="HX15" s="64"/>
      <c r="HY15" s="64"/>
      <c r="HZ15" s="64"/>
      <c r="IA15" s="64"/>
      <c r="IB15" s="64"/>
      <c r="IC15" s="64"/>
      <c r="ID15" s="64"/>
      <c r="IE15" s="64"/>
      <c r="IF15" s="64"/>
      <c r="IG15" s="64"/>
      <c r="IH15" s="64"/>
      <c r="II15" s="64"/>
      <c r="IJ15" s="64"/>
      <c r="IK15" s="64"/>
      <c r="IL15" s="64"/>
      <c r="IM15" s="64"/>
      <c r="IN15" s="64"/>
      <c r="IO15" s="64"/>
      <c r="IP15" s="64"/>
      <c r="IQ15" s="64"/>
      <c r="IR15" s="64"/>
      <c r="IS15" s="64"/>
      <c r="IT15" s="64"/>
      <c r="IU15" s="64" t="s">
        <v>14</v>
      </c>
      <c r="IV15" s="64" t="s">
        <v>14</v>
      </c>
      <c r="IW15" s="64" t="s">
        <v>14</v>
      </c>
      <c r="IX15" s="64" t="s">
        <v>14</v>
      </c>
      <c r="IY15" s="64" t="s">
        <v>14</v>
      </c>
      <c r="IZ15" s="64"/>
      <c r="JA15" s="64"/>
      <c r="JB15" s="64" t="s">
        <v>25</v>
      </c>
      <c r="JC15" s="64"/>
      <c r="JD15" s="64"/>
      <c r="JE15" s="64"/>
      <c r="JF15" s="64"/>
      <c r="JG15" s="64"/>
      <c r="JH15" s="64"/>
      <c r="JI15" s="64"/>
      <c r="JJ15" s="64"/>
      <c r="JK15" s="64"/>
      <c r="JL15" s="64"/>
      <c r="JM15" s="64"/>
      <c r="JN15" s="64"/>
      <c r="JO15" s="77"/>
      <c r="JP15" s="77"/>
      <c r="JQ15" s="77"/>
      <c r="JR15" s="77"/>
      <c r="JS15" s="77"/>
      <c r="JT15" s="77"/>
      <c r="JU15" s="77"/>
      <c r="JV15" s="77"/>
      <c r="JW15" s="77"/>
      <c r="JX15" s="77"/>
      <c r="JY15" s="77"/>
      <c r="JZ15" s="77"/>
      <c r="KA15" s="77"/>
      <c r="KB15" s="77"/>
      <c r="KC15" s="77"/>
      <c r="KD15" s="77"/>
      <c r="KE15" s="77"/>
      <c r="KF15" s="77"/>
      <c r="KG15" s="77"/>
      <c r="KH15" s="77"/>
      <c r="KI15" s="77"/>
      <c r="KJ15" s="77"/>
      <c r="KK15" s="77"/>
      <c r="KL15" s="77"/>
      <c r="KM15" s="77"/>
      <c r="KN15" s="77"/>
      <c r="KO15" s="77"/>
      <c r="KP15" s="77"/>
      <c r="KQ15" s="77"/>
      <c r="KR15" s="77"/>
      <c r="KS15" s="77"/>
      <c r="KT15" s="64"/>
      <c r="KU15" s="64"/>
      <c r="KV15" s="64"/>
      <c r="KW15" s="64"/>
      <c r="KX15" s="64"/>
      <c r="KY15" s="64"/>
      <c r="KZ15" s="64"/>
      <c r="LA15" s="64"/>
      <c r="LB15" s="64"/>
      <c r="LC15" s="64"/>
      <c r="LD15" s="64"/>
      <c r="LE15" s="64"/>
      <c r="LF15" s="64"/>
      <c r="LG15" s="64"/>
      <c r="LH15" s="64"/>
      <c r="LI15" s="64"/>
      <c r="LJ15" s="64"/>
      <c r="LK15" s="64"/>
      <c r="LL15" s="64"/>
      <c r="LM15" s="64"/>
      <c r="LN15" s="64"/>
      <c r="LO15" s="64"/>
      <c r="LP15" s="64"/>
      <c r="LQ15" s="64"/>
      <c r="LR15" s="64"/>
      <c r="LS15" s="64"/>
      <c r="LT15" s="64"/>
      <c r="LU15" s="64"/>
      <c r="LV15" s="64"/>
      <c r="LW15" s="64"/>
      <c r="LX15" s="64"/>
      <c r="LY15" s="64"/>
      <c r="LZ15" s="64"/>
      <c r="MA15" s="64"/>
      <c r="MB15" s="64"/>
      <c r="MC15" s="64"/>
      <c r="MD15" s="64"/>
      <c r="ME15" s="64"/>
      <c r="MF15" s="64"/>
      <c r="MG15" s="64"/>
      <c r="MH15" s="64"/>
      <c r="MI15" s="64"/>
      <c r="MJ15" s="64"/>
      <c r="MK15" s="64"/>
      <c r="ML15" s="64"/>
      <c r="MM15" s="64"/>
      <c r="MN15" s="64"/>
      <c r="MO15" s="64"/>
      <c r="MP15" s="64"/>
      <c r="MQ15" s="64"/>
      <c r="MR15" s="64"/>
      <c r="MS15" s="64"/>
      <c r="MT15" s="64"/>
      <c r="MU15" s="64"/>
      <c r="MV15" s="64"/>
      <c r="MW15" s="64" t="s">
        <v>25</v>
      </c>
      <c r="MX15" s="64" t="s">
        <v>25</v>
      </c>
      <c r="MY15" s="64" t="s">
        <v>25</v>
      </c>
      <c r="MZ15" s="64" t="s">
        <v>25</v>
      </c>
      <c r="NA15" s="64"/>
      <c r="NB15" s="64"/>
      <c r="NC15" s="77">
        <f t="shared" si="354"/>
        <v>26</v>
      </c>
      <c r="ND15" s="77">
        <f t="shared" si="353"/>
        <v>0</v>
      </c>
      <c r="NE15" s="77">
        <f t="shared" si="353"/>
        <v>18</v>
      </c>
      <c r="NF15" s="77">
        <f t="shared" si="353"/>
        <v>1</v>
      </c>
      <c r="NG15" s="77">
        <f t="shared" si="353"/>
        <v>10</v>
      </c>
      <c r="NH15" s="77">
        <f t="shared" si="353"/>
        <v>1</v>
      </c>
      <c r="NI15" s="77">
        <f t="shared" si="353"/>
        <v>0</v>
      </c>
      <c r="NJ15" s="77">
        <f t="shared" si="353"/>
        <v>0</v>
      </c>
    </row>
    <row r="16" spans="1:374" x14ac:dyDescent="0.3">
      <c r="A16" s="66" t="s">
        <v>91</v>
      </c>
      <c r="B16" s="64"/>
      <c r="C16" s="64" t="s">
        <v>14</v>
      </c>
      <c r="D16" s="64" t="s">
        <v>14</v>
      </c>
      <c r="E16" s="64" t="s">
        <v>14</v>
      </c>
      <c r="F16" s="64" t="s">
        <v>14</v>
      </c>
      <c r="G16" s="64" t="s">
        <v>14</v>
      </c>
      <c r="H16" s="64"/>
      <c r="I16" s="64"/>
      <c r="J16" s="64" t="s">
        <v>21</v>
      </c>
      <c r="K16" s="64"/>
      <c r="L16" s="64"/>
      <c r="M16" s="64"/>
      <c r="N16" s="64"/>
      <c r="O16" s="64"/>
      <c r="P16" s="64"/>
      <c r="Q16" s="64"/>
      <c r="R16" s="64"/>
      <c r="S16" s="64" t="s">
        <v>21</v>
      </c>
      <c r="T16" s="64"/>
      <c r="U16" s="64"/>
      <c r="V16" s="64"/>
      <c r="W16" s="64"/>
      <c r="X16" s="64"/>
      <c r="Y16" s="64"/>
      <c r="Z16" s="64" t="s">
        <v>21</v>
      </c>
      <c r="AA16" s="64"/>
      <c r="AB16" s="64" t="s">
        <v>14</v>
      </c>
      <c r="AC16" s="64"/>
      <c r="AD16" s="64"/>
      <c r="AE16" s="64"/>
      <c r="AF16" s="64"/>
      <c r="AG16" s="64"/>
      <c r="AH16" s="64" t="s">
        <v>21</v>
      </c>
      <c r="AI16" s="64"/>
      <c r="AJ16" s="64"/>
      <c r="AK16" s="64"/>
      <c r="AL16" s="64"/>
      <c r="AM16" s="64"/>
      <c r="AN16" s="64" t="s">
        <v>21</v>
      </c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 t="s">
        <v>21</v>
      </c>
      <c r="BQ16" s="64"/>
      <c r="BR16" s="64"/>
      <c r="BS16" s="64"/>
      <c r="BT16" s="64"/>
      <c r="BU16" s="64"/>
      <c r="BV16" s="64"/>
      <c r="BW16" s="64"/>
      <c r="BX16" s="64" t="s">
        <v>21</v>
      </c>
      <c r="BY16" s="64"/>
      <c r="BZ16" s="64"/>
      <c r="CA16" s="64"/>
      <c r="CB16" s="64"/>
      <c r="CC16" s="64"/>
      <c r="CD16" s="64"/>
      <c r="CE16" s="64"/>
      <c r="CF16" s="64" t="s">
        <v>21</v>
      </c>
      <c r="CG16" s="64"/>
      <c r="CH16" s="64"/>
      <c r="CI16" s="64"/>
      <c r="CJ16" s="64"/>
      <c r="CK16" s="64" t="s">
        <v>21</v>
      </c>
      <c r="CL16" s="64"/>
      <c r="CM16" s="64"/>
      <c r="CN16" s="64"/>
      <c r="CO16" s="64"/>
      <c r="CP16" s="64"/>
      <c r="CQ16" s="64"/>
      <c r="CR16" s="64" t="s">
        <v>21</v>
      </c>
      <c r="CS16" s="64"/>
      <c r="CT16" s="64"/>
      <c r="CU16" s="64"/>
      <c r="CV16" s="64"/>
      <c r="CW16" s="64"/>
      <c r="CX16" s="64" t="s">
        <v>21</v>
      </c>
      <c r="CY16" s="64"/>
      <c r="CZ16" s="64"/>
      <c r="DA16" s="64"/>
      <c r="DB16" s="64"/>
      <c r="DC16" s="64"/>
      <c r="DD16" s="64"/>
      <c r="DE16" s="64"/>
      <c r="DF16" s="64"/>
      <c r="DG16" s="64"/>
      <c r="DH16" s="64" t="s">
        <v>21</v>
      </c>
      <c r="DI16" s="64"/>
      <c r="DJ16" s="64"/>
      <c r="DK16" s="64"/>
      <c r="DL16" s="64"/>
      <c r="DM16" s="64" t="s">
        <v>21</v>
      </c>
      <c r="DN16" s="64"/>
      <c r="DO16" s="64"/>
      <c r="DP16" s="64"/>
      <c r="DQ16" s="64"/>
      <c r="DR16" s="64"/>
      <c r="DS16" s="64"/>
      <c r="DT16" s="64"/>
      <c r="DU16" s="64"/>
      <c r="DV16" s="64"/>
      <c r="DW16" s="64"/>
      <c r="DX16" s="64"/>
      <c r="DY16" s="64" t="s">
        <v>14</v>
      </c>
      <c r="DZ16" s="64"/>
      <c r="EA16" s="64" t="s">
        <v>14</v>
      </c>
      <c r="EB16" s="64" t="s">
        <v>14</v>
      </c>
      <c r="EC16" s="64" t="s">
        <v>14</v>
      </c>
      <c r="ED16" s="64"/>
      <c r="EE16" s="64"/>
      <c r="EF16" s="64"/>
      <c r="EG16" s="64"/>
      <c r="EH16" s="64"/>
      <c r="EI16" s="64"/>
      <c r="EJ16" s="64"/>
      <c r="EK16" s="64"/>
      <c r="EL16" s="64"/>
      <c r="EM16" s="64"/>
      <c r="EN16" s="64" t="s">
        <v>32</v>
      </c>
      <c r="EO16" s="64" t="s">
        <v>32</v>
      </c>
      <c r="EP16" s="64"/>
      <c r="EQ16" s="64"/>
      <c r="ER16" s="64"/>
      <c r="ES16" s="64"/>
      <c r="ET16" s="64"/>
      <c r="EU16" s="64"/>
      <c r="EV16" s="64"/>
      <c r="EW16" s="64"/>
      <c r="EX16" s="64"/>
      <c r="EY16" s="64"/>
      <c r="EZ16" s="64"/>
      <c r="FA16" s="64"/>
      <c r="FB16" s="64"/>
      <c r="FC16" s="64"/>
      <c r="FD16" s="64"/>
      <c r="FE16" s="64"/>
      <c r="FF16" s="64"/>
      <c r="FG16" s="64"/>
      <c r="FH16" s="64"/>
      <c r="FI16" s="64"/>
      <c r="FJ16" s="64"/>
      <c r="FK16" s="64"/>
      <c r="FL16" s="64"/>
      <c r="FM16" s="64"/>
      <c r="FN16" s="64"/>
      <c r="FO16" s="64"/>
      <c r="FP16" s="64"/>
      <c r="FQ16" s="64"/>
      <c r="FR16" s="64"/>
      <c r="FS16" s="64"/>
      <c r="FT16" s="64"/>
      <c r="FU16" s="64"/>
      <c r="FV16" s="64" t="s">
        <v>14</v>
      </c>
      <c r="FW16" s="64"/>
      <c r="FX16" s="64"/>
      <c r="FY16" s="64"/>
      <c r="FZ16" s="64"/>
      <c r="GA16" s="64"/>
      <c r="GB16" s="64"/>
      <c r="GC16" s="64"/>
      <c r="GD16" s="64"/>
      <c r="GE16" s="64"/>
      <c r="GF16" s="64"/>
      <c r="GG16" s="64"/>
      <c r="GH16" s="64"/>
      <c r="GI16" s="64"/>
      <c r="GJ16" s="64"/>
      <c r="GK16" s="64"/>
      <c r="GL16" s="64"/>
      <c r="GM16" s="64" t="s">
        <v>14</v>
      </c>
      <c r="GN16" s="64"/>
      <c r="GO16" s="64"/>
      <c r="GP16" s="64"/>
      <c r="GQ16" s="64"/>
      <c r="GR16" s="64"/>
      <c r="GS16" s="64"/>
      <c r="GT16" s="64"/>
      <c r="GU16" s="64" t="s">
        <v>14</v>
      </c>
      <c r="GV16" s="64"/>
      <c r="GW16" s="64"/>
      <c r="GX16" s="64" t="s">
        <v>14</v>
      </c>
      <c r="GY16" s="64" t="s">
        <v>14</v>
      </c>
      <c r="GZ16" s="64" t="s">
        <v>14</v>
      </c>
      <c r="HA16" s="64" t="s">
        <v>14</v>
      </c>
      <c r="HB16" s="64" t="s">
        <v>14</v>
      </c>
      <c r="HC16" s="64"/>
      <c r="HD16" s="64"/>
      <c r="HE16" s="64" t="s">
        <v>14</v>
      </c>
      <c r="HF16" s="64" t="s">
        <v>14</v>
      </c>
      <c r="HG16" s="64" t="s">
        <v>14</v>
      </c>
      <c r="HH16" s="64" t="s">
        <v>14</v>
      </c>
      <c r="HI16" s="64" t="s">
        <v>14</v>
      </c>
      <c r="HJ16" s="64"/>
      <c r="HK16" s="64"/>
      <c r="HL16" s="64"/>
      <c r="HM16" s="64"/>
      <c r="HN16" s="64"/>
      <c r="HO16" s="64"/>
      <c r="HP16" s="64"/>
      <c r="HQ16" s="64"/>
      <c r="HR16" s="64"/>
      <c r="HS16" s="64"/>
      <c r="HT16" s="64"/>
      <c r="HU16" s="64"/>
      <c r="HV16" s="64"/>
      <c r="HW16" s="64"/>
      <c r="HX16" s="64"/>
      <c r="HY16" s="64"/>
      <c r="HZ16" s="64"/>
      <c r="IA16" s="64"/>
      <c r="IB16" s="64"/>
      <c r="IC16" s="64"/>
      <c r="ID16" s="64"/>
      <c r="IE16" s="64"/>
      <c r="IF16" s="64"/>
      <c r="IG16" s="64"/>
      <c r="IH16" s="64"/>
      <c r="II16" s="64"/>
      <c r="IJ16" s="64"/>
      <c r="IK16" s="64"/>
      <c r="IL16" s="64"/>
      <c r="IM16" s="64"/>
      <c r="IN16" s="64"/>
      <c r="IO16" s="64"/>
      <c r="IP16" s="64"/>
      <c r="IQ16" s="64"/>
      <c r="IR16" s="64"/>
      <c r="IS16" s="64"/>
      <c r="IT16" s="64"/>
      <c r="IU16" s="64"/>
      <c r="IV16" s="64"/>
      <c r="IW16" s="64"/>
      <c r="IX16" s="64"/>
      <c r="IY16" s="64"/>
      <c r="IZ16" s="64"/>
      <c r="JA16" s="64"/>
      <c r="JB16" s="64"/>
      <c r="JC16" s="64"/>
      <c r="JD16" s="64"/>
      <c r="JE16" s="64"/>
      <c r="JF16" s="64"/>
      <c r="JG16" s="64"/>
      <c r="JH16" s="64"/>
      <c r="JI16" s="64"/>
      <c r="JJ16" s="64"/>
      <c r="JK16" s="64"/>
      <c r="JL16" s="64"/>
      <c r="JM16" s="64"/>
      <c r="JN16" s="64"/>
      <c r="JO16" s="77"/>
      <c r="JP16" s="77"/>
      <c r="JQ16" s="77"/>
      <c r="JR16" s="77"/>
      <c r="JS16" s="77"/>
      <c r="JT16" s="77"/>
      <c r="JU16" s="77"/>
      <c r="JV16" s="77"/>
      <c r="JW16" s="77"/>
      <c r="JX16" s="77"/>
      <c r="JY16" s="77"/>
      <c r="JZ16" s="77"/>
      <c r="KA16" s="77"/>
      <c r="KB16" s="77"/>
      <c r="KC16" s="77"/>
      <c r="KD16" s="77"/>
      <c r="KE16" s="77"/>
      <c r="KF16" s="77"/>
      <c r="KG16" s="77"/>
      <c r="KH16" s="77"/>
      <c r="KI16" s="77"/>
      <c r="KJ16" s="77"/>
      <c r="KK16" s="77"/>
      <c r="KL16" s="77"/>
      <c r="KM16" s="77"/>
      <c r="KN16" s="77"/>
      <c r="KO16" s="77"/>
      <c r="KP16" s="77"/>
      <c r="KQ16" s="77"/>
      <c r="KR16" s="77"/>
      <c r="KS16" s="77"/>
      <c r="KT16" s="64"/>
      <c r="KU16" s="64"/>
      <c r="KV16" s="64"/>
      <c r="KW16" s="64"/>
      <c r="KX16" s="64"/>
      <c r="KY16" s="64"/>
      <c r="KZ16" s="64"/>
      <c r="LA16" s="64"/>
      <c r="LB16" s="64"/>
      <c r="LC16" s="64"/>
      <c r="LD16" s="64"/>
      <c r="LE16" s="64"/>
      <c r="LF16" s="64"/>
      <c r="LG16" s="64"/>
      <c r="LH16" s="64"/>
      <c r="LI16" s="64"/>
      <c r="LJ16" s="64"/>
      <c r="LK16" s="64"/>
      <c r="LL16" s="64"/>
      <c r="LM16" s="64"/>
      <c r="LN16" s="64"/>
      <c r="LO16" s="64"/>
      <c r="LP16" s="64"/>
      <c r="LQ16" s="64"/>
      <c r="LR16" s="64"/>
      <c r="LS16" s="64"/>
      <c r="LT16" s="64"/>
      <c r="LU16" s="64"/>
      <c r="LV16" s="64"/>
      <c r="LW16" s="64"/>
      <c r="LX16" s="64"/>
      <c r="LY16" s="64"/>
      <c r="LZ16" s="64"/>
      <c r="MA16" s="64"/>
      <c r="MB16" s="64"/>
      <c r="MC16" s="64"/>
      <c r="MD16" s="64"/>
      <c r="ME16" s="64"/>
      <c r="MF16" s="64"/>
      <c r="MG16" s="64"/>
      <c r="MH16" s="64"/>
      <c r="MI16" s="64"/>
      <c r="MJ16" s="64"/>
      <c r="MK16" s="64"/>
      <c r="ML16" s="64"/>
      <c r="MM16" s="64"/>
      <c r="MN16" s="64"/>
      <c r="MO16" s="64"/>
      <c r="MP16" s="64"/>
      <c r="MQ16" s="64"/>
      <c r="MR16" s="64"/>
      <c r="MS16" s="64"/>
      <c r="MT16" s="64"/>
      <c r="MU16" s="64"/>
      <c r="MV16" s="64"/>
      <c r="MW16" s="64"/>
      <c r="MX16" s="64"/>
      <c r="MY16" s="64"/>
      <c r="MZ16" s="64"/>
      <c r="NA16" s="64"/>
      <c r="NB16" s="64"/>
      <c r="NC16" s="77">
        <f t="shared" si="354"/>
        <v>23</v>
      </c>
      <c r="ND16" s="77">
        <f t="shared" si="353"/>
        <v>0</v>
      </c>
      <c r="NE16" s="77">
        <f t="shared" si="353"/>
        <v>13</v>
      </c>
      <c r="NF16" s="77">
        <f t="shared" si="353"/>
        <v>0</v>
      </c>
      <c r="NG16" s="77">
        <f t="shared" si="353"/>
        <v>0</v>
      </c>
      <c r="NH16" s="77">
        <f t="shared" si="353"/>
        <v>0</v>
      </c>
      <c r="NI16" s="77">
        <f t="shared" si="353"/>
        <v>0</v>
      </c>
      <c r="NJ16" s="77">
        <f t="shared" si="353"/>
        <v>2</v>
      </c>
    </row>
    <row r="17" spans="1:374" x14ac:dyDescent="0.3">
      <c r="A17" s="69" t="s">
        <v>93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64"/>
      <c r="BR17" s="64"/>
      <c r="BS17" s="64"/>
      <c r="BT17" s="64"/>
      <c r="BU17" s="64"/>
      <c r="BV17" s="64"/>
      <c r="BW17" s="64"/>
      <c r="BX17" s="64"/>
      <c r="BY17" s="64"/>
      <c r="BZ17" s="64"/>
      <c r="CA17" s="64"/>
      <c r="CB17" s="64"/>
      <c r="CC17" s="64"/>
      <c r="CD17" s="64"/>
      <c r="CE17" s="64"/>
      <c r="CF17" s="64"/>
      <c r="CG17" s="64"/>
      <c r="CH17" s="64"/>
      <c r="CI17" s="64"/>
      <c r="CJ17" s="64"/>
      <c r="CK17" s="64"/>
      <c r="CL17" s="64"/>
      <c r="CM17" s="64"/>
      <c r="CN17" s="64"/>
      <c r="CO17" s="64"/>
      <c r="CP17" s="64"/>
      <c r="CQ17" s="64"/>
      <c r="CR17" s="64"/>
      <c r="CS17" s="64"/>
      <c r="CT17" s="64"/>
      <c r="CU17" s="64"/>
      <c r="CV17" s="64"/>
      <c r="CW17" s="64"/>
      <c r="CX17" s="64"/>
      <c r="CY17" s="64"/>
      <c r="CZ17" s="64"/>
      <c r="DA17" s="64"/>
      <c r="DB17" s="64"/>
      <c r="DC17" s="64"/>
      <c r="DD17" s="64"/>
      <c r="DE17" s="64"/>
      <c r="DF17" s="64"/>
      <c r="DG17" s="64"/>
      <c r="DH17" s="64"/>
      <c r="DI17" s="64"/>
      <c r="DJ17" s="64"/>
      <c r="DK17" s="64"/>
      <c r="DL17" s="64"/>
      <c r="DM17" s="64"/>
      <c r="DN17" s="64"/>
      <c r="DO17" s="64"/>
      <c r="DP17" s="64"/>
      <c r="DQ17" s="64"/>
      <c r="DR17" s="64"/>
      <c r="DS17" s="64"/>
      <c r="DT17" s="64"/>
      <c r="DU17" s="64"/>
      <c r="DV17" s="64"/>
      <c r="DW17" s="64"/>
      <c r="DX17" s="64"/>
      <c r="DY17" s="64"/>
      <c r="DZ17" s="64"/>
      <c r="EA17" s="64"/>
      <c r="EB17" s="64"/>
      <c r="EC17" s="64"/>
      <c r="ED17" s="64"/>
      <c r="EE17" s="64"/>
      <c r="EF17" s="64"/>
      <c r="EG17" s="64"/>
      <c r="EH17" s="64"/>
      <c r="EI17" s="64"/>
      <c r="EJ17" s="64"/>
      <c r="EK17" s="64"/>
      <c r="EL17" s="64"/>
      <c r="EM17" s="64"/>
      <c r="EN17" s="64"/>
      <c r="EO17" s="64"/>
      <c r="EP17" s="64"/>
      <c r="EQ17" s="64"/>
      <c r="ER17" s="64"/>
      <c r="ES17" s="64"/>
      <c r="ET17" s="64"/>
      <c r="EU17" s="64"/>
      <c r="EV17" s="64"/>
      <c r="EW17" s="64"/>
      <c r="EX17" s="64"/>
      <c r="EY17" s="64"/>
      <c r="EZ17" s="64"/>
      <c r="FA17" s="64"/>
      <c r="FB17" s="64"/>
      <c r="FC17" s="64"/>
      <c r="FD17" s="64"/>
      <c r="FE17" s="64"/>
      <c r="FF17" s="64"/>
      <c r="FG17" s="64"/>
      <c r="FH17" s="64"/>
      <c r="FI17" s="64"/>
      <c r="FJ17" s="64"/>
      <c r="FK17" s="64"/>
      <c r="FL17" s="64"/>
      <c r="FM17" s="64"/>
      <c r="FN17" s="64"/>
      <c r="FO17" s="64"/>
      <c r="FP17" s="64"/>
      <c r="FQ17" s="64"/>
      <c r="FR17" s="64"/>
      <c r="FS17" s="64"/>
      <c r="FT17" s="64"/>
      <c r="FU17" s="64"/>
      <c r="FV17" s="64"/>
      <c r="FW17" s="64"/>
      <c r="FX17" s="64"/>
      <c r="FY17" s="64"/>
      <c r="FZ17" s="64"/>
      <c r="GA17" s="78"/>
      <c r="GB17" s="78"/>
      <c r="GC17" s="78"/>
      <c r="GD17" s="78"/>
      <c r="GE17" s="78"/>
      <c r="GF17" s="78"/>
      <c r="GG17" s="78"/>
      <c r="GH17" s="78"/>
      <c r="GI17" s="78"/>
      <c r="GJ17" s="78"/>
      <c r="GK17" s="78"/>
      <c r="GL17" s="78"/>
      <c r="GM17" s="78"/>
      <c r="GN17" s="78"/>
      <c r="GO17" s="78"/>
      <c r="GP17" s="78"/>
      <c r="GQ17" s="78"/>
      <c r="GR17" s="78"/>
      <c r="GS17" s="78"/>
      <c r="GT17" s="78"/>
      <c r="GU17" s="78"/>
      <c r="GV17" s="78"/>
      <c r="GW17" s="78"/>
      <c r="GX17" s="78"/>
      <c r="GY17" s="78"/>
      <c r="GZ17" s="78"/>
      <c r="HA17" s="78"/>
      <c r="HB17" s="78"/>
      <c r="HC17" s="78"/>
      <c r="HD17" s="78"/>
      <c r="HE17" s="78"/>
      <c r="HF17" s="64"/>
      <c r="HG17" s="64"/>
      <c r="HH17" s="64"/>
      <c r="HI17" s="64"/>
      <c r="HJ17" s="64"/>
      <c r="HK17" s="64"/>
      <c r="HL17" s="64"/>
      <c r="HM17" s="64"/>
      <c r="HN17" s="64"/>
      <c r="HO17" s="64"/>
      <c r="HP17" s="64"/>
      <c r="HQ17" s="64"/>
      <c r="HR17" s="64"/>
      <c r="HS17" s="64"/>
      <c r="HT17" s="64"/>
      <c r="HU17" s="64"/>
      <c r="HV17" s="64"/>
      <c r="HW17" s="64"/>
      <c r="HX17" s="64"/>
      <c r="HY17" s="64"/>
      <c r="HZ17" s="64"/>
      <c r="IA17" s="64"/>
      <c r="IB17" s="64"/>
      <c r="IC17" s="64"/>
      <c r="ID17" s="64"/>
      <c r="IE17" s="64"/>
      <c r="IF17" s="64"/>
      <c r="IG17" s="64"/>
      <c r="IH17" s="64"/>
      <c r="II17" s="64"/>
      <c r="IJ17" s="64"/>
      <c r="IK17" s="64"/>
      <c r="IL17" s="64"/>
      <c r="IM17" s="64"/>
      <c r="IN17" s="64"/>
      <c r="IO17" s="64"/>
      <c r="IP17" s="64"/>
      <c r="IQ17" s="64"/>
      <c r="IR17" s="64"/>
      <c r="IS17" s="64"/>
      <c r="IT17" s="64"/>
      <c r="IU17" s="64"/>
      <c r="IV17" s="64"/>
      <c r="IW17" s="64"/>
      <c r="IX17" s="64"/>
      <c r="IY17" s="64"/>
      <c r="IZ17" s="64"/>
      <c r="JA17" s="64"/>
      <c r="JB17" s="64"/>
      <c r="JC17" s="64"/>
      <c r="JD17" s="64"/>
      <c r="JE17" s="64"/>
      <c r="JF17" s="64"/>
      <c r="JG17" s="64"/>
      <c r="JH17" s="64"/>
      <c r="JI17" s="64"/>
      <c r="JJ17" s="64"/>
      <c r="JK17" s="64"/>
      <c r="JL17" s="64"/>
      <c r="JM17" s="64"/>
      <c r="JN17" s="64"/>
      <c r="JO17" s="77"/>
      <c r="JP17" s="77"/>
      <c r="JQ17" s="77"/>
      <c r="JR17" s="77"/>
      <c r="JS17" s="77"/>
      <c r="JT17" s="77"/>
      <c r="JU17" s="77"/>
      <c r="JV17" s="77"/>
      <c r="JW17" s="77"/>
      <c r="JX17" s="77"/>
      <c r="JY17" s="77"/>
      <c r="JZ17" s="77"/>
      <c r="KA17" s="77"/>
      <c r="KB17" s="77"/>
      <c r="KC17" s="77"/>
      <c r="KD17" s="77"/>
      <c r="KE17" s="77"/>
      <c r="KF17" s="77"/>
      <c r="KG17" s="77"/>
      <c r="KH17" s="77"/>
      <c r="KI17" s="77"/>
      <c r="KJ17" s="77"/>
      <c r="KK17" s="77"/>
      <c r="KL17" s="77"/>
      <c r="KM17" s="77"/>
      <c r="KN17" s="77"/>
      <c r="KO17" s="77"/>
      <c r="KP17" s="77"/>
      <c r="KQ17" s="77"/>
      <c r="KR17" s="77"/>
      <c r="KS17" s="77"/>
      <c r="KT17" s="64"/>
      <c r="KU17" s="64"/>
      <c r="KV17" s="64"/>
      <c r="KW17" s="64"/>
      <c r="KX17" s="64"/>
      <c r="KY17" s="64"/>
      <c r="KZ17" s="64"/>
      <c r="LA17" s="64"/>
      <c r="LB17" s="64"/>
      <c r="LC17" s="64"/>
      <c r="LD17" s="64"/>
      <c r="LE17" s="64"/>
      <c r="LF17" s="64"/>
      <c r="LG17" s="64"/>
      <c r="LH17" s="64"/>
      <c r="LI17" s="64"/>
      <c r="LJ17" s="64"/>
      <c r="LK17" s="64"/>
      <c r="LL17" s="64"/>
      <c r="LM17" s="64"/>
      <c r="LN17" s="64"/>
      <c r="LO17" s="64"/>
      <c r="LP17" s="64"/>
      <c r="LQ17" s="64"/>
      <c r="LR17" s="64"/>
      <c r="LS17" s="64"/>
      <c r="LT17" s="64"/>
      <c r="LU17" s="64"/>
      <c r="LV17" s="64"/>
      <c r="LW17" s="64"/>
      <c r="LX17" s="64"/>
      <c r="LY17" s="64"/>
      <c r="LZ17" s="64"/>
      <c r="MA17" s="64"/>
      <c r="MB17" s="64"/>
      <c r="MC17" s="64"/>
      <c r="MD17" s="64"/>
      <c r="ME17" s="64"/>
      <c r="MF17" s="64"/>
      <c r="MG17" s="64"/>
      <c r="MH17" s="64"/>
      <c r="MI17" s="64"/>
      <c r="MJ17" s="64"/>
      <c r="MK17" s="64"/>
      <c r="ML17" s="64"/>
      <c r="MM17" s="64"/>
      <c r="MN17" s="64"/>
      <c r="MO17" s="64"/>
      <c r="MP17" s="64"/>
      <c r="MQ17" s="64"/>
      <c r="MR17" s="64"/>
      <c r="MS17" s="64"/>
      <c r="MT17" s="64"/>
      <c r="MU17" s="64"/>
      <c r="MV17" s="64"/>
      <c r="MW17" s="64"/>
      <c r="MX17" s="64"/>
      <c r="MY17" s="64"/>
      <c r="MZ17" s="64"/>
      <c r="NA17" s="64"/>
      <c r="NB17" s="64"/>
      <c r="NC17" s="77">
        <f t="shared" si="354"/>
        <v>0</v>
      </c>
      <c r="ND17" s="77">
        <f t="shared" si="353"/>
        <v>0</v>
      </c>
      <c r="NE17" s="77">
        <f t="shared" si="353"/>
        <v>0</v>
      </c>
      <c r="NF17" s="77">
        <f t="shared" si="353"/>
        <v>0</v>
      </c>
      <c r="NG17" s="77">
        <f t="shared" si="353"/>
        <v>0</v>
      </c>
      <c r="NH17" s="77">
        <f t="shared" si="353"/>
        <v>0</v>
      </c>
      <c r="NI17" s="77">
        <f t="shared" si="353"/>
        <v>0</v>
      </c>
      <c r="NJ17" s="77">
        <f t="shared" si="353"/>
        <v>0</v>
      </c>
    </row>
    <row r="18" spans="1:374" x14ac:dyDescent="0.3">
      <c r="A18" s="70" t="s">
        <v>95</v>
      </c>
      <c r="B18" s="64"/>
      <c r="C18" s="64" t="s">
        <v>32</v>
      </c>
      <c r="D18" s="64" t="s">
        <v>32</v>
      </c>
      <c r="E18" s="64" t="s">
        <v>32</v>
      </c>
      <c r="F18" s="64" t="s">
        <v>32</v>
      </c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  <c r="CE18" s="64"/>
      <c r="CF18" s="64" t="s">
        <v>14</v>
      </c>
      <c r="CG18" s="64"/>
      <c r="CH18" s="64"/>
      <c r="CI18" s="64"/>
      <c r="CJ18" s="64"/>
      <c r="CK18" s="64"/>
      <c r="CL18" s="64"/>
      <c r="CM18" s="64"/>
      <c r="CN18" s="64"/>
      <c r="CO18" s="64"/>
      <c r="CP18" s="64"/>
      <c r="CQ18" s="64"/>
      <c r="CR18" s="64"/>
      <c r="CS18" s="64"/>
      <c r="CT18" s="64"/>
      <c r="CU18" s="64"/>
      <c r="CV18" s="64"/>
      <c r="CW18" s="64"/>
      <c r="CX18" s="64"/>
      <c r="CY18" s="64"/>
      <c r="CZ18" s="64"/>
      <c r="DA18" s="64"/>
      <c r="DB18" s="64"/>
      <c r="DC18" s="64"/>
      <c r="DD18" s="64"/>
      <c r="DE18" s="64"/>
      <c r="DF18" s="64"/>
      <c r="DG18" s="64"/>
      <c r="DH18" s="64"/>
      <c r="DI18" s="64"/>
      <c r="DJ18" s="64"/>
      <c r="DK18" s="64"/>
      <c r="DL18" s="64"/>
      <c r="DM18" s="64"/>
      <c r="DN18" s="64"/>
      <c r="DO18" s="64"/>
      <c r="DP18" s="64"/>
      <c r="DQ18" s="64"/>
      <c r="DR18" s="64"/>
      <c r="DS18" s="64"/>
      <c r="DT18" s="64" t="s">
        <v>14</v>
      </c>
      <c r="DU18" s="64" t="s">
        <v>14</v>
      </c>
      <c r="DV18" s="64" t="s">
        <v>14</v>
      </c>
      <c r="DW18" s="64"/>
      <c r="DX18" s="64"/>
      <c r="DY18" s="64"/>
      <c r="DZ18" s="64"/>
      <c r="EA18" s="64"/>
      <c r="EB18" s="64"/>
      <c r="EC18" s="64"/>
      <c r="ED18" s="64"/>
      <c r="EE18" s="64"/>
      <c r="EF18" s="64"/>
      <c r="EG18" s="64"/>
      <c r="EH18" s="64"/>
      <c r="EI18" s="64"/>
      <c r="EJ18" s="64"/>
      <c r="EK18" s="64"/>
      <c r="EL18" s="64"/>
      <c r="EM18" s="64"/>
      <c r="EN18" s="64"/>
      <c r="EO18" s="64"/>
      <c r="EP18" s="64"/>
      <c r="EQ18" s="64"/>
      <c r="ER18" s="64"/>
      <c r="ES18" s="64"/>
      <c r="ET18" s="64"/>
      <c r="EU18" s="64"/>
      <c r="EV18" s="64"/>
      <c r="EW18" s="64"/>
      <c r="EX18" s="64"/>
      <c r="EY18" s="64"/>
      <c r="EZ18" s="64"/>
      <c r="FA18" s="64"/>
      <c r="FB18" s="64"/>
      <c r="FC18" s="64"/>
      <c r="FD18" s="64"/>
      <c r="FE18" s="64"/>
      <c r="FF18" s="64"/>
      <c r="FG18" s="64"/>
      <c r="FH18" s="64"/>
      <c r="FI18" s="64"/>
      <c r="FJ18" s="64"/>
      <c r="FK18" s="64"/>
      <c r="FL18" s="64"/>
      <c r="FM18" s="64"/>
      <c r="FN18" s="64"/>
      <c r="FO18" s="64"/>
      <c r="FP18" s="64"/>
      <c r="FQ18" s="64"/>
      <c r="FR18" s="64"/>
      <c r="FS18" s="64"/>
      <c r="FT18" s="64"/>
      <c r="FU18" s="64"/>
      <c r="FV18" s="64"/>
      <c r="FW18" s="64"/>
      <c r="FX18" s="64"/>
      <c r="FY18" s="64"/>
      <c r="FZ18" s="64"/>
      <c r="GA18" s="64"/>
      <c r="GB18" s="64"/>
      <c r="GC18" s="64"/>
      <c r="GD18" s="64"/>
      <c r="GE18" s="64"/>
      <c r="GF18" s="64"/>
      <c r="GG18" s="64"/>
      <c r="GH18" s="64"/>
      <c r="GI18" s="64"/>
      <c r="GJ18" s="64"/>
      <c r="GK18" s="64"/>
      <c r="GL18" s="64"/>
      <c r="GM18" s="64"/>
      <c r="GN18" s="64"/>
      <c r="GO18" s="64"/>
      <c r="GP18" s="64"/>
      <c r="GQ18" s="64"/>
      <c r="GR18" s="64"/>
      <c r="GS18" s="64"/>
      <c r="GT18" s="64"/>
      <c r="GU18" s="64"/>
      <c r="GV18" s="64"/>
      <c r="GW18" s="64"/>
      <c r="GX18" s="64"/>
      <c r="GY18" s="64"/>
      <c r="GZ18" s="64"/>
      <c r="HA18" s="64"/>
      <c r="HB18" s="64"/>
      <c r="HC18" s="64"/>
      <c r="HD18" s="64"/>
      <c r="HE18" s="64"/>
      <c r="HF18" s="64"/>
      <c r="HG18" s="64"/>
      <c r="HH18" s="64"/>
      <c r="HI18" s="64"/>
      <c r="HJ18" s="64"/>
      <c r="HK18" s="64"/>
      <c r="HL18" s="64"/>
      <c r="HM18" s="64"/>
      <c r="HN18" s="64"/>
      <c r="HO18" s="64"/>
      <c r="HP18" s="64"/>
      <c r="HQ18" s="64"/>
      <c r="HR18" s="64"/>
      <c r="HS18" s="64"/>
      <c r="HT18" s="64"/>
      <c r="HU18" s="64"/>
      <c r="HV18" s="64"/>
      <c r="HW18" s="64"/>
      <c r="HX18" s="64"/>
      <c r="HY18" s="64"/>
      <c r="HZ18" s="64" t="s">
        <v>14</v>
      </c>
      <c r="IA18" s="64" t="s">
        <v>14</v>
      </c>
      <c r="IB18" s="64" t="s">
        <v>14</v>
      </c>
      <c r="IC18" s="64" t="s">
        <v>14</v>
      </c>
      <c r="ID18" s="64" t="s">
        <v>14</v>
      </c>
      <c r="IE18" s="64"/>
      <c r="IF18" s="64"/>
      <c r="IG18" s="64" t="s">
        <v>14</v>
      </c>
      <c r="IH18" s="64" t="s">
        <v>14</v>
      </c>
      <c r="II18" s="64" t="s">
        <v>14</v>
      </c>
      <c r="IJ18" s="64" t="s">
        <v>14</v>
      </c>
      <c r="IK18" s="64" t="s">
        <v>14</v>
      </c>
      <c r="IL18" s="64"/>
      <c r="IM18" s="64"/>
      <c r="IN18" s="64" t="s">
        <v>14</v>
      </c>
      <c r="IO18" s="64"/>
      <c r="IP18" s="64"/>
      <c r="IQ18" s="64"/>
      <c r="IR18" s="64"/>
      <c r="IS18" s="64"/>
      <c r="IT18" s="64"/>
      <c r="IU18" s="64"/>
      <c r="IV18" s="64"/>
      <c r="IW18" s="64"/>
      <c r="IX18" s="64"/>
      <c r="IY18" s="64"/>
      <c r="IZ18" s="64"/>
      <c r="JA18" s="64"/>
      <c r="JB18" s="64"/>
      <c r="JC18" s="64"/>
      <c r="JD18" s="64"/>
      <c r="JE18" s="64"/>
      <c r="JF18" s="64"/>
      <c r="JG18" s="64"/>
      <c r="JH18" s="64"/>
      <c r="JI18" s="64"/>
      <c r="JJ18" s="64"/>
      <c r="JK18" s="64"/>
      <c r="JL18" s="64"/>
      <c r="JM18" s="64"/>
      <c r="JN18" s="64"/>
      <c r="JO18" s="77"/>
      <c r="JP18" s="77"/>
      <c r="JQ18" s="77"/>
      <c r="JR18" s="77"/>
      <c r="JS18" s="77"/>
      <c r="JT18" s="77"/>
      <c r="JU18" s="77"/>
      <c r="JV18" s="77"/>
      <c r="JW18" s="77"/>
      <c r="JX18" s="77"/>
      <c r="JY18" s="77"/>
      <c r="JZ18" s="77"/>
      <c r="KA18" s="77"/>
      <c r="KB18" s="77"/>
      <c r="KC18" s="77"/>
      <c r="KD18" s="77"/>
      <c r="KE18" s="77"/>
      <c r="KF18" s="77"/>
      <c r="KG18" s="77"/>
      <c r="KH18" s="77"/>
      <c r="KI18" s="77"/>
      <c r="KJ18" s="77"/>
      <c r="KK18" s="77"/>
      <c r="KL18" s="77"/>
      <c r="KM18" s="77"/>
      <c r="KN18" s="77"/>
      <c r="KO18" s="77"/>
      <c r="KP18" s="77"/>
      <c r="KQ18" s="77"/>
      <c r="KR18" s="77"/>
      <c r="KS18" s="77"/>
      <c r="KT18" s="64"/>
      <c r="KU18" s="64"/>
      <c r="KV18" s="64"/>
      <c r="KW18" s="64"/>
      <c r="KX18" s="64"/>
      <c r="KY18" s="64"/>
      <c r="KZ18" s="64"/>
      <c r="LA18" s="64"/>
      <c r="LB18" s="64"/>
      <c r="LC18" s="64"/>
      <c r="LD18" s="64"/>
      <c r="LE18" s="64"/>
      <c r="LF18" s="64"/>
      <c r="LG18" s="64"/>
      <c r="LH18" s="64"/>
      <c r="LI18" s="64"/>
      <c r="LJ18" s="64"/>
      <c r="LK18" s="64"/>
      <c r="LL18" s="64"/>
      <c r="LM18" s="64"/>
      <c r="LN18" s="64"/>
      <c r="LO18" s="64"/>
      <c r="LP18" s="64"/>
      <c r="LQ18" s="64"/>
      <c r="LR18" s="64"/>
      <c r="LS18" s="64"/>
      <c r="LT18" s="64"/>
      <c r="LU18" s="64"/>
      <c r="LV18" s="64"/>
      <c r="LW18" s="64"/>
      <c r="LX18" s="64"/>
      <c r="LY18" s="64"/>
      <c r="LZ18" s="64"/>
      <c r="MA18" s="64"/>
      <c r="MB18" s="64"/>
      <c r="MC18" s="64"/>
      <c r="MD18" s="64"/>
      <c r="ME18" s="64"/>
      <c r="MF18" s="64"/>
      <c r="MG18" s="64"/>
      <c r="MH18" s="64"/>
      <c r="MI18" s="64"/>
      <c r="MJ18" s="64"/>
      <c r="MK18" s="64"/>
      <c r="ML18" s="64"/>
      <c r="MM18" s="64"/>
      <c r="MN18" s="64"/>
      <c r="MO18" s="64"/>
      <c r="MP18" s="64"/>
      <c r="MQ18" s="64"/>
      <c r="MR18" s="64"/>
      <c r="MS18" s="64"/>
      <c r="MT18" s="64"/>
      <c r="MU18" s="64"/>
      <c r="MV18" s="64"/>
      <c r="MW18" s="64"/>
      <c r="MX18" s="64"/>
      <c r="MY18" s="64"/>
      <c r="MZ18" s="64"/>
      <c r="NA18" s="64"/>
      <c r="NB18" s="64"/>
      <c r="NC18" s="77">
        <f t="shared" si="354"/>
        <v>15</v>
      </c>
      <c r="ND18" s="77">
        <f t="shared" si="353"/>
        <v>0</v>
      </c>
      <c r="NE18" s="77">
        <f t="shared" si="353"/>
        <v>0</v>
      </c>
      <c r="NF18" s="77">
        <f t="shared" si="353"/>
        <v>0</v>
      </c>
      <c r="NG18" s="77">
        <f t="shared" si="353"/>
        <v>0</v>
      </c>
      <c r="NH18" s="77">
        <f t="shared" si="353"/>
        <v>0</v>
      </c>
      <c r="NI18" s="77">
        <f t="shared" si="353"/>
        <v>0</v>
      </c>
      <c r="NJ18" s="77">
        <f t="shared" si="353"/>
        <v>4</v>
      </c>
    </row>
    <row r="19" spans="1:374" x14ac:dyDescent="0.3">
      <c r="A19" s="69" t="s">
        <v>97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4"/>
      <c r="CJ19" s="64"/>
      <c r="CK19" s="64"/>
      <c r="CL19" s="64"/>
      <c r="CM19" s="64"/>
      <c r="CN19" s="64"/>
      <c r="CO19" s="64"/>
      <c r="CP19" s="64"/>
      <c r="CQ19" s="64"/>
      <c r="CR19" s="64"/>
      <c r="CS19" s="64"/>
      <c r="CT19" s="64"/>
      <c r="CU19" s="64"/>
      <c r="CV19" s="64"/>
      <c r="CW19" s="64"/>
      <c r="CX19" s="64"/>
      <c r="CY19" s="64"/>
      <c r="CZ19" s="64"/>
      <c r="DA19" s="64"/>
      <c r="DB19" s="64"/>
      <c r="DC19" s="64"/>
      <c r="DD19" s="64"/>
      <c r="DE19" s="64"/>
      <c r="DF19" s="64"/>
      <c r="DG19" s="64"/>
      <c r="DH19" s="64"/>
      <c r="DI19" s="64"/>
      <c r="DJ19" s="64"/>
      <c r="DK19" s="64"/>
      <c r="DL19" s="64"/>
      <c r="DM19" s="64"/>
      <c r="DN19" s="64"/>
      <c r="DO19" s="64"/>
      <c r="DP19" s="64"/>
      <c r="DQ19" s="64"/>
      <c r="DR19" s="64"/>
      <c r="DS19" s="64"/>
      <c r="DT19" s="64"/>
      <c r="DU19" s="64"/>
      <c r="DV19" s="64"/>
      <c r="DW19" s="64"/>
      <c r="DX19" s="64"/>
      <c r="DY19" s="64"/>
      <c r="DZ19" s="64"/>
      <c r="EA19" s="64"/>
      <c r="EB19" s="64"/>
      <c r="EC19" s="64"/>
      <c r="ED19" s="64"/>
      <c r="EE19" s="64"/>
      <c r="EF19" s="64"/>
      <c r="EG19" s="64"/>
      <c r="EH19" s="64"/>
      <c r="EI19" s="64"/>
      <c r="EJ19" s="64"/>
      <c r="EK19" s="64"/>
      <c r="EL19" s="64"/>
      <c r="EM19" s="64"/>
      <c r="EN19" s="64"/>
      <c r="EO19" s="64"/>
      <c r="EP19" s="64"/>
      <c r="EQ19" s="64"/>
      <c r="ER19" s="64"/>
      <c r="ES19" s="64"/>
      <c r="ET19" s="64"/>
      <c r="EU19" s="64"/>
      <c r="EV19" s="64"/>
      <c r="EW19" s="64"/>
      <c r="EX19" s="64"/>
      <c r="EY19" s="64"/>
      <c r="EZ19" s="64"/>
      <c r="FA19" s="64"/>
      <c r="FB19" s="64"/>
      <c r="FC19" s="64"/>
      <c r="FD19" s="64"/>
      <c r="FE19" s="64"/>
      <c r="FF19" s="64"/>
      <c r="FG19" s="64"/>
      <c r="FH19" s="64"/>
      <c r="FI19" s="64"/>
      <c r="FJ19" s="64"/>
      <c r="FK19" s="64"/>
      <c r="FL19" s="64"/>
      <c r="FM19" s="64"/>
      <c r="FN19" s="64"/>
      <c r="FO19" s="64"/>
      <c r="FP19" s="64"/>
      <c r="FQ19" s="64"/>
      <c r="FR19" s="64"/>
      <c r="FS19" s="64"/>
      <c r="FT19" s="64"/>
      <c r="FU19" s="64"/>
      <c r="FV19" s="64"/>
      <c r="FW19" s="64"/>
      <c r="FX19" s="64"/>
      <c r="FY19" s="64"/>
      <c r="FZ19" s="64"/>
      <c r="GA19" s="78"/>
      <c r="GB19" s="78"/>
      <c r="GC19" s="78"/>
      <c r="GD19" s="78"/>
      <c r="GE19" s="78"/>
      <c r="GF19" s="78"/>
      <c r="GG19" s="78"/>
      <c r="GH19" s="78"/>
      <c r="GI19" s="78"/>
      <c r="GJ19" s="78"/>
      <c r="GK19" s="78"/>
      <c r="GL19" s="78"/>
      <c r="GM19" s="78"/>
      <c r="GN19" s="78"/>
      <c r="GO19" s="78"/>
      <c r="GP19" s="78"/>
      <c r="GQ19" s="78"/>
      <c r="GR19" s="78"/>
      <c r="GS19" s="78"/>
      <c r="GT19" s="78"/>
      <c r="GU19" s="78"/>
      <c r="GV19" s="78"/>
      <c r="GW19" s="78"/>
      <c r="GX19" s="78"/>
      <c r="GY19" s="78"/>
      <c r="GZ19" s="78"/>
      <c r="HA19" s="78"/>
      <c r="HB19" s="78"/>
      <c r="HC19" s="78"/>
      <c r="HD19" s="78"/>
      <c r="HE19" s="78"/>
      <c r="HF19" s="64"/>
      <c r="HG19" s="64"/>
      <c r="HH19" s="64"/>
      <c r="HI19" s="64"/>
      <c r="HJ19" s="64"/>
      <c r="HK19" s="64"/>
      <c r="HL19" s="64"/>
      <c r="HM19" s="64"/>
      <c r="HN19" s="64"/>
      <c r="HO19" s="64"/>
      <c r="HP19" s="64"/>
      <c r="HQ19" s="64"/>
      <c r="HR19" s="64"/>
      <c r="HS19" s="64"/>
      <c r="HT19" s="64"/>
      <c r="HU19" s="64"/>
      <c r="HV19" s="64"/>
      <c r="HW19" s="64"/>
      <c r="HX19" s="64"/>
      <c r="HY19" s="64"/>
      <c r="HZ19" s="64"/>
      <c r="IA19" s="64"/>
      <c r="IB19" s="64"/>
      <c r="IC19" s="64"/>
      <c r="ID19" s="64"/>
      <c r="IE19" s="64"/>
      <c r="IF19" s="64"/>
      <c r="IG19" s="64"/>
      <c r="IH19" s="64"/>
      <c r="II19" s="64"/>
      <c r="IJ19" s="64"/>
      <c r="IK19" s="64"/>
      <c r="IL19" s="64"/>
      <c r="IM19" s="64"/>
      <c r="IN19" s="64"/>
      <c r="IO19" s="64"/>
      <c r="IP19" s="64"/>
      <c r="IQ19" s="64"/>
      <c r="IR19" s="64"/>
      <c r="IS19" s="64"/>
      <c r="IT19" s="64"/>
      <c r="IU19" s="64"/>
      <c r="IV19" s="64"/>
      <c r="IW19" s="64"/>
      <c r="IX19" s="64"/>
      <c r="IY19" s="64"/>
      <c r="IZ19" s="64"/>
      <c r="JA19" s="64"/>
      <c r="JB19" s="64"/>
      <c r="JC19" s="64"/>
      <c r="JD19" s="64"/>
      <c r="JE19" s="64"/>
      <c r="JF19" s="64"/>
      <c r="JG19" s="64"/>
      <c r="JH19" s="64"/>
      <c r="JI19" s="64"/>
      <c r="JJ19" s="64"/>
      <c r="JK19" s="64"/>
      <c r="JL19" s="64"/>
      <c r="JM19" s="64"/>
      <c r="JN19" s="64"/>
      <c r="JO19" s="77"/>
      <c r="JP19" s="77"/>
      <c r="JQ19" s="77"/>
      <c r="JR19" s="77"/>
      <c r="JS19" s="77"/>
      <c r="JT19" s="77"/>
      <c r="JU19" s="77"/>
      <c r="JV19" s="77"/>
      <c r="JW19" s="77"/>
      <c r="JX19" s="77"/>
      <c r="JY19" s="77"/>
      <c r="JZ19" s="77"/>
      <c r="KA19" s="77"/>
      <c r="KB19" s="77"/>
      <c r="KC19" s="77"/>
      <c r="KD19" s="77"/>
      <c r="KE19" s="77"/>
      <c r="KF19" s="77"/>
      <c r="KG19" s="77"/>
      <c r="KH19" s="77"/>
      <c r="KI19" s="77"/>
      <c r="KJ19" s="77"/>
      <c r="KK19" s="77"/>
      <c r="KL19" s="77"/>
      <c r="KM19" s="77"/>
      <c r="KN19" s="77"/>
      <c r="KO19" s="77"/>
      <c r="KP19" s="77"/>
      <c r="KQ19" s="77"/>
      <c r="KR19" s="77"/>
      <c r="KS19" s="77"/>
      <c r="KT19" s="64"/>
      <c r="KU19" s="64"/>
      <c r="KV19" s="64"/>
      <c r="KW19" s="64"/>
      <c r="KX19" s="64"/>
      <c r="KY19" s="64"/>
      <c r="KZ19" s="64"/>
      <c r="LA19" s="64"/>
      <c r="LB19" s="64"/>
      <c r="LC19" s="64"/>
      <c r="LD19" s="64"/>
      <c r="LE19" s="64"/>
      <c r="LF19" s="64"/>
      <c r="LG19" s="64"/>
      <c r="LH19" s="64"/>
      <c r="LI19" s="64"/>
      <c r="LJ19" s="64"/>
      <c r="LK19" s="64"/>
      <c r="LL19" s="64"/>
      <c r="LM19" s="64"/>
      <c r="LN19" s="64"/>
      <c r="LO19" s="64"/>
      <c r="LP19" s="64"/>
      <c r="LQ19" s="64"/>
      <c r="LR19" s="64"/>
      <c r="LS19" s="64"/>
      <c r="LT19" s="64"/>
      <c r="LU19" s="64"/>
      <c r="LV19" s="64"/>
      <c r="LW19" s="64"/>
      <c r="LX19" s="64"/>
      <c r="LY19" s="64"/>
      <c r="LZ19" s="64"/>
      <c r="MA19" s="64"/>
      <c r="MB19" s="64"/>
      <c r="MC19" s="64"/>
      <c r="MD19" s="64"/>
      <c r="ME19" s="64"/>
      <c r="MF19" s="64"/>
      <c r="MG19" s="64"/>
      <c r="MH19" s="64"/>
      <c r="MI19" s="64"/>
      <c r="MJ19" s="64"/>
      <c r="MK19" s="64"/>
      <c r="ML19" s="64"/>
      <c r="MM19" s="64"/>
      <c r="MN19" s="64"/>
      <c r="MO19" s="64"/>
      <c r="MP19" s="64"/>
      <c r="MQ19" s="64"/>
      <c r="MR19" s="64"/>
      <c r="MS19" s="64"/>
      <c r="MT19" s="64"/>
      <c r="MU19" s="64"/>
      <c r="MV19" s="64"/>
      <c r="MW19" s="64"/>
      <c r="MX19" s="64"/>
      <c r="MY19" s="64"/>
      <c r="MZ19" s="64"/>
      <c r="NA19" s="64"/>
      <c r="NB19" s="64"/>
      <c r="NC19" s="77">
        <f t="shared" si="354"/>
        <v>0</v>
      </c>
      <c r="ND19" s="77">
        <f t="shared" si="354"/>
        <v>0</v>
      </c>
      <c r="NE19" s="77">
        <f t="shared" si="354"/>
        <v>0</v>
      </c>
      <c r="NF19" s="77">
        <f t="shared" si="354"/>
        <v>0</v>
      </c>
      <c r="NG19" s="77">
        <f t="shared" si="354"/>
        <v>0</v>
      </c>
      <c r="NH19" s="77">
        <f t="shared" si="354"/>
        <v>0</v>
      </c>
      <c r="NI19" s="77">
        <f t="shared" si="354"/>
        <v>0</v>
      </c>
      <c r="NJ19" s="77">
        <f t="shared" si="354"/>
        <v>0</v>
      </c>
    </row>
    <row r="20" spans="1:374" x14ac:dyDescent="0.3">
      <c r="A20" s="71" t="s">
        <v>99</v>
      </c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77"/>
      <c r="BA20" s="77"/>
      <c r="BB20" s="77"/>
      <c r="BC20" s="77"/>
      <c r="BD20" s="77"/>
      <c r="BE20" s="77"/>
      <c r="BF20" s="77"/>
      <c r="BG20" s="77"/>
      <c r="BH20" s="77"/>
      <c r="BI20" s="77"/>
      <c r="BJ20" s="77"/>
      <c r="BK20" s="77"/>
      <c r="BL20" s="77"/>
      <c r="BM20" s="77"/>
      <c r="BN20" s="77"/>
      <c r="BO20" s="77"/>
      <c r="BP20" s="77"/>
      <c r="BQ20" s="77"/>
      <c r="BR20" s="77"/>
      <c r="BS20" s="77"/>
      <c r="BT20" s="77"/>
      <c r="BU20" s="77"/>
      <c r="BV20" s="77"/>
      <c r="BW20" s="77"/>
      <c r="BX20" s="77"/>
      <c r="BY20" s="77"/>
      <c r="BZ20" s="77"/>
      <c r="CA20" s="77"/>
      <c r="CB20" s="77"/>
      <c r="CC20" s="77"/>
      <c r="CD20" s="77"/>
      <c r="CE20" s="77"/>
      <c r="CF20" s="77"/>
      <c r="CG20" s="77"/>
      <c r="CH20" s="77"/>
      <c r="CI20" s="77"/>
      <c r="CJ20" s="77"/>
      <c r="CK20" s="77"/>
      <c r="CL20" s="77"/>
      <c r="CM20" s="77"/>
      <c r="CN20" s="77"/>
      <c r="CO20" s="77"/>
      <c r="CP20" s="77"/>
      <c r="CQ20" s="77"/>
      <c r="CR20" s="77"/>
      <c r="CS20" s="77"/>
      <c r="CT20" s="77"/>
      <c r="CU20" s="77"/>
      <c r="CV20" s="77"/>
      <c r="CW20" s="77"/>
      <c r="CX20" s="77"/>
      <c r="CY20" s="77"/>
      <c r="CZ20" s="77"/>
      <c r="DA20" s="77"/>
      <c r="DB20" s="77"/>
      <c r="DC20" s="77"/>
      <c r="DD20" s="77"/>
      <c r="DE20" s="77"/>
      <c r="DF20" s="77"/>
      <c r="DG20" s="77"/>
      <c r="DH20" s="77"/>
      <c r="DI20" s="77"/>
      <c r="DJ20" s="77"/>
      <c r="DK20" s="77"/>
      <c r="DL20" s="77"/>
      <c r="DM20" s="77"/>
      <c r="DN20" s="77"/>
      <c r="DO20" s="77"/>
      <c r="DP20" s="77"/>
      <c r="DQ20" s="77"/>
      <c r="DR20" s="64"/>
      <c r="DS20" s="64"/>
      <c r="DT20" s="64"/>
      <c r="DU20" s="64"/>
      <c r="DV20" s="64"/>
      <c r="DW20" s="64"/>
      <c r="DX20" s="64"/>
      <c r="DY20" s="64"/>
      <c r="DZ20" s="64"/>
      <c r="EA20" s="64"/>
      <c r="EB20" s="64"/>
      <c r="EC20" s="64"/>
      <c r="ED20" s="64"/>
      <c r="EE20" s="64"/>
      <c r="EF20" s="64"/>
      <c r="EG20" s="64"/>
      <c r="EH20" s="64"/>
      <c r="EI20" s="64"/>
      <c r="EJ20" s="64"/>
      <c r="EK20" s="64"/>
      <c r="EL20" s="64"/>
      <c r="EM20" s="64"/>
      <c r="EN20" s="64"/>
      <c r="EO20" s="64"/>
      <c r="EP20" s="64"/>
      <c r="EQ20" s="64"/>
      <c r="ER20" s="64"/>
      <c r="ES20" s="64"/>
      <c r="ET20" s="64" t="s">
        <v>25</v>
      </c>
      <c r="EU20" s="64"/>
      <c r="EV20" s="64"/>
      <c r="EW20" s="64"/>
      <c r="EX20" s="64"/>
      <c r="EY20" s="64"/>
      <c r="EZ20" s="64"/>
      <c r="FA20" s="64"/>
      <c r="FB20" s="64"/>
      <c r="FC20" s="64"/>
      <c r="FD20" s="64"/>
      <c r="FE20" s="64"/>
      <c r="FF20" s="64"/>
      <c r="FG20" s="64"/>
      <c r="FH20" s="64" t="s">
        <v>14</v>
      </c>
      <c r="FI20" s="64"/>
      <c r="FJ20" s="64"/>
      <c r="FK20" s="64"/>
      <c r="FL20" s="64"/>
      <c r="FM20" s="64"/>
      <c r="FN20" s="64"/>
      <c r="FO20" s="64"/>
      <c r="FP20" s="64"/>
      <c r="FQ20" s="64"/>
      <c r="FR20" s="64"/>
      <c r="FS20" s="64"/>
      <c r="FT20" s="64"/>
      <c r="FU20" s="64"/>
      <c r="FV20" s="64"/>
      <c r="FW20" s="64"/>
      <c r="FX20" s="64"/>
      <c r="FY20" s="64"/>
      <c r="FZ20" s="64"/>
      <c r="GA20" s="64"/>
      <c r="GB20" s="64"/>
      <c r="GC20" s="64"/>
      <c r="GD20" s="64"/>
      <c r="GE20" s="64"/>
      <c r="GF20" s="64"/>
      <c r="GG20" s="64"/>
      <c r="GH20" s="64"/>
      <c r="GI20" s="64"/>
      <c r="GJ20" s="64"/>
      <c r="GK20" s="64"/>
      <c r="GL20" s="64"/>
      <c r="GM20" s="64"/>
      <c r="GN20" s="64"/>
      <c r="GO20" s="64"/>
      <c r="GP20" s="64"/>
      <c r="GQ20" s="64"/>
      <c r="GR20" s="64"/>
      <c r="GS20" s="64"/>
      <c r="GT20" s="64"/>
      <c r="GU20" s="64"/>
      <c r="GV20" s="64"/>
      <c r="GW20" s="64"/>
      <c r="GX20" s="64"/>
      <c r="GY20" s="64"/>
      <c r="GZ20" s="64"/>
      <c r="HA20" s="64"/>
      <c r="HB20" s="64"/>
      <c r="HC20" s="64"/>
      <c r="HD20" s="64"/>
      <c r="HE20" s="64"/>
      <c r="HF20" s="64"/>
      <c r="HG20" s="64"/>
      <c r="HH20" s="64"/>
      <c r="HI20" s="64"/>
      <c r="HJ20" s="64"/>
      <c r="HK20" s="64"/>
      <c r="HL20" s="64"/>
      <c r="HM20" s="64"/>
      <c r="HN20" s="64"/>
      <c r="HO20" s="64"/>
      <c r="HP20" s="64"/>
      <c r="HQ20" s="64"/>
      <c r="HR20" s="64"/>
      <c r="HS20" s="64"/>
      <c r="HT20" s="64"/>
      <c r="HU20" s="64"/>
      <c r="HV20" s="64"/>
      <c r="HW20" s="64"/>
      <c r="HX20" s="64"/>
      <c r="HY20" s="64"/>
      <c r="HZ20" s="64"/>
      <c r="IA20" s="64"/>
      <c r="IB20" s="64"/>
      <c r="IC20" s="64"/>
      <c r="ID20" s="64"/>
      <c r="IE20" s="64"/>
      <c r="IF20" s="64"/>
      <c r="IG20" s="64"/>
      <c r="IH20" s="64"/>
      <c r="II20" s="64"/>
      <c r="IJ20" s="64"/>
      <c r="IK20" s="64"/>
      <c r="IL20" s="64"/>
      <c r="IM20" s="64"/>
      <c r="IN20" s="64"/>
      <c r="IO20" s="64"/>
      <c r="IP20" s="64"/>
      <c r="IQ20" s="64"/>
      <c r="IR20" s="64"/>
      <c r="IS20" s="64"/>
      <c r="IT20" s="64"/>
      <c r="IU20" s="64"/>
      <c r="IV20" s="64"/>
      <c r="IW20" s="64"/>
      <c r="IX20" s="64"/>
      <c r="IY20" s="64"/>
      <c r="IZ20" s="64"/>
      <c r="JA20" s="64"/>
      <c r="JB20" s="64"/>
      <c r="JC20" s="64"/>
      <c r="JD20" s="64"/>
      <c r="JE20" s="64"/>
      <c r="JF20" s="64"/>
      <c r="JG20" s="64"/>
      <c r="JH20" s="64"/>
      <c r="JI20" s="64"/>
      <c r="JJ20" s="64"/>
      <c r="JK20" s="64"/>
      <c r="JL20" s="64"/>
      <c r="JM20" s="64"/>
      <c r="JN20" s="64"/>
      <c r="JO20" s="77"/>
      <c r="JP20" s="77"/>
      <c r="JQ20" s="77"/>
      <c r="JR20" s="77"/>
      <c r="JS20" s="77"/>
      <c r="JT20" s="77"/>
      <c r="JU20" s="77"/>
      <c r="JV20" s="77"/>
      <c r="JW20" s="77"/>
      <c r="JX20" s="77"/>
      <c r="JY20" s="77"/>
      <c r="JZ20" s="77"/>
      <c r="KA20" s="77"/>
      <c r="KB20" s="77"/>
      <c r="KC20" s="77"/>
      <c r="KD20" s="77"/>
      <c r="KE20" s="77"/>
      <c r="KF20" s="77"/>
      <c r="KG20" s="77"/>
      <c r="KH20" s="77"/>
      <c r="KI20" s="77"/>
      <c r="KJ20" s="77"/>
      <c r="KK20" s="77"/>
      <c r="KL20" s="77"/>
      <c r="KM20" s="77"/>
      <c r="KN20" s="77"/>
      <c r="KO20" s="77"/>
      <c r="KP20" s="77"/>
      <c r="KQ20" s="77"/>
      <c r="KR20" s="77"/>
      <c r="KS20" s="77"/>
      <c r="KT20" s="64"/>
      <c r="KU20" s="64"/>
      <c r="KV20" s="64"/>
      <c r="KW20" s="64"/>
      <c r="KX20" s="64"/>
      <c r="KY20" s="64"/>
      <c r="KZ20" s="64"/>
      <c r="LA20" s="64"/>
      <c r="LB20" s="64"/>
      <c r="LC20" s="64"/>
      <c r="LD20" s="64"/>
      <c r="LE20" s="64"/>
      <c r="LF20" s="64"/>
      <c r="LG20" s="64"/>
      <c r="LH20" s="64"/>
      <c r="LI20" s="64"/>
      <c r="LJ20" s="64"/>
      <c r="LK20" s="64"/>
      <c r="LL20" s="64"/>
      <c r="LM20" s="64"/>
      <c r="LN20" s="64"/>
      <c r="LO20" s="64"/>
      <c r="LP20" s="64"/>
      <c r="LQ20" s="64"/>
      <c r="LR20" s="64"/>
      <c r="LS20" s="64"/>
      <c r="LT20" s="64"/>
      <c r="LU20" s="64"/>
      <c r="LV20" s="64"/>
      <c r="LW20" s="64"/>
      <c r="LX20" s="64"/>
      <c r="LY20" s="64"/>
      <c r="LZ20" s="64"/>
      <c r="MA20" s="64"/>
      <c r="MB20" s="64"/>
      <c r="MC20" s="64"/>
      <c r="MD20" s="64"/>
      <c r="ME20" s="64"/>
      <c r="MF20" s="64"/>
      <c r="MG20" s="64"/>
      <c r="MH20" s="64"/>
      <c r="MI20" s="64"/>
      <c r="MJ20" s="64"/>
      <c r="MK20" s="64"/>
      <c r="ML20" s="64"/>
      <c r="MM20" s="64"/>
      <c r="MN20" s="64"/>
      <c r="MO20" s="64"/>
      <c r="MP20" s="64"/>
      <c r="MQ20" s="64"/>
      <c r="MR20" s="64"/>
      <c r="MS20" s="64"/>
      <c r="MT20" s="64"/>
      <c r="MU20" s="64"/>
      <c r="MV20" s="64"/>
      <c r="MW20" s="64" t="s">
        <v>25</v>
      </c>
      <c r="MX20" s="64" t="s">
        <v>25</v>
      </c>
      <c r="MY20" s="64" t="s">
        <v>25</v>
      </c>
      <c r="MZ20" s="64" t="s">
        <v>25</v>
      </c>
      <c r="NA20" s="64"/>
      <c r="NB20" s="64"/>
      <c r="NC20" s="77">
        <f t="shared" si="354"/>
        <v>1</v>
      </c>
      <c r="ND20" s="77">
        <f t="shared" si="354"/>
        <v>0</v>
      </c>
      <c r="NE20" s="77">
        <f t="shared" si="354"/>
        <v>0</v>
      </c>
      <c r="NF20" s="77">
        <f t="shared" si="354"/>
        <v>0</v>
      </c>
      <c r="NG20" s="77">
        <f t="shared" si="354"/>
        <v>5</v>
      </c>
      <c r="NH20" s="77">
        <f t="shared" si="354"/>
        <v>0</v>
      </c>
      <c r="NI20" s="77">
        <f t="shared" si="354"/>
        <v>0</v>
      </c>
      <c r="NJ20" s="77">
        <f t="shared" si="354"/>
        <v>0</v>
      </c>
    </row>
    <row r="21" spans="1:374" x14ac:dyDescent="0.3">
      <c r="A21" s="72" t="s">
        <v>101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77"/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7"/>
      <c r="BT21" s="77"/>
      <c r="BU21" s="77"/>
      <c r="BV21" s="77"/>
      <c r="BW21" s="77"/>
      <c r="BX21" s="77"/>
      <c r="BY21" s="77"/>
      <c r="BZ21" s="77"/>
      <c r="CA21" s="77"/>
      <c r="CB21" s="77"/>
      <c r="CC21" s="77"/>
      <c r="CD21" s="77"/>
      <c r="CE21" s="77"/>
      <c r="CF21" s="77"/>
      <c r="CG21" s="77"/>
      <c r="CH21" s="7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7"/>
      <c r="CV21" s="77"/>
      <c r="CW21" s="77"/>
      <c r="CX21" s="77"/>
      <c r="CY21" s="77"/>
      <c r="CZ21" s="77"/>
      <c r="DA21" s="77"/>
      <c r="DB21" s="77"/>
      <c r="DC21" s="77"/>
      <c r="DD21" s="77"/>
      <c r="DE21" s="77"/>
      <c r="DF21" s="77"/>
      <c r="DG21" s="77"/>
      <c r="DH21" s="77"/>
      <c r="DI21" s="77"/>
      <c r="DJ21" s="77"/>
      <c r="DK21" s="77"/>
      <c r="DL21" s="77"/>
      <c r="DM21" s="77"/>
      <c r="DN21" s="77"/>
      <c r="DO21" s="77"/>
      <c r="DP21" s="77"/>
      <c r="DQ21" s="77"/>
      <c r="DR21" s="64"/>
      <c r="DS21" s="64"/>
      <c r="DT21" s="64"/>
      <c r="DU21" s="64"/>
      <c r="DV21" s="64"/>
      <c r="DW21" s="64"/>
      <c r="DX21" s="64"/>
      <c r="DY21" s="64"/>
      <c r="DZ21" s="64"/>
      <c r="EA21" s="64"/>
      <c r="EB21" s="64"/>
      <c r="EC21" s="64"/>
      <c r="ED21" s="64"/>
      <c r="EE21" s="64"/>
      <c r="EF21" s="64"/>
      <c r="EG21" s="64"/>
      <c r="EH21" s="64"/>
      <c r="EI21" s="64"/>
      <c r="EJ21" s="64"/>
      <c r="EK21" s="64"/>
      <c r="EL21" s="64"/>
      <c r="EM21" s="64"/>
      <c r="EN21" s="64"/>
      <c r="EO21" s="64"/>
      <c r="EP21" s="64"/>
      <c r="EQ21" s="64"/>
      <c r="ER21" s="64"/>
      <c r="ES21" s="64"/>
      <c r="ET21" s="64"/>
      <c r="EU21" s="64"/>
      <c r="EV21" s="64"/>
      <c r="EW21" s="64"/>
      <c r="EX21" s="64"/>
      <c r="EY21" s="64"/>
      <c r="EZ21" s="64"/>
      <c r="FA21" s="64"/>
      <c r="FB21" s="64"/>
      <c r="FC21" s="64"/>
      <c r="FD21" s="64"/>
      <c r="FE21" s="64"/>
      <c r="FF21" s="64"/>
      <c r="FG21" s="64"/>
      <c r="FH21" s="64"/>
      <c r="FI21" s="64"/>
      <c r="FJ21" s="64"/>
      <c r="FK21" s="64"/>
      <c r="FL21" s="64"/>
      <c r="FM21" s="64"/>
      <c r="FN21" s="64"/>
      <c r="FO21" s="64"/>
      <c r="FP21" s="64"/>
      <c r="FQ21" s="64"/>
      <c r="FR21" s="64"/>
      <c r="FS21" s="64"/>
      <c r="FT21" s="64"/>
      <c r="FU21" s="64"/>
      <c r="FV21" s="64"/>
      <c r="FW21" s="64"/>
      <c r="FX21" s="64"/>
      <c r="FY21" s="64"/>
      <c r="FZ21" s="64"/>
      <c r="GA21" s="78"/>
      <c r="GB21" s="78"/>
      <c r="GC21" s="78"/>
      <c r="GD21" s="78"/>
      <c r="GE21" s="78"/>
      <c r="GF21" s="78"/>
      <c r="GG21" s="78"/>
      <c r="GH21" s="78"/>
      <c r="GI21" s="78"/>
      <c r="GJ21" s="78"/>
      <c r="GK21" s="78"/>
      <c r="GL21" s="78"/>
      <c r="GM21" s="78"/>
      <c r="GN21" s="78"/>
      <c r="GO21" s="78"/>
      <c r="GP21" s="78"/>
      <c r="GQ21" s="78"/>
      <c r="GR21" s="78"/>
      <c r="GS21" s="78"/>
      <c r="GT21" s="78"/>
      <c r="GU21" s="78"/>
      <c r="GV21" s="78"/>
      <c r="GW21" s="78"/>
      <c r="GX21" s="78"/>
      <c r="GY21" s="78"/>
      <c r="GZ21" s="78"/>
      <c r="HA21" s="78"/>
      <c r="HB21" s="78"/>
      <c r="HC21" s="78"/>
      <c r="HD21" s="78"/>
      <c r="HE21" s="78"/>
      <c r="HF21" s="64"/>
      <c r="HG21" s="64"/>
      <c r="HH21" s="64"/>
      <c r="HI21" s="64"/>
      <c r="HJ21" s="64"/>
      <c r="HK21" s="64"/>
      <c r="HL21" s="64"/>
      <c r="HM21" s="64"/>
      <c r="HN21" s="64"/>
      <c r="HO21" s="64"/>
      <c r="HP21" s="64"/>
      <c r="HQ21" s="64"/>
      <c r="HR21" s="64"/>
      <c r="HS21" s="64"/>
      <c r="HT21" s="64"/>
      <c r="HU21" s="64"/>
      <c r="HV21" s="64"/>
      <c r="HW21" s="64"/>
      <c r="HX21" s="64"/>
      <c r="HY21" s="64"/>
      <c r="HZ21" s="64"/>
      <c r="IA21" s="64"/>
      <c r="IB21" s="64"/>
      <c r="IC21" s="64"/>
      <c r="ID21" s="64"/>
      <c r="IE21" s="64"/>
      <c r="IF21" s="64"/>
      <c r="IG21" s="64"/>
      <c r="IH21" s="64"/>
      <c r="II21" s="64"/>
      <c r="IJ21" s="64"/>
      <c r="IK21" s="64"/>
      <c r="IL21" s="64"/>
      <c r="IM21" s="64"/>
      <c r="IN21" s="64"/>
      <c r="IO21" s="64"/>
      <c r="IP21" s="64"/>
      <c r="IQ21" s="64"/>
      <c r="IR21" s="64"/>
      <c r="IS21" s="64"/>
      <c r="IT21" s="64"/>
      <c r="IU21" s="64"/>
      <c r="IV21" s="64"/>
      <c r="IW21" s="64"/>
      <c r="IX21" s="64"/>
      <c r="IY21" s="64"/>
      <c r="IZ21" s="64"/>
      <c r="JA21" s="64"/>
      <c r="JB21" s="64"/>
      <c r="JC21" s="64"/>
      <c r="JD21" s="64"/>
      <c r="JE21" s="64"/>
      <c r="JF21" s="64"/>
      <c r="JG21" s="64"/>
      <c r="JH21" s="64"/>
      <c r="JI21" s="64"/>
      <c r="JJ21" s="64"/>
      <c r="JK21" s="64"/>
      <c r="JL21" s="64"/>
      <c r="JM21" s="64"/>
      <c r="JN21" s="64"/>
      <c r="JO21" s="77"/>
      <c r="JP21" s="77"/>
      <c r="JQ21" s="77"/>
      <c r="JR21" s="77"/>
      <c r="JS21" s="77"/>
      <c r="JT21" s="77"/>
      <c r="JU21" s="77"/>
      <c r="JV21" s="77"/>
      <c r="JW21" s="77"/>
      <c r="JX21" s="77"/>
      <c r="JY21" s="77"/>
      <c r="JZ21" s="77"/>
      <c r="KA21" s="77"/>
      <c r="KB21" s="77"/>
      <c r="KC21" s="77"/>
      <c r="KD21" s="77"/>
      <c r="KE21" s="77"/>
      <c r="KF21" s="77"/>
      <c r="KG21" s="77"/>
      <c r="KH21" s="77"/>
      <c r="KI21" s="77"/>
      <c r="KJ21" s="77"/>
      <c r="KK21" s="77"/>
      <c r="KL21" s="77"/>
      <c r="KM21" s="77"/>
      <c r="KN21" s="77"/>
      <c r="KO21" s="77"/>
      <c r="KP21" s="77"/>
      <c r="KQ21" s="77"/>
      <c r="KR21" s="77"/>
      <c r="KS21" s="77"/>
      <c r="KT21" s="64"/>
      <c r="KU21" s="64"/>
      <c r="KV21" s="64"/>
      <c r="KW21" s="64"/>
      <c r="KX21" s="64"/>
      <c r="KY21" s="64"/>
      <c r="KZ21" s="64"/>
      <c r="LA21" s="64"/>
      <c r="LB21" s="64"/>
      <c r="LC21" s="64"/>
      <c r="LD21" s="64"/>
      <c r="LE21" s="64"/>
      <c r="LF21" s="64"/>
      <c r="LG21" s="64"/>
      <c r="LH21" s="64"/>
      <c r="LI21" s="64"/>
      <c r="LJ21" s="64"/>
      <c r="LK21" s="64"/>
      <c r="LL21" s="64"/>
      <c r="LM21" s="64"/>
      <c r="LN21" s="64"/>
      <c r="LO21" s="64"/>
      <c r="LP21" s="64"/>
      <c r="LQ21" s="64"/>
      <c r="LR21" s="64"/>
      <c r="LS21" s="64"/>
      <c r="LT21" s="64"/>
      <c r="LU21" s="64"/>
      <c r="LV21" s="64"/>
      <c r="LW21" s="64"/>
      <c r="LX21" s="64"/>
      <c r="LY21" s="64"/>
      <c r="LZ21" s="64"/>
      <c r="MA21" s="64"/>
      <c r="MB21" s="64"/>
      <c r="MC21" s="64"/>
      <c r="MD21" s="64"/>
      <c r="ME21" s="64"/>
      <c r="MF21" s="64"/>
      <c r="MG21" s="64"/>
      <c r="MH21" s="64"/>
      <c r="MI21" s="64"/>
      <c r="MJ21" s="64"/>
      <c r="MK21" s="64"/>
      <c r="ML21" s="64"/>
      <c r="MM21" s="64"/>
      <c r="MN21" s="64"/>
      <c r="MO21" s="64"/>
      <c r="MP21" s="64"/>
      <c r="MQ21" s="64"/>
      <c r="MR21" s="64"/>
      <c r="MS21" s="64"/>
      <c r="MT21" s="64"/>
      <c r="MU21" s="64"/>
      <c r="MV21" s="64"/>
      <c r="MW21" s="64"/>
      <c r="MX21" s="64"/>
      <c r="MY21" s="64"/>
      <c r="MZ21" s="64"/>
      <c r="NA21" s="64"/>
      <c r="NB21" s="64"/>
      <c r="NC21" s="77">
        <f t="shared" si="354"/>
        <v>0</v>
      </c>
      <c r="ND21" s="77">
        <f t="shared" si="354"/>
        <v>0</v>
      </c>
      <c r="NE21" s="77">
        <f t="shared" si="354"/>
        <v>0</v>
      </c>
      <c r="NF21" s="77">
        <f t="shared" si="354"/>
        <v>0</v>
      </c>
      <c r="NG21" s="77">
        <f t="shared" si="354"/>
        <v>0</v>
      </c>
      <c r="NH21" s="77">
        <f t="shared" si="354"/>
        <v>0</v>
      </c>
      <c r="NI21" s="77">
        <f t="shared" si="354"/>
        <v>0</v>
      </c>
      <c r="NJ21" s="77">
        <f t="shared" si="354"/>
        <v>0</v>
      </c>
    </row>
    <row r="22" spans="1:374" x14ac:dyDescent="0.3">
      <c r="A22" s="66" t="s">
        <v>103</v>
      </c>
      <c r="B22" s="64"/>
      <c r="C22" s="64"/>
      <c r="D22" s="64" t="s">
        <v>21</v>
      </c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 t="s">
        <v>21</v>
      </c>
      <c r="AB22" s="64"/>
      <c r="AC22" s="64"/>
      <c r="AD22" s="64"/>
      <c r="AE22" s="64"/>
      <c r="AF22" s="64"/>
      <c r="AG22" s="64"/>
      <c r="AH22" s="64"/>
      <c r="AI22" s="64" t="s">
        <v>21</v>
      </c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 t="s">
        <v>21</v>
      </c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 t="s">
        <v>21</v>
      </c>
      <c r="BH22" s="64"/>
      <c r="BI22" s="64"/>
      <c r="BJ22" s="64"/>
      <c r="BK22" s="64"/>
      <c r="BL22" s="64"/>
      <c r="BM22" s="64"/>
      <c r="BN22" s="64" t="s">
        <v>21</v>
      </c>
      <c r="BO22" s="64"/>
      <c r="BP22" s="64"/>
      <c r="BQ22" s="64"/>
      <c r="BR22" s="64"/>
      <c r="BS22" s="64"/>
      <c r="BT22" s="64"/>
      <c r="BU22" s="64"/>
      <c r="BV22" s="64"/>
      <c r="BW22" s="64"/>
      <c r="BX22" s="64"/>
      <c r="BY22" s="64"/>
      <c r="BZ22" s="64"/>
      <c r="CA22" s="64"/>
      <c r="CB22" s="64"/>
      <c r="CC22" s="64"/>
      <c r="CD22" s="64"/>
      <c r="CE22" s="64" t="s">
        <v>21</v>
      </c>
      <c r="CF22" s="64"/>
      <c r="CG22" s="64"/>
      <c r="CH22" s="64"/>
      <c r="CI22" s="64"/>
      <c r="CJ22" s="64"/>
      <c r="CK22" s="64"/>
      <c r="CL22" s="64" t="s">
        <v>21</v>
      </c>
      <c r="CM22" s="64"/>
      <c r="CN22" s="64"/>
      <c r="CO22" s="64"/>
      <c r="CP22" s="64"/>
      <c r="CQ22" s="64"/>
      <c r="CR22" s="64"/>
      <c r="CS22" s="64"/>
      <c r="CT22" s="64"/>
      <c r="CU22" s="64"/>
      <c r="CV22" s="64"/>
      <c r="CW22" s="64"/>
      <c r="CX22" s="64"/>
      <c r="CY22" s="64"/>
      <c r="CZ22" s="64"/>
      <c r="DA22" s="64" t="s">
        <v>25</v>
      </c>
      <c r="DB22" s="64"/>
      <c r="DC22" s="64"/>
      <c r="DD22" s="64"/>
      <c r="DE22" s="64"/>
      <c r="DF22" s="64"/>
      <c r="DG22" s="64"/>
      <c r="DH22" s="64"/>
      <c r="DI22" s="64"/>
      <c r="DJ22" s="64"/>
      <c r="DK22" s="64" t="s">
        <v>21</v>
      </c>
      <c r="DL22" s="64"/>
      <c r="DM22" s="64"/>
      <c r="DN22" s="64"/>
      <c r="DO22" s="64"/>
      <c r="DP22" s="64"/>
      <c r="DQ22" s="64"/>
      <c r="DR22" s="64"/>
      <c r="DS22" s="64"/>
      <c r="DT22" s="64"/>
      <c r="DU22" s="64"/>
      <c r="DV22" s="64"/>
      <c r="DW22" s="64"/>
      <c r="DX22" s="64"/>
      <c r="DY22" s="64"/>
      <c r="DZ22" s="64"/>
      <c r="EA22" s="64"/>
      <c r="EB22" s="64"/>
      <c r="EC22" s="64"/>
      <c r="ED22" s="64"/>
      <c r="EE22" s="64"/>
      <c r="EF22" s="64"/>
      <c r="EG22" s="64" t="s">
        <v>21</v>
      </c>
      <c r="EH22" s="64"/>
      <c r="EI22" s="64"/>
      <c r="EJ22" s="64" t="s">
        <v>25</v>
      </c>
      <c r="EK22" s="64"/>
      <c r="EL22" s="64"/>
      <c r="EM22" s="64" t="s">
        <v>23</v>
      </c>
      <c r="EN22" s="64" t="s">
        <v>23</v>
      </c>
      <c r="EO22" s="64"/>
      <c r="EP22" s="64"/>
      <c r="EQ22" s="64" t="s">
        <v>25</v>
      </c>
      <c r="ER22" s="64"/>
      <c r="ES22" s="64"/>
      <c r="ET22" s="64" t="s">
        <v>25</v>
      </c>
      <c r="EU22" s="64" t="s">
        <v>25</v>
      </c>
      <c r="EV22" s="64"/>
      <c r="EW22" s="64"/>
      <c r="EX22" s="64"/>
      <c r="EY22" s="64"/>
      <c r="EZ22" s="64"/>
      <c r="FA22" s="64"/>
      <c r="FB22" s="64"/>
      <c r="FC22" s="64"/>
      <c r="FD22" s="64"/>
      <c r="FE22" s="64"/>
      <c r="FF22" s="64"/>
      <c r="FG22" s="64"/>
      <c r="FH22" s="64" t="s">
        <v>21</v>
      </c>
      <c r="FI22" s="64"/>
      <c r="FJ22" s="64"/>
      <c r="FK22" s="64"/>
      <c r="FL22" s="64"/>
      <c r="FM22" s="64"/>
      <c r="FN22" s="64"/>
      <c r="FO22" s="64" t="s">
        <v>23</v>
      </c>
      <c r="FP22" s="64" t="s">
        <v>23</v>
      </c>
      <c r="FQ22" s="64" t="s">
        <v>27</v>
      </c>
      <c r="FR22" s="64" t="s">
        <v>14</v>
      </c>
      <c r="FS22" s="64" t="s">
        <v>14</v>
      </c>
      <c r="FT22" s="64"/>
      <c r="FU22" s="64"/>
      <c r="FV22" s="64"/>
      <c r="FW22" s="64"/>
      <c r="FX22" s="64"/>
      <c r="FY22" s="64"/>
      <c r="FZ22" s="64"/>
      <c r="GA22" s="64"/>
      <c r="GB22" s="64"/>
      <c r="GC22" s="64"/>
      <c r="GD22" s="64"/>
      <c r="GE22" s="64"/>
      <c r="GF22" s="64"/>
      <c r="GG22" s="64"/>
      <c r="GH22" s="64"/>
      <c r="GI22" s="64"/>
      <c r="GJ22" s="64"/>
      <c r="GK22" s="64"/>
      <c r="GL22" s="64"/>
      <c r="GM22" s="64"/>
      <c r="GN22" s="64"/>
      <c r="GO22" s="64"/>
      <c r="GP22" s="64"/>
      <c r="GQ22" s="64"/>
      <c r="GR22" s="64"/>
      <c r="GS22" s="64"/>
      <c r="GT22" s="64"/>
      <c r="GU22" s="64"/>
      <c r="GV22" s="64"/>
      <c r="GW22" s="64"/>
      <c r="GX22" s="64"/>
      <c r="GY22" s="64"/>
      <c r="GZ22" s="64"/>
      <c r="HA22" s="64"/>
      <c r="HB22" s="64"/>
      <c r="HC22" s="64"/>
      <c r="HD22" s="64"/>
      <c r="HE22" s="64"/>
      <c r="HF22" s="64"/>
      <c r="HG22" s="64"/>
      <c r="HH22" s="64"/>
      <c r="HI22" s="64"/>
      <c r="HJ22" s="64"/>
      <c r="HK22" s="64"/>
      <c r="HL22" s="64"/>
      <c r="HM22" s="64"/>
      <c r="HN22" s="64"/>
      <c r="HO22" s="64"/>
      <c r="HP22" s="64"/>
      <c r="HQ22" s="64"/>
      <c r="HR22" s="64"/>
      <c r="HS22" s="64"/>
      <c r="HT22" s="64"/>
      <c r="HU22" s="64"/>
      <c r="HV22" s="64"/>
      <c r="HW22" s="64"/>
      <c r="HX22" s="64"/>
      <c r="HY22" s="64"/>
      <c r="HZ22" s="64"/>
      <c r="IA22" s="64"/>
      <c r="IB22" s="64"/>
      <c r="IC22" s="64"/>
      <c r="ID22" s="64" t="s">
        <v>25</v>
      </c>
      <c r="IE22" s="64"/>
      <c r="IF22" s="64"/>
      <c r="IG22" s="64" t="s">
        <v>14</v>
      </c>
      <c r="IH22" s="64" t="s">
        <v>14</v>
      </c>
      <c r="II22" s="64" t="s">
        <v>14</v>
      </c>
      <c r="IJ22" s="64" t="s">
        <v>14</v>
      </c>
      <c r="IK22" s="64" t="s">
        <v>14</v>
      </c>
      <c r="IL22" s="64"/>
      <c r="IM22" s="64"/>
      <c r="IN22" s="64" t="s">
        <v>14</v>
      </c>
      <c r="IO22" s="64" t="s">
        <v>14</v>
      </c>
      <c r="IP22" s="64" t="s">
        <v>14</v>
      </c>
      <c r="IQ22" s="64" t="s">
        <v>14</v>
      </c>
      <c r="IR22" s="64" t="s">
        <v>14</v>
      </c>
      <c r="IS22" s="64"/>
      <c r="IT22" s="64"/>
      <c r="IU22" s="64" t="s">
        <v>14</v>
      </c>
      <c r="IV22" s="64" t="s">
        <v>14</v>
      </c>
      <c r="IW22" s="64" t="s">
        <v>14</v>
      </c>
      <c r="IX22" s="64" t="s">
        <v>14</v>
      </c>
      <c r="IY22" s="64" t="s">
        <v>14</v>
      </c>
      <c r="IZ22" s="64"/>
      <c r="JA22" s="64"/>
      <c r="JB22" s="64"/>
      <c r="JC22" s="64"/>
      <c r="JD22" s="64"/>
      <c r="JE22" s="64"/>
      <c r="JF22" s="64"/>
      <c r="JG22" s="64"/>
      <c r="JH22" s="64"/>
      <c r="JI22" s="64"/>
      <c r="JJ22" s="64"/>
      <c r="JK22" s="64"/>
      <c r="JL22" s="64"/>
      <c r="JM22" s="64"/>
      <c r="JN22" s="64"/>
      <c r="JO22" s="77"/>
      <c r="JP22" s="77"/>
      <c r="JQ22" s="77"/>
      <c r="JR22" s="77"/>
      <c r="JS22" s="77"/>
      <c r="JT22" s="77"/>
      <c r="JU22" s="77"/>
      <c r="JV22" s="77"/>
      <c r="JW22" s="77"/>
      <c r="JX22" s="77"/>
      <c r="JY22" s="77"/>
      <c r="JZ22" s="77"/>
      <c r="KA22" s="77"/>
      <c r="KB22" s="77"/>
      <c r="KC22" s="77"/>
      <c r="KD22" s="77"/>
      <c r="KE22" s="77"/>
      <c r="KF22" s="77"/>
      <c r="KG22" s="77"/>
      <c r="KH22" s="77"/>
      <c r="KI22" s="77"/>
      <c r="KJ22" s="77"/>
      <c r="KK22" s="77"/>
      <c r="KL22" s="77"/>
      <c r="KM22" s="77"/>
      <c r="KN22" s="77"/>
      <c r="KO22" s="77"/>
      <c r="KP22" s="77"/>
      <c r="KQ22" s="77"/>
      <c r="KR22" s="77"/>
      <c r="KS22" s="77"/>
      <c r="KT22" s="64"/>
      <c r="KU22" s="64"/>
      <c r="KV22" s="64"/>
      <c r="KW22" s="64"/>
      <c r="KX22" s="64"/>
      <c r="KY22" s="64"/>
      <c r="KZ22" s="64"/>
      <c r="LA22" s="64"/>
      <c r="LB22" s="64"/>
      <c r="LC22" s="64"/>
      <c r="LD22" s="64"/>
      <c r="LE22" s="64"/>
      <c r="LF22" s="64"/>
      <c r="LG22" s="64"/>
      <c r="LH22" s="64"/>
      <c r="LI22" s="64"/>
      <c r="LJ22" s="64"/>
      <c r="LK22" s="64"/>
      <c r="LL22" s="64"/>
      <c r="LM22" s="64"/>
      <c r="LN22" s="64"/>
      <c r="LO22" s="64"/>
      <c r="LP22" s="64"/>
      <c r="LQ22" s="64"/>
      <c r="LR22" s="64"/>
      <c r="LS22" s="64"/>
      <c r="LT22" s="64"/>
      <c r="LU22" s="64"/>
      <c r="LV22" s="64"/>
      <c r="LW22" s="64"/>
      <c r="LX22" s="64"/>
      <c r="LY22" s="64"/>
      <c r="LZ22" s="64"/>
      <c r="MA22" s="64"/>
      <c r="MB22" s="64"/>
      <c r="MC22" s="64"/>
      <c r="MD22" s="64"/>
      <c r="ME22" s="64"/>
      <c r="MF22" s="64"/>
      <c r="MG22" s="64"/>
      <c r="MH22" s="64"/>
      <c r="MI22" s="64"/>
      <c r="MJ22" s="64"/>
      <c r="MK22" s="64"/>
      <c r="ML22" s="64"/>
      <c r="MM22" s="64"/>
      <c r="MN22" s="64"/>
      <c r="MO22" s="64"/>
      <c r="MP22" s="64"/>
      <c r="MQ22" s="64"/>
      <c r="MR22" s="64"/>
      <c r="MS22" s="64"/>
      <c r="MT22" s="64"/>
      <c r="MU22" s="64"/>
      <c r="MV22" s="64"/>
      <c r="MW22" s="64" t="s">
        <v>25</v>
      </c>
      <c r="MX22" s="64" t="s">
        <v>25</v>
      </c>
      <c r="MY22" s="64" t="s">
        <v>25</v>
      </c>
      <c r="MZ22" s="64" t="s">
        <v>25</v>
      </c>
      <c r="NA22" s="64"/>
      <c r="NB22" s="64"/>
      <c r="NC22" s="77">
        <f t="shared" si="354"/>
        <v>17</v>
      </c>
      <c r="ND22" s="77">
        <f t="shared" si="354"/>
        <v>0</v>
      </c>
      <c r="NE22" s="77">
        <f t="shared" si="354"/>
        <v>11</v>
      </c>
      <c r="NF22" s="77">
        <f t="shared" si="354"/>
        <v>4</v>
      </c>
      <c r="NG22" s="77">
        <f t="shared" si="354"/>
        <v>10</v>
      </c>
      <c r="NH22" s="77">
        <f t="shared" si="354"/>
        <v>1</v>
      </c>
      <c r="NI22" s="77">
        <f t="shared" si="354"/>
        <v>0</v>
      </c>
      <c r="NJ22" s="77">
        <f t="shared" si="354"/>
        <v>0</v>
      </c>
    </row>
  </sheetData>
  <conditionalFormatting sqref="B1:NB22">
    <cfRule type="expression" dxfId="126" priority="144">
      <formula>WEEKDAY(B$1,2)&gt;5</formula>
    </cfRule>
  </conditionalFormatting>
  <conditionalFormatting sqref="B3:NJ22">
    <cfRule type="cellIs" dxfId="125" priority="135" operator="equal">
      <formula>"ARM"</formula>
    </cfRule>
    <cfRule type="cellIs" dxfId="124" priority="136" operator="equal">
      <formula>"TBA"</formula>
    </cfRule>
    <cfRule type="cellIs" dxfId="123" priority="137" operator="equal">
      <formula>"1/2 RTT"</formula>
    </cfRule>
    <cfRule type="cellIs" dxfId="122" priority="138" operator="equal">
      <formula>"RTT"</formula>
    </cfRule>
    <cfRule type="cellIs" dxfId="121" priority="139" operator="equal">
      <formula>"1/2 CP"</formula>
    </cfRule>
    <cfRule type="cellIs" dxfId="120" priority="140" operator="equal">
      <formula>"VAC"</formula>
    </cfRule>
    <cfRule type="cellIs" dxfId="119" priority="141" operator="equal">
      <formula>"TT/o"</formula>
    </cfRule>
    <cfRule type="cellIs" dxfId="0" priority="142" operator="equal">
      <formula>"TT"</formula>
    </cfRule>
    <cfRule type="cellIs" dxfId="118" priority="143" operator="equal">
      <formula>"ARM"</formula>
    </cfRule>
  </conditionalFormatting>
  <conditionalFormatting sqref="LX3:NB22">
    <cfRule type="cellIs" dxfId="117" priority="125" operator="equal">
      <formula>"ARM"</formula>
    </cfRule>
  </conditionalFormatting>
  <conditionalFormatting sqref="LX3:NB22">
    <cfRule type="cellIs" dxfId="116" priority="117" operator="equal">
      <formula>"ARM"</formula>
    </cfRule>
    <cfRule type="cellIs" dxfId="115" priority="118" operator="equal">
      <formula>"TBA"</formula>
    </cfRule>
    <cfRule type="cellIs" dxfId="114" priority="119" operator="equal">
      <formula>"1/2 RTT"</formula>
    </cfRule>
    <cfRule type="cellIs" dxfId="113" priority="120" operator="equal">
      <formula>"RTT"</formula>
    </cfRule>
    <cfRule type="cellIs" dxfId="112" priority="121" operator="equal">
      <formula>"1/2 CP"</formula>
    </cfRule>
    <cfRule type="cellIs" dxfId="111" priority="122" operator="equal">
      <formula>"VAC"</formula>
    </cfRule>
    <cfRule type="cellIs" dxfId="110" priority="123" operator="equal">
      <formula>"TT/o"</formula>
    </cfRule>
    <cfRule type="cellIs" dxfId="109" priority="124" operator="equal">
      <formula>"TT"</formula>
    </cfRule>
  </conditionalFormatting>
  <conditionalFormatting sqref="KT3:LW22">
    <cfRule type="cellIs" dxfId="108" priority="116" operator="equal">
      <formula>"ARM"</formula>
    </cfRule>
  </conditionalFormatting>
  <conditionalFormatting sqref="KT3:LW22">
    <cfRule type="cellIs" dxfId="107" priority="108" operator="equal">
      <formula>"ARM"</formula>
    </cfRule>
    <cfRule type="cellIs" dxfId="106" priority="109" operator="equal">
      <formula>"TBA"</formula>
    </cfRule>
    <cfRule type="cellIs" dxfId="105" priority="110" operator="equal">
      <formula>"1/2 RTT"</formula>
    </cfRule>
    <cfRule type="cellIs" dxfId="104" priority="111" operator="equal">
      <formula>"RTT"</formula>
    </cfRule>
    <cfRule type="cellIs" dxfId="103" priority="112" operator="equal">
      <formula>"1/2 CP"</formula>
    </cfRule>
    <cfRule type="cellIs" dxfId="102" priority="113" operator="equal">
      <formula>"VAC"</formula>
    </cfRule>
    <cfRule type="cellIs" dxfId="101" priority="114" operator="equal">
      <formula>"TT/o"</formula>
    </cfRule>
    <cfRule type="cellIs" dxfId="100" priority="115" operator="equal">
      <formula>"TT"</formula>
    </cfRule>
  </conditionalFormatting>
  <conditionalFormatting sqref="IK3:JN22">
    <cfRule type="cellIs" dxfId="99" priority="107" operator="equal">
      <formula>"ARM"</formula>
    </cfRule>
  </conditionalFormatting>
  <conditionalFormatting sqref="IK3:JN22">
    <cfRule type="cellIs" dxfId="98" priority="99" operator="equal">
      <formula>"ARM"</formula>
    </cfRule>
    <cfRule type="cellIs" dxfId="97" priority="100" operator="equal">
      <formula>"TBA"</formula>
    </cfRule>
    <cfRule type="cellIs" dxfId="96" priority="101" operator="equal">
      <formula>"1/2 RTT"</formula>
    </cfRule>
    <cfRule type="cellIs" dxfId="95" priority="102" operator="equal">
      <formula>"RTT"</formula>
    </cfRule>
    <cfRule type="cellIs" dxfId="94" priority="103" operator="equal">
      <formula>"1/2 CP"</formula>
    </cfRule>
    <cfRule type="cellIs" dxfId="93" priority="104" operator="equal">
      <formula>"VAC"</formula>
    </cfRule>
    <cfRule type="cellIs" dxfId="92" priority="105" operator="equal">
      <formula>"TT/o"</formula>
    </cfRule>
    <cfRule type="cellIs" dxfId="91" priority="106" operator="equal">
      <formula>"TT"</formula>
    </cfRule>
  </conditionalFormatting>
  <conditionalFormatting sqref="HF3:IJ22">
    <cfRule type="cellIs" dxfId="90" priority="98" operator="equal">
      <formula>"ARM"</formula>
    </cfRule>
  </conditionalFormatting>
  <conditionalFormatting sqref="HF3:IJ22">
    <cfRule type="cellIs" dxfId="89" priority="90" operator="equal">
      <formula>"ARM"</formula>
    </cfRule>
    <cfRule type="cellIs" dxfId="88" priority="91" operator="equal">
      <formula>"TBA"</formula>
    </cfRule>
    <cfRule type="cellIs" dxfId="87" priority="92" operator="equal">
      <formula>"1/2 RTT"</formula>
    </cfRule>
    <cfRule type="cellIs" dxfId="86" priority="93" operator="equal">
      <formula>"RTT"</formula>
    </cfRule>
    <cfRule type="cellIs" dxfId="85" priority="94" operator="equal">
      <formula>"1/2 CP"</formula>
    </cfRule>
    <cfRule type="cellIs" dxfId="84" priority="95" operator="equal">
      <formula>"VAC"</formula>
    </cfRule>
    <cfRule type="cellIs" dxfId="83" priority="96" operator="equal">
      <formula>"TT/o"</formula>
    </cfRule>
    <cfRule type="cellIs" dxfId="82" priority="97" operator="equal">
      <formula>"TT"</formula>
    </cfRule>
  </conditionalFormatting>
  <conditionalFormatting sqref="GA3:HE22">
    <cfRule type="cellIs" dxfId="81" priority="89" operator="equal">
      <formula>"ARM"</formula>
    </cfRule>
  </conditionalFormatting>
  <conditionalFormatting sqref="GA3:HE22">
    <cfRule type="cellIs" dxfId="80" priority="81" operator="equal">
      <formula>"ARM"</formula>
    </cfRule>
    <cfRule type="cellIs" dxfId="79" priority="82" operator="equal">
      <formula>"TBA"</formula>
    </cfRule>
    <cfRule type="cellIs" dxfId="78" priority="83" operator="equal">
      <formula>"1/2 RTT"</formula>
    </cfRule>
    <cfRule type="cellIs" dxfId="77" priority="84" operator="equal">
      <formula>"RTT"</formula>
    </cfRule>
    <cfRule type="cellIs" dxfId="76" priority="85" operator="equal">
      <formula>"1/2 CP"</formula>
    </cfRule>
    <cfRule type="cellIs" dxfId="75" priority="86" operator="equal">
      <formula>"VAC"</formula>
    </cfRule>
    <cfRule type="cellIs" dxfId="74" priority="87" operator="equal">
      <formula>"TT/o"</formula>
    </cfRule>
    <cfRule type="cellIs" dxfId="73" priority="88" operator="equal">
      <formula>"TT"</formula>
    </cfRule>
  </conditionalFormatting>
  <conditionalFormatting sqref="EW3:FZ22">
    <cfRule type="cellIs" dxfId="72" priority="80" operator="equal">
      <formula>"ARM"</formula>
    </cfRule>
  </conditionalFormatting>
  <conditionalFormatting sqref="EW3:FZ22">
    <cfRule type="cellIs" dxfId="71" priority="72" operator="equal">
      <formula>"ARM"</formula>
    </cfRule>
    <cfRule type="cellIs" dxfId="70" priority="73" operator="equal">
      <formula>"TBA"</formula>
    </cfRule>
    <cfRule type="cellIs" dxfId="69" priority="74" operator="equal">
      <formula>"1/2 RTT"</formula>
    </cfRule>
    <cfRule type="cellIs" dxfId="68" priority="75" operator="equal">
      <formula>"RTT"</formula>
    </cfRule>
    <cfRule type="cellIs" dxfId="67" priority="76" operator="equal">
      <formula>"1/2 CP"</formula>
    </cfRule>
    <cfRule type="cellIs" dxfId="66" priority="77" operator="equal">
      <formula>"VAC"</formula>
    </cfRule>
    <cfRule type="cellIs" dxfId="65" priority="78" operator="equal">
      <formula>"TT/o"</formula>
    </cfRule>
    <cfRule type="cellIs" dxfId="64" priority="79" operator="equal">
      <formula>"TT"</formula>
    </cfRule>
  </conditionalFormatting>
  <conditionalFormatting sqref="DR3:EV22">
    <cfRule type="cellIs" dxfId="63" priority="71" operator="equal">
      <formula>"ARM"</formula>
    </cfRule>
  </conditionalFormatting>
  <conditionalFormatting sqref="DR3:EV22">
    <cfRule type="cellIs" dxfId="62" priority="63" operator="equal">
      <formula>"ARM"</formula>
    </cfRule>
    <cfRule type="cellIs" dxfId="61" priority="64" operator="equal">
      <formula>"TBA"</formula>
    </cfRule>
    <cfRule type="cellIs" dxfId="60" priority="65" operator="equal">
      <formula>"1/2 RTT"</formula>
    </cfRule>
    <cfRule type="cellIs" dxfId="59" priority="66" operator="equal">
      <formula>"RTT"</formula>
    </cfRule>
    <cfRule type="cellIs" dxfId="58" priority="67" operator="equal">
      <formula>"1/2 CP"</formula>
    </cfRule>
    <cfRule type="cellIs" dxfId="57" priority="68" operator="equal">
      <formula>"VAC"</formula>
    </cfRule>
    <cfRule type="cellIs" dxfId="56" priority="69" operator="equal">
      <formula>"TT/o"</formula>
    </cfRule>
    <cfRule type="cellIs" dxfId="55" priority="70" operator="equal">
      <formula>"TT"</formula>
    </cfRule>
  </conditionalFormatting>
  <conditionalFormatting sqref="BI3:CM19">
    <cfRule type="cellIs" dxfId="54" priority="53" operator="equal">
      <formula>"ARM"</formula>
    </cfRule>
  </conditionalFormatting>
  <conditionalFormatting sqref="BI3:CM19">
    <cfRule type="cellIs" dxfId="53" priority="45" operator="equal">
      <formula>"ARM"</formula>
    </cfRule>
    <cfRule type="cellIs" dxfId="52" priority="46" operator="equal">
      <formula>"TBA"</formula>
    </cfRule>
    <cfRule type="cellIs" dxfId="51" priority="47" operator="equal">
      <formula>"1/2 RTT"</formula>
    </cfRule>
    <cfRule type="cellIs" dxfId="50" priority="48" operator="equal">
      <formula>"RTT"</formula>
    </cfRule>
    <cfRule type="cellIs" dxfId="49" priority="49" operator="equal">
      <formula>"1/2 CP"</formula>
    </cfRule>
    <cfRule type="cellIs" dxfId="48" priority="50" operator="equal">
      <formula>"VAC"</formula>
    </cfRule>
    <cfRule type="cellIs" dxfId="47" priority="51" operator="equal">
      <formula>"TT/o"</formula>
    </cfRule>
    <cfRule type="cellIs" dxfId="46" priority="52" operator="equal">
      <formula>"TT"</formula>
    </cfRule>
  </conditionalFormatting>
  <conditionalFormatting sqref="BI22:CM22">
    <cfRule type="cellIs" dxfId="45" priority="44" operator="equal">
      <formula>"ARM"</formula>
    </cfRule>
  </conditionalFormatting>
  <conditionalFormatting sqref="BI22:CM22">
    <cfRule type="cellIs" dxfId="44" priority="36" operator="equal">
      <formula>"ARM"</formula>
    </cfRule>
    <cfRule type="cellIs" dxfId="43" priority="37" operator="equal">
      <formula>"TBA"</formula>
    </cfRule>
    <cfRule type="cellIs" dxfId="42" priority="38" operator="equal">
      <formula>"1/2 RTT"</formula>
    </cfRule>
    <cfRule type="cellIs" dxfId="41" priority="39" operator="equal">
      <formula>"RTT"</formula>
    </cfRule>
    <cfRule type="cellIs" dxfId="40" priority="40" operator="equal">
      <formula>"1/2 CP"</formula>
    </cfRule>
    <cfRule type="cellIs" dxfId="39" priority="41" operator="equal">
      <formula>"VAC"</formula>
    </cfRule>
    <cfRule type="cellIs" dxfId="38" priority="42" operator="equal">
      <formula>"TT/o"</formula>
    </cfRule>
    <cfRule type="cellIs" dxfId="37" priority="43" operator="equal">
      <formula>"TT"</formula>
    </cfRule>
  </conditionalFormatting>
  <conditionalFormatting sqref="AG3:BH19">
    <cfRule type="cellIs" dxfId="36" priority="35" operator="equal">
      <formula>"ARM"</formula>
    </cfRule>
  </conditionalFormatting>
  <conditionalFormatting sqref="AG3:BH19">
    <cfRule type="cellIs" dxfId="35" priority="27" operator="equal">
      <formula>"ARM"</formula>
    </cfRule>
    <cfRule type="cellIs" dxfId="34" priority="28" operator="equal">
      <formula>"TBA"</formula>
    </cfRule>
    <cfRule type="cellIs" dxfId="33" priority="29" operator="equal">
      <formula>"1/2 RTT"</formula>
    </cfRule>
    <cfRule type="cellIs" dxfId="32" priority="30" operator="equal">
      <formula>"RTT"</formula>
    </cfRule>
    <cfRule type="cellIs" dxfId="31" priority="31" operator="equal">
      <formula>"1/2 CP"</formula>
    </cfRule>
    <cfRule type="cellIs" dxfId="30" priority="32" operator="equal">
      <formula>"VAC"</formula>
    </cfRule>
    <cfRule type="cellIs" dxfId="29" priority="33" operator="equal">
      <formula>"TT/o"</formula>
    </cfRule>
    <cfRule type="cellIs" dxfId="28" priority="34" operator="equal">
      <formula>"TT"</formula>
    </cfRule>
  </conditionalFormatting>
  <conditionalFormatting sqref="AG22:BH22">
    <cfRule type="cellIs" dxfId="27" priority="26" operator="equal">
      <formula>"ARM"</formula>
    </cfRule>
  </conditionalFormatting>
  <conditionalFormatting sqref="AG22:BH22">
    <cfRule type="cellIs" dxfId="26" priority="18" operator="equal">
      <formula>"ARM"</formula>
    </cfRule>
    <cfRule type="cellIs" dxfId="25" priority="19" operator="equal">
      <formula>"TBA"</formula>
    </cfRule>
    <cfRule type="cellIs" dxfId="24" priority="20" operator="equal">
      <formula>"1/2 RTT"</formula>
    </cfRule>
    <cfRule type="cellIs" dxfId="23" priority="21" operator="equal">
      <formula>"RTT"</formula>
    </cfRule>
    <cfRule type="cellIs" dxfId="22" priority="22" operator="equal">
      <formula>"1/2 CP"</formula>
    </cfRule>
    <cfRule type="cellIs" dxfId="21" priority="23" operator="equal">
      <formula>"VAC"</formula>
    </cfRule>
    <cfRule type="cellIs" dxfId="20" priority="24" operator="equal">
      <formula>"TT/o"</formula>
    </cfRule>
    <cfRule type="cellIs" dxfId="19" priority="25" operator="equal">
      <formula>"TT"</formula>
    </cfRule>
  </conditionalFormatting>
  <conditionalFormatting sqref="NC2:NJ2">
    <cfRule type="cellIs" dxfId="18" priority="1" operator="equal">
      <formula>"ARM"</formula>
    </cfRule>
    <cfRule type="cellIs" dxfId="17" priority="2" operator="equal">
      <formula>"TBA"</formula>
    </cfRule>
    <cfRule type="cellIs" dxfId="16" priority="3" operator="equal">
      <formula>"1/2 RTT"</formula>
    </cfRule>
    <cfRule type="cellIs" dxfId="15" priority="4" operator="equal">
      <formula>"RTT"</formula>
    </cfRule>
    <cfRule type="cellIs" dxfId="14" priority="5" operator="equal">
      <formula>"1/2 CP"</formula>
    </cfRule>
    <cfRule type="cellIs" dxfId="13" priority="6" operator="equal">
      <formula>"VAC"</formula>
    </cfRule>
    <cfRule type="cellIs" dxfId="12" priority="7" operator="equal">
      <formula>"TT/o"</formula>
    </cfRule>
    <cfRule type="cellIs" dxfId="11" priority="8" operator="equal">
      <formula>"TT"</formula>
    </cfRule>
  </conditionalFormatting>
  <conditionalFormatting sqref="NC2">
    <cfRule type="cellIs" dxfId="10" priority="17" operator="equal">
      <formula>"VAC"</formula>
    </cfRule>
  </conditionalFormatting>
  <conditionalFormatting sqref="ND2">
    <cfRule type="cellIs" dxfId="9" priority="16" operator="equal">
      <formula>"1/2 CP"</formula>
    </cfRule>
  </conditionalFormatting>
  <conditionalFormatting sqref="NC2:NJ2">
    <cfRule type="cellIs" dxfId="8" priority="15" operator="equal">
      <formula>"ARM"</formula>
    </cfRule>
  </conditionalFormatting>
  <conditionalFormatting sqref="NI2">
    <cfRule type="cellIs" dxfId="7" priority="14" operator="equal">
      <formula>"TBA"</formula>
    </cfRule>
  </conditionalFormatting>
  <conditionalFormatting sqref="NG2">
    <cfRule type="cellIs" dxfId="6" priority="13" operator="equal">
      <formula>"RTT"</formula>
    </cfRule>
  </conditionalFormatting>
  <conditionalFormatting sqref="NH2">
    <cfRule type="cellIs" dxfId="5" priority="12" operator="equal">
      <formula>"1/2 RTT"</formula>
    </cfRule>
  </conditionalFormatting>
  <conditionalFormatting sqref="NE2">
    <cfRule type="cellIs" dxfId="4" priority="11" operator="equal">
      <formula>"TT"</formula>
    </cfRule>
  </conditionalFormatting>
  <conditionalFormatting sqref="NF2">
    <cfRule type="cellIs" dxfId="3" priority="9" operator="equal">
      <formula>"TT/o"</formula>
    </cfRule>
    <cfRule type="cellIs" dxfId="2" priority="10" operator="equal">
      <formula>"TT/o"</formula>
    </cfRule>
  </conditionalFormatting>
  <conditionalFormatting sqref="NC3:NJ22">
    <cfRule type="expression" dxfId="1" priority="648">
      <formula>WEEKDAY(NC$2,2)&gt;5</formula>
    </cfRule>
  </conditionalFormatting>
  <dataValidations count="1">
    <dataValidation type="list" allowBlank="1" showInputMessage="1" showErrorMessage="1" sqref="KT3:NB22 EU3:JN22 EM3:ET20 B22:ET22 B3:EL19" xr:uid="{9B9154ED-7514-4EB2-8CF9-0A40833C5407}">
      <formula1>Codes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C00000"/>
  </sheetPr>
  <dimension ref="A1:AF25"/>
  <sheetViews>
    <sheetView showZeros="0" zoomScale="140" zoomScaleNormal="140" workbookViewId="0">
      <selection activeCell="C12" sqref="C12"/>
    </sheetView>
  </sheetViews>
  <sheetFormatPr baseColWidth="10" defaultColWidth="11.44140625" defaultRowHeight="13.2" x14ac:dyDescent="0.3"/>
  <cols>
    <col min="1" max="1" width="10" style="19" bestFit="1" customWidth="1"/>
    <col min="2" max="2" width="19.33203125" style="19" customWidth="1"/>
    <col min="3" max="3" width="20.33203125" style="19" customWidth="1"/>
    <col min="4" max="4" width="9" style="25" bestFit="1" customWidth="1"/>
    <col min="5" max="5" width="13.109375" style="25" customWidth="1"/>
    <col min="6" max="6" width="10.109375" style="25" customWidth="1"/>
    <col min="7" max="7" width="37.6640625" style="19" hidden="1" customWidth="1"/>
    <col min="8" max="9" width="11.44140625" style="19" customWidth="1"/>
    <col min="10" max="10" width="9.33203125" style="19" customWidth="1"/>
    <col min="11" max="11" width="11" style="19" customWidth="1"/>
    <col min="12" max="12" width="10.6640625" style="19" customWidth="1"/>
    <col min="13" max="13" width="10.6640625" style="19" bestFit="1" customWidth="1"/>
    <col min="14" max="375" width="4.33203125" style="19" customWidth="1"/>
    <col min="376" max="16384" width="11.44140625" style="19"/>
  </cols>
  <sheetData>
    <row r="1" spans="1:13" x14ac:dyDescent="0.3">
      <c r="A1" s="26" t="s">
        <v>56</v>
      </c>
      <c r="B1" s="27" t="s">
        <v>57</v>
      </c>
      <c r="C1" s="27" t="s">
        <v>58</v>
      </c>
      <c r="D1" s="27" t="s">
        <v>59</v>
      </c>
      <c r="E1" s="27" t="s">
        <v>60</v>
      </c>
      <c r="F1" s="27" t="s">
        <v>145</v>
      </c>
      <c r="G1" s="27" t="s">
        <v>61</v>
      </c>
      <c r="H1" s="28" t="s">
        <v>62</v>
      </c>
      <c r="I1" s="28" t="s">
        <v>63</v>
      </c>
      <c r="J1" s="28" t="s">
        <v>147</v>
      </c>
      <c r="K1" s="29" t="s">
        <v>64</v>
      </c>
      <c r="L1" s="29" t="s">
        <v>65</v>
      </c>
      <c r="M1" s="30" t="s">
        <v>146</v>
      </c>
    </row>
    <row r="2" spans="1:13" ht="13.8" x14ac:dyDescent="0.3">
      <c r="A2" s="31" t="s">
        <v>66</v>
      </c>
      <c r="B2" s="32" t="s">
        <v>115</v>
      </c>
      <c r="C2" s="32" t="s">
        <v>67</v>
      </c>
      <c r="D2" s="33">
        <v>25</v>
      </c>
      <c r="E2" s="33">
        <v>0</v>
      </c>
      <c r="F2" s="33"/>
      <c r="G2" s="34"/>
      <c r="H2" s="35">
        <f>INDEX(Planning!$A$1:$NJ$22,MATCH(Tableau3[[#This Row],['# Employé]],Planning!$A:$A,0),367)+(INDEX(Planning!$A$1:$NJ$22,MATCH(Tableau3[[#This Row],['# Employé]],Planning!$A:$A,0),368)/2)</f>
        <v>7</v>
      </c>
      <c r="I2" s="35">
        <f>INDEX(Planning!$A$1:$NJ$22,MATCH(Tableau3[[#This Row],['# Employé]],Planning!$A:$A,0),371)+(INDEX(Planning!$A$1:$NJ$22,MATCH(Tableau3[[#This Row],['# Employé]],Planning!$A:$A,0),372)/2)</f>
        <v>0</v>
      </c>
      <c r="J2" s="35">
        <f>INDEX(Planning!$A$1:$NJ$22,MATCH(Tableau3[[#This Row],['# Employé]],Planning!$A:$A,0),373)</f>
        <v>17</v>
      </c>
      <c r="K2" s="61"/>
      <c r="L2" s="61">
        <f>Tableau3[[#This Row],[RTT_Acc]]-Tableau3[[#This Row],[RTT_Pris]]</f>
        <v>0</v>
      </c>
      <c r="M2" s="36">
        <f>Tableau3[[#This Row],[TBV_Acc]]-Tableau3[[#This Row],[TBV_Pris]]</f>
        <v>-17</v>
      </c>
    </row>
    <row r="3" spans="1:13" ht="13.8" x14ac:dyDescent="0.3">
      <c r="A3" s="31" t="s">
        <v>68</v>
      </c>
      <c r="B3" s="32" t="s">
        <v>116</v>
      </c>
      <c r="C3" s="32" t="s">
        <v>69</v>
      </c>
      <c r="D3" s="33">
        <v>26</v>
      </c>
      <c r="E3" s="33">
        <v>0</v>
      </c>
      <c r="F3" s="33"/>
      <c r="G3" s="34"/>
      <c r="H3" s="35">
        <f>INDEX(Planning!$A$1:$NJ$22,MATCH(Tableau3[[#This Row],['# Employé]],Planning!$A:$A,0),367)+(INDEX(Planning!$A$1:$NJ$22,MATCH(Tableau3[[#This Row],['# Employé]],Planning!$A:$A,0),368)/2)</f>
        <v>0</v>
      </c>
      <c r="I3" s="35">
        <f>INDEX(Planning!$A$1:$NJ$22,MATCH(Tableau3[[#This Row],['# Employé]],Planning!$A:$A,0),371)+(INDEX(Planning!$A$1:$NJ$22,MATCH(Tableau3[[#This Row],['# Employé]],Planning!$A:$A,0),372)/2)</f>
        <v>0</v>
      </c>
      <c r="J3" s="35">
        <f>INDEX(Planning!$A$1:$NJ$22,MATCH(Tableau3[[#This Row],['# Employé]],Planning!$A:$A,0),373)</f>
        <v>0</v>
      </c>
      <c r="K3" s="61">
        <f>Tableau3[[#This Row],[VAC_Acc]]-Tableau3[[#This Row],[CP_Pris]]</f>
        <v>26</v>
      </c>
      <c r="L3" s="61">
        <f>Tableau3[[#This Row],[RTT_Acc]]-Tableau3[[#This Row],[RTT_Pris]]</f>
        <v>0</v>
      </c>
      <c r="M3" s="36">
        <f>Tableau3[[#This Row],[TBV_Acc]]-Tableau3[[#This Row],[TBV_Pris]]</f>
        <v>0</v>
      </c>
    </row>
    <row r="4" spans="1:13" ht="13.8" x14ac:dyDescent="0.3">
      <c r="A4" s="31" t="s">
        <v>70</v>
      </c>
      <c r="B4" s="32" t="s">
        <v>117</v>
      </c>
      <c r="C4" s="32" t="s">
        <v>71</v>
      </c>
      <c r="D4" s="33">
        <v>26</v>
      </c>
      <c r="E4" s="33">
        <v>0</v>
      </c>
      <c r="F4" s="33"/>
      <c r="G4" s="34"/>
      <c r="H4" s="35">
        <f>INDEX(Planning!$A$1:$NJ$22,MATCH(Tableau3[[#This Row],['# Employé]],Planning!$A:$A,0),367)+(INDEX(Planning!$A$1:$NJ$22,MATCH(Tableau3[[#This Row],['# Employé]],Planning!$A:$A,0),368)/2)</f>
        <v>10</v>
      </c>
      <c r="I4" s="35">
        <f>INDEX(Planning!$A$1:$NJ$22,MATCH(Tableau3[[#This Row],['# Employé]],Planning!$A:$A,0),371)+(INDEX(Planning!$A$1:$NJ$22,MATCH(Tableau3[[#This Row],['# Employé]],Planning!$A:$A,0),372)/2)</f>
        <v>0</v>
      </c>
      <c r="J4" s="35">
        <f>INDEX(Planning!$A$1:$NJ$22,MATCH(Tableau3[[#This Row],['# Employé]],Planning!$A:$A,0),373)</f>
        <v>0</v>
      </c>
      <c r="K4" s="61">
        <f>Tableau3[[#This Row],[VAC_Acc]]-Tableau3[[#This Row],[CP_Pris]]</f>
        <v>16</v>
      </c>
      <c r="L4" s="61">
        <f>Tableau3[[#This Row],[RTT_Acc]]-Tableau3[[#This Row],[RTT_Pris]]</f>
        <v>0</v>
      </c>
      <c r="M4" s="36">
        <f>Tableau3[[#This Row],[TBV_Acc]]-Tableau3[[#This Row],[TBV_Pris]]</f>
        <v>0</v>
      </c>
    </row>
    <row r="5" spans="1:13" ht="13.8" x14ac:dyDescent="0.3">
      <c r="A5" s="31" t="s">
        <v>72</v>
      </c>
      <c r="B5" s="32" t="s">
        <v>118</v>
      </c>
      <c r="C5" s="32" t="s">
        <v>73</v>
      </c>
      <c r="D5" s="63">
        <f>25*0.802739726027397</f>
        <v>20.068493150684922</v>
      </c>
      <c r="E5" s="61">
        <f>13*0.802739726027397</f>
        <v>10.43561643835616</v>
      </c>
      <c r="F5" s="33"/>
      <c r="G5" s="34"/>
      <c r="H5" s="35">
        <f>INDEX(Planning!$A$1:$NJ$22,MATCH(Tableau3[[#This Row],['# Employé]],Planning!$A:$A,0),367)+(INDEX(Planning!$A$1:$NJ$22,MATCH(Tableau3[[#This Row],['# Employé]],Planning!$A:$A,0),368)/2)</f>
        <v>10</v>
      </c>
      <c r="I5" s="35">
        <f>INDEX(Planning!$A$1:$NJ$22,MATCH(Tableau3[[#This Row],['# Employé]],Planning!$A:$A,0),371)+(INDEX(Planning!$A$1:$NJ$22,MATCH(Tableau3[[#This Row],['# Employé]],Planning!$A:$A,0),372)/2)</f>
        <v>5.5</v>
      </c>
      <c r="J5" s="35">
        <f>INDEX(Planning!$A$1:$NJ$22,MATCH(Tableau3[[#This Row],['# Employé]],Planning!$A:$A,0),373)</f>
        <v>1</v>
      </c>
      <c r="K5" s="61">
        <f>Tableau3[[#This Row],[VAC_Acc]]-Tableau3[[#This Row],[CP_Pris]]</f>
        <v>10.068493150684922</v>
      </c>
      <c r="L5" s="61">
        <f>Tableau3[[#This Row],[RTT_Acc]]-Tableau3[[#This Row],[RTT_Pris]]</f>
        <v>4.9356164383561598</v>
      </c>
      <c r="M5" s="36">
        <f>Tableau3[[#This Row],[TBV_Acc]]-Tableau3[[#This Row],[TBV_Pris]]</f>
        <v>-1</v>
      </c>
    </row>
    <row r="6" spans="1:13" ht="13.8" x14ac:dyDescent="0.3">
      <c r="A6" s="31" t="s">
        <v>74</v>
      </c>
      <c r="B6" s="32" t="s">
        <v>119</v>
      </c>
      <c r="C6" s="32" t="s">
        <v>75</v>
      </c>
      <c r="D6" s="33">
        <v>25</v>
      </c>
      <c r="E6" s="33">
        <v>0</v>
      </c>
      <c r="F6" s="33"/>
      <c r="G6" s="34"/>
      <c r="H6" s="35">
        <f>INDEX(Planning!$A$1:$NJ$22,MATCH(Tableau3[[#This Row],['# Employé]],Planning!$A:$A,0),367)+(INDEX(Planning!$A$1:$NJ$22,MATCH(Tableau3[[#This Row],['# Employé]],Planning!$A:$A,0),368)/2)</f>
        <v>8</v>
      </c>
      <c r="I6" s="35">
        <f>INDEX(Planning!$A$1:$NJ$22,MATCH(Tableau3[[#This Row],['# Employé]],Planning!$A:$A,0),371)+(INDEX(Planning!$A$1:$NJ$22,MATCH(Tableau3[[#This Row],['# Employé]],Planning!$A:$A,0),372)/2)</f>
        <v>0</v>
      </c>
      <c r="J6" s="35">
        <f>INDEX(Planning!$A$1:$NJ$22,MATCH(Tableau3[[#This Row],['# Employé]],Planning!$A:$A,0),373)</f>
        <v>0</v>
      </c>
      <c r="K6" s="61">
        <f>Tableau3[[#This Row],[VAC_Acc]]-Tableau3[[#This Row],[CP_Pris]]</f>
        <v>17</v>
      </c>
      <c r="L6" s="61">
        <f>Tableau3[[#This Row],[RTT_Acc]]-Tableau3[[#This Row],[RTT_Pris]]</f>
        <v>0</v>
      </c>
      <c r="M6" s="36">
        <f>Tableau3[[#This Row],[TBV_Acc]]-Tableau3[[#This Row],[TBV_Pris]]</f>
        <v>0</v>
      </c>
    </row>
    <row r="7" spans="1:13" ht="13.8" x14ac:dyDescent="0.3">
      <c r="A7" s="37" t="s">
        <v>76</v>
      </c>
      <c r="B7" s="32" t="s">
        <v>120</v>
      </c>
      <c r="C7" s="38" t="s">
        <v>77</v>
      </c>
      <c r="D7" s="33">
        <v>26</v>
      </c>
      <c r="E7" s="39">
        <v>0</v>
      </c>
      <c r="F7" s="39"/>
      <c r="G7" s="34"/>
      <c r="H7" s="35">
        <f>INDEX(Planning!$A$1:$NJ$22,MATCH(Tableau3[[#This Row],['# Employé]],Planning!$A:$A,0),367)+(INDEX(Planning!$A$1:$NJ$22,MATCH(Tableau3[[#This Row],['# Employé]],Planning!$A:$A,0),368)/2)</f>
        <v>19.5</v>
      </c>
      <c r="I7" s="35">
        <f>INDEX(Planning!$A$1:$NJ$22,MATCH(Tableau3[[#This Row],['# Employé]],Planning!$A:$A,0),371)+(INDEX(Planning!$A$1:$NJ$22,MATCH(Tableau3[[#This Row],['# Employé]],Planning!$A:$A,0),372)/2)</f>
        <v>0</v>
      </c>
      <c r="J7" s="35">
        <f>INDEX(Planning!$A$1:$NJ$22,MATCH(Tableau3[[#This Row],['# Employé]],Planning!$A:$A,0),373)</f>
        <v>0</v>
      </c>
      <c r="K7" s="61">
        <f>Tableau3[[#This Row],[VAC_Acc]]-Tableau3[[#This Row],[CP_Pris]]</f>
        <v>6.5</v>
      </c>
      <c r="L7" s="61">
        <f>Tableau3[[#This Row],[RTT_Acc]]-Tableau3[[#This Row],[RTT_Pris]]</f>
        <v>0</v>
      </c>
      <c r="M7" s="36">
        <f>Tableau3[[#This Row],[TBV_Acc]]-Tableau3[[#This Row],[TBV_Pris]]</f>
        <v>0</v>
      </c>
    </row>
    <row r="8" spans="1:13" ht="13.8" x14ac:dyDescent="0.3">
      <c r="A8" s="31" t="s">
        <v>78</v>
      </c>
      <c r="B8" s="32" t="s">
        <v>121</v>
      </c>
      <c r="C8" s="32" t="s">
        <v>79</v>
      </c>
      <c r="D8" s="33">
        <v>25</v>
      </c>
      <c r="E8" s="33">
        <v>13</v>
      </c>
      <c r="F8" s="33"/>
      <c r="G8" s="34"/>
      <c r="H8" s="35">
        <f>INDEX(Planning!$A$1:$NJ$22,MATCH(Tableau3[[#This Row],['# Employé]],Planning!$A:$A,0),367)+(INDEX(Planning!$A$1:$NJ$22,MATCH(Tableau3[[#This Row],['# Employé]],Planning!$A:$A,0),368)/2)</f>
        <v>8</v>
      </c>
      <c r="I8" s="35">
        <f>INDEX(Planning!$A$1:$NJ$22,MATCH(Tableau3[[#This Row],['# Employé]],Planning!$A:$A,0),371)+(INDEX(Planning!$A$1:$NJ$22,MATCH(Tableau3[[#This Row],['# Employé]],Planning!$A:$A,0),372)/2)</f>
        <v>7</v>
      </c>
      <c r="J8" s="35">
        <f>INDEX(Planning!$A$1:$NJ$22,MATCH(Tableau3[[#This Row],['# Employé]],Planning!$A:$A,0),373)</f>
        <v>0</v>
      </c>
      <c r="K8" s="61">
        <f>Tableau3[[#This Row],[VAC_Acc]]-Tableau3[[#This Row],[CP_Pris]]</f>
        <v>17</v>
      </c>
      <c r="L8" s="61">
        <f>Tableau3[[#This Row],[RTT_Acc]]-Tableau3[[#This Row],[RTT_Pris]]</f>
        <v>6</v>
      </c>
      <c r="M8" s="36">
        <f>Tableau3[[#This Row],[TBV_Acc]]-Tableau3[[#This Row],[TBV_Pris]]</f>
        <v>0</v>
      </c>
    </row>
    <row r="9" spans="1:13" ht="13.8" x14ac:dyDescent="0.3">
      <c r="A9" s="31" t="s">
        <v>80</v>
      </c>
      <c r="B9" s="32" t="s">
        <v>122</v>
      </c>
      <c r="C9" s="32" t="s">
        <v>81</v>
      </c>
      <c r="D9" s="33">
        <v>25</v>
      </c>
      <c r="E9" s="33">
        <v>13</v>
      </c>
      <c r="F9" s="33"/>
      <c r="G9" s="34"/>
      <c r="H9" s="35">
        <f>INDEX(Planning!$A$1:$NJ$22,MATCH(Tableau3[[#This Row],['# Employé]],Planning!$A:$A,0),367)+(INDEX(Planning!$A$1:$NJ$22,MATCH(Tableau3[[#This Row],['# Employé]],Planning!$A:$A,0),368)/2)</f>
        <v>27</v>
      </c>
      <c r="I9" s="35">
        <f>INDEX(Planning!$A$1:$NJ$22,MATCH(Tableau3[[#This Row],['# Employé]],Planning!$A:$A,0),371)+(INDEX(Planning!$A$1:$NJ$22,MATCH(Tableau3[[#This Row],['# Employé]],Planning!$A:$A,0),372)/2)</f>
        <v>5.5</v>
      </c>
      <c r="J9" s="35">
        <f>INDEX(Planning!$A$1:$NJ$22,MATCH(Tableau3[[#This Row],['# Employé]],Planning!$A:$A,0),373)</f>
        <v>0</v>
      </c>
      <c r="K9" s="61">
        <f>Tableau3[[#This Row],[VAC_Acc]]-Tableau3[[#This Row],[CP_Pris]]</f>
        <v>-2</v>
      </c>
      <c r="L9" s="61">
        <f>Tableau3[[#This Row],[RTT_Acc]]-Tableau3[[#This Row],[RTT_Pris]]</f>
        <v>7.5</v>
      </c>
      <c r="M9" s="36">
        <f>Tableau3[[#This Row],[TBV_Acc]]-Tableau3[[#This Row],[TBV_Pris]]</f>
        <v>0</v>
      </c>
    </row>
    <row r="10" spans="1:13" ht="13.8" x14ac:dyDescent="0.3">
      <c r="A10" s="31" t="s">
        <v>82</v>
      </c>
      <c r="B10" s="32" t="s">
        <v>123</v>
      </c>
      <c r="C10" s="32" t="s">
        <v>83</v>
      </c>
      <c r="D10" s="33">
        <v>25</v>
      </c>
      <c r="E10" s="33">
        <v>0</v>
      </c>
      <c r="F10" s="33"/>
      <c r="G10" s="34"/>
      <c r="H10" s="35">
        <f>INDEX(Planning!$A$1:$NJ$22,MATCH(Tableau3[[#This Row],['# Employé]],Planning!$A:$A,0),367)+(INDEX(Planning!$A$1:$NJ$22,MATCH(Tableau3[[#This Row],['# Employé]],Planning!$A:$A,0),368)/2)</f>
        <v>13</v>
      </c>
      <c r="I10" s="35">
        <f>INDEX(Planning!$A$1:$NJ$22,MATCH(Tableau3[[#This Row],['# Employé]],Planning!$A:$A,0),371)+(INDEX(Planning!$A$1:$NJ$22,MATCH(Tableau3[[#This Row],['# Employé]],Planning!$A:$A,0),372)/2)</f>
        <v>0</v>
      </c>
      <c r="J10" s="35">
        <f>INDEX(Planning!$A$1:$NJ$22,MATCH(Tableau3[[#This Row],['# Employé]],Planning!$A:$A,0),373)</f>
        <v>4</v>
      </c>
      <c r="K10" s="61">
        <f>Tableau3[[#This Row],[VAC_Acc]]-Tableau3[[#This Row],[CP_Pris]]</f>
        <v>12</v>
      </c>
      <c r="L10" s="61">
        <f>Tableau3[[#This Row],[RTT_Acc]]-Tableau3[[#This Row],[RTT_Pris]]</f>
        <v>0</v>
      </c>
      <c r="M10" s="36">
        <f>Tableau3[[#This Row],[TBV_Acc]]-Tableau3[[#This Row],[TBV_Pris]]</f>
        <v>-4</v>
      </c>
    </row>
    <row r="11" spans="1:13" ht="13.8" x14ac:dyDescent="0.3">
      <c r="A11" s="31" t="s">
        <v>84</v>
      </c>
      <c r="B11" s="32" t="s">
        <v>124</v>
      </c>
      <c r="C11" s="32" t="s">
        <v>85</v>
      </c>
      <c r="D11" s="33">
        <v>26</v>
      </c>
      <c r="E11" s="33">
        <v>0</v>
      </c>
      <c r="F11" s="33"/>
      <c r="G11" s="34"/>
      <c r="H11" s="35">
        <f>INDEX(Planning!$A$1:$NJ$22,MATCH(Tableau3[[#This Row],['# Employé]],Planning!$A:$A,0),367)+(INDEX(Planning!$A$1:$NJ$22,MATCH(Tableau3[[#This Row],['# Employé]],Planning!$A:$A,0),368)/2)</f>
        <v>13</v>
      </c>
      <c r="I11" s="35">
        <f>INDEX(Planning!$A$1:$NJ$22,MATCH(Tableau3[[#This Row],['# Employé]],Planning!$A:$A,0),371)+(INDEX(Planning!$A$1:$NJ$22,MATCH(Tableau3[[#This Row],['# Employé]],Planning!$A:$A,0),372)/2)</f>
        <v>0</v>
      </c>
      <c r="J11" s="35">
        <f>INDEX(Planning!$A$1:$NJ$22,MATCH(Tableau3[[#This Row],['# Employé]],Planning!$A:$A,0),373)</f>
        <v>0</v>
      </c>
      <c r="K11" s="61">
        <f>Tableau3[[#This Row],[VAC_Acc]]-Tableau3[[#This Row],[CP_Pris]]</f>
        <v>13</v>
      </c>
      <c r="L11" s="61">
        <f>Tableau3[[#This Row],[RTT_Acc]]-Tableau3[[#This Row],[RTT_Pris]]</f>
        <v>0</v>
      </c>
      <c r="M11" s="36">
        <f>Tableau3[[#This Row],[TBV_Acc]]-Tableau3[[#This Row],[TBV_Pris]]</f>
        <v>0</v>
      </c>
    </row>
    <row r="12" spans="1:13" ht="13.8" x14ac:dyDescent="0.3">
      <c r="A12" s="31" t="s">
        <v>86</v>
      </c>
      <c r="B12" s="32" t="s">
        <v>125</v>
      </c>
      <c r="C12" s="32" t="s">
        <v>87</v>
      </c>
      <c r="D12" s="33">
        <v>25</v>
      </c>
      <c r="E12" s="33">
        <v>13</v>
      </c>
      <c r="F12" s="33"/>
      <c r="G12" s="34"/>
      <c r="H12" s="35">
        <f>INDEX(Planning!$A$1:$NJ$22,MATCH(Tableau3[[#This Row],['# Employé]],Planning!$A:$A,0),367)+(INDEX(Planning!$A$1:$NJ$22,MATCH(Tableau3[[#This Row],['# Employé]],Planning!$A:$A,0),368)/2)</f>
        <v>16</v>
      </c>
      <c r="I12" s="35">
        <f>INDEX(Planning!$A$1:$NJ$22,MATCH(Tableau3[[#This Row],['# Employé]],Planning!$A:$A,0),371)+(INDEX(Planning!$A$1:$NJ$22,MATCH(Tableau3[[#This Row],['# Employé]],Planning!$A:$A,0),372)/2)</f>
        <v>13</v>
      </c>
      <c r="J12" s="35">
        <f>INDEX(Planning!$A$1:$NJ$22,MATCH(Tableau3[[#This Row],['# Employé]],Planning!$A:$A,0),373)</f>
        <v>0</v>
      </c>
      <c r="K12" s="61">
        <f>Tableau3[[#This Row],[VAC_Acc]]-Tableau3[[#This Row],[CP_Pris]]</f>
        <v>9</v>
      </c>
      <c r="L12" s="61">
        <f>Tableau3[[#This Row],[RTT_Acc]]-Tableau3[[#This Row],[RTT_Pris]]</f>
        <v>0</v>
      </c>
      <c r="M12" s="36">
        <f>Tableau3[[#This Row],[TBV_Acc]]-Tableau3[[#This Row],[TBV_Pris]]</f>
        <v>0</v>
      </c>
    </row>
    <row r="13" spans="1:13" ht="13.8" x14ac:dyDescent="0.3">
      <c r="A13" s="31" t="s">
        <v>88</v>
      </c>
      <c r="B13" s="32" t="s">
        <v>126</v>
      </c>
      <c r="C13" s="32" t="s">
        <v>89</v>
      </c>
      <c r="D13" s="33">
        <v>26</v>
      </c>
      <c r="E13" s="33">
        <v>0</v>
      </c>
      <c r="F13" s="33"/>
      <c r="G13" s="34"/>
      <c r="H13" s="35">
        <f>INDEX(Planning!$A$1:$NJ$22,MATCH(Tableau3[[#This Row],['# Employé]],Planning!$A:$A,0),367)+(INDEX(Planning!$A$1:$NJ$22,MATCH(Tableau3[[#This Row],['# Employé]],Planning!$A:$A,0),368)/2)</f>
        <v>15</v>
      </c>
      <c r="I13" s="35">
        <f>INDEX(Planning!$A$1:$NJ$22,MATCH(Tableau3[[#This Row],['# Employé]],Planning!$A:$A,0),371)+(INDEX(Planning!$A$1:$NJ$22,MATCH(Tableau3[[#This Row],['# Employé]],Planning!$A:$A,0),372)/2)</f>
        <v>0</v>
      </c>
      <c r="J13" s="35">
        <f>INDEX(Planning!$A$1:$NJ$22,MATCH(Tableau3[[#This Row],['# Employé]],Planning!$A:$A,0),373)</f>
        <v>0</v>
      </c>
      <c r="K13" s="61">
        <f>Tableau3[[#This Row],[VAC_Acc]]-Tableau3[[#This Row],[CP_Pris]]</f>
        <v>11</v>
      </c>
      <c r="L13" s="61">
        <f>Tableau3[[#This Row],[RTT_Acc]]-Tableau3[[#This Row],[RTT_Pris]]</f>
        <v>0</v>
      </c>
      <c r="M13" s="36">
        <f>Tableau3[[#This Row],[TBV_Acc]]-Tableau3[[#This Row],[TBV_Pris]]</f>
        <v>0</v>
      </c>
    </row>
    <row r="14" spans="1:13" ht="13.8" x14ac:dyDescent="0.3">
      <c r="A14" s="37" t="s">
        <v>2</v>
      </c>
      <c r="B14" s="32" t="s">
        <v>127</v>
      </c>
      <c r="C14" s="38" t="s">
        <v>90</v>
      </c>
      <c r="D14" s="33">
        <v>25</v>
      </c>
      <c r="E14" s="39">
        <v>13</v>
      </c>
      <c r="F14" s="39"/>
      <c r="G14" s="34"/>
      <c r="H14" s="35">
        <f>INDEX(Planning!$A$1:$NJ$22,MATCH(Tableau3[[#This Row],['# Employé]],Planning!$A:$A,0),367)+(INDEX(Planning!$A$1:$NJ$22,MATCH(Tableau3[[#This Row],['# Employé]],Planning!$A:$A,0),368)/2)</f>
        <v>26</v>
      </c>
      <c r="I14" s="35">
        <f>INDEX(Planning!$A$1:$NJ$22,MATCH(Tableau3[[#This Row],['# Employé]],Planning!$A:$A,0),371)+(INDEX(Planning!$A$1:$NJ$22,MATCH(Tableau3[[#This Row],['# Employé]],Planning!$A:$A,0),372)/2)</f>
        <v>10.5</v>
      </c>
      <c r="J14" s="35">
        <f>INDEX(Planning!$A$1:$NJ$22,MATCH(Tableau3[[#This Row],['# Employé]],Planning!$A:$A,0),373)</f>
        <v>0</v>
      </c>
      <c r="K14" s="61">
        <f>Tableau3[[#This Row],[VAC_Acc]]-Tableau3[[#This Row],[CP_Pris]]</f>
        <v>-1</v>
      </c>
      <c r="L14" s="61">
        <f>Tableau3[[#This Row],[RTT_Acc]]-Tableau3[[#This Row],[RTT_Pris]]</f>
        <v>2.5</v>
      </c>
      <c r="M14" s="36">
        <f>Tableau3[[#This Row],[TBV_Acc]]-Tableau3[[#This Row],[TBV_Pris]]</f>
        <v>0</v>
      </c>
    </row>
    <row r="15" spans="1:13" ht="13.8" x14ac:dyDescent="0.3">
      <c r="A15" s="31" t="s">
        <v>91</v>
      </c>
      <c r="B15" s="32" t="s">
        <v>128</v>
      </c>
      <c r="C15" s="32" t="s">
        <v>92</v>
      </c>
      <c r="D15" s="33">
        <v>26</v>
      </c>
      <c r="E15" s="33">
        <v>0</v>
      </c>
      <c r="F15" s="33"/>
      <c r="G15" s="34"/>
      <c r="H15" s="35">
        <f>INDEX(Planning!$A$1:$NJ$22,MATCH(Tableau3[[#This Row],['# Employé]],Planning!$A:$A,0),367)+(INDEX(Planning!$A$1:$NJ$22,MATCH(Tableau3[[#This Row],['# Employé]],Planning!$A:$A,0),368)/2)</f>
        <v>23</v>
      </c>
      <c r="I15" s="35">
        <f>INDEX(Planning!$A$1:$NJ$22,MATCH(Tableau3[[#This Row],['# Employé]],Planning!$A:$A,0),371)+(INDEX(Planning!$A$1:$NJ$22,MATCH(Tableau3[[#This Row],['# Employé]],Planning!$A:$A,0),372)/2)</f>
        <v>0</v>
      </c>
      <c r="J15" s="35">
        <f>INDEX(Planning!$A$1:$NJ$22,MATCH(Tableau3[[#This Row],['# Employé]],Planning!$A:$A,0),373)</f>
        <v>0</v>
      </c>
      <c r="K15" s="61">
        <f>Tableau3[[#This Row],[VAC_Acc]]-Tableau3[[#This Row],[CP_Pris]]</f>
        <v>3</v>
      </c>
      <c r="L15" s="61">
        <f>Tableau3[[#This Row],[RTT_Acc]]-Tableau3[[#This Row],[RTT_Pris]]</f>
        <v>0</v>
      </c>
      <c r="M15" s="36">
        <f>Tableau3[[#This Row],[TBV_Acc]]-Tableau3[[#This Row],[TBV_Pris]]</f>
        <v>0</v>
      </c>
    </row>
    <row r="16" spans="1:13" ht="13.8" x14ac:dyDescent="0.3">
      <c r="A16" s="53" t="s">
        <v>93</v>
      </c>
      <c r="B16" s="32" t="s">
        <v>129</v>
      </c>
      <c r="C16" s="54" t="s">
        <v>94</v>
      </c>
      <c r="D16" s="55">
        <v>25</v>
      </c>
      <c r="E16" s="55">
        <v>0</v>
      </c>
      <c r="F16" s="55"/>
      <c r="G16" s="34"/>
      <c r="H16" s="35">
        <f>INDEX(Planning!$A$1:$NJ$22,MATCH(Tableau3[[#This Row],['# Employé]],Planning!$A:$A,0),367)+(INDEX(Planning!$A$1:$NJ$22,MATCH(Tableau3[[#This Row],['# Employé]],Planning!$A:$A,0),368)/2)</f>
        <v>0</v>
      </c>
      <c r="I16" s="35">
        <f>INDEX(Planning!$A$1:$NJ$22,MATCH(Tableau3[[#This Row],['# Employé]],Planning!$A:$A,0),371)+(INDEX(Planning!$A$1:$NJ$22,MATCH(Tableau3[[#This Row],['# Employé]],Planning!$A:$A,0),372)/2)</f>
        <v>0</v>
      </c>
      <c r="J16" s="35">
        <f>INDEX(Planning!$A$1:$NJ$22,MATCH(Tableau3[[#This Row],['# Employé]],Planning!$A:$A,0),373)</f>
        <v>0</v>
      </c>
      <c r="K16" s="61">
        <f>Tableau3[[#This Row],[VAC_Acc]]-Tableau3[[#This Row],[CP_Pris]]</f>
        <v>25</v>
      </c>
      <c r="L16" s="61">
        <f>Tableau3[[#This Row],[RTT_Acc]]-Tableau3[[#This Row],[RTT_Pris]]</f>
        <v>0</v>
      </c>
      <c r="M16" s="36">
        <f>Tableau3[[#This Row],[TBV_Acc]]-Tableau3[[#This Row],[TBV_Pris]]</f>
        <v>0</v>
      </c>
    </row>
    <row r="17" spans="1:32" ht="13.8" x14ac:dyDescent="0.3">
      <c r="A17" s="53" t="s">
        <v>95</v>
      </c>
      <c r="B17" s="32" t="s">
        <v>130</v>
      </c>
      <c r="C17" s="54" t="s">
        <v>96</v>
      </c>
      <c r="D17" s="55">
        <v>25</v>
      </c>
      <c r="E17" s="55">
        <v>0</v>
      </c>
      <c r="F17" s="55"/>
      <c r="G17" s="34"/>
      <c r="H17" s="35">
        <f>INDEX(Planning!$A$1:$NJ$22,MATCH(Tableau3[[#This Row],['# Employé]],Planning!$A:$A,0),367)+(INDEX(Planning!$A$1:$NJ$22,MATCH(Tableau3[[#This Row],['# Employé]],Planning!$A:$A,0),368)/2)</f>
        <v>15</v>
      </c>
      <c r="I17" s="35">
        <f>INDEX(Planning!$A$1:$NJ$22,MATCH(Tableau3[[#This Row],['# Employé]],Planning!$A:$A,0),371)+(INDEX(Planning!$A$1:$NJ$22,MATCH(Tableau3[[#This Row],['# Employé]],Planning!$A:$A,0),372)/2)</f>
        <v>0</v>
      </c>
      <c r="J17" s="35">
        <f>INDEX(Planning!$A$1:$NJ$22,MATCH(Tableau3[[#This Row],['# Employé]],Planning!$A:$A,0),373)</f>
        <v>0</v>
      </c>
      <c r="K17" s="61">
        <f>Tableau3[[#This Row],[VAC_Acc]]-Tableau3[[#This Row],[CP_Pris]]</f>
        <v>10</v>
      </c>
      <c r="L17" s="61">
        <f>Tableau3[[#This Row],[RTT_Acc]]-Tableau3[[#This Row],[RTT_Pris]]</f>
        <v>0</v>
      </c>
      <c r="M17" s="36">
        <f>Tableau3[[#This Row],[TBV_Acc]]-Tableau3[[#This Row],[TBV_Pris]]</f>
        <v>0</v>
      </c>
    </row>
    <row r="18" spans="1:32" ht="13.8" x14ac:dyDescent="0.3">
      <c r="A18" s="53" t="s">
        <v>97</v>
      </c>
      <c r="B18" s="32" t="s">
        <v>131</v>
      </c>
      <c r="C18" s="54" t="s">
        <v>98</v>
      </c>
      <c r="D18" s="55">
        <v>25</v>
      </c>
      <c r="E18" s="55">
        <v>0</v>
      </c>
      <c r="F18" s="55"/>
      <c r="G18" s="34"/>
      <c r="H18" s="35">
        <f>INDEX(Planning!$A$1:$NJ$22,MATCH(Tableau3[[#This Row],['# Employé]],Planning!$A:$A,0),367)+(INDEX(Planning!$A$1:$NJ$22,MATCH(Tableau3[[#This Row],['# Employé]],Planning!$A:$A,0),368)/2)</f>
        <v>0</v>
      </c>
      <c r="I18" s="35">
        <f>INDEX(Planning!$A$1:$NJ$22,MATCH(Tableau3[[#This Row],['# Employé]],Planning!$A:$A,0),371)+(INDEX(Planning!$A$1:$NJ$22,MATCH(Tableau3[[#This Row],['# Employé]],Planning!$A:$A,0),372)/2)</f>
        <v>0</v>
      </c>
      <c r="J18" s="35">
        <f>INDEX(Planning!$A$1:$NJ$22,MATCH(Tableau3[[#This Row],['# Employé]],Planning!$A:$A,0),373)</f>
        <v>0</v>
      </c>
      <c r="K18" s="61">
        <f>Tableau3[[#This Row],[VAC_Acc]]-Tableau3[[#This Row],[CP_Pris]]</f>
        <v>25</v>
      </c>
      <c r="L18" s="61">
        <f>Tableau3[[#This Row],[RTT_Acc]]-Tableau3[[#This Row],[RTT_Pris]]</f>
        <v>0</v>
      </c>
      <c r="M18" s="36">
        <f>Tableau3[[#This Row],[TBV_Acc]]-Tableau3[[#This Row],[TBV_Pris]]</f>
        <v>0</v>
      </c>
    </row>
    <row r="19" spans="1:32" ht="13.8" x14ac:dyDescent="0.3">
      <c r="A19" s="56" t="s">
        <v>99</v>
      </c>
      <c r="B19" s="32" t="s">
        <v>132</v>
      </c>
      <c r="C19" s="57" t="s">
        <v>100</v>
      </c>
      <c r="D19" s="62">
        <f>25*0.610958904109589</f>
        <v>15.273972602739724</v>
      </c>
      <c r="E19" s="60">
        <f>13*0.610958904109589</f>
        <v>7.9424657534246563</v>
      </c>
      <c r="F19" s="58"/>
      <c r="G19" s="34"/>
      <c r="H19" s="35">
        <f>INDEX(Planning!$A$1:$NJ$22,MATCH(Tableau3[[#This Row],['# Employé]],Planning!$A:$A,0),367)+(INDEX(Planning!$A$1:$NJ$22,MATCH(Tableau3[[#This Row],['# Employé]],Planning!$A:$A,0),368)/2)</f>
        <v>1</v>
      </c>
      <c r="I19" s="35">
        <f>INDEX(Planning!$A$1:$NJ$22,MATCH(Tableau3[[#This Row],['# Employé]],Planning!$A:$A,0),371)+(INDEX(Planning!$A$1:$NJ$22,MATCH(Tableau3[[#This Row],['# Employé]],Planning!$A:$A,0),372)/2)</f>
        <v>5</v>
      </c>
      <c r="J19" s="35">
        <f>INDEX(Planning!$A$1:$NJ$22,MATCH(Tableau3[[#This Row],['# Employé]],Planning!$A:$A,0),373)</f>
        <v>0</v>
      </c>
      <c r="K19" s="61">
        <f>Tableau3[[#This Row],[VAC_Acc]]-Tableau3[[#This Row],[CP_Pris]]</f>
        <v>14.273972602739724</v>
      </c>
      <c r="L19" s="61">
        <f>Tableau3[[#This Row],[RTT_Acc]]-Tableau3[[#This Row],[RTT_Pris]]</f>
        <v>2.9424657534246563</v>
      </c>
      <c r="M19" s="36">
        <f>Tableau3[[#This Row],[TBV_Acc]]-Tableau3[[#This Row],[TBV_Pris]]</f>
        <v>0</v>
      </c>
    </row>
    <row r="20" spans="1:32" ht="13.8" x14ac:dyDescent="0.3">
      <c r="A20" s="56" t="s">
        <v>101</v>
      </c>
      <c r="B20" s="32" t="s">
        <v>133</v>
      </c>
      <c r="C20" s="57" t="s">
        <v>102</v>
      </c>
      <c r="D20" s="58"/>
      <c r="E20" s="58">
        <v>0</v>
      </c>
      <c r="F20" s="58"/>
      <c r="G20" s="34"/>
      <c r="H20" s="35">
        <f>INDEX(Planning!$A$1:$NJ$22,MATCH(Tableau3[[#This Row],['# Employé]],Planning!$A:$A,0),367)+(INDEX(Planning!$A$1:$NJ$22,MATCH(Tableau3[[#This Row],['# Employé]],Planning!$A:$A,0),368)/2)</f>
        <v>0</v>
      </c>
      <c r="I20" s="35">
        <f>INDEX(Planning!$A$1:$NJ$22,MATCH(Tableau3[[#This Row],['# Employé]],Planning!$A:$A,0),371)+(INDEX(Planning!$A$1:$NJ$22,MATCH(Tableau3[[#This Row],['# Employé]],Planning!$A:$A,0),372)/2)</f>
        <v>0</v>
      </c>
      <c r="J20" s="35">
        <f>INDEX(Planning!$A$1:$NJ$22,MATCH(Tableau3[[#This Row],['# Employé]],Planning!$A:$A,0),373)</f>
        <v>0</v>
      </c>
      <c r="K20" s="61">
        <f>Tableau3[[#This Row],[VAC_Acc]]-Tableau3[[#This Row],[CP_Pris]]</f>
        <v>0</v>
      </c>
      <c r="L20" s="61">
        <f>Tableau3[[#This Row],[RTT_Acc]]-Tableau3[[#This Row],[RTT_Pris]]</f>
        <v>0</v>
      </c>
      <c r="M20" s="36">
        <f>Tableau3[[#This Row],[TBV_Acc]]-Tableau3[[#This Row],[TBV_Pris]]</f>
        <v>0</v>
      </c>
    </row>
    <row r="21" spans="1:32" ht="13.8" x14ac:dyDescent="0.3">
      <c r="A21" s="31" t="s">
        <v>103</v>
      </c>
      <c r="B21" s="32" t="s">
        <v>134</v>
      </c>
      <c r="C21" s="32" t="s">
        <v>104</v>
      </c>
      <c r="D21" s="33">
        <v>25</v>
      </c>
      <c r="E21" s="33">
        <v>13</v>
      </c>
      <c r="F21" s="33"/>
      <c r="G21" s="34"/>
      <c r="H21" s="35">
        <f>INDEX(Planning!$A$1:$NJ$22,MATCH(Tableau3[[#This Row],['# Employé]],Planning!$A:$A,0),367)+(INDEX(Planning!$A$1:$NJ$22,MATCH(Tableau3[[#This Row],['# Employé]],Planning!$A:$A,0),368)/2)</f>
        <v>17</v>
      </c>
      <c r="I21" s="35">
        <f>INDEX(Planning!$A$1:$NJ$22,MATCH(Tableau3[[#This Row],['# Employé]],Planning!$A:$A,0),371)+(INDEX(Planning!$A$1:$NJ$22,MATCH(Tableau3[[#This Row],['# Employé]],Planning!$A:$A,0),372)/2)</f>
        <v>10.5</v>
      </c>
      <c r="J21" s="35">
        <f>INDEX(Planning!$A$1:$NJ$22,MATCH(Tableau3[[#This Row],['# Employé]],Planning!$A:$A,0),373)</f>
        <v>0</v>
      </c>
      <c r="K21" s="61">
        <f>Tableau3[[#This Row],[VAC_Acc]]-Tableau3[[#This Row],[CP_Pris]]</f>
        <v>8</v>
      </c>
      <c r="L21" s="61">
        <f>Tableau3[[#This Row],[RTT_Acc]]-Tableau3[[#This Row],[RTT_Pris]]</f>
        <v>2.5</v>
      </c>
      <c r="M21" s="36">
        <f>Tableau3[[#This Row],[TBV_Acc]]-Tableau3[[#This Row],[TBV_Pris]]</f>
        <v>0</v>
      </c>
    </row>
    <row r="22" spans="1:32" ht="13.8" x14ac:dyDescent="0.3">
      <c r="AF22" s="4"/>
    </row>
    <row r="24" spans="1:32" x14ac:dyDescent="0.3">
      <c r="E24" s="59"/>
    </row>
    <row r="25" spans="1:32" x14ac:dyDescent="0.3">
      <c r="E25" s="59"/>
    </row>
  </sheetData>
  <dataConsolidate>
    <dataRefs count="1">
      <dataRef ref="D4:AH4" r:id="rId1"/>
    </dataRefs>
  </dataConsolidate>
  <pageMargins left="0.7" right="0.7" top="0.75" bottom="0.75" header="0.3" footer="0.3"/>
  <pageSetup orientation="portrait" r:id="rId2"/>
  <ignoredErrors>
    <ignoredError sqref="K3 K5 M4 K4" unlockedFormula="1"/>
  </ignoredErrors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2060"/>
  </sheetPr>
  <dimension ref="A1:CI49"/>
  <sheetViews>
    <sheetView showGridLines="0" showZeros="0" zoomScale="140" zoomScaleNormal="140" workbookViewId="0">
      <selection activeCell="G5" sqref="G5:J5"/>
    </sheetView>
  </sheetViews>
  <sheetFormatPr baseColWidth="10" defaultColWidth="2.77734375" defaultRowHeight="13.8" x14ac:dyDescent="0.3"/>
  <cols>
    <col min="1" max="22" width="3.109375" style="4" customWidth="1"/>
    <col min="23" max="23" width="5.109375" style="4" customWidth="1"/>
    <col min="24" max="24" width="4.109375" style="4" customWidth="1"/>
    <col min="25" max="25" width="4.77734375" style="4" customWidth="1"/>
    <col min="26" max="26" width="3.109375" style="4" customWidth="1"/>
    <col min="27" max="27" width="2.77734375" style="4" customWidth="1"/>
    <col min="28" max="28" width="3.44140625" style="4" customWidth="1"/>
    <col min="29" max="29" width="2.88671875" style="4" customWidth="1"/>
    <col min="30" max="30" width="3.33203125" style="4" customWidth="1"/>
    <col min="31" max="31" width="2.6640625" style="4" customWidth="1"/>
    <col min="32" max="32" width="3.21875" style="4" customWidth="1"/>
    <col min="33" max="39" width="2.77734375" style="4" customWidth="1"/>
    <col min="40" max="40" width="13.77734375" style="4" customWidth="1"/>
    <col min="41" max="86" width="2.77734375" style="4" customWidth="1"/>
    <col min="87" max="87" width="2.77734375" style="5"/>
    <col min="88" max="16384" width="2.77734375" style="4"/>
  </cols>
  <sheetData>
    <row r="1" spans="1:40" ht="15" customHeight="1" x14ac:dyDescent="0.2">
      <c r="A1" s="1">
        <f>IFERROR(VLOOKUP(employe_ID,Tableau3[],7,0),"")</f>
        <v>0</v>
      </c>
      <c r="B1" s="5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73" t="str">
        <f ca="1">"Date &amp; Heure d'envoi: "&amp;TEXT(NOW(),"j-mm-aaaa hh:mm")</f>
        <v>Date &amp; Heure d'envoi: 23-06-2023 14:11</v>
      </c>
      <c r="AA1" s="3"/>
      <c r="AB1" s="3"/>
    </row>
    <row r="2" spans="1:40" ht="15" customHeight="1" x14ac:dyDescent="0.3">
      <c r="A2" s="3"/>
      <c r="B2" s="2"/>
      <c r="C2" s="2"/>
      <c r="D2" s="2"/>
      <c r="E2" s="2"/>
      <c r="F2" s="2"/>
      <c r="G2" s="94" t="s">
        <v>0</v>
      </c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3"/>
      <c r="V2" s="3"/>
      <c r="W2" s="3"/>
      <c r="X2" s="3"/>
      <c r="Y2" s="3"/>
      <c r="Z2" s="3"/>
      <c r="AA2" s="3"/>
      <c r="AB2" s="3"/>
    </row>
    <row r="3" spans="1:40" ht="15" customHeight="1" x14ac:dyDescent="0.3">
      <c r="A3" s="3"/>
      <c r="B3" s="2"/>
      <c r="C3" s="2"/>
      <c r="D3" s="2"/>
      <c r="E3" s="2"/>
      <c r="F3" s="2"/>
      <c r="G3" s="3"/>
      <c r="H3" s="3"/>
      <c r="I3" s="95" t="str">
        <f>"du "&amp;TEXT(DATE(ref_annee,1,1),"jj mmm a")&amp;" au "&amp;TEXT(DATE(ref_annee,12,31),"jj mmm a")</f>
        <v>du 01 janv 23 au 31 déc 23</v>
      </c>
      <c r="J3" s="95"/>
      <c r="K3" s="95"/>
      <c r="L3" s="95"/>
      <c r="M3" s="95"/>
      <c r="N3" s="95"/>
      <c r="O3" s="95"/>
      <c r="P3" s="95"/>
      <c r="Q3" s="95"/>
      <c r="R3" s="95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40" ht="1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40" ht="15" customHeight="1" x14ac:dyDescent="0.3">
      <c r="A5" s="3"/>
      <c r="B5" s="3"/>
      <c r="C5" s="96" t="s">
        <v>1</v>
      </c>
      <c r="D5" s="96"/>
      <c r="E5" s="96"/>
      <c r="F5" s="96"/>
      <c r="G5" s="97" t="s">
        <v>2</v>
      </c>
      <c r="H5" s="97"/>
      <c r="I5" s="97"/>
      <c r="J5" s="97"/>
      <c r="K5" s="3"/>
      <c r="L5" s="3"/>
      <c r="M5" s="96" t="s">
        <v>3</v>
      </c>
      <c r="N5" s="96"/>
      <c r="O5" s="96"/>
      <c r="P5" s="96"/>
      <c r="Q5" s="96"/>
      <c r="R5" s="98" t="str">
        <f>INDEX(Employés!A:C,MATCH(employe_ID,Employés!A:A,0),3) &amp; " " &amp; INDEX(Employés!A:C,MATCH(employe_ID,Employés!A:A,0),2)</f>
        <v>Luna Nom13</v>
      </c>
      <c r="S5" s="98"/>
      <c r="T5" s="98"/>
      <c r="U5" s="98"/>
      <c r="V5" s="98"/>
      <c r="W5" s="98"/>
      <c r="X5" s="98"/>
      <c r="Y5" s="98"/>
      <c r="Z5" s="3"/>
      <c r="AA5" s="3"/>
      <c r="AB5" s="3"/>
    </row>
    <row r="6" spans="1:40" ht="15" customHeight="1" x14ac:dyDescent="0.3">
      <c r="A6" s="3"/>
      <c r="B6" s="3"/>
      <c r="C6" s="6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40" ht="15" customHeight="1" x14ac:dyDescent="0.3">
      <c r="A7" s="3"/>
      <c r="B7" s="3"/>
      <c r="C7" s="99" t="s">
        <v>4</v>
      </c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3"/>
      <c r="AA7" s="3"/>
      <c r="AB7" s="3"/>
      <c r="AN7" s="79"/>
    </row>
    <row r="8" spans="1:40" ht="15" customHeight="1" x14ac:dyDescent="0.3">
      <c r="A8" s="3"/>
      <c r="B8" s="3"/>
      <c r="C8" s="7" t="str">
        <f>$I$47&amp;"_Acc:"</f>
        <v>Vacances_Acc:</v>
      </c>
      <c r="D8" s="8"/>
      <c r="E8" s="8"/>
      <c r="H8" s="91">
        <f>IFERROR(VLOOKUP(employe_ID,employes,4,0),"")</f>
        <v>25</v>
      </c>
      <c r="I8" s="91"/>
      <c r="J8" s="8"/>
      <c r="K8" s="7" t="str">
        <f>$D$48&amp;"_Acc:"</f>
        <v>Vacances TBV_Acc:</v>
      </c>
      <c r="L8" s="8"/>
      <c r="M8" s="8"/>
      <c r="O8" s="8"/>
      <c r="P8" s="90">
        <f>INDEX(Employés!$A:$M,MATCH(employe_ID,Employés!$A:$A,0),6)</f>
        <v>0</v>
      </c>
      <c r="Q8" s="90"/>
      <c r="T8" s="7" t="s">
        <v>142</v>
      </c>
      <c r="U8" s="8"/>
      <c r="W8" s="90">
        <f>INDEX(Employés!$A:$M,MATCH(employe_ID,Employés!$A:$A,0),5)</f>
        <v>13</v>
      </c>
      <c r="X8" s="90"/>
      <c r="AA8" s="3"/>
      <c r="AB8" s="3"/>
    </row>
    <row r="9" spans="1:40" ht="15" customHeight="1" x14ac:dyDescent="0.3">
      <c r="A9" s="3"/>
      <c r="B9" s="3"/>
      <c r="C9" s="7" t="str">
        <f>$I$47&amp;"_Prises:"</f>
        <v>Vacances_Prises:</v>
      </c>
      <c r="D9" s="8"/>
      <c r="E9" s="8"/>
      <c r="G9" s="8"/>
      <c r="H9" s="90">
        <f>INDEX(Employés!$A:$M,MATCH(employe_ID,Employés!$A:$A,0),8)</f>
        <v>26</v>
      </c>
      <c r="I9" s="90"/>
      <c r="J9" s="8"/>
      <c r="K9" s="7" t="str">
        <f>$D$48&amp;"_Pris:"</f>
        <v>Vacances TBV_Pris:</v>
      </c>
      <c r="L9" s="8"/>
      <c r="M9" s="8"/>
      <c r="O9" s="8"/>
      <c r="P9" s="90">
        <f>INDEX(Employés!$A:$M,MATCH(employe_ID,Employés!$A:$A,0),10)</f>
        <v>0</v>
      </c>
      <c r="Q9" s="90"/>
      <c r="T9" s="7" t="s">
        <v>143</v>
      </c>
      <c r="U9" s="8"/>
      <c r="W9" s="90">
        <f>INDEX(Employés!$A:$M,MATCH(employe_ID,Employés!$A:$A,0),9)</f>
        <v>10.5</v>
      </c>
      <c r="X9" s="90"/>
      <c r="AA9" s="3"/>
      <c r="AB9" s="3"/>
      <c r="AD9" s="7"/>
    </row>
    <row r="10" spans="1:40" ht="15" customHeight="1" x14ac:dyDescent="0.3">
      <c r="A10" s="3"/>
      <c r="B10" s="3"/>
      <c r="C10" s="7" t="str">
        <f>$I$47&amp;"_Solde:"</f>
        <v>Vacances_Solde:</v>
      </c>
      <c r="D10" s="8"/>
      <c r="E10" s="8"/>
      <c r="F10" s="9"/>
      <c r="H10" s="92">
        <f>IFERROR((H8-H9),"")</f>
        <v>-1</v>
      </c>
      <c r="I10" s="92"/>
      <c r="J10" s="8"/>
      <c r="K10" s="7" t="str">
        <f>$D$48&amp;"_Solde:"</f>
        <v>Vacances TBV_Solde:</v>
      </c>
      <c r="L10" s="8"/>
      <c r="M10" s="8"/>
      <c r="P10" s="90">
        <f>IFERROR((P8-P9),"")</f>
        <v>0</v>
      </c>
      <c r="Q10" s="90"/>
      <c r="T10" s="7" t="s">
        <v>144</v>
      </c>
      <c r="U10" s="8"/>
      <c r="V10" s="8"/>
      <c r="W10" s="92">
        <f>IFERROR((W8-W9),"")</f>
        <v>2.5</v>
      </c>
      <c r="X10" s="92"/>
      <c r="AA10" s="3"/>
      <c r="AB10" s="3"/>
    </row>
    <row r="11" spans="1:40" ht="15" customHeight="1" x14ac:dyDescent="0.3">
      <c r="A11" s="3"/>
      <c r="B11" s="3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3"/>
      <c r="AA11" s="3"/>
      <c r="AB11" s="3"/>
    </row>
    <row r="12" spans="1:40" ht="15" customHeight="1" x14ac:dyDescent="0.3">
      <c r="A12" s="3"/>
      <c r="B12" s="3"/>
      <c r="C12" s="93">
        <f>EDATE(DATE(ref_annee,1,1),0)</f>
        <v>44927</v>
      </c>
      <c r="D12" s="93"/>
      <c r="E12" s="93"/>
      <c r="F12" s="93"/>
      <c r="G12" s="93"/>
      <c r="H12" s="93"/>
      <c r="I12" s="93"/>
      <c r="J12" s="84"/>
      <c r="K12" s="93">
        <f>EDATE(DATE(ref_annee,1,1),1)</f>
        <v>44958</v>
      </c>
      <c r="L12" s="93"/>
      <c r="M12" s="93"/>
      <c r="N12" s="93"/>
      <c r="O12" s="93"/>
      <c r="P12" s="93"/>
      <c r="Q12" s="93"/>
      <c r="R12" s="84"/>
      <c r="S12" s="93">
        <f>EDATE(DATE(ref_annee,1,1),2)</f>
        <v>44986</v>
      </c>
      <c r="T12" s="93"/>
      <c r="U12" s="93"/>
      <c r="V12" s="93"/>
      <c r="W12" s="93"/>
      <c r="X12" s="93"/>
      <c r="Y12" s="93"/>
      <c r="Z12" s="3"/>
      <c r="AA12" s="3"/>
      <c r="AB12" s="3"/>
    </row>
    <row r="13" spans="1:40" ht="15" customHeight="1" x14ac:dyDescent="0.3">
      <c r="A13" s="3"/>
      <c r="B13" s="3"/>
      <c r="C13" s="85" t="s">
        <v>5</v>
      </c>
      <c r="D13" s="85" t="s">
        <v>6</v>
      </c>
      <c r="E13" s="85" t="s">
        <v>6</v>
      </c>
      <c r="F13" s="85" t="s">
        <v>7</v>
      </c>
      <c r="G13" s="85" t="s">
        <v>8</v>
      </c>
      <c r="H13" s="85" t="s">
        <v>9</v>
      </c>
      <c r="I13" s="85" t="s">
        <v>10</v>
      </c>
      <c r="J13" s="84"/>
      <c r="K13" s="85" t="s">
        <v>5</v>
      </c>
      <c r="L13" s="85" t="s">
        <v>6</v>
      </c>
      <c r="M13" s="85" t="s">
        <v>6</v>
      </c>
      <c r="N13" s="85" t="s">
        <v>7</v>
      </c>
      <c r="O13" s="85" t="s">
        <v>8</v>
      </c>
      <c r="P13" s="85" t="s">
        <v>9</v>
      </c>
      <c r="Q13" s="85" t="s">
        <v>10</v>
      </c>
      <c r="R13" s="84"/>
      <c r="S13" s="85" t="s">
        <v>5</v>
      </c>
      <c r="T13" s="85" t="s">
        <v>6</v>
      </c>
      <c r="U13" s="85" t="s">
        <v>6</v>
      </c>
      <c r="V13" s="85" t="s">
        <v>7</v>
      </c>
      <c r="W13" s="85" t="s">
        <v>8</v>
      </c>
      <c r="X13" s="85" t="s">
        <v>9</v>
      </c>
      <c r="Y13" s="85" t="s">
        <v>10</v>
      </c>
      <c r="Z13" s="3"/>
      <c r="AA13" s="3"/>
      <c r="AB13" s="3"/>
      <c r="AC13" s="11"/>
    </row>
    <row r="14" spans="1:40" ht="15" customHeight="1" x14ac:dyDescent="0.3">
      <c r="A14" s="3"/>
      <c r="B14" s="3"/>
      <c r="C14" s="82" t="str">
        <f>IF(WEEKDAY(C12)=2,C12,"")</f>
        <v/>
      </c>
      <c r="D14" s="82" t="str">
        <f>IF(C14&lt;&gt;"",C14+1,IF(WEEKDAY(C12)=3,C12,""))</f>
        <v/>
      </c>
      <c r="E14" s="82" t="str">
        <f>IF(D14&lt;&gt;"",D14+1,IF(WEEKDAY(C12)=4,C12,""))</f>
        <v/>
      </c>
      <c r="F14" s="82" t="str">
        <f>IF(E14&lt;&gt;"",E14+1,IF(WEEKDAY(C12)=5,C12,""))</f>
        <v/>
      </c>
      <c r="G14" s="82" t="str">
        <f>IF(F14&lt;&gt;"",F14+1,IF(WEEKDAY(C12)=6,C12,""))</f>
        <v/>
      </c>
      <c r="H14" s="82" t="str">
        <f>IF(G14&lt;&gt;"",G14+1,IF(WEEKDAY(C12)=7,C12,""))</f>
        <v/>
      </c>
      <c r="I14" s="88">
        <f>IF(H14&lt;&gt;"",H14+1,IF(WEEKDAY(C12)=1,C12,""))</f>
        <v>44927</v>
      </c>
      <c r="J14" s="84"/>
      <c r="K14" s="82" t="str">
        <f>IF(WEEKDAY(K12)=2,K12,"")</f>
        <v/>
      </c>
      <c r="L14" s="82" t="str">
        <f>IF(K14&lt;&gt;"",K14+1,IF(WEEKDAY(K12)=3,K12,""))</f>
        <v/>
      </c>
      <c r="M14" s="88">
        <f>IF(L14&lt;&gt;"",L14+1,IF(WEEKDAY(K12)=4,K12,""))</f>
        <v>44958</v>
      </c>
      <c r="N14" s="88">
        <f>IF(M14&lt;&gt;"",M14+1,IF(WEEKDAY(K12)=5,K12,""))</f>
        <v>44959</v>
      </c>
      <c r="O14" s="88">
        <f>IF(N14&lt;&gt;"",N14+1,IF(WEEKDAY(K12)=6,K12,""))</f>
        <v>44960</v>
      </c>
      <c r="P14" s="88">
        <f>IF(O14&lt;&gt;"",O14+1,IF(WEEKDAY(K12)=7,K12,""))</f>
        <v>44961</v>
      </c>
      <c r="Q14" s="88">
        <f>IF(P14&lt;&gt;"",P14+1,IF(WEEKDAY(K12)=1,K12,""))</f>
        <v>44962</v>
      </c>
      <c r="R14" s="84"/>
      <c r="S14" s="82" t="str">
        <f>IF(WEEKDAY(S12)=2,S12,"")</f>
        <v/>
      </c>
      <c r="T14" s="82" t="str">
        <f>IF(S14&lt;&gt;"",S14+1,IF(WEEKDAY(S12)=3,S12,""))</f>
        <v/>
      </c>
      <c r="U14" s="88">
        <f>IF(T14&lt;&gt;"",T14+1,IF(WEEKDAY(S12)=4,S12,""))</f>
        <v>44986</v>
      </c>
      <c r="V14" s="88">
        <f>IF(U14&lt;&gt;"",U14+1,IF(WEEKDAY(S12)=5,S12,""))</f>
        <v>44987</v>
      </c>
      <c r="W14" s="88">
        <f>IF(V14&lt;&gt;"",V14+1,IF(WEEKDAY(S12)=6,S12,""))</f>
        <v>44988</v>
      </c>
      <c r="X14" s="88">
        <f>IF(W14&lt;&gt;"",W14+1,IF(WEEKDAY(S12)=7,S12,""))</f>
        <v>44989</v>
      </c>
      <c r="Y14" s="88">
        <f>IF(X14&lt;&gt;"",X14+1,IF(WEEKDAY(S12)=1,S12,""))</f>
        <v>44990</v>
      </c>
      <c r="Z14" s="3"/>
      <c r="AA14" s="3"/>
      <c r="AB14" s="3"/>
      <c r="AC14" s="12"/>
      <c r="AN14" s="80"/>
    </row>
    <row r="15" spans="1:40" ht="15" customHeight="1" x14ac:dyDescent="0.3">
      <c r="A15" s="3"/>
      <c r="B15" s="3"/>
      <c r="C15" s="88">
        <f>I14+1</f>
        <v>44928</v>
      </c>
      <c r="D15" s="88">
        <f t="shared" ref="D15:I15" si="0">C15+1</f>
        <v>44929</v>
      </c>
      <c r="E15" s="88">
        <f t="shared" si="0"/>
        <v>44930</v>
      </c>
      <c r="F15" s="88">
        <f t="shared" si="0"/>
        <v>44931</v>
      </c>
      <c r="G15" s="88">
        <f t="shared" si="0"/>
        <v>44932</v>
      </c>
      <c r="H15" s="88">
        <f t="shared" si="0"/>
        <v>44933</v>
      </c>
      <c r="I15" s="88">
        <f t="shared" si="0"/>
        <v>44934</v>
      </c>
      <c r="J15" s="84"/>
      <c r="K15" s="88">
        <f>Q14+1</f>
        <v>44963</v>
      </c>
      <c r="L15" s="88">
        <f t="shared" ref="L15:Q15" si="1">K15+1</f>
        <v>44964</v>
      </c>
      <c r="M15" s="88">
        <f t="shared" si="1"/>
        <v>44965</v>
      </c>
      <c r="N15" s="88">
        <f t="shared" si="1"/>
        <v>44966</v>
      </c>
      <c r="O15" s="88">
        <f t="shared" si="1"/>
        <v>44967</v>
      </c>
      <c r="P15" s="88">
        <f t="shared" si="1"/>
        <v>44968</v>
      </c>
      <c r="Q15" s="88">
        <f t="shared" si="1"/>
        <v>44969</v>
      </c>
      <c r="R15" s="84"/>
      <c r="S15" s="88">
        <f>Y14+1</f>
        <v>44991</v>
      </c>
      <c r="T15" s="88">
        <f t="shared" ref="T15:Y15" si="2">S15+1</f>
        <v>44992</v>
      </c>
      <c r="U15" s="88">
        <f t="shared" si="2"/>
        <v>44993</v>
      </c>
      <c r="V15" s="88">
        <f t="shared" si="2"/>
        <v>44994</v>
      </c>
      <c r="W15" s="110">
        <f t="shared" si="2"/>
        <v>44995</v>
      </c>
      <c r="X15" s="88">
        <f t="shared" si="2"/>
        <v>44996</v>
      </c>
      <c r="Y15" s="88">
        <f t="shared" si="2"/>
        <v>44997</v>
      </c>
      <c r="Z15" s="3"/>
      <c r="AA15" s="3"/>
      <c r="AB15" s="3"/>
      <c r="AC15" s="12"/>
    </row>
    <row r="16" spans="1:40" ht="15" customHeight="1" x14ac:dyDescent="0.3">
      <c r="A16" s="3"/>
      <c r="B16" s="3"/>
      <c r="C16" s="88">
        <f>I15+1</f>
        <v>44935</v>
      </c>
      <c r="D16" s="88">
        <f t="shared" ref="D16:I16" si="3">C16+1</f>
        <v>44936</v>
      </c>
      <c r="E16" s="88">
        <f t="shared" si="3"/>
        <v>44937</v>
      </c>
      <c r="F16" s="88">
        <f t="shared" si="3"/>
        <v>44938</v>
      </c>
      <c r="G16" s="88">
        <f t="shared" si="3"/>
        <v>44939</v>
      </c>
      <c r="H16" s="88">
        <f t="shared" si="3"/>
        <v>44940</v>
      </c>
      <c r="I16" s="88">
        <f t="shared" si="3"/>
        <v>44941</v>
      </c>
      <c r="J16" s="84"/>
      <c r="K16" s="88">
        <f>Q15+1</f>
        <v>44970</v>
      </c>
      <c r="L16" s="88">
        <f t="shared" ref="L16:Q16" si="4">K16+1</f>
        <v>44971</v>
      </c>
      <c r="M16" s="88">
        <f t="shared" si="4"/>
        <v>44972</v>
      </c>
      <c r="N16" s="88">
        <f t="shared" si="4"/>
        <v>44973</v>
      </c>
      <c r="O16" s="88">
        <f t="shared" si="4"/>
        <v>44974</v>
      </c>
      <c r="P16" s="88">
        <f t="shared" si="4"/>
        <v>44975</v>
      </c>
      <c r="Q16" s="88">
        <f t="shared" si="4"/>
        <v>44976</v>
      </c>
      <c r="R16" s="84"/>
      <c r="S16" s="110">
        <f>Y15+1</f>
        <v>44998</v>
      </c>
      <c r="T16" s="110">
        <f t="shared" ref="T16:Y16" si="5">S16+1</f>
        <v>44999</v>
      </c>
      <c r="U16" s="110">
        <f t="shared" si="5"/>
        <v>45000</v>
      </c>
      <c r="V16" s="110">
        <f t="shared" si="5"/>
        <v>45001</v>
      </c>
      <c r="W16" s="110">
        <f t="shared" si="5"/>
        <v>45002</v>
      </c>
      <c r="X16" s="88">
        <f t="shared" si="5"/>
        <v>45003</v>
      </c>
      <c r="Y16" s="88">
        <f t="shared" si="5"/>
        <v>45004</v>
      </c>
      <c r="Z16" s="3"/>
      <c r="AA16" s="3"/>
      <c r="AB16" s="3"/>
      <c r="AC16" s="12"/>
    </row>
    <row r="17" spans="1:29" ht="15" customHeight="1" x14ac:dyDescent="0.3">
      <c r="A17" s="3"/>
      <c r="B17" s="3"/>
      <c r="C17" s="88">
        <f>I16+1</f>
        <v>44942</v>
      </c>
      <c r="D17" s="88">
        <f t="shared" ref="D17:I17" si="6">C17+1</f>
        <v>44943</v>
      </c>
      <c r="E17" s="88">
        <f t="shared" si="6"/>
        <v>44944</v>
      </c>
      <c r="F17" s="88">
        <f t="shared" si="6"/>
        <v>44945</v>
      </c>
      <c r="G17" s="88">
        <f t="shared" si="6"/>
        <v>44946</v>
      </c>
      <c r="H17" s="88">
        <f t="shared" si="6"/>
        <v>44947</v>
      </c>
      <c r="I17" s="88">
        <f t="shared" si="6"/>
        <v>44948</v>
      </c>
      <c r="J17" s="84"/>
      <c r="K17" s="88">
        <f>Q16+1</f>
        <v>44977</v>
      </c>
      <c r="L17" s="88">
        <f t="shared" ref="L17:Q17" si="7">K17+1</f>
        <v>44978</v>
      </c>
      <c r="M17" s="88">
        <f t="shared" si="7"/>
        <v>44979</v>
      </c>
      <c r="N17" s="88">
        <f t="shared" si="7"/>
        <v>44980</v>
      </c>
      <c r="O17" s="88">
        <f t="shared" si="7"/>
        <v>44981</v>
      </c>
      <c r="P17" s="88">
        <f t="shared" si="7"/>
        <v>44982</v>
      </c>
      <c r="Q17" s="88">
        <f t="shared" si="7"/>
        <v>44983</v>
      </c>
      <c r="R17" s="84"/>
      <c r="S17" s="110">
        <f>Y16+1</f>
        <v>45005</v>
      </c>
      <c r="T17" s="110">
        <f t="shared" ref="T17:Y17" si="8">S17+1</f>
        <v>45006</v>
      </c>
      <c r="U17" s="110">
        <f t="shared" si="8"/>
        <v>45007</v>
      </c>
      <c r="V17" s="110">
        <f t="shared" si="8"/>
        <v>45008</v>
      </c>
      <c r="W17" s="110">
        <f t="shared" si="8"/>
        <v>45009</v>
      </c>
      <c r="X17" s="88">
        <f t="shared" si="8"/>
        <v>45010</v>
      </c>
      <c r="Y17" s="88">
        <f t="shared" si="8"/>
        <v>45011</v>
      </c>
      <c r="Z17" s="3"/>
      <c r="AA17" s="3"/>
      <c r="AB17" s="3"/>
      <c r="AC17" s="11"/>
    </row>
    <row r="18" spans="1:29" ht="15" customHeight="1" x14ac:dyDescent="0.3">
      <c r="A18" s="3"/>
      <c r="B18" s="3"/>
      <c r="C18" s="88">
        <f>IF(I17&lt;EOMONTH(C12,0),I17+1,"")</f>
        <v>44949</v>
      </c>
      <c r="D18" s="88">
        <f>IF(C18&lt;EOMONTH(C12,0),C18+1,"")</f>
        <v>44950</v>
      </c>
      <c r="E18" s="88">
        <f>IF(D18&lt;EOMONTH(C12,0),D18+1,"")</f>
        <v>44951</v>
      </c>
      <c r="F18" s="88">
        <f>IF(E18&lt;EOMONTH(C12,0),E18+1,"")</f>
        <v>44952</v>
      </c>
      <c r="G18" s="88">
        <f>IF(F18&lt;EOMONTH(C12,0),F18+1,"")</f>
        <v>44953</v>
      </c>
      <c r="H18" s="88">
        <f>IF(G18&lt;EOMONTH(C12,0),G18+1,"")</f>
        <v>44954</v>
      </c>
      <c r="I18" s="88">
        <f>IF(H18&lt;EOMONTH(C12,0),H18+1,"")</f>
        <v>44955</v>
      </c>
      <c r="J18" s="84"/>
      <c r="K18" s="88">
        <f>IF(Q17&lt;EOMONTH(K12,0),Q17+1,"")</f>
        <v>44984</v>
      </c>
      <c r="L18" s="88">
        <f>IF(K18&lt;EOMONTH(K12,0),K18+1,"")</f>
        <v>44985</v>
      </c>
      <c r="M18" s="82" t="str">
        <f>IF(L18&lt;EOMONTH(K12,0),L18+1,"")</f>
        <v/>
      </c>
      <c r="N18" s="82" t="str">
        <f>IF(M18&lt;EOMONTH(K12,0),M18+1,"")</f>
        <v/>
      </c>
      <c r="O18" s="82" t="str">
        <f>IF(N18&lt;EOMONTH(K12,0),N18+1,"")</f>
        <v/>
      </c>
      <c r="P18" s="82" t="str">
        <f>IF(O18&lt;EOMONTH(K12,0),O18+1,"")</f>
        <v/>
      </c>
      <c r="Q18" s="82" t="str">
        <f>IF(P18&lt;EOMONTH(K12,0),P18+1,"")</f>
        <v/>
      </c>
      <c r="R18" s="84"/>
      <c r="S18" s="88">
        <f>IF(Y17&lt;EOMONTH(S12,0),Y17+1,"")</f>
        <v>45012</v>
      </c>
      <c r="T18" s="88">
        <f>IF(S18&lt;EOMONTH(S12,0),S18+1,"")</f>
        <v>45013</v>
      </c>
      <c r="U18" s="88">
        <f>IF(T18&lt;EOMONTH(S12,0),T18+1,"")</f>
        <v>45014</v>
      </c>
      <c r="V18" s="88">
        <f>IF(U18&lt;EOMONTH(S12,0),U18+1,"")</f>
        <v>45015</v>
      </c>
      <c r="W18" s="108">
        <f>IF(V18&lt;EOMONTH(S12,0),V18+1,"")</f>
        <v>45016</v>
      </c>
      <c r="X18" s="82" t="str">
        <f>IF(W18&lt;EOMONTH(S12,0),W18+1,"")</f>
        <v/>
      </c>
      <c r="Y18" s="82" t="str">
        <f>IF(X18&lt;EOMONTH(S12,0),X18+1,"")</f>
        <v/>
      </c>
      <c r="Z18" s="3"/>
      <c r="AA18" s="3"/>
      <c r="AB18" s="3"/>
      <c r="AC18" s="12"/>
    </row>
    <row r="19" spans="1:29" ht="15" customHeight="1" x14ac:dyDescent="0.3">
      <c r="A19" s="3"/>
      <c r="B19" s="3"/>
      <c r="C19" s="88">
        <f>IF(I18&lt;EOMONTH(C12,0),I18+1,"")</f>
        <v>44956</v>
      </c>
      <c r="D19" s="88">
        <f>IF(C19&lt;EOMONTH(C12,0),C19+1,"")</f>
        <v>44957</v>
      </c>
      <c r="E19" s="82" t="str">
        <f>IF(D19&lt;EOMONTH(C12,0),D19+1,"")</f>
        <v/>
      </c>
      <c r="F19" s="82" t="str">
        <f>IF(E19&lt;EOMONTH(C12,0),E19+1,"")</f>
        <v/>
      </c>
      <c r="G19" s="82" t="str">
        <f>IF(F19&lt;EOMONTH(C12,0),F19+1,"")</f>
        <v/>
      </c>
      <c r="H19" s="82" t="str">
        <f>IF(G19&lt;EOMONTH(C12,0),G19+1,"")</f>
        <v/>
      </c>
      <c r="I19" s="82" t="str">
        <f>IF(H19&lt;EOMONTH(C12,0),H19+1,"")</f>
        <v/>
      </c>
      <c r="J19" s="84"/>
      <c r="K19" s="82" t="str">
        <f>IF(Q18&lt;EOMONTH(K12,0),Q18+1,"")</f>
        <v/>
      </c>
      <c r="L19" s="82" t="str">
        <f>IF(K19&lt;EOMONTH(K12,0),K19+1,"")</f>
        <v/>
      </c>
      <c r="M19" s="82" t="str">
        <f>IF(L19&lt;EOMONTH(K12,0),L19+1,"")</f>
        <v/>
      </c>
      <c r="N19" s="82" t="str">
        <f>IF(M19&lt;EOMONTH(K12,0),M19+1,"")</f>
        <v/>
      </c>
      <c r="O19" s="82" t="str">
        <f>IF(N19&lt;EOMONTH(K12,0),N19+1,"")</f>
        <v/>
      </c>
      <c r="P19" s="82" t="str">
        <f>IF(O19&lt;EOMONTH(K12,0),O19+1,"")</f>
        <v/>
      </c>
      <c r="Q19" s="82" t="str">
        <f>IF(P19&lt;EOMONTH(K12,0),P19+1,"")</f>
        <v/>
      </c>
      <c r="R19" s="84"/>
      <c r="S19" s="82" t="str">
        <f>IF(Y18&lt;EOMONTH(S12,0),Y18+1,"")</f>
        <v/>
      </c>
      <c r="T19" s="82" t="str">
        <f>IF(S19&lt;EOMONTH(S12,0),S19+1,"")</f>
        <v/>
      </c>
      <c r="U19" s="82" t="str">
        <f>IF(T19&lt;EOMONTH(S12,0),T19+1,"")</f>
        <v/>
      </c>
      <c r="V19" s="82" t="str">
        <f>IF(U19&lt;EOMONTH(S12,0),U19+1,"")</f>
        <v/>
      </c>
      <c r="W19" s="82" t="str">
        <f>IF(V19&lt;EOMONTH(S12,0),V19+1,"")</f>
        <v/>
      </c>
      <c r="X19" s="82" t="str">
        <f>IF(W19&lt;EOMONTH(S12,0),W19+1,"")</f>
        <v/>
      </c>
      <c r="Y19" s="82" t="str">
        <f>IF(X19&lt;EOMONTH(S12,0),X19+1,"")</f>
        <v/>
      </c>
      <c r="Z19" s="3"/>
      <c r="AA19" s="3"/>
      <c r="AB19" s="3"/>
      <c r="AC19" s="11"/>
    </row>
    <row r="20" spans="1:29" ht="15" customHeight="1" x14ac:dyDescent="0.3">
      <c r="A20" s="3"/>
      <c r="B20" s="3"/>
      <c r="C20" s="86"/>
      <c r="D20" s="86"/>
      <c r="E20" s="87"/>
      <c r="F20" s="87"/>
      <c r="G20" s="87"/>
      <c r="H20" s="87"/>
      <c r="I20" s="87"/>
      <c r="J20" s="84"/>
      <c r="K20" s="87"/>
      <c r="L20" s="87"/>
      <c r="M20" s="87"/>
      <c r="N20" s="87"/>
      <c r="O20" s="87"/>
      <c r="P20" s="87"/>
      <c r="Q20" s="87"/>
      <c r="R20" s="84"/>
      <c r="S20" s="87"/>
      <c r="T20" s="87"/>
      <c r="U20" s="87"/>
      <c r="V20" s="87"/>
      <c r="W20" s="87"/>
      <c r="X20" s="87"/>
      <c r="Y20" s="87"/>
      <c r="Z20" s="3"/>
      <c r="AA20" s="3"/>
      <c r="AB20" s="3"/>
      <c r="AC20" s="11"/>
    </row>
    <row r="21" spans="1:29" ht="15" customHeight="1" x14ac:dyDescent="0.3">
      <c r="A21" s="3"/>
      <c r="B21" s="3"/>
      <c r="C21" s="93">
        <f>EDATE(DATE(ref_annee,1,1),3)</f>
        <v>45017</v>
      </c>
      <c r="D21" s="93"/>
      <c r="E21" s="93"/>
      <c r="F21" s="93"/>
      <c r="G21" s="93"/>
      <c r="H21" s="93"/>
      <c r="I21" s="93"/>
      <c r="J21" s="84"/>
      <c r="K21" s="93">
        <f>EDATE(DATE(ref_annee,1,1),4)</f>
        <v>45047</v>
      </c>
      <c r="L21" s="93"/>
      <c r="M21" s="93"/>
      <c r="N21" s="93"/>
      <c r="O21" s="93"/>
      <c r="P21" s="93"/>
      <c r="Q21" s="93"/>
      <c r="R21" s="84"/>
      <c r="S21" s="93">
        <f>EDATE(DATE(ref_annee,1,1),5)</f>
        <v>45078</v>
      </c>
      <c r="T21" s="93"/>
      <c r="U21" s="93"/>
      <c r="V21" s="93"/>
      <c r="W21" s="93"/>
      <c r="X21" s="93"/>
      <c r="Y21" s="93"/>
      <c r="Z21" s="3"/>
      <c r="AA21" s="3"/>
      <c r="AB21" s="3"/>
    </row>
    <row r="22" spans="1:29" ht="15" customHeight="1" x14ac:dyDescent="0.3">
      <c r="A22" s="3"/>
      <c r="B22" s="3"/>
      <c r="C22" s="85" t="s">
        <v>5</v>
      </c>
      <c r="D22" s="85" t="s">
        <v>6</v>
      </c>
      <c r="E22" s="85" t="s">
        <v>6</v>
      </c>
      <c r="F22" s="85" t="s">
        <v>7</v>
      </c>
      <c r="G22" s="85" t="s">
        <v>8</v>
      </c>
      <c r="H22" s="85" t="s">
        <v>9</v>
      </c>
      <c r="I22" s="85" t="s">
        <v>10</v>
      </c>
      <c r="J22" s="84"/>
      <c r="K22" s="85" t="s">
        <v>5</v>
      </c>
      <c r="L22" s="85" t="s">
        <v>6</v>
      </c>
      <c r="M22" s="85" t="s">
        <v>6</v>
      </c>
      <c r="N22" s="85" t="s">
        <v>7</v>
      </c>
      <c r="O22" s="85" t="s">
        <v>8</v>
      </c>
      <c r="P22" s="85" t="s">
        <v>9</v>
      </c>
      <c r="Q22" s="85" t="s">
        <v>10</v>
      </c>
      <c r="R22" s="84"/>
      <c r="S22" s="85" t="s">
        <v>5</v>
      </c>
      <c r="T22" s="85" t="s">
        <v>6</v>
      </c>
      <c r="U22" s="85" t="s">
        <v>6</v>
      </c>
      <c r="V22" s="85" t="s">
        <v>7</v>
      </c>
      <c r="W22" s="85" t="s">
        <v>8</v>
      </c>
      <c r="X22" s="85" t="s">
        <v>9</v>
      </c>
      <c r="Y22" s="85" t="s">
        <v>10</v>
      </c>
      <c r="Z22" s="3"/>
      <c r="AA22" s="3"/>
      <c r="AB22" s="3"/>
    </row>
    <row r="23" spans="1:29" ht="15" customHeight="1" x14ac:dyDescent="0.3">
      <c r="A23" s="3"/>
      <c r="B23" s="3"/>
      <c r="C23" s="82" t="str">
        <f>IF(WEEKDAY(C21)=2,C21,"")</f>
        <v/>
      </c>
      <c r="D23" s="82" t="str">
        <f>IF(C23&lt;&gt;"",C23+1,IF(WEEKDAY(C21)=3,C21,""))</f>
        <v/>
      </c>
      <c r="E23" s="82" t="str">
        <f>IF(D23&lt;&gt;"",D23+1,IF(WEEKDAY(C21)=4,C21,""))</f>
        <v/>
      </c>
      <c r="F23" s="82" t="str">
        <f>IF(E23&lt;&gt;"",E23+1,IF(WEEKDAY(C21)=5,C21,""))</f>
        <v/>
      </c>
      <c r="G23" s="82" t="str">
        <f>IF(F23&lt;&gt;"",F23+1,IF(WEEKDAY(C21)=6,C21,""))</f>
        <v/>
      </c>
      <c r="H23" s="88">
        <f>IF(G23&lt;&gt;"",G23+1,IF(WEEKDAY(C21)=7,C21,""))</f>
        <v>45017</v>
      </c>
      <c r="I23" s="88">
        <f>IF(H23&lt;&gt;"",H23+1,IF(WEEKDAY(C21)=1,C21,""))</f>
        <v>45018</v>
      </c>
      <c r="J23" s="84"/>
      <c r="K23" s="88">
        <f>IF(WEEKDAY(K21)=2,K21,"")</f>
        <v>45047</v>
      </c>
      <c r="L23" s="88">
        <f>IF(K23&lt;&gt;"",K23+1,IF(WEEKDAY(K21)=3,K21,""))</f>
        <v>45048</v>
      </c>
      <c r="M23" s="88">
        <f>IF(L23&lt;&gt;"",L23+1,IF(WEEKDAY(K21)=4,K21,""))</f>
        <v>45049</v>
      </c>
      <c r="N23" s="88">
        <f>IF(M23&lt;&gt;"",M23+1,IF(WEEKDAY(K21)=5,K21,""))</f>
        <v>45050</v>
      </c>
      <c r="O23" s="88">
        <f>IF(N23&lt;&gt;"",N23+1,IF(WEEKDAY(K21)=6,K21,""))</f>
        <v>45051</v>
      </c>
      <c r="P23" s="88">
        <f>IF(O23&lt;&gt;"",O23+1,IF(WEEKDAY(K21)=7,K21,""))</f>
        <v>45052</v>
      </c>
      <c r="Q23" s="88">
        <f>IF(P23&lt;&gt;"",P23+1,IF(WEEKDAY(K21)=1,K21,""))</f>
        <v>45053</v>
      </c>
      <c r="R23" s="84"/>
      <c r="S23" s="82" t="str">
        <f>IF(WEEKDAY(S21)=2,S21,"")</f>
        <v/>
      </c>
      <c r="T23" s="82" t="str">
        <f>IF(S23&lt;&gt;"",S23+1,IF(WEEKDAY(S21)=3,S21,""))</f>
        <v/>
      </c>
      <c r="U23" s="82" t="str">
        <f>IF(T23&lt;&gt;"",T23+1,IF(WEEKDAY(S21)=4,S21,""))</f>
        <v/>
      </c>
      <c r="V23" s="88">
        <f>IF(U23&lt;&gt;"",U23+1,IF(WEEKDAY(S21)=5,S21,""))</f>
        <v>45078</v>
      </c>
      <c r="W23" s="88">
        <f>IF(V23&lt;&gt;"",V23+1,IF(WEEKDAY(S21)=6,S21,""))</f>
        <v>45079</v>
      </c>
      <c r="X23" s="88">
        <f>IF(W23&lt;&gt;"",W23+1,IF(WEEKDAY(S21)=7,S21,""))</f>
        <v>45080</v>
      </c>
      <c r="Y23" s="88">
        <f>IF(X23&lt;&gt;"",X23+1,IF(WEEKDAY(S21)=1,S21,""))</f>
        <v>45081</v>
      </c>
      <c r="Z23" s="3"/>
      <c r="AA23" s="3"/>
      <c r="AB23" s="3"/>
    </row>
    <row r="24" spans="1:29" ht="15" customHeight="1" x14ac:dyDescent="0.3">
      <c r="A24" s="3"/>
      <c r="B24" s="3"/>
      <c r="C24" s="108">
        <f>I23+1</f>
        <v>45019</v>
      </c>
      <c r="D24" s="88">
        <f t="shared" ref="D24:I24" si="9">C24+1</f>
        <v>45020</v>
      </c>
      <c r="E24" s="88">
        <f t="shared" si="9"/>
        <v>45021</v>
      </c>
      <c r="F24" s="88">
        <f t="shared" si="9"/>
        <v>45022</v>
      </c>
      <c r="G24" s="88">
        <f t="shared" si="9"/>
        <v>45023</v>
      </c>
      <c r="H24" s="88">
        <f t="shared" si="9"/>
        <v>45024</v>
      </c>
      <c r="I24" s="88">
        <f t="shared" si="9"/>
        <v>45025</v>
      </c>
      <c r="J24" s="84"/>
      <c r="K24" s="88">
        <f>Q23+1</f>
        <v>45054</v>
      </c>
      <c r="L24" s="88">
        <f t="shared" ref="L24:Q24" si="10">K24+1</f>
        <v>45055</v>
      </c>
      <c r="M24" s="88">
        <f t="shared" si="10"/>
        <v>45056</v>
      </c>
      <c r="N24" s="88">
        <f t="shared" si="10"/>
        <v>45057</v>
      </c>
      <c r="O24" s="88">
        <f t="shared" si="10"/>
        <v>45058</v>
      </c>
      <c r="P24" s="88">
        <f t="shared" si="10"/>
        <v>45059</v>
      </c>
      <c r="Q24" s="88">
        <f t="shared" si="10"/>
        <v>45060</v>
      </c>
      <c r="R24" s="84"/>
      <c r="S24" s="109">
        <f>Y23+1</f>
        <v>45082</v>
      </c>
      <c r="T24" s="88">
        <f t="shared" ref="T24:Y24" si="11">S24+1</f>
        <v>45083</v>
      </c>
      <c r="U24" s="88">
        <f t="shared" si="11"/>
        <v>45084</v>
      </c>
      <c r="V24" s="88">
        <f t="shared" si="11"/>
        <v>45085</v>
      </c>
      <c r="W24" s="88">
        <f t="shared" si="11"/>
        <v>45086</v>
      </c>
      <c r="X24" s="88">
        <f t="shared" si="11"/>
        <v>45087</v>
      </c>
      <c r="Y24" s="88">
        <f t="shared" si="11"/>
        <v>45088</v>
      </c>
      <c r="Z24" s="3"/>
      <c r="AA24" s="3"/>
      <c r="AB24" s="3"/>
    </row>
    <row r="25" spans="1:29" ht="15" customHeight="1" x14ac:dyDescent="0.3">
      <c r="A25" s="3"/>
      <c r="B25" s="3"/>
      <c r="C25" s="88">
        <f>I24+1</f>
        <v>45026</v>
      </c>
      <c r="D25" s="88">
        <f t="shared" ref="D25:I25" si="12">C25+1</f>
        <v>45027</v>
      </c>
      <c r="E25" s="88">
        <f t="shared" si="12"/>
        <v>45028</v>
      </c>
      <c r="F25" s="88">
        <f t="shared" si="12"/>
        <v>45029</v>
      </c>
      <c r="G25" s="88">
        <f t="shared" si="12"/>
        <v>45030</v>
      </c>
      <c r="H25" s="88">
        <f t="shared" si="12"/>
        <v>45031</v>
      </c>
      <c r="I25" s="88">
        <f t="shared" si="12"/>
        <v>45032</v>
      </c>
      <c r="J25" s="84"/>
      <c r="K25" s="88">
        <f>Q24+1</f>
        <v>45061</v>
      </c>
      <c r="L25" s="88">
        <f t="shared" ref="L25:Q25" si="13">K25+1</f>
        <v>45062</v>
      </c>
      <c r="M25" s="88">
        <f t="shared" si="13"/>
        <v>45063</v>
      </c>
      <c r="N25" s="88">
        <f t="shared" si="13"/>
        <v>45064</v>
      </c>
      <c r="O25" s="88">
        <f t="shared" si="13"/>
        <v>45065</v>
      </c>
      <c r="P25" s="88">
        <f t="shared" si="13"/>
        <v>45066</v>
      </c>
      <c r="Q25" s="88">
        <f t="shared" si="13"/>
        <v>45067</v>
      </c>
      <c r="R25" s="84"/>
      <c r="S25" s="88">
        <f>Y24+1</f>
        <v>45089</v>
      </c>
      <c r="T25" s="88">
        <f t="shared" ref="T25:Y25" si="14">S25+1</f>
        <v>45090</v>
      </c>
      <c r="U25" s="88">
        <f t="shared" si="14"/>
        <v>45091</v>
      </c>
      <c r="V25" s="88">
        <f t="shared" si="14"/>
        <v>45092</v>
      </c>
      <c r="W25" s="88">
        <f t="shared" si="14"/>
        <v>45093</v>
      </c>
      <c r="X25" s="88">
        <f t="shared" si="14"/>
        <v>45094</v>
      </c>
      <c r="Y25" s="88">
        <f t="shared" si="14"/>
        <v>45095</v>
      </c>
      <c r="Z25" s="3"/>
      <c r="AA25" s="3"/>
      <c r="AB25" s="3"/>
    </row>
    <row r="26" spans="1:29" ht="15" customHeight="1" x14ac:dyDescent="0.3">
      <c r="A26" s="3"/>
      <c r="B26" s="3"/>
      <c r="C26" s="88">
        <f>I25+1</f>
        <v>45033</v>
      </c>
      <c r="D26" s="88">
        <f t="shared" ref="D26:I26" si="15">C26+1</f>
        <v>45034</v>
      </c>
      <c r="E26" s="88">
        <f t="shared" si="15"/>
        <v>45035</v>
      </c>
      <c r="F26" s="88">
        <f t="shared" si="15"/>
        <v>45036</v>
      </c>
      <c r="G26" s="88">
        <f t="shared" si="15"/>
        <v>45037</v>
      </c>
      <c r="H26" s="88">
        <f t="shared" si="15"/>
        <v>45038</v>
      </c>
      <c r="I26" s="88">
        <f t="shared" si="15"/>
        <v>45039</v>
      </c>
      <c r="J26" s="84"/>
      <c r="K26" s="88">
        <f>Q25+1</f>
        <v>45068</v>
      </c>
      <c r="L26" s="88">
        <f t="shared" ref="L26:Q26" si="16">K26+1</f>
        <v>45069</v>
      </c>
      <c r="M26" s="88">
        <f t="shared" si="16"/>
        <v>45070</v>
      </c>
      <c r="N26" s="88">
        <f t="shared" si="16"/>
        <v>45071</v>
      </c>
      <c r="O26" s="88">
        <f t="shared" si="16"/>
        <v>45072</v>
      </c>
      <c r="P26" s="88">
        <f t="shared" si="16"/>
        <v>45073</v>
      </c>
      <c r="Q26" s="88">
        <f t="shared" si="16"/>
        <v>45074</v>
      </c>
      <c r="R26" s="84"/>
      <c r="S26" s="88">
        <f>Y25+1</f>
        <v>45096</v>
      </c>
      <c r="T26" s="88">
        <f t="shared" ref="T26:Y26" si="17">S26+1</f>
        <v>45097</v>
      </c>
      <c r="U26" s="88">
        <f t="shared" si="17"/>
        <v>45098</v>
      </c>
      <c r="V26" s="88">
        <f t="shared" si="17"/>
        <v>45099</v>
      </c>
      <c r="W26" s="88">
        <f t="shared" si="17"/>
        <v>45100</v>
      </c>
      <c r="X26" s="88">
        <f t="shared" si="17"/>
        <v>45101</v>
      </c>
      <c r="Y26" s="88">
        <f t="shared" si="17"/>
        <v>45102</v>
      </c>
      <c r="Z26" s="3"/>
      <c r="AA26" s="3"/>
      <c r="AB26" s="3"/>
    </row>
    <row r="27" spans="1:29" ht="15" customHeight="1" x14ac:dyDescent="0.3">
      <c r="A27" s="3"/>
      <c r="B27" s="3"/>
      <c r="C27" s="88">
        <f>IF(I26&lt;EOMONTH(C21,0),I26+1,"")</f>
        <v>45040</v>
      </c>
      <c r="D27" s="88">
        <f>IF(C27&lt;EOMONTH(C21,0),C27+1,"")</f>
        <v>45041</v>
      </c>
      <c r="E27" s="88">
        <f>IF(D27&lt;EOMONTH(C21,0),D27+1,"")</f>
        <v>45042</v>
      </c>
      <c r="F27" s="88">
        <f>IF(E27&lt;EOMONTH(C21,0),E27+1,"")</f>
        <v>45043</v>
      </c>
      <c r="G27" s="88">
        <f>IF(F27&lt;EOMONTH(C21,0),F27+1,"")</f>
        <v>45044</v>
      </c>
      <c r="H27" s="88">
        <f>IF(G27&lt;EOMONTH(C21,0),G27+1,"")</f>
        <v>45045</v>
      </c>
      <c r="I27" s="88">
        <f>IF(H27&lt;EOMONTH(C21,0),H27+1,"")</f>
        <v>45046</v>
      </c>
      <c r="J27" s="84"/>
      <c r="K27" s="108">
        <f>IF(Q26&lt;EOMONTH(K21,0),Q26+1,"")</f>
        <v>45075</v>
      </c>
      <c r="L27" s="88">
        <f>IF(K27&lt;EOMONTH(K21,0),K27+1,"")</f>
        <v>45076</v>
      </c>
      <c r="M27" s="88">
        <f>IF(L27&lt;EOMONTH(K21,0),L27+1,"")</f>
        <v>45077</v>
      </c>
      <c r="N27" s="82" t="str">
        <f>IF(M27&lt;EOMONTH(K21,0),M27+1,"")</f>
        <v/>
      </c>
      <c r="O27" s="82" t="str">
        <f>IF(N27&lt;EOMONTH(K21,0),N27+1,"")</f>
        <v/>
      </c>
      <c r="P27" s="82" t="str">
        <f>IF(O27&lt;EOMONTH(K21,0),O27+1,"")</f>
        <v/>
      </c>
      <c r="Q27" s="82" t="str">
        <f>IF(P27&lt;EOMONTH(K21,0),P27+1,"")</f>
        <v/>
      </c>
      <c r="R27" s="84"/>
      <c r="S27" s="88">
        <f>IF(Y26&lt;EOMONTH(S21,0),Y26+1,"")</f>
        <v>45103</v>
      </c>
      <c r="T27" s="88">
        <f>IF(S27&lt;EOMONTH(S21,0),S27+1,"")</f>
        <v>45104</v>
      </c>
      <c r="U27" s="88">
        <f>IF(T27&lt;EOMONTH(S21,0),T27+1,"")</f>
        <v>45105</v>
      </c>
      <c r="V27" s="88">
        <f>IF(U27&lt;EOMONTH(S21,0),U27+1,"")</f>
        <v>45106</v>
      </c>
      <c r="W27" s="88">
        <f>IF(V27&lt;EOMONTH(S21,0),V27+1,"")</f>
        <v>45107</v>
      </c>
      <c r="X27" s="82" t="str">
        <f>IF(W27&lt;EOMONTH(S21,0),W27+1,"")</f>
        <v/>
      </c>
      <c r="Y27" s="82" t="str">
        <f>IF(X27&lt;EOMONTH(S21,0),X27+1,"")</f>
        <v/>
      </c>
      <c r="Z27" s="3"/>
      <c r="AA27" s="3"/>
      <c r="AB27" s="3"/>
    </row>
    <row r="28" spans="1:29" ht="15" customHeight="1" x14ac:dyDescent="0.3">
      <c r="A28" s="3"/>
      <c r="B28" s="3"/>
      <c r="C28" s="83"/>
      <c r="D28" s="83"/>
      <c r="E28" s="83"/>
      <c r="F28" s="83"/>
      <c r="G28" s="83"/>
      <c r="H28" s="83"/>
      <c r="I28" s="83"/>
      <c r="J28" s="84"/>
      <c r="K28" s="83"/>
      <c r="L28" s="83"/>
      <c r="M28" s="83"/>
      <c r="N28" s="83"/>
      <c r="O28" s="83"/>
      <c r="P28" s="83"/>
      <c r="Q28" s="83"/>
      <c r="R28" s="84"/>
      <c r="S28" s="83"/>
      <c r="T28" s="83"/>
      <c r="U28" s="83"/>
      <c r="V28" s="83"/>
      <c r="W28" s="83"/>
      <c r="X28" s="83"/>
      <c r="Y28" s="83"/>
      <c r="Z28" s="3"/>
      <c r="AA28" s="3"/>
      <c r="AB28" s="3"/>
    </row>
    <row r="29" spans="1:29" ht="15" customHeight="1" x14ac:dyDescent="0.3">
      <c r="A29" s="3"/>
      <c r="B29" s="3"/>
      <c r="C29" s="93">
        <f>EDATE(DATE(ref_annee,1,1),6)</f>
        <v>45108</v>
      </c>
      <c r="D29" s="93"/>
      <c r="E29" s="93"/>
      <c r="F29" s="93"/>
      <c r="G29" s="93"/>
      <c r="H29" s="93"/>
      <c r="I29" s="93"/>
      <c r="J29" s="84"/>
      <c r="K29" s="93">
        <f>EDATE(DATE(ref_annee,1,1),7)</f>
        <v>45139</v>
      </c>
      <c r="L29" s="93"/>
      <c r="M29" s="93"/>
      <c r="N29" s="93"/>
      <c r="O29" s="93"/>
      <c r="P29" s="93"/>
      <c r="Q29" s="93"/>
      <c r="R29" s="84"/>
      <c r="S29" s="93">
        <f>EDATE(DATE(ref_annee,1,1),8)</f>
        <v>45170</v>
      </c>
      <c r="T29" s="93"/>
      <c r="U29" s="93"/>
      <c r="V29" s="93"/>
      <c r="W29" s="93"/>
      <c r="X29" s="93"/>
      <c r="Y29" s="93"/>
      <c r="Z29" s="3"/>
      <c r="AA29" s="3"/>
      <c r="AB29" s="3"/>
    </row>
    <row r="30" spans="1:29" ht="15" customHeight="1" x14ac:dyDescent="0.3">
      <c r="A30" s="3"/>
      <c r="B30" s="3"/>
      <c r="C30" s="85" t="s">
        <v>5</v>
      </c>
      <c r="D30" s="85" t="s">
        <v>6</v>
      </c>
      <c r="E30" s="85" t="s">
        <v>6</v>
      </c>
      <c r="F30" s="85" t="s">
        <v>7</v>
      </c>
      <c r="G30" s="85" t="s">
        <v>8</v>
      </c>
      <c r="H30" s="85" t="s">
        <v>9</v>
      </c>
      <c r="I30" s="85" t="s">
        <v>10</v>
      </c>
      <c r="J30" s="84"/>
      <c r="K30" s="85" t="s">
        <v>5</v>
      </c>
      <c r="L30" s="85" t="s">
        <v>6</v>
      </c>
      <c r="M30" s="85" t="s">
        <v>6</v>
      </c>
      <c r="N30" s="85" t="s">
        <v>7</v>
      </c>
      <c r="O30" s="85" t="s">
        <v>8</v>
      </c>
      <c r="P30" s="85" t="s">
        <v>9</v>
      </c>
      <c r="Q30" s="85" t="s">
        <v>10</v>
      </c>
      <c r="R30" s="84"/>
      <c r="S30" s="85" t="s">
        <v>5</v>
      </c>
      <c r="T30" s="85" t="s">
        <v>6</v>
      </c>
      <c r="U30" s="85" t="s">
        <v>6</v>
      </c>
      <c r="V30" s="85" t="s">
        <v>7</v>
      </c>
      <c r="W30" s="85" t="s">
        <v>8</v>
      </c>
      <c r="X30" s="85" t="s">
        <v>9</v>
      </c>
      <c r="Y30" s="85" t="s">
        <v>10</v>
      </c>
      <c r="Z30" s="3"/>
      <c r="AA30" s="3"/>
      <c r="AB30" s="3"/>
    </row>
    <row r="31" spans="1:29" ht="15" customHeight="1" x14ac:dyDescent="0.3">
      <c r="A31" s="3"/>
      <c r="B31" s="3"/>
      <c r="C31" s="82" t="str">
        <f>IF(WEEKDAY(C29)=2,C29,"")</f>
        <v/>
      </c>
      <c r="D31" s="82" t="str">
        <f>IF(C31&lt;&gt;"",C31+1,IF(WEEKDAY(C29)=3,C29,""))</f>
        <v/>
      </c>
      <c r="E31" s="82" t="str">
        <f>IF(D31&lt;&gt;"",D31+1,IF(WEEKDAY(C29)=4,C29,""))</f>
        <v/>
      </c>
      <c r="F31" s="82" t="str">
        <f>IF(E31&lt;&gt;"",E31+1,IF(WEEKDAY(C29)=5,C29,""))</f>
        <v/>
      </c>
      <c r="G31" s="82" t="str">
        <f>IF(F31&lt;&gt;"",F31+1,IF(WEEKDAY(C29)=6,C29,""))</f>
        <v/>
      </c>
      <c r="H31" s="88">
        <f>IF(G31&lt;&gt;"",G31+1,IF(WEEKDAY(C29)=7,C29,""))</f>
        <v>45108</v>
      </c>
      <c r="I31" s="88">
        <f>IF(H31&lt;&gt;"",H31+1,IF(WEEKDAY(C29)=1,C29,""))</f>
        <v>45109</v>
      </c>
      <c r="J31" s="84"/>
      <c r="K31" s="82" t="str">
        <f>IF(WEEKDAY(K29)=2,K29,"")</f>
        <v/>
      </c>
      <c r="L31" s="110">
        <f>IF(K31&lt;&gt;"",K31+1,IF(WEEKDAY(K29)=3,K29,""))</f>
        <v>45139</v>
      </c>
      <c r="M31" s="110">
        <f>IF(L31&lt;&gt;"",L31+1,IF(WEEKDAY(K29)=4,K29,""))</f>
        <v>45140</v>
      </c>
      <c r="N31" s="110">
        <f>IF(M31&lt;&gt;"",M31+1,IF(WEEKDAY(K29)=5,K29,""))</f>
        <v>45141</v>
      </c>
      <c r="O31" s="110">
        <f>IF(N31&lt;&gt;"",N31+1,IF(WEEKDAY(K29)=6,K29,""))</f>
        <v>45142</v>
      </c>
      <c r="P31" s="88">
        <f>IF(O31&lt;&gt;"",O31+1,IF(WEEKDAY(K29)=7,K29,""))</f>
        <v>45143</v>
      </c>
      <c r="Q31" s="88">
        <f>IF(P31&lt;&gt;"",P31+1,IF(WEEKDAY(K29)=1,K29,""))</f>
        <v>45144</v>
      </c>
      <c r="R31" s="84"/>
      <c r="S31" s="82" t="str">
        <f>IF(WEEKDAY(S29)=2,S29,"")</f>
        <v/>
      </c>
      <c r="T31" s="82" t="str">
        <f>IF(S31&lt;&gt;"",S31+1,IF(WEEKDAY(S29)=3,S29,""))</f>
        <v/>
      </c>
      <c r="U31" s="82" t="str">
        <f>IF(T31&lt;&gt;"",T31+1,IF(WEEKDAY(S29)=4,S29,""))</f>
        <v/>
      </c>
      <c r="V31" s="82" t="str">
        <f>IF(U31&lt;&gt;"",U31+1,IF(WEEKDAY(S29)=5,S29,""))</f>
        <v/>
      </c>
      <c r="W31" s="88">
        <f>IF(V31&lt;&gt;"",V31+1,IF(WEEKDAY(S29)=6,S29,""))</f>
        <v>45170</v>
      </c>
      <c r="X31" s="88">
        <f>IF(W31&lt;&gt;"",W31+1,IF(WEEKDAY(S29)=7,S29,""))</f>
        <v>45171</v>
      </c>
      <c r="Y31" s="88">
        <f>IF(X31&lt;&gt;"",X31+1,IF(WEEKDAY(S29)=1,S29,""))</f>
        <v>45172</v>
      </c>
      <c r="Z31" s="3"/>
      <c r="AA31" s="3"/>
      <c r="AB31" s="3"/>
    </row>
    <row r="32" spans="1:29" ht="15" customHeight="1" x14ac:dyDescent="0.3">
      <c r="A32" s="3"/>
      <c r="B32" s="3"/>
      <c r="C32" s="88">
        <f>I31+1</f>
        <v>45110</v>
      </c>
      <c r="D32" s="88">
        <f t="shared" ref="D32:I32" si="18">C32+1</f>
        <v>45111</v>
      </c>
      <c r="E32" s="88">
        <f t="shared" si="18"/>
        <v>45112</v>
      </c>
      <c r="F32" s="88">
        <f t="shared" si="18"/>
        <v>45113</v>
      </c>
      <c r="G32" s="88">
        <f t="shared" si="18"/>
        <v>45114</v>
      </c>
      <c r="H32" s="88">
        <f t="shared" si="18"/>
        <v>45115</v>
      </c>
      <c r="I32" s="88">
        <f t="shared" si="18"/>
        <v>45116</v>
      </c>
      <c r="J32" s="84"/>
      <c r="K32" s="88">
        <f>Q31+1</f>
        <v>45145</v>
      </c>
      <c r="L32" s="88">
        <f t="shared" ref="L32:Q32" si="19">K32+1</f>
        <v>45146</v>
      </c>
      <c r="M32" s="88">
        <f t="shared" si="19"/>
        <v>45147</v>
      </c>
      <c r="N32" s="88">
        <f t="shared" si="19"/>
        <v>45148</v>
      </c>
      <c r="O32" s="88">
        <f t="shared" si="19"/>
        <v>45149</v>
      </c>
      <c r="P32" s="88">
        <f t="shared" si="19"/>
        <v>45150</v>
      </c>
      <c r="Q32" s="88">
        <f t="shared" si="19"/>
        <v>45151</v>
      </c>
      <c r="R32" s="84"/>
      <c r="S32" s="88">
        <f>Y31+1</f>
        <v>45173</v>
      </c>
      <c r="T32" s="88">
        <f t="shared" ref="T32:Y32" si="20">S32+1</f>
        <v>45174</v>
      </c>
      <c r="U32" s="88">
        <f t="shared" si="20"/>
        <v>45175</v>
      </c>
      <c r="V32" s="88">
        <f t="shared" si="20"/>
        <v>45176</v>
      </c>
      <c r="W32" s="88">
        <f t="shared" si="20"/>
        <v>45177</v>
      </c>
      <c r="X32" s="88">
        <f t="shared" si="20"/>
        <v>45178</v>
      </c>
      <c r="Y32" s="88">
        <f t="shared" si="20"/>
        <v>45179</v>
      </c>
      <c r="Z32" s="3"/>
      <c r="AA32" s="3"/>
      <c r="AB32" s="3"/>
    </row>
    <row r="33" spans="1:40" ht="15" customHeight="1" x14ac:dyDescent="0.3">
      <c r="A33" s="3"/>
      <c r="B33" s="3"/>
      <c r="C33" s="88">
        <f>I32+1</f>
        <v>45117</v>
      </c>
      <c r="D33" s="88">
        <f t="shared" ref="D33:I33" si="21">C33+1</f>
        <v>45118</v>
      </c>
      <c r="E33" s="88">
        <f t="shared" si="21"/>
        <v>45119</v>
      </c>
      <c r="F33" s="88">
        <f t="shared" si="21"/>
        <v>45120</v>
      </c>
      <c r="G33" s="88">
        <f t="shared" si="21"/>
        <v>45121</v>
      </c>
      <c r="H33" s="88">
        <f t="shared" si="21"/>
        <v>45122</v>
      </c>
      <c r="I33" s="88">
        <f t="shared" si="21"/>
        <v>45123</v>
      </c>
      <c r="J33" s="84"/>
      <c r="K33" s="88">
        <f>Q32+1</f>
        <v>45152</v>
      </c>
      <c r="L33" s="88">
        <f t="shared" ref="L33:Q33" si="22">K33+1</f>
        <v>45153</v>
      </c>
      <c r="M33" s="88">
        <f t="shared" si="22"/>
        <v>45154</v>
      </c>
      <c r="N33" s="88">
        <f t="shared" si="22"/>
        <v>45155</v>
      </c>
      <c r="O33" s="88">
        <f t="shared" si="22"/>
        <v>45156</v>
      </c>
      <c r="P33" s="88">
        <f t="shared" si="22"/>
        <v>45157</v>
      </c>
      <c r="Q33" s="88">
        <f t="shared" si="22"/>
        <v>45158</v>
      </c>
      <c r="R33" s="84"/>
      <c r="S33" s="110">
        <f>Y32+1</f>
        <v>45180</v>
      </c>
      <c r="T33" s="110">
        <f t="shared" ref="T33:Y33" si="23">S33+1</f>
        <v>45181</v>
      </c>
      <c r="U33" s="110">
        <f t="shared" si="23"/>
        <v>45182</v>
      </c>
      <c r="V33" s="110">
        <f t="shared" si="23"/>
        <v>45183</v>
      </c>
      <c r="W33" s="110">
        <f t="shared" si="23"/>
        <v>45184</v>
      </c>
      <c r="X33" s="88">
        <f t="shared" si="23"/>
        <v>45185</v>
      </c>
      <c r="Y33" s="88">
        <f t="shared" si="23"/>
        <v>45186</v>
      </c>
      <c r="Z33" s="3"/>
      <c r="AA33" s="3"/>
      <c r="AB33" s="3"/>
    </row>
    <row r="34" spans="1:40" ht="15" customHeight="1" x14ac:dyDescent="0.3">
      <c r="A34" s="3"/>
      <c r="B34" s="3"/>
      <c r="C34" s="88">
        <f>I33+1</f>
        <v>45124</v>
      </c>
      <c r="D34" s="88">
        <f t="shared" ref="D34:I34" si="24">C34+1</f>
        <v>45125</v>
      </c>
      <c r="E34" s="88">
        <f t="shared" si="24"/>
        <v>45126</v>
      </c>
      <c r="F34" s="108">
        <f t="shared" si="24"/>
        <v>45127</v>
      </c>
      <c r="G34" s="110">
        <f t="shared" si="24"/>
        <v>45128</v>
      </c>
      <c r="H34" s="88">
        <f t="shared" si="24"/>
        <v>45129</v>
      </c>
      <c r="I34" s="88">
        <f t="shared" si="24"/>
        <v>45130</v>
      </c>
      <c r="J34" s="84"/>
      <c r="K34" s="88">
        <f>Q33+1</f>
        <v>45159</v>
      </c>
      <c r="L34" s="88">
        <f t="shared" ref="L34:Q34" si="25">K34+1</f>
        <v>45160</v>
      </c>
      <c r="M34" s="88">
        <f t="shared" si="25"/>
        <v>45161</v>
      </c>
      <c r="N34" s="88">
        <f t="shared" si="25"/>
        <v>45162</v>
      </c>
      <c r="O34" s="88">
        <f t="shared" si="25"/>
        <v>45163</v>
      </c>
      <c r="P34" s="88">
        <f t="shared" si="25"/>
        <v>45164</v>
      </c>
      <c r="Q34" s="88">
        <f t="shared" si="25"/>
        <v>45165</v>
      </c>
      <c r="R34" s="84"/>
      <c r="S34" s="108">
        <f>Y33+1</f>
        <v>45187</v>
      </c>
      <c r="T34" s="88">
        <f t="shared" ref="T34:Y34" si="26">S34+1</f>
        <v>45188</v>
      </c>
      <c r="U34" s="88">
        <f t="shared" si="26"/>
        <v>45189</v>
      </c>
      <c r="V34" s="88">
        <f t="shared" si="26"/>
        <v>45190</v>
      </c>
      <c r="W34" s="88">
        <f t="shared" si="26"/>
        <v>45191</v>
      </c>
      <c r="X34" s="88">
        <f t="shared" si="26"/>
        <v>45192</v>
      </c>
      <c r="Y34" s="88">
        <f t="shared" si="26"/>
        <v>45193</v>
      </c>
      <c r="Z34" s="3"/>
      <c r="AA34" s="3"/>
      <c r="AB34" s="3"/>
    </row>
    <row r="35" spans="1:40" ht="15" customHeight="1" x14ac:dyDescent="0.3">
      <c r="A35" s="3"/>
      <c r="B35" s="3"/>
      <c r="C35" s="110">
        <f>IF(I34&lt;EOMONTH(C29,0),I34+1,"")</f>
        <v>45131</v>
      </c>
      <c r="D35" s="110">
        <f>IF(C35&lt;EOMONTH(C29,0),C35+1,"")</f>
        <v>45132</v>
      </c>
      <c r="E35" s="110">
        <f>IF(D35&lt;EOMONTH(C29,0),D35+1,"")</f>
        <v>45133</v>
      </c>
      <c r="F35" s="110">
        <f>IF(E35&lt;EOMONTH(C29,0),E35+1,"")</f>
        <v>45134</v>
      </c>
      <c r="G35" s="110">
        <f>IF(F35&lt;EOMONTH(C29,0),F35+1,"")</f>
        <v>45135</v>
      </c>
      <c r="H35" s="88">
        <f>IF(G35&lt;EOMONTH(C29,0),G35+1,"")</f>
        <v>45136</v>
      </c>
      <c r="I35" s="88">
        <f>IF(H35&lt;EOMONTH(C29,0),H35+1,"")</f>
        <v>45137</v>
      </c>
      <c r="J35" s="84"/>
      <c r="K35" s="88">
        <f>IF(Q34&lt;EOMONTH(K29,0),Q34+1,"")</f>
        <v>45166</v>
      </c>
      <c r="L35" s="88">
        <f>IF(K35&lt;EOMONTH(K29,0),K35+1,"")</f>
        <v>45167</v>
      </c>
      <c r="M35" s="88">
        <f>IF(L35&lt;EOMONTH(K29,0),L35+1,"")</f>
        <v>45168</v>
      </c>
      <c r="N35" s="88">
        <f>IF(M35&lt;EOMONTH(K29,0),M35+1,"")</f>
        <v>45169</v>
      </c>
      <c r="O35" s="82" t="str">
        <f>IF(N35&lt;EOMONTH(K29,0),N35+1,"")</f>
        <v/>
      </c>
      <c r="P35" s="82" t="str">
        <f>IF(O35&lt;EOMONTH(K29,0),O35+1,"")</f>
        <v/>
      </c>
      <c r="Q35" s="82" t="str">
        <f>IF(P35&lt;EOMONTH(K29,0),P35+1,"")</f>
        <v/>
      </c>
      <c r="R35" s="84"/>
      <c r="S35" s="88">
        <f>IF(Y34&lt;EOMONTH(S29,0),Y34+1,"")</f>
        <v>45194</v>
      </c>
      <c r="T35" s="88">
        <f>IF(S35&lt;EOMONTH(S29,0),S35+1,"")</f>
        <v>45195</v>
      </c>
      <c r="U35" s="88">
        <f>IF(T35&lt;EOMONTH(S29,0),T35+1,"")</f>
        <v>45196</v>
      </c>
      <c r="V35" s="88">
        <f>IF(U35&lt;EOMONTH(S29,0),U35+1,"")</f>
        <v>45197</v>
      </c>
      <c r="W35" s="88">
        <f>IF(V35&lt;EOMONTH(S29,0),V35+1,"")</f>
        <v>45198</v>
      </c>
      <c r="X35" s="88">
        <f>IF(W35&lt;EOMONTH(S29,0),W35+1,"")</f>
        <v>45199</v>
      </c>
      <c r="Y35" s="82" t="str">
        <f>IF(X35&lt;EOMONTH(S29,0),X35+1,"")</f>
        <v/>
      </c>
      <c r="Z35" s="3"/>
      <c r="AA35" s="3"/>
      <c r="AB35" s="3"/>
    </row>
    <row r="36" spans="1:40" ht="15" customHeight="1" x14ac:dyDescent="0.3">
      <c r="A36" s="3"/>
      <c r="B36" s="3"/>
      <c r="C36" s="108">
        <f>IF(I35&lt;EOMONTH(C29,0),I35+1,"")</f>
        <v>45138</v>
      </c>
      <c r="D36" s="82" t="str">
        <f>IF(C36&lt;EOMONTH(C29,0),C36+1,"")</f>
        <v/>
      </c>
      <c r="E36" s="82" t="str">
        <f>IF(D36&lt;EOMONTH(C29,0),D36+1,"")</f>
        <v/>
      </c>
      <c r="F36" s="82" t="str">
        <f>IF(E36&lt;EOMONTH(C29,0),E36+1,"")</f>
        <v/>
      </c>
      <c r="G36" s="82" t="str">
        <f>IF(F36&lt;EOMONTH(C29,0),F36+1,"")</f>
        <v/>
      </c>
      <c r="H36" s="82" t="str">
        <f>IF(G36&lt;EOMONTH(C29,0),G36+1,"")</f>
        <v/>
      </c>
      <c r="I36" s="82" t="str">
        <f>IF(H36&lt;EOMONTH(C29,0),H36+1,"")</f>
        <v/>
      </c>
      <c r="J36" s="84"/>
      <c r="K36" s="82" t="str">
        <f>IF(Q35&lt;EOMONTH(K29,0),Q35+1,"")</f>
        <v/>
      </c>
      <c r="L36" s="82" t="str">
        <f>IF(K36&lt;EOMONTH(K29,0),K36+1,"")</f>
        <v/>
      </c>
      <c r="M36" s="82" t="str">
        <f>IF(L36&lt;EOMONTH(K29,0),L36+1,"")</f>
        <v/>
      </c>
      <c r="N36" s="82" t="str">
        <f>IF(M36&lt;EOMONTH(K29,0),M36+1,"")</f>
        <v/>
      </c>
      <c r="O36" s="82" t="str">
        <f>IF(N36&lt;EOMONTH(K29,0),N36+1,"")</f>
        <v/>
      </c>
      <c r="P36" s="82" t="str">
        <f>IF(O36&lt;EOMONTH(K29,0),O36+1,"")</f>
        <v/>
      </c>
      <c r="Q36" s="82" t="str">
        <f>IF(P36&lt;EOMONTH(K29,0),P36+1,"")</f>
        <v/>
      </c>
      <c r="R36" s="84"/>
      <c r="S36" s="82" t="str">
        <f>IF(Y35&lt;EOMONTH(S29,0),Y35+1,"")</f>
        <v/>
      </c>
      <c r="T36" s="82" t="str">
        <f>IF(S36&lt;EOMONTH(S29,0),S36+1,"")</f>
        <v/>
      </c>
      <c r="U36" s="82" t="str">
        <f>IF(T36&lt;EOMONTH(S29,0),T36+1,"")</f>
        <v/>
      </c>
      <c r="V36" s="82" t="str">
        <f>IF(U36&lt;EOMONTH(S29,0),U36+1,"")</f>
        <v/>
      </c>
      <c r="W36" s="82" t="str">
        <f>IF(V36&lt;EOMONTH(S29,0),V36+1,"")</f>
        <v/>
      </c>
      <c r="X36" s="82" t="str">
        <f>IF(W36&lt;EOMONTH(S29,0),W36+1,"")</f>
        <v/>
      </c>
      <c r="Y36" s="82" t="str">
        <f>IF(X36&lt;EOMONTH(S29,0),X36+1,"")</f>
        <v/>
      </c>
      <c r="Z36" s="3"/>
      <c r="AA36" s="3"/>
      <c r="AB36" s="3"/>
    </row>
    <row r="37" spans="1:40" ht="15" customHeight="1" x14ac:dyDescent="0.3">
      <c r="A37" s="3"/>
      <c r="B37" s="3"/>
      <c r="C37" s="86"/>
      <c r="D37" s="86"/>
      <c r="E37" s="86"/>
      <c r="F37" s="86"/>
      <c r="G37" s="86"/>
      <c r="H37" s="86"/>
      <c r="I37" s="86"/>
      <c r="J37" s="84"/>
      <c r="K37" s="86"/>
      <c r="L37" s="86"/>
      <c r="M37" s="86"/>
      <c r="N37" s="86"/>
      <c r="O37" s="86"/>
      <c r="P37" s="86"/>
      <c r="Q37" s="86"/>
      <c r="R37" s="84"/>
      <c r="S37" s="86"/>
      <c r="T37" s="86"/>
      <c r="U37" s="86"/>
      <c r="V37" s="86"/>
      <c r="W37" s="86"/>
      <c r="X37" s="86"/>
      <c r="Y37" s="86"/>
      <c r="Z37" s="3"/>
      <c r="AA37" s="3"/>
      <c r="AB37" s="3"/>
      <c r="AN37" s="79"/>
    </row>
    <row r="38" spans="1:40" ht="15" customHeight="1" x14ac:dyDescent="0.3">
      <c r="A38" s="3"/>
      <c r="B38" s="3"/>
      <c r="C38" s="93">
        <f>EDATE(DATE(ref_annee,1,1),9)</f>
        <v>45200</v>
      </c>
      <c r="D38" s="93"/>
      <c r="E38" s="93"/>
      <c r="F38" s="93"/>
      <c r="G38" s="93"/>
      <c r="H38" s="93"/>
      <c r="I38" s="93"/>
      <c r="J38" s="84"/>
      <c r="K38" s="93">
        <f>EDATE(DATE(ref_annee,1,1),10)</f>
        <v>45231</v>
      </c>
      <c r="L38" s="93"/>
      <c r="M38" s="93"/>
      <c r="N38" s="93"/>
      <c r="O38" s="93"/>
      <c r="P38" s="93"/>
      <c r="Q38" s="93"/>
      <c r="R38" s="84"/>
      <c r="S38" s="93">
        <f>EDATE(DATE(ref_annee,1,1),11)</f>
        <v>45261</v>
      </c>
      <c r="T38" s="93"/>
      <c r="U38" s="93"/>
      <c r="V38" s="93"/>
      <c r="W38" s="93"/>
      <c r="X38" s="93"/>
      <c r="Y38" s="93"/>
      <c r="Z38" s="3"/>
      <c r="AA38" s="3"/>
      <c r="AB38" s="3"/>
    </row>
    <row r="39" spans="1:40" ht="15" customHeight="1" x14ac:dyDescent="0.3">
      <c r="A39" s="3"/>
      <c r="B39" s="3"/>
      <c r="C39" s="85" t="s">
        <v>5</v>
      </c>
      <c r="D39" s="85" t="s">
        <v>6</v>
      </c>
      <c r="E39" s="85" t="s">
        <v>6</v>
      </c>
      <c r="F39" s="85" t="s">
        <v>7</v>
      </c>
      <c r="G39" s="85" t="s">
        <v>8</v>
      </c>
      <c r="H39" s="85" t="s">
        <v>9</v>
      </c>
      <c r="I39" s="85" t="s">
        <v>10</v>
      </c>
      <c r="J39" s="84"/>
      <c r="K39" s="85" t="s">
        <v>5</v>
      </c>
      <c r="L39" s="85" t="s">
        <v>6</v>
      </c>
      <c r="M39" s="85" t="s">
        <v>6</v>
      </c>
      <c r="N39" s="85" t="s">
        <v>7</v>
      </c>
      <c r="O39" s="85" t="s">
        <v>8</v>
      </c>
      <c r="P39" s="85" t="s">
        <v>9</v>
      </c>
      <c r="Q39" s="85" t="s">
        <v>10</v>
      </c>
      <c r="R39" s="84"/>
      <c r="S39" s="85" t="s">
        <v>5</v>
      </c>
      <c r="T39" s="85" t="s">
        <v>6</v>
      </c>
      <c r="U39" s="85" t="s">
        <v>6</v>
      </c>
      <c r="V39" s="85" t="s">
        <v>7</v>
      </c>
      <c r="W39" s="85" t="s">
        <v>8</v>
      </c>
      <c r="X39" s="85" t="s">
        <v>9</v>
      </c>
      <c r="Y39" s="85" t="s">
        <v>10</v>
      </c>
      <c r="Z39" s="3"/>
      <c r="AA39" s="3"/>
      <c r="AB39" s="3"/>
    </row>
    <row r="40" spans="1:40" ht="15" customHeight="1" x14ac:dyDescent="0.3">
      <c r="A40" s="3"/>
      <c r="B40" s="3"/>
      <c r="C40" s="82" t="str">
        <f>IF(WEEKDAY(C38)=2,C38,"")</f>
        <v/>
      </c>
      <c r="D40" s="82" t="str">
        <f>IF(C40&lt;&gt;"",C40+1,IF(WEEKDAY(C38)=3,C38,""))</f>
        <v/>
      </c>
      <c r="E40" s="82" t="str">
        <f>IF(D40&lt;&gt;"",D40+1,IF(WEEKDAY(C38)=4,C38,""))</f>
        <v/>
      </c>
      <c r="F40" s="82" t="str">
        <f>IF(E40&lt;&gt;"",E40+1,IF(WEEKDAY(C38)=5,C38,""))</f>
        <v/>
      </c>
      <c r="G40" s="82" t="str">
        <f>IF(F40&lt;&gt;"",F40+1,IF(WEEKDAY(C38)=6,C38,""))</f>
        <v/>
      </c>
      <c r="H40" s="82" t="str">
        <f>IF(G40&lt;&gt;"",G40+1,IF(WEEKDAY(C38)=7,C38,""))</f>
        <v/>
      </c>
      <c r="I40" s="88">
        <f>IF(H40&lt;&gt;"",H40+1,IF(WEEKDAY(C38)=1,C38,""))</f>
        <v>45200</v>
      </c>
      <c r="J40" s="84"/>
      <c r="K40" s="82" t="str">
        <f>IF(WEEKDAY(K38)=2,K38,"")</f>
        <v/>
      </c>
      <c r="L40" s="82" t="str">
        <f>IF(K40&lt;&gt;"",K40+1,IF(WEEKDAY(K38)=3,K38,""))</f>
        <v/>
      </c>
      <c r="M40" s="88">
        <f>IF(L40&lt;&gt;"",L40+1,IF(WEEKDAY(K38)=4,K38,""))</f>
        <v>45231</v>
      </c>
      <c r="N40" s="88">
        <f>IF(M40&lt;&gt;"",M40+1,IF(WEEKDAY(K38)=5,K38,""))</f>
        <v>45232</v>
      </c>
      <c r="O40" s="88">
        <f>IF(N40&lt;&gt;"",N40+1,IF(WEEKDAY(K38)=6,K38,""))</f>
        <v>45233</v>
      </c>
      <c r="P40" s="88">
        <f>IF(O40&lt;&gt;"",O40+1,IF(WEEKDAY(K38)=7,K38,""))</f>
        <v>45234</v>
      </c>
      <c r="Q40" s="88">
        <f>IF(P40&lt;&gt;"",P40+1,IF(WEEKDAY(K38)=1,K38,""))</f>
        <v>45235</v>
      </c>
      <c r="R40" s="84"/>
      <c r="S40" s="82" t="str">
        <f>IF(WEEKDAY(S38)=2,S38,"")</f>
        <v/>
      </c>
      <c r="T40" s="82" t="str">
        <f>IF(S40&lt;&gt;"",S40+1,IF(WEEKDAY(S38)=3,S38,""))</f>
        <v/>
      </c>
      <c r="U40" s="82" t="str">
        <f>IF(T40&lt;&gt;"",T40+1,IF(WEEKDAY(S38)=4,S38,""))</f>
        <v/>
      </c>
      <c r="V40" s="82" t="str">
        <f>IF(U40&lt;&gt;"",U40+1,IF(WEEKDAY(S38)=5,S38,""))</f>
        <v/>
      </c>
      <c r="W40" s="88">
        <f>IF(V40&lt;&gt;"",V40+1,IF(WEEKDAY(S38)=6,S38,""))</f>
        <v>45261</v>
      </c>
      <c r="X40" s="88">
        <f>IF(W40&lt;&gt;"",W40+1,IF(WEEKDAY(S38)=7,S38,""))</f>
        <v>45262</v>
      </c>
      <c r="Y40" s="88">
        <f>IF(X40&lt;&gt;"",X40+1,IF(WEEKDAY(S38)=1,S38,""))</f>
        <v>45263</v>
      </c>
      <c r="Z40" s="3"/>
      <c r="AA40" s="3"/>
      <c r="AB40" s="3"/>
    </row>
    <row r="41" spans="1:40" ht="15" customHeight="1" x14ac:dyDescent="0.3">
      <c r="A41" s="3"/>
      <c r="B41" s="3"/>
      <c r="C41" s="88">
        <f>I40+1</f>
        <v>45201</v>
      </c>
      <c r="D41" s="88">
        <f t="shared" ref="D41:I41" si="27">C41+1</f>
        <v>45202</v>
      </c>
      <c r="E41" s="88">
        <f t="shared" si="27"/>
        <v>45203</v>
      </c>
      <c r="F41" s="88">
        <f t="shared" si="27"/>
        <v>45204</v>
      </c>
      <c r="G41" s="88">
        <f t="shared" si="27"/>
        <v>45205</v>
      </c>
      <c r="H41" s="88">
        <f t="shared" si="27"/>
        <v>45206</v>
      </c>
      <c r="I41" s="88">
        <f t="shared" si="27"/>
        <v>45207</v>
      </c>
      <c r="J41" s="84"/>
      <c r="K41" s="88">
        <f>Q40+1</f>
        <v>45236</v>
      </c>
      <c r="L41" s="88">
        <f t="shared" ref="L41:Q41" si="28">K41+1</f>
        <v>45237</v>
      </c>
      <c r="M41" s="88">
        <f t="shared" si="28"/>
        <v>45238</v>
      </c>
      <c r="N41" s="88">
        <f t="shared" si="28"/>
        <v>45239</v>
      </c>
      <c r="O41" s="88">
        <f t="shared" si="28"/>
        <v>45240</v>
      </c>
      <c r="P41" s="88">
        <f t="shared" si="28"/>
        <v>45241</v>
      </c>
      <c r="Q41" s="88">
        <f t="shared" si="28"/>
        <v>45242</v>
      </c>
      <c r="R41" s="84"/>
      <c r="S41" s="88">
        <f>Y40+1</f>
        <v>45264</v>
      </c>
      <c r="T41" s="88">
        <f t="shared" ref="T41:Y41" si="29">S41+1</f>
        <v>45265</v>
      </c>
      <c r="U41" s="88">
        <f t="shared" si="29"/>
        <v>45266</v>
      </c>
      <c r="V41" s="88">
        <f t="shared" si="29"/>
        <v>45267</v>
      </c>
      <c r="W41" s="88">
        <f t="shared" si="29"/>
        <v>45268</v>
      </c>
      <c r="X41" s="88">
        <f t="shared" si="29"/>
        <v>45269</v>
      </c>
      <c r="Y41" s="88">
        <f t="shared" si="29"/>
        <v>45270</v>
      </c>
      <c r="Z41" s="3"/>
      <c r="AA41" s="3"/>
      <c r="AB41" s="3"/>
    </row>
    <row r="42" spans="1:40" ht="15" customHeight="1" x14ac:dyDescent="0.3">
      <c r="A42" s="3"/>
      <c r="B42" s="3"/>
      <c r="C42" s="88">
        <f>I41+1</f>
        <v>45208</v>
      </c>
      <c r="D42" s="88">
        <f t="shared" ref="D42:I42" si="30">C42+1</f>
        <v>45209</v>
      </c>
      <c r="E42" s="88">
        <f t="shared" si="30"/>
        <v>45210</v>
      </c>
      <c r="F42" s="88">
        <f t="shared" si="30"/>
        <v>45211</v>
      </c>
      <c r="G42" s="88">
        <f t="shared" si="30"/>
        <v>45212</v>
      </c>
      <c r="H42" s="88">
        <f t="shared" si="30"/>
        <v>45213</v>
      </c>
      <c r="I42" s="88">
        <f t="shared" si="30"/>
        <v>45214</v>
      </c>
      <c r="J42" s="84"/>
      <c r="K42" s="88">
        <f>Q41+1</f>
        <v>45243</v>
      </c>
      <c r="L42" s="88">
        <f t="shared" ref="L42:Q42" si="31">K42+1</f>
        <v>45244</v>
      </c>
      <c r="M42" s="88">
        <f t="shared" si="31"/>
        <v>45245</v>
      </c>
      <c r="N42" s="88">
        <f t="shared" si="31"/>
        <v>45246</v>
      </c>
      <c r="O42" s="88">
        <f t="shared" si="31"/>
        <v>45247</v>
      </c>
      <c r="P42" s="88">
        <f t="shared" si="31"/>
        <v>45248</v>
      </c>
      <c r="Q42" s="88">
        <f t="shared" si="31"/>
        <v>45249</v>
      </c>
      <c r="R42" s="84"/>
      <c r="S42" s="88">
        <f>Y41+1</f>
        <v>45271</v>
      </c>
      <c r="T42" s="88">
        <f t="shared" ref="T42:Y42" si="32">S42+1</f>
        <v>45272</v>
      </c>
      <c r="U42" s="88">
        <f t="shared" si="32"/>
        <v>45273</v>
      </c>
      <c r="V42" s="88">
        <f t="shared" si="32"/>
        <v>45274</v>
      </c>
      <c r="W42" s="88">
        <f t="shared" si="32"/>
        <v>45275</v>
      </c>
      <c r="X42" s="88">
        <f t="shared" si="32"/>
        <v>45276</v>
      </c>
      <c r="Y42" s="88">
        <f t="shared" si="32"/>
        <v>45277</v>
      </c>
      <c r="Z42" s="3"/>
      <c r="AA42" s="3"/>
      <c r="AB42" s="3"/>
    </row>
    <row r="43" spans="1:40" ht="15" customHeight="1" x14ac:dyDescent="0.3">
      <c r="A43" s="3"/>
      <c r="B43" s="3"/>
      <c r="C43" s="88">
        <f>I42+1</f>
        <v>45215</v>
      </c>
      <c r="D43" s="88">
        <f t="shared" ref="D43:I43" si="33">C43+1</f>
        <v>45216</v>
      </c>
      <c r="E43" s="88">
        <f t="shared" si="33"/>
        <v>45217</v>
      </c>
      <c r="F43" s="88">
        <f t="shared" si="33"/>
        <v>45218</v>
      </c>
      <c r="G43" s="88">
        <f t="shared" si="33"/>
        <v>45219</v>
      </c>
      <c r="H43" s="88">
        <f t="shared" si="33"/>
        <v>45220</v>
      </c>
      <c r="I43" s="88">
        <f t="shared" si="33"/>
        <v>45221</v>
      </c>
      <c r="J43" s="84"/>
      <c r="K43" s="88">
        <f>Q42+1</f>
        <v>45250</v>
      </c>
      <c r="L43" s="88">
        <f t="shared" ref="L43:Q43" si="34">K43+1</f>
        <v>45251</v>
      </c>
      <c r="M43" s="88">
        <f t="shared" si="34"/>
        <v>45252</v>
      </c>
      <c r="N43" s="88">
        <f t="shared" si="34"/>
        <v>45253</v>
      </c>
      <c r="O43" s="88">
        <f t="shared" si="34"/>
        <v>45254</v>
      </c>
      <c r="P43" s="88">
        <f t="shared" si="34"/>
        <v>45255</v>
      </c>
      <c r="Q43" s="88">
        <f t="shared" si="34"/>
        <v>45256</v>
      </c>
      <c r="R43" s="84"/>
      <c r="S43" s="88">
        <f>Y42+1</f>
        <v>45278</v>
      </c>
      <c r="T43" s="88">
        <f t="shared" ref="T43:Y43" si="35">S43+1</f>
        <v>45279</v>
      </c>
      <c r="U43" s="88">
        <f t="shared" si="35"/>
        <v>45280</v>
      </c>
      <c r="V43" s="88">
        <f t="shared" si="35"/>
        <v>45281</v>
      </c>
      <c r="W43" s="88">
        <f t="shared" si="35"/>
        <v>45282</v>
      </c>
      <c r="X43" s="88">
        <f t="shared" si="35"/>
        <v>45283</v>
      </c>
      <c r="Y43" s="88">
        <f t="shared" si="35"/>
        <v>45284</v>
      </c>
      <c r="Z43" s="3"/>
      <c r="AA43" s="3"/>
      <c r="AB43" s="3"/>
    </row>
    <row r="44" spans="1:40" ht="15" customHeight="1" x14ac:dyDescent="0.3">
      <c r="A44" s="3"/>
      <c r="B44" s="3"/>
      <c r="C44" s="88">
        <f>IF(I43&lt;EOMONTH(C38,0),I43+1,"")</f>
        <v>45222</v>
      </c>
      <c r="D44" s="88">
        <f>IF(C44&lt;EOMONTH(C38,0),C44+1,"")</f>
        <v>45223</v>
      </c>
      <c r="E44" s="88">
        <f>IF(D44&lt;EOMONTH(C38,0),D44+1,"")</f>
        <v>45224</v>
      </c>
      <c r="F44" s="88">
        <f>IF(E44&lt;EOMONTH(C38,0),E44+1,"")</f>
        <v>45225</v>
      </c>
      <c r="G44" s="88">
        <f>IF(F44&lt;EOMONTH(C38,0),F44+1,"")</f>
        <v>45226</v>
      </c>
      <c r="H44" s="88">
        <f>IF(G44&lt;EOMONTH(C38,0),G44+1,"")</f>
        <v>45227</v>
      </c>
      <c r="I44" s="88">
        <f>IF(H44&lt;EOMONTH(C38,0),H44+1,"")</f>
        <v>45228</v>
      </c>
      <c r="J44" s="84"/>
      <c r="K44" s="88">
        <f>IF(Q43&lt;EOMONTH(K38,0),Q43+1,"")</f>
        <v>45257</v>
      </c>
      <c r="L44" s="88">
        <f>IF(K44&lt;EOMONTH(K38,0),K44+1,"")</f>
        <v>45258</v>
      </c>
      <c r="M44" s="88">
        <f>IF(L44&lt;EOMONTH(K38,0),L44+1,"")</f>
        <v>45259</v>
      </c>
      <c r="N44" s="88">
        <f>IF(M44&lt;EOMONTH(K38,0),M44+1,"")</f>
        <v>45260</v>
      </c>
      <c r="O44" s="82" t="str">
        <f>IF(N44&lt;EOMONTH(K38,0),N44+1,"")</f>
        <v/>
      </c>
      <c r="P44" s="82" t="str">
        <f>IF(O44&lt;EOMONTH(K38,0),O44+1,"")</f>
        <v/>
      </c>
      <c r="Q44" s="82" t="str">
        <f>IF(P44&lt;EOMONTH(K38,0),P44+1,"")</f>
        <v/>
      </c>
      <c r="R44" s="84"/>
      <c r="S44" s="88">
        <f>IF(Y43&lt;EOMONTH(S38,0),Y43+1,"")</f>
        <v>45285</v>
      </c>
      <c r="T44" s="108">
        <f>IF(S44&lt;EOMONTH(S38,0),S44+1,"")</f>
        <v>45286</v>
      </c>
      <c r="U44" s="108">
        <f>IF(T44&lt;EOMONTH(S38,0),T44+1,"")</f>
        <v>45287</v>
      </c>
      <c r="V44" s="108">
        <f>IF(U44&lt;EOMONTH(S38,0),U44+1,"")</f>
        <v>45288</v>
      </c>
      <c r="W44" s="108">
        <f>IF(V44&lt;EOMONTH(S38,0),V44+1,"")</f>
        <v>45289</v>
      </c>
      <c r="X44" s="88">
        <f>IF(W44&lt;EOMONTH(S38,0),W44+1,"")</f>
        <v>45290</v>
      </c>
      <c r="Y44" s="88">
        <f>IF(X44&lt;EOMONTH(S38,0),X44+1,"")</f>
        <v>45291</v>
      </c>
      <c r="Z44" s="3"/>
      <c r="AA44" s="3"/>
      <c r="AB44" s="3"/>
    </row>
    <row r="45" spans="1:40" ht="15" customHeight="1" x14ac:dyDescent="0.3">
      <c r="A45" s="3"/>
      <c r="B45" s="3"/>
      <c r="C45" s="88">
        <f>IF(I44&lt;EOMONTH(C38,0),I44+1,"")</f>
        <v>45229</v>
      </c>
      <c r="D45" s="88">
        <f>IF(C45&lt;EOMONTH(C38,0),C45+1,"")</f>
        <v>45230</v>
      </c>
      <c r="E45" s="82" t="str">
        <f>IF(D45&lt;EOMONTH(C38,0),D45+1,"")</f>
        <v/>
      </c>
      <c r="F45" s="82" t="str">
        <f>IF(E45&lt;EOMONTH(C38,0),E45+1,"")</f>
        <v/>
      </c>
      <c r="G45" s="82" t="str">
        <f>IF(F45&lt;EOMONTH(C38,0),F45+1,"")</f>
        <v/>
      </c>
      <c r="H45" s="82" t="str">
        <f>IF(G45&lt;EOMONTH(C38,0),G45+1,"")</f>
        <v/>
      </c>
      <c r="I45" s="82" t="str">
        <f>IF(H45&lt;EOMONTH(C38,0),H45+1,"")</f>
        <v/>
      </c>
      <c r="J45" s="84"/>
      <c r="K45" s="82" t="str">
        <f>IF(Q44&lt;EOMONTH(K38,0),Q44+1,"")</f>
        <v/>
      </c>
      <c r="L45" s="82" t="str">
        <f>IF(K45&lt;EOMONTH(K38,0),K45+1,"")</f>
        <v/>
      </c>
      <c r="M45" s="82" t="str">
        <f>IF(L45&lt;EOMONTH(K38,0),L45+1,"")</f>
        <v/>
      </c>
      <c r="N45" s="82" t="str">
        <f>IF(M45&lt;EOMONTH(K38,0),M45+1,"")</f>
        <v/>
      </c>
      <c r="O45" s="82" t="str">
        <f>IF(N45&lt;EOMONTH(K38,0),N45+1,"")</f>
        <v/>
      </c>
      <c r="P45" s="82" t="str">
        <f>IF(O45&lt;EOMONTH(K38,0),O45+1,"")</f>
        <v/>
      </c>
      <c r="Q45" s="82" t="str">
        <f>IF(P45&lt;EOMONTH(K38,0),P45+1,"")</f>
        <v/>
      </c>
      <c r="R45" s="84"/>
      <c r="S45" s="82" t="str">
        <f>IF(Y44&lt;EOMONTH(S38,0),Y44+1,"")</f>
        <v/>
      </c>
      <c r="T45" s="82" t="str">
        <f>IF(S45&lt;EOMONTH(S38,0),S45+1,"")</f>
        <v/>
      </c>
      <c r="U45" s="82" t="str">
        <f>IF(T45&lt;EOMONTH(S38,0),T45+1,"")</f>
        <v/>
      </c>
      <c r="V45" s="82" t="str">
        <f>IF(U45&lt;EOMONTH(S38,0),U45+1,"")</f>
        <v/>
      </c>
      <c r="W45" s="82" t="str">
        <f>IF(V45&lt;EOMONTH(S38,0),V45+1,"")</f>
        <v/>
      </c>
      <c r="X45" s="82" t="str">
        <f>IF(W45&lt;EOMONTH(S38,0),W45+1,"")</f>
        <v/>
      </c>
      <c r="Y45" s="82" t="str">
        <f>IF(X45&lt;EOMONTH(S38,0),X45+1,"")</f>
        <v/>
      </c>
      <c r="Z45" s="3"/>
      <c r="AA45" s="3"/>
      <c r="AB45" s="3"/>
    </row>
    <row r="46" spans="1:40" ht="15" customHeight="1" x14ac:dyDescent="0.3">
      <c r="A46" s="3"/>
      <c r="B46" s="3"/>
      <c r="C46" s="13"/>
      <c r="D46" s="13"/>
      <c r="E46" s="13"/>
      <c r="F46" s="13"/>
      <c r="G46" s="13"/>
      <c r="H46" s="13"/>
      <c r="I46" s="13"/>
      <c r="J46" s="3"/>
      <c r="K46" s="13"/>
      <c r="L46" s="13"/>
      <c r="M46" s="13"/>
      <c r="O46" s="50"/>
      <c r="P46" s="50"/>
      <c r="Q46" s="13"/>
      <c r="R46" s="3"/>
      <c r="S46" s="13"/>
      <c r="T46" s="13"/>
      <c r="U46" s="13"/>
      <c r="V46" s="13"/>
      <c r="W46" s="13"/>
      <c r="X46" s="13"/>
      <c r="Y46" s="13"/>
      <c r="Z46" s="3"/>
      <c r="AA46" s="3"/>
      <c r="AB46" s="3"/>
    </row>
    <row r="47" spans="1:40" ht="13.8" customHeight="1" x14ac:dyDescent="0.3">
      <c r="A47" s="3"/>
      <c r="B47" s="3"/>
      <c r="C47" s="14"/>
      <c r="D47" s="7" t="s">
        <v>11</v>
      </c>
      <c r="E47" s="3"/>
      <c r="F47" s="3"/>
      <c r="G47" s="3"/>
      <c r="H47" s="107"/>
      <c r="I47" s="7" t="str">
        <f>Config!$C$2</f>
        <v>Vacances</v>
      </c>
      <c r="J47" s="3"/>
      <c r="K47" s="3"/>
      <c r="L47" s="3"/>
      <c r="N47" s="103"/>
      <c r="O47" s="7" t="str">
        <f>Config!C6</f>
        <v>Recuperation du Temps de Travail</v>
      </c>
      <c r="P47" s="49"/>
      <c r="U47" s="3"/>
      <c r="V47" s="3"/>
      <c r="W47" s="3"/>
      <c r="X47" s="3"/>
      <c r="Y47" s="3"/>
      <c r="Z47" s="3"/>
      <c r="AA47" s="3"/>
      <c r="AB47" s="3"/>
      <c r="AF47" s="49"/>
    </row>
    <row r="48" spans="1:40" ht="15" customHeight="1" x14ac:dyDescent="0.2">
      <c r="A48" s="3"/>
      <c r="C48" s="105"/>
      <c r="D48" s="51" t="str">
        <f>Config!C8</f>
        <v>Vacances TBV</v>
      </c>
      <c r="H48" s="100"/>
      <c r="I48" s="7" t="str">
        <f>Config!C3</f>
        <v>1/2 Congés Payés</v>
      </c>
      <c r="J48" s="3"/>
      <c r="K48" s="3"/>
      <c r="L48" s="3"/>
      <c r="M48" s="3"/>
      <c r="N48" s="104"/>
      <c r="O48" s="7" t="str">
        <f>Config!C7</f>
        <v>1/2 journée Recuperation du Temps de Travail</v>
      </c>
      <c r="P48" s="3"/>
      <c r="Q48" s="81"/>
      <c r="R48" s="81"/>
      <c r="S48" s="81"/>
      <c r="T48" s="81"/>
      <c r="U48" s="81"/>
      <c r="V48" s="81"/>
      <c r="W48" s="81"/>
      <c r="X48" s="81"/>
      <c r="Z48" s="15"/>
      <c r="AA48" s="15"/>
      <c r="AB48" s="15"/>
    </row>
    <row r="49" spans="3:3" x14ac:dyDescent="0.3">
      <c r="C49" s="16"/>
    </row>
  </sheetData>
  <mergeCells count="28">
    <mergeCell ref="C38:I38"/>
    <mergeCell ref="K38:Q38"/>
    <mergeCell ref="S38:Y38"/>
    <mergeCell ref="G2:T2"/>
    <mergeCell ref="I3:R3"/>
    <mergeCell ref="C5:F5"/>
    <mergeCell ref="G5:J5"/>
    <mergeCell ref="R5:Y5"/>
    <mergeCell ref="M5:Q5"/>
    <mergeCell ref="C21:I21"/>
    <mergeCell ref="K21:Q21"/>
    <mergeCell ref="S21:Y21"/>
    <mergeCell ref="C29:I29"/>
    <mergeCell ref="K29:Q29"/>
    <mergeCell ref="S29:Y29"/>
    <mergeCell ref="C7:Y7"/>
    <mergeCell ref="H10:I10"/>
    <mergeCell ref="P10:Q10"/>
    <mergeCell ref="C12:I12"/>
    <mergeCell ref="K12:Q12"/>
    <mergeCell ref="S12:Y12"/>
    <mergeCell ref="W10:X10"/>
    <mergeCell ref="H9:I9"/>
    <mergeCell ref="P9:Q9"/>
    <mergeCell ref="H8:I8"/>
    <mergeCell ref="P8:Q8"/>
    <mergeCell ref="W8:X8"/>
    <mergeCell ref="W9:X9"/>
  </mergeCells>
  <conditionalFormatting sqref="R5:Y5">
    <cfRule type="cellIs" dxfId="274" priority="318" operator="equal">
      <formula>"Entrer un # employé"</formula>
    </cfRule>
  </conditionalFormatting>
  <conditionalFormatting sqref="C16:E16 G16:I16 C14:I15 C17:I19">
    <cfRule type="expression" dxfId="273" priority="201">
      <formula>OR(WEEKDAY(C14)=1,WEEKDAY(C14)=7)</formula>
    </cfRule>
  </conditionalFormatting>
  <conditionalFormatting sqref="K14:Q19">
    <cfRule type="expression" dxfId="272" priority="129">
      <formula>OR(WEEKDAY(K14)=1,WEEKDAY(K14)=7)</formula>
    </cfRule>
  </conditionalFormatting>
  <conditionalFormatting sqref="S14:Y19">
    <cfRule type="expression" dxfId="271" priority="126">
      <formula>OR(WEEKDAY(S14)=1,WEEKDAY(S14)=7)</formula>
    </cfRule>
  </conditionalFormatting>
  <conditionalFormatting sqref="C23:I27">
    <cfRule type="expression" dxfId="270" priority="123">
      <formula>OR(WEEKDAY(C23)=1,WEEKDAY(C23)=7)</formula>
    </cfRule>
  </conditionalFormatting>
  <conditionalFormatting sqref="K27:M27 P23:Q26">
    <cfRule type="expression" dxfId="269" priority="120">
      <formula>OR(WEEKDAY(K23)=1,WEEKDAY(K23)=7)</formula>
    </cfRule>
  </conditionalFormatting>
  <conditionalFormatting sqref="S23:Y27">
    <cfRule type="expression" dxfId="268" priority="117">
      <formula>OR(WEEKDAY(S23)=1,WEEKDAY(S23)=7)</formula>
    </cfRule>
  </conditionalFormatting>
  <conditionalFormatting sqref="C31:I36">
    <cfRule type="expression" dxfId="267" priority="114">
      <formula>OR(WEEKDAY(C31)=1,WEEKDAY(C31)=7)</formula>
    </cfRule>
  </conditionalFormatting>
  <conditionalFormatting sqref="K31:Q36">
    <cfRule type="expression" dxfId="266" priority="111">
      <formula>OR(WEEKDAY(K31)=1,WEEKDAY(K31)=7)</formula>
    </cfRule>
  </conditionalFormatting>
  <conditionalFormatting sqref="S31:Y36">
    <cfRule type="expression" dxfId="265" priority="108">
      <formula>OR(WEEKDAY(S31)=1,WEEKDAY(S31)=7)</formula>
    </cfRule>
  </conditionalFormatting>
  <conditionalFormatting sqref="C40:I45">
    <cfRule type="expression" dxfId="264" priority="105">
      <formula>OR(WEEKDAY(C40)=1,WEEKDAY(C40)=7)</formula>
    </cfRule>
  </conditionalFormatting>
  <conditionalFormatting sqref="K40:Q45">
    <cfRule type="expression" dxfId="263" priority="102">
      <formula>OR(WEEKDAY(K40)=1,WEEKDAY(K40)=7)</formula>
    </cfRule>
  </conditionalFormatting>
  <conditionalFormatting sqref="S41:Y43 Y40 S45:Y45 S44:T44">
    <cfRule type="expression" dxfId="262" priority="99">
      <formula>OR(WEEKDAY(S40)=1,WEEKDAY(S40)=7)</formula>
    </cfRule>
  </conditionalFormatting>
  <conditionalFormatting sqref="S40:T40">
    <cfRule type="expression" dxfId="261" priority="48">
      <formula>OR(WEEKDAY(S40)=1,WEEKDAY(S40)=7)</formula>
    </cfRule>
  </conditionalFormatting>
  <conditionalFormatting sqref="X44:Y44">
    <cfRule type="expression" dxfId="260" priority="42">
      <formula>OR(WEEKDAY(X44)=1,WEEKDAY(X44)=7)</formula>
    </cfRule>
  </conditionalFormatting>
  <conditionalFormatting sqref="U40:V40">
    <cfRule type="expression" dxfId="259" priority="36">
      <formula>OR(WEEKDAY(U40)=1,WEEKDAY(U40)=7)</formula>
    </cfRule>
  </conditionalFormatting>
  <conditionalFormatting sqref="N27:Q27">
    <cfRule type="expression" dxfId="258" priority="30">
      <formula>OR(WEEKDAY(N27)=1,WEEKDAY(N27)=7)</formula>
    </cfRule>
  </conditionalFormatting>
  <conditionalFormatting sqref="W40:X40">
    <cfRule type="expression" dxfId="257" priority="18">
      <formula>OR(WEEKDAY(W40)=1,WEEKDAY(W40)=7)</formula>
    </cfRule>
  </conditionalFormatting>
  <conditionalFormatting sqref="F16">
    <cfRule type="expression" dxfId="256" priority="6">
      <formula>OR(WEEKDAY(F16)=1,WEEKDAY(F16)=7)</formula>
    </cfRule>
  </conditionalFormatting>
  <conditionalFormatting sqref="K26:M26 K23:O25">
    <cfRule type="expression" dxfId="255" priority="4">
      <formula>OR(WEEKDAY(K23)=1,WEEKDAY(K23)=7)</formula>
    </cfRule>
  </conditionalFormatting>
  <conditionalFormatting sqref="N26:O26">
    <cfRule type="expression" dxfId="254" priority="2">
      <formula>OR(WEEKDAY(N26)=1,WEEKDAY(N26)=7)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DB_Selection_Range_To_PDF_And_Create_Mail_2">
                <anchor moveWithCells="1" sizeWithCells="1">
                  <from>
                    <xdr:col>20</xdr:col>
                    <xdr:colOff>144780</xdr:colOff>
                    <xdr:row>1</xdr:row>
                    <xdr:rowOff>45720</xdr:rowOff>
                  </from>
                  <to>
                    <xdr:col>25</xdr:col>
                    <xdr:colOff>205740</xdr:colOff>
                    <xdr:row>2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20B8ECB-7EC1-4060-A8E8-E3EFAAC2F555}">
          <x14:formula1>
            <xm:f>Employés!$A$2:$A$21</xm:f>
          </x14:formula1>
          <xm:sqref>G5:J5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FF00"/>
  </sheetPr>
  <dimension ref="B1:AG31"/>
  <sheetViews>
    <sheetView zoomScale="118" workbookViewId="0">
      <selection activeCell="C19" sqref="C19"/>
    </sheetView>
  </sheetViews>
  <sheetFormatPr baseColWidth="10" defaultColWidth="11.44140625" defaultRowHeight="13.2" x14ac:dyDescent="0.3"/>
  <cols>
    <col min="1" max="1" width="11.44140625" style="19"/>
    <col min="2" max="2" width="10" style="19" bestFit="1" customWidth="1"/>
    <col min="3" max="3" width="40.109375" style="19" bestFit="1" customWidth="1"/>
    <col min="4" max="5" width="11.44140625" style="19"/>
    <col min="6" max="7" width="11.44140625" style="19" bestFit="1" customWidth="1"/>
    <col min="8" max="10" width="11.44140625" style="19" customWidth="1"/>
    <col min="11" max="11" width="63.44140625" style="19" customWidth="1"/>
    <col min="12" max="13" width="11.44140625" style="19" customWidth="1"/>
    <col min="14" max="18" width="11.44140625" style="19"/>
    <col min="19" max="19" width="41.44140625" style="19" customWidth="1"/>
    <col min="20" max="16384" width="11.44140625" style="19"/>
  </cols>
  <sheetData>
    <row r="1" spans="2:20" x14ac:dyDescent="0.3">
      <c r="B1" s="40" t="s">
        <v>12</v>
      </c>
      <c r="C1" s="40" t="s">
        <v>13</v>
      </c>
      <c r="L1" s="19" t="s">
        <v>135</v>
      </c>
      <c r="M1" s="19" t="s">
        <v>136</v>
      </c>
      <c r="N1" s="19" t="s">
        <v>137</v>
      </c>
      <c r="O1" s="19" t="s">
        <v>138</v>
      </c>
      <c r="P1" s="19" t="s">
        <v>139</v>
      </c>
      <c r="Q1" s="19" t="s">
        <v>140</v>
      </c>
      <c r="S1" s="18" t="s">
        <v>17</v>
      </c>
      <c r="T1" s="44" t="s">
        <v>18</v>
      </c>
    </row>
    <row r="2" spans="2:20" x14ac:dyDescent="0.3">
      <c r="B2" s="107" t="s">
        <v>14</v>
      </c>
      <c r="C2" s="41" t="s">
        <v>15</v>
      </c>
      <c r="S2" s="18"/>
      <c r="T2" s="44"/>
    </row>
    <row r="3" spans="2:20" x14ac:dyDescent="0.3">
      <c r="B3" s="100" t="s">
        <v>19</v>
      </c>
      <c r="C3" s="41" t="s">
        <v>20</v>
      </c>
      <c r="S3" s="18"/>
      <c r="T3" s="44"/>
    </row>
    <row r="4" spans="2:20" x14ac:dyDescent="0.3">
      <c r="B4" s="101" t="s">
        <v>21</v>
      </c>
      <c r="C4" s="41" t="s">
        <v>22</v>
      </c>
      <c r="S4" s="18"/>
      <c r="T4" s="44"/>
    </row>
    <row r="5" spans="2:20" x14ac:dyDescent="0.3">
      <c r="B5" s="102" t="s">
        <v>23</v>
      </c>
      <c r="C5" s="41" t="s">
        <v>24</v>
      </c>
      <c r="S5" s="18"/>
      <c r="T5" s="44"/>
    </row>
    <row r="6" spans="2:20" x14ac:dyDescent="0.3">
      <c r="B6" s="103" t="s">
        <v>25</v>
      </c>
      <c r="C6" s="41" t="s">
        <v>26</v>
      </c>
      <c r="S6" s="18"/>
      <c r="T6" s="44"/>
    </row>
    <row r="7" spans="2:20" x14ac:dyDescent="0.3">
      <c r="B7" s="104" t="s">
        <v>27</v>
      </c>
      <c r="C7" s="41" t="s">
        <v>28</v>
      </c>
      <c r="S7" s="19" t="s">
        <v>31</v>
      </c>
      <c r="T7" s="45">
        <f>DATE(ref_annee,1,1)</f>
        <v>44927</v>
      </c>
    </row>
    <row r="8" spans="2:20" x14ac:dyDescent="0.3">
      <c r="B8" s="105" t="s">
        <v>29</v>
      </c>
      <c r="C8" s="41" t="s">
        <v>30</v>
      </c>
      <c r="S8" s="19" t="s">
        <v>34</v>
      </c>
      <c r="T8" s="45">
        <f>DATE(ref_annee,5,1)</f>
        <v>45047</v>
      </c>
    </row>
    <row r="9" spans="2:20" x14ac:dyDescent="0.3">
      <c r="B9" s="106" t="s">
        <v>32</v>
      </c>
      <c r="C9" s="41" t="s">
        <v>33</v>
      </c>
      <c r="S9" s="19" t="s">
        <v>35</v>
      </c>
      <c r="T9" s="45">
        <f>DATE(ref_annee,11,11)</f>
        <v>45241</v>
      </c>
    </row>
    <row r="10" spans="2:20" ht="14.4" x14ac:dyDescent="0.3">
      <c r="B10"/>
      <c r="S10" s="18" t="s">
        <v>36</v>
      </c>
      <c r="T10" s="6"/>
    </row>
    <row r="11" spans="2:20" ht="14.4" x14ac:dyDescent="0.3">
      <c r="B11"/>
      <c r="F11" s="89" t="s">
        <v>141</v>
      </c>
      <c r="S11" s="19" t="s">
        <v>37</v>
      </c>
      <c r="T11" s="46">
        <f>ROUND(DATE(ref_annee,4,1)/7+MOD(19*MOD(ref_annee,19)-7,30)*14%,0)*7-6</f>
        <v>45025</v>
      </c>
    </row>
    <row r="12" spans="2:20" ht="14.4" x14ac:dyDescent="0.3">
      <c r="B12"/>
      <c r="S12" s="19" t="s">
        <v>38</v>
      </c>
      <c r="T12" s="45">
        <f>T11+1</f>
        <v>45026</v>
      </c>
    </row>
    <row r="13" spans="2:20" ht="14.4" x14ac:dyDescent="0.3">
      <c r="B13"/>
      <c r="S13" s="19" t="s">
        <v>39</v>
      </c>
      <c r="T13" s="45">
        <f>T11+39</f>
        <v>45064</v>
      </c>
    </row>
    <row r="14" spans="2:20" ht="14.4" x14ac:dyDescent="0.3">
      <c r="B14"/>
      <c r="S14" s="19" t="s">
        <v>40</v>
      </c>
      <c r="T14" s="45">
        <f>T11+50</f>
        <v>45075</v>
      </c>
    </row>
    <row r="15" spans="2:20" x14ac:dyDescent="0.3">
      <c r="B15" s="42" t="s">
        <v>16</v>
      </c>
      <c r="C15" s="43">
        <v>2023</v>
      </c>
      <c r="S15" s="19" t="s">
        <v>41</v>
      </c>
      <c r="T15" s="45">
        <f>DATE(ref_annee,8,15)</f>
        <v>45153</v>
      </c>
    </row>
    <row r="16" spans="2:20" ht="14.4" x14ac:dyDescent="0.3">
      <c r="B16"/>
      <c r="S16" s="19" t="s">
        <v>42</v>
      </c>
      <c r="T16" s="45">
        <f>DATE(ref_annee,11,1)</f>
        <v>45231</v>
      </c>
    </row>
    <row r="17" spans="2:33" ht="14.4" x14ac:dyDescent="0.3">
      <c r="B17"/>
      <c r="S17" s="19" t="s">
        <v>43</v>
      </c>
      <c r="T17" s="45">
        <f>DATE(ref_annee,12,25)</f>
        <v>45285</v>
      </c>
    </row>
    <row r="18" spans="2:33" ht="14.4" x14ac:dyDescent="0.3">
      <c r="B18"/>
    </row>
    <row r="19" spans="2:33" ht="14.4" x14ac:dyDescent="0.3">
      <c r="B19"/>
    </row>
    <row r="20" spans="2:33" ht="14.4" x14ac:dyDescent="0.3">
      <c r="B20"/>
      <c r="S20" s="19" t="s">
        <v>44</v>
      </c>
      <c r="AG20" s="4"/>
    </row>
    <row r="21" spans="2:33" x14ac:dyDescent="0.25">
      <c r="S21" s="48" t="s">
        <v>45</v>
      </c>
      <c r="T21" s="47"/>
    </row>
    <row r="22" spans="2:33" x14ac:dyDescent="0.25">
      <c r="S22" s="48" t="s">
        <v>46</v>
      </c>
      <c r="T22" s="47"/>
    </row>
    <row r="23" spans="2:33" x14ac:dyDescent="0.25">
      <c r="S23" s="48" t="s">
        <v>47</v>
      </c>
      <c r="T23" s="47"/>
    </row>
    <row r="24" spans="2:33" x14ac:dyDescent="0.25">
      <c r="S24" s="48" t="s">
        <v>48</v>
      </c>
      <c r="T24" s="45">
        <f>DATE(ref_annee,5,9)</f>
        <v>45055</v>
      </c>
    </row>
    <row r="25" spans="2:33" x14ac:dyDescent="0.25">
      <c r="S25" s="48" t="s">
        <v>49</v>
      </c>
      <c r="T25" s="47"/>
    </row>
    <row r="26" spans="2:33" x14ac:dyDescent="0.25">
      <c r="S26" s="48" t="s">
        <v>50</v>
      </c>
      <c r="T26" s="47"/>
    </row>
    <row r="27" spans="2:33" x14ac:dyDescent="0.25">
      <c r="S27" s="48" t="s">
        <v>51</v>
      </c>
      <c r="T27" s="45">
        <f>DATE(ref_annee,6,23)</f>
        <v>45100</v>
      </c>
    </row>
    <row r="28" spans="2:33" x14ac:dyDescent="0.25">
      <c r="S28" s="48" t="s">
        <v>52</v>
      </c>
      <c r="T28" s="47"/>
    </row>
    <row r="29" spans="2:33" x14ac:dyDescent="0.25">
      <c r="S29" s="48" t="s">
        <v>53</v>
      </c>
      <c r="T29" s="47"/>
    </row>
    <row r="30" spans="2:33" x14ac:dyDescent="0.25">
      <c r="S30" s="48" t="s">
        <v>54</v>
      </c>
      <c r="T30" s="47"/>
    </row>
    <row r="31" spans="2:33" x14ac:dyDescent="0.25">
      <c r="S31" s="48" t="s">
        <v>55</v>
      </c>
      <c r="T31" s="45">
        <f>DATE(ref_annee,12,26)</f>
        <v>45286</v>
      </c>
    </row>
  </sheetData>
  <hyperlinks>
    <hyperlink ref="F11" r:id="rId1" xr:uid="{7242CE50-E82F-46C2-9794-506F1C4C528F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0c31367-7014-4fae-aaf5-aeadf62cc46f">
      <UserInfo>
        <DisplayName>Ilyas Hormatallah</DisplayName>
        <AccountId>38</AccountId>
        <AccountType/>
      </UserInfo>
      <UserInfo>
        <DisplayName>Marjorie Seidel</DisplayName>
        <AccountId>18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2645A976199A429F59FE8C53C2DE64" ma:contentTypeVersion="8" ma:contentTypeDescription="Create a new document." ma:contentTypeScope="" ma:versionID="b91736d2c1405c620ab4bb4d868f8f00">
  <xsd:schema xmlns:xsd="http://www.w3.org/2001/XMLSchema" xmlns:xs="http://www.w3.org/2001/XMLSchema" xmlns:p="http://schemas.microsoft.com/office/2006/metadata/properties" xmlns:ns2="44452648-d9d0-4738-84a4-0dcf4e02a768" xmlns:ns3="80c31367-7014-4fae-aaf5-aeadf62cc46f" targetNamespace="http://schemas.microsoft.com/office/2006/metadata/properties" ma:root="true" ma:fieldsID="3f24454abe8778eb6d3bcd81f532264e" ns2:_="" ns3:_="">
    <xsd:import namespace="44452648-d9d0-4738-84a4-0dcf4e02a768"/>
    <xsd:import namespace="80c31367-7014-4fae-aaf5-aeadf62cc4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452648-d9d0-4738-84a4-0dcf4e02a7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31367-7014-4fae-aaf5-aeadf62cc46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7D3498-00DA-4586-ACF6-F2B5CC13FF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7BE0A6-FFE1-49A3-B8C4-2F1F9CF84F16}">
  <ds:schemaRefs>
    <ds:schemaRef ds:uri="http://purl.org/dc/terms/"/>
    <ds:schemaRef ds:uri="http://schemas.microsoft.com/office/2006/documentManagement/types"/>
    <ds:schemaRef ds:uri="44452648-d9d0-4738-84a4-0dcf4e02a768"/>
    <ds:schemaRef ds:uri="80c31367-7014-4fae-aaf5-aeadf62cc46f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7FC1523-290D-43B2-A937-3D44873B23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452648-d9d0-4738-84a4-0dcf4e02a768"/>
    <ds:schemaRef ds:uri="80c31367-7014-4fae-aaf5-aeadf62cc4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Guide utilisateur</vt:lpstr>
      <vt:lpstr>Planning</vt:lpstr>
      <vt:lpstr>Employés</vt:lpstr>
      <vt:lpstr>Relevé</vt:lpstr>
      <vt:lpstr>Config</vt:lpstr>
      <vt:lpstr>annee_ref</vt:lpstr>
      <vt:lpstr>employe_ID</vt:lpstr>
      <vt:lpstr>employes</vt:lpstr>
      <vt:lpstr>ref_annee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CABS</dc:creator>
  <cp:keywords/>
  <dc:description/>
  <cp:lastModifiedBy>François ROUZE</cp:lastModifiedBy>
  <cp:revision/>
  <cp:lastPrinted>2023-06-22T12:39:12Z</cp:lastPrinted>
  <dcterms:created xsi:type="dcterms:W3CDTF">2014-02-27T17:57:09Z</dcterms:created>
  <dcterms:modified xsi:type="dcterms:W3CDTF">2023-06-23T12:13:04Z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0x010100322645A976199A429F59FE8C53C2DE64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TemplateUrl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</Properties>
</file>