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idyafavreau/Documents/"/>
    </mc:Choice>
  </mc:AlternateContent>
  <xr:revisionPtr revIDLastSave="0" documentId="13_ncr:1_{4B144B63-0DED-254E-A540-98F97814AA28}" xr6:coauthVersionLast="47" xr6:coauthVersionMax="47" xr10:uidLastSave="{00000000-0000-0000-0000-000000000000}"/>
  <bookViews>
    <workbookView xWindow="-60" yWindow="520" windowWidth="25600" windowHeight="14420" xr2:uid="{1604F4A5-7717-AA43-8C7F-208463EB10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D20" i="1"/>
  <c r="D17" i="1"/>
  <c r="C13" i="1"/>
  <c r="D21" i="1" s="1"/>
  <c r="H21" i="1" s="1"/>
  <c r="E4" i="1"/>
  <c r="D4" i="1"/>
  <c r="H22" i="1" l="1"/>
  <c r="D23" i="1"/>
  <c r="H23" i="1" s="1"/>
  <c r="H20" i="1"/>
  <c r="D19" i="1"/>
  <c r="H19" i="1" s="1"/>
</calcChain>
</file>

<file path=xl/sharedStrings.xml><?xml version="1.0" encoding="utf-8"?>
<sst xmlns="http://schemas.openxmlformats.org/spreadsheetml/2006/main" count="29" uniqueCount="21">
  <si>
    <t xml:space="preserve">Calcul IJSS </t>
  </si>
  <si>
    <t>Année de l'arrêt :</t>
  </si>
  <si>
    <t>Salaires M-1</t>
  </si>
  <si>
    <t>Année</t>
  </si>
  <si>
    <t>Indemnisation</t>
  </si>
  <si>
    <t>Plafond IJ</t>
  </si>
  <si>
    <t>28 premiers jours</t>
  </si>
  <si>
    <t>A compter du 29ème jour</t>
  </si>
  <si>
    <t>Salaire journalier de réf.</t>
  </si>
  <si>
    <t xml:space="preserve">Absence du salarié : </t>
  </si>
  <si>
    <t xml:space="preserve">Du : </t>
  </si>
  <si>
    <t xml:space="preserve">Au : </t>
  </si>
  <si>
    <t>Inclus</t>
  </si>
  <si>
    <t>Montant total IJ brutes</t>
  </si>
  <si>
    <t>Montant total IJ nettes</t>
  </si>
  <si>
    <t>PLF IJ
&lt;= 28 jours</t>
  </si>
  <si>
    <t>PLF IJ
&gt; 28 jours</t>
  </si>
  <si>
    <t>IJ brute journalière (&lt;= 28 jours)</t>
  </si>
  <si>
    <t>IJ nette journalière (&lt;= 28 jours)</t>
  </si>
  <si>
    <t>IJ brutes (&gt; 28 jours)</t>
  </si>
  <si>
    <t>IJ nettes (&gt; 28 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</si>
</sst>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yy"/>
    <numFmt numFmtId="165" formatCode="#,##0.00\ &quot;€&quot;"/>
    <numFmt numFmtId="166" formatCode="[$-F800]dddd\,\ mmmm\ dd\,\ yyyy"/>
    <numFmt numFmtId="167" formatCode="0\ &quot;jours&quot;"/>
  </numFmts>
  <fonts count="7">
    <font>
      <sz val="10"/>
      <color theme="1"/>
      <name val="ArialMT"/>
      <family val="2"/>
    </font>
    <font>
      <b/>
      <sz val="9"/>
      <color rgb="FFFF0000"/>
      <name val="ArialMT"/>
    </font>
    <font>
      <sz val="9"/>
      <name val="ArialMT"/>
    </font>
    <font>
      <b/>
      <sz val="9"/>
      <name val="ArialMT"/>
    </font>
    <font>
      <sz val="9"/>
      <color theme="1"/>
      <name val="ArialMT"/>
      <family val="2"/>
    </font>
    <font>
      <sz val="10"/>
      <color theme="1"/>
      <name val="Arial"/>
      <family val="2"/>
    </font>
    <font>
      <b/>
      <sz val="9"/>
      <color theme="1"/>
      <name val="ArialM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65" fontId="5" fillId="0" borderId="5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5" fontId="6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5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F7E32-3343-2644-9AD5-C802BF50AABD}">
  <sheetPr codeName="Feuil1"/>
  <dimension ref="A1:AQ24"/>
  <sheetViews>
    <sheetView tabSelected="1" workbookViewId="0">
      <selection activeCell="D22" sqref="D22"/>
    </sheetView>
  </sheetViews>
  <sheetFormatPr baseColWidth="10" defaultRowHeight="13"/>
  <cols>
    <col min="6" max="6" width="14.33203125" bestFit="1" customWidth="1"/>
  </cols>
  <sheetData>
    <row r="1" spans="1:43" s="1" customFormat="1" ht="16.25" customHeight="1">
      <c r="A1" s="1" t="s">
        <v>0</v>
      </c>
      <c r="C1" s="2"/>
      <c r="F1" s="3"/>
      <c r="G1" s="4"/>
      <c r="H1" s="4"/>
      <c r="AP1" s="2"/>
      <c r="AQ1" s="5"/>
    </row>
    <row r="2" spans="1:43" s="1" customFormat="1" ht="16.25" customHeight="1">
      <c r="C2" s="2"/>
      <c r="F2" s="3"/>
      <c r="G2" s="4"/>
      <c r="H2" s="4"/>
      <c r="AP2" s="2"/>
      <c r="AQ2" s="5"/>
    </row>
    <row r="3" spans="1:43" s="1" customFormat="1" ht="28">
      <c r="C3" s="2"/>
      <c r="D3" s="24" t="s">
        <v>15</v>
      </c>
      <c r="E3" s="24" t="s">
        <v>16</v>
      </c>
      <c r="G3" s="4"/>
      <c r="H3" s="4"/>
      <c r="AP3" s="2"/>
      <c r="AQ3" s="5"/>
    </row>
    <row r="4" spans="1:43" s="1" customFormat="1" ht="16.25" customHeight="1">
      <c r="A4" s="6" t="s">
        <v>1</v>
      </c>
      <c r="C4" s="25">
        <v>2023</v>
      </c>
      <c r="D4" s="29">
        <f>SUMIFS(M5:M10,H5:H10,C4,I5:I10,"28 premiers jours")</f>
        <v>220.14</v>
      </c>
      <c r="E4" s="29">
        <f>SUMIFS(M5:M10,H5:H10,C4,I5:I10,"A compter du 29ème jour")</f>
        <v>293.51</v>
      </c>
      <c r="G4" s="4"/>
      <c r="H4" s="10" t="s">
        <v>3</v>
      </c>
      <c r="I4" s="30" t="s">
        <v>4</v>
      </c>
      <c r="J4" s="31"/>
      <c r="K4" s="31"/>
      <c r="L4" s="32"/>
      <c r="M4" s="33" t="s">
        <v>5</v>
      </c>
      <c r="N4" s="33"/>
      <c r="AP4" s="2"/>
      <c r="AQ4" s="5"/>
    </row>
    <row r="5" spans="1:43" s="7" customFormat="1" ht="16.25" customHeight="1">
      <c r="C5" s="8"/>
      <c r="F5" s="3"/>
      <c r="G5" s="4"/>
      <c r="H5" s="15">
        <v>2023</v>
      </c>
      <c r="I5" s="34" t="s">
        <v>6</v>
      </c>
      <c r="J5" s="34"/>
      <c r="K5" s="34"/>
      <c r="L5" s="34"/>
      <c r="M5" s="35">
        <v>220.14</v>
      </c>
      <c r="N5" s="35"/>
      <c r="AP5" s="8"/>
      <c r="AQ5" s="9"/>
    </row>
    <row r="6" spans="1:43" s="7" customFormat="1" ht="16.25" customHeight="1">
      <c r="A6" s="26" t="s">
        <v>2</v>
      </c>
      <c r="B6" s="27"/>
      <c r="C6" s="10">
        <v>2000</v>
      </c>
      <c r="D6" s="11"/>
      <c r="H6" s="17">
        <v>2023</v>
      </c>
      <c r="I6" s="36" t="s">
        <v>7</v>
      </c>
      <c r="J6" s="36"/>
      <c r="K6" s="36"/>
      <c r="L6" s="36"/>
      <c r="M6" s="33">
        <v>293.51</v>
      </c>
      <c r="N6" s="33"/>
      <c r="AP6" s="8"/>
      <c r="AQ6" s="9"/>
    </row>
    <row r="7" spans="1:43" s="7" customFormat="1" ht="16.25" customHeight="1">
      <c r="A7" s="12"/>
      <c r="B7" s="13"/>
      <c r="C7" s="14"/>
      <c r="D7" s="11"/>
      <c r="H7" s="15">
        <v>2022</v>
      </c>
      <c r="I7" s="34" t="s">
        <v>6</v>
      </c>
      <c r="J7" s="34"/>
      <c r="K7" s="34"/>
      <c r="L7" s="34"/>
      <c r="M7" s="35">
        <v>205.84</v>
      </c>
      <c r="N7" s="35"/>
      <c r="AP7" s="8"/>
      <c r="AQ7" s="9"/>
    </row>
    <row r="8" spans="1:43" s="7" customFormat="1" ht="16.25" customHeight="1">
      <c r="A8" s="16"/>
      <c r="B8" s="16"/>
      <c r="C8" s="11"/>
      <c r="D8" s="11"/>
      <c r="H8" s="17">
        <v>2022</v>
      </c>
      <c r="I8" s="36" t="s">
        <v>7</v>
      </c>
      <c r="J8" s="36"/>
      <c r="K8" s="36"/>
      <c r="L8" s="36"/>
      <c r="M8" s="33">
        <v>274.45999999999998</v>
      </c>
      <c r="N8" s="33"/>
      <c r="AP8" s="8"/>
      <c r="AQ8" s="9"/>
    </row>
    <row r="9" spans="1:43" s="7" customFormat="1" ht="16.25" customHeight="1">
      <c r="A9" s="16"/>
      <c r="B9" s="16"/>
      <c r="C9" s="11"/>
      <c r="D9" s="11"/>
      <c r="H9" s="15">
        <v>2021</v>
      </c>
      <c r="I9" s="34" t="s">
        <v>6</v>
      </c>
      <c r="J9" s="34"/>
      <c r="K9" s="34"/>
      <c r="L9" s="34"/>
      <c r="M9" s="35">
        <v>205.84</v>
      </c>
      <c r="N9" s="35"/>
      <c r="AP9" s="8"/>
      <c r="AQ9" s="9"/>
    </row>
    <row r="10" spans="1:43" s="7" customFormat="1" ht="16.25" customHeight="1">
      <c r="A10" s="16"/>
      <c r="B10" s="16"/>
      <c r="C10" s="11"/>
      <c r="D10" s="11"/>
      <c r="H10" s="17">
        <v>2021</v>
      </c>
      <c r="I10" s="36" t="s">
        <v>7</v>
      </c>
      <c r="J10" s="36"/>
      <c r="K10" s="36"/>
      <c r="L10" s="36"/>
      <c r="M10" s="37">
        <v>274.45999999999998</v>
      </c>
      <c r="N10" s="37"/>
      <c r="AP10" s="8"/>
      <c r="AQ10" s="9"/>
    </row>
    <row r="11" spans="1:43" s="7" customFormat="1" ht="16.25" customHeight="1">
      <c r="A11" s="28"/>
      <c r="B11" s="28"/>
      <c r="C11" s="11"/>
      <c r="D11" s="11"/>
      <c r="AP11" s="8"/>
      <c r="AQ11" s="9"/>
    </row>
    <row r="12" spans="1:43" s="7" customFormat="1" ht="16.25" customHeight="1">
      <c r="A12" s="28"/>
      <c r="B12" s="28"/>
      <c r="C12" s="11"/>
      <c r="D12" s="11"/>
      <c r="E12" s="11"/>
      <c r="G12" s="18"/>
      <c r="AP12" s="8"/>
      <c r="AQ12" s="9"/>
    </row>
    <row r="13" spans="1:43" s="7" customFormat="1" ht="16.25" customHeight="1">
      <c r="A13" s="7" t="s">
        <v>8</v>
      </c>
      <c r="C13" s="19">
        <f>C6/30.42</f>
        <v>65.746219592373436</v>
      </c>
      <c r="F13" s="18"/>
      <c r="AP13" s="8"/>
      <c r="AQ13" s="9"/>
    </row>
    <row r="14" spans="1:43" s="7" customFormat="1" ht="16.25" customHeight="1">
      <c r="C14" s="20"/>
      <c r="F14" s="18"/>
      <c r="AP14" s="8"/>
      <c r="AQ14" s="9"/>
    </row>
    <row r="15" spans="1:43" s="7" customFormat="1" ht="16.25" customHeight="1">
      <c r="A15" s="7" t="s">
        <v>9</v>
      </c>
      <c r="C15" s="8"/>
      <c r="F15" s="18"/>
      <c r="AP15" s="8"/>
      <c r="AQ15" s="9"/>
    </row>
    <row r="16" spans="1:43" s="7" customFormat="1" ht="16.25" customHeight="1">
      <c r="A16" s="7" t="s">
        <v>10</v>
      </c>
      <c r="B16" s="21">
        <v>44656</v>
      </c>
      <c r="C16" s="8"/>
      <c r="F16" s="18"/>
      <c r="AP16" s="8"/>
      <c r="AQ16" s="9"/>
    </row>
    <row r="17" spans="1:43" s="7" customFormat="1" ht="16.25" customHeight="1">
      <c r="A17" s="7" t="s">
        <v>11</v>
      </c>
      <c r="B17" s="21">
        <v>44675</v>
      </c>
      <c r="C17" s="8" t="s">
        <v>12</v>
      </c>
      <c r="D17" s="22">
        <f>DATEDIF(B16,B17,"D")+1</f>
        <v>20</v>
      </c>
      <c r="F17" s="18"/>
      <c r="AP17" s="8"/>
      <c r="AQ17" s="9"/>
    </row>
    <row r="18" spans="1:43" s="7" customFormat="1" ht="16.25" customHeight="1">
      <c r="B18" s="21"/>
      <c r="C18" s="8"/>
      <c r="D18" s="22"/>
      <c r="F18" s="18"/>
      <c r="AP18" s="8"/>
      <c r="AQ18" s="9"/>
    </row>
    <row r="19" spans="1:43" s="7" customFormat="1" ht="16.25" customHeight="1">
      <c r="A19" s="7" t="s">
        <v>17</v>
      </c>
      <c r="B19" s="21"/>
      <c r="C19" s="8"/>
      <c r="D19" s="38">
        <f>C13*60%</f>
        <v>39.447731755424059</v>
      </c>
      <c r="E19" s="7" t="s">
        <v>18</v>
      </c>
      <c r="F19" s="18"/>
      <c r="H19" s="38">
        <f>D19*(1-6.7%)</f>
        <v>36.80473372781065</v>
      </c>
      <c r="AP19" s="8"/>
      <c r="AQ19" s="9"/>
    </row>
    <row r="20" spans="1:43" s="7" customFormat="1" ht="16.25" customHeight="1">
      <c r="A20" s="7" t="s">
        <v>19</v>
      </c>
      <c r="B20" s="21"/>
      <c r="C20" s="8"/>
      <c r="D20" s="39">
        <f>MIN(28,D17)*MIN($C$13,$D$4)*60%</f>
        <v>788.95463510848128</v>
      </c>
      <c r="E20" s="7" t="s">
        <v>20</v>
      </c>
      <c r="F20" s="21"/>
      <c r="G20" s="8"/>
      <c r="H20" s="38">
        <f t="shared" ref="H20:H23" si="0">D20*(1-6.7%)</f>
        <v>736.09467455621314</v>
      </c>
      <c r="I20" s="23"/>
      <c r="AP20" s="8"/>
      <c r="AQ20" s="9"/>
    </row>
    <row r="21" spans="1:43" s="7" customFormat="1" ht="16.25" customHeight="1">
      <c r="A21" s="7" t="s">
        <v>17</v>
      </c>
      <c r="B21" s="21"/>
      <c r="C21" s="8"/>
      <c r="D21" s="39">
        <f>C13*80%</f>
        <v>52.596975673898754</v>
      </c>
      <c r="E21" s="7" t="s">
        <v>18</v>
      </c>
      <c r="F21" s="21"/>
      <c r="G21" s="8"/>
      <c r="H21" s="38">
        <f t="shared" si="0"/>
        <v>49.07297830374754</v>
      </c>
      <c r="I21" s="23"/>
      <c r="AP21" s="8"/>
      <c r="AQ21" s="9"/>
    </row>
    <row r="22" spans="1:43" s="7" customFormat="1" ht="16.25" customHeight="1">
      <c r="A22" s="7" t="s">
        <v>19</v>
      </c>
      <c r="B22" s="21"/>
      <c r="C22" s="8"/>
      <c r="D22" s="39">
        <f>IF(D17&gt;28,(D17-28)*MIN(C13,$E$4)*80%,0)</f>
        <v>0</v>
      </c>
      <c r="E22" s="7" t="s">
        <v>20</v>
      </c>
      <c r="F22" s="21"/>
      <c r="G22" s="8"/>
      <c r="H22" s="38">
        <f t="shared" si="0"/>
        <v>0</v>
      </c>
      <c r="I22" s="23"/>
      <c r="AP22" s="8"/>
      <c r="AQ22" s="9"/>
    </row>
    <row r="23" spans="1:43" s="7" customFormat="1" ht="16.25" customHeight="1">
      <c r="A23" s="7" t="s">
        <v>13</v>
      </c>
      <c r="B23" s="21"/>
      <c r="C23" s="8"/>
      <c r="D23" s="39">
        <f>D20+D22</f>
        <v>788.95463510848128</v>
      </c>
      <c r="E23" s="7" t="s">
        <v>14</v>
      </c>
      <c r="F23" s="21"/>
      <c r="G23" s="8"/>
      <c r="H23" s="38">
        <f t="shared" si="0"/>
        <v>736.09467455621314</v>
      </c>
      <c r="I23" s="23"/>
      <c r="AP23" s="8"/>
      <c r="AQ23" s="9"/>
    </row>
    <row r="24" spans="1:43" s="7" customFormat="1" ht="16.25" customHeight="1">
      <c r="C24" s="20"/>
      <c r="F24" s="18"/>
      <c r="AP24" s="8"/>
      <c r="AQ24" s="9"/>
    </row>
  </sheetData>
  <mergeCells count="17">
    <mergeCell ref="M10:N10"/>
    <mergeCell ref="M7:N7"/>
    <mergeCell ref="I8:L8"/>
    <mergeCell ref="M8:N8"/>
    <mergeCell ref="I9:L9"/>
    <mergeCell ref="M9:N9"/>
    <mergeCell ref="M4:N4"/>
    <mergeCell ref="I5:L5"/>
    <mergeCell ref="M5:N5"/>
    <mergeCell ref="I6:L6"/>
    <mergeCell ref="M6:N6"/>
    <mergeCell ref="A6:B6"/>
    <mergeCell ref="A11:B11"/>
    <mergeCell ref="A12:B12"/>
    <mergeCell ref="I4:L4"/>
    <mergeCell ref="I7:L7"/>
    <mergeCell ref="I10:L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2023-06-16T15:21:56Z</dcterms:created>
  <dcterms:modified xsi:type="dcterms:W3CDTF">2023-06-17T10:45:41Z</dcterms:modified>
</cp:coreProperties>
</file>