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lesteros\Desktop\"/>
    </mc:Choice>
  </mc:AlternateContent>
  <xr:revisionPtr revIDLastSave="0" documentId="8_{CEE6714A-D97C-480F-BDEF-6BB930DE89EA}" xr6:coauthVersionLast="47" xr6:coauthVersionMax="47" xr10:uidLastSave="{00000000-0000-0000-0000-000000000000}"/>
  <bookViews>
    <workbookView xWindow="-120" yWindow="-120" windowWidth="24240" windowHeight="13140" xr2:uid="{C09BD1D9-5A13-4E65-82BA-46CD2569C2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/>
  <c r="E13" i="1" l="1"/>
  <c r="E6" i="1"/>
  <c r="E7" i="1"/>
  <c r="E8" i="1"/>
  <c r="E9" i="1"/>
  <c r="E10" i="1"/>
  <c r="E11" i="1"/>
  <c r="E12" i="1"/>
  <c r="E5" i="1"/>
  <c r="D13" i="1"/>
  <c r="D6" i="1"/>
  <c r="D7" i="1"/>
  <c r="D8" i="1"/>
  <c r="D9" i="1"/>
  <c r="D10" i="1"/>
  <c r="D11" i="1"/>
  <c r="D12" i="1"/>
  <c r="D5" i="1"/>
  <c r="K26" i="1"/>
  <c r="F9" i="1" s="1"/>
  <c r="J26" i="1"/>
  <c r="B6" i="1" s="1"/>
  <c r="F6" i="1" l="1"/>
  <c r="F8" i="1"/>
  <c r="F11" i="1"/>
  <c r="F10" i="1"/>
  <c r="B13" i="1"/>
  <c r="B9" i="1"/>
  <c r="B11" i="1"/>
  <c r="F7" i="1"/>
  <c r="F12" i="1"/>
  <c r="F5" i="1"/>
  <c r="F13" i="1"/>
  <c r="B7" i="1"/>
  <c r="B5" i="1"/>
  <c r="B12" i="1"/>
  <c r="B10" i="1"/>
  <c r="B8" i="1"/>
</calcChain>
</file>

<file path=xl/sharedStrings.xml><?xml version="1.0" encoding="utf-8"?>
<sst xmlns="http://schemas.openxmlformats.org/spreadsheetml/2006/main" count="39" uniqueCount="39">
  <si>
    <t>Vieillesse plafonnée</t>
  </si>
  <si>
    <t>Vieillesse déplafonnée</t>
  </si>
  <si>
    <t>Fnal</t>
  </si>
  <si>
    <t>Allocations familiales</t>
  </si>
  <si>
    <t>Maladie</t>
  </si>
  <si>
    <t>Accident du travail</t>
  </si>
  <si>
    <t>Solidarité autonomie</t>
  </si>
  <si>
    <t>Taux salarial</t>
  </si>
  <si>
    <t>Taux patronal</t>
  </si>
  <si>
    <t>CSG déductible</t>
  </si>
  <si>
    <t>Chômage</t>
  </si>
  <si>
    <t>AGS</t>
  </si>
  <si>
    <t>Retraite T1</t>
  </si>
  <si>
    <t>CEG T1</t>
  </si>
  <si>
    <t>CSG/CRDS non déductible</t>
  </si>
  <si>
    <t>Prévoyance Ta</t>
  </si>
  <si>
    <t>Prévoyance Ta (exo CSG)</t>
  </si>
  <si>
    <t>Mutuelle</t>
  </si>
  <si>
    <t>Dialogue social</t>
  </si>
  <si>
    <t>Formation professionnelle</t>
  </si>
  <si>
    <t>Contribution conv. Formation</t>
  </si>
  <si>
    <t>Taxe d'apprentissage</t>
  </si>
  <si>
    <t>Solde taxe d'apprentissage</t>
  </si>
  <si>
    <t>Réduction
de cotisation</t>
  </si>
  <si>
    <t>Rémunération
nette</t>
  </si>
  <si>
    <t>Brut
salarié</t>
  </si>
  <si>
    <t>Brut
horaire</t>
  </si>
  <si>
    <t>Coût
employeur</t>
  </si>
  <si>
    <t>TOTAL TAUX (hors CSG/CRDS)</t>
  </si>
  <si>
    <t>Cotisations salariales et patronales</t>
  </si>
  <si>
    <t>Brut - (Brut x 11,57 %)</t>
  </si>
  <si>
    <t>Calcul cotisations salariales de base</t>
  </si>
  <si>
    <t>CSG / CRDS (6,8 % + 2,9 %)</t>
  </si>
  <si>
    <t>(Brut x 98,25% + Prévoyance employeur + mutuelle employeur) x 9,7 %</t>
  </si>
  <si>
    <t>Mutuelle salarié</t>
  </si>
  <si>
    <t>Montant forfaitaire 31,26</t>
  </si>
  <si>
    <t>Exemple pour 2579,39 brut, les cotisations salariales =</t>
  </si>
  <si>
    <t>Montant NET = Brut - Cotisations salariales</t>
  </si>
  <si>
    <t>2579,39 - 579,39 = 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</si>
</sst>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164" fontId="0" fillId="0" borderId="1" xfId="1" applyNumberFormat="1" applyFont="1" applyBorder="1"/>
    <xf numFmtId="2" fontId="0" fillId="0" borderId="0" xfId="0" applyNumberFormat="1" applyBorder="1"/>
    <xf numFmtId="0" fontId="0" fillId="0" borderId="0" xfId="0" applyBorder="1"/>
    <xf numFmtId="0" fontId="0" fillId="0" borderId="2" xfId="0" applyBorder="1"/>
    <xf numFmtId="164" fontId="0" fillId="0" borderId="3" xfId="1" applyNumberFormat="1" applyFont="1" applyBorder="1"/>
    <xf numFmtId="2" fontId="0" fillId="0" borderId="4" xfId="0" applyNumberFormat="1" applyBorder="1"/>
    <xf numFmtId="0" fontId="0" fillId="0" borderId="4" xfId="0" applyBorder="1"/>
    <xf numFmtId="0" fontId="0" fillId="0" borderId="5" xfId="0" applyBorder="1"/>
    <xf numFmtId="164" fontId="0" fillId="2" borderId="1" xfId="1" applyNumberFormat="1" applyFont="1" applyFill="1" applyBorder="1"/>
    <xf numFmtId="2" fontId="0" fillId="2" borderId="0" xfId="0" applyNumberFormat="1" applyFill="1" applyBorder="1"/>
    <xf numFmtId="0" fontId="0" fillId="2" borderId="0" xfId="0" applyFill="1" applyBorder="1"/>
    <xf numFmtId="0" fontId="0" fillId="2" borderId="2" xfId="0" applyFill="1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17" xfId="0" applyFont="1" applyBorder="1" applyAlignment="1">
      <alignment horizontal="right"/>
    </xf>
    <xf numFmtId="0" fontId="0" fillId="0" borderId="18" xfId="0" applyBorder="1"/>
    <xf numFmtId="0" fontId="0" fillId="0" borderId="19" xfId="0" applyBorder="1"/>
    <xf numFmtId="0" fontId="3" fillId="0" borderId="14" xfId="0" applyFont="1" applyBorder="1"/>
    <xf numFmtId="44" fontId="3" fillId="0" borderId="15" xfId="1" applyFont="1" applyBorder="1"/>
    <xf numFmtId="44" fontId="3" fillId="0" borderId="16" xfId="1" applyFont="1" applyBorder="1"/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4" fontId="0" fillId="0" borderId="0" xfId="0" applyNumberFormat="1"/>
    <xf numFmtId="0" fontId="5" fillId="0" borderId="13" xfId="0" applyFont="1" applyBorder="1"/>
    <xf numFmtId="0" fontId="5" fillId="0" borderId="16" xfId="0" applyFont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15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945DB-1E5B-463A-95BA-EB162A7F6D6C}">
  <sheetPr codeName="Feuil1"/>
  <dimension ref="B3:K26"/>
  <sheetViews>
    <sheetView tabSelected="1" workbookViewId="0">
      <selection activeCell="B5" sqref="B5"/>
    </sheetView>
  </sheetViews>
  <sheetFormatPr baseColWidth="10" defaultRowHeight="15" x14ac:dyDescent="0.25"/>
  <cols>
    <col min="2" max="2" width="16.7109375" customWidth="1"/>
    <col min="3" max="6" width="15.140625" customWidth="1"/>
    <col min="9" max="9" width="27.42578125" bestFit="1" customWidth="1"/>
    <col min="10" max="11" width="13.7109375" customWidth="1"/>
    <col min="15" max="15" width="19.42578125" bestFit="1" customWidth="1"/>
    <col min="16" max="19" width="16.140625" customWidth="1"/>
  </cols>
  <sheetData>
    <row r="3" spans="2:11" ht="15.75" thickBot="1" x14ac:dyDescent="0.3">
      <c r="I3" s="34" t="s">
        <v>29</v>
      </c>
      <c r="J3" s="34"/>
      <c r="K3" s="34"/>
    </row>
    <row r="4" spans="2:11" ht="30" x14ac:dyDescent="0.25">
      <c r="B4" s="26" t="s">
        <v>24</v>
      </c>
      <c r="C4" s="27" t="s">
        <v>25</v>
      </c>
      <c r="D4" s="27" t="s">
        <v>26</v>
      </c>
      <c r="E4" s="27" t="s">
        <v>23</v>
      </c>
      <c r="F4" s="28" t="s">
        <v>27</v>
      </c>
      <c r="I4" s="13"/>
      <c r="J4" s="14" t="s">
        <v>7</v>
      </c>
      <c r="K4" s="15" t="s">
        <v>8</v>
      </c>
    </row>
    <row r="5" spans="2:11" x14ac:dyDescent="0.25">
      <c r="B5" s="1">
        <f t="shared" ref="B5:B13" si="0">ROUND(C5-(C5*$J$26%+$J$25+ROUND(C5*0.9825+C5*$K$21%+$K$25,2)*$J$24%+ROUND(C5*0.9825+C5*$K$21%+$K$25,2)*$J$23%),2)</f>
        <v>1500</v>
      </c>
      <c r="C5" s="2">
        <v>1945.4687953075186</v>
      </c>
      <c r="D5" s="3">
        <f>ROUND(C5/151.67,4)</f>
        <v>12.827</v>
      </c>
      <c r="E5" s="3">
        <f>IF(-ROUND(ROUND((0.3191/0.6)*((1.6*1747.24/C5)-1),4)*C5,2)&gt;0,0,-ROUND(ROUND((0.3191/0.6)*((1.6*1747.24/C5)-1),4)*C5,2))</f>
        <v>-452.13</v>
      </c>
      <c r="F5" s="4">
        <f>ROUND(C5+(C5*$K$26%+$K$25+E5),2)</f>
        <v>2210.34</v>
      </c>
      <c r="I5" s="16" t="s">
        <v>1</v>
      </c>
      <c r="J5" s="3">
        <v>0.4</v>
      </c>
      <c r="K5" s="30">
        <v>1.9</v>
      </c>
    </row>
    <row r="6" spans="2:11" x14ac:dyDescent="0.25">
      <c r="B6" s="9">
        <f t="shared" si="0"/>
        <v>1600</v>
      </c>
      <c r="C6" s="10">
        <v>2072.2524644813811</v>
      </c>
      <c r="D6" s="11">
        <f t="shared" ref="D6:D13" si="1">ROUND(C6/151.67,4)</f>
        <v>13.6629</v>
      </c>
      <c r="E6" s="11">
        <f t="shared" ref="E6:E13" si="2">IF(-ROUND(ROUND((0.3191/0.6)*((1.6*1747.24/C6)-1),4)*C6,2)&gt;0,0,-ROUND(ROUND((0.3191/0.6)*((1.6*1747.24/C6)-1),4)*C6,2))</f>
        <v>-384.61</v>
      </c>
      <c r="F6" s="12">
        <f t="shared" ref="F6:F12" si="3">ROUND(C6+(C6*$K$26%+$K$25+E6),2)</f>
        <v>2449.21</v>
      </c>
      <c r="I6" s="16" t="s">
        <v>0</v>
      </c>
      <c r="J6" s="3">
        <v>6.9</v>
      </c>
      <c r="K6" s="30">
        <v>8.5500000000000007</v>
      </c>
    </row>
    <row r="7" spans="2:11" x14ac:dyDescent="0.25">
      <c r="B7" s="1">
        <f t="shared" si="0"/>
        <v>1700</v>
      </c>
      <c r="C7" s="2">
        <v>2199.0361336552455</v>
      </c>
      <c r="D7" s="3">
        <f t="shared" si="1"/>
        <v>14.498799999999999</v>
      </c>
      <c r="E7" s="3">
        <f t="shared" si="2"/>
        <v>-317.32</v>
      </c>
      <c r="F7" s="4">
        <f t="shared" si="3"/>
        <v>2687.84</v>
      </c>
      <c r="I7" s="16" t="s">
        <v>2</v>
      </c>
      <c r="J7" s="3"/>
      <c r="K7" s="30">
        <v>0.1</v>
      </c>
    </row>
    <row r="8" spans="2:11" x14ac:dyDescent="0.25">
      <c r="B8" s="9">
        <f t="shared" si="0"/>
        <v>1800</v>
      </c>
      <c r="C8" s="10">
        <v>2325.819802829109</v>
      </c>
      <c r="D8" s="11">
        <f t="shared" si="1"/>
        <v>15.3347</v>
      </c>
      <c r="E8" s="11">
        <f t="shared" si="2"/>
        <v>-249.79</v>
      </c>
      <c r="F8" s="12">
        <f t="shared" si="3"/>
        <v>2926.71</v>
      </c>
      <c r="I8" s="16" t="s">
        <v>3</v>
      </c>
      <c r="J8" s="3"/>
      <c r="K8" s="30">
        <v>3.45</v>
      </c>
    </row>
    <row r="9" spans="2:11" x14ac:dyDescent="0.25">
      <c r="B9" s="1">
        <f t="shared" si="0"/>
        <v>1900</v>
      </c>
      <c r="C9" s="2">
        <v>2452.6034720029711</v>
      </c>
      <c r="D9" s="3">
        <f t="shared" si="1"/>
        <v>16.1707</v>
      </c>
      <c r="E9" s="3">
        <f t="shared" si="2"/>
        <v>-182.47</v>
      </c>
      <c r="F9" s="4">
        <f t="shared" si="3"/>
        <v>3165.38</v>
      </c>
      <c r="I9" s="16" t="s">
        <v>4</v>
      </c>
      <c r="J9" s="3"/>
      <c r="K9" s="30">
        <v>7</v>
      </c>
    </row>
    <row r="10" spans="2:11" x14ac:dyDescent="0.25">
      <c r="B10" s="9">
        <f t="shared" si="0"/>
        <v>2000</v>
      </c>
      <c r="C10" s="10">
        <v>2579.3871411768355</v>
      </c>
      <c r="D10" s="11">
        <f t="shared" si="1"/>
        <v>17.006599999999999</v>
      </c>
      <c r="E10" s="11">
        <f t="shared" si="2"/>
        <v>-115.04</v>
      </c>
      <c r="F10" s="12">
        <f t="shared" si="3"/>
        <v>3404.15</v>
      </c>
      <c r="I10" s="16" t="s">
        <v>5</v>
      </c>
      <c r="J10" s="3"/>
      <c r="K10" s="30">
        <v>1.65</v>
      </c>
    </row>
    <row r="11" spans="2:11" x14ac:dyDescent="0.25">
      <c r="B11" s="1">
        <f t="shared" si="0"/>
        <v>2100</v>
      </c>
      <c r="C11" s="2">
        <v>2706.170810350698</v>
      </c>
      <c r="D11" s="3">
        <f t="shared" si="1"/>
        <v>17.842500000000001</v>
      </c>
      <c r="E11" s="3">
        <f t="shared" si="2"/>
        <v>-47.63</v>
      </c>
      <c r="F11" s="4">
        <f t="shared" si="3"/>
        <v>3642.9</v>
      </c>
      <c r="I11" s="16" t="s">
        <v>6</v>
      </c>
      <c r="J11" s="3"/>
      <c r="K11" s="30">
        <v>0.3</v>
      </c>
    </row>
    <row r="12" spans="2:11" x14ac:dyDescent="0.25">
      <c r="B12" s="9">
        <f t="shared" si="0"/>
        <v>2200</v>
      </c>
      <c r="C12" s="10">
        <v>2832.9544795245611</v>
      </c>
      <c r="D12" s="11">
        <f t="shared" si="1"/>
        <v>18.6784</v>
      </c>
      <c r="E12" s="11">
        <f t="shared" si="2"/>
        <v>0</v>
      </c>
      <c r="F12" s="12">
        <f t="shared" si="3"/>
        <v>3861.87</v>
      </c>
      <c r="I12" s="16" t="s">
        <v>18</v>
      </c>
      <c r="J12" s="3"/>
      <c r="K12" s="30">
        <v>1.6E-2</v>
      </c>
    </row>
    <row r="13" spans="2:11" ht="15.75" thickBot="1" x14ac:dyDescent="0.3">
      <c r="B13" s="5">
        <f t="shared" si="0"/>
        <v>2300</v>
      </c>
      <c r="C13" s="6">
        <v>2959.7381486984241</v>
      </c>
      <c r="D13" s="7">
        <f t="shared" si="1"/>
        <v>19.514299999999999</v>
      </c>
      <c r="E13" s="7">
        <f t="shared" si="2"/>
        <v>0</v>
      </c>
      <c r="F13" s="8">
        <f t="shared" ref="F13" si="4">ROUND(C13+(C13*$K$26%+$K$25+E13),2)</f>
        <v>4033.22</v>
      </c>
      <c r="I13" s="16" t="s">
        <v>10</v>
      </c>
      <c r="J13" s="3"/>
      <c r="K13" s="30">
        <v>4.05</v>
      </c>
    </row>
    <row r="14" spans="2:11" x14ac:dyDescent="0.25">
      <c r="I14" s="16" t="s">
        <v>11</v>
      </c>
      <c r="J14" s="3"/>
      <c r="K14" s="30">
        <v>0.15</v>
      </c>
    </row>
    <row r="15" spans="2:11" x14ac:dyDescent="0.25">
      <c r="I15" s="16" t="s">
        <v>12</v>
      </c>
      <c r="J15" s="3">
        <v>3.15</v>
      </c>
      <c r="K15" s="30">
        <v>4.72</v>
      </c>
    </row>
    <row r="16" spans="2:11" x14ac:dyDescent="0.25">
      <c r="B16" s="32" t="s">
        <v>31</v>
      </c>
      <c r="C16" s="32"/>
      <c r="D16" s="32" t="s">
        <v>30</v>
      </c>
      <c r="E16" s="32"/>
      <c r="I16" s="16" t="s">
        <v>13</v>
      </c>
      <c r="J16" s="3">
        <v>0.86</v>
      </c>
      <c r="K16" s="30">
        <v>1.29</v>
      </c>
    </row>
    <row r="17" spans="2:11" x14ac:dyDescent="0.25">
      <c r="B17" s="32" t="s">
        <v>32</v>
      </c>
      <c r="C17" s="32"/>
      <c r="D17" t="s">
        <v>33</v>
      </c>
      <c r="I17" s="16" t="s">
        <v>19</v>
      </c>
      <c r="J17" s="3"/>
      <c r="K17" s="30">
        <v>0.55000000000000004</v>
      </c>
    </row>
    <row r="18" spans="2:11" x14ac:dyDescent="0.25">
      <c r="B18" s="32" t="s">
        <v>34</v>
      </c>
      <c r="C18" s="32"/>
      <c r="D18" s="32" t="s">
        <v>35</v>
      </c>
      <c r="E18" s="32"/>
      <c r="I18" s="16" t="s">
        <v>20</v>
      </c>
      <c r="J18" s="3"/>
      <c r="K18" s="30">
        <v>0.35</v>
      </c>
    </row>
    <row r="19" spans="2:11" x14ac:dyDescent="0.25">
      <c r="B19" s="33" t="s">
        <v>36</v>
      </c>
      <c r="C19" s="33"/>
      <c r="D19" s="33"/>
      <c r="E19" s="29">
        <f>C10*J26%+(C10*0.9825+K25+C10*K21%)*9.7%+J25</f>
        <v>579.38790268211608</v>
      </c>
      <c r="I19" s="16" t="s">
        <v>21</v>
      </c>
      <c r="J19" s="3"/>
      <c r="K19" s="30">
        <v>0.59</v>
      </c>
    </row>
    <row r="20" spans="2:11" x14ac:dyDescent="0.25">
      <c r="B20" s="32" t="s">
        <v>37</v>
      </c>
      <c r="C20" s="32"/>
      <c r="D20" s="32"/>
      <c r="E20" t="s">
        <v>38</v>
      </c>
      <c r="I20" s="16" t="s">
        <v>22</v>
      </c>
      <c r="J20" s="3"/>
      <c r="K20" s="30">
        <v>0.09</v>
      </c>
    </row>
    <row r="21" spans="2:11" x14ac:dyDescent="0.25">
      <c r="I21" s="16" t="s">
        <v>15</v>
      </c>
      <c r="J21" s="3">
        <v>0.17199999999999999</v>
      </c>
      <c r="K21" s="17">
        <v>0.25800000000000001</v>
      </c>
    </row>
    <row r="22" spans="2:11" x14ac:dyDescent="0.25">
      <c r="I22" s="18" t="s">
        <v>16</v>
      </c>
      <c r="J22" s="19">
        <v>8.7999999999999995E-2</v>
      </c>
      <c r="K22" s="31">
        <v>0.13200000000000001</v>
      </c>
    </row>
    <row r="23" spans="2:11" x14ac:dyDescent="0.25">
      <c r="I23" s="16" t="s">
        <v>14</v>
      </c>
      <c r="J23" s="3">
        <v>2.9</v>
      </c>
      <c r="K23" s="17"/>
    </row>
    <row r="24" spans="2:11" x14ac:dyDescent="0.25">
      <c r="I24" s="16" t="s">
        <v>9</v>
      </c>
      <c r="J24" s="3">
        <v>6.8</v>
      </c>
      <c r="K24" s="17"/>
    </row>
    <row r="25" spans="2:11" x14ac:dyDescent="0.25">
      <c r="I25" s="23" t="s">
        <v>17</v>
      </c>
      <c r="J25" s="24">
        <v>31.26</v>
      </c>
      <c r="K25" s="25">
        <v>33.25</v>
      </c>
    </row>
    <row r="26" spans="2:11" x14ac:dyDescent="0.25">
      <c r="I26" s="20" t="s">
        <v>28</v>
      </c>
      <c r="J26" s="21">
        <f>SUM(J5:J22)</f>
        <v>11.57</v>
      </c>
      <c r="K26" s="22">
        <f>SUM(K5:K24)</f>
        <v>35.146000000000001</v>
      </c>
    </row>
  </sheetData>
  <mergeCells count="8">
    <mergeCell ref="D18:E18"/>
    <mergeCell ref="B19:D19"/>
    <mergeCell ref="B20:D20"/>
    <mergeCell ref="I3:K3"/>
    <mergeCell ref="B16:C16"/>
    <mergeCell ref="D16:E16"/>
    <mergeCell ref="B17:C17"/>
    <mergeCell ref="B18:C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Andy BALLESTEROS</dc:creator>
  <cp:lastModifiedBy>Andy BALLESTEROS</cp:lastModifiedBy>
  <dcterms:created xsi:type="dcterms:W3CDTF">2023-06-07T14:22:46Z</dcterms:created>
  <dcterms:modified xsi:type="dcterms:W3CDTF">2023-06-14T12:37:20Z</dcterms:modified>
</cp:coreProperties>
</file>