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8505" firstSheet="1" activeTab="1"/>
  </bookViews>
  <sheets>
    <sheet name="Global" sheetId="1" state="hidden" r:id="rId1"/>
    <sheet name="Facture" sheetId="2" r:id="rId2"/>
    <sheet name="Archivage" sheetId="10" r:id="rId3"/>
    <sheet name="Suivi" sheetId="12" r:id="rId4"/>
    <sheet name="BDD" sheetId="9" r:id="rId5"/>
  </sheets>
  <definedNames>
    <definedName name="_xlnm._FilterDatabase" localSheetId="0" hidden="1">Global!$D$9:$D$15</definedName>
    <definedName name="_xlnm.Print_Area" localSheetId="1">Facture!$A$1:$H$51</definedName>
  </definedNames>
  <calcPr calcId="125725"/>
</workbook>
</file>

<file path=xl/calcChain.xml><?xml version="1.0" encoding="utf-8"?>
<calcChain xmlns="http://schemas.openxmlformats.org/spreadsheetml/2006/main">
  <c r="D6" i="12"/>
  <c r="E6"/>
  <c r="F6"/>
  <c r="G6"/>
  <c r="H6"/>
  <c r="I6"/>
  <c r="J6"/>
  <c r="D7"/>
  <c r="E7"/>
  <c r="F7"/>
  <c r="G7"/>
  <c r="H7"/>
  <c r="I7"/>
  <c r="J7"/>
  <c r="D8"/>
  <c r="E8"/>
  <c r="F8"/>
  <c r="G8"/>
  <c r="H8"/>
  <c r="I8"/>
  <c r="J8"/>
  <c r="D9"/>
  <c r="E9"/>
  <c r="F9"/>
  <c r="G9"/>
  <c r="H9"/>
  <c r="I9"/>
  <c r="J9"/>
  <c r="D10"/>
  <c r="E10"/>
  <c r="F10"/>
  <c r="G10"/>
  <c r="H10"/>
  <c r="I10"/>
  <c r="J10"/>
  <c r="D11"/>
  <c r="E11"/>
  <c r="F11"/>
  <c r="G11"/>
  <c r="H11"/>
  <c r="I11"/>
  <c r="J11"/>
  <c r="D12"/>
  <c r="E12"/>
  <c r="F12"/>
  <c r="G12"/>
  <c r="H12"/>
  <c r="I12"/>
  <c r="J12"/>
  <c r="D13"/>
  <c r="E13"/>
  <c r="F13"/>
  <c r="G13"/>
  <c r="H13"/>
  <c r="I13"/>
  <c r="J13"/>
  <c r="D14"/>
  <c r="E14"/>
  <c r="F14"/>
  <c r="G14"/>
  <c r="H14"/>
  <c r="I14"/>
  <c r="J14"/>
  <c r="D15"/>
  <c r="E15"/>
  <c r="F15"/>
  <c r="G15"/>
  <c r="H15"/>
  <c r="I15"/>
  <c r="J15"/>
  <c r="D16"/>
  <c r="E16"/>
  <c r="F16"/>
  <c r="G16"/>
  <c r="H16"/>
  <c r="I16"/>
  <c r="J16"/>
  <c r="D17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D21"/>
  <c r="E21"/>
  <c r="F21"/>
  <c r="G21"/>
  <c r="H21"/>
  <c r="I21"/>
  <c r="J21"/>
  <c r="D22"/>
  <c r="E22"/>
  <c r="F22"/>
  <c r="G22"/>
  <c r="H22"/>
  <c r="I22"/>
  <c r="J22"/>
  <c r="D23"/>
  <c r="E23"/>
  <c r="F23"/>
  <c r="G23"/>
  <c r="H23"/>
  <c r="I23"/>
  <c r="J23"/>
  <c r="D24"/>
  <c r="E24"/>
  <c r="F24"/>
  <c r="G24"/>
  <c r="H24"/>
  <c r="I24"/>
  <c r="J24"/>
  <c r="D25"/>
  <c r="E25"/>
  <c r="F25"/>
  <c r="G25"/>
  <c r="H25"/>
  <c r="I25"/>
  <c r="J25"/>
  <c r="D26"/>
  <c r="E26"/>
  <c r="F26"/>
  <c r="G26"/>
  <c r="H26"/>
  <c r="I26"/>
  <c r="J26"/>
  <c r="D27"/>
  <c r="E27"/>
  <c r="F27"/>
  <c r="G27"/>
  <c r="H27"/>
  <c r="I27"/>
  <c r="J27"/>
  <c r="D28"/>
  <c r="E28"/>
  <c r="F28"/>
  <c r="G28"/>
  <c r="H28"/>
  <c r="I28"/>
  <c r="J28"/>
  <c r="D29"/>
  <c r="E29"/>
  <c r="F29"/>
  <c r="G29"/>
  <c r="H29"/>
  <c r="I29"/>
  <c r="J29"/>
  <c r="D30"/>
  <c r="E30"/>
  <c r="F30"/>
  <c r="G30"/>
  <c r="H30"/>
  <c r="I30"/>
  <c r="J30"/>
  <c r="D31"/>
  <c r="E31"/>
  <c r="F31"/>
  <c r="G31"/>
  <c r="H31"/>
  <c r="I31"/>
  <c r="J31"/>
  <c r="D32"/>
  <c r="E32"/>
  <c r="F32"/>
  <c r="G32"/>
  <c r="H32"/>
  <c r="I32"/>
  <c r="J32"/>
  <c r="D33"/>
  <c r="E33"/>
  <c r="F33"/>
  <c r="G33"/>
  <c r="H33"/>
  <c r="I33"/>
  <c r="J33"/>
  <c r="D34"/>
  <c r="E34"/>
  <c r="F34"/>
  <c r="G34"/>
  <c r="H34"/>
  <c r="I34"/>
  <c r="J34"/>
  <c r="D35"/>
  <c r="E35"/>
  <c r="F35"/>
  <c r="G35"/>
  <c r="H35"/>
  <c r="I35"/>
  <c r="J35"/>
  <c r="D36"/>
  <c r="E36"/>
  <c r="F36"/>
  <c r="G36"/>
  <c r="H36"/>
  <c r="I36"/>
  <c r="J36"/>
  <c r="D37"/>
  <c r="E37"/>
  <c r="F37"/>
  <c r="G37"/>
  <c r="H37"/>
  <c r="I37"/>
  <c r="J37"/>
  <c r="D38"/>
  <c r="E38"/>
  <c r="F38"/>
  <c r="G38"/>
  <c r="H38"/>
  <c r="I38"/>
  <c r="J38"/>
  <c r="D39"/>
  <c r="E39"/>
  <c r="F39"/>
  <c r="G39"/>
  <c r="H39"/>
  <c r="I39"/>
  <c r="J39"/>
  <c r="D40"/>
  <c r="E40"/>
  <c r="F40"/>
  <c r="G40"/>
  <c r="H40"/>
  <c r="I40"/>
  <c r="J40"/>
  <c r="D41"/>
  <c r="E41"/>
  <c r="F41"/>
  <c r="G41"/>
  <c r="H41"/>
  <c r="I41"/>
  <c r="J41"/>
  <c r="D42"/>
  <c r="E42"/>
  <c r="F42"/>
  <c r="G42"/>
  <c r="H42"/>
  <c r="I42"/>
  <c r="J42"/>
  <c r="D43"/>
  <c r="E43"/>
  <c r="F43"/>
  <c r="G43"/>
  <c r="H43"/>
  <c r="I43"/>
  <c r="J43"/>
  <c r="D44"/>
  <c r="E44"/>
  <c r="F44"/>
  <c r="G44"/>
  <c r="H44"/>
  <c r="I44"/>
  <c r="J44"/>
  <c r="D45"/>
  <c r="E45"/>
  <c r="F45"/>
  <c r="G45"/>
  <c r="H45"/>
  <c r="I45"/>
  <c r="J45"/>
  <c r="D46"/>
  <c r="E46"/>
  <c r="F46"/>
  <c r="G46"/>
  <c r="H46"/>
  <c r="I46"/>
  <c r="J46"/>
  <c r="D47"/>
  <c r="E47"/>
  <c r="F47"/>
  <c r="G47"/>
  <c r="H47"/>
  <c r="I47"/>
  <c r="J47"/>
  <c r="D48"/>
  <c r="E48"/>
  <c r="F48"/>
  <c r="G48"/>
  <c r="H48"/>
  <c r="I48"/>
  <c r="J48"/>
  <c r="D49"/>
  <c r="E49"/>
  <c r="F49"/>
  <c r="G49"/>
  <c r="H49"/>
  <c r="I49"/>
  <c r="J49"/>
  <c r="D50"/>
  <c r="E50"/>
  <c r="F50"/>
  <c r="G50"/>
  <c r="H50"/>
  <c r="I50"/>
  <c r="J50"/>
  <c r="D51"/>
  <c r="E51"/>
  <c r="F51"/>
  <c r="G51"/>
  <c r="H51"/>
  <c r="I51"/>
  <c r="J51"/>
  <c r="D52"/>
  <c r="E52"/>
  <c r="F52"/>
  <c r="G52"/>
  <c r="H52"/>
  <c r="I52"/>
  <c r="J52"/>
  <c r="D53"/>
  <c r="E53"/>
  <c r="F53"/>
  <c r="G53"/>
  <c r="H53"/>
  <c r="I53"/>
  <c r="J53"/>
  <c r="D54"/>
  <c r="E54"/>
  <c r="F54"/>
  <c r="G54"/>
  <c r="H54"/>
  <c r="I54"/>
  <c r="J54"/>
  <c r="D55"/>
  <c r="E55"/>
  <c r="F55"/>
  <c r="G55"/>
  <c r="H55"/>
  <c r="I55"/>
  <c r="J55"/>
  <c r="D56"/>
  <c r="E56"/>
  <c r="F56"/>
  <c r="G56"/>
  <c r="H56"/>
  <c r="I56"/>
  <c r="J56"/>
  <c r="D57"/>
  <c r="E57"/>
  <c r="F57"/>
  <c r="G57"/>
  <c r="H57"/>
  <c r="I57"/>
  <c r="J57"/>
  <c r="D58"/>
  <c r="E58"/>
  <c r="F58"/>
  <c r="G58"/>
  <c r="H58"/>
  <c r="I58"/>
  <c r="J58"/>
  <c r="D59"/>
  <c r="E59"/>
  <c r="F59"/>
  <c r="G59"/>
  <c r="H59"/>
  <c r="I59"/>
  <c r="J59"/>
  <c r="D60"/>
  <c r="E60"/>
  <c r="F60"/>
  <c r="G60"/>
  <c r="H60"/>
  <c r="I60"/>
  <c r="J60"/>
  <c r="D61"/>
  <c r="E61"/>
  <c r="F61"/>
  <c r="G61"/>
  <c r="H61"/>
  <c r="I61"/>
  <c r="J61"/>
  <c r="D62"/>
  <c r="E62"/>
  <c r="F62"/>
  <c r="G62"/>
  <c r="H62"/>
  <c r="I62"/>
  <c r="J62"/>
  <c r="D63"/>
  <c r="E63"/>
  <c r="F63"/>
  <c r="G63"/>
  <c r="H63"/>
  <c r="I63"/>
  <c r="J63"/>
  <c r="D64"/>
  <c r="E64"/>
  <c r="F64"/>
  <c r="G64"/>
  <c r="H64"/>
  <c r="I64"/>
  <c r="J64"/>
  <c r="D65"/>
  <c r="E65"/>
  <c r="F65"/>
  <c r="G65"/>
  <c r="H65"/>
  <c r="I65"/>
  <c r="J65"/>
  <c r="D66"/>
  <c r="E66"/>
  <c r="F66"/>
  <c r="G66"/>
  <c r="H66"/>
  <c r="I66"/>
  <c r="J66"/>
  <c r="D67"/>
  <c r="E67"/>
  <c r="F67"/>
  <c r="G67"/>
  <c r="H67"/>
  <c r="I67"/>
  <c r="J67"/>
  <c r="D68"/>
  <c r="E68"/>
  <c r="F68"/>
  <c r="G68"/>
  <c r="H68"/>
  <c r="I68"/>
  <c r="J68"/>
  <c r="D69"/>
  <c r="E69"/>
  <c r="F69"/>
  <c r="G69"/>
  <c r="H69"/>
  <c r="I69"/>
  <c r="J69"/>
  <c r="D70"/>
  <c r="E70"/>
  <c r="F70"/>
  <c r="G70"/>
  <c r="H70"/>
  <c r="I70"/>
  <c r="J70"/>
  <c r="J5"/>
  <c r="I5"/>
  <c r="H5"/>
  <c r="G5"/>
  <c r="F5"/>
  <c r="E5"/>
  <c r="D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9"/>
  <c r="K51"/>
  <c r="K53"/>
  <c r="K55"/>
  <c r="K57"/>
  <c r="K59"/>
  <c r="K61"/>
  <c r="K63"/>
  <c r="K65"/>
  <c r="K67"/>
  <c r="K69" l="1"/>
  <c r="K68"/>
  <c r="K66"/>
  <c r="K64"/>
  <c r="K62"/>
  <c r="K60"/>
  <c r="K58"/>
  <c r="K56"/>
  <c r="K54"/>
  <c r="K52"/>
  <c r="K50"/>
  <c r="K48"/>
  <c r="K5"/>
  <c r="K70"/>
  <c r="A22" i="2" l="1"/>
  <c r="F22" s="1"/>
  <c r="A23"/>
  <c r="A24"/>
  <c r="F24" s="1"/>
  <c r="A25"/>
  <c r="A26"/>
  <c r="F26" s="1"/>
  <c r="A27"/>
  <c r="A28"/>
  <c r="F28" s="1"/>
  <c r="A29"/>
  <c r="G29" s="1"/>
  <c r="A30"/>
  <c r="F30" s="1"/>
  <c r="A31"/>
  <c r="F31" s="1"/>
  <c r="A32"/>
  <c r="G32" s="1"/>
  <c r="A33"/>
  <c r="F33" s="1"/>
  <c r="A34"/>
  <c r="G34" s="1"/>
  <c r="A35"/>
  <c r="G35" s="1"/>
  <c r="A36"/>
  <c r="G36" s="1"/>
  <c r="A37"/>
  <c r="F37" s="1"/>
  <c r="A38"/>
  <c r="G38" s="1"/>
  <c r="A21"/>
  <c r="F21" s="1"/>
  <c r="E13"/>
  <c r="M14" i="1"/>
  <c r="N14"/>
  <c r="M15"/>
  <c r="N15"/>
  <c r="C6"/>
  <c r="B51" i="2"/>
  <c r="J10" i="1"/>
  <c r="J11"/>
  <c r="J12"/>
  <c r="J13"/>
  <c r="J14"/>
  <c r="J15"/>
  <c r="J9"/>
  <c r="H17"/>
  <c r="D36" i="2" l="1"/>
  <c r="D32"/>
  <c r="D28"/>
  <c r="D38"/>
  <c r="D34"/>
  <c r="D30"/>
  <c r="D37"/>
  <c r="D35"/>
  <c r="D33"/>
  <c r="D31"/>
  <c r="D29"/>
  <c r="F38"/>
  <c r="F36"/>
  <c r="F32"/>
  <c r="F29"/>
  <c r="F25"/>
  <c r="G25" s="1"/>
  <c r="F23"/>
  <c r="G23" s="1"/>
  <c r="G21"/>
  <c r="G37"/>
  <c r="G33"/>
  <c r="G31"/>
  <c r="G26"/>
  <c r="G24"/>
  <c r="G22"/>
  <c r="F34"/>
  <c r="G30"/>
  <c r="G28"/>
  <c r="F27"/>
  <c r="G27" s="1"/>
  <c r="F35"/>
  <c r="J17" i="1"/>
  <c r="K23" i="2" l="1"/>
  <c r="L23" s="1"/>
  <c r="N23" s="1"/>
  <c r="K22"/>
  <c r="L22" s="1"/>
  <c r="N22" s="1"/>
  <c r="K21"/>
  <c r="K20"/>
  <c r="C43"/>
  <c r="C44"/>
  <c r="C42"/>
  <c r="C45"/>
  <c r="L21" l="1"/>
  <c r="N21" s="1"/>
  <c r="L20"/>
  <c r="L26" s="1"/>
  <c r="K26"/>
  <c r="C48"/>
  <c r="D42"/>
  <c r="F42" s="1"/>
  <c r="D43"/>
  <c r="F43" s="1"/>
  <c r="D45"/>
  <c r="F45" s="1"/>
  <c r="D44"/>
  <c r="F44" s="1"/>
  <c r="N26" l="1"/>
  <c r="N20"/>
  <c r="D48"/>
  <c r="F48" s="1"/>
</calcChain>
</file>

<file path=xl/sharedStrings.xml><?xml version="1.0" encoding="utf-8"?>
<sst xmlns="http://schemas.openxmlformats.org/spreadsheetml/2006/main" count="224" uniqueCount="114">
  <si>
    <t>Loyers</t>
  </si>
  <si>
    <t>Repas</t>
  </si>
  <si>
    <t>Parking</t>
  </si>
  <si>
    <t>Affranchissement</t>
  </si>
  <si>
    <t>Photocopie</t>
  </si>
  <si>
    <t>Facturations Diverses</t>
  </si>
  <si>
    <t>Téléphone</t>
  </si>
  <si>
    <t>Facture</t>
  </si>
  <si>
    <t>Client</t>
  </si>
  <si>
    <t>N° FINESS : 330781402</t>
  </si>
  <si>
    <t>Intitulé</t>
  </si>
  <si>
    <t>P.U.</t>
  </si>
  <si>
    <t>QTE</t>
  </si>
  <si>
    <t>TVA</t>
  </si>
  <si>
    <t>TTC</t>
  </si>
  <si>
    <t>DR AGRET</t>
  </si>
  <si>
    <t>Q</t>
  </si>
  <si>
    <t>MONTANT</t>
  </si>
  <si>
    <t>Base HT</t>
  </si>
  <si>
    <t xml:space="preserve">Le </t>
  </si>
  <si>
    <t>N°</t>
  </si>
  <si>
    <t>Nom</t>
  </si>
  <si>
    <t>Facturations Divers</t>
  </si>
  <si>
    <t>Taux TVA</t>
  </si>
  <si>
    <t>TOTAL</t>
  </si>
  <si>
    <t>Période</t>
  </si>
  <si>
    <t>du</t>
  </si>
  <si>
    <t>au</t>
  </si>
  <si>
    <t>Code</t>
  </si>
  <si>
    <t>Du</t>
  </si>
  <si>
    <t>Au</t>
  </si>
  <si>
    <t>Praticien</t>
  </si>
  <si>
    <t>Loyer</t>
  </si>
  <si>
    <t>Timbre</t>
  </si>
  <si>
    <t>Tel</t>
  </si>
  <si>
    <t>Photocop</t>
  </si>
  <si>
    <t>Divers</t>
  </si>
  <si>
    <t>Total</t>
  </si>
  <si>
    <t>Vérifications:</t>
  </si>
  <si>
    <t>Telephone</t>
  </si>
  <si>
    <t>N° Fact</t>
  </si>
  <si>
    <t>Date Fact</t>
  </si>
  <si>
    <t>#######################</t>
  </si>
  <si>
    <t>###################</t>
  </si>
  <si>
    <t>##################</t>
  </si>
  <si>
    <t>#################</t>
  </si>
  <si>
    <t>################</t>
  </si>
  <si>
    <t>##############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</si>
  <si>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</si>
  <si>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</si>
  <si>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</si>
  <si>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</si>
  <si>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</si>
  <si>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</si>
  <si>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</si>
  <si>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</si>
  <si>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</si>
  <si>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</si>
  <si>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</si>
  <si>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</si>
  <si>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</si>
  <si>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</si>
  <si>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</si>
  <si>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</si>
  <si>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</si>
  <si>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</si>
  <si>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</si>
  <si>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</si>
  <si>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</si>
  <si>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</si>
  <si>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</si>
  <si>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</si>
  <si>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</si>
  <si>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</si>
  <si>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</si>
  <si>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</si>
  <si>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</si>
  <si>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</si>
  <si>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</si>
  <si>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</si>
  <si>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</si>
  <si>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</si>
  <si>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</si>
  <si>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</si>
  <si>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</si>
  <si>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</si>
  <si>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</si>
  <si>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</si>
  <si>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</si>
  <si>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</si>
  <si>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test43</t>
  </si>
  <si>
    <t>test44</t>
  </si>
  <si>
    <t>test45</t>
  </si>
  <si>
    <t>test46</t>
  </si>
  <si>
    <t>test47</t>
  </si>
  <si>
    <t>test48</t>
  </si>
  <si>
    <t>test49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</si>
  <si>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</si>
  <si>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</si>
  <si>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</si>
  <si>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</si>
  <si>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</si>
  <si>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</si>
  <si>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</si>
  <si>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</si>
  <si>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</si>
  <si>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</si>
  <si>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</si>
  <si>
    <t>test61</t>
  </si>
  <si>
    <t>test62</t>
  </si>
  <si>
    <t>test63</t>
  </si>
  <si>
    <t>test64</t>
  </si>
  <si>
    <t>test65</t>
  </si>
  <si>
    <t>test66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</si>
</sst>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%"/>
    <numFmt numFmtId="165" formatCode=";;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44" fontId="0" fillId="2" borderId="1" xfId="0" applyNumberFormat="1" applyFill="1" applyBorder="1"/>
    <xf numFmtId="44" fontId="2" fillId="4" borderId="1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44" fontId="0" fillId="2" borderId="2" xfId="0" applyNumberFormat="1" applyFill="1" applyBorder="1"/>
    <xf numFmtId="44" fontId="0" fillId="2" borderId="3" xfId="0" applyNumberFormat="1" applyFill="1" applyBorder="1"/>
    <xf numFmtId="44" fontId="0" fillId="2" borderId="4" xfId="0" applyNumberFormat="1" applyFill="1" applyBorder="1"/>
    <xf numFmtId="44" fontId="2" fillId="4" borderId="2" xfId="0" applyNumberFormat="1" applyFont="1" applyFill="1" applyBorder="1"/>
    <xf numFmtId="44" fontId="2" fillId="4" borderId="3" xfId="0" applyNumberFormat="1" applyFont="1" applyFill="1" applyBorder="1"/>
    <xf numFmtId="44" fontId="2" fillId="4" borderId="4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0" xfId="0" applyNumberForma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0" fillId="5" borderId="0" xfId="0" applyFill="1"/>
    <xf numFmtId="0" fontId="3" fillId="5" borderId="0" xfId="0" applyFont="1" applyFill="1"/>
    <xf numFmtId="0" fontId="4" fillId="5" borderId="0" xfId="0" applyFont="1" applyFill="1"/>
    <xf numFmtId="0" fontId="2" fillId="5" borderId="0" xfId="0" applyFont="1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right"/>
    </xf>
    <xf numFmtId="0" fontId="0" fillId="5" borderId="20" xfId="0" applyFill="1" applyBorder="1" applyAlignment="1">
      <alignment horizontal="center"/>
    </xf>
    <xf numFmtId="44" fontId="0" fillId="5" borderId="6" xfId="0" applyNumberFormat="1" applyFill="1" applyBorder="1" applyAlignment="1" applyProtection="1">
      <alignment horizontal="center"/>
      <protection locked="0"/>
    </xf>
    <xf numFmtId="164" fontId="0" fillId="5" borderId="6" xfId="1" applyNumberFormat="1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44" fontId="0" fillId="5" borderId="7" xfId="0" applyNumberFormat="1" applyFill="1" applyBorder="1" applyAlignment="1" applyProtection="1">
      <alignment horizontal="center"/>
      <protection locked="0"/>
    </xf>
    <xf numFmtId="164" fontId="0" fillId="5" borderId="7" xfId="1" applyNumberFormat="1" applyFont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44" fontId="0" fillId="5" borderId="25" xfId="0" applyNumberFormat="1" applyFill="1" applyBorder="1" applyAlignment="1" applyProtection="1">
      <alignment horizontal="center"/>
      <protection locked="0"/>
    </xf>
    <xf numFmtId="164" fontId="0" fillId="5" borderId="25" xfId="1" applyNumberFormat="1" applyFont="1" applyFill="1" applyBorder="1" applyAlignment="1">
      <alignment horizontal="center"/>
    </xf>
    <xf numFmtId="0" fontId="0" fillId="5" borderId="0" xfId="0" applyFill="1" applyBorder="1"/>
    <xf numFmtId="0" fontId="0" fillId="5" borderId="20" xfId="0" applyFill="1" applyBorder="1"/>
    <xf numFmtId="0" fontId="0" fillId="5" borderId="6" xfId="0" applyFill="1" applyBorder="1"/>
    <xf numFmtId="10" fontId="0" fillId="5" borderId="22" xfId="1" applyNumberFormat="1" applyFont="1" applyFill="1" applyBorder="1" applyAlignment="1">
      <alignment horizontal="center"/>
    </xf>
    <xf numFmtId="44" fontId="0" fillId="5" borderId="0" xfId="0" applyNumberFormat="1" applyFill="1" applyBorder="1" applyAlignment="1">
      <alignment horizontal="center"/>
    </xf>
    <xf numFmtId="0" fontId="0" fillId="5" borderId="24" xfId="0" applyFill="1" applyBorder="1"/>
    <xf numFmtId="0" fontId="0" fillId="5" borderId="25" xfId="0" applyFill="1" applyBorder="1"/>
    <xf numFmtId="44" fontId="0" fillId="5" borderId="17" xfId="0" applyNumberFormat="1" applyFill="1" applyBorder="1"/>
    <xf numFmtId="0" fontId="0" fillId="5" borderId="0" xfId="0" applyFill="1" applyBorder="1" applyAlignment="1">
      <alignment horizontal="left"/>
    </xf>
    <xf numFmtId="14" fontId="0" fillId="5" borderId="0" xfId="0" applyNumberFormat="1" applyFill="1" applyBorder="1" applyAlignment="1">
      <alignment horizontal="left"/>
    </xf>
    <xf numFmtId="14" fontId="0" fillId="5" borderId="0" xfId="0" applyNumberFormat="1" applyFill="1" applyAlignment="1" applyProtection="1">
      <alignment horizontal="center"/>
      <protection locked="0"/>
    </xf>
    <xf numFmtId="0" fontId="0" fillId="7" borderId="0" xfId="0" applyFill="1"/>
    <xf numFmtId="0" fontId="5" fillId="7" borderId="0" xfId="0" applyFont="1" applyFill="1"/>
    <xf numFmtId="0" fontId="0" fillId="7" borderId="0" xfId="0" applyFill="1" applyAlignment="1">
      <alignment horizontal="center"/>
    </xf>
    <xf numFmtId="0" fontId="0" fillId="7" borderId="0" xfId="0" applyFill="1" applyBorder="1"/>
    <xf numFmtId="0" fontId="0" fillId="7" borderId="5" xfId="0" applyFill="1" applyBorder="1"/>
    <xf numFmtId="0" fontId="0" fillId="0" borderId="5" xfId="0" applyFill="1" applyBorder="1"/>
    <xf numFmtId="0" fontId="0" fillId="7" borderId="0" xfId="0" applyFont="1" applyFill="1"/>
    <xf numFmtId="0" fontId="0" fillId="7" borderId="0" xfId="0" applyFont="1" applyFill="1" applyBorder="1"/>
    <xf numFmtId="0" fontId="5" fillId="7" borderId="5" xfId="0" applyFont="1" applyFill="1" applyBorder="1" applyAlignment="1"/>
    <xf numFmtId="0" fontId="0" fillId="7" borderId="5" xfId="0" applyFill="1" applyBorder="1" applyAlignment="1">
      <alignment horizontal="center"/>
    </xf>
    <xf numFmtId="0" fontId="2" fillId="7" borderId="0" xfId="0" applyFont="1" applyFill="1" applyBorder="1"/>
    <xf numFmtId="0" fontId="0" fillId="7" borderId="5" xfId="0" applyFont="1" applyFill="1" applyBorder="1"/>
    <xf numFmtId="0" fontId="0" fillId="7" borderId="5" xfId="0" applyFont="1" applyFill="1" applyBorder="1" applyAlignment="1">
      <alignment horizontal="center"/>
    </xf>
    <xf numFmtId="164" fontId="0" fillId="7" borderId="5" xfId="1" applyNumberFormat="1" applyFont="1" applyFill="1" applyBorder="1"/>
    <xf numFmtId="0" fontId="5" fillId="7" borderId="0" xfId="0" applyFont="1" applyFill="1" applyBorder="1" applyAlignment="1"/>
    <xf numFmtId="0" fontId="0" fillId="0" borderId="5" xfId="0" applyFill="1" applyBorder="1" applyAlignment="1">
      <alignment horizontal="center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25" xfId="0" applyFill="1" applyBorder="1" applyAlignment="1" applyProtection="1">
      <alignment horizontal="center"/>
      <protection locked="0"/>
    </xf>
    <xf numFmtId="0" fontId="7" fillId="7" borderId="0" xfId="0" applyFont="1" applyFill="1"/>
    <xf numFmtId="0" fontId="2" fillId="3" borderId="16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6" borderId="5" xfId="0" applyFont="1" applyFill="1" applyBorder="1" applyAlignment="1"/>
    <xf numFmtId="0" fontId="0" fillId="8" borderId="5" xfId="0" applyFill="1" applyBorder="1"/>
    <xf numFmtId="0" fontId="2" fillId="4" borderId="5" xfId="0" applyFont="1" applyFill="1" applyBorder="1" applyAlignment="1">
      <alignment horizontal="center"/>
    </xf>
    <xf numFmtId="0" fontId="0" fillId="4" borderId="5" xfId="0" applyFill="1" applyBorder="1"/>
    <xf numFmtId="0" fontId="0" fillId="5" borderId="0" xfId="0" applyFill="1" applyAlignment="1" applyProtection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0" xfId="0" applyFill="1" applyAlignment="1" applyProtection="1">
      <alignment horizontal="left"/>
      <protection locked="0"/>
    </xf>
    <xf numFmtId="44" fontId="0" fillId="5" borderId="17" xfId="0" applyNumberFormat="1" applyFill="1" applyBorder="1" applyAlignment="1">
      <alignment horizontal="center"/>
    </xf>
    <xf numFmtId="44" fontId="0" fillId="5" borderId="18" xfId="0" applyNumberForma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44" fontId="0" fillId="5" borderId="10" xfId="0" applyNumberFormat="1" applyFill="1" applyBorder="1" applyAlignment="1">
      <alignment horizontal="center"/>
    </xf>
    <xf numFmtId="44" fontId="0" fillId="5" borderId="23" xfId="0" applyNumberFormat="1" applyFill="1" applyBorder="1" applyAlignment="1">
      <alignment horizontal="center"/>
    </xf>
    <xf numFmtId="44" fontId="0" fillId="5" borderId="26" xfId="0" applyNumberFormat="1" applyFill="1" applyBorder="1" applyAlignment="1">
      <alignment horizontal="center"/>
    </xf>
    <xf numFmtId="44" fontId="0" fillId="5" borderId="28" xfId="0" applyNumberFormat="1" applyFill="1" applyBorder="1" applyAlignment="1">
      <alignment horizontal="center"/>
    </xf>
    <xf numFmtId="44" fontId="0" fillId="5" borderId="11" xfId="0" applyNumberForma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44" fontId="0" fillId="5" borderId="8" xfId="0" applyNumberFormat="1" applyFill="1" applyBorder="1" applyAlignment="1">
      <alignment horizontal="center"/>
    </xf>
    <xf numFmtId="44" fontId="0" fillId="5" borderId="21" xfId="0" applyNumberForma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5" borderId="26" xfId="0" applyFill="1" applyBorder="1" applyAlignment="1" applyProtection="1">
      <alignment horizontal="center"/>
      <protection locked="0"/>
    </xf>
    <xf numFmtId="0" fontId="0" fillId="5" borderId="27" xfId="0" applyFill="1" applyBorder="1" applyAlignment="1" applyProtection="1">
      <alignment horizontal="center"/>
      <protection locked="0"/>
    </xf>
    <xf numFmtId="0" fontId="0" fillId="5" borderId="9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</xdr:row>
      <xdr:rowOff>171450</xdr:rowOff>
    </xdr:from>
    <xdr:to>
      <xdr:col>12</xdr:col>
      <xdr:colOff>742950</xdr:colOff>
      <xdr:row>13</xdr:row>
      <xdr:rowOff>171450</xdr:rowOff>
    </xdr:to>
    <xdr:sp macro="" textlink="">
      <xdr:nvSpPr>
        <xdr:cNvPr id="4" name="Rectangle à coins arrondis 3"/>
        <xdr:cNvSpPr/>
      </xdr:nvSpPr>
      <xdr:spPr>
        <a:xfrm>
          <a:off x="7181850" y="561975"/>
          <a:ext cx="2257425" cy="2124075"/>
        </a:xfrm>
        <a:prstGeom prst="roundRect">
          <a:avLst>
            <a:gd name="adj" fmla="val 6118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9525</xdr:colOff>
      <xdr:row>1</xdr:row>
      <xdr:rowOff>0</xdr:rowOff>
    </xdr:from>
    <xdr:to>
      <xdr:col>12</xdr:col>
      <xdr:colOff>742950</xdr:colOff>
      <xdr:row>2</xdr:row>
      <xdr:rowOff>57150</xdr:rowOff>
    </xdr:to>
    <xdr:sp macro="" textlink="">
      <xdr:nvSpPr>
        <xdr:cNvPr id="5" name="Rectangle à coins arrondis 4"/>
        <xdr:cNvSpPr/>
      </xdr:nvSpPr>
      <xdr:spPr>
        <a:xfrm>
          <a:off x="7181850" y="190500"/>
          <a:ext cx="2257425" cy="257175"/>
        </a:xfrm>
        <a:prstGeom prst="roundRect">
          <a:avLst>
            <a:gd name="adj" fmla="val 6118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UTILITAIRES</a:t>
          </a:r>
        </a:p>
      </xdr:txBody>
    </xdr:sp>
    <xdr:clientData/>
  </xdr:twoCellAnchor>
  <xdr:twoCellAnchor>
    <xdr:from>
      <xdr:col>10</xdr:col>
      <xdr:colOff>504825</xdr:colOff>
      <xdr:row>4</xdr:row>
      <xdr:rowOff>9525</xdr:rowOff>
    </xdr:from>
    <xdr:to>
      <xdr:col>12</xdr:col>
      <xdr:colOff>552450</xdr:colOff>
      <xdr:row>6</xdr:row>
      <xdr:rowOff>47625</xdr:rowOff>
    </xdr:to>
    <xdr:sp macro="[0]!arcvhiver" textlink="">
      <xdr:nvSpPr>
        <xdr:cNvPr id="7" name="Rectangle à coins arrondis 6"/>
        <xdr:cNvSpPr/>
      </xdr:nvSpPr>
      <xdr:spPr>
        <a:xfrm>
          <a:off x="7677150" y="781050"/>
          <a:ext cx="1571625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Archiver</a:t>
          </a:r>
        </a:p>
      </xdr:txBody>
    </xdr:sp>
    <xdr:clientData/>
  </xdr:twoCellAnchor>
  <xdr:twoCellAnchor>
    <xdr:from>
      <xdr:col>10</xdr:col>
      <xdr:colOff>514350</xdr:colOff>
      <xdr:row>7</xdr:row>
      <xdr:rowOff>9525</xdr:rowOff>
    </xdr:from>
    <xdr:to>
      <xdr:col>12</xdr:col>
      <xdr:colOff>561975</xdr:colOff>
      <xdr:row>9</xdr:row>
      <xdr:rowOff>66675</xdr:rowOff>
    </xdr:to>
    <xdr:sp macro="[0]!Imprimer.Imprimer" textlink="">
      <xdr:nvSpPr>
        <xdr:cNvPr id="8" name="Rectangle à coins arrondis 7"/>
        <xdr:cNvSpPr/>
      </xdr:nvSpPr>
      <xdr:spPr>
        <a:xfrm>
          <a:off x="7686675" y="1381125"/>
          <a:ext cx="1571625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10</xdr:col>
      <xdr:colOff>514350</xdr:colOff>
      <xdr:row>10</xdr:row>
      <xdr:rowOff>19050</xdr:rowOff>
    </xdr:from>
    <xdr:to>
      <xdr:col>12</xdr:col>
      <xdr:colOff>561975</xdr:colOff>
      <xdr:row>12</xdr:row>
      <xdr:rowOff>76200</xdr:rowOff>
    </xdr:to>
    <xdr:sp macro="[0]!Nouvelle.Nouvelle" textlink="">
      <xdr:nvSpPr>
        <xdr:cNvPr id="9" name="Rectangle à coins arrondis 8"/>
        <xdr:cNvSpPr/>
      </xdr:nvSpPr>
      <xdr:spPr>
        <a:xfrm>
          <a:off x="7686675" y="1962150"/>
          <a:ext cx="1571625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Nouvelle</a:t>
          </a:r>
        </a:p>
      </xdr:txBody>
    </xdr:sp>
    <xdr:clientData/>
  </xdr:twoCellAnchor>
  <xdr:twoCellAnchor>
    <xdr:from>
      <xdr:col>10</xdr:col>
      <xdr:colOff>161926</xdr:colOff>
      <xdr:row>4</xdr:row>
      <xdr:rowOff>9525</xdr:rowOff>
    </xdr:from>
    <xdr:to>
      <xdr:col>10</xdr:col>
      <xdr:colOff>390525</xdr:colOff>
      <xdr:row>6</xdr:row>
      <xdr:rowOff>47625</xdr:rowOff>
    </xdr:to>
    <xdr:sp macro="" textlink="">
      <xdr:nvSpPr>
        <xdr:cNvPr id="10" name="Rectangle à coins arrondis 9"/>
        <xdr:cNvSpPr/>
      </xdr:nvSpPr>
      <xdr:spPr>
        <a:xfrm>
          <a:off x="7334251" y="781050"/>
          <a:ext cx="228599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1</a:t>
          </a:r>
        </a:p>
      </xdr:txBody>
    </xdr:sp>
    <xdr:clientData/>
  </xdr:twoCellAnchor>
  <xdr:twoCellAnchor>
    <xdr:from>
      <xdr:col>10</xdr:col>
      <xdr:colOff>171451</xdr:colOff>
      <xdr:row>7</xdr:row>
      <xdr:rowOff>9525</xdr:rowOff>
    </xdr:from>
    <xdr:to>
      <xdr:col>10</xdr:col>
      <xdr:colOff>381001</xdr:colOff>
      <xdr:row>9</xdr:row>
      <xdr:rowOff>66675</xdr:rowOff>
    </xdr:to>
    <xdr:sp macro="" textlink="">
      <xdr:nvSpPr>
        <xdr:cNvPr id="11" name="Rectangle à coins arrondis 10"/>
        <xdr:cNvSpPr/>
      </xdr:nvSpPr>
      <xdr:spPr>
        <a:xfrm>
          <a:off x="7343776" y="1381125"/>
          <a:ext cx="209550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2</a:t>
          </a:r>
        </a:p>
      </xdr:txBody>
    </xdr:sp>
    <xdr:clientData/>
  </xdr:twoCellAnchor>
  <xdr:twoCellAnchor>
    <xdr:from>
      <xdr:col>10</xdr:col>
      <xdr:colOff>190500</xdr:colOff>
      <xdr:row>10</xdr:row>
      <xdr:rowOff>19050</xdr:rowOff>
    </xdr:from>
    <xdr:to>
      <xdr:col>10</xdr:col>
      <xdr:colOff>400049</xdr:colOff>
      <xdr:row>12</xdr:row>
      <xdr:rowOff>76200</xdr:rowOff>
    </xdr:to>
    <xdr:sp macro="" textlink="">
      <xdr:nvSpPr>
        <xdr:cNvPr id="12" name="Rectangle à coins arrondis 11"/>
        <xdr:cNvSpPr/>
      </xdr:nvSpPr>
      <xdr:spPr>
        <a:xfrm>
          <a:off x="7362825" y="1962150"/>
          <a:ext cx="209549" cy="4381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N17"/>
  <sheetViews>
    <sheetView workbookViewId="0">
      <selection activeCell="D9" sqref="D9"/>
    </sheetView>
  </sheetViews>
  <sheetFormatPr baseColWidth="10" defaultRowHeight="15"/>
  <cols>
    <col min="2" max="2" width="3.5703125" customWidth="1"/>
    <col min="3" max="3" width="7.42578125" customWidth="1"/>
    <col min="4" max="4" width="36.7109375" customWidth="1"/>
    <col min="5" max="5" width="1.7109375" customWidth="1"/>
    <col min="6" max="6" width="7.42578125" customWidth="1"/>
    <col min="7" max="7" width="1.5703125" customWidth="1"/>
    <col min="8" max="8" width="12.85546875" customWidth="1"/>
    <col min="9" max="9" width="1.28515625" customWidth="1"/>
    <col min="10" max="10" width="12.28515625" customWidth="1"/>
  </cols>
  <sheetData>
    <row r="4" spans="3:14" ht="15.75" thickBot="1"/>
    <row r="5" spans="3:14">
      <c r="C5" s="16" t="s">
        <v>20</v>
      </c>
      <c r="D5" s="17" t="s">
        <v>21</v>
      </c>
      <c r="E5" s="6"/>
    </row>
    <row r="6" spans="3:14" ht="15.75" thickBot="1">
      <c r="C6" s="18" t="e">
        <f>IF(D6="","",VLOOKUP(D6,BDD!A:B,2,FALSE))</f>
        <v>#N/A</v>
      </c>
      <c r="D6" s="19" t="s">
        <v>15</v>
      </c>
      <c r="E6" s="3"/>
    </row>
    <row r="8" spans="3:14" ht="15.75" thickBot="1">
      <c r="F8" s="1" t="s">
        <v>16</v>
      </c>
      <c r="G8" s="2"/>
      <c r="H8" s="1" t="s">
        <v>11</v>
      </c>
      <c r="J8" s="1" t="s">
        <v>17</v>
      </c>
    </row>
    <row r="9" spans="3:14">
      <c r="C9" s="20"/>
      <c r="D9" s="21" t="s">
        <v>0</v>
      </c>
      <c r="E9" s="1"/>
      <c r="F9" s="7">
        <v>1</v>
      </c>
      <c r="H9" s="10">
        <v>113</v>
      </c>
      <c r="J9" s="13">
        <f>F9*H9</f>
        <v>113</v>
      </c>
    </row>
    <row r="10" spans="3:14">
      <c r="C10" s="20"/>
      <c r="D10" s="22" t="s">
        <v>1</v>
      </c>
      <c r="E10" s="1"/>
      <c r="F10" s="8">
        <v>1</v>
      </c>
      <c r="H10" s="11">
        <v>28.6</v>
      </c>
      <c r="J10" s="14">
        <f t="shared" ref="J10:J15" si="0">F10*H10</f>
        <v>28.6</v>
      </c>
    </row>
    <row r="11" spans="3:14">
      <c r="C11" s="20"/>
      <c r="D11" s="22" t="s">
        <v>6</v>
      </c>
      <c r="E11" s="1"/>
      <c r="F11" s="8"/>
      <c r="H11" s="11">
        <v>0</v>
      </c>
      <c r="J11" s="14">
        <f t="shared" si="0"/>
        <v>0</v>
      </c>
    </row>
    <row r="12" spans="3:14">
      <c r="C12" s="20"/>
      <c r="D12" s="22" t="s">
        <v>2</v>
      </c>
      <c r="E12" s="1"/>
      <c r="F12" s="8"/>
      <c r="H12" s="11">
        <v>0</v>
      </c>
      <c r="J12" s="14">
        <f t="shared" si="0"/>
        <v>0</v>
      </c>
    </row>
    <row r="13" spans="3:14">
      <c r="C13" s="20"/>
      <c r="D13" s="22" t="s">
        <v>3</v>
      </c>
      <c r="E13" s="1"/>
      <c r="F13" s="8">
        <v>1</v>
      </c>
      <c r="H13" s="11">
        <v>25</v>
      </c>
      <c r="J13" s="14">
        <f t="shared" si="0"/>
        <v>25</v>
      </c>
    </row>
    <row r="14" spans="3:14">
      <c r="C14" s="20"/>
      <c r="D14" s="22" t="s">
        <v>4</v>
      </c>
      <c r="E14" s="1"/>
      <c r="F14" s="8"/>
      <c r="H14" s="11">
        <v>0</v>
      </c>
      <c r="J14" s="14">
        <f t="shared" si="0"/>
        <v>0</v>
      </c>
      <c r="M14" t="str">
        <f t="shared" ref="M14:M15" si="1">IF(C14=TRUE,F14,"")</f>
        <v/>
      </c>
      <c r="N14" t="str">
        <f t="shared" ref="N14:N15" si="2">IF(C14=TRUE,H14,"")</f>
        <v/>
      </c>
    </row>
    <row r="15" spans="3:14" ht="15.75" thickBot="1">
      <c r="C15" s="20"/>
      <c r="D15" s="23" t="s">
        <v>5</v>
      </c>
      <c r="E15" s="1"/>
      <c r="F15" s="9"/>
      <c r="H15" s="12">
        <v>0</v>
      </c>
      <c r="J15" s="15">
        <f t="shared" si="0"/>
        <v>0</v>
      </c>
      <c r="M15" t="str">
        <f t="shared" si="1"/>
        <v/>
      </c>
      <c r="N15" t="str">
        <f t="shared" si="2"/>
        <v/>
      </c>
    </row>
    <row r="16" spans="3:14" ht="6.75" customHeight="1" thickBot="1"/>
    <row r="17" spans="8:10" ht="15.75" thickBot="1">
      <c r="H17" s="4">
        <f>SUM(H9:H15)</f>
        <v>166.6</v>
      </c>
      <c r="J17" s="5">
        <f>SUM(J9:J15)</f>
        <v>166.6</v>
      </c>
    </row>
  </sheetData>
  <dataValidations count="1">
    <dataValidation type="list" allowBlank="1" showInputMessage="1" showErrorMessage="1" sqref="D6:E6">
      <formula1>BDD!A:A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51"/>
  <sheetViews>
    <sheetView tabSelected="1" workbookViewId="0">
      <selection activeCell="E15" sqref="E15:H15"/>
    </sheetView>
  </sheetViews>
  <sheetFormatPr baseColWidth="10" defaultRowHeight="15"/>
  <cols>
    <col min="1" max="1" width="8" style="51" customWidth="1"/>
    <col min="2" max="2" width="18.42578125" style="51" customWidth="1"/>
    <col min="3" max="3" width="15" style="51" customWidth="1"/>
    <col min="4" max="4" width="7.85546875" style="51" customWidth="1"/>
    <col min="5" max="5" width="11.5703125" style="51" customWidth="1"/>
    <col min="6" max="6" width="6.140625" style="51" bestFit="1" customWidth="1"/>
    <col min="7" max="7" width="5.85546875" style="51" customWidth="1"/>
    <col min="8" max="8" width="11.85546875" style="51" customWidth="1"/>
    <col min="9" max="16384" width="11.42578125" style="51"/>
  </cols>
  <sheetData>
    <row r="1" spans="1:13">
      <c r="A1" s="25"/>
      <c r="B1" s="25"/>
      <c r="C1" s="25"/>
      <c r="D1" s="25"/>
      <c r="E1" s="25"/>
      <c r="F1" s="25"/>
      <c r="G1" s="25"/>
      <c r="H1" s="25"/>
    </row>
    <row r="2" spans="1:13" ht="15.75">
      <c r="A2" s="25"/>
      <c r="B2" s="25"/>
      <c r="C2" s="25"/>
      <c r="D2" s="25"/>
      <c r="E2" s="25"/>
      <c r="F2" s="25"/>
      <c r="G2" s="25"/>
      <c r="H2" s="25"/>
      <c r="K2" s="84"/>
      <c r="L2" s="84"/>
      <c r="M2" s="84"/>
    </row>
    <row r="3" spans="1:13">
      <c r="A3" s="25"/>
      <c r="B3" s="25"/>
      <c r="C3" s="25"/>
      <c r="D3" s="25"/>
      <c r="E3" s="25"/>
      <c r="F3" s="25"/>
      <c r="G3" s="25"/>
      <c r="H3" s="25"/>
    </row>
    <row r="4" spans="1:13">
      <c r="A4" s="25"/>
      <c r="B4" s="25"/>
      <c r="C4" s="25"/>
      <c r="D4" s="25"/>
      <c r="E4" s="25"/>
      <c r="F4" s="25"/>
      <c r="G4" s="25"/>
      <c r="H4" s="25"/>
    </row>
    <row r="5" spans="1:13" ht="15.75">
      <c r="A5" s="26" t="s">
        <v>42</v>
      </c>
      <c r="B5" s="25"/>
      <c r="C5" s="25"/>
      <c r="D5" s="25"/>
      <c r="E5" s="25"/>
      <c r="F5" s="25"/>
      <c r="G5" s="25"/>
      <c r="H5" s="25"/>
    </row>
    <row r="6" spans="1:13" ht="15.75">
      <c r="A6" s="27" t="s">
        <v>43</v>
      </c>
      <c r="B6" s="25"/>
      <c r="C6" s="25"/>
      <c r="D6" s="25"/>
      <c r="E6" s="25"/>
      <c r="F6" s="25"/>
      <c r="G6" s="25"/>
      <c r="H6" s="25"/>
      <c r="I6" s="52"/>
    </row>
    <row r="7" spans="1:13" ht="15.75">
      <c r="A7" s="27" t="s">
        <v>44</v>
      </c>
      <c r="B7" s="25"/>
      <c r="C7" s="25"/>
      <c r="D7" s="25"/>
      <c r="E7" s="25"/>
      <c r="F7" s="25"/>
      <c r="G7" s="25"/>
      <c r="H7" s="25"/>
    </row>
    <row r="8" spans="1:13">
      <c r="A8" s="25" t="s">
        <v>45</v>
      </c>
      <c r="B8" s="25"/>
      <c r="C8" s="25"/>
      <c r="D8" s="25"/>
      <c r="E8" s="25"/>
      <c r="F8" s="25"/>
      <c r="G8" s="25"/>
      <c r="H8" s="25"/>
    </row>
    <row r="9" spans="1:13">
      <c r="A9" s="25" t="s">
        <v>46</v>
      </c>
      <c r="B9" s="25"/>
      <c r="C9" s="25"/>
      <c r="D9" s="25"/>
      <c r="E9" s="25"/>
      <c r="F9" s="25"/>
      <c r="G9" s="25"/>
      <c r="H9" s="25"/>
    </row>
    <row r="10" spans="1:13">
      <c r="A10" s="25"/>
      <c r="B10" s="25"/>
      <c r="C10" s="25"/>
      <c r="D10" s="25"/>
      <c r="E10" s="25"/>
      <c r="F10" s="25"/>
      <c r="G10" s="25"/>
      <c r="H10" s="25"/>
    </row>
    <row r="11" spans="1:13">
      <c r="A11" s="25" t="s">
        <v>9</v>
      </c>
      <c r="B11" s="25" t="s">
        <v>45</v>
      </c>
      <c r="C11" s="25"/>
      <c r="D11" s="25"/>
      <c r="E11" s="25"/>
      <c r="F11" s="25"/>
      <c r="G11" s="25"/>
      <c r="H11" s="25"/>
    </row>
    <row r="12" spans="1:13">
      <c r="A12" s="25"/>
      <c r="B12" s="25"/>
      <c r="C12" s="25"/>
      <c r="D12" s="25"/>
      <c r="E12" s="25"/>
      <c r="F12" s="25"/>
      <c r="G12" s="25"/>
      <c r="H12" s="25"/>
    </row>
    <row r="13" spans="1:13">
      <c r="A13" s="28" t="s">
        <v>7</v>
      </c>
      <c r="B13" s="78">
        <v>7</v>
      </c>
      <c r="C13" s="25"/>
      <c r="D13" s="28" t="s">
        <v>8</v>
      </c>
      <c r="E13" s="29">
        <f>IF(E15="","",VLOOKUP(E15,BDD!A:B,2,FALSE))</f>
        <v>1</v>
      </c>
      <c r="F13" s="25"/>
      <c r="G13" s="25"/>
      <c r="H13" s="25"/>
    </row>
    <row r="14" spans="1:13">
      <c r="A14" s="25"/>
      <c r="B14" s="25"/>
      <c r="C14" s="25"/>
      <c r="D14" s="25"/>
      <c r="E14" s="25"/>
      <c r="F14" s="25"/>
      <c r="G14" s="25"/>
      <c r="H14" s="25"/>
    </row>
    <row r="15" spans="1:13">
      <c r="A15" s="25"/>
      <c r="B15" s="25"/>
      <c r="C15" s="25"/>
      <c r="D15" s="25"/>
      <c r="E15" s="81" t="s">
        <v>48</v>
      </c>
      <c r="F15" s="81"/>
      <c r="G15" s="81"/>
      <c r="H15" s="81"/>
    </row>
    <row r="16" spans="1:13" ht="15.75">
      <c r="A16" s="28" t="s">
        <v>25</v>
      </c>
      <c r="B16" s="25"/>
      <c r="C16" s="25"/>
      <c r="D16" s="25"/>
      <c r="E16" s="27" t="s">
        <v>43</v>
      </c>
      <c r="F16" s="25"/>
      <c r="G16" s="25"/>
      <c r="H16" s="25"/>
      <c r="J16" s="70" t="s">
        <v>38</v>
      </c>
    </row>
    <row r="17" spans="1:15" ht="16.5" thickBot="1">
      <c r="A17" s="30" t="s">
        <v>26</v>
      </c>
      <c r="B17" s="50">
        <v>40722</v>
      </c>
      <c r="C17" s="25"/>
      <c r="D17" s="25"/>
      <c r="E17" s="27" t="s">
        <v>43</v>
      </c>
      <c r="F17" s="25"/>
      <c r="G17" s="25"/>
      <c r="H17" s="25"/>
    </row>
    <row r="18" spans="1:15" ht="15.75">
      <c r="A18" s="30" t="s">
        <v>27</v>
      </c>
      <c r="B18" s="50">
        <v>40723</v>
      </c>
      <c r="C18" s="25"/>
      <c r="D18" s="25"/>
      <c r="E18" s="27"/>
      <c r="F18" s="25"/>
      <c r="G18" s="25"/>
      <c r="H18" s="25"/>
      <c r="J18" s="16" t="s">
        <v>23</v>
      </c>
      <c r="K18" s="24" t="s">
        <v>18</v>
      </c>
      <c r="L18" s="96" t="s">
        <v>13</v>
      </c>
      <c r="M18" s="96"/>
      <c r="N18" s="96" t="s">
        <v>14</v>
      </c>
      <c r="O18" s="97"/>
    </row>
    <row r="19" spans="1:15" ht="15.75" thickBot="1">
      <c r="A19" s="25"/>
      <c r="B19" s="25"/>
      <c r="C19" s="25"/>
      <c r="D19" s="25"/>
      <c r="E19" s="25"/>
      <c r="F19" s="25"/>
      <c r="G19" s="25"/>
      <c r="H19" s="25"/>
      <c r="J19" s="41"/>
      <c r="K19" s="42"/>
      <c r="L19" s="98"/>
      <c r="M19" s="105"/>
      <c r="N19" s="98"/>
      <c r="O19" s="99"/>
    </row>
    <row r="20" spans="1:15">
      <c r="A20" s="16" t="s">
        <v>28</v>
      </c>
      <c r="B20" s="96" t="s">
        <v>10</v>
      </c>
      <c r="C20" s="96"/>
      <c r="D20" s="24" t="s">
        <v>12</v>
      </c>
      <c r="E20" s="24" t="s">
        <v>11</v>
      </c>
      <c r="F20" s="24" t="s">
        <v>13</v>
      </c>
      <c r="G20" s="92" t="s">
        <v>14</v>
      </c>
      <c r="H20" s="93"/>
      <c r="J20" s="43">
        <v>0</v>
      </c>
      <c r="K20" s="44">
        <f>SUMPRODUCT(($F$21:$F$38=J20)*($E$21:$E$38))</f>
        <v>0</v>
      </c>
      <c r="L20" s="85">
        <f>K20*J20</f>
        <v>0</v>
      </c>
      <c r="M20" s="89"/>
      <c r="N20" s="85">
        <f>K20+L20</f>
        <v>0</v>
      </c>
      <c r="O20" s="86"/>
    </row>
    <row r="21" spans="1:15">
      <c r="A21" s="31">
        <f>IF(B21="","",VLOOKUP(B21,BDD!$D$2:$E$8,2,FALSE))</f>
        <v>1</v>
      </c>
      <c r="B21" s="101" t="s">
        <v>0</v>
      </c>
      <c r="C21" s="102"/>
      <c r="D21" s="67">
        <v>1</v>
      </c>
      <c r="E21" s="32">
        <v>10</v>
      </c>
      <c r="F21" s="33">
        <f>IF(A21="","",VLOOKUP(B21,BDD!$D$2:$F$8,3,FALSE))</f>
        <v>0.19600000000000001</v>
      </c>
      <c r="G21" s="94">
        <f>IF(A21="","",(D21*E21)*(1+F21))</f>
        <v>11.959999999999999</v>
      </c>
      <c r="H21" s="95"/>
      <c r="J21" s="43">
        <v>2.1000000000000001E-2</v>
      </c>
      <c r="K21" s="44">
        <f>SUMPRODUCT(($F$21:$F$38=J21)*($E$21:$E$38))</f>
        <v>0</v>
      </c>
      <c r="L21" s="85">
        <f>K21*J21</f>
        <v>0</v>
      </c>
      <c r="M21" s="89"/>
      <c r="N21" s="85">
        <f t="shared" ref="N21:N23" si="0">K21+L21</f>
        <v>0</v>
      </c>
      <c r="O21" s="86"/>
    </row>
    <row r="22" spans="1:15">
      <c r="A22" s="34">
        <f>IF(B22="","",VLOOKUP(B22,BDD!$D$2:$E$8,2,FALSE))</f>
        <v>2</v>
      </c>
      <c r="B22" s="101" t="s">
        <v>1</v>
      </c>
      <c r="C22" s="102"/>
      <c r="D22" s="68"/>
      <c r="E22" s="35"/>
      <c r="F22" s="36">
        <f>IF(A22="","",VLOOKUP(B22,BDD!$D$2:$F$8,3,FALSE))</f>
        <v>5.5E-2</v>
      </c>
      <c r="G22" s="85">
        <f t="shared" ref="G22:G38" si="1">IF(A22="","",(D22*E22)*(1+F22))</f>
        <v>0</v>
      </c>
      <c r="H22" s="86"/>
      <c r="J22" s="43">
        <v>5.5E-2</v>
      </c>
      <c r="K22" s="44">
        <f>SUMPRODUCT(($F$21:$F$38=J22)*($E$21:$E$38))</f>
        <v>0</v>
      </c>
      <c r="L22" s="85">
        <f>K22*J22</f>
        <v>0</v>
      </c>
      <c r="M22" s="89"/>
      <c r="N22" s="85">
        <f t="shared" si="0"/>
        <v>0</v>
      </c>
      <c r="O22" s="86"/>
    </row>
    <row r="23" spans="1:15">
      <c r="A23" s="34">
        <f>IF(B23="","",VLOOKUP(B23,BDD!$D$2:$E$8,2,FALSE))</f>
        <v>3</v>
      </c>
      <c r="B23" s="101" t="s">
        <v>6</v>
      </c>
      <c r="C23" s="102"/>
      <c r="D23" s="68"/>
      <c r="E23" s="35"/>
      <c r="F23" s="36">
        <f>IF(A23="","",VLOOKUP(B23,BDD!$D$2:$F$8,3,FALSE))</f>
        <v>0.19600000000000001</v>
      </c>
      <c r="G23" s="85">
        <f t="shared" si="1"/>
        <v>0</v>
      </c>
      <c r="H23" s="86"/>
      <c r="J23" s="43">
        <v>0.19600000000000001</v>
      </c>
      <c r="K23" s="44">
        <f>SUMPRODUCT(($F$21:$F$38=J23)*($E$21:$E$38))</f>
        <v>10</v>
      </c>
      <c r="L23" s="85">
        <f>K23*J23</f>
        <v>1.96</v>
      </c>
      <c r="M23" s="89"/>
      <c r="N23" s="85">
        <f t="shared" si="0"/>
        <v>11.96</v>
      </c>
      <c r="O23" s="86"/>
    </row>
    <row r="24" spans="1:15" ht="15.75" thickBot="1">
      <c r="A24" s="34">
        <f>IF(B24="","",VLOOKUP(B24,BDD!$D$2:$E$8,2,FALSE))</f>
        <v>4</v>
      </c>
      <c r="B24" s="101" t="s">
        <v>2</v>
      </c>
      <c r="C24" s="102"/>
      <c r="D24" s="68"/>
      <c r="E24" s="35"/>
      <c r="F24" s="36">
        <f>IF(A24="","",VLOOKUP(B24,BDD!$D$2:$F$8,3,FALSE))</f>
        <v>0.19600000000000001</v>
      </c>
      <c r="G24" s="85">
        <f t="shared" si="1"/>
        <v>0</v>
      </c>
      <c r="H24" s="86"/>
      <c r="J24" s="45"/>
      <c r="K24" s="46"/>
      <c r="L24" s="90"/>
      <c r="M24" s="100"/>
      <c r="N24" s="90"/>
      <c r="O24" s="91"/>
    </row>
    <row r="25" spans="1:15" ht="15.75" thickBot="1">
      <c r="A25" s="34">
        <f>IF(B25="","",VLOOKUP(B25,BDD!$D$2:$E$8,2,FALSE))</f>
        <v>5</v>
      </c>
      <c r="B25" s="101" t="s">
        <v>3</v>
      </c>
      <c r="C25" s="102"/>
      <c r="D25" s="68"/>
      <c r="E25" s="35"/>
      <c r="F25" s="36">
        <f>IF(A25="","",VLOOKUP(B25,BDD!$D$2:$F$8,3,FALSE))</f>
        <v>0</v>
      </c>
      <c r="G25" s="85">
        <f t="shared" si="1"/>
        <v>0</v>
      </c>
      <c r="H25" s="86"/>
      <c r="J25" s="54"/>
      <c r="K25" s="54"/>
      <c r="L25" s="54"/>
      <c r="M25" s="54"/>
      <c r="N25" s="54"/>
      <c r="O25" s="54"/>
    </row>
    <row r="26" spans="1:15" ht="15.75" thickBot="1">
      <c r="A26" s="34">
        <f>IF(B26="","",VLOOKUP(B26,BDD!$D$2:$E$8,2,FALSE))</f>
        <v>6</v>
      </c>
      <c r="B26" s="101" t="s">
        <v>4</v>
      </c>
      <c r="C26" s="102"/>
      <c r="D26" s="68"/>
      <c r="E26" s="35"/>
      <c r="F26" s="36">
        <f>IF(A26="","",VLOOKUP(B26,BDD!$D$2:$F$8,3,FALSE))</f>
        <v>0.19600000000000001</v>
      </c>
      <c r="G26" s="85">
        <f t="shared" si="1"/>
        <v>0</v>
      </c>
      <c r="H26" s="86"/>
      <c r="J26" s="71" t="s">
        <v>24</v>
      </c>
      <c r="K26" s="47">
        <f>SUM(K20:K23)</f>
        <v>10</v>
      </c>
      <c r="L26" s="82">
        <f>SUM(L20:M23)</f>
        <v>1.96</v>
      </c>
      <c r="M26" s="82"/>
      <c r="N26" s="82">
        <f>K26+L26</f>
        <v>11.96</v>
      </c>
      <c r="O26" s="83"/>
    </row>
    <row r="27" spans="1:15">
      <c r="A27" s="34">
        <f>IF(B27="","",VLOOKUP(B27,BDD!$D$2:$E$8,2,FALSE))</f>
        <v>7</v>
      </c>
      <c r="B27" s="101" t="s">
        <v>22</v>
      </c>
      <c r="C27" s="102"/>
      <c r="D27" s="68"/>
      <c r="E27" s="35"/>
      <c r="F27" s="36">
        <f>IF(A27="","",VLOOKUP(B27,BDD!$D$2:$F$8,3,FALSE))</f>
        <v>0.19600000000000001</v>
      </c>
      <c r="G27" s="85">
        <f t="shared" si="1"/>
        <v>0</v>
      </c>
      <c r="H27" s="86"/>
    </row>
    <row r="28" spans="1:15">
      <c r="A28" s="34" t="str">
        <f>IF(B28="","",VLOOKUP(B28,BDD!$D$2:$E$8,2,FALSE))</f>
        <v/>
      </c>
      <c r="B28" s="101"/>
      <c r="C28" s="102"/>
      <c r="D28" s="68" t="str">
        <f t="shared" ref="D28:D38" si="2">IF(A28="","",1)</f>
        <v/>
      </c>
      <c r="E28" s="35"/>
      <c r="F28" s="36" t="str">
        <f>IF(A28="","",VLOOKUP(B28,BDD!$D$2:$F$8,3,FALSE))</f>
        <v/>
      </c>
      <c r="G28" s="85" t="str">
        <f t="shared" si="1"/>
        <v/>
      </c>
      <c r="H28" s="86"/>
    </row>
    <row r="29" spans="1:15">
      <c r="A29" s="34" t="str">
        <f>IF(B29="","",VLOOKUP(B29,BDD!$D$2:$E$8,2,FALSE))</f>
        <v/>
      </c>
      <c r="B29" s="101"/>
      <c r="C29" s="102"/>
      <c r="D29" s="68" t="str">
        <f t="shared" si="2"/>
        <v/>
      </c>
      <c r="E29" s="35"/>
      <c r="F29" s="36" t="str">
        <f>IF(A29="","",VLOOKUP(B29,BDD!$D$2:$F$8,3,FALSE))</f>
        <v/>
      </c>
      <c r="G29" s="85" t="str">
        <f t="shared" si="1"/>
        <v/>
      </c>
      <c r="H29" s="86"/>
    </row>
    <row r="30" spans="1:15">
      <c r="A30" s="34" t="str">
        <f>IF(B30="","",VLOOKUP(B30,BDD!$D$2:$E$8,2,FALSE))</f>
        <v/>
      </c>
      <c r="B30" s="101"/>
      <c r="C30" s="102"/>
      <c r="D30" s="68" t="str">
        <f t="shared" si="2"/>
        <v/>
      </c>
      <c r="E30" s="35"/>
      <c r="F30" s="36" t="str">
        <f>IF(A30="","",VLOOKUP(B30,BDD!$D$2:$F$8,3,FALSE))</f>
        <v/>
      </c>
      <c r="G30" s="85" t="str">
        <f t="shared" si="1"/>
        <v/>
      </c>
      <c r="H30" s="86"/>
    </row>
    <row r="31" spans="1:15">
      <c r="A31" s="34" t="str">
        <f>IF(B31="","",VLOOKUP(B31,BDD!$D$2:$E$8,2,FALSE))</f>
        <v/>
      </c>
      <c r="B31" s="101"/>
      <c r="C31" s="102"/>
      <c r="D31" s="68" t="str">
        <f t="shared" si="2"/>
        <v/>
      </c>
      <c r="E31" s="35"/>
      <c r="F31" s="36" t="str">
        <f>IF(A31="","",VLOOKUP(B31,BDD!$D$2:$F$8,3,FALSE))</f>
        <v/>
      </c>
      <c r="G31" s="85" t="str">
        <f t="shared" si="1"/>
        <v/>
      </c>
      <c r="H31" s="86"/>
    </row>
    <row r="32" spans="1:15">
      <c r="A32" s="34" t="str">
        <f>IF(B32="","",VLOOKUP(B32,BDD!$D$2:$E$8,2,FALSE))</f>
        <v/>
      </c>
      <c r="B32" s="101"/>
      <c r="C32" s="102"/>
      <c r="D32" s="68" t="str">
        <f t="shared" si="2"/>
        <v/>
      </c>
      <c r="E32" s="35"/>
      <c r="F32" s="36" t="str">
        <f>IF(A32="","",VLOOKUP(B32,BDD!$D$2:$F$8,3,FALSE))</f>
        <v/>
      </c>
      <c r="G32" s="85" t="str">
        <f t="shared" si="1"/>
        <v/>
      </c>
      <c r="H32" s="86"/>
    </row>
    <row r="33" spans="1:8">
      <c r="A33" s="34" t="str">
        <f>IF(B33="","",VLOOKUP(B33,BDD!$D$2:$E$8,2,FALSE))</f>
        <v/>
      </c>
      <c r="B33" s="101"/>
      <c r="C33" s="102"/>
      <c r="D33" s="68" t="str">
        <f t="shared" si="2"/>
        <v/>
      </c>
      <c r="E33" s="35"/>
      <c r="F33" s="36" t="str">
        <f>IF(A33="","",VLOOKUP(B33,BDD!$D$2:$F$8,3,FALSE))</f>
        <v/>
      </c>
      <c r="G33" s="85" t="str">
        <f t="shared" si="1"/>
        <v/>
      </c>
      <c r="H33" s="86"/>
    </row>
    <row r="34" spans="1:8">
      <c r="A34" s="34" t="str">
        <f>IF(B34="","",VLOOKUP(B34,BDD!$D$2:$E$8,2,FALSE))</f>
        <v/>
      </c>
      <c r="B34" s="101"/>
      <c r="C34" s="102"/>
      <c r="D34" s="68" t="str">
        <f t="shared" si="2"/>
        <v/>
      </c>
      <c r="E34" s="35"/>
      <c r="F34" s="36" t="str">
        <f>IF(A34="","",VLOOKUP(B34,BDD!$D$2:$F$8,3,FALSE))</f>
        <v/>
      </c>
      <c r="G34" s="85" t="str">
        <f t="shared" si="1"/>
        <v/>
      </c>
      <c r="H34" s="86"/>
    </row>
    <row r="35" spans="1:8">
      <c r="A35" s="34" t="str">
        <f>IF(B35="","",VLOOKUP(B35,BDD!$D$2:$E$8,2,FALSE))</f>
        <v/>
      </c>
      <c r="B35" s="101"/>
      <c r="C35" s="102"/>
      <c r="D35" s="68" t="str">
        <f t="shared" si="2"/>
        <v/>
      </c>
      <c r="E35" s="35"/>
      <c r="F35" s="36" t="str">
        <f>IF(A35="","",VLOOKUP(B35,BDD!$D$2:$F$8,3,FALSE))</f>
        <v/>
      </c>
      <c r="G35" s="85" t="str">
        <f t="shared" si="1"/>
        <v/>
      </c>
      <c r="H35" s="86"/>
    </row>
    <row r="36" spans="1:8">
      <c r="A36" s="34" t="str">
        <f>IF(B36="","",VLOOKUP(B36,BDD!$D$2:$E$8,2,FALSE))</f>
        <v/>
      </c>
      <c r="B36" s="101"/>
      <c r="C36" s="102"/>
      <c r="D36" s="68" t="str">
        <f t="shared" si="2"/>
        <v/>
      </c>
      <c r="E36" s="35"/>
      <c r="F36" s="36" t="str">
        <f>IF(A36="","",VLOOKUP(B36,BDD!$D$2:$F$8,3,FALSE))</f>
        <v/>
      </c>
      <c r="G36" s="85" t="str">
        <f t="shared" si="1"/>
        <v/>
      </c>
      <c r="H36" s="86"/>
    </row>
    <row r="37" spans="1:8">
      <c r="A37" s="34" t="str">
        <f>IF(B37="","",VLOOKUP(B37,BDD!$D$2:$E$8,2,FALSE))</f>
        <v/>
      </c>
      <c r="B37" s="101"/>
      <c r="C37" s="102"/>
      <c r="D37" s="68" t="str">
        <f t="shared" si="2"/>
        <v/>
      </c>
      <c r="E37" s="35"/>
      <c r="F37" s="36" t="str">
        <f>IF(A37="","",VLOOKUP(B37,BDD!$D$2:$F$8,3,FALSE))</f>
        <v/>
      </c>
      <c r="G37" s="85" t="str">
        <f t="shared" si="1"/>
        <v/>
      </c>
      <c r="H37" s="86"/>
    </row>
    <row r="38" spans="1:8" ht="15.75" thickBot="1">
      <c r="A38" s="37" t="str">
        <f>IF(B38="","",VLOOKUP(B38,BDD!$D$2:$E$8,2,FALSE))</f>
        <v/>
      </c>
      <c r="B38" s="103"/>
      <c r="C38" s="104"/>
      <c r="D38" s="69" t="str">
        <f t="shared" si="2"/>
        <v/>
      </c>
      <c r="E38" s="38"/>
      <c r="F38" s="39" t="str">
        <f>IF(A38="","",VLOOKUP(B38,BDD!$D$2:$F$8,3,FALSE))</f>
        <v/>
      </c>
      <c r="G38" s="87" t="str">
        <f t="shared" si="1"/>
        <v/>
      </c>
      <c r="H38" s="88"/>
    </row>
    <row r="39" spans="1:8" ht="15.75" thickBot="1">
      <c r="A39" s="40"/>
      <c r="B39" s="40"/>
      <c r="C39" s="40"/>
      <c r="D39" s="40"/>
      <c r="E39" s="40"/>
      <c r="F39" s="40"/>
      <c r="G39" s="40"/>
      <c r="H39" s="40"/>
    </row>
    <row r="40" spans="1:8">
      <c r="A40" s="40"/>
      <c r="B40" s="16" t="s">
        <v>23</v>
      </c>
      <c r="C40" s="24" t="s">
        <v>18</v>
      </c>
      <c r="D40" s="96" t="s">
        <v>13</v>
      </c>
      <c r="E40" s="96"/>
      <c r="F40" s="96" t="s">
        <v>14</v>
      </c>
      <c r="G40" s="97"/>
      <c r="H40" s="25"/>
    </row>
    <row r="41" spans="1:8" ht="6" customHeight="1">
      <c r="A41" s="40"/>
      <c r="B41" s="41"/>
      <c r="C41" s="42"/>
      <c r="D41" s="98"/>
      <c r="E41" s="105"/>
      <c r="F41" s="98"/>
      <c r="G41" s="99"/>
      <c r="H41" s="25"/>
    </row>
    <row r="42" spans="1:8" ht="15" customHeight="1">
      <c r="A42" s="40"/>
      <c r="B42" s="43">
        <v>0</v>
      </c>
      <c r="C42" s="44">
        <f>SUMPRODUCT(($F$21:$F$38=B42)*($E$21:$E$38))</f>
        <v>0</v>
      </c>
      <c r="D42" s="85">
        <f>C42*B42</f>
        <v>0</v>
      </c>
      <c r="E42" s="89"/>
      <c r="F42" s="85">
        <f>C42+D42</f>
        <v>0</v>
      </c>
      <c r="G42" s="86"/>
      <c r="H42" s="25"/>
    </row>
    <row r="43" spans="1:8">
      <c r="A43" s="40"/>
      <c r="B43" s="43">
        <v>2.1000000000000001E-2</v>
      </c>
      <c r="C43" s="44">
        <f>SUMPRODUCT(($F$21:$F$38=B43)*($E$21:$E$38))</f>
        <v>0</v>
      </c>
      <c r="D43" s="85">
        <f>C43*B43</f>
        <v>0</v>
      </c>
      <c r="E43" s="89"/>
      <c r="F43" s="85">
        <f t="shared" ref="F43:F45" si="3">C43+D43</f>
        <v>0</v>
      </c>
      <c r="G43" s="86"/>
      <c r="H43" s="25"/>
    </row>
    <row r="44" spans="1:8">
      <c r="A44" s="40"/>
      <c r="B44" s="43">
        <v>5.5E-2</v>
      </c>
      <c r="C44" s="44">
        <f>SUMPRODUCT(($F$21:$F$38=B44)*($E$21:$E$38))</f>
        <v>0</v>
      </c>
      <c r="D44" s="85">
        <f>C44*B44</f>
        <v>0</v>
      </c>
      <c r="E44" s="89"/>
      <c r="F44" s="85">
        <f t="shared" si="3"/>
        <v>0</v>
      </c>
      <c r="G44" s="86"/>
      <c r="H44" s="25"/>
    </row>
    <row r="45" spans="1:8">
      <c r="A45" s="40"/>
      <c r="B45" s="43">
        <v>0.19600000000000001</v>
      </c>
      <c r="C45" s="44">
        <f>SUMPRODUCT(($F$21:$F$38=B45)*($E$21:$E$38))</f>
        <v>10</v>
      </c>
      <c r="D45" s="85">
        <f>C45*B45</f>
        <v>1.96</v>
      </c>
      <c r="E45" s="89"/>
      <c r="F45" s="85">
        <f t="shared" si="3"/>
        <v>11.96</v>
      </c>
      <c r="G45" s="86"/>
      <c r="H45" s="25"/>
    </row>
    <row r="46" spans="1:8" ht="8.25" customHeight="1" thickBot="1">
      <c r="A46" s="40"/>
      <c r="B46" s="45"/>
      <c r="C46" s="46"/>
      <c r="D46" s="90"/>
      <c r="E46" s="100"/>
      <c r="F46" s="90"/>
      <c r="G46" s="91"/>
      <c r="H46" s="25"/>
    </row>
    <row r="47" spans="1:8" ht="6" customHeight="1" thickBot="1">
      <c r="A47" s="40"/>
      <c r="B47" s="40"/>
      <c r="C47" s="40"/>
      <c r="D47" s="40"/>
      <c r="E47" s="40"/>
      <c r="F47" s="40"/>
      <c r="G47" s="40"/>
      <c r="H47" s="40"/>
    </row>
    <row r="48" spans="1:8" ht="15" customHeight="1" thickBot="1">
      <c r="A48" s="40"/>
      <c r="B48" s="71" t="s">
        <v>24</v>
      </c>
      <c r="C48" s="47">
        <f>SUM(C42:C45)</f>
        <v>10</v>
      </c>
      <c r="D48" s="82">
        <f>SUM(D42:E45)</f>
        <v>1.96</v>
      </c>
      <c r="E48" s="82"/>
      <c r="F48" s="82">
        <f>C48+D48</f>
        <v>11.96</v>
      </c>
      <c r="G48" s="83"/>
      <c r="H48" s="40"/>
    </row>
    <row r="49" spans="1:8">
      <c r="A49" s="40"/>
      <c r="B49" s="40"/>
      <c r="C49" s="40"/>
      <c r="D49" s="40"/>
      <c r="E49" s="40"/>
      <c r="F49" s="40"/>
      <c r="G49" s="40"/>
      <c r="H49" s="25"/>
    </row>
    <row r="50" spans="1:8">
      <c r="A50" s="48" t="s">
        <v>47</v>
      </c>
      <c r="B50" s="25"/>
      <c r="C50" s="25"/>
      <c r="D50" s="25"/>
      <c r="E50" s="40"/>
      <c r="F50" s="40"/>
      <c r="G50" s="40"/>
      <c r="H50" s="25"/>
    </row>
    <row r="51" spans="1:8">
      <c r="A51" s="30" t="s">
        <v>19</v>
      </c>
      <c r="B51" s="49">
        <f ca="1">TODAY()</f>
        <v>40737</v>
      </c>
      <c r="C51" s="25"/>
      <c r="D51" s="25"/>
      <c r="E51" s="25"/>
      <c r="F51" s="25"/>
      <c r="G51" s="25"/>
      <c r="H51" s="25"/>
    </row>
  </sheetData>
  <sheetProtection selectLockedCells="1"/>
  <mergeCells count="72">
    <mergeCell ref="L18:M18"/>
    <mergeCell ref="N18:O18"/>
    <mergeCell ref="L26:M26"/>
    <mergeCell ref="N26:O26"/>
    <mergeCell ref="L22:M22"/>
    <mergeCell ref="N22:O22"/>
    <mergeCell ref="L23:M23"/>
    <mergeCell ref="N23:O23"/>
    <mergeCell ref="L24:M24"/>
    <mergeCell ref="N24:O24"/>
    <mergeCell ref="L19:M19"/>
    <mergeCell ref="N19:O19"/>
    <mergeCell ref="L20:M20"/>
    <mergeCell ref="N20:O20"/>
    <mergeCell ref="L21:M21"/>
    <mergeCell ref="N21:O21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D46:E46"/>
    <mergeCell ref="B32:C32"/>
    <mergeCell ref="B33:C33"/>
    <mergeCell ref="B34:C34"/>
    <mergeCell ref="B35:C35"/>
    <mergeCell ref="B36:C36"/>
    <mergeCell ref="B37:C37"/>
    <mergeCell ref="B38:C38"/>
    <mergeCell ref="D40:E40"/>
    <mergeCell ref="D41:E41"/>
    <mergeCell ref="D43:E43"/>
    <mergeCell ref="D45:E45"/>
    <mergeCell ref="F46:G46"/>
    <mergeCell ref="G20:H20"/>
    <mergeCell ref="G21:H21"/>
    <mergeCell ref="G22:H22"/>
    <mergeCell ref="G23:H23"/>
    <mergeCell ref="G24:H24"/>
    <mergeCell ref="G30:H30"/>
    <mergeCell ref="F40:G40"/>
    <mergeCell ref="F41:G41"/>
    <mergeCell ref="F43:G43"/>
    <mergeCell ref="F45:G45"/>
    <mergeCell ref="G25:H25"/>
    <mergeCell ref="G26:H26"/>
    <mergeCell ref="G27:H27"/>
    <mergeCell ref="G28:H28"/>
    <mergeCell ref="G29:H29"/>
    <mergeCell ref="E15:H15"/>
    <mergeCell ref="D48:E48"/>
    <mergeCell ref="F48:G48"/>
    <mergeCell ref="K2:M2"/>
    <mergeCell ref="G37:H37"/>
    <mergeCell ref="G38:H38"/>
    <mergeCell ref="D44:E44"/>
    <mergeCell ref="F44:G44"/>
    <mergeCell ref="G31:H31"/>
    <mergeCell ref="G32:H32"/>
    <mergeCell ref="G33:H33"/>
    <mergeCell ref="G34:H34"/>
    <mergeCell ref="G35:H35"/>
    <mergeCell ref="G36:H36"/>
    <mergeCell ref="D42:E42"/>
    <mergeCell ref="F42:G42"/>
  </mergeCells>
  <dataValidations count="2">
    <dataValidation type="list" allowBlank="1" showInputMessage="1" showErrorMessage="1" sqref="E15:H15">
      <formula1>BDD!A:A</formula1>
    </dataValidation>
    <dataValidation type="list" allowBlank="1" showInputMessage="1" showErrorMessage="1" sqref="B28:C38">
      <formula1>BDD!D:D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28:D3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12"/>
  <sheetViews>
    <sheetView workbookViewId="0">
      <selection activeCell="N3" sqref="N3"/>
    </sheetView>
  </sheetViews>
  <sheetFormatPr baseColWidth="10" defaultRowHeight="15"/>
  <cols>
    <col min="1" max="1" width="11.42578125" style="56"/>
    <col min="2" max="2" width="14.85546875" style="56" customWidth="1"/>
    <col min="3" max="3" width="15.28515625" style="56" customWidth="1"/>
    <col min="4" max="4" width="13.28515625" style="56" customWidth="1"/>
    <col min="5" max="5" width="40.28515625" style="56" customWidth="1"/>
    <col min="6" max="13" width="8.7109375" style="56" customWidth="1"/>
    <col min="14" max="14" width="12.140625" style="56" customWidth="1"/>
    <col min="15" max="16384" width="11.42578125" style="51"/>
  </cols>
  <sheetData>
    <row r="1" spans="1:14">
      <c r="A1" s="80" t="s">
        <v>40</v>
      </c>
      <c r="B1" s="80" t="s">
        <v>29</v>
      </c>
      <c r="C1" s="80" t="s">
        <v>30</v>
      </c>
      <c r="D1" s="80" t="s">
        <v>20</v>
      </c>
      <c r="E1" s="80" t="s">
        <v>31</v>
      </c>
      <c r="F1" s="80" t="s">
        <v>32</v>
      </c>
      <c r="G1" s="80" t="s">
        <v>1</v>
      </c>
      <c r="H1" s="80" t="s">
        <v>34</v>
      </c>
      <c r="I1" s="80" t="s">
        <v>2</v>
      </c>
      <c r="J1" s="80" t="s">
        <v>33</v>
      </c>
      <c r="K1" s="80" t="s">
        <v>35</v>
      </c>
      <c r="L1" s="80" t="s">
        <v>36</v>
      </c>
      <c r="M1" s="80" t="s">
        <v>37</v>
      </c>
      <c r="N1" s="80" t="s">
        <v>41</v>
      </c>
    </row>
    <row r="2" spans="1:14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>
      <c r="A3" s="66">
        <v>7</v>
      </c>
      <c r="B3" s="79">
        <v>40722</v>
      </c>
      <c r="C3" s="79">
        <v>40723</v>
      </c>
      <c r="D3" s="66">
        <v>1</v>
      </c>
      <c r="E3" s="66" t="s">
        <v>48</v>
      </c>
      <c r="F3" s="66">
        <v>11.96</v>
      </c>
      <c r="G3" s="66">
        <v>0</v>
      </c>
      <c r="H3" s="66">
        <v>0</v>
      </c>
      <c r="I3" s="66">
        <v>0</v>
      </c>
      <c r="J3" s="66">
        <v>0</v>
      </c>
      <c r="K3" s="66">
        <v>0</v>
      </c>
      <c r="L3" s="66">
        <v>0</v>
      </c>
      <c r="M3" s="66">
        <v>11.96</v>
      </c>
      <c r="N3" s="79">
        <v>40737</v>
      </c>
    </row>
    <row r="4" spans="1:14">
      <c r="A4" s="66">
        <v>7</v>
      </c>
      <c r="B4" s="79">
        <v>40722</v>
      </c>
      <c r="C4" s="79">
        <v>40723</v>
      </c>
      <c r="D4" s="66">
        <v>1</v>
      </c>
      <c r="E4" s="66" t="s">
        <v>48</v>
      </c>
      <c r="F4" s="66">
        <v>11.96</v>
      </c>
      <c r="G4" s="66">
        <v>0</v>
      </c>
      <c r="H4" s="66">
        <v>0</v>
      </c>
      <c r="I4" s="66">
        <v>0</v>
      </c>
      <c r="J4" s="66">
        <v>0</v>
      </c>
      <c r="K4" s="66">
        <v>0</v>
      </c>
      <c r="L4" s="66">
        <v>0</v>
      </c>
      <c r="M4" s="66">
        <v>11.96</v>
      </c>
      <c r="N4" s="79">
        <v>40737</v>
      </c>
    </row>
    <row r="5" spans="1:14">
      <c r="A5" s="66">
        <v>7</v>
      </c>
      <c r="B5" s="79">
        <v>40722</v>
      </c>
      <c r="C5" s="79">
        <v>40723</v>
      </c>
      <c r="D5" s="66">
        <v>1</v>
      </c>
      <c r="E5" s="66" t="s">
        <v>48</v>
      </c>
      <c r="F5" s="66">
        <v>11.96</v>
      </c>
      <c r="G5" s="66">
        <v>0</v>
      </c>
      <c r="H5" s="66">
        <v>0</v>
      </c>
      <c r="I5" s="66">
        <v>0</v>
      </c>
      <c r="J5" s="66">
        <v>0</v>
      </c>
      <c r="K5" s="66">
        <v>0</v>
      </c>
      <c r="L5" s="66">
        <v>0</v>
      </c>
      <c r="M5" s="66">
        <v>11.96</v>
      </c>
      <c r="N5" s="79">
        <v>40737</v>
      </c>
    </row>
    <row r="6" spans="1:14">
      <c r="A6" s="66">
        <v>6</v>
      </c>
      <c r="B6" s="79">
        <v>40720</v>
      </c>
      <c r="C6" s="79">
        <v>40721</v>
      </c>
      <c r="D6" s="66">
        <v>1</v>
      </c>
      <c r="E6" s="66" t="s">
        <v>48</v>
      </c>
      <c r="F6" s="66">
        <v>11.96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11.96</v>
      </c>
      <c r="N6" s="79">
        <v>40737</v>
      </c>
    </row>
    <row r="7" spans="1:14" s="53" customFormat="1">
      <c r="A7" s="66">
        <v>5</v>
      </c>
      <c r="B7" s="79">
        <v>40695</v>
      </c>
      <c r="C7" s="79">
        <v>40724</v>
      </c>
      <c r="D7" s="66">
        <v>7</v>
      </c>
      <c r="E7" s="66" t="s">
        <v>54</v>
      </c>
      <c r="F7" s="66">
        <v>59.8</v>
      </c>
      <c r="G7" s="66">
        <v>10.55</v>
      </c>
      <c r="H7" s="66">
        <v>11.96</v>
      </c>
      <c r="I7" s="66">
        <v>0</v>
      </c>
      <c r="J7" s="66">
        <v>20</v>
      </c>
      <c r="K7" s="66">
        <v>0</v>
      </c>
      <c r="L7" s="66">
        <v>0</v>
      </c>
      <c r="M7" s="66">
        <v>102.31</v>
      </c>
      <c r="N7" s="79">
        <v>40737</v>
      </c>
    </row>
    <row r="8" spans="1:14" s="53" customFormat="1">
      <c r="A8" s="66">
        <v>4</v>
      </c>
      <c r="B8" s="79">
        <v>40706</v>
      </c>
      <c r="C8" s="79">
        <v>40709</v>
      </c>
      <c r="D8" s="66">
        <v>6</v>
      </c>
      <c r="E8" s="66" t="s">
        <v>53</v>
      </c>
      <c r="F8" s="66">
        <v>59.8</v>
      </c>
      <c r="G8" s="66">
        <v>10.55</v>
      </c>
      <c r="H8" s="66">
        <v>0</v>
      </c>
      <c r="I8" s="66">
        <v>23.92</v>
      </c>
      <c r="J8" s="66">
        <v>0</v>
      </c>
      <c r="K8" s="66">
        <v>0</v>
      </c>
      <c r="L8" s="66">
        <v>0</v>
      </c>
      <c r="M8" s="66">
        <v>94.27</v>
      </c>
      <c r="N8" s="79">
        <v>40737</v>
      </c>
    </row>
    <row r="9" spans="1:14" s="53" customFormat="1">
      <c r="A9" s="66">
        <v>3</v>
      </c>
      <c r="B9" s="79">
        <v>40704</v>
      </c>
      <c r="C9" s="79">
        <v>40719</v>
      </c>
      <c r="D9" s="66">
        <v>4</v>
      </c>
      <c r="E9" s="66" t="s">
        <v>51</v>
      </c>
      <c r="F9" s="66">
        <v>35.880000000000003</v>
      </c>
      <c r="G9" s="66">
        <v>0</v>
      </c>
      <c r="H9" s="66">
        <v>0</v>
      </c>
      <c r="I9" s="66">
        <v>0</v>
      </c>
      <c r="J9" s="66">
        <v>10</v>
      </c>
      <c r="K9" s="66">
        <v>0</v>
      </c>
      <c r="L9" s="66">
        <v>0</v>
      </c>
      <c r="M9" s="66">
        <v>45.88</v>
      </c>
      <c r="N9" s="79">
        <v>40737</v>
      </c>
    </row>
    <row r="10" spans="1:14" s="53" customFormat="1">
      <c r="A10" s="66">
        <v>2</v>
      </c>
      <c r="B10" s="79">
        <v>40695</v>
      </c>
      <c r="C10" s="79">
        <v>40724</v>
      </c>
      <c r="D10" s="66">
        <v>3</v>
      </c>
      <c r="E10" s="66" t="s">
        <v>50</v>
      </c>
      <c r="F10" s="66">
        <v>23.92</v>
      </c>
      <c r="G10" s="66">
        <v>10.55</v>
      </c>
      <c r="H10" s="66">
        <v>0</v>
      </c>
      <c r="I10" s="66">
        <v>17.940000000000001</v>
      </c>
      <c r="J10" s="66">
        <v>0</v>
      </c>
      <c r="K10" s="66">
        <v>0</v>
      </c>
      <c r="L10" s="66">
        <v>0</v>
      </c>
      <c r="M10" s="66">
        <v>52.41</v>
      </c>
      <c r="N10" s="79">
        <v>40737</v>
      </c>
    </row>
    <row r="11" spans="1:14" s="53" customFormat="1">
      <c r="A11" s="66">
        <v>1</v>
      </c>
      <c r="B11" s="79">
        <v>40695</v>
      </c>
      <c r="C11" s="79">
        <v>40724</v>
      </c>
      <c r="D11" s="66">
        <v>1</v>
      </c>
      <c r="E11" s="66" t="s">
        <v>48</v>
      </c>
      <c r="F11" s="66">
        <v>11.96</v>
      </c>
      <c r="G11" s="66">
        <v>21.1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33.06</v>
      </c>
      <c r="N11" s="79">
        <v>40737</v>
      </c>
    </row>
    <row r="12" spans="1:14">
      <c r="A12" s="6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3:N70"/>
  <sheetViews>
    <sheetView workbookViewId="0">
      <selection activeCell="C60" sqref="C60"/>
    </sheetView>
  </sheetViews>
  <sheetFormatPr baseColWidth="10" defaultRowHeight="15"/>
  <cols>
    <col min="1" max="1" width="9.140625" style="51" customWidth="1"/>
    <col min="2" max="2" width="11.42578125" style="51"/>
    <col min="3" max="3" width="43.42578125" style="51" bestFit="1" customWidth="1"/>
    <col min="4" max="4" width="14.5703125" style="51" customWidth="1"/>
    <col min="5" max="16384" width="11.42578125" style="51"/>
  </cols>
  <sheetData>
    <row r="3" spans="2:14">
      <c r="N3" s="54"/>
    </row>
    <row r="4" spans="2:14">
      <c r="C4" s="54"/>
      <c r="D4" s="72" t="s">
        <v>32</v>
      </c>
      <c r="E4" s="72" t="s">
        <v>1</v>
      </c>
      <c r="F4" s="72" t="s">
        <v>39</v>
      </c>
      <c r="G4" s="72" t="s">
        <v>2</v>
      </c>
      <c r="H4" s="72" t="s">
        <v>33</v>
      </c>
      <c r="I4" s="72" t="s">
        <v>4</v>
      </c>
      <c r="J4" s="72" t="s">
        <v>36</v>
      </c>
      <c r="K4" s="76" t="s">
        <v>37</v>
      </c>
      <c r="N4" s="54"/>
    </row>
    <row r="5" spans="2:14">
      <c r="B5" s="73">
        <v>1</v>
      </c>
      <c r="C5" s="74" t="s">
        <v>48</v>
      </c>
      <c r="D5" s="55">
        <f>SUMPRODUCT((Archivage!$D$2:$D$65543=Suivi!B5)*(Archivage!$F$2:$F$65543))</f>
        <v>59.800000000000004</v>
      </c>
      <c r="E5" s="75">
        <f>SUMPRODUCT((Archivage!$D$2:$D$65543=Suivi!B5)*(Archivage!$G$2:$G$65543))</f>
        <v>21.1</v>
      </c>
      <c r="F5" s="55">
        <f>SUMPRODUCT((Archivage!$D$2:$D$65543=Suivi!B5)*(Archivage!$H$2:$H$65543))</f>
        <v>0</v>
      </c>
      <c r="G5" s="75">
        <f>SUMPRODUCT((Archivage!$D$2:$D$65543=Suivi!B5)*(Archivage!$I$2:$I$65543))</f>
        <v>0</v>
      </c>
      <c r="H5" s="55">
        <f>SUMPRODUCT((Archivage!$D$2:$D$65543=Suivi!B5)*(Archivage!$J$2:$J$65543))</f>
        <v>0</v>
      </c>
      <c r="I5" s="75">
        <f>SUMPRODUCT((Archivage!$D$2:$D$65543=Suivi!B5)*(Archivage!$K$2:$K$65543))</f>
        <v>0</v>
      </c>
      <c r="J5" s="55">
        <f>SUMPRODUCT((Archivage!$D$2:$D$65543=Suivi!B5)*(Archivage!$L$2:$L$65543))</f>
        <v>0</v>
      </c>
      <c r="K5" s="77">
        <f>SUM(D5:J5)</f>
        <v>80.900000000000006</v>
      </c>
      <c r="N5" s="54"/>
    </row>
    <row r="6" spans="2:14">
      <c r="B6" s="73">
        <v>2</v>
      </c>
      <c r="C6" s="74" t="s">
        <v>49</v>
      </c>
      <c r="D6" s="55">
        <f>SUMPRODUCT((Archivage!$D$2:$D$65543=Suivi!B6)*(Archivage!$F$2:$F$65543))</f>
        <v>0</v>
      </c>
      <c r="E6" s="75">
        <f>SUMPRODUCT((Archivage!$D$2:$D$65543=Suivi!B6)*(Archivage!$G$2:$G$65543))</f>
        <v>0</v>
      </c>
      <c r="F6" s="55">
        <f>SUMPRODUCT((Archivage!$D$2:$D$65543=Suivi!B6)*(Archivage!$H$2:$H$65543))</f>
        <v>0</v>
      </c>
      <c r="G6" s="75">
        <f>SUMPRODUCT((Archivage!$D$2:$D$65543=Suivi!B6)*(Archivage!$I$2:$I$65543))</f>
        <v>0</v>
      </c>
      <c r="H6" s="55">
        <f>SUMPRODUCT((Archivage!$D$2:$D$65543=Suivi!B6)*(Archivage!$J$2:$J$65543))</f>
        <v>0</v>
      </c>
      <c r="I6" s="75">
        <f>SUMPRODUCT((Archivage!$D$2:$D$65543=Suivi!B6)*(Archivage!$K$2:$K$65543))</f>
        <v>0</v>
      </c>
      <c r="J6" s="55">
        <f>SUMPRODUCT((Archivage!$D$2:$D$65543=Suivi!B6)*(Archivage!$L$2:$L$65543))</f>
        <v>0</v>
      </c>
      <c r="K6" s="77">
        <f t="shared" ref="K6:K69" si="0">SUM(D6:J6)</f>
        <v>0</v>
      </c>
    </row>
    <row r="7" spans="2:14">
      <c r="B7" s="73">
        <v>3</v>
      </c>
      <c r="C7" s="74" t="s">
        <v>50</v>
      </c>
      <c r="D7" s="55">
        <f>SUMPRODUCT((Archivage!$D$2:$D$65543=Suivi!B7)*(Archivage!$F$2:$F$65543))</f>
        <v>23.92</v>
      </c>
      <c r="E7" s="75">
        <f>SUMPRODUCT((Archivage!$D$2:$D$65543=Suivi!B7)*(Archivage!$G$2:$G$65543))</f>
        <v>10.55</v>
      </c>
      <c r="F7" s="55">
        <f>SUMPRODUCT((Archivage!$D$2:$D$65543=Suivi!B7)*(Archivage!$H$2:$H$65543))</f>
        <v>0</v>
      </c>
      <c r="G7" s="75">
        <f>SUMPRODUCT((Archivage!$D$2:$D$65543=Suivi!B7)*(Archivage!$I$2:$I$65543))</f>
        <v>17.940000000000001</v>
      </c>
      <c r="H7" s="55">
        <f>SUMPRODUCT((Archivage!$D$2:$D$65543=Suivi!B7)*(Archivage!$J$2:$J$65543))</f>
        <v>0</v>
      </c>
      <c r="I7" s="75">
        <f>SUMPRODUCT((Archivage!$D$2:$D$65543=Suivi!B7)*(Archivage!$K$2:$K$65543))</f>
        <v>0</v>
      </c>
      <c r="J7" s="55">
        <f>SUMPRODUCT((Archivage!$D$2:$D$65543=Suivi!B7)*(Archivage!$L$2:$L$65543))</f>
        <v>0</v>
      </c>
      <c r="K7" s="77">
        <f t="shared" si="0"/>
        <v>52.41</v>
      </c>
    </row>
    <row r="8" spans="2:14">
      <c r="B8" s="73">
        <v>4</v>
      </c>
      <c r="C8" s="74" t="s">
        <v>51</v>
      </c>
      <c r="D8" s="55">
        <f>SUMPRODUCT((Archivage!$D$2:$D$65543=Suivi!B8)*(Archivage!$F$2:$F$65543))</f>
        <v>35.880000000000003</v>
      </c>
      <c r="E8" s="75">
        <f>SUMPRODUCT((Archivage!$D$2:$D$65543=Suivi!B8)*(Archivage!$G$2:$G$65543))</f>
        <v>0</v>
      </c>
      <c r="F8" s="55">
        <f>SUMPRODUCT((Archivage!$D$2:$D$65543=Suivi!B8)*(Archivage!$H$2:$H$65543))</f>
        <v>0</v>
      </c>
      <c r="G8" s="75">
        <f>SUMPRODUCT((Archivage!$D$2:$D$65543=Suivi!B8)*(Archivage!$I$2:$I$65543))</f>
        <v>0</v>
      </c>
      <c r="H8" s="55">
        <f>SUMPRODUCT((Archivage!$D$2:$D$65543=Suivi!B8)*(Archivage!$J$2:$J$65543))</f>
        <v>10</v>
      </c>
      <c r="I8" s="75">
        <f>SUMPRODUCT((Archivage!$D$2:$D$65543=Suivi!B8)*(Archivage!$K$2:$K$65543))</f>
        <v>0</v>
      </c>
      <c r="J8" s="55">
        <f>SUMPRODUCT((Archivage!$D$2:$D$65543=Suivi!B8)*(Archivage!$L$2:$L$65543))</f>
        <v>0</v>
      </c>
      <c r="K8" s="77">
        <f t="shared" si="0"/>
        <v>45.88</v>
      </c>
    </row>
    <row r="9" spans="2:14">
      <c r="B9" s="73">
        <v>5</v>
      </c>
      <c r="C9" s="74" t="s">
        <v>52</v>
      </c>
      <c r="D9" s="55">
        <f>SUMPRODUCT((Archivage!$D$2:$D$65543=Suivi!B9)*(Archivage!$F$2:$F$65543))</f>
        <v>0</v>
      </c>
      <c r="E9" s="75">
        <f>SUMPRODUCT((Archivage!$D$2:$D$65543=Suivi!B9)*(Archivage!$G$2:$G$65543))</f>
        <v>0</v>
      </c>
      <c r="F9" s="55">
        <f>SUMPRODUCT((Archivage!$D$2:$D$65543=Suivi!B9)*(Archivage!$H$2:$H$65543))</f>
        <v>0</v>
      </c>
      <c r="G9" s="75">
        <f>SUMPRODUCT((Archivage!$D$2:$D$65543=Suivi!B9)*(Archivage!$I$2:$I$65543))</f>
        <v>0</v>
      </c>
      <c r="H9" s="55">
        <f>SUMPRODUCT((Archivage!$D$2:$D$65543=Suivi!B9)*(Archivage!$J$2:$J$65543))</f>
        <v>0</v>
      </c>
      <c r="I9" s="75">
        <f>SUMPRODUCT((Archivage!$D$2:$D$65543=Suivi!B9)*(Archivage!$K$2:$K$65543))</f>
        <v>0</v>
      </c>
      <c r="J9" s="55">
        <f>SUMPRODUCT((Archivage!$D$2:$D$65543=Suivi!B9)*(Archivage!$L$2:$L$65543))</f>
        <v>0</v>
      </c>
      <c r="K9" s="77">
        <f t="shared" si="0"/>
        <v>0</v>
      </c>
    </row>
    <row r="10" spans="2:14">
      <c r="B10" s="73">
        <v>6</v>
      </c>
      <c r="C10" s="74" t="s">
        <v>53</v>
      </c>
      <c r="D10" s="55">
        <f>SUMPRODUCT((Archivage!$D$2:$D$65543=Suivi!B10)*(Archivage!$F$2:$F$65543))</f>
        <v>59.8</v>
      </c>
      <c r="E10" s="75">
        <f>SUMPRODUCT((Archivage!$D$2:$D$65543=Suivi!B10)*(Archivage!$G$2:$G$65543))</f>
        <v>10.55</v>
      </c>
      <c r="F10" s="55">
        <f>SUMPRODUCT((Archivage!$D$2:$D$65543=Suivi!B10)*(Archivage!$H$2:$H$65543))</f>
        <v>0</v>
      </c>
      <c r="G10" s="75">
        <f>SUMPRODUCT((Archivage!$D$2:$D$65543=Suivi!B10)*(Archivage!$I$2:$I$65543))</f>
        <v>23.92</v>
      </c>
      <c r="H10" s="55">
        <f>SUMPRODUCT((Archivage!$D$2:$D$65543=Suivi!B10)*(Archivage!$J$2:$J$65543))</f>
        <v>0</v>
      </c>
      <c r="I10" s="75">
        <f>SUMPRODUCT((Archivage!$D$2:$D$65543=Suivi!B10)*(Archivage!$K$2:$K$65543))</f>
        <v>0</v>
      </c>
      <c r="J10" s="55">
        <f>SUMPRODUCT((Archivage!$D$2:$D$65543=Suivi!B10)*(Archivage!$L$2:$L$65543))</f>
        <v>0</v>
      </c>
      <c r="K10" s="77">
        <f t="shared" si="0"/>
        <v>94.27</v>
      </c>
    </row>
    <row r="11" spans="2:14">
      <c r="B11" s="73">
        <v>7</v>
      </c>
      <c r="C11" s="74" t="s">
        <v>54</v>
      </c>
      <c r="D11" s="55">
        <f>SUMPRODUCT((Archivage!$D$2:$D$65543=Suivi!B11)*(Archivage!$F$2:$F$65543))</f>
        <v>59.8</v>
      </c>
      <c r="E11" s="75">
        <f>SUMPRODUCT((Archivage!$D$2:$D$65543=Suivi!B11)*(Archivage!$G$2:$G$65543))</f>
        <v>10.55</v>
      </c>
      <c r="F11" s="55">
        <f>SUMPRODUCT((Archivage!$D$2:$D$65543=Suivi!B11)*(Archivage!$H$2:$H$65543))</f>
        <v>11.96</v>
      </c>
      <c r="G11" s="75">
        <f>SUMPRODUCT((Archivage!$D$2:$D$65543=Suivi!B11)*(Archivage!$I$2:$I$65543))</f>
        <v>0</v>
      </c>
      <c r="H11" s="55">
        <f>SUMPRODUCT((Archivage!$D$2:$D$65543=Suivi!B11)*(Archivage!$J$2:$J$65543))</f>
        <v>20</v>
      </c>
      <c r="I11" s="75">
        <f>SUMPRODUCT((Archivage!$D$2:$D$65543=Suivi!B11)*(Archivage!$K$2:$K$65543))</f>
        <v>0</v>
      </c>
      <c r="J11" s="55">
        <f>SUMPRODUCT((Archivage!$D$2:$D$65543=Suivi!B11)*(Archivage!$L$2:$L$65543))</f>
        <v>0</v>
      </c>
      <c r="K11" s="77">
        <f t="shared" si="0"/>
        <v>102.31</v>
      </c>
    </row>
    <row r="12" spans="2:14">
      <c r="B12" s="73">
        <v>8</v>
      </c>
      <c r="C12" s="74" t="s">
        <v>55</v>
      </c>
      <c r="D12" s="55">
        <f>SUMPRODUCT((Archivage!$D$2:$D$65543=Suivi!B12)*(Archivage!$F$2:$F$65543))</f>
        <v>0</v>
      </c>
      <c r="E12" s="75">
        <f>SUMPRODUCT((Archivage!$D$2:$D$65543=Suivi!B12)*(Archivage!$G$2:$G$65543))</f>
        <v>0</v>
      </c>
      <c r="F12" s="55">
        <f>SUMPRODUCT((Archivage!$D$2:$D$65543=Suivi!B12)*(Archivage!$H$2:$H$65543))</f>
        <v>0</v>
      </c>
      <c r="G12" s="75">
        <f>SUMPRODUCT((Archivage!$D$2:$D$65543=Suivi!B12)*(Archivage!$I$2:$I$65543))</f>
        <v>0</v>
      </c>
      <c r="H12" s="55">
        <f>SUMPRODUCT((Archivage!$D$2:$D$65543=Suivi!B12)*(Archivage!$J$2:$J$65543))</f>
        <v>0</v>
      </c>
      <c r="I12" s="75">
        <f>SUMPRODUCT((Archivage!$D$2:$D$65543=Suivi!B12)*(Archivage!$K$2:$K$65543))</f>
        <v>0</v>
      </c>
      <c r="J12" s="55">
        <f>SUMPRODUCT((Archivage!$D$2:$D$65543=Suivi!B12)*(Archivage!$L$2:$L$65543))</f>
        <v>0</v>
      </c>
      <c r="K12" s="77">
        <f t="shared" si="0"/>
        <v>0</v>
      </c>
    </row>
    <row r="13" spans="2:14">
      <c r="B13" s="73">
        <v>9</v>
      </c>
      <c r="C13" s="74" t="s">
        <v>56</v>
      </c>
      <c r="D13" s="55">
        <f>SUMPRODUCT((Archivage!$D$2:$D$65543=Suivi!B13)*(Archivage!$F$2:$F$65543))</f>
        <v>0</v>
      </c>
      <c r="E13" s="75">
        <f>SUMPRODUCT((Archivage!$D$2:$D$65543=Suivi!B13)*(Archivage!$G$2:$G$65543))</f>
        <v>0</v>
      </c>
      <c r="F13" s="55">
        <f>SUMPRODUCT((Archivage!$D$2:$D$65543=Suivi!B13)*(Archivage!$H$2:$H$65543))</f>
        <v>0</v>
      </c>
      <c r="G13" s="75">
        <f>SUMPRODUCT((Archivage!$D$2:$D$65543=Suivi!B13)*(Archivage!$I$2:$I$65543))</f>
        <v>0</v>
      </c>
      <c r="H13" s="55">
        <f>SUMPRODUCT((Archivage!$D$2:$D$65543=Suivi!B13)*(Archivage!$J$2:$J$65543))</f>
        <v>0</v>
      </c>
      <c r="I13" s="75">
        <f>SUMPRODUCT((Archivage!$D$2:$D$65543=Suivi!B13)*(Archivage!$K$2:$K$65543))</f>
        <v>0</v>
      </c>
      <c r="J13" s="55">
        <f>SUMPRODUCT((Archivage!$D$2:$D$65543=Suivi!B13)*(Archivage!$L$2:$L$65543))</f>
        <v>0</v>
      </c>
      <c r="K13" s="77">
        <f t="shared" si="0"/>
        <v>0</v>
      </c>
    </row>
    <row r="14" spans="2:14">
      <c r="B14" s="73">
        <v>10</v>
      </c>
      <c r="C14" s="74" t="s">
        <v>57</v>
      </c>
      <c r="D14" s="55">
        <f>SUMPRODUCT((Archivage!$D$2:$D$65543=Suivi!B14)*(Archivage!$F$2:$F$65543))</f>
        <v>0</v>
      </c>
      <c r="E14" s="75">
        <f>SUMPRODUCT((Archivage!$D$2:$D$65543=Suivi!B14)*(Archivage!$G$2:$G$65543))</f>
        <v>0</v>
      </c>
      <c r="F14" s="55">
        <f>SUMPRODUCT((Archivage!$D$2:$D$65543=Suivi!B14)*(Archivage!$H$2:$H$65543))</f>
        <v>0</v>
      </c>
      <c r="G14" s="75">
        <f>SUMPRODUCT((Archivage!$D$2:$D$65543=Suivi!B14)*(Archivage!$I$2:$I$65543))</f>
        <v>0</v>
      </c>
      <c r="H14" s="55">
        <f>SUMPRODUCT((Archivage!$D$2:$D$65543=Suivi!B14)*(Archivage!$J$2:$J$65543))</f>
        <v>0</v>
      </c>
      <c r="I14" s="75">
        <f>SUMPRODUCT((Archivage!$D$2:$D$65543=Suivi!B14)*(Archivage!$K$2:$K$65543))</f>
        <v>0</v>
      </c>
      <c r="J14" s="55">
        <f>SUMPRODUCT((Archivage!$D$2:$D$65543=Suivi!B14)*(Archivage!$L$2:$L$65543))</f>
        <v>0</v>
      </c>
      <c r="K14" s="77">
        <f t="shared" si="0"/>
        <v>0</v>
      </c>
    </row>
    <row r="15" spans="2:14">
      <c r="B15" s="73">
        <v>11</v>
      </c>
      <c r="C15" s="74" t="s">
        <v>58</v>
      </c>
      <c r="D15" s="55">
        <f>SUMPRODUCT((Archivage!$D$2:$D$65543=Suivi!B15)*(Archivage!$F$2:$F$65543))</f>
        <v>0</v>
      </c>
      <c r="E15" s="75">
        <f>SUMPRODUCT((Archivage!$D$2:$D$65543=Suivi!B15)*(Archivage!$G$2:$G$65543))</f>
        <v>0</v>
      </c>
      <c r="F15" s="55">
        <f>SUMPRODUCT((Archivage!$D$2:$D$65543=Suivi!B15)*(Archivage!$H$2:$H$65543))</f>
        <v>0</v>
      </c>
      <c r="G15" s="75">
        <f>SUMPRODUCT((Archivage!$D$2:$D$65543=Suivi!B15)*(Archivage!$I$2:$I$65543))</f>
        <v>0</v>
      </c>
      <c r="H15" s="55">
        <f>SUMPRODUCT((Archivage!$D$2:$D$65543=Suivi!B15)*(Archivage!$J$2:$J$65543))</f>
        <v>0</v>
      </c>
      <c r="I15" s="75">
        <f>SUMPRODUCT((Archivage!$D$2:$D$65543=Suivi!B15)*(Archivage!$K$2:$K$65543))</f>
        <v>0</v>
      </c>
      <c r="J15" s="55">
        <f>SUMPRODUCT((Archivage!$D$2:$D$65543=Suivi!B15)*(Archivage!$L$2:$L$65543))</f>
        <v>0</v>
      </c>
      <c r="K15" s="77">
        <f t="shared" si="0"/>
        <v>0</v>
      </c>
    </row>
    <row r="16" spans="2:14">
      <c r="B16" s="73">
        <v>12</v>
      </c>
      <c r="C16" s="74" t="s">
        <v>59</v>
      </c>
      <c r="D16" s="55">
        <f>SUMPRODUCT((Archivage!$D$2:$D$65543=Suivi!B16)*(Archivage!$F$2:$F$65543))</f>
        <v>0</v>
      </c>
      <c r="E16" s="75">
        <f>SUMPRODUCT((Archivage!$D$2:$D$65543=Suivi!B16)*(Archivage!$G$2:$G$65543))</f>
        <v>0</v>
      </c>
      <c r="F16" s="55">
        <f>SUMPRODUCT((Archivage!$D$2:$D$65543=Suivi!B16)*(Archivage!$H$2:$H$65543))</f>
        <v>0</v>
      </c>
      <c r="G16" s="75">
        <f>SUMPRODUCT((Archivage!$D$2:$D$65543=Suivi!B16)*(Archivage!$I$2:$I$65543))</f>
        <v>0</v>
      </c>
      <c r="H16" s="55">
        <f>SUMPRODUCT((Archivage!$D$2:$D$65543=Suivi!B16)*(Archivage!$J$2:$J$65543))</f>
        <v>0</v>
      </c>
      <c r="I16" s="75">
        <f>SUMPRODUCT((Archivage!$D$2:$D$65543=Suivi!B16)*(Archivage!$K$2:$K$65543))</f>
        <v>0</v>
      </c>
      <c r="J16" s="55">
        <f>SUMPRODUCT((Archivage!$D$2:$D$65543=Suivi!B16)*(Archivage!$L$2:$L$65543))</f>
        <v>0</v>
      </c>
      <c r="K16" s="77">
        <f t="shared" si="0"/>
        <v>0</v>
      </c>
    </row>
    <row r="17" spans="2:11">
      <c r="B17" s="73">
        <v>13</v>
      </c>
      <c r="C17" s="74" t="s">
        <v>60</v>
      </c>
      <c r="D17" s="55">
        <f>SUMPRODUCT((Archivage!$D$2:$D$65543=Suivi!B17)*(Archivage!$F$2:$F$65543))</f>
        <v>0</v>
      </c>
      <c r="E17" s="75">
        <f>SUMPRODUCT((Archivage!$D$2:$D$65543=Suivi!B17)*(Archivage!$G$2:$G$65543))</f>
        <v>0</v>
      </c>
      <c r="F17" s="55">
        <f>SUMPRODUCT((Archivage!$D$2:$D$65543=Suivi!B17)*(Archivage!$H$2:$H$65543))</f>
        <v>0</v>
      </c>
      <c r="G17" s="75">
        <f>SUMPRODUCT((Archivage!$D$2:$D$65543=Suivi!B17)*(Archivage!$I$2:$I$65543))</f>
        <v>0</v>
      </c>
      <c r="H17" s="55">
        <f>SUMPRODUCT((Archivage!$D$2:$D$65543=Suivi!B17)*(Archivage!$J$2:$J$65543))</f>
        <v>0</v>
      </c>
      <c r="I17" s="75">
        <f>SUMPRODUCT((Archivage!$D$2:$D$65543=Suivi!B17)*(Archivage!$K$2:$K$65543))</f>
        <v>0</v>
      </c>
      <c r="J17" s="55">
        <f>SUMPRODUCT((Archivage!$D$2:$D$65543=Suivi!B17)*(Archivage!$L$2:$L$65543))</f>
        <v>0</v>
      </c>
      <c r="K17" s="77">
        <f t="shared" si="0"/>
        <v>0</v>
      </c>
    </row>
    <row r="18" spans="2:11">
      <c r="B18" s="73">
        <v>14</v>
      </c>
      <c r="C18" s="74" t="s">
        <v>61</v>
      </c>
      <c r="D18" s="55">
        <f>SUMPRODUCT((Archivage!$D$2:$D$65543=Suivi!B18)*(Archivage!$F$2:$F$65543))</f>
        <v>0</v>
      </c>
      <c r="E18" s="75">
        <f>SUMPRODUCT((Archivage!$D$2:$D$65543=Suivi!B18)*(Archivage!$G$2:$G$65543))</f>
        <v>0</v>
      </c>
      <c r="F18" s="55">
        <f>SUMPRODUCT((Archivage!$D$2:$D$65543=Suivi!B18)*(Archivage!$H$2:$H$65543))</f>
        <v>0</v>
      </c>
      <c r="G18" s="75">
        <f>SUMPRODUCT((Archivage!$D$2:$D$65543=Suivi!B18)*(Archivage!$I$2:$I$65543))</f>
        <v>0</v>
      </c>
      <c r="H18" s="55">
        <f>SUMPRODUCT((Archivage!$D$2:$D$65543=Suivi!B18)*(Archivage!$J$2:$J$65543))</f>
        <v>0</v>
      </c>
      <c r="I18" s="75">
        <f>SUMPRODUCT((Archivage!$D$2:$D$65543=Suivi!B18)*(Archivage!$K$2:$K$65543))</f>
        <v>0</v>
      </c>
      <c r="J18" s="55">
        <f>SUMPRODUCT((Archivage!$D$2:$D$65543=Suivi!B18)*(Archivage!$L$2:$L$65543))</f>
        <v>0</v>
      </c>
      <c r="K18" s="77">
        <f t="shared" si="0"/>
        <v>0</v>
      </c>
    </row>
    <row r="19" spans="2:11">
      <c r="B19" s="73">
        <v>15</v>
      </c>
      <c r="C19" s="74" t="s">
        <v>62</v>
      </c>
      <c r="D19" s="55">
        <f>SUMPRODUCT((Archivage!$D$2:$D$65543=Suivi!B19)*(Archivage!$F$2:$F$65543))</f>
        <v>0</v>
      </c>
      <c r="E19" s="75">
        <f>SUMPRODUCT((Archivage!$D$2:$D$65543=Suivi!B19)*(Archivage!$G$2:$G$65543))</f>
        <v>0</v>
      </c>
      <c r="F19" s="55">
        <f>SUMPRODUCT((Archivage!$D$2:$D$65543=Suivi!B19)*(Archivage!$H$2:$H$65543))</f>
        <v>0</v>
      </c>
      <c r="G19" s="75">
        <f>SUMPRODUCT((Archivage!$D$2:$D$65543=Suivi!B19)*(Archivage!$I$2:$I$65543))</f>
        <v>0</v>
      </c>
      <c r="H19" s="55">
        <f>SUMPRODUCT((Archivage!$D$2:$D$65543=Suivi!B19)*(Archivage!$J$2:$J$65543))</f>
        <v>0</v>
      </c>
      <c r="I19" s="75">
        <f>SUMPRODUCT((Archivage!$D$2:$D$65543=Suivi!B19)*(Archivage!$K$2:$K$65543))</f>
        <v>0</v>
      </c>
      <c r="J19" s="55">
        <f>SUMPRODUCT((Archivage!$D$2:$D$65543=Suivi!B19)*(Archivage!$L$2:$L$65543))</f>
        <v>0</v>
      </c>
      <c r="K19" s="77">
        <f t="shared" si="0"/>
        <v>0</v>
      </c>
    </row>
    <row r="20" spans="2:11">
      <c r="B20" s="73">
        <v>16</v>
      </c>
      <c r="C20" s="74" t="s">
        <v>63</v>
      </c>
      <c r="D20" s="55">
        <f>SUMPRODUCT((Archivage!$D$2:$D$65543=Suivi!B20)*(Archivage!$F$2:$F$65543))</f>
        <v>0</v>
      </c>
      <c r="E20" s="75">
        <f>SUMPRODUCT((Archivage!$D$2:$D$65543=Suivi!B20)*(Archivage!$G$2:$G$65543))</f>
        <v>0</v>
      </c>
      <c r="F20" s="55">
        <f>SUMPRODUCT((Archivage!$D$2:$D$65543=Suivi!B20)*(Archivage!$H$2:$H$65543))</f>
        <v>0</v>
      </c>
      <c r="G20" s="75">
        <f>SUMPRODUCT((Archivage!$D$2:$D$65543=Suivi!B20)*(Archivage!$I$2:$I$65543))</f>
        <v>0</v>
      </c>
      <c r="H20" s="55">
        <f>SUMPRODUCT((Archivage!$D$2:$D$65543=Suivi!B20)*(Archivage!$J$2:$J$65543))</f>
        <v>0</v>
      </c>
      <c r="I20" s="75">
        <f>SUMPRODUCT((Archivage!$D$2:$D$65543=Suivi!B20)*(Archivage!$K$2:$K$65543))</f>
        <v>0</v>
      </c>
      <c r="J20" s="55">
        <f>SUMPRODUCT((Archivage!$D$2:$D$65543=Suivi!B20)*(Archivage!$L$2:$L$65543))</f>
        <v>0</v>
      </c>
      <c r="K20" s="77">
        <f t="shared" si="0"/>
        <v>0</v>
      </c>
    </row>
    <row r="21" spans="2:11">
      <c r="B21" s="73">
        <v>17</v>
      </c>
      <c r="C21" s="74" t="s">
        <v>64</v>
      </c>
      <c r="D21" s="55">
        <f>SUMPRODUCT((Archivage!$D$2:$D$65543=Suivi!B21)*(Archivage!$F$2:$F$65543))</f>
        <v>0</v>
      </c>
      <c r="E21" s="75">
        <f>SUMPRODUCT((Archivage!$D$2:$D$65543=Suivi!B21)*(Archivage!$G$2:$G$65543))</f>
        <v>0</v>
      </c>
      <c r="F21" s="55">
        <f>SUMPRODUCT((Archivage!$D$2:$D$65543=Suivi!B21)*(Archivage!$H$2:$H$65543))</f>
        <v>0</v>
      </c>
      <c r="G21" s="75">
        <f>SUMPRODUCT((Archivage!$D$2:$D$65543=Suivi!B21)*(Archivage!$I$2:$I$65543))</f>
        <v>0</v>
      </c>
      <c r="H21" s="55">
        <f>SUMPRODUCT((Archivage!$D$2:$D$65543=Suivi!B21)*(Archivage!$J$2:$J$65543))</f>
        <v>0</v>
      </c>
      <c r="I21" s="75">
        <f>SUMPRODUCT((Archivage!$D$2:$D$65543=Suivi!B21)*(Archivage!$K$2:$K$65543))</f>
        <v>0</v>
      </c>
      <c r="J21" s="55">
        <f>SUMPRODUCT((Archivage!$D$2:$D$65543=Suivi!B21)*(Archivage!$L$2:$L$65543))</f>
        <v>0</v>
      </c>
      <c r="K21" s="77">
        <f t="shared" si="0"/>
        <v>0</v>
      </c>
    </row>
    <row r="22" spans="2:11">
      <c r="B22" s="73">
        <v>18</v>
      </c>
      <c r="C22" s="74" t="s">
        <v>65</v>
      </c>
      <c r="D22" s="55">
        <f>SUMPRODUCT((Archivage!$D$2:$D$65543=Suivi!B22)*(Archivage!$F$2:$F$65543))</f>
        <v>0</v>
      </c>
      <c r="E22" s="75">
        <f>SUMPRODUCT((Archivage!$D$2:$D$65543=Suivi!B22)*(Archivage!$G$2:$G$65543))</f>
        <v>0</v>
      </c>
      <c r="F22" s="55">
        <f>SUMPRODUCT((Archivage!$D$2:$D$65543=Suivi!B22)*(Archivage!$H$2:$H$65543))</f>
        <v>0</v>
      </c>
      <c r="G22" s="75">
        <f>SUMPRODUCT((Archivage!$D$2:$D$65543=Suivi!B22)*(Archivage!$I$2:$I$65543))</f>
        <v>0</v>
      </c>
      <c r="H22" s="55">
        <f>SUMPRODUCT((Archivage!$D$2:$D$65543=Suivi!B22)*(Archivage!$J$2:$J$65543))</f>
        <v>0</v>
      </c>
      <c r="I22" s="75">
        <f>SUMPRODUCT((Archivage!$D$2:$D$65543=Suivi!B22)*(Archivage!$K$2:$K$65543))</f>
        <v>0</v>
      </c>
      <c r="J22" s="55">
        <f>SUMPRODUCT((Archivage!$D$2:$D$65543=Suivi!B22)*(Archivage!$L$2:$L$65543))</f>
        <v>0</v>
      </c>
      <c r="K22" s="77">
        <f t="shared" si="0"/>
        <v>0</v>
      </c>
    </row>
    <row r="23" spans="2:11">
      <c r="B23" s="73">
        <v>19</v>
      </c>
      <c r="C23" s="74" t="s">
        <v>66</v>
      </c>
      <c r="D23" s="55">
        <f>SUMPRODUCT((Archivage!$D$2:$D$65543=Suivi!B23)*(Archivage!$F$2:$F$65543))</f>
        <v>0</v>
      </c>
      <c r="E23" s="75">
        <f>SUMPRODUCT((Archivage!$D$2:$D$65543=Suivi!B23)*(Archivage!$G$2:$G$65543))</f>
        <v>0</v>
      </c>
      <c r="F23" s="55">
        <f>SUMPRODUCT((Archivage!$D$2:$D$65543=Suivi!B23)*(Archivage!$H$2:$H$65543))</f>
        <v>0</v>
      </c>
      <c r="G23" s="75">
        <f>SUMPRODUCT((Archivage!$D$2:$D$65543=Suivi!B23)*(Archivage!$I$2:$I$65543))</f>
        <v>0</v>
      </c>
      <c r="H23" s="55">
        <f>SUMPRODUCT((Archivage!$D$2:$D$65543=Suivi!B23)*(Archivage!$J$2:$J$65543))</f>
        <v>0</v>
      </c>
      <c r="I23" s="75">
        <f>SUMPRODUCT((Archivage!$D$2:$D$65543=Suivi!B23)*(Archivage!$K$2:$K$65543))</f>
        <v>0</v>
      </c>
      <c r="J23" s="55">
        <f>SUMPRODUCT((Archivage!$D$2:$D$65543=Suivi!B23)*(Archivage!$L$2:$L$65543))</f>
        <v>0</v>
      </c>
      <c r="K23" s="77">
        <f t="shared" si="0"/>
        <v>0</v>
      </c>
    </row>
    <row r="24" spans="2:11">
      <c r="B24" s="73">
        <v>20</v>
      </c>
      <c r="C24" s="74" t="s">
        <v>67</v>
      </c>
      <c r="D24" s="55">
        <f>SUMPRODUCT((Archivage!$D$2:$D$65543=Suivi!B24)*(Archivage!$F$2:$F$65543))</f>
        <v>0</v>
      </c>
      <c r="E24" s="75">
        <f>SUMPRODUCT((Archivage!$D$2:$D$65543=Suivi!B24)*(Archivage!$G$2:$G$65543))</f>
        <v>0</v>
      </c>
      <c r="F24" s="55">
        <f>SUMPRODUCT((Archivage!$D$2:$D$65543=Suivi!B24)*(Archivage!$H$2:$H$65543))</f>
        <v>0</v>
      </c>
      <c r="G24" s="75">
        <f>SUMPRODUCT((Archivage!$D$2:$D$65543=Suivi!B24)*(Archivage!$I$2:$I$65543))</f>
        <v>0</v>
      </c>
      <c r="H24" s="55">
        <f>SUMPRODUCT((Archivage!$D$2:$D$65543=Suivi!B24)*(Archivage!$J$2:$J$65543))</f>
        <v>0</v>
      </c>
      <c r="I24" s="75">
        <f>SUMPRODUCT((Archivage!$D$2:$D$65543=Suivi!B24)*(Archivage!$K$2:$K$65543))</f>
        <v>0</v>
      </c>
      <c r="J24" s="55">
        <f>SUMPRODUCT((Archivage!$D$2:$D$65543=Suivi!B24)*(Archivage!$L$2:$L$65543))</f>
        <v>0</v>
      </c>
      <c r="K24" s="77">
        <f t="shared" si="0"/>
        <v>0</v>
      </c>
    </row>
    <row r="25" spans="2:11">
      <c r="B25" s="73">
        <v>21</v>
      </c>
      <c r="C25" s="74" t="s">
        <v>68</v>
      </c>
      <c r="D25" s="55">
        <f>SUMPRODUCT((Archivage!$D$2:$D$65543=Suivi!B25)*(Archivage!$F$2:$F$65543))</f>
        <v>0</v>
      </c>
      <c r="E25" s="75">
        <f>SUMPRODUCT((Archivage!$D$2:$D$65543=Suivi!B25)*(Archivage!$G$2:$G$65543))</f>
        <v>0</v>
      </c>
      <c r="F25" s="55">
        <f>SUMPRODUCT((Archivage!$D$2:$D$65543=Suivi!B25)*(Archivage!$H$2:$H$65543))</f>
        <v>0</v>
      </c>
      <c r="G25" s="75">
        <f>SUMPRODUCT((Archivage!$D$2:$D$65543=Suivi!B25)*(Archivage!$I$2:$I$65543))</f>
        <v>0</v>
      </c>
      <c r="H25" s="55">
        <f>SUMPRODUCT((Archivage!$D$2:$D$65543=Suivi!B25)*(Archivage!$J$2:$J$65543))</f>
        <v>0</v>
      </c>
      <c r="I25" s="75">
        <f>SUMPRODUCT((Archivage!$D$2:$D$65543=Suivi!B25)*(Archivage!$K$2:$K$65543))</f>
        <v>0</v>
      </c>
      <c r="J25" s="55">
        <f>SUMPRODUCT((Archivage!$D$2:$D$65543=Suivi!B25)*(Archivage!$L$2:$L$65543))</f>
        <v>0</v>
      </c>
      <c r="K25" s="77">
        <f t="shared" si="0"/>
        <v>0</v>
      </c>
    </row>
    <row r="26" spans="2:11">
      <c r="B26" s="73">
        <v>22</v>
      </c>
      <c r="C26" s="74" t="s">
        <v>69</v>
      </c>
      <c r="D26" s="55">
        <f>SUMPRODUCT((Archivage!$D$2:$D$65543=Suivi!B26)*(Archivage!$F$2:$F$65543))</f>
        <v>0</v>
      </c>
      <c r="E26" s="75">
        <f>SUMPRODUCT((Archivage!$D$2:$D$65543=Suivi!B26)*(Archivage!$G$2:$G$65543))</f>
        <v>0</v>
      </c>
      <c r="F26" s="55">
        <f>SUMPRODUCT((Archivage!$D$2:$D$65543=Suivi!B26)*(Archivage!$H$2:$H$65543))</f>
        <v>0</v>
      </c>
      <c r="G26" s="75">
        <f>SUMPRODUCT((Archivage!$D$2:$D$65543=Suivi!B26)*(Archivage!$I$2:$I$65543))</f>
        <v>0</v>
      </c>
      <c r="H26" s="55">
        <f>SUMPRODUCT((Archivage!$D$2:$D$65543=Suivi!B26)*(Archivage!$J$2:$J$65543))</f>
        <v>0</v>
      </c>
      <c r="I26" s="75">
        <f>SUMPRODUCT((Archivage!$D$2:$D$65543=Suivi!B26)*(Archivage!$K$2:$K$65543))</f>
        <v>0</v>
      </c>
      <c r="J26" s="55">
        <f>SUMPRODUCT((Archivage!$D$2:$D$65543=Suivi!B26)*(Archivage!$L$2:$L$65543))</f>
        <v>0</v>
      </c>
      <c r="K26" s="77">
        <f t="shared" si="0"/>
        <v>0</v>
      </c>
    </row>
    <row r="27" spans="2:11">
      <c r="B27" s="73">
        <v>23</v>
      </c>
      <c r="C27" s="74" t="s">
        <v>70</v>
      </c>
      <c r="D27" s="55">
        <f>SUMPRODUCT((Archivage!$D$2:$D$65543=Suivi!B27)*(Archivage!$F$2:$F$65543))</f>
        <v>0</v>
      </c>
      <c r="E27" s="75">
        <f>SUMPRODUCT((Archivage!$D$2:$D$65543=Suivi!B27)*(Archivage!$G$2:$G$65543))</f>
        <v>0</v>
      </c>
      <c r="F27" s="55">
        <f>SUMPRODUCT((Archivage!$D$2:$D$65543=Suivi!B27)*(Archivage!$H$2:$H$65543))</f>
        <v>0</v>
      </c>
      <c r="G27" s="75">
        <f>SUMPRODUCT((Archivage!$D$2:$D$65543=Suivi!B27)*(Archivage!$I$2:$I$65543))</f>
        <v>0</v>
      </c>
      <c r="H27" s="55">
        <f>SUMPRODUCT((Archivage!$D$2:$D$65543=Suivi!B27)*(Archivage!$J$2:$J$65543))</f>
        <v>0</v>
      </c>
      <c r="I27" s="75">
        <f>SUMPRODUCT((Archivage!$D$2:$D$65543=Suivi!B27)*(Archivage!$K$2:$K$65543))</f>
        <v>0</v>
      </c>
      <c r="J27" s="55">
        <f>SUMPRODUCT((Archivage!$D$2:$D$65543=Suivi!B27)*(Archivage!$L$2:$L$65543))</f>
        <v>0</v>
      </c>
      <c r="K27" s="77">
        <f t="shared" si="0"/>
        <v>0</v>
      </c>
    </row>
    <row r="28" spans="2:11">
      <c r="B28" s="73">
        <v>24</v>
      </c>
      <c r="C28" s="74" t="s">
        <v>71</v>
      </c>
      <c r="D28" s="55">
        <f>SUMPRODUCT((Archivage!$D$2:$D$65543=Suivi!B28)*(Archivage!$F$2:$F$65543))</f>
        <v>0</v>
      </c>
      <c r="E28" s="75">
        <f>SUMPRODUCT((Archivage!$D$2:$D$65543=Suivi!B28)*(Archivage!$G$2:$G$65543))</f>
        <v>0</v>
      </c>
      <c r="F28" s="55">
        <f>SUMPRODUCT((Archivage!$D$2:$D$65543=Suivi!B28)*(Archivage!$H$2:$H$65543))</f>
        <v>0</v>
      </c>
      <c r="G28" s="75">
        <f>SUMPRODUCT((Archivage!$D$2:$D$65543=Suivi!B28)*(Archivage!$I$2:$I$65543))</f>
        <v>0</v>
      </c>
      <c r="H28" s="55">
        <f>SUMPRODUCT((Archivage!$D$2:$D$65543=Suivi!B28)*(Archivage!$J$2:$J$65543))</f>
        <v>0</v>
      </c>
      <c r="I28" s="75">
        <f>SUMPRODUCT((Archivage!$D$2:$D$65543=Suivi!B28)*(Archivage!$K$2:$K$65543))</f>
        <v>0</v>
      </c>
      <c r="J28" s="55">
        <f>SUMPRODUCT((Archivage!$D$2:$D$65543=Suivi!B28)*(Archivage!$L$2:$L$65543))</f>
        <v>0</v>
      </c>
      <c r="K28" s="77">
        <f t="shared" si="0"/>
        <v>0</v>
      </c>
    </row>
    <row r="29" spans="2:11">
      <c r="B29" s="73">
        <v>25</v>
      </c>
      <c r="C29" s="74" t="s">
        <v>72</v>
      </c>
      <c r="D29" s="55">
        <f>SUMPRODUCT((Archivage!$D$2:$D$65543=Suivi!B29)*(Archivage!$F$2:$F$65543))</f>
        <v>0</v>
      </c>
      <c r="E29" s="75">
        <f>SUMPRODUCT((Archivage!$D$2:$D$65543=Suivi!B29)*(Archivage!$G$2:$G$65543))</f>
        <v>0</v>
      </c>
      <c r="F29" s="55">
        <f>SUMPRODUCT((Archivage!$D$2:$D$65543=Suivi!B29)*(Archivage!$H$2:$H$65543))</f>
        <v>0</v>
      </c>
      <c r="G29" s="75">
        <f>SUMPRODUCT((Archivage!$D$2:$D$65543=Suivi!B29)*(Archivage!$I$2:$I$65543))</f>
        <v>0</v>
      </c>
      <c r="H29" s="55">
        <f>SUMPRODUCT((Archivage!$D$2:$D$65543=Suivi!B29)*(Archivage!$J$2:$J$65543))</f>
        <v>0</v>
      </c>
      <c r="I29" s="75">
        <f>SUMPRODUCT((Archivage!$D$2:$D$65543=Suivi!B29)*(Archivage!$K$2:$K$65543))</f>
        <v>0</v>
      </c>
      <c r="J29" s="55">
        <f>SUMPRODUCT((Archivage!$D$2:$D$65543=Suivi!B29)*(Archivage!$L$2:$L$65543))</f>
        <v>0</v>
      </c>
      <c r="K29" s="77">
        <f t="shared" si="0"/>
        <v>0</v>
      </c>
    </row>
    <row r="30" spans="2:11">
      <c r="B30" s="73">
        <v>26</v>
      </c>
      <c r="C30" s="74" t="s">
        <v>73</v>
      </c>
      <c r="D30" s="55">
        <f>SUMPRODUCT((Archivage!$D$2:$D$65543=Suivi!B30)*(Archivage!$F$2:$F$65543))</f>
        <v>0</v>
      </c>
      <c r="E30" s="75">
        <f>SUMPRODUCT((Archivage!$D$2:$D$65543=Suivi!B30)*(Archivage!$G$2:$G$65543))</f>
        <v>0</v>
      </c>
      <c r="F30" s="55">
        <f>SUMPRODUCT((Archivage!$D$2:$D$65543=Suivi!B30)*(Archivage!$H$2:$H$65543))</f>
        <v>0</v>
      </c>
      <c r="G30" s="75">
        <f>SUMPRODUCT((Archivage!$D$2:$D$65543=Suivi!B30)*(Archivage!$I$2:$I$65543))</f>
        <v>0</v>
      </c>
      <c r="H30" s="55">
        <f>SUMPRODUCT((Archivage!$D$2:$D$65543=Suivi!B30)*(Archivage!$J$2:$J$65543))</f>
        <v>0</v>
      </c>
      <c r="I30" s="75">
        <f>SUMPRODUCT((Archivage!$D$2:$D$65543=Suivi!B30)*(Archivage!$K$2:$K$65543))</f>
        <v>0</v>
      </c>
      <c r="J30" s="55">
        <f>SUMPRODUCT((Archivage!$D$2:$D$65543=Suivi!B30)*(Archivage!$L$2:$L$65543))</f>
        <v>0</v>
      </c>
      <c r="K30" s="77">
        <f t="shared" si="0"/>
        <v>0</v>
      </c>
    </row>
    <row r="31" spans="2:11">
      <c r="B31" s="73">
        <v>27</v>
      </c>
      <c r="C31" s="74" t="s">
        <v>74</v>
      </c>
      <c r="D31" s="55">
        <f>SUMPRODUCT((Archivage!$D$2:$D$65543=Suivi!B31)*(Archivage!$F$2:$F$65543))</f>
        <v>0</v>
      </c>
      <c r="E31" s="75">
        <f>SUMPRODUCT((Archivage!$D$2:$D$65543=Suivi!B31)*(Archivage!$G$2:$G$65543))</f>
        <v>0</v>
      </c>
      <c r="F31" s="55">
        <f>SUMPRODUCT((Archivage!$D$2:$D$65543=Suivi!B31)*(Archivage!$H$2:$H$65543))</f>
        <v>0</v>
      </c>
      <c r="G31" s="75">
        <f>SUMPRODUCT((Archivage!$D$2:$D$65543=Suivi!B31)*(Archivage!$I$2:$I$65543))</f>
        <v>0</v>
      </c>
      <c r="H31" s="55">
        <f>SUMPRODUCT((Archivage!$D$2:$D$65543=Suivi!B31)*(Archivage!$J$2:$J$65543))</f>
        <v>0</v>
      </c>
      <c r="I31" s="75">
        <f>SUMPRODUCT((Archivage!$D$2:$D$65543=Suivi!B31)*(Archivage!$K$2:$K$65543))</f>
        <v>0</v>
      </c>
      <c r="J31" s="55">
        <f>SUMPRODUCT((Archivage!$D$2:$D$65543=Suivi!B31)*(Archivage!$L$2:$L$65543))</f>
        <v>0</v>
      </c>
      <c r="K31" s="77">
        <f t="shared" si="0"/>
        <v>0</v>
      </c>
    </row>
    <row r="32" spans="2:11">
      <c r="B32" s="73">
        <v>28</v>
      </c>
      <c r="C32" s="74" t="s">
        <v>75</v>
      </c>
      <c r="D32" s="55">
        <f>SUMPRODUCT((Archivage!$D$2:$D$65543=Suivi!B32)*(Archivage!$F$2:$F$65543))</f>
        <v>0</v>
      </c>
      <c r="E32" s="75">
        <f>SUMPRODUCT((Archivage!$D$2:$D$65543=Suivi!B32)*(Archivage!$G$2:$G$65543))</f>
        <v>0</v>
      </c>
      <c r="F32" s="55">
        <f>SUMPRODUCT((Archivage!$D$2:$D$65543=Suivi!B32)*(Archivage!$H$2:$H$65543))</f>
        <v>0</v>
      </c>
      <c r="G32" s="75">
        <f>SUMPRODUCT((Archivage!$D$2:$D$65543=Suivi!B32)*(Archivage!$I$2:$I$65543))</f>
        <v>0</v>
      </c>
      <c r="H32" s="55">
        <f>SUMPRODUCT((Archivage!$D$2:$D$65543=Suivi!B32)*(Archivage!$J$2:$J$65543))</f>
        <v>0</v>
      </c>
      <c r="I32" s="75">
        <f>SUMPRODUCT((Archivage!$D$2:$D$65543=Suivi!B32)*(Archivage!$K$2:$K$65543))</f>
        <v>0</v>
      </c>
      <c r="J32" s="55">
        <f>SUMPRODUCT((Archivage!$D$2:$D$65543=Suivi!B32)*(Archivage!$L$2:$L$65543))</f>
        <v>0</v>
      </c>
      <c r="K32" s="77">
        <f t="shared" si="0"/>
        <v>0</v>
      </c>
    </row>
    <row r="33" spans="2:11">
      <c r="B33" s="73">
        <v>29</v>
      </c>
      <c r="C33" s="74" t="s">
        <v>76</v>
      </c>
      <c r="D33" s="55">
        <f>SUMPRODUCT((Archivage!$D$2:$D$65543=Suivi!B33)*(Archivage!$F$2:$F$65543))</f>
        <v>0</v>
      </c>
      <c r="E33" s="75">
        <f>SUMPRODUCT((Archivage!$D$2:$D$65543=Suivi!B33)*(Archivage!$G$2:$G$65543))</f>
        <v>0</v>
      </c>
      <c r="F33" s="55">
        <f>SUMPRODUCT((Archivage!$D$2:$D$65543=Suivi!B33)*(Archivage!$H$2:$H$65543))</f>
        <v>0</v>
      </c>
      <c r="G33" s="75">
        <f>SUMPRODUCT((Archivage!$D$2:$D$65543=Suivi!B33)*(Archivage!$I$2:$I$65543))</f>
        <v>0</v>
      </c>
      <c r="H33" s="55">
        <f>SUMPRODUCT((Archivage!$D$2:$D$65543=Suivi!B33)*(Archivage!$J$2:$J$65543))</f>
        <v>0</v>
      </c>
      <c r="I33" s="75">
        <f>SUMPRODUCT((Archivage!$D$2:$D$65543=Suivi!B33)*(Archivage!$K$2:$K$65543))</f>
        <v>0</v>
      </c>
      <c r="J33" s="55">
        <f>SUMPRODUCT((Archivage!$D$2:$D$65543=Suivi!B33)*(Archivage!$L$2:$L$65543))</f>
        <v>0</v>
      </c>
      <c r="K33" s="77">
        <f t="shared" si="0"/>
        <v>0</v>
      </c>
    </row>
    <row r="34" spans="2:11">
      <c r="B34" s="73">
        <v>30</v>
      </c>
      <c r="C34" s="74" t="s">
        <v>77</v>
      </c>
      <c r="D34" s="55">
        <f>SUMPRODUCT((Archivage!$D$2:$D$65543=Suivi!B34)*(Archivage!$F$2:$F$65543))</f>
        <v>0</v>
      </c>
      <c r="E34" s="75">
        <f>SUMPRODUCT((Archivage!$D$2:$D$65543=Suivi!B34)*(Archivage!$G$2:$G$65543))</f>
        <v>0</v>
      </c>
      <c r="F34" s="55">
        <f>SUMPRODUCT((Archivage!$D$2:$D$65543=Suivi!B34)*(Archivage!$H$2:$H$65543))</f>
        <v>0</v>
      </c>
      <c r="G34" s="75">
        <f>SUMPRODUCT((Archivage!$D$2:$D$65543=Suivi!B34)*(Archivage!$I$2:$I$65543))</f>
        <v>0</v>
      </c>
      <c r="H34" s="55">
        <f>SUMPRODUCT((Archivage!$D$2:$D$65543=Suivi!B34)*(Archivage!$J$2:$J$65543))</f>
        <v>0</v>
      </c>
      <c r="I34" s="75">
        <f>SUMPRODUCT((Archivage!$D$2:$D$65543=Suivi!B34)*(Archivage!$K$2:$K$65543))</f>
        <v>0</v>
      </c>
      <c r="J34" s="55">
        <f>SUMPRODUCT((Archivage!$D$2:$D$65543=Suivi!B34)*(Archivage!$L$2:$L$65543))</f>
        <v>0</v>
      </c>
      <c r="K34" s="77">
        <f t="shared" si="0"/>
        <v>0</v>
      </c>
    </row>
    <row r="35" spans="2:11">
      <c r="B35" s="73">
        <v>31</v>
      </c>
      <c r="C35" s="74" t="s">
        <v>78</v>
      </c>
      <c r="D35" s="55">
        <f>SUMPRODUCT((Archivage!$D$2:$D$65543=Suivi!B35)*(Archivage!$F$2:$F$65543))</f>
        <v>0</v>
      </c>
      <c r="E35" s="75">
        <f>SUMPRODUCT((Archivage!$D$2:$D$65543=Suivi!B35)*(Archivage!$G$2:$G$65543))</f>
        <v>0</v>
      </c>
      <c r="F35" s="55">
        <f>SUMPRODUCT((Archivage!$D$2:$D$65543=Suivi!B35)*(Archivage!$H$2:$H$65543))</f>
        <v>0</v>
      </c>
      <c r="G35" s="75">
        <f>SUMPRODUCT((Archivage!$D$2:$D$65543=Suivi!B35)*(Archivage!$I$2:$I$65543))</f>
        <v>0</v>
      </c>
      <c r="H35" s="55">
        <f>SUMPRODUCT((Archivage!$D$2:$D$65543=Suivi!B35)*(Archivage!$J$2:$J$65543))</f>
        <v>0</v>
      </c>
      <c r="I35" s="75">
        <f>SUMPRODUCT((Archivage!$D$2:$D$65543=Suivi!B35)*(Archivage!$K$2:$K$65543))</f>
        <v>0</v>
      </c>
      <c r="J35" s="55">
        <f>SUMPRODUCT((Archivage!$D$2:$D$65543=Suivi!B35)*(Archivage!$L$2:$L$65543))</f>
        <v>0</v>
      </c>
      <c r="K35" s="77">
        <f t="shared" si="0"/>
        <v>0</v>
      </c>
    </row>
    <row r="36" spans="2:11">
      <c r="B36" s="73">
        <v>32</v>
      </c>
      <c r="C36" s="74" t="s">
        <v>79</v>
      </c>
      <c r="D36" s="55">
        <f>SUMPRODUCT((Archivage!$D$2:$D$65543=Suivi!B36)*(Archivage!$F$2:$F$65543))</f>
        <v>0</v>
      </c>
      <c r="E36" s="75">
        <f>SUMPRODUCT((Archivage!$D$2:$D$65543=Suivi!B36)*(Archivage!$G$2:$G$65543))</f>
        <v>0</v>
      </c>
      <c r="F36" s="55">
        <f>SUMPRODUCT((Archivage!$D$2:$D$65543=Suivi!B36)*(Archivage!$H$2:$H$65543))</f>
        <v>0</v>
      </c>
      <c r="G36" s="75">
        <f>SUMPRODUCT((Archivage!$D$2:$D$65543=Suivi!B36)*(Archivage!$I$2:$I$65543))</f>
        <v>0</v>
      </c>
      <c r="H36" s="55">
        <f>SUMPRODUCT((Archivage!$D$2:$D$65543=Suivi!B36)*(Archivage!$J$2:$J$65543))</f>
        <v>0</v>
      </c>
      <c r="I36" s="75">
        <f>SUMPRODUCT((Archivage!$D$2:$D$65543=Suivi!B36)*(Archivage!$K$2:$K$65543))</f>
        <v>0</v>
      </c>
      <c r="J36" s="55">
        <f>SUMPRODUCT((Archivage!$D$2:$D$65543=Suivi!B36)*(Archivage!$L$2:$L$65543))</f>
        <v>0</v>
      </c>
      <c r="K36" s="77">
        <f t="shared" si="0"/>
        <v>0</v>
      </c>
    </row>
    <row r="37" spans="2:11">
      <c r="B37" s="73">
        <v>33</v>
      </c>
      <c r="C37" s="74" t="s">
        <v>80</v>
      </c>
      <c r="D37" s="55">
        <f>SUMPRODUCT((Archivage!$D$2:$D$65543=Suivi!B37)*(Archivage!$F$2:$F$65543))</f>
        <v>0</v>
      </c>
      <c r="E37" s="75">
        <f>SUMPRODUCT((Archivage!$D$2:$D$65543=Suivi!B37)*(Archivage!$G$2:$G$65543))</f>
        <v>0</v>
      </c>
      <c r="F37" s="55">
        <f>SUMPRODUCT((Archivage!$D$2:$D$65543=Suivi!B37)*(Archivage!$H$2:$H$65543))</f>
        <v>0</v>
      </c>
      <c r="G37" s="75">
        <f>SUMPRODUCT((Archivage!$D$2:$D$65543=Suivi!B37)*(Archivage!$I$2:$I$65543))</f>
        <v>0</v>
      </c>
      <c r="H37" s="55">
        <f>SUMPRODUCT((Archivage!$D$2:$D$65543=Suivi!B37)*(Archivage!$J$2:$J$65543))</f>
        <v>0</v>
      </c>
      <c r="I37" s="75">
        <f>SUMPRODUCT((Archivage!$D$2:$D$65543=Suivi!B37)*(Archivage!$K$2:$K$65543))</f>
        <v>0</v>
      </c>
      <c r="J37" s="55">
        <f>SUMPRODUCT((Archivage!$D$2:$D$65543=Suivi!B37)*(Archivage!$L$2:$L$65543))</f>
        <v>0</v>
      </c>
      <c r="K37" s="77">
        <f t="shared" si="0"/>
        <v>0</v>
      </c>
    </row>
    <row r="38" spans="2:11">
      <c r="B38" s="73">
        <v>34</v>
      </c>
      <c r="C38" s="74" t="s">
        <v>81</v>
      </c>
      <c r="D38" s="55">
        <f>SUMPRODUCT((Archivage!$D$2:$D$65543=Suivi!B38)*(Archivage!$F$2:$F$65543))</f>
        <v>0</v>
      </c>
      <c r="E38" s="75">
        <f>SUMPRODUCT((Archivage!$D$2:$D$65543=Suivi!B38)*(Archivage!$G$2:$G$65543))</f>
        <v>0</v>
      </c>
      <c r="F38" s="55">
        <f>SUMPRODUCT((Archivage!$D$2:$D$65543=Suivi!B38)*(Archivage!$H$2:$H$65543))</f>
        <v>0</v>
      </c>
      <c r="G38" s="75">
        <f>SUMPRODUCT((Archivage!$D$2:$D$65543=Suivi!B38)*(Archivage!$I$2:$I$65543))</f>
        <v>0</v>
      </c>
      <c r="H38" s="55">
        <f>SUMPRODUCT((Archivage!$D$2:$D$65543=Suivi!B38)*(Archivage!$J$2:$J$65543))</f>
        <v>0</v>
      </c>
      <c r="I38" s="75">
        <f>SUMPRODUCT((Archivage!$D$2:$D$65543=Suivi!B38)*(Archivage!$K$2:$K$65543))</f>
        <v>0</v>
      </c>
      <c r="J38" s="55">
        <f>SUMPRODUCT((Archivage!$D$2:$D$65543=Suivi!B38)*(Archivage!$L$2:$L$65543))</f>
        <v>0</v>
      </c>
      <c r="K38" s="77">
        <f t="shared" si="0"/>
        <v>0</v>
      </c>
    </row>
    <row r="39" spans="2:11">
      <c r="B39" s="73">
        <v>35</v>
      </c>
      <c r="C39" s="74" t="s">
        <v>82</v>
      </c>
      <c r="D39" s="55">
        <f>SUMPRODUCT((Archivage!$D$2:$D$65543=Suivi!B39)*(Archivage!$F$2:$F$65543))</f>
        <v>0</v>
      </c>
      <c r="E39" s="75">
        <f>SUMPRODUCT((Archivage!$D$2:$D$65543=Suivi!B39)*(Archivage!$G$2:$G$65543))</f>
        <v>0</v>
      </c>
      <c r="F39" s="55">
        <f>SUMPRODUCT((Archivage!$D$2:$D$65543=Suivi!B39)*(Archivage!$H$2:$H$65543))</f>
        <v>0</v>
      </c>
      <c r="G39" s="75">
        <f>SUMPRODUCT((Archivage!$D$2:$D$65543=Suivi!B39)*(Archivage!$I$2:$I$65543))</f>
        <v>0</v>
      </c>
      <c r="H39" s="55">
        <f>SUMPRODUCT((Archivage!$D$2:$D$65543=Suivi!B39)*(Archivage!$J$2:$J$65543))</f>
        <v>0</v>
      </c>
      <c r="I39" s="75">
        <f>SUMPRODUCT((Archivage!$D$2:$D$65543=Suivi!B39)*(Archivage!$K$2:$K$65543))</f>
        <v>0</v>
      </c>
      <c r="J39" s="55">
        <f>SUMPRODUCT((Archivage!$D$2:$D$65543=Suivi!B39)*(Archivage!$L$2:$L$65543))</f>
        <v>0</v>
      </c>
      <c r="K39" s="77">
        <f t="shared" si="0"/>
        <v>0</v>
      </c>
    </row>
    <row r="40" spans="2:11">
      <c r="B40" s="73">
        <v>36</v>
      </c>
      <c r="C40" s="74" t="s">
        <v>83</v>
      </c>
      <c r="D40" s="55">
        <f>SUMPRODUCT((Archivage!$D$2:$D$65543=Suivi!B40)*(Archivage!$F$2:$F$65543))</f>
        <v>0</v>
      </c>
      <c r="E40" s="75">
        <f>SUMPRODUCT((Archivage!$D$2:$D$65543=Suivi!B40)*(Archivage!$G$2:$G$65543))</f>
        <v>0</v>
      </c>
      <c r="F40" s="55">
        <f>SUMPRODUCT((Archivage!$D$2:$D$65543=Suivi!B40)*(Archivage!$H$2:$H$65543))</f>
        <v>0</v>
      </c>
      <c r="G40" s="75">
        <f>SUMPRODUCT((Archivage!$D$2:$D$65543=Suivi!B40)*(Archivage!$I$2:$I$65543))</f>
        <v>0</v>
      </c>
      <c r="H40" s="55">
        <f>SUMPRODUCT((Archivage!$D$2:$D$65543=Suivi!B40)*(Archivage!$J$2:$J$65543))</f>
        <v>0</v>
      </c>
      <c r="I40" s="75">
        <f>SUMPRODUCT((Archivage!$D$2:$D$65543=Suivi!B40)*(Archivage!$K$2:$K$65543))</f>
        <v>0</v>
      </c>
      <c r="J40" s="55">
        <f>SUMPRODUCT((Archivage!$D$2:$D$65543=Suivi!B40)*(Archivage!$L$2:$L$65543))</f>
        <v>0</v>
      </c>
      <c r="K40" s="77">
        <f t="shared" si="0"/>
        <v>0</v>
      </c>
    </row>
    <row r="41" spans="2:11">
      <c r="B41" s="73">
        <v>37</v>
      </c>
      <c r="C41" s="74" t="s">
        <v>84</v>
      </c>
      <c r="D41" s="55">
        <f>SUMPRODUCT((Archivage!$D$2:$D$65543=Suivi!B41)*(Archivage!$F$2:$F$65543))</f>
        <v>0</v>
      </c>
      <c r="E41" s="75">
        <f>SUMPRODUCT((Archivage!$D$2:$D$65543=Suivi!B41)*(Archivage!$G$2:$G$65543))</f>
        <v>0</v>
      </c>
      <c r="F41" s="55">
        <f>SUMPRODUCT((Archivage!$D$2:$D$65543=Suivi!B41)*(Archivage!$H$2:$H$65543))</f>
        <v>0</v>
      </c>
      <c r="G41" s="75">
        <f>SUMPRODUCT((Archivage!$D$2:$D$65543=Suivi!B41)*(Archivage!$I$2:$I$65543))</f>
        <v>0</v>
      </c>
      <c r="H41" s="55">
        <f>SUMPRODUCT((Archivage!$D$2:$D$65543=Suivi!B41)*(Archivage!$J$2:$J$65543))</f>
        <v>0</v>
      </c>
      <c r="I41" s="75">
        <f>SUMPRODUCT((Archivage!$D$2:$D$65543=Suivi!B41)*(Archivage!$K$2:$K$65543))</f>
        <v>0</v>
      </c>
      <c r="J41" s="55">
        <f>SUMPRODUCT((Archivage!$D$2:$D$65543=Suivi!B41)*(Archivage!$L$2:$L$65543))</f>
        <v>0</v>
      </c>
      <c r="K41" s="77">
        <f t="shared" si="0"/>
        <v>0</v>
      </c>
    </row>
    <row r="42" spans="2:11">
      <c r="B42" s="73">
        <v>38</v>
      </c>
      <c r="C42" s="74" t="s">
        <v>85</v>
      </c>
      <c r="D42" s="55">
        <f>SUMPRODUCT((Archivage!$D$2:$D$65543=Suivi!B42)*(Archivage!$F$2:$F$65543))</f>
        <v>0</v>
      </c>
      <c r="E42" s="75">
        <f>SUMPRODUCT((Archivage!$D$2:$D$65543=Suivi!B42)*(Archivage!$G$2:$G$65543))</f>
        <v>0</v>
      </c>
      <c r="F42" s="55">
        <f>SUMPRODUCT((Archivage!$D$2:$D$65543=Suivi!B42)*(Archivage!$H$2:$H$65543))</f>
        <v>0</v>
      </c>
      <c r="G42" s="75">
        <f>SUMPRODUCT((Archivage!$D$2:$D$65543=Suivi!B42)*(Archivage!$I$2:$I$65543))</f>
        <v>0</v>
      </c>
      <c r="H42" s="55">
        <f>SUMPRODUCT((Archivage!$D$2:$D$65543=Suivi!B42)*(Archivage!$J$2:$J$65543))</f>
        <v>0</v>
      </c>
      <c r="I42" s="75">
        <f>SUMPRODUCT((Archivage!$D$2:$D$65543=Suivi!B42)*(Archivage!$K$2:$K$65543))</f>
        <v>0</v>
      </c>
      <c r="J42" s="55">
        <f>SUMPRODUCT((Archivage!$D$2:$D$65543=Suivi!B42)*(Archivage!$L$2:$L$65543))</f>
        <v>0</v>
      </c>
      <c r="K42" s="77">
        <f t="shared" si="0"/>
        <v>0</v>
      </c>
    </row>
    <row r="43" spans="2:11">
      <c r="B43" s="73">
        <v>39</v>
      </c>
      <c r="C43" s="74" t="s">
        <v>86</v>
      </c>
      <c r="D43" s="55">
        <f>SUMPRODUCT((Archivage!$D$2:$D$65543=Suivi!B43)*(Archivage!$F$2:$F$65543))</f>
        <v>0</v>
      </c>
      <c r="E43" s="75">
        <f>SUMPRODUCT((Archivage!$D$2:$D$65543=Suivi!B43)*(Archivage!$G$2:$G$65543))</f>
        <v>0</v>
      </c>
      <c r="F43" s="55">
        <f>SUMPRODUCT((Archivage!$D$2:$D$65543=Suivi!B43)*(Archivage!$H$2:$H$65543))</f>
        <v>0</v>
      </c>
      <c r="G43" s="75">
        <f>SUMPRODUCT((Archivage!$D$2:$D$65543=Suivi!B43)*(Archivage!$I$2:$I$65543))</f>
        <v>0</v>
      </c>
      <c r="H43" s="55">
        <f>SUMPRODUCT((Archivage!$D$2:$D$65543=Suivi!B43)*(Archivage!$J$2:$J$65543))</f>
        <v>0</v>
      </c>
      <c r="I43" s="75">
        <f>SUMPRODUCT((Archivage!$D$2:$D$65543=Suivi!B43)*(Archivage!$K$2:$K$65543))</f>
        <v>0</v>
      </c>
      <c r="J43" s="55">
        <f>SUMPRODUCT((Archivage!$D$2:$D$65543=Suivi!B43)*(Archivage!$L$2:$L$65543))</f>
        <v>0</v>
      </c>
      <c r="K43" s="77">
        <f t="shared" si="0"/>
        <v>0</v>
      </c>
    </row>
    <row r="44" spans="2:11">
      <c r="B44" s="73">
        <v>40</v>
      </c>
      <c r="C44" s="74" t="s">
        <v>87</v>
      </c>
      <c r="D44" s="55">
        <f>SUMPRODUCT((Archivage!$D$2:$D$65543=Suivi!B44)*(Archivage!$F$2:$F$65543))</f>
        <v>0</v>
      </c>
      <c r="E44" s="75">
        <f>SUMPRODUCT((Archivage!$D$2:$D$65543=Suivi!B44)*(Archivage!$G$2:$G$65543))</f>
        <v>0</v>
      </c>
      <c r="F44" s="55">
        <f>SUMPRODUCT((Archivage!$D$2:$D$65543=Suivi!B44)*(Archivage!$H$2:$H$65543))</f>
        <v>0</v>
      </c>
      <c r="G44" s="75">
        <f>SUMPRODUCT((Archivage!$D$2:$D$65543=Suivi!B44)*(Archivage!$I$2:$I$65543))</f>
        <v>0</v>
      </c>
      <c r="H44" s="55">
        <f>SUMPRODUCT((Archivage!$D$2:$D$65543=Suivi!B44)*(Archivage!$J$2:$J$65543))</f>
        <v>0</v>
      </c>
      <c r="I44" s="75">
        <f>SUMPRODUCT((Archivage!$D$2:$D$65543=Suivi!B44)*(Archivage!$K$2:$K$65543))</f>
        <v>0</v>
      </c>
      <c r="J44" s="55">
        <f>SUMPRODUCT((Archivage!$D$2:$D$65543=Suivi!B44)*(Archivage!$L$2:$L$65543))</f>
        <v>0</v>
      </c>
      <c r="K44" s="77">
        <f t="shared" si="0"/>
        <v>0</v>
      </c>
    </row>
    <row r="45" spans="2:11">
      <c r="B45" s="73">
        <v>41</v>
      </c>
      <c r="C45" s="74" t="s">
        <v>88</v>
      </c>
      <c r="D45" s="55">
        <f>SUMPRODUCT((Archivage!$D$2:$D$65543=Suivi!B45)*(Archivage!$F$2:$F$65543))</f>
        <v>0</v>
      </c>
      <c r="E45" s="75">
        <f>SUMPRODUCT((Archivage!$D$2:$D$65543=Suivi!B45)*(Archivage!$G$2:$G$65543))</f>
        <v>0</v>
      </c>
      <c r="F45" s="55">
        <f>SUMPRODUCT((Archivage!$D$2:$D$65543=Suivi!B45)*(Archivage!$H$2:$H$65543))</f>
        <v>0</v>
      </c>
      <c r="G45" s="75">
        <f>SUMPRODUCT((Archivage!$D$2:$D$65543=Suivi!B45)*(Archivage!$I$2:$I$65543))</f>
        <v>0</v>
      </c>
      <c r="H45" s="55">
        <f>SUMPRODUCT((Archivage!$D$2:$D$65543=Suivi!B45)*(Archivage!$J$2:$J$65543))</f>
        <v>0</v>
      </c>
      <c r="I45" s="75">
        <f>SUMPRODUCT((Archivage!$D$2:$D$65543=Suivi!B45)*(Archivage!$K$2:$K$65543))</f>
        <v>0</v>
      </c>
      <c r="J45" s="55">
        <f>SUMPRODUCT((Archivage!$D$2:$D$65543=Suivi!B45)*(Archivage!$L$2:$L$65543))</f>
        <v>0</v>
      </c>
      <c r="K45" s="77">
        <f t="shared" si="0"/>
        <v>0</v>
      </c>
    </row>
    <row r="46" spans="2:11">
      <c r="B46" s="73">
        <v>42</v>
      </c>
      <c r="C46" s="74" t="s">
        <v>89</v>
      </c>
      <c r="D46" s="55">
        <f>SUMPRODUCT((Archivage!$D$2:$D$65543=Suivi!B46)*(Archivage!$F$2:$F$65543))</f>
        <v>0</v>
      </c>
      <c r="E46" s="75">
        <f>SUMPRODUCT((Archivage!$D$2:$D$65543=Suivi!B46)*(Archivage!$G$2:$G$65543))</f>
        <v>0</v>
      </c>
      <c r="F46" s="55">
        <f>SUMPRODUCT((Archivage!$D$2:$D$65543=Suivi!B46)*(Archivage!$H$2:$H$65543))</f>
        <v>0</v>
      </c>
      <c r="G46" s="75">
        <f>SUMPRODUCT((Archivage!$D$2:$D$65543=Suivi!B46)*(Archivage!$I$2:$I$65543))</f>
        <v>0</v>
      </c>
      <c r="H46" s="55">
        <f>SUMPRODUCT((Archivage!$D$2:$D$65543=Suivi!B46)*(Archivage!$J$2:$J$65543))</f>
        <v>0</v>
      </c>
      <c r="I46" s="75">
        <f>SUMPRODUCT((Archivage!$D$2:$D$65543=Suivi!B46)*(Archivage!$K$2:$K$65543))</f>
        <v>0</v>
      </c>
      <c r="J46" s="55">
        <f>SUMPRODUCT((Archivage!$D$2:$D$65543=Suivi!B46)*(Archivage!$L$2:$L$65543))</f>
        <v>0</v>
      </c>
      <c r="K46" s="77">
        <f t="shared" si="0"/>
        <v>0</v>
      </c>
    </row>
    <row r="47" spans="2:11">
      <c r="B47" s="73">
        <v>43</v>
      </c>
      <c r="C47" s="74" t="s">
        <v>90</v>
      </c>
      <c r="D47" s="55">
        <f>SUMPRODUCT((Archivage!$D$2:$D$65543=Suivi!B47)*(Archivage!$F$2:$F$65543))</f>
        <v>0</v>
      </c>
      <c r="E47" s="75">
        <f>SUMPRODUCT((Archivage!$D$2:$D$65543=Suivi!B47)*(Archivage!$G$2:$G$65543))</f>
        <v>0</v>
      </c>
      <c r="F47" s="55">
        <f>SUMPRODUCT((Archivage!$D$2:$D$65543=Suivi!B47)*(Archivage!$H$2:$H$65543))</f>
        <v>0</v>
      </c>
      <c r="G47" s="75">
        <f>SUMPRODUCT((Archivage!$D$2:$D$65543=Suivi!B47)*(Archivage!$I$2:$I$65543))</f>
        <v>0</v>
      </c>
      <c r="H47" s="55">
        <f>SUMPRODUCT((Archivage!$D$2:$D$65543=Suivi!B47)*(Archivage!$J$2:$J$65543))</f>
        <v>0</v>
      </c>
      <c r="I47" s="75">
        <f>SUMPRODUCT((Archivage!$D$2:$D$65543=Suivi!B47)*(Archivage!$K$2:$K$65543))</f>
        <v>0</v>
      </c>
      <c r="J47" s="55">
        <f>SUMPRODUCT((Archivage!$D$2:$D$65543=Suivi!B47)*(Archivage!$L$2:$L$65543))</f>
        <v>0</v>
      </c>
      <c r="K47" s="77">
        <f t="shared" si="0"/>
        <v>0</v>
      </c>
    </row>
    <row r="48" spans="2:11">
      <c r="B48" s="73">
        <v>44</v>
      </c>
      <c r="C48" s="74" t="s">
        <v>91</v>
      </c>
      <c r="D48" s="55">
        <f>SUMPRODUCT((Archivage!$D$2:$D$65543=Suivi!B48)*(Archivage!$F$2:$F$65543))</f>
        <v>0</v>
      </c>
      <c r="E48" s="75">
        <f>SUMPRODUCT((Archivage!$D$2:$D$65543=Suivi!B48)*(Archivage!$G$2:$G$65543))</f>
        <v>0</v>
      </c>
      <c r="F48" s="55">
        <f>SUMPRODUCT((Archivage!$D$2:$D$65543=Suivi!B48)*(Archivage!$H$2:$H$65543))</f>
        <v>0</v>
      </c>
      <c r="G48" s="75">
        <f>SUMPRODUCT((Archivage!$D$2:$D$65543=Suivi!B48)*(Archivage!$I$2:$I$65543))</f>
        <v>0</v>
      </c>
      <c r="H48" s="55">
        <f>SUMPRODUCT((Archivage!$D$2:$D$65543=Suivi!B48)*(Archivage!$J$2:$J$65543))</f>
        <v>0</v>
      </c>
      <c r="I48" s="75">
        <f>SUMPRODUCT((Archivage!$D$2:$D$65543=Suivi!B48)*(Archivage!$K$2:$K$65543))</f>
        <v>0</v>
      </c>
      <c r="J48" s="55">
        <f>SUMPRODUCT((Archivage!$D$2:$D$65543=Suivi!B48)*(Archivage!$L$2:$L$65543))</f>
        <v>0</v>
      </c>
      <c r="K48" s="77">
        <f t="shared" si="0"/>
        <v>0</v>
      </c>
    </row>
    <row r="49" spans="2:11">
      <c r="B49" s="73">
        <v>45</v>
      </c>
      <c r="C49" s="74" t="s">
        <v>92</v>
      </c>
      <c r="D49" s="55">
        <f>SUMPRODUCT((Archivage!$D$2:$D$65543=Suivi!B49)*(Archivage!$F$2:$F$65543))</f>
        <v>0</v>
      </c>
      <c r="E49" s="75">
        <f>SUMPRODUCT((Archivage!$D$2:$D$65543=Suivi!B49)*(Archivage!$G$2:$G$65543))</f>
        <v>0</v>
      </c>
      <c r="F49" s="55">
        <f>SUMPRODUCT((Archivage!$D$2:$D$65543=Suivi!B49)*(Archivage!$H$2:$H$65543))</f>
        <v>0</v>
      </c>
      <c r="G49" s="75">
        <f>SUMPRODUCT((Archivage!$D$2:$D$65543=Suivi!B49)*(Archivage!$I$2:$I$65543))</f>
        <v>0</v>
      </c>
      <c r="H49" s="55">
        <f>SUMPRODUCT((Archivage!$D$2:$D$65543=Suivi!B49)*(Archivage!$J$2:$J$65543))</f>
        <v>0</v>
      </c>
      <c r="I49" s="75">
        <f>SUMPRODUCT((Archivage!$D$2:$D$65543=Suivi!B49)*(Archivage!$K$2:$K$65543))</f>
        <v>0</v>
      </c>
      <c r="J49" s="55">
        <f>SUMPRODUCT((Archivage!$D$2:$D$65543=Suivi!B49)*(Archivage!$L$2:$L$65543))</f>
        <v>0</v>
      </c>
      <c r="K49" s="77">
        <f t="shared" si="0"/>
        <v>0</v>
      </c>
    </row>
    <row r="50" spans="2:11">
      <c r="B50" s="73">
        <v>46</v>
      </c>
      <c r="C50" s="74" t="s">
        <v>93</v>
      </c>
      <c r="D50" s="55">
        <f>SUMPRODUCT((Archivage!$D$2:$D$65543=Suivi!B50)*(Archivage!$F$2:$F$65543))</f>
        <v>0</v>
      </c>
      <c r="E50" s="75">
        <f>SUMPRODUCT((Archivage!$D$2:$D$65543=Suivi!B50)*(Archivage!$G$2:$G$65543))</f>
        <v>0</v>
      </c>
      <c r="F50" s="55">
        <f>SUMPRODUCT((Archivage!$D$2:$D$65543=Suivi!B50)*(Archivage!$H$2:$H$65543))</f>
        <v>0</v>
      </c>
      <c r="G50" s="75">
        <f>SUMPRODUCT((Archivage!$D$2:$D$65543=Suivi!B50)*(Archivage!$I$2:$I$65543))</f>
        <v>0</v>
      </c>
      <c r="H50" s="55">
        <f>SUMPRODUCT((Archivage!$D$2:$D$65543=Suivi!B50)*(Archivage!$J$2:$J$65543))</f>
        <v>0</v>
      </c>
      <c r="I50" s="75">
        <f>SUMPRODUCT((Archivage!$D$2:$D$65543=Suivi!B50)*(Archivage!$K$2:$K$65543))</f>
        <v>0</v>
      </c>
      <c r="J50" s="55">
        <f>SUMPRODUCT((Archivage!$D$2:$D$65543=Suivi!B50)*(Archivage!$L$2:$L$65543))</f>
        <v>0</v>
      </c>
      <c r="K50" s="77">
        <f t="shared" si="0"/>
        <v>0</v>
      </c>
    </row>
    <row r="51" spans="2:11">
      <c r="B51" s="73">
        <v>47</v>
      </c>
      <c r="C51" s="74" t="s">
        <v>94</v>
      </c>
      <c r="D51" s="55">
        <f>SUMPRODUCT((Archivage!$D$2:$D$65543=Suivi!B51)*(Archivage!$F$2:$F$65543))</f>
        <v>0</v>
      </c>
      <c r="E51" s="75">
        <f>SUMPRODUCT((Archivage!$D$2:$D$65543=Suivi!B51)*(Archivage!$G$2:$G$65543))</f>
        <v>0</v>
      </c>
      <c r="F51" s="55">
        <f>SUMPRODUCT((Archivage!$D$2:$D$65543=Suivi!B51)*(Archivage!$H$2:$H$65543))</f>
        <v>0</v>
      </c>
      <c r="G51" s="75">
        <f>SUMPRODUCT((Archivage!$D$2:$D$65543=Suivi!B51)*(Archivage!$I$2:$I$65543))</f>
        <v>0</v>
      </c>
      <c r="H51" s="55">
        <f>SUMPRODUCT((Archivage!$D$2:$D$65543=Suivi!B51)*(Archivage!$J$2:$J$65543))</f>
        <v>0</v>
      </c>
      <c r="I51" s="75">
        <f>SUMPRODUCT((Archivage!$D$2:$D$65543=Suivi!B51)*(Archivage!$K$2:$K$65543))</f>
        <v>0</v>
      </c>
      <c r="J51" s="55">
        <f>SUMPRODUCT((Archivage!$D$2:$D$65543=Suivi!B51)*(Archivage!$L$2:$L$65543))</f>
        <v>0</v>
      </c>
      <c r="K51" s="77">
        <f t="shared" si="0"/>
        <v>0</v>
      </c>
    </row>
    <row r="52" spans="2:11">
      <c r="B52" s="73">
        <v>48</v>
      </c>
      <c r="C52" s="74" t="s">
        <v>95</v>
      </c>
      <c r="D52" s="55">
        <f>SUMPRODUCT((Archivage!$D$2:$D$65543=Suivi!B52)*(Archivage!$F$2:$F$65543))</f>
        <v>0</v>
      </c>
      <c r="E52" s="75">
        <f>SUMPRODUCT((Archivage!$D$2:$D$65543=Suivi!B52)*(Archivage!$G$2:$G$65543))</f>
        <v>0</v>
      </c>
      <c r="F52" s="55">
        <f>SUMPRODUCT((Archivage!$D$2:$D$65543=Suivi!B52)*(Archivage!$H$2:$H$65543))</f>
        <v>0</v>
      </c>
      <c r="G52" s="75">
        <f>SUMPRODUCT((Archivage!$D$2:$D$65543=Suivi!B52)*(Archivage!$I$2:$I$65543))</f>
        <v>0</v>
      </c>
      <c r="H52" s="55">
        <f>SUMPRODUCT((Archivage!$D$2:$D$65543=Suivi!B52)*(Archivage!$J$2:$J$65543))</f>
        <v>0</v>
      </c>
      <c r="I52" s="75">
        <f>SUMPRODUCT((Archivage!$D$2:$D$65543=Suivi!B52)*(Archivage!$K$2:$K$65543))</f>
        <v>0</v>
      </c>
      <c r="J52" s="55">
        <f>SUMPRODUCT((Archivage!$D$2:$D$65543=Suivi!B52)*(Archivage!$L$2:$L$65543))</f>
        <v>0</v>
      </c>
      <c r="K52" s="77">
        <f t="shared" si="0"/>
        <v>0</v>
      </c>
    </row>
    <row r="53" spans="2:11">
      <c r="B53" s="73">
        <v>49</v>
      </c>
      <c r="C53" s="74" t="s">
        <v>96</v>
      </c>
      <c r="D53" s="55">
        <f>SUMPRODUCT((Archivage!$D$2:$D$65543=Suivi!B53)*(Archivage!$F$2:$F$65543))</f>
        <v>0</v>
      </c>
      <c r="E53" s="75">
        <f>SUMPRODUCT((Archivage!$D$2:$D$65543=Suivi!B53)*(Archivage!$G$2:$G$65543))</f>
        <v>0</v>
      </c>
      <c r="F53" s="55">
        <f>SUMPRODUCT((Archivage!$D$2:$D$65543=Suivi!B53)*(Archivage!$H$2:$H$65543))</f>
        <v>0</v>
      </c>
      <c r="G53" s="75">
        <f>SUMPRODUCT((Archivage!$D$2:$D$65543=Suivi!B53)*(Archivage!$I$2:$I$65543))</f>
        <v>0</v>
      </c>
      <c r="H53" s="55">
        <f>SUMPRODUCT((Archivage!$D$2:$D$65543=Suivi!B53)*(Archivage!$J$2:$J$65543))</f>
        <v>0</v>
      </c>
      <c r="I53" s="75">
        <f>SUMPRODUCT((Archivage!$D$2:$D$65543=Suivi!B53)*(Archivage!$K$2:$K$65543))</f>
        <v>0</v>
      </c>
      <c r="J53" s="55">
        <f>SUMPRODUCT((Archivage!$D$2:$D$65543=Suivi!B53)*(Archivage!$L$2:$L$65543))</f>
        <v>0</v>
      </c>
      <c r="K53" s="77">
        <f t="shared" si="0"/>
        <v>0</v>
      </c>
    </row>
    <row r="54" spans="2:11">
      <c r="B54" s="73">
        <v>50</v>
      </c>
      <c r="C54" s="74" t="s">
        <v>97</v>
      </c>
      <c r="D54" s="55">
        <f>SUMPRODUCT((Archivage!$D$2:$D$65543=Suivi!B54)*(Archivage!$F$2:$F$65543))</f>
        <v>0</v>
      </c>
      <c r="E54" s="75">
        <f>SUMPRODUCT((Archivage!$D$2:$D$65543=Suivi!B54)*(Archivage!$G$2:$G$65543))</f>
        <v>0</v>
      </c>
      <c r="F54" s="55">
        <f>SUMPRODUCT((Archivage!$D$2:$D$65543=Suivi!B54)*(Archivage!$H$2:$H$65543))</f>
        <v>0</v>
      </c>
      <c r="G54" s="75">
        <f>SUMPRODUCT((Archivage!$D$2:$D$65543=Suivi!B54)*(Archivage!$I$2:$I$65543))</f>
        <v>0</v>
      </c>
      <c r="H54" s="55">
        <f>SUMPRODUCT((Archivage!$D$2:$D$65543=Suivi!B54)*(Archivage!$J$2:$J$65543))</f>
        <v>0</v>
      </c>
      <c r="I54" s="75">
        <f>SUMPRODUCT((Archivage!$D$2:$D$65543=Suivi!B54)*(Archivage!$K$2:$K$65543))</f>
        <v>0</v>
      </c>
      <c r="J54" s="55">
        <f>SUMPRODUCT((Archivage!$D$2:$D$65543=Suivi!B54)*(Archivage!$L$2:$L$65543))</f>
        <v>0</v>
      </c>
      <c r="K54" s="77">
        <f t="shared" si="0"/>
        <v>0</v>
      </c>
    </row>
    <row r="55" spans="2:11">
      <c r="B55" s="73">
        <v>51</v>
      </c>
      <c r="C55" s="74" t="s">
        <v>98</v>
      </c>
      <c r="D55" s="55">
        <f>SUMPRODUCT((Archivage!$D$2:$D$65543=Suivi!B55)*(Archivage!$F$2:$F$65543))</f>
        <v>0</v>
      </c>
      <c r="E55" s="75">
        <f>SUMPRODUCT((Archivage!$D$2:$D$65543=Suivi!B55)*(Archivage!$G$2:$G$65543))</f>
        <v>0</v>
      </c>
      <c r="F55" s="55">
        <f>SUMPRODUCT((Archivage!$D$2:$D$65543=Suivi!B55)*(Archivage!$H$2:$H$65543))</f>
        <v>0</v>
      </c>
      <c r="G55" s="75">
        <f>SUMPRODUCT((Archivage!$D$2:$D$65543=Suivi!B55)*(Archivage!$I$2:$I$65543))</f>
        <v>0</v>
      </c>
      <c r="H55" s="55">
        <f>SUMPRODUCT((Archivage!$D$2:$D$65543=Suivi!B55)*(Archivage!$J$2:$J$65543))</f>
        <v>0</v>
      </c>
      <c r="I55" s="75">
        <f>SUMPRODUCT((Archivage!$D$2:$D$65543=Suivi!B55)*(Archivage!$K$2:$K$65543))</f>
        <v>0</v>
      </c>
      <c r="J55" s="55">
        <f>SUMPRODUCT((Archivage!$D$2:$D$65543=Suivi!B55)*(Archivage!$L$2:$L$65543))</f>
        <v>0</v>
      </c>
      <c r="K55" s="77">
        <f t="shared" si="0"/>
        <v>0</v>
      </c>
    </row>
    <row r="56" spans="2:11">
      <c r="B56" s="73">
        <v>52</v>
      </c>
      <c r="C56" s="74" t="s">
        <v>99</v>
      </c>
      <c r="D56" s="55">
        <f>SUMPRODUCT((Archivage!$D$2:$D$65543=Suivi!B56)*(Archivage!$F$2:$F$65543))</f>
        <v>0</v>
      </c>
      <c r="E56" s="75">
        <f>SUMPRODUCT((Archivage!$D$2:$D$65543=Suivi!B56)*(Archivage!$G$2:$G$65543))</f>
        <v>0</v>
      </c>
      <c r="F56" s="55">
        <f>SUMPRODUCT((Archivage!$D$2:$D$65543=Suivi!B56)*(Archivage!$H$2:$H$65543))</f>
        <v>0</v>
      </c>
      <c r="G56" s="75">
        <f>SUMPRODUCT((Archivage!$D$2:$D$65543=Suivi!B56)*(Archivage!$I$2:$I$65543))</f>
        <v>0</v>
      </c>
      <c r="H56" s="55">
        <f>SUMPRODUCT((Archivage!$D$2:$D$65543=Suivi!B56)*(Archivage!$J$2:$J$65543))</f>
        <v>0</v>
      </c>
      <c r="I56" s="75">
        <f>SUMPRODUCT((Archivage!$D$2:$D$65543=Suivi!B56)*(Archivage!$K$2:$K$65543))</f>
        <v>0</v>
      </c>
      <c r="J56" s="55">
        <f>SUMPRODUCT((Archivage!$D$2:$D$65543=Suivi!B56)*(Archivage!$L$2:$L$65543))</f>
        <v>0</v>
      </c>
      <c r="K56" s="77">
        <f t="shared" si="0"/>
        <v>0</v>
      </c>
    </row>
    <row r="57" spans="2:11">
      <c r="B57" s="73">
        <v>53</v>
      </c>
      <c r="C57" s="74" t="s">
        <v>100</v>
      </c>
      <c r="D57" s="55">
        <f>SUMPRODUCT((Archivage!$D$2:$D$65543=Suivi!B57)*(Archivage!$F$2:$F$65543))</f>
        <v>0</v>
      </c>
      <c r="E57" s="75">
        <f>SUMPRODUCT((Archivage!$D$2:$D$65543=Suivi!B57)*(Archivage!$G$2:$G$65543))</f>
        <v>0</v>
      </c>
      <c r="F57" s="55">
        <f>SUMPRODUCT((Archivage!$D$2:$D$65543=Suivi!B57)*(Archivage!$H$2:$H$65543))</f>
        <v>0</v>
      </c>
      <c r="G57" s="75">
        <f>SUMPRODUCT((Archivage!$D$2:$D$65543=Suivi!B57)*(Archivage!$I$2:$I$65543))</f>
        <v>0</v>
      </c>
      <c r="H57" s="55">
        <f>SUMPRODUCT((Archivage!$D$2:$D$65543=Suivi!B57)*(Archivage!$J$2:$J$65543))</f>
        <v>0</v>
      </c>
      <c r="I57" s="75">
        <f>SUMPRODUCT((Archivage!$D$2:$D$65543=Suivi!B57)*(Archivage!$K$2:$K$65543))</f>
        <v>0</v>
      </c>
      <c r="J57" s="55">
        <f>SUMPRODUCT((Archivage!$D$2:$D$65543=Suivi!B57)*(Archivage!$L$2:$L$65543))</f>
        <v>0</v>
      </c>
      <c r="K57" s="77">
        <f t="shared" si="0"/>
        <v>0</v>
      </c>
    </row>
    <row r="58" spans="2:11">
      <c r="B58" s="73">
        <v>54</v>
      </c>
      <c r="C58" s="74" t="s">
        <v>101</v>
      </c>
      <c r="D58" s="55">
        <f>SUMPRODUCT((Archivage!$D$2:$D$65543=Suivi!B58)*(Archivage!$F$2:$F$65543))</f>
        <v>0</v>
      </c>
      <c r="E58" s="75">
        <f>SUMPRODUCT((Archivage!$D$2:$D$65543=Suivi!B58)*(Archivage!$G$2:$G$65543))</f>
        <v>0</v>
      </c>
      <c r="F58" s="55">
        <f>SUMPRODUCT((Archivage!$D$2:$D$65543=Suivi!B58)*(Archivage!$H$2:$H$65543))</f>
        <v>0</v>
      </c>
      <c r="G58" s="75">
        <f>SUMPRODUCT((Archivage!$D$2:$D$65543=Suivi!B58)*(Archivage!$I$2:$I$65543))</f>
        <v>0</v>
      </c>
      <c r="H58" s="55">
        <f>SUMPRODUCT((Archivage!$D$2:$D$65543=Suivi!B58)*(Archivage!$J$2:$J$65543))</f>
        <v>0</v>
      </c>
      <c r="I58" s="75">
        <f>SUMPRODUCT((Archivage!$D$2:$D$65543=Suivi!B58)*(Archivage!$K$2:$K$65543))</f>
        <v>0</v>
      </c>
      <c r="J58" s="55">
        <f>SUMPRODUCT((Archivage!$D$2:$D$65543=Suivi!B58)*(Archivage!$L$2:$L$65543))</f>
        <v>0</v>
      </c>
      <c r="K58" s="77">
        <f t="shared" si="0"/>
        <v>0</v>
      </c>
    </row>
    <row r="59" spans="2:11">
      <c r="B59" s="73">
        <v>55</v>
      </c>
      <c r="C59" s="74" t="s">
        <v>102</v>
      </c>
      <c r="D59" s="55">
        <f>SUMPRODUCT((Archivage!$D$2:$D$65543=Suivi!B59)*(Archivage!$F$2:$F$65543))</f>
        <v>0</v>
      </c>
      <c r="E59" s="75">
        <f>SUMPRODUCT((Archivage!$D$2:$D$65543=Suivi!B59)*(Archivage!$G$2:$G$65543))</f>
        <v>0</v>
      </c>
      <c r="F59" s="55">
        <f>SUMPRODUCT((Archivage!$D$2:$D$65543=Suivi!B59)*(Archivage!$H$2:$H$65543))</f>
        <v>0</v>
      </c>
      <c r="G59" s="75">
        <f>SUMPRODUCT((Archivage!$D$2:$D$65543=Suivi!B59)*(Archivage!$I$2:$I$65543))</f>
        <v>0</v>
      </c>
      <c r="H59" s="55">
        <f>SUMPRODUCT((Archivage!$D$2:$D$65543=Suivi!B59)*(Archivage!$J$2:$J$65543))</f>
        <v>0</v>
      </c>
      <c r="I59" s="75">
        <f>SUMPRODUCT((Archivage!$D$2:$D$65543=Suivi!B59)*(Archivage!$K$2:$K$65543))</f>
        <v>0</v>
      </c>
      <c r="J59" s="55">
        <f>SUMPRODUCT((Archivage!$D$2:$D$65543=Suivi!B59)*(Archivage!$L$2:$L$65543))</f>
        <v>0</v>
      </c>
      <c r="K59" s="77">
        <f t="shared" si="0"/>
        <v>0</v>
      </c>
    </row>
    <row r="60" spans="2:11">
      <c r="B60" s="73">
        <v>56</v>
      </c>
      <c r="C60" s="74" t="s">
        <v>103</v>
      </c>
      <c r="D60" s="55">
        <f>SUMPRODUCT((Archivage!$D$2:$D$65543=Suivi!B60)*(Archivage!$F$2:$F$65543))</f>
        <v>0</v>
      </c>
      <c r="E60" s="75">
        <f>SUMPRODUCT((Archivage!$D$2:$D$65543=Suivi!B60)*(Archivage!$G$2:$G$65543))</f>
        <v>0</v>
      </c>
      <c r="F60" s="55">
        <f>SUMPRODUCT((Archivage!$D$2:$D$65543=Suivi!B60)*(Archivage!$H$2:$H$65543))</f>
        <v>0</v>
      </c>
      <c r="G60" s="75">
        <f>SUMPRODUCT((Archivage!$D$2:$D$65543=Suivi!B60)*(Archivage!$I$2:$I$65543))</f>
        <v>0</v>
      </c>
      <c r="H60" s="55">
        <f>SUMPRODUCT((Archivage!$D$2:$D$65543=Suivi!B60)*(Archivage!$J$2:$J$65543))</f>
        <v>0</v>
      </c>
      <c r="I60" s="75">
        <f>SUMPRODUCT((Archivage!$D$2:$D$65543=Suivi!B60)*(Archivage!$K$2:$K$65543))</f>
        <v>0</v>
      </c>
      <c r="J60" s="55">
        <f>SUMPRODUCT((Archivage!$D$2:$D$65543=Suivi!B60)*(Archivage!$L$2:$L$65543))</f>
        <v>0</v>
      </c>
      <c r="K60" s="77">
        <f t="shared" si="0"/>
        <v>0</v>
      </c>
    </row>
    <row r="61" spans="2:11">
      <c r="B61" s="73">
        <v>57</v>
      </c>
      <c r="C61" s="74" t="s">
        <v>104</v>
      </c>
      <c r="D61" s="55">
        <f>SUMPRODUCT((Archivage!$D$2:$D$65543=Suivi!B61)*(Archivage!$F$2:$F$65543))</f>
        <v>0</v>
      </c>
      <c r="E61" s="75">
        <f>SUMPRODUCT((Archivage!$D$2:$D$65543=Suivi!B61)*(Archivage!$G$2:$G$65543))</f>
        <v>0</v>
      </c>
      <c r="F61" s="55">
        <f>SUMPRODUCT((Archivage!$D$2:$D$65543=Suivi!B61)*(Archivage!$H$2:$H$65543))</f>
        <v>0</v>
      </c>
      <c r="G61" s="75">
        <f>SUMPRODUCT((Archivage!$D$2:$D$65543=Suivi!B61)*(Archivage!$I$2:$I$65543))</f>
        <v>0</v>
      </c>
      <c r="H61" s="55">
        <f>SUMPRODUCT((Archivage!$D$2:$D$65543=Suivi!B61)*(Archivage!$J$2:$J$65543))</f>
        <v>0</v>
      </c>
      <c r="I61" s="75">
        <f>SUMPRODUCT((Archivage!$D$2:$D$65543=Suivi!B61)*(Archivage!$K$2:$K$65543))</f>
        <v>0</v>
      </c>
      <c r="J61" s="55">
        <f>SUMPRODUCT((Archivage!$D$2:$D$65543=Suivi!B61)*(Archivage!$L$2:$L$65543))</f>
        <v>0</v>
      </c>
      <c r="K61" s="77">
        <f t="shared" si="0"/>
        <v>0</v>
      </c>
    </row>
    <row r="62" spans="2:11">
      <c r="B62" s="73">
        <v>58</v>
      </c>
      <c r="C62" s="74" t="s">
        <v>105</v>
      </c>
      <c r="D62" s="55">
        <f>SUMPRODUCT((Archivage!$D$2:$D$65543=Suivi!B62)*(Archivage!$F$2:$F$65543))</f>
        <v>0</v>
      </c>
      <c r="E62" s="75">
        <f>SUMPRODUCT((Archivage!$D$2:$D$65543=Suivi!B62)*(Archivage!$G$2:$G$65543))</f>
        <v>0</v>
      </c>
      <c r="F62" s="55">
        <f>SUMPRODUCT((Archivage!$D$2:$D$65543=Suivi!B62)*(Archivage!$H$2:$H$65543))</f>
        <v>0</v>
      </c>
      <c r="G62" s="75">
        <f>SUMPRODUCT((Archivage!$D$2:$D$65543=Suivi!B62)*(Archivage!$I$2:$I$65543))</f>
        <v>0</v>
      </c>
      <c r="H62" s="55">
        <f>SUMPRODUCT((Archivage!$D$2:$D$65543=Suivi!B62)*(Archivage!$J$2:$J$65543))</f>
        <v>0</v>
      </c>
      <c r="I62" s="75">
        <f>SUMPRODUCT((Archivage!$D$2:$D$65543=Suivi!B62)*(Archivage!$K$2:$K$65543))</f>
        <v>0</v>
      </c>
      <c r="J62" s="55">
        <f>SUMPRODUCT((Archivage!$D$2:$D$65543=Suivi!B62)*(Archivage!$L$2:$L$65543))</f>
        <v>0</v>
      </c>
      <c r="K62" s="77">
        <f t="shared" si="0"/>
        <v>0</v>
      </c>
    </row>
    <row r="63" spans="2:11">
      <c r="B63" s="73">
        <v>59</v>
      </c>
      <c r="C63" s="74" t="s">
        <v>106</v>
      </c>
      <c r="D63" s="55">
        <f>SUMPRODUCT((Archivage!$D$2:$D$65543=Suivi!B63)*(Archivage!$F$2:$F$65543))</f>
        <v>0</v>
      </c>
      <c r="E63" s="75">
        <f>SUMPRODUCT((Archivage!$D$2:$D$65543=Suivi!B63)*(Archivage!$G$2:$G$65543))</f>
        <v>0</v>
      </c>
      <c r="F63" s="55">
        <f>SUMPRODUCT((Archivage!$D$2:$D$65543=Suivi!B63)*(Archivage!$H$2:$H$65543))</f>
        <v>0</v>
      </c>
      <c r="G63" s="75">
        <f>SUMPRODUCT((Archivage!$D$2:$D$65543=Suivi!B63)*(Archivage!$I$2:$I$65543))</f>
        <v>0</v>
      </c>
      <c r="H63" s="55">
        <f>SUMPRODUCT((Archivage!$D$2:$D$65543=Suivi!B63)*(Archivage!$J$2:$J$65543))</f>
        <v>0</v>
      </c>
      <c r="I63" s="75">
        <f>SUMPRODUCT((Archivage!$D$2:$D$65543=Suivi!B63)*(Archivage!$K$2:$K$65543))</f>
        <v>0</v>
      </c>
      <c r="J63" s="55">
        <f>SUMPRODUCT((Archivage!$D$2:$D$65543=Suivi!B63)*(Archivage!$L$2:$L$65543))</f>
        <v>0</v>
      </c>
      <c r="K63" s="77">
        <f t="shared" si="0"/>
        <v>0</v>
      </c>
    </row>
    <row r="64" spans="2:11">
      <c r="B64" s="73">
        <v>60</v>
      </c>
      <c r="C64" s="74" t="s">
        <v>107</v>
      </c>
      <c r="D64" s="55">
        <f>SUMPRODUCT((Archivage!$D$2:$D$65543=Suivi!B64)*(Archivage!$F$2:$F$65543))</f>
        <v>0</v>
      </c>
      <c r="E64" s="75">
        <f>SUMPRODUCT((Archivage!$D$2:$D$65543=Suivi!B64)*(Archivage!$G$2:$G$65543))</f>
        <v>0</v>
      </c>
      <c r="F64" s="55">
        <f>SUMPRODUCT((Archivage!$D$2:$D$65543=Suivi!B64)*(Archivage!$H$2:$H$65543))</f>
        <v>0</v>
      </c>
      <c r="G64" s="75">
        <f>SUMPRODUCT((Archivage!$D$2:$D$65543=Suivi!B64)*(Archivage!$I$2:$I$65543))</f>
        <v>0</v>
      </c>
      <c r="H64" s="55">
        <f>SUMPRODUCT((Archivage!$D$2:$D$65543=Suivi!B64)*(Archivage!$J$2:$J$65543))</f>
        <v>0</v>
      </c>
      <c r="I64" s="75">
        <f>SUMPRODUCT((Archivage!$D$2:$D$65543=Suivi!B64)*(Archivage!$K$2:$K$65543))</f>
        <v>0</v>
      </c>
      <c r="J64" s="55">
        <f>SUMPRODUCT((Archivage!$D$2:$D$65543=Suivi!B64)*(Archivage!$L$2:$L$65543))</f>
        <v>0</v>
      </c>
      <c r="K64" s="77">
        <f t="shared" si="0"/>
        <v>0</v>
      </c>
    </row>
    <row r="65" spans="2:11">
      <c r="B65" s="73">
        <v>61</v>
      </c>
      <c r="C65" s="74" t="s">
        <v>108</v>
      </c>
      <c r="D65" s="55">
        <f>SUMPRODUCT((Archivage!$D$2:$D$65543=Suivi!B65)*(Archivage!$F$2:$F$65543))</f>
        <v>0</v>
      </c>
      <c r="E65" s="75">
        <f>SUMPRODUCT((Archivage!$D$2:$D$65543=Suivi!B65)*(Archivage!$G$2:$G$65543))</f>
        <v>0</v>
      </c>
      <c r="F65" s="55">
        <f>SUMPRODUCT((Archivage!$D$2:$D$65543=Suivi!B65)*(Archivage!$H$2:$H$65543))</f>
        <v>0</v>
      </c>
      <c r="G65" s="75">
        <f>SUMPRODUCT((Archivage!$D$2:$D$65543=Suivi!B65)*(Archivage!$I$2:$I$65543))</f>
        <v>0</v>
      </c>
      <c r="H65" s="55">
        <f>SUMPRODUCT((Archivage!$D$2:$D$65543=Suivi!B65)*(Archivage!$J$2:$J$65543))</f>
        <v>0</v>
      </c>
      <c r="I65" s="75">
        <f>SUMPRODUCT((Archivage!$D$2:$D$65543=Suivi!B65)*(Archivage!$K$2:$K$65543))</f>
        <v>0</v>
      </c>
      <c r="J65" s="55">
        <f>SUMPRODUCT((Archivage!$D$2:$D$65543=Suivi!B65)*(Archivage!$L$2:$L$65543))</f>
        <v>0</v>
      </c>
      <c r="K65" s="77">
        <f t="shared" si="0"/>
        <v>0</v>
      </c>
    </row>
    <row r="66" spans="2:11">
      <c r="B66" s="73">
        <v>62</v>
      </c>
      <c r="C66" s="74" t="s">
        <v>109</v>
      </c>
      <c r="D66" s="55">
        <f>SUMPRODUCT((Archivage!$D$2:$D$65543=Suivi!B66)*(Archivage!$F$2:$F$65543))</f>
        <v>0</v>
      </c>
      <c r="E66" s="75">
        <f>SUMPRODUCT((Archivage!$D$2:$D$65543=Suivi!B66)*(Archivage!$G$2:$G$65543))</f>
        <v>0</v>
      </c>
      <c r="F66" s="55">
        <f>SUMPRODUCT((Archivage!$D$2:$D$65543=Suivi!B66)*(Archivage!$H$2:$H$65543))</f>
        <v>0</v>
      </c>
      <c r="G66" s="75">
        <f>SUMPRODUCT((Archivage!$D$2:$D$65543=Suivi!B66)*(Archivage!$I$2:$I$65543))</f>
        <v>0</v>
      </c>
      <c r="H66" s="55">
        <f>SUMPRODUCT((Archivage!$D$2:$D$65543=Suivi!B66)*(Archivage!$J$2:$J$65543))</f>
        <v>0</v>
      </c>
      <c r="I66" s="75">
        <f>SUMPRODUCT((Archivage!$D$2:$D$65543=Suivi!B66)*(Archivage!$K$2:$K$65543))</f>
        <v>0</v>
      </c>
      <c r="J66" s="55">
        <f>SUMPRODUCT((Archivage!$D$2:$D$65543=Suivi!B66)*(Archivage!$L$2:$L$65543))</f>
        <v>0</v>
      </c>
      <c r="K66" s="77">
        <f t="shared" si="0"/>
        <v>0</v>
      </c>
    </row>
    <row r="67" spans="2:11">
      <c r="B67" s="73">
        <v>63</v>
      </c>
      <c r="C67" s="74" t="s">
        <v>110</v>
      </c>
      <c r="D67" s="55">
        <f>SUMPRODUCT((Archivage!$D$2:$D$65543=Suivi!B67)*(Archivage!$F$2:$F$65543))</f>
        <v>0</v>
      </c>
      <c r="E67" s="75">
        <f>SUMPRODUCT((Archivage!$D$2:$D$65543=Suivi!B67)*(Archivage!$G$2:$G$65543))</f>
        <v>0</v>
      </c>
      <c r="F67" s="55">
        <f>SUMPRODUCT((Archivage!$D$2:$D$65543=Suivi!B67)*(Archivage!$H$2:$H$65543))</f>
        <v>0</v>
      </c>
      <c r="G67" s="75">
        <f>SUMPRODUCT((Archivage!$D$2:$D$65543=Suivi!B67)*(Archivage!$I$2:$I$65543))</f>
        <v>0</v>
      </c>
      <c r="H67" s="55">
        <f>SUMPRODUCT((Archivage!$D$2:$D$65543=Suivi!B67)*(Archivage!$J$2:$J$65543))</f>
        <v>0</v>
      </c>
      <c r="I67" s="75">
        <f>SUMPRODUCT((Archivage!$D$2:$D$65543=Suivi!B67)*(Archivage!$K$2:$K$65543))</f>
        <v>0</v>
      </c>
      <c r="J67" s="55">
        <f>SUMPRODUCT((Archivage!$D$2:$D$65543=Suivi!B67)*(Archivage!$L$2:$L$65543))</f>
        <v>0</v>
      </c>
      <c r="K67" s="77">
        <f t="shared" si="0"/>
        <v>0</v>
      </c>
    </row>
    <row r="68" spans="2:11">
      <c r="B68" s="73">
        <v>64</v>
      </c>
      <c r="C68" s="74" t="s">
        <v>111</v>
      </c>
      <c r="D68" s="55">
        <f>SUMPRODUCT((Archivage!$D$2:$D$65543=Suivi!B68)*(Archivage!$F$2:$F$65543))</f>
        <v>0</v>
      </c>
      <c r="E68" s="75">
        <f>SUMPRODUCT((Archivage!$D$2:$D$65543=Suivi!B68)*(Archivage!$G$2:$G$65543))</f>
        <v>0</v>
      </c>
      <c r="F68" s="55">
        <f>SUMPRODUCT((Archivage!$D$2:$D$65543=Suivi!B68)*(Archivage!$H$2:$H$65543))</f>
        <v>0</v>
      </c>
      <c r="G68" s="75">
        <f>SUMPRODUCT((Archivage!$D$2:$D$65543=Suivi!B68)*(Archivage!$I$2:$I$65543))</f>
        <v>0</v>
      </c>
      <c r="H68" s="55">
        <f>SUMPRODUCT((Archivage!$D$2:$D$65543=Suivi!B68)*(Archivage!$J$2:$J$65543))</f>
        <v>0</v>
      </c>
      <c r="I68" s="75">
        <f>SUMPRODUCT((Archivage!$D$2:$D$65543=Suivi!B68)*(Archivage!$K$2:$K$65543))</f>
        <v>0</v>
      </c>
      <c r="J68" s="55">
        <f>SUMPRODUCT((Archivage!$D$2:$D$65543=Suivi!B68)*(Archivage!$L$2:$L$65543))</f>
        <v>0</v>
      </c>
      <c r="K68" s="77">
        <f t="shared" si="0"/>
        <v>0</v>
      </c>
    </row>
    <row r="69" spans="2:11">
      <c r="B69" s="73">
        <v>65</v>
      </c>
      <c r="C69" s="74" t="s">
        <v>112</v>
      </c>
      <c r="D69" s="55">
        <f>SUMPRODUCT((Archivage!$D$2:$D$65543=Suivi!B69)*(Archivage!$F$2:$F$65543))</f>
        <v>0</v>
      </c>
      <c r="E69" s="75">
        <f>SUMPRODUCT((Archivage!$D$2:$D$65543=Suivi!B69)*(Archivage!$G$2:$G$65543))</f>
        <v>0</v>
      </c>
      <c r="F69" s="55">
        <f>SUMPRODUCT((Archivage!$D$2:$D$65543=Suivi!B69)*(Archivage!$H$2:$H$65543))</f>
        <v>0</v>
      </c>
      <c r="G69" s="75">
        <f>SUMPRODUCT((Archivage!$D$2:$D$65543=Suivi!B69)*(Archivage!$I$2:$I$65543))</f>
        <v>0</v>
      </c>
      <c r="H69" s="55">
        <f>SUMPRODUCT((Archivage!$D$2:$D$65543=Suivi!B69)*(Archivage!$J$2:$J$65543))</f>
        <v>0</v>
      </c>
      <c r="I69" s="75">
        <f>SUMPRODUCT((Archivage!$D$2:$D$65543=Suivi!B69)*(Archivage!$K$2:$K$65543))</f>
        <v>0</v>
      </c>
      <c r="J69" s="55">
        <f>SUMPRODUCT((Archivage!$D$2:$D$65543=Suivi!B69)*(Archivage!$L$2:$L$65543))</f>
        <v>0</v>
      </c>
      <c r="K69" s="77">
        <f t="shared" si="0"/>
        <v>0</v>
      </c>
    </row>
    <row r="70" spans="2:11">
      <c r="B70" s="73">
        <v>66</v>
      </c>
      <c r="C70" s="74" t="s">
        <v>113</v>
      </c>
      <c r="D70" s="55">
        <f>SUMPRODUCT((Archivage!$D$2:$D$65543=Suivi!B70)*(Archivage!$F$2:$F$65543))</f>
        <v>0</v>
      </c>
      <c r="E70" s="75">
        <f>SUMPRODUCT((Archivage!$D$2:$D$65543=Suivi!B70)*(Archivage!$G$2:$G$65543))</f>
        <v>0</v>
      </c>
      <c r="F70" s="55">
        <f>SUMPRODUCT((Archivage!$D$2:$D$65543=Suivi!B70)*(Archivage!$H$2:$H$65543))</f>
        <v>0</v>
      </c>
      <c r="G70" s="75">
        <f>SUMPRODUCT((Archivage!$D$2:$D$65543=Suivi!B70)*(Archivage!$I$2:$I$65543))</f>
        <v>0</v>
      </c>
      <c r="H70" s="55">
        <f>SUMPRODUCT((Archivage!$D$2:$D$65543=Suivi!B70)*(Archivage!$J$2:$J$65543))</f>
        <v>0</v>
      </c>
      <c r="I70" s="75">
        <f>SUMPRODUCT((Archivage!$D$2:$D$65543=Suivi!B70)*(Archivage!$K$2:$K$65543))</f>
        <v>0</v>
      </c>
      <c r="J70" s="55">
        <f>SUMPRODUCT((Archivage!$D$2:$D$65543=Suivi!B70)*(Archivage!$L$2:$L$65543))</f>
        <v>0</v>
      </c>
      <c r="K70" s="77">
        <f t="shared" ref="K70" si="1">SUM(D70:J70)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G67"/>
  <sheetViews>
    <sheetView workbookViewId="0">
      <selection activeCell="A2" sqref="A2:A67"/>
    </sheetView>
  </sheetViews>
  <sheetFormatPr baseColWidth="10" defaultRowHeight="15"/>
  <cols>
    <col min="1" max="1" width="43.42578125" style="58" bestFit="1" customWidth="1"/>
    <col min="2" max="2" width="11.42578125" style="51"/>
    <col min="3" max="3" width="7.42578125" style="58" customWidth="1"/>
    <col min="4" max="4" width="20" style="51" bestFit="1" customWidth="1"/>
    <col min="5" max="5" width="11.42578125" style="51"/>
    <col min="6" max="6" width="7.5703125" style="51" customWidth="1"/>
    <col min="7" max="16384" width="11.42578125" style="51"/>
  </cols>
  <sheetData>
    <row r="1" spans="1:7">
      <c r="A1" s="57"/>
    </row>
    <row r="2" spans="1:7">
      <c r="A2" s="59" t="s">
        <v>48</v>
      </c>
      <c r="B2" s="60">
        <v>1</v>
      </c>
      <c r="C2" s="61"/>
      <c r="D2" s="62" t="s">
        <v>0</v>
      </c>
      <c r="E2" s="63">
        <v>1</v>
      </c>
      <c r="F2" s="64">
        <v>0.19600000000000001</v>
      </c>
    </row>
    <row r="3" spans="1:7">
      <c r="A3" s="59" t="s">
        <v>49</v>
      </c>
      <c r="B3" s="60">
        <v>2</v>
      </c>
      <c r="C3" s="65"/>
      <c r="D3" s="62" t="s">
        <v>1</v>
      </c>
      <c r="E3" s="63">
        <v>2</v>
      </c>
      <c r="F3" s="64">
        <v>5.5E-2</v>
      </c>
      <c r="G3" s="57"/>
    </row>
    <row r="4" spans="1:7">
      <c r="A4" s="59" t="s">
        <v>50</v>
      </c>
      <c r="B4" s="60">
        <v>3</v>
      </c>
      <c r="C4" s="65"/>
      <c r="D4" s="62" t="s">
        <v>6</v>
      </c>
      <c r="E4" s="63">
        <v>3</v>
      </c>
      <c r="F4" s="64">
        <v>0.19600000000000001</v>
      </c>
      <c r="G4" s="57"/>
    </row>
    <row r="5" spans="1:7">
      <c r="A5" s="59" t="s">
        <v>51</v>
      </c>
      <c r="B5" s="60">
        <v>4</v>
      </c>
      <c r="C5" s="65"/>
      <c r="D5" s="62" t="s">
        <v>2</v>
      </c>
      <c r="E5" s="63">
        <v>4</v>
      </c>
      <c r="F5" s="64">
        <v>0.19600000000000001</v>
      </c>
      <c r="G5" s="57"/>
    </row>
    <row r="6" spans="1:7">
      <c r="A6" s="59" t="s">
        <v>52</v>
      </c>
      <c r="B6" s="60">
        <v>5</v>
      </c>
      <c r="C6" s="65"/>
      <c r="D6" s="62" t="s">
        <v>3</v>
      </c>
      <c r="E6" s="63">
        <v>5</v>
      </c>
      <c r="F6" s="64">
        <v>0</v>
      </c>
      <c r="G6" s="57"/>
    </row>
    <row r="7" spans="1:7">
      <c r="A7" s="59" t="s">
        <v>53</v>
      </c>
      <c r="B7" s="60">
        <v>6</v>
      </c>
      <c r="C7" s="65"/>
      <c r="D7" s="62" t="s">
        <v>4</v>
      </c>
      <c r="E7" s="63">
        <v>6</v>
      </c>
      <c r="F7" s="64">
        <v>0.19600000000000001</v>
      </c>
      <c r="G7" s="57"/>
    </row>
    <row r="8" spans="1:7">
      <c r="A8" s="59" t="s">
        <v>54</v>
      </c>
      <c r="B8" s="60">
        <v>7</v>
      </c>
      <c r="C8" s="65"/>
      <c r="D8" s="55" t="s">
        <v>22</v>
      </c>
      <c r="E8" s="63">
        <v>7</v>
      </c>
      <c r="F8" s="64">
        <v>0.19600000000000001</v>
      </c>
      <c r="G8" s="57"/>
    </row>
    <row r="9" spans="1:7">
      <c r="A9" s="59" t="s">
        <v>55</v>
      </c>
      <c r="B9" s="60">
        <v>8</v>
      </c>
      <c r="C9" s="65"/>
      <c r="G9" s="57"/>
    </row>
    <row r="10" spans="1:7">
      <c r="A10" s="59" t="s">
        <v>56</v>
      </c>
      <c r="B10" s="60">
        <v>9</v>
      </c>
      <c r="C10" s="65"/>
    </row>
    <row r="11" spans="1:7">
      <c r="A11" s="59" t="s">
        <v>57</v>
      </c>
      <c r="B11" s="60">
        <v>10</v>
      </c>
      <c r="C11" s="65"/>
    </row>
    <row r="12" spans="1:7">
      <c r="A12" s="59" t="s">
        <v>58</v>
      </c>
      <c r="B12" s="60">
        <v>11</v>
      </c>
      <c r="C12" s="65"/>
    </row>
    <row r="13" spans="1:7">
      <c r="A13" s="59" t="s">
        <v>59</v>
      </c>
      <c r="B13" s="60">
        <v>12</v>
      </c>
      <c r="C13" s="65"/>
    </row>
    <row r="14" spans="1:7">
      <c r="A14" s="59" t="s">
        <v>60</v>
      </c>
      <c r="B14" s="60">
        <v>13</v>
      </c>
      <c r="C14" s="65"/>
    </row>
    <row r="15" spans="1:7">
      <c r="A15" s="59" t="s">
        <v>61</v>
      </c>
      <c r="B15" s="60">
        <v>14</v>
      </c>
      <c r="C15" s="65"/>
    </row>
    <row r="16" spans="1:7">
      <c r="A16" s="59" t="s">
        <v>62</v>
      </c>
      <c r="B16" s="60">
        <v>15</v>
      </c>
      <c r="C16" s="65"/>
    </row>
    <row r="17" spans="1:3">
      <c r="A17" s="59" t="s">
        <v>63</v>
      </c>
      <c r="B17" s="60">
        <v>16</v>
      </c>
      <c r="C17" s="65"/>
    </row>
    <row r="18" spans="1:3">
      <c r="A18" s="59" t="s">
        <v>64</v>
      </c>
      <c r="B18" s="60">
        <v>17</v>
      </c>
      <c r="C18" s="65"/>
    </row>
    <row r="19" spans="1:3">
      <c r="A19" s="59" t="s">
        <v>65</v>
      </c>
      <c r="B19" s="60">
        <v>18</v>
      </c>
      <c r="C19" s="65"/>
    </row>
    <row r="20" spans="1:3">
      <c r="A20" s="59" t="s">
        <v>66</v>
      </c>
      <c r="B20" s="60">
        <v>19</v>
      </c>
      <c r="C20" s="65"/>
    </row>
    <row r="21" spans="1:3">
      <c r="A21" s="59" t="s">
        <v>67</v>
      </c>
      <c r="B21" s="60">
        <v>20</v>
      </c>
      <c r="C21" s="65"/>
    </row>
    <row r="22" spans="1:3">
      <c r="A22" s="59" t="s">
        <v>68</v>
      </c>
      <c r="B22" s="60">
        <v>21</v>
      </c>
      <c r="C22" s="65"/>
    </row>
    <row r="23" spans="1:3">
      <c r="A23" s="59" t="s">
        <v>69</v>
      </c>
      <c r="B23" s="60">
        <v>22</v>
      </c>
      <c r="C23" s="65"/>
    </row>
    <row r="24" spans="1:3">
      <c r="A24" s="59" t="s">
        <v>70</v>
      </c>
      <c r="B24" s="60">
        <v>23</v>
      </c>
      <c r="C24" s="65"/>
    </row>
    <row r="25" spans="1:3">
      <c r="A25" s="59" t="s">
        <v>71</v>
      </c>
      <c r="B25" s="60">
        <v>24</v>
      </c>
      <c r="C25" s="65"/>
    </row>
    <row r="26" spans="1:3">
      <c r="A26" s="59" t="s">
        <v>72</v>
      </c>
      <c r="B26" s="60">
        <v>25</v>
      </c>
      <c r="C26" s="65"/>
    </row>
    <row r="27" spans="1:3">
      <c r="A27" s="59" t="s">
        <v>73</v>
      </c>
      <c r="B27" s="60">
        <v>26</v>
      </c>
      <c r="C27" s="65"/>
    </row>
    <row r="28" spans="1:3">
      <c r="A28" s="59" t="s">
        <v>74</v>
      </c>
      <c r="B28" s="60">
        <v>27</v>
      </c>
      <c r="C28" s="65"/>
    </row>
    <row r="29" spans="1:3">
      <c r="A29" s="59" t="s">
        <v>75</v>
      </c>
      <c r="B29" s="60">
        <v>28</v>
      </c>
      <c r="C29" s="65"/>
    </row>
    <row r="30" spans="1:3">
      <c r="A30" s="59" t="s">
        <v>76</v>
      </c>
      <c r="B30" s="60">
        <v>29</v>
      </c>
      <c r="C30" s="65"/>
    </row>
    <row r="31" spans="1:3">
      <c r="A31" s="59" t="s">
        <v>77</v>
      </c>
      <c r="B31" s="60">
        <v>30</v>
      </c>
      <c r="C31" s="65"/>
    </row>
    <row r="32" spans="1:3">
      <c r="A32" s="59" t="s">
        <v>78</v>
      </c>
      <c r="B32" s="60">
        <v>31</v>
      </c>
      <c r="C32" s="65"/>
    </row>
    <row r="33" spans="1:3">
      <c r="A33" s="59" t="s">
        <v>79</v>
      </c>
      <c r="B33" s="60">
        <v>32</v>
      </c>
      <c r="C33" s="65"/>
    </row>
    <row r="34" spans="1:3">
      <c r="A34" s="59" t="s">
        <v>80</v>
      </c>
      <c r="B34" s="60">
        <v>33</v>
      </c>
      <c r="C34" s="65"/>
    </row>
    <row r="35" spans="1:3">
      <c r="A35" s="59" t="s">
        <v>81</v>
      </c>
      <c r="B35" s="60">
        <v>34</v>
      </c>
      <c r="C35" s="65"/>
    </row>
    <row r="36" spans="1:3">
      <c r="A36" s="59" t="s">
        <v>82</v>
      </c>
      <c r="B36" s="60">
        <v>35</v>
      </c>
      <c r="C36" s="65"/>
    </row>
    <row r="37" spans="1:3">
      <c r="A37" s="59" t="s">
        <v>83</v>
      </c>
      <c r="B37" s="60">
        <v>36</v>
      </c>
      <c r="C37" s="65"/>
    </row>
    <row r="38" spans="1:3">
      <c r="A38" s="59" t="s">
        <v>84</v>
      </c>
      <c r="B38" s="60">
        <v>37</v>
      </c>
      <c r="C38" s="65"/>
    </row>
    <row r="39" spans="1:3">
      <c r="A39" s="59" t="s">
        <v>85</v>
      </c>
      <c r="B39" s="60">
        <v>38</v>
      </c>
      <c r="C39" s="65"/>
    </row>
    <row r="40" spans="1:3">
      <c r="A40" s="59" t="s">
        <v>86</v>
      </c>
      <c r="B40" s="60">
        <v>39</v>
      </c>
      <c r="C40" s="65"/>
    </row>
    <row r="41" spans="1:3">
      <c r="A41" s="59" t="s">
        <v>87</v>
      </c>
      <c r="B41" s="60">
        <v>40</v>
      </c>
      <c r="C41" s="65"/>
    </row>
    <row r="42" spans="1:3">
      <c r="A42" s="59" t="s">
        <v>88</v>
      </c>
      <c r="B42" s="60">
        <v>41</v>
      </c>
      <c r="C42" s="65"/>
    </row>
    <row r="43" spans="1:3">
      <c r="A43" s="59" t="s">
        <v>89</v>
      </c>
      <c r="B43" s="60">
        <v>42</v>
      </c>
      <c r="C43" s="65"/>
    </row>
    <row r="44" spans="1:3">
      <c r="A44" s="59" t="s">
        <v>90</v>
      </c>
      <c r="B44" s="60">
        <v>43</v>
      </c>
      <c r="C44" s="65"/>
    </row>
    <row r="45" spans="1:3">
      <c r="A45" s="59" t="s">
        <v>91</v>
      </c>
      <c r="B45" s="60">
        <v>44</v>
      </c>
      <c r="C45" s="65"/>
    </row>
    <row r="46" spans="1:3">
      <c r="A46" s="59" t="s">
        <v>92</v>
      </c>
      <c r="B46" s="60">
        <v>45</v>
      </c>
      <c r="C46" s="65"/>
    </row>
    <row r="47" spans="1:3">
      <c r="A47" s="59" t="s">
        <v>93</v>
      </c>
      <c r="B47" s="60">
        <v>46</v>
      </c>
      <c r="C47" s="65"/>
    </row>
    <row r="48" spans="1:3">
      <c r="A48" s="59" t="s">
        <v>94</v>
      </c>
      <c r="B48" s="60">
        <v>47</v>
      </c>
      <c r="C48" s="65"/>
    </row>
    <row r="49" spans="1:3">
      <c r="A49" s="59" t="s">
        <v>95</v>
      </c>
      <c r="B49" s="60">
        <v>48</v>
      </c>
      <c r="C49" s="65"/>
    </row>
    <row r="50" spans="1:3">
      <c r="A50" s="59" t="s">
        <v>96</v>
      </c>
      <c r="B50" s="60">
        <v>49</v>
      </c>
      <c r="C50" s="65"/>
    </row>
    <row r="51" spans="1:3">
      <c r="A51" s="59" t="s">
        <v>97</v>
      </c>
      <c r="B51" s="60">
        <v>50</v>
      </c>
      <c r="C51" s="65"/>
    </row>
    <row r="52" spans="1:3">
      <c r="A52" s="59" t="s">
        <v>98</v>
      </c>
      <c r="B52" s="60">
        <v>51</v>
      </c>
      <c r="C52" s="65"/>
    </row>
    <row r="53" spans="1:3">
      <c r="A53" s="59" t="s">
        <v>99</v>
      </c>
      <c r="B53" s="60">
        <v>52</v>
      </c>
      <c r="C53" s="65"/>
    </row>
    <row r="54" spans="1:3">
      <c r="A54" s="59" t="s">
        <v>100</v>
      </c>
      <c r="B54" s="60">
        <v>53</v>
      </c>
      <c r="C54" s="65"/>
    </row>
    <row r="55" spans="1:3">
      <c r="A55" s="59" t="s">
        <v>101</v>
      </c>
      <c r="B55" s="60">
        <v>54</v>
      </c>
      <c r="C55" s="65"/>
    </row>
    <row r="56" spans="1:3">
      <c r="A56" s="59" t="s">
        <v>102</v>
      </c>
      <c r="B56" s="60">
        <v>55</v>
      </c>
      <c r="C56" s="65"/>
    </row>
    <row r="57" spans="1:3">
      <c r="A57" s="59" t="s">
        <v>103</v>
      </c>
      <c r="B57" s="60">
        <v>56</v>
      </c>
      <c r="C57" s="65"/>
    </row>
    <row r="58" spans="1:3">
      <c r="A58" s="59" t="s">
        <v>104</v>
      </c>
      <c r="B58" s="60">
        <v>57</v>
      </c>
      <c r="C58" s="65"/>
    </row>
    <row r="59" spans="1:3">
      <c r="A59" s="59" t="s">
        <v>105</v>
      </c>
      <c r="B59" s="60">
        <v>58</v>
      </c>
      <c r="C59" s="65"/>
    </row>
    <row r="60" spans="1:3">
      <c r="A60" s="59" t="s">
        <v>106</v>
      </c>
      <c r="B60" s="60">
        <v>59</v>
      </c>
      <c r="C60" s="65"/>
    </row>
    <row r="61" spans="1:3">
      <c r="A61" s="59" t="s">
        <v>107</v>
      </c>
      <c r="B61" s="60">
        <v>60</v>
      </c>
      <c r="C61" s="65"/>
    </row>
    <row r="62" spans="1:3">
      <c r="A62" s="59" t="s">
        <v>108</v>
      </c>
      <c r="B62" s="60">
        <v>61</v>
      </c>
      <c r="C62" s="65"/>
    </row>
    <row r="63" spans="1:3">
      <c r="A63" s="59" t="s">
        <v>109</v>
      </c>
      <c r="B63" s="60">
        <v>62</v>
      </c>
      <c r="C63" s="65"/>
    </row>
    <row r="64" spans="1:3">
      <c r="A64" s="59" t="s">
        <v>110</v>
      </c>
      <c r="B64" s="60">
        <v>63</v>
      </c>
      <c r="C64" s="65"/>
    </row>
    <row r="65" spans="1:3">
      <c r="A65" s="59" t="s">
        <v>111</v>
      </c>
      <c r="B65" s="60">
        <v>64</v>
      </c>
      <c r="C65" s="65"/>
    </row>
    <row r="66" spans="1:3">
      <c r="A66" s="59" t="s">
        <v>112</v>
      </c>
      <c r="B66" s="60">
        <v>65</v>
      </c>
      <c r="C66" s="65"/>
    </row>
    <row r="67" spans="1:3">
      <c r="A67" s="59" t="s">
        <v>113</v>
      </c>
      <c r="B67" s="60">
        <v>66</v>
      </c>
      <c r="C67" s="65"/>
    </row>
  </sheetData>
  <sortState ref="A4:A69">
    <sortCondition ref="A4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Global</vt:lpstr>
      <vt:lpstr>Facture</vt:lpstr>
      <vt:lpstr>Archivage</vt:lpstr>
      <vt:lpstr>Suivi</vt:lpstr>
      <vt:lpstr>BDD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2011-07-12T15:18:19Z</cp:lastPrinted>
  <dcterms:created xsi:type="dcterms:W3CDTF">2011-07-11T07:36:52Z</dcterms:created>
  <dcterms:modified xsi:type="dcterms:W3CDTF">2011-07-13T08:06:00Z</dcterms:modified>
</cp:coreProperties>
</file>