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efaultThemeVersion="124226"/>
  <bookViews>
    <workbookView xWindow="120" yWindow="30" windowWidth="18915" windowHeight="8505"/>
  </bookViews>
  <sheets>
    <sheet name="Pévision commande " sheetId="1" r:id="rId1"/>
    <sheet name="Feuil1" sheetId="2" r:id="rId2"/>
  </sheets>
  <definedNames>
    <definedName name="obs_cre_red">#REF!</definedName>
    <definedName name="obs_cre_red_rea">#REF!</definedName>
    <definedName name="obs_haccp">#REF!</definedName>
    <definedName name="obs_ind">#REF!</definedName>
    <definedName name="obs_iso_14001">#REF!</definedName>
    <definedName name="obs_iso_9001">#REF!</definedName>
    <definedName name="obs_lib">#REF!</definedName>
    <definedName name="obs_num">#REF!</definedName>
    <definedName name="obs_securite">#REF!</definedName>
    <definedName name="obs_tracabilite">#REF!</definedName>
    <definedName name="_xlnm.Print_Area" localSheetId="0">'Pévision commande '!$A$1:$L$30</definedName>
  </definedNames>
  <calcPr calcId="125725"/>
</workbook>
</file>

<file path=xl/calcChain.xml><?xml version="1.0" encoding="utf-8"?>
<calcChain xmlns="http://schemas.openxmlformats.org/spreadsheetml/2006/main">
  <c r="H6" i="1"/>
  <c r="G9"/>
  <c r="J9"/>
  <c r="B10"/>
  <c r="C10"/>
  <c r="D10" s="1"/>
  <c r="I10" s="1"/>
  <c r="J10" s="1"/>
  <c r="G10"/>
  <c r="K10" s="1"/>
  <c r="B11"/>
  <c r="G11"/>
  <c r="K11"/>
  <c r="B12"/>
  <c r="G12"/>
  <c r="K12" s="1"/>
  <c r="B13"/>
  <c r="G13"/>
  <c r="K13" s="1"/>
  <c r="B14"/>
  <c r="G14"/>
  <c r="K14" s="1"/>
  <c r="B15"/>
  <c r="G15"/>
  <c r="K15"/>
  <c r="B16"/>
  <c r="G16"/>
  <c r="K16" s="1"/>
  <c r="B17"/>
  <c r="G17"/>
  <c r="K17" s="1"/>
  <c r="B18"/>
  <c r="G18"/>
  <c r="K18" s="1"/>
  <c r="B19"/>
  <c r="G19"/>
  <c r="K19" s="1"/>
  <c r="B20"/>
  <c r="G20"/>
  <c r="K20" s="1"/>
  <c r="B21"/>
  <c r="G21"/>
  <c r="K21"/>
  <c r="B22"/>
  <c r="G22"/>
  <c r="K22" s="1"/>
  <c r="B23"/>
  <c r="G23"/>
  <c r="K23" s="1"/>
  <c r="B24"/>
  <c r="G24"/>
  <c r="K24" s="1"/>
  <c r="B25"/>
  <c r="G25"/>
  <c r="K25"/>
  <c r="B26"/>
  <c r="G26"/>
  <c r="K26" s="1"/>
  <c r="B27"/>
  <c r="G27"/>
  <c r="K27" s="1"/>
  <c r="C11" l="1"/>
  <c r="D11" l="1"/>
  <c r="I11" s="1"/>
  <c r="J11" s="1"/>
  <c r="C12"/>
  <c r="D12" l="1"/>
  <c r="I12" s="1"/>
  <c r="J12" s="1"/>
  <c r="C13"/>
  <c r="D13" l="1"/>
  <c r="I13" s="1"/>
  <c r="J13" s="1"/>
  <c r="C14"/>
  <c r="D14" l="1"/>
  <c r="I14" s="1"/>
  <c r="J14" s="1"/>
  <c r="C15"/>
  <c r="D15" l="1"/>
  <c r="I15" s="1"/>
  <c r="J15" s="1"/>
  <c r="C16"/>
  <c r="D16" l="1"/>
  <c r="I16" s="1"/>
  <c r="J16" s="1"/>
  <c r="C17"/>
  <c r="D17" l="1"/>
  <c r="I17" s="1"/>
  <c r="J17" s="1"/>
  <c r="C18"/>
  <c r="D18" l="1"/>
  <c r="I18" s="1"/>
  <c r="J18" s="1"/>
  <c r="C19"/>
  <c r="D19" l="1"/>
  <c r="I19" s="1"/>
  <c r="J19" s="1"/>
  <c r="C20"/>
  <c r="D20" l="1"/>
  <c r="I20" s="1"/>
  <c r="J20" s="1"/>
  <c r="C21"/>
  <c r="D21" l="1"/>
  <c r="I21" s="1"/>
  <c r="J21" s="1"/>
  <c r="C22"/>
  <c r="D22" l="1"/>
  <c r="I22" s="1"/>
  <c r="J22" s="1"/>
  <c r="C23"/>
  <c r="D23" l="1"/>
  <c r="I23" s="1"/>
  <c r="J23" s="1"/>
  <c r="C24"/>
  <c r="D24" l="1"/>
  <c r="I24" s="1"/>
  <c r="J24" s="1"/>
  <c r="C25"/>
  <c r="D25" l="1"/>
  <c r="I25" s="1"/>
  <c r="J25" s="1"/>
  <c r="C26"/>
  <c r="D26" l="1"/>
  <c r="I26" s="1"/>
  <c r="J26" s="1"/>
  <c r="C27"/>
  <c r="D27" s="1"/>
  <c r="I27" s="1"/>
  <c r="J27" s="1"/>
</calcChain>
</file>

<file path=xl/comments1.xml><?xml version="1.0" encoding="utf-8"?>
<comments xmlns="http://schemas.openxmlformats.org/spreadsheetml/2006/main">
  <authors>
    <author>SL</author>
  </authors>
  <commentList>
    <comment ref="K10" authorId="0">
      <text>
        <r>
          <rPr>
            <b/>
            <sz val="9"/>
            <color indexed="81"/>
            <rFont val="Tahoma"/>
            <charset val="1"/>
          </rPr>
          <t>SL:</t>
        </r>
        <r>
          <rPr>
            <sz val="9"/>
            <color indexed="81"/>
            <rFont val="Tahoma"/>
            <charset val="1"/>
          </rPr>
          <t xml:space="preserve">
En complément de la fonction actuelle je souhaiterai , que le message de la condition en K10 indique OK si H10 &gt; 0 </t>
        </r>
      </text>
    </comment>
  </commentList>
</comments>
</file>

<file path=xl/sharedStrings.xml><?xml version="1.0" encoding="utf-8"?>
<sst xmlns="http://schemas.openxmlformats.org/spreadsheetml/2006/main" count="13" uniqueCount="13">
  <si>
    <t>Total</t>
  </si>
  <si>
    <t>Nb/J</t>
  </si>
  <si>
    <t>Conso/Q</t>
  </si>
  <si>
    <t>Date de livraison</t>
  </si>
  <si>
    <t>Prochaine commande</t>
  </si>
  <si>
    <t>Durée en semaine au :</t>
  </si>
  <si>
    <t>Total stock estimé en kg au :</t>
  </si>
  <si>
    <t>Livraison prévue en kg au :</t>
  </si>
  <si>
    <t>Durée en semaine a partir du :</t>
  </si>
  <si>
    <t>Stock réel en kg au :</t>
  </si>
  <si>
    <t>Moyenne conso Hebdo en kg :</t>
  </si>
  <si>
    <t>Nb.jours ouvrés</t>
  </si>
  <si>
    <t xml:space="preserve">Date de mise à jour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</si>
</sst>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0C]d\-mmm;@"/>
  </numFmts>
  <fonts count="13"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9"/>
      <color indexed="9"/>
      <name val="Arial"/>
      <family val="2"/>
    </font>
    <font>
      <b/>
      <sz val="16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sz val="10"/>
      <name val="Comic Sans MS"/>
      <family val="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double">
        <color indexed="29"/>
      </left>
      <right style="double">
        <color indexed="29"/>
      </right>
      <top style="double">
        <color indexed="29"/>
      </top>
      <bottom style="double">
        <color indexed="29"/>
      </bottom>
      <diagonal/>
    </border>
    <border>
      <left style="double">
        <color indexed="29"/>
      </left>
      <right style="double">
        <color indexed="29"/>
      </right>
      <top style="double">
        <color indexed="29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1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1" fontId="8" fillId="4" borderId="0" xfId="0" applyNumberFormat="1" applyFont="1" applyFill="1" applyBorder="1" applyAlignment="1">
      <alignment horizontal="center" vertical="center" wrapText="1"/>
    </xf>
    <xf numFmtId="14" fontId="8" fillId="4" borderId="0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1" fontId="9" fillId="6" borderId="0" xfId="0" applyNumberFormat="1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164" fontId="2" fillId="9" borderId="1" xfId="0" applyNumberFormat="1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3">
    <dxf>
      <font>
        <b/>
        <i val="0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53"/>
    <pageSetUpPr fitToPage="1"/>
  </sheetPr>
  <dimension ref="A1:U30"/>
  <sheetViews>
    <sheetView tabSelected="1" topLeftCell="B1" zoomScaleNormal="100" workbookViewId="0">
      <selection activeCell="L4" sqref="L4"/>
    </sheetView>
  </sheetViews>
  <sheetFormatPr baseColWidth="10" defaultRowHeight="12.75"/>
  <cols>
    <col min="1" max="1" width="27" style="1" customWidth="1"/>
    <col min="2" max="2" width="5.5703125" style="1" customWidth="1"/>
    <col min="3" max="3" width="3.85546875" style="1" customWidth="1"/>
    <col min="4" max="4" width="5.140625" style="3" customWidth="1"/>
    <col min="5" max="6" width="12.7109375" style="1" customWidth="1"/>
    <col min="7" max="7" width="12.7109375" style="2" customWidth="1"/>
    <col min="8" max="9" width="12.7109375" style="1" customWidth="1"/>
    <col min="10" max="10" width="12.7109375" style="2" customWidth="1"/>
    <col min="11" max="11" width="15" style="2" customWidth="1"/>
    <col min="12" max="12" width="20.7109375" style="1" customWidth="1"/>
    <col min="13" max="13" width="11.5703125" style="1" bestFit="1" customWidth="1"/>
    <col min="14" max="15" width="11.42578125" style="1"/>
    <col min="16" max="16" width="28.85546875" style="1" customWidth="1"/>
    <col min="17" max="20" width="11.42578125" style="1"/>
    <col min="21" max="21" width="11.5703125" style="2" bestFit="1" customWidth="1"/>
    <col min="22" max="16384" width="11.42578125" style="1"/>
  </cols>
  <sheetData>
    <row r="1" spans="1:12" s="1" customFormat="1" ht="15">
      <c r="D1" s="3"/>
      <c r="E1" s="35"/>
      <c r="F1" s="35"/>
      <c r="G1" s="35"/>
      <c r="H1" s="35"/>
      <c r="I1" s="35"/>
      <c r="J1" s="2"/>
      <c r="K1" s="2"/>
    </row>
    <row r="2" spans="1:12" s="1" customFormat="1" ht="15">
      <c r="D2" s="3"/>
      <c r="E2" s="35"/>
      <c r="F2" s="35"/>
      <c r="G2" s="35"/>
      <c r="H2" s="35"/>
      <c r="I2" s="35"/>
      <c r="J2" s="2"/>
      <c r="K2" s="2"/>
    </row>
    <row r="4" spans="1:12" s="1" customFormat="1" ht="13.5" thickBot="1">
      <c r="D4" s="3"/>
      <c r="G4" s="2"/>
      <c r="J4" s="2"/>
      <c r="K4" s="2"/>
    </row>
    <row r="5" spans="1:12" s="1" customFormat="1" ht="14.25" thickTop="1" thickBot="1">
      <c r="A5" s="28" t="s">
        <v>12</v>
      </c>
      <c r="B5" s="27"/>
      <c r="C5" s="27"/>
      <c r="D5" s="26"/>
      <c r="G5" s="2"/>
      <c r="H5" s="25" t="s">
        <v>11</v>
      </c>
      <c r="J5" s="2"/>
      <c r="K5" s="2"/>
    </row>
    <row r="6" spans="1:12" s="1" customFormat="1" ht="21.75" thickTop="1" thickBot="1">
      <c r="A6" s="24">
        <v>40819</v>
      </c>
      <c r="B6" s="23"/>
      <c r="C6" s="23"/>
      <c r="D6" s="22"/>
      <c r="G6" s="2"/>
      <c r="H6" s="21">
        <f>NETWORKDAYS(G9,I9)</f>
        <v>8</v>
      </c>
      <c r="J6" s="2"/>
      <c r="K6" s="2"/>
    </row>
    <row r="7" spans="1:12" s="1" customFormat="1" ht="14.25" thickTop="1" thickBot="1">
      <c r="D7" s="3"/>
      <c r="G7" s="2"/>
      <c r="J7" s="2"/>
      <c r="K7" s="2"/>
    </row>
    <row r="8" spans="1:12" s="1" customFormat="1" ht="37.5" thickTop="1" thickBot="1">
      <c r="A8" s="20"/>
      <c r="B8" s="19"/>
      <c r="C8" s="19"/>
      <c r="D8" s="18"/>
      <c r="E8" s="15" t="s">
        <v>10</v>
      </c>
      <c r="F8" s="15" t="s">
        <v>9</v>
      </c>
      <c r="G8" s="16" t="s">
        <v>8</v>
      </c>
      <c r="H8" s="17" t="s">
        <v>7</v>
      </c>
      <c r="I8" s="15" t="s">
        <v>6</v>
      </c>
      <c r="J8" s="16" t="s">
        <v>5</v>
      </c>
      <c r="K8" s="16" t="s">
        <v>4</v>
      </c>
      <c r="L8" s="15" t="s">
        <v>3</v>
      </c>
    </row>
    <row r="9" spans="1:12" s="1" customFormat="1" ht="19.5" thickTop="1" thickBot="1">
      <c r="A9" s="14"/>
      <c r="B9" s="13" t="s">
        <v>2</v>
      </c>
      <c r="C9" s="13" t="s">
        <v>1</v>
      </c>
      <c r="D9" s="12" t="s">
        <v>0</v>
      </c>
      <c r="E9" s="11">
        <v>2011</v>
      </c>
      <c r="F9" s="10">
        <v>40819</v>
      </c>
      <c r="G9" s="10">
        <f>SUM(F9)</f>
        <v>40819</v>
      </c>
      <c r="H9" s="9">
        <v>40828</v>
      </c>
      <c r="I9" s="9">
        <v>40828</v>
      </c>
      <c r="J9" s="9">
        <f>SUM(I9)</f>
        <v>40828</v>
      </c>
      <c r="K9" s="9"/>
      <c r="L9" s="9"/>
    </row>
    <row r="10" spans="1:12" s="1" customFormat="1" ht="14.25" thickTop="1" thickBot="1">
      <c r="A10" s="33"/>
      <c r="B10" s="33">
        <f t="shared" ref="B10:B27" si="0">SUM(E10/5)</f>
        <v>20</v>
      </c>
      <c r="C10" s="34">
        <f>NETWORKDAYS(G9,I9)</f>
        <v>8</v>
      </c>
      <c r="D10" s="32">
        <f t="shared" ref="D10:D27" si="1">SUM(B10*C10)</f>
        <v>160</v>
      </c>
      <c r="E10" s="33">
        <v>100</v>
      </c>
      <c r="F10" s="33">
        <v>100</v>
      </c>
      <c r="G10" s="31">
        <f t="shared" ref="G10:G27" si="2">SUM(F10/E10)</f>
        <v>1</v>
      </c>
      <c r="H10" s="33"/>
      <c r="I10" s="32">
        <f t="shared" ref="I10:I17" si="3">SUM(F10+H10-D10)</f>
        <v>-60</v>
      </c>
      <c r="J10" s="31">
        <f t="shared" ref="J10:J27" si="4">SUM(I10/E10)</f>
        <v>-0.6</v>
      </c>
      <c r="K10" s="30" t="str">
        <f>IF(G10&lt;3,"AUJOURD'HUI",(IF(AND(3&lt;G10,G10&lt;4),"Prochaine ",(IF(G10&gt;4,"Attente")))))</f>
        <v>AUJOURD'HUI</v>
      </c>
      <c r="L10" s="29"/>
    </row>
    <row r="11" spans="1:12" s="1" customFormat="1" ht="14.25" thickTop="1" thickBot="1">
      <c r="A11" s="7"/>
      <c r="B11" s="7">
        <f t="shared" si="0"/>
        <v>44</v>
      </c>
      <c r="C11" s="7">
        <f t="shared" ref="C11:C27" si="5">SUM(C10)</f>
        <v>8</v>
      </c>
      <c r="D11" s="8">
        <f t="shared" si="1"/>
        <v>352</v>
      </c>
      <c r="E11" s="7">
        <v>220</v>
      </c>
      <c r="F11" s="7">
        <v>653</v>
      </c>
      <c r="G11" s="6">
        <f t="shared" si="2"/>
        <v>2.9681818181818183</v>
      </c>
      <c r="H11" s="7"/>
      <c r="I11" s="8">
        <f t="shared" si="3"/>
        <v>301</v>
      </c>
      <c r="J11" s="6">
        <f t="shared" si="4"/>
        <v>1.3681818181818182</v>
      </c>
      <c r="K11" s="30" t="str">
        <f>IF(G11&lt;3,"AUJOURD'HUI",(IF(AND(3&lt;G11,G11&lt;4),"Prochaine ",(IF(G11&gt;4,"Attente")))))</f>
        <v>AUJOURD'HUI</v>
      </c>
      <c r="L11" s="4"/>
    </row>
    <row r="12" spans="1:12" s="1" customFormat="1" ht="14.25" thickTop="1" thickBot="1">
      <c r="A12" s="33"/>
      <c r="B12" s="33">
        <f t="shared" si="0"/>
        <v>7</v>
      </c>
      <c r="C12" s="34">
        <f t="shared" si="5"/>
        <v>8</v>
      </c>
      <c r="D12" s="32">
        <f t="shared" si="1"/>
        <v>56</v>
      </c>
      <c r="E12" s="33">
        <v>35</v>
      </c>
      <c r="F12" s="33">
        <v>368</v>
      </c>
      <c r="G12" s="31">
        <f t="shared" si="2"/>
        <v>10.514285714285714</v>
      </c>
      <c r="H12" s="33"/>
      <c r="I12" s="32">
        <f t="shared" si="3"/>
        <v>312</v>
      </c>
      <c r="J12" s="31">
        <f t="shared" si="4"/>
        <v>8.9142857142857146</v>
      </c>
      <c r="K12" s="5" t="str">
        <f>IF(G12&lt;3,"AUJOURD'HUI",(IF(AND(3&lt;G12,G12&lt;3.5),"Prochaine ",(IF(G12&gt;3.5,"Attente",(IF(H12&gt;0,"OK")))))))</f>
        <v>Attente</v>
      </c>
      <c r="L12" s="29"/>
    </row>
    <row r="13" spans="1:12" s="1" customFormat="1" ht="14.25" thickTop="1" thickBot="1">
      <c r="A13" s="7"/>
      <c r="B13" s="7">
        <f t="shared" si="0"/>
        <v>10.199999999999999</v>
      </c>
      <c r="C13" s="7">
        <f t="shared" si="5"/>
        <v>8</v>
      </c>
      <c r="D13" s="8">
        <f t="shared" si="1"/>
        <v>81.599999999999994</v>
      </c>
      <c r="E13" s="7">
        <v>51</v>
      </c>
      <c r="F13" s="7">
        <v>352</v>
      </c>
      <c r="G13" s="6">
        <f t="shared" si="2"/>
        <v>6.9019607843137258</v>
      </c>
      <c r="H13" s="7"/>
      <c r="I13" s="8">
        <f t="shared" si="3"/>
        <v>270.39999999999998</v>
      </c>
      <c r="J13" s="6">
        <f t="shared" si="4"/>
        <v>5.3019607843137253</v>
      </c>
      <c r="K13" s="5" t="str">
        <f t="shared" ref="K13:K27" si="6">IF(G13&lt;3,"AUJOURD'HUI",(IF(AND(3&lt;G13,G13&lt;3.5),"Prochaine ",(IF(G13&gt;3.5,"Attente")))))</f>
        <v>Attente</v>
      </c>
      <c r="L13" s="4"/>
    </row>
    <row r="14" spans="1:12" s="1" customFormat="1" ht="14.25" thickTop="1" thickBot="1">
      <c r="A14" s="33"/>
      <c r="B14" s="33">
        <f t="shared" si="0"/>
        <v>56</v>
      </c>
      <c r="C14" s="34">
        <f t="shared" si="5"/>
        <v>8</v>
      </c>
      <c r="D14" s="32">
        <f t="shared" si="1"/>
        <v>448</v>
      </c>
      <c r="E14" s="33">
        <v>280</v>
      </c>
      <c r="F14" s="33">
        <v>550</v>
      </c>
      <c r="G14" s="31">
        <f t="shared" si="2"/>
        <v>1.9642857142857142</v>
      </c>
      <c r="H14" s="33">
        <v>1250</v>
      </c>
      <c r="I14" s="32">
        <f t="shared" si="3"/>
        <v>1352</v>
      </c>
      <c r="J14" s="31">
        <f t="shared" si="4"/>
        <v>4.8285714285714283</v>
      </c>
      <c r="K14" s="30" t="str">
        <f t="shared" si="6"/>
        <v>AUJOURD'HUI</v>
      </c>
      <c r="L14" s="29"/>
    </row>
    <row r="15" spans="1:12" s="1" customFormat="1" ht="14.25" thickTop="1" thickBot="1">
      <c r="A15" s="7"/>
      <c r="B15" s="7">
        <f t="shared" si="0"/>
        <v>11</v>
      </c>
      <c r="C15" s="7">
        <f t="shared" si="5"/>
        <v>8</v>
      </c>
      <c r="D15" s="8">
        <f t="shared" si="1"/>
        <v>88</v>
      </c>
      <c r="E15" s="7">
        <v>55</v>
      </c>
      <c r="F15" s="7">
        <v>400</v>
      </c>
      <c r="G15" s="6">
        <f t="shared" si="2"/>
        <v>7.2727272727272725</v>
      </c>
      <c r="H15" s="7"/>
      <c r="I15" s="8">
        <f t="shared" si="3"/>
        <v>312</v>
      </c>
      <c r="J15" s="6">
        <f t="shared" si="4"/>
        <v>5.6727272727272728</v>
      </c>
      <c r="K15" s="5" t="str">
        <f t="shared" si="6"/>
        <v>Attente</v>
      </c>
      <c r="L15" s="4"/>
    </row>
    <row r="16" spans="1:12" s="1" customFormat="1" ht="14.25" thickTop="1" thickBot="1">
      <c r="A16" s="33"/>
      <c r="B16" s="33">
        <f t="shared" si="0"/>
        <v>3.2</v>
      </c>
      <c r="C16" s="34">
        <f t="shared" si="5"/>
        <v>8</v>
      </c>
      <c r="D16" s="32">
        <f t="shared" si="1"/>
        <v>25.6</v>
      </c>
      <c r="E16" s="33">
        <v>16</v>
      </c>
      <c r="F16" s="33"/>
      <c r="G16" s="31">
        <f t="shared" si="2"/>
        <v>0</v>
      </c>
      <c r="H16" s="33">
        <v>80</v>
      </c>
      <c r="I16" s="32">
        <f t="shared" si="3"/>
        <v>54.4</v>
      </c>
      <c r="J16" s="31">
        <f t="shared" si="4"/>
        <v>3.4</v>
      </c>
      <c r="K16" s="30" t="str">
        <f t="shared" si="6"/>
        <v>AUJOURD'HUI</v>
      </c>
      <c r="L16" s="29"/>
    </row>
    <row r="17" spans="1:21" ht="14.25" thickTop="1" thickBot="1">
      <c r="A17" s="7"/>
      <c r="B17" s="7">
        <f t="shared" si="0"/>
        <v>31.4</v>
      </c>
      <c r="C17" s="7">
        <f t="shared" si="5"/>
        <v>8</v>
      </c>
      <c r="D17" s="8">
        <f t="shared" si="1"/>
        <v>251.2</v>
      </c>
      <c r="E17" s="7">
        <v>157</v>
      </c>
      <c r="F17" s="7">
        <v>825</v>
      </c>
      <c r="G17" s="6">
        <f t="shared" si="2"/>
        <v>5.2547770700636942</v>
      </c>
      <c r="H17" s="7"/>
      <c r="I17" s="8">
        <f t="shared" si="3"/>
        <v>573.79999999999995</v>
      </c>
      <c r="J17" s="6">
        <f t="shared" si="4"/>
        <v>3.6547770700636941</v>
      </c>
      <c r="K17" s="5" t="str">
        <f t="shared" si="6"/>
        <v>Attente</v>
      </c>
      <c r="L17" s="4"/>
      <c r="U17" s="1"/>
    </row>
    <row r="18" spans="1:21" ht="14.25" thickTop="1" thickBot="1">
      <c r="A18" s="33"/>
      <c r="B18" s="33">
        <f t="shared" si="0"/>
        <v>0</v>
      </c>
      <c r="C18" s="34">
        <f t="shared" si="5"/>
        <v>8</v>
      </c>
      <c r="D18" s="32">
        <f t="shared" si="1"/>
        <v>0</v>
      </c>
      <c r="E18" s="33"/>
      <c r="F18" s="33"/>
      <c r="G18" s="31" t="e">
        <f t="shared" si="2"/>
        <v>#DIV/0!</v>
      </c>
      <c r="H18" s="33"/>
      <c r="I18" s="32" t="e">
        <f>SUM(F18+#REF!-D18)</f>
        <v>#REF!</v>
      </c>
      <c r="J18" s="31" t="e">
        <f t="shared" si="4"/>
        <v>#REF!</v>
      </c>
      <c r="K18" s="30" t="e">
        <f t="shared" si="6"/>
        <v>#DIV/0!</v>
      </c>
      <c r="L18" s="29"/>
      <c r="U18" s="1"/>
    </row>
    <row r="19" spans="1:21" ht="14.25" thickTop="1" thickBot="1">
      <c r="A19" s="7"/>
      <c r="B19" s="7">
        <f t="shared" si="0"/>
        <v>5.4</v>
      </c>
      <c r="C19" s="7">
        <f t="shared" si="5"/>
        <v>8</v>
      </c>
      <c r="D19" s="8">
        <f t="shared" si="1"/>
        <v>43.2</v>
      </c>
      <c r="E19" s="7">
        <v>27</v>
      </c>
      <c r="F19" s="7">
        <v>81</v>
      </c>
      <c r="G19" s="6">
        <f t="shared" si="2"/>
        <v>3</v>
      </c>
      <c r="H19" s="7"/>
      <c r="I19" s="8">
        <f t="shared" ref="I19:I27" si="7">SUM(F19+H19-D19)</f>
        <v>37.799999999999997</v>
      </c>
      <c r="J19" s="6">
        <f t="shared" si="4"/>
        <v>1.4</v>
      </c>
      <c r="K19" s="5" t="b">
        <f t="shared" si="6"/>
        <v>0</v>
      </c>
      <c r="L19" s="4"/>
      <c r="U19" s="1"/>
    </row>
    <row r="20" spans="1:21" ht="14.25" thickTop="1" thickBot="1">
      <c r="A20" s="33"/>
      <c r="B20" s="33">
        <f t="shared" si="0"/>
        <v>60</v>
      </c>
      <c r="C20" s="34">
        <f t="shared" si="5"/>
        <v>8</v>
      </c>
      <c r="D20" s="32">
        <f t="shared" si="1"/>
        <v>480</v>
      </c>
      <c r="E20" s="33">
        <v>300</v>
      </c>
      <c r="F20" s="33">
        <v>630</v>
      </c>
      <c r="G20" s="31">
        <f t="shared" si="2"/>
        <v>2.1</v>
      </c>
      <c r="H20" s="33">
        <v>1200</v>
      </c>
      <c r="I20" s="32">
        <f t="shared" si="7"/>
        <v>1350</v>
      </c>
      <c r="J20" s="31">
        <f t="shared" si="4"/>
        <v>4.5</v>
      </c>
      <c r="K20" s="30" t="str">
        <f t="shared" si="6"/>
        <v>AUJOURD'HUI</v>
      </c>
      <c r="L20" s="29"/>
      <c r="U20" s="1"/>
    </row>
    <row r="21" spans="1:21" ht="14.25" thickTop="1" thickBot="1">
      <c r="A21" s="7"/>
      <c r="B21" s="7">
        <f t="shared" si="0"/>
        <v>9.1999999999999993</v>
      </c>
      <c r="C21" s="7">
        <f t="shared" si="5"/>
        <v>8</v>
      </c>
      <c r="D21" s="8">
        <f t="shared" si="1"/>
        <v>73.599999999999994</v>
      </c>
      <c r="E21" s="7">
        <v>46</v>
      </c>
      <c r="F21" s="7">
        <v>130</v>
      </c>
      <c r="G21" s="6">
        <f t="shared" si="2"/>
        <v>2.8260869565217392</v>
      </c>
      <c r="H21" s="7">
        <v>220</v>
      </c>
      <c r="I21" s="8">
        <f t="shared" si="7"/>
        <v>276.39999999999998</v>
      </c>
      <c r="J21" s="6">
        <f t="shared" si="4"/>
        <v>6.0086956521739125</v>
      </c>
      <c r="K21" s="5" t="str">
        <f t="shared" si="6"/>
        <v>AUJOURD'HUI</v>
      </c>
      <c r="L21" s="4"/>
      <c r="U21" s="1"/>
    </row>
    <row r="22" spans="1:21" ht="14.25" thickTop="1" thickBot="1">
      <c r="A22" s="33"/>
      <c r="B22" s="33">
        <f t="shared" si="0"/>
        <v>0</v>
      </c>
      <c r="C22" s="34">
        <f t="shared" si="5"/>
        <v>8</v>
      </c>
      <c r="D22" s="32">
        <f t="shared" si="1"/>
        <v>0</v>
      </c>
      <c r="E22" s="33"/>
      <c r="F22" s="33"/>
      <c r="G22" s="31" t="e">
        <f t="shared" si="2"/>
        <v>#DIV/0!</v>
      </c>
      <c r="H22" s="33"/>
      <c r="I22" s="32">
        <f t="shared" si="7"/>
        <v>0</v>
      </c>
      <c r="J22" s="31" t="e">
        <f t="shared" si="4"/>
        <v>#DIV/0!</v>
      </c>
      <c r="K22" s="30" t="e">
        <f t="shared" si="6"/>
        <v>#DIV/0!</v>
      </c>
      <c r="L22" s="29"/>
      <c r="U22" s="1"/>
    </row>
    <row r="23" spans="1:21" ht="14.25" thickTop="1" thickBot="1">
      <c r="A23" s="7"/>
      <c r="B23" s="7">
        <f t="shared" si="0"/>
        <v>1.4</v>
      </c>
      <c r="C23" s="7">
        <f t="shared" si="5"/>
        <v>8</v>
      </c>
      <c r="D23" s="8">
        <f t="shared" si="1"/>
        <v>11.2</v>
      </c>
      <c r="E23" s="7">
        <v>7</v>
      </c>
      <c r="F23" s="7">
        <v>92</v>
      </c>
      <c r="G23" s="6">
        <f t="shared" si="2"/>
        <v>13.142857142857142</v>
      </c>
      <c r="H23" s="7"/>
      <c r="I23" s="8">
        <f t="shared" si="7"/>
        <v>80.8</v>
      </c>
      <c r="J23" s="6">
        <f t="shared" si="4"/>
        <v>11.542857142857143</v>
      </c>
      <c r="K23" s="5" t="str">
        <f t="shared" si="6"/>
        <v>Attente</v>
      </c>
      <c r="L23" s="4"/>
      <c r="U23" s="1"/>
    </row>
    <row r="24" spans="1:21" ht="14.25" thickTop="1" thickBot="1">
      <c r="A24" s="33"/>
      <c r="B24" s="33">
        <f t="shared" si="0"/>
        <v>0</v>
      </c>
      <c r="C24" s="34">
        <f t="shared" si="5"/>
        <v>8</v>
      </c>
      <c r="D24" s="32">
        <f t="shared" si="1"/>
        <v>0</v>
      </c>
      <c r="E24" s="33"/>
      <c r="F24" s="33"/>
      <c r="G24" s="31" t="e">
        <f t="shared" si="2"/>
        <v>#DIV/0!</v>
      </c>
      <c r="H24" s="33"/>
      <c r="I24" s="32">
        <f t="shared" si="7"/>
        <v>0</v>
      </c>
      <c r="J24" s="31" t="e">
        <f t="shared" si="4"/>
        <v>#DIV/0!</v>
      </c>
      <c r="K24" s="30" t="e">
        <f t="shared" si="6"/>
        <v>#DIV/0!</v>
      </c>
      <c r="L24" s="29"/>
      <c r="U24" s="1"/>
    </row>
    <row r="25" spans="1:21" ht="14.25" thickTop="1" thickBot="1">
      <c r="A25" s="7"/>
      <c r="B25" s="7">
        <f t="shared" si="0"/>
        <v>0</v>
      </c>
      <c r="C25" s="7">
        <f t="shared" si="5"/>
        <v>8</v>
      </c>
      <c r="D25" s="8">
        <f t="shared" si="1"/>
        <v>0</v>
      </c>
      <c r="E25" s="7"/>
      <c r="F25" s="7"/>
      <c r="G25" s="6" t="e">
        <f t="shared" si="2"/>
        <v>#DIV/0!</v>
      </c>
      <c r="H25" s="7">
        <v>46</v>
      </c>
      <c r="I25" s="8">
        <f t="shared" si="7"/>
        <v>46</v>
      </c>
      <c r="J25" s="6" t="e">
        <f t="shared" si="4"/>
        <v>#DIV/0!</v>
      </c>
      <c r="K25" s="5" t="e">
        <f t="shared" si="6"/>
        <v>#DIV/0!</v>
      </c>
      <c r="L25" s="4"/>
      <c r="U25" s="1"/>
    </row>
    <row r="26" spans="1:21" ht="14.25" thickTop="1" thickBot="1">
      <c r="A26" s="33"/>
      <c r="B26" s="33">
        <f t="shared" si="0"/>
        <v>0</v>
      </c>
      <c r="C26" s="34">
        <f t="shared" si="5"/>
        <v>8</v>
      </c>
      <c r="D26" s="32">
        <f t="shared" si="1"/>
        <v>0</v>
      </c>
      <c r="E26" s="33"/>
      <c r="F26" s="33"/>
      <c r="G26" s="31" t="e">
        <f t="shared" si="2"/>
        <v>#DIV/0!</v>
      </c>
      <c r="H26" s="33"/>
      <c r="I26" s="32">
        <f t="shared" si="7"/>
        <v>0</v>
      </c>
      <c r="J26" s="31" t="e">
        <f t="shared" si="4"/>
        <v>#DIV/0!</v>
      </c>
      <c r="K26" s="30" t="e">
        <f t="shared" si="6"/>
        <v>#DIV/0!</v>
      </c>
      <c r="L26" s="29"/>
      <c r="U26" s="1"/>
    </row>
    <row r="27" spans="1:21" ht="14.25" thickTop="1" thickBot="1">
      <c r="A27" s="7"/>
      <c r="B27" s="7">
        <f t="shared" si="0"/>
        <v>1.4</v>
      </c>
      <c r="C27" s="7">
        <f t="shared" si="5"/>
        <v>8</v>
      </c>
      <c r="D27" s="8">
        <f t="shared" si="1"/>
        <v>11.2</v>
      </c>
      <c r="E27" s="7">
        <v>7</v>
      </c>
      <c r="F27" s="7">
        <v>66</v>
      </c>
      <c r="G27" s="6">
        <f t="shared" si="2"/>
        <v>9.4285714285714288</v>
      </c>
      <c r="H27" s="7"/>
      <c r="I27" s="8">
        <f t="shared" si="7"/>
        <v>54.8</v>
      </c>
      <c r="J27" s="6">
        <f t="shared" si="4"/>
        <v>7.8285714285714283</v>
      </c>
      <c r="K27" s="5" t="str">
        <f t="shared" si="6"/>
        <v>Attente</v>
      </c>
      <c r="L27" s="4"/>
      <c r="U27" s="1"/>
    </row>
    <row r="28" spans="1:21" ht="13.5" thickTop="1">
      <c r="U28" s="1"/>
    </row>
    <row r="30" spans="1:21">
      <c r="U30" s="1"/>
    </row>
  </sheetData>
  <conditionalFormatting sqref="K10:K27">
    <cfRule type="cellIs" dxfId="2" priority="3" stopIfTrue="1" operator="equal">
      <formula>"AUJOURD'HUI"</formula>
    </cfRule>
  </conditionalFormatting>
  <conditionalFormatting sqref="G10:G27">
    <cfRule type="cellIs" dxfId="1" priority="2" stopIfTrue="1" operator="lessThan">
      <formula>3</formula>
    </cfRule>
  </conditionalFormatting>
  <conditionalFormatting sqref="H10:H27">
    <cfRule type="cellIs" dxfId="0" priority="1" stopIfTrue="1" operator="greaterThan">
      <formula>0</formula>
    </cfRule>
  </conditionalFormatting>
  <printOptions horizontalCentered="1" verticalCentered="1"/>
  <pageMargins left="0.19685039370078741" right="0.19685039370078741" top="0.39370078740157483" bottom="0.39370078740157483" header="0.19685039370078741" footer="0.51181102362204722"/>
  <pageSetup paperSize="9" scale="96" orientation="landscape" horizontalDpi="4294967293" verticalDpi="300" r:id="rId1"/>
  <headerFooter differentOddEven="1" alignWithMargins="0">
    <oddHeader xml:space="preserve">&amp;L
</oddHeader>
    <oddFooter>&amp;C&amp;Z&amp;F</oddFooter>
  </headerFooter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Pévision commande </vt:lpstr>
      <vt:lpstr>Feuil1</vt:lpstr>
      <vt:lpstr>'Pévision commande '!Zone_d_impression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2011-10-04T09:26:04Z</dcterms:created>
  <dcterms:modified xsi:type="dcterms:W3CDTF">2011-10-04T09:36:18Z</dcterms:modified>
</cp:coreProperties>
</file>