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16" documentId="11_809F2EE3F3C2FDEDEA2E8F479651F7650C8E9339" xr6:coauthVersionLast="47" xr6:coauthVersionMax="47" xr10:uidLastSave="{4B6991D9-3D33-4495-B284-39EC7F35AB4F}"/>
  <bookViews>
    <workbookView xWindow="-120" yWindow="-120" windowWidth="29040" windowHeight="15720" tabRatio="965" xr2:uid="{00000000-000D-0000-FFFF-FFFF00000000}"/>
  </bookViews>
  <sheets>
    <sheet name="GL" sheetId="18" r:id="rId1"/>
  </sheets>
  <definedNames>
    <definedName name="_xlnm._FilterDatabase" localSheetId="0" hidden="1">GL!$B$5:$J$62</definedName>
    <definedName name="_xlnm.Criteria" localSheetId="0">GL!$W$1:$W$2</definedName>
    <definedName name="_xlnm.Extract" localSheetId="0">GL!$X$5:$AF$5</definedName>
    <definedName name="Op_Gestion_us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8" l="1"/>
  <c r="J2" i="18"/>
  <c r="I2" i="18"/>
  <c r="J3" i="18"/>
  <c r="Q14" i="18" l="1"/>
  <c r="P14" i="18"/>
  <c r="P16" i="18"/>
  <c r="R4" i="18" l="1"/>
  <c r="R3" i="18"/>
  <c r="Q4" i="18"/>
  <c r="Q3" i="18"/>
  <c r="N4" i="18"/>
  <c r="N3" i="18"/>
  <c r="M4" i="18"/>
  <c r="M3" i="18"/>
  <c r="M8" i="18" l="1"/>
  <c r="N8" i="18" s="1"/>
  <c r="N20" i="18"/>
  <c r="N19" i="18"/>
  <c r="M20" i="18"/>
  <c r="Q8" i="18"/>
  <c r="R8" i="18" s="1"/>
  <c r="M19" i="18"/>
  <c r="N5" i="18"/>
  <c r="Q5" i="18"/>
  <c r="R5" i="18"/>
  <c r="M5" i="18"/>
</calcChain>
</file>

<file path=xl/sharedStrings.xml><?xml version="1.0" encoding="utf-8"?>
<sst xmlns="http://schemas.openxmlformats.org/spreadsheetml/2006/main" count="437" uniqueCount="143">
  <si>
    <t>Date</t>
  </si>
  <si>
    <t>Total</t>
  </si>
  <si>
    <t>FFESSM</t>
  </si>
  <si>
    <t>Saison</t>
  </si>
  <si>
    <t>2025-26</t>
  </si>
  <si>
    <t>30/06/2025</t>
  </si>
  <si>
    <t>Recettes / Débit</t>
  </si>
  <si>
    <t>Dépenses / Crédit</t>
  </si>
  <si>
    <t>Catégories</t>
  </si>
  <si>
    <t>Description / Libellé / Opération</t>
  </si>
  <si>
    <t>X</t>
  </si>
  <si>
    <t>ID</t>
  </si>
  <si>
    <t>Grand Livre</t>
  </si>
  <si>
    <t>Compte</t>
  </si>
  <si>
    <t>Solde actualisé</t>
  </si>
  <si>
    <t>Solde à venir</t>
  </si>
  <si>
    <t>Dépenses</t>
  </si>
  <si>
    <t>Recettes</t>
  </si>
  <si>
    <t>Pointées</t>
  </si>
  <si>
    <t>BANQUE</t>
  </si>
  <si>
    <t>CAISSE</t>
  </si>
  <si>
    <t>Caisse - Solde  initial</t>
  </si>
  <si>
    <t>Banque - Solde  initial</t>
  </si>
  <si>
    <t>à venir</t>
  </si>
  <si>
    <t>x</t>
  </si>
  <si>
    <t>2 cartes cmas de plongeur et moniteur</t>
  </si>
  <si>
    <t>N-Pointées</t>
  </si>
  <si>
    <t>Sorties</t>
  </si>
  <si>
    <t>LEVEQUE Vanessa - Erquy</t>
  </si>
  <si>
    <t>MAUGER Ludovic - Erquy</t>
  </si>
  <si>
    <t>DUBOIS Julian - Erquy</t>
  </si>
  <si>
    <t>BIENAIME Grégory - Erquy</t>
  </si>
  <si>
    <t>BESOMBES Agnès - Erquy</t>
  </si>
  <si>
    <t>14/06/2025</t>
  </si>
  <si>
    <t>Camping séjour erquy</t>
  </si>
  <si>
    <t>Plongées séjour erquy</t>
  </si>
  <si>
    <t>Forfait mensuel portable</t>
  </si>
  <si>
    <t>Téléphonie</t>
  </si>
  <si>
    <r>
      <rPr>
        <b/>
        <sz val="11"/>
        <color rgb="FFFF0000"/>
        <rFont val="Calibri"/>
        <family val="2"/>
        <scheme val="minor"/>
      </rPr>
      <t>&lt;----</t>
    </r>
    <r>
      <rPr>
        <sz val="11"/>
        <color theme="1"/>
        <rFont val="Calibri"/>
        <family val="2"/>
        <scheme val="minor"/>
      </rPr>
      <t xml:space="preserve">  </t>
    </r>
    <r>
      <rPr>
        <sz val="11"/>
        <color theme="9" tint="-0.249977111117893"/>
        <rFont val="Calibri"/>
        <family val="2"/>
        <scheme val="minor"/>
      </rPr>
      <t>Départ comptabilité</t>
    </r>
  </si>
  <si>
    <t>28/08/2025</t>
  </si>
  <si>
    <t>Assurance_Adhérents</t>
  </si>
  <si>
    <t>23/07/2025</t>
  </si>
  <si>
    <t>Lignes d'eau piscine du01/04 au 06/07/25</t>
  </si>
  <si>
    <t>Piscine</t>
  </si>
  <si>
    <t>31/07/2025</t>
  </si>
  <si>
    <t>Cotisation club fede et comité 2025-26</t>
  </si>
  <si>
    <t>25/07/2025</t>
  </si>
  <si>
    <t>Courses pour ag</t>
  </si>
  <si>
    <t>AG-Réunions</t>
  </si>
  <si>
    <t>Licence  Collectif rappel</t>
  </si>
  <si>
    <t>Adhésions</t>
  </si>
  <si>
    <t>Adhésion  BESOMBES Agnès L1 - L1</t>
  </si>
  <si>
    <t>Adhésion  POPOT Romuald L3 - L2Top</t>
  </si>
  <si>
    <t>23/09/2025</t>
  </si>
  <si>
    <t>Adhésion  GILOTIN Dominique L3 - L1</t>
  </si>
  <si>
    <t xml:space="preserve"> </t>
  </si>
  <si>
    <t>Relevé 009</t>
  </si>
  <si>
    <t>Relevé 008</t>
  </si>
  <si>
    <t>Relevé B.</t>
  </si>
  <si>
    <t xml:space="preserve">Adhésion  BAILLEUL Isabelle L5 - </t>
  </si>
  <si>
    <t>Adhésion  GAREL Patrice L1 - L3</t>
  </si>
  <si>
    <t>Adhésion  DAVID Martine L4 - L1</t>
  </si>
  <si>
    <t>Adhésion  THOMAS Océane L4 - L1Top</t>
  </si>
  <si>
    <t>30/09/2025</t>
  </si>
  <si>
    <t>Adhésion  LEVEQUE Vanessa L3 - L1</t>
  </si>
  <si>
    <t>Adhésion  SALIOT Léonie L2 - L1</t>
  </si>
  <si>
    <t>Adhésion  BOUMEHDI Féryel L2 - L1</t>
  </si>
  <si>
    <t>Adhésion  PERIER Sylvie L4 - L1</t>
  </si>
  <si>
    <t>Adhésion  BIENAIMÉ Grégory L1 - L1</t>
  </si>
  <si>
    <t xml:space="preserve">Adhésion  GENET Olivier L4 - </t>
  </si>
  <si>
    <t>Adhésion  DUSSER Thomas L3 - L1</t>
  </si>
  <si>
    <t>Adhésion  PERIER Jennifer L1 - L1</t>
  </si>
  <si>
    <t>Adhésion  GILOTIN Louise L3 - L1</t>
  </si>
  <si>
    <t>21/09/2025</t>
  </si>
  <si>
    <t>LEVEQUE Vanessa - Trélazé</t>
  </si>
  <si>
    <t>Adhésion  MAUGER Ludovic L1 - L2</t>
  </si>
  <si>
    <t>MAUGER Ludovic - Trélazé</t>
  </si>
  <si>
    <t>GAREL Patrice - Trélazé</t>
  </si>
  <si>
    <t>BIENAIME Grégory - Trélazé</t>
  </si>
  <si>
    <t>THOMAS Océane - Trélazé</t>
  </si>
  <si>
    <t>GAREL Patrice - Civaux</t>
  </si>
  <si>
    <t>MAUGER Ludovic - Civaux</t>
  </si>
  <si>
    <t>BESOMBES Agnès - Civaux</t>
  </si>
  <si>
    <t>PERIER Jennifer - Civaux</t>
  </si>
  <si>
    <t>BOUMEHDI Féryel - Civaux</t>
  </si>
  <si>
    <t>CHEVREAU Guillaume - Civaux</t>
  </si>
  <si>
    <t>DUSSER Thomas - Civaux</t>
  </si>
  <si>
    <t>GILOTIN Dominique - Civaux</t>
  </si>
  <si>
    <t>GILOTIN Louise - Civaux</t>
  </si>
  <si>
    <t>LEVEQUE Vanessa - Civaux</t>
  </si>
  <si>
    <t>PERIER Sylvie - Civaux</t>
  </si>
  <si>
    <t>RABAULT Bruno - Civaux</t>
  </si>
  <si>
    <t>Achat-Rembt_Adhérents</t>
  </si>
  <si>
    <t>Achat 1 carnet de plongée</t>
  </si>
  <si>
    <t>6 créneaux plongée CIVAUX avec 10% remise</t>
  </si>
  <si>
    <t>Adhésion  CHEVREAU Guillaume L4 - L1</t>
  </si>
  <si>
    <t>Adhésion  LAVENANT Léonie L2 - L1</t>
  </si>
  <si>
    <t xml:space="preserve">Adhésion  GUEGUINOU Pascal L5 - </t>
  </si>
  <si>
    <t>Compta A-1</t>
  </si>
  <si>
    <t>&lt;&gt;</t>
  </si>
  <si>
    <t>=</t>
  </si>
  <si>
    <t>Vanessa - Erquy</t>
  </si>
  <si>
    <t>Ludovic - Erquy</t>
  </si>
  <si>
    <t>Julian - Erquy</t>
  </si>
  <si>
    <t>Grégory - Erquy</t>
  </si>
  <si>
    <t>Agnès - Erquy</t>
  </si>
  <si>
    <t>Adhésion   Agnès L1 - L1</t>
  </si>
  <si>
    <t>Adhésion Romuald L3 - L2Top</t>
  </si>
  <si>
    <t>Adhésion   Dominique L3 - L1</t>
  </si>
  <si>
    <t xml:space="preserve">Adhésion  Isabelle L5 - </t>
  </si>
  <si>
    <t>Adhésion Patrice L1 - L3</t>
  </si>
  <si>
    <t>Adhésion   Martine L4 - L1</t>
  </si>
  <si>
    <t>Adhésion   Océane L4 - L1Top</t>
  </si>
  <si>
    <t>Adhésion  Vanessa L3 - L1</t>
  </si>
  <si>
    <t>Adhésion  Léonie L2 - L1</t>
  </si>
  <si>
    <t>Adhésion   Féryel L2 - L1</t>
  </si>
  <si>
    <t>Adhésion  Sylvie L4 - L1</t>
  </si>
  <si>
    <t>Adhésion   Grégory L1 - L1</t>
  </si>
  <si>
    <t xml:space="preserve">Adhésion   Olivier L4 - </t>
  </si>
  <si>
    <t>Adhésion Thomas L3 - L1</t>
  </si>
  <si>
    <t>Adhésion   Jennifer L1 - L1</t>
  </si>
  <si>
    <t>Adhésion   Louise L3 - L1</t>
  </si>
  <si>
    <t xml:space="preserve"> Vanessa - Trélazé</t>
  </si>
  <si>
    <t>Adhésion  Ludovic L1 - L2</t>
  </si>
  <si>
    <t xml:space="preserve"> Ludovic - Trélazé</t>
  </si>
  <si>
    <t>Patrice - Trélazé</t>
  </si>
  <si>
    <t>Grégory - Trélazé</t>
  </si>
  <si>
    <t>Océane - Trélazé</t>
  </si>
  <si>
    <t>Patrice - Civaux</t>
  </si>
  <si>
    <t>Ludovic - Civaux</t>
  </si>
  <si>
    <t>Agnès - Civaux</t>
  </si>
  <si>
    <t>Jennifer - Civaux</t>
  </si>
  <si>
    <t>Féryel - Civaux</t>
  </si>
  <si>
    <t>Guillaume - Civaux</t>
  </si>
  <si>
    <t>Thomas - Civaux</t>
  </si>
  <si>
    <t>Dominique - Civaux</t>
  </si>
  <si>
    <t>Louise - Civaux</t>
  </si>
  <si>
    <t>Vanessa - Civaux</t>
  </si>
  <si>
    <t>Sylvie - Civaux</t>
  </si>
  <si>
    <t>Bruno - Civaux</t>
  </si>
  <si>
    <t>CHEVREAU Guillaume L4 - L1</t>
  </si>
  <si>
    <t>LAVENANT Léonie L2 - L1</t>
  </si>
  <si>
    <t xml:space="preserve">GUEGUINOU Pascal L5 -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</si>
</sst>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\ _€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6"/>
      <color theme="0"/>
      <name val="Calibri"/>
      <family val="2"/>
      <scheme val="minor"/>
    </font>
    <font>
      <sz val="11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"/>
      <color rgb="FFFF0000"/>
      <name val="Calibri"/>
      <family val="2"/>
    </font>
    <font>
      <sz val="10"/>
      <color rgb="FF000000"/>
      <name val="Calibri"/>
      <family val="2"/>
    </font>
    <font>
      <sz val="8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6ABD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67A2D7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9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left" vertical="center" inden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inden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4" fontId="3" fillId="0" borderId="0" xfId="0" applyNumberFormat="1" applyFont="1" applyAlignment="1">
      <alignment horizontal="center" vertical="center"/>
    </xf>
    <xf numFmtId="4" fontId="0" fillId="0" borderId="0" xfId="0" applyNumberFormat="1"/>
    <xf numFmtId="0" fontId="7" fillId="5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165" fontId="6" fillId="8" borderId="4" xfId="0" applyNumberFormat="1" applyFont="1" applyFill="1" applyBorder="1"/>
    <xf numFmtId="165" fontId="6" fillId="9" borderId="4" xfId="0" applyNumberFormat="1" applyFont="1" applyFill="1" applyBorder="1"/>
    <xf numFmtId="0" fontId="4" fillId="0" borderId="0" xfId="0" applyFont="1" applyAlignment="1">
      <alignment vertical="center"/>
    </xf>
    <xf numFmtId="0" fontId="4" fillId="6" borderId="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right" vertical="center" indent="1"/>
    </xf>
    <xf numFmtId="0" fontId="8" fillId="9" borderId="4" xfId="0" applyFont="1" applyFill="1" applyBorder="1" applyAlignment="1">
      <alignment horizontal="right" vertical="center" indent="1"/>
    </xf>
    <xf numFmtId="165" fontId="7" fillId="10" borderId="3" xfId="0" applyNumberFormat="1" applyFont="1" applyFill="1" applyBorder="1"/>
    <xf numFmtId="0" fontId="8" fillId="10" borderId="4" xfId="0" applyFont="1" applyFill="1" applyBorder="1" applyAlignment="1">
      <alignment horizontal="right" vertical="center"/>
    </xf>
    <xf numFmtId="165" fontId="9" fillId="10" borderId="4" xfId="0" applyNumberFormat="1" applyFont="1" applyFill="1" applyBorder="1" applyAlignment="1">
      <alignment vertical="center"/>
    </xf>
    <xf numFmtId="0" fontId="7" fillId="10" borderId="4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5" fillId="11" borderId="6" xfId="0" applyFont="1" applyFill="1" applyBorder="1" applyAlignment="1">
      <alignment horizontal="center" vertical="center"/>
    </xf>
    <xf numFmtId="0" fontId="15" fillId="11" borderId="7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1" fillId="2" borderId="2" xfId="0" applyFont="1" applyFill="1" applyBorder="1" applyAlignment="1">
      <alignment horizontal="left" vertical="center" indent="1"/>
    </xf>
    <xf numFmtId="0" fontId="0" fillId="12" borderId="0" xfId="0" applyFill="1"/>
    <xf numFmtId="164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/>
    </xf>
    <xf numFmtId="0" fontId="1" fillId="2" borderId="9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left" vertical="center" indent="1"/>
    </xf>
    <xf numFmtId="0" fontId="0" fillId="9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27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auto="1"/>
      </font>
      <numFmt numFmtId="164" formatCode="_-* #,##0.00\ _€_-;\-* #,##0.00\ _€_-;_-* &quot;-&quot;??\ _€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auto="1"/>
      </font>
      <numFmt numFmtId="164" formatCode="_-* #,##0.00\ _€_-;\-* #,##0.00\ _€_-;_-* &quot;-&quot;??\ _€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</dxf>
    <dxf>
      <alignment vertical="center" textRotation="0" wrapText="0" indent="0" justifyLastLine="0" shrinkToFit="0" readingOrder="0"/>
    </dxf>
    <dxf>
      <font>
        <strike/>
        <color theme="5" tint="0.39994506668294322"/>
      </font>
    </dxf>
    <dxf>
      <font>
        <strike/>
        <color rgb="FFFF0000"/>
      </font>
    </dxf>
    <dxf>
      <font>
        <strike/>
        <color theme="5" tint="0.39994506668294322"/>
      </font>
    </dxf>
    <dxf>
      <font>
        <b/>
        <i val="0"/>
        <strike/>
      </font>
    </dxf>
    <dxf>
      <font>
        <strike/>
        <color theme="5" tint="0.79998168889431442"/>
      </font>
    </dxf>
  </dxfs>
  <tableStyles count="0" defaultTableStyle="TableStyleMedium2" defaultPivotStyle="PivotStyleLight16"/>
  <colors>
    <mruColors>
      <color rgb="FFFF5050"/>
      <color rgb="FF67A2D7"/>
      <color rgb="FFF5F5F5"/>
      <color rgb="FF76AB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723900</xdr:colOff>
          <xdr:row>2</xdr:row>
          <xdr:rowOff>47625</xdr:rowOff>
        </xdr:from>
        <xdr:to>
          <xdr:col>22</xdr:col>
          <xdr:colOff>609600</xdr:colOff>
          <xdr:row>3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Pointées</a:t>
              </a:r>
              <a:endParaRPr lang="fr-FR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85725</xdr:colOff>
          <xdr:row>2</xdr:row>
          <xdr:rowOff>57150</xdr:rowOff>
        </xdr:from>
        <xdr:to>
          <xdr:col>32</xdr:col>
          <xdr:colOff>733425</xdr:colOff>
          <xdr:row>3</xdr:row>
          <xdr:rowOff>133350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N Pointées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714375</xdr:colOff>
          <xdr:row>2</xdr:row>
          <xdr:rowOff>47625</xdr:rowOff>
        </xdr:from>
        <xdr:to>
          <xdr:col>20</xdr:col>
          <xdr:colOff>0</xdr:colOff>
          <xdr:row>3</xdr:row>
          <xdr:rowOff>104775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Toutes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77931</xdr:colOff>
      <xdr:row>0</xdr:row>
      <xdr:rowOff>129886</xdr:rowOff>
    </xdr:from>
    <xdr:to>
      <xdr:col>3</xdr:col>
      <xdr:colOff>0</xdr:colOff>
      <xdr:row>1</xdr:row>
      <xdr:rowOff>51954</xdr:rowOff>
    </xdr:to>
    <xdr:sp macro="[0]!G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0272" y="129886"/>
          <a:ext cx="623455" cy="40697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GL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GLivre" displayName="GLivre" ref="B5:J62" totalsRowShown="0" headerRowDxfId="21" dataDxfId="20">
  <tableColumns count="9">
    <tableColumn id="1" xr3:uid="{00000000-0010-0000-0000-000001000000}" name="X" dataDxfId="19" totalsRowDxfId="18"/>
    <tableColumn id="4" xr3:uid="{00000000-0010-0000-0000-000004000000}" name="Relevé B." dataDxfId="17" totalsRowDxfId="16"/>
    <tableColumn id="8" xr3:uid="{00000000-0010-0000-0000-000008000000}" name="ID" dataDxfId="15" totalsRowDxfId="14"/>
    <tableColumn id="2" xr3:uid="{00000000-0010-0000-0000-000002000000}" name="Date" dataDxfId="13" totalsRowDxfId="12"/>
    <tableColumn id="3" xr3:uid="{00000000-0010-0000-0000-000003000000}" name="Catégories" dataDxfId="11" totalsRowDxfId="10"/>
    <tableColumn id="5" xr3:uid="{00000000-0010-0000-0000-000005000000}" name="Description / Libellé / Opération" dataDxfId="9" totalsRowDxfId="8"/>
    <tableColumn id="9" xr3:uid="{00000000-0010-0000-0000-000009000000}" name="Compte" dataDxfId="7" totalsRowDxfId="6"/>
    <tableColumn id="6" xr3:uid="{00000000-0010-0000-0000-000006000000}" name="Recettes / Débit" dataDxfId="5" totalsRowDxfId="4"/>
    <tableColumn id="7" xr3:uid="{00000000-0010-0000-0000-000007000000}" name="Dépenses / Crédit" dataDxfId="3" totalsRow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1000000}" name="GLivre_filtre_P" displayName="GLivre_filtre_P" ref="X5:AF200" totalsRowShown="0">
  <autoFilter ref="X5:AF200" xr:uid="{00000000-0009-0000-0100-000018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100-000001000000}" name="X"/>
    <tableColumn id="2" xr3:uid="{00000000-0010-0000-0100-000002000000}" name="Relevé B."/>
    <tableColumn id="3" xr3:uid="{00000000-0010-0000-0100-000003000000}" name="ID"/>
    <tableColumn id="4" xr3:uid="{00000000-0010-0000-0100-000004000000}" name="Date"/>
    <tableColumn id="5" xr3:uid="{00000000-0010-0000-0100-000005000000}" name="Catégories"/>
    <tableColumn id="6" xr3:uid="{00000000-0010-0000-0100-000006000000}" name="Description / Libellé / Opération"/>
    <tableColumn id="7" xr3:uid="{00000000-0010-0000-0100-000007000000}" name="Compte"/>
    <tableColumn id="8" xr3:uid="{00000000-0010-0000-0100-000008000000}" name="Recettes / Débit"/>
    <tableColumn id="9" xr3:uid="{00000000-0010-0000-0100-000009000000}" name="Dépenses / Crédi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2000000}" name="GLivre_filtre_NP" displayName="GLivre_filtre_NP" ref="AH5:AP200" totalsRowShown="0" headerRowBorderDxfId="1" tableBorderDxfId="0">
  <autoFilter ref="AH5:AP200" xr:uid="{00000000-0009-0000-0100-000019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200-000001000000}" name="X"/>
    <tableColumn id="2" xr3:uid="{00000000-0010-0000-0200-000002000000}" name="Relevé B."/>
    <tableColumn id="3" xr3:uid="{00000000-0010-0000-0200-000003000000}" name="ID"/>
    <tableColumn id="4" xr3:uid="{00000000-0010-0000-0200-000004000000}" name="Date"/>
    <tableColumn id="5" xr3:uid="{00000000-0010-0000-0200-000005000000}" name="Catégories"/>
    <tableColumn id="6" xr3:uid="{00000000-0010-0000-0200-000006000000}" name="Description / Libellé / Opération"/>
    <tableColumn id="7" xr3:uid="{00000000-0010-0000-0200-000007000000}" name="Compte"/>
    <tableColumn id="8" xr3:uid="{00000000-0010-0000-0200-000008000000}" name="Recettes / Débit"/>
    <tableColumn id="9" xr3:uid="{00000000-0010-0000-0200-000009000000}" name="Dépenses / Créd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8">
    <tabColor theme="7" tint="0.39997558519241921"/>
  </sheetPr>
  <dimension ref="A1:AP62"/>
  <sheetViews>
    <sheetView showGridLines="0" tabSelected="1" zoomScale="110" zoomScaleNormal="110" workbookViewId="0">
      <pane ySplit="9" topLeftCell="A41" activePane="bottomLeft" state="frozen"/>
      <selection activeCell="B1" sqref="B1"/>
      <selection pane="bottomLeft" activeCell="G6" sqref="G6"/>
    </sheetView>
  </sheetViews>
  <sheetFormatPr baseColWidth="10" defaultRowHeight="15" x14ac:dyDescent="0.25"/>
  <cols>
    <col min="1" max="1" width="3.42578125" customWidth="1"/>
    <col min="2" max="2" width="2.140625" style="11" bestFit="1" customWidth="1"/>
    <col min="3" max="3" width="10.5703125" bestFit="1" customWidth="1"/>
    <col min="4" max="4" width="3.28515625" style="2" bestFit="1" customWidth="1"/>
    <col min="5" max="5" width="10.85546875" bestFit="1" customWidth="1"/>
    <col min="6" max="6" width="24.42578125" bestFit="1" customWidth="1"/>
    <col min="7" max="7" width="41.28515625" bestFit="1" customWidth="1"/>
    <col min="8" max="8" width="11" style="1" bestFit="1" customWidth="1"/>
    <col min="9" max="9" width="15.28515625" bestFit="1" customWidth="1"/>
    <col min="10" max="10" width="17" bestFit="1" customWidth="1"/>
    <col min="11" max="11" width="0.85546875" customWidth="1"/>
    <col min="12" max="12" width="21.7109375" bestFit="1" customWidth="1"/>
    <col min="13" max="13" width="15.28515625" bestFit="1" customWidth="1"/>
    <col min="14" max="14" width="13.28515625" bestFit="1" customWidth="1"/>
    <col min="15" max="15" width="1" customWidth="1"/>
    <col min="16" max="16" width="20.5703125" bestFit="1" customWidth="1"/>
    <col min="17" max="17" width="15.28515625" bestFit="1" customWidth="1"/>
    <col min="18" max="18" width="13.28515625" bestFit="1" customWidth="1"/>
    <col min="21" max="21" width="9.28515625" bestFit="1" customWidth="1"/>
    <col min="22" max="22" width="11" bestFit="1" customWidth="1"/>
    <col min="23" max="23" width="9.28515625" bestFit="1" customWidth="1"/>
    <col min="24" max="24" width="4.42578125" customWidth="1"/>
    <col min="25" max="25" width="11.28515625" bestFit="1" customWidth="1"/>
    <col min="26" max="26" width="4.7109375" customWidth="1"/>
    <col min="27" max="27" width="11.5703125" bestFit="1" customWidth="1"/>
    <col min="28" max="28" width="24.42578125" bestFit="1" customWidth="1"/>
    <col min="29" max="29" width="38.85546875" bestFit="1" customWidth="1"/>
    <col min="30" max="30" width="9.7109375" customWidth="1"/>
    <col min="31" max="31" width="17.140625" customWidth="1"/>
    <col min="32" max="32" width="18.42578125" customWidth="1"/>
    <col min="33" max="33" width="9.28515625" bestFit="1" customWidth="1"/>
    <col min="34" max="34" width="4" customWidth="1"/>
    <col min="36" max="36" width="4.7109375" customWidth="1"/>
    <col min="37" max="37" width="10.85546875" bestFit="1" customWidth="1"/>
    <col min="38" max="38" width="13.42578125" customWidth="1"/>
    <col min="39" max="39" width="33" customWidth="1"/>
    <col min="40" max="40" width="9.7109375" customWidth="1"/>
    <col min="41" max="41" width="17.140625" customWidth="1"/>
    <col min="42" max="42" width="18.42578125" customWidth="1"/>
  </cols>
  <sheetData>
    <row r="1" spans="1:42" ht="38.25" customHeight="1" thickTop="1" thickBot="1" x14ac:dyDescent="0.3">
      <c r="G1" s="23" t="s">
        <v>12</v>
      </c>
      <c r="H1" s="22"/>
      <c r="I1" s="35" t="s">
        <v>3</v>
      </c>
      <c r="J1" s="36" t="s">
        <v>4</v>
      </c>
      <c r="T1" s="43" t="s">
        <v>58</v>
      </c>
      <c r="W1" s="43" t="s">
        <v>58</v>
      </c>
      <c r="AG1" s="43" t="s">
        <v>58</v>
      </c>
    </row>
    <row r="2" spans="1:42" ht="20.100000000000001" customHeight="1" thickTop="1" x14ac:dyDescent="0.25">
      <c r="B2" s="13"/>
      <c r="C2" s="15"/>
      <c r="D2" s="14"/>
      <c r="E2" s="15"/>
      <c r="F2" s="15"/>
      <c r="G2" s="15"/>
      <c r="H2" s="32" t="s">
        <v>18</v>
      </c>
      <c r="I2" s="3">
        <f>SUMIF(B6:B62,"x",I6:I62)</f>
        <v>2071.1799999999998</v>
      </c>
      <c r="J2" s="3">
        <f>SUMIF(B6:B62,"x",J6:J62)</f>
        <v>3588.1599999999989</v>
      </c>
      <c r="L2" s="29" t="s">
        <v>19</v>
      </c>
      <c r="M2" s="18" t="s">
        <v>16</v>
      </c>
      <c r="N2" s="19" t="s">
        <v>17</v>
      </c>
      <c r="P2" s="29" t="s">
        <v>20</v>
      </c>
      <c r="Q2" s="18" t="s">
        <v>16</v>
      </c>
      <c r="R2" s="19" t="s">
        <v>17</v>
      </c>
      <c r="T2" s="6"/>
      <c r="W2" s="47" t="s">
        <v>99</v>
      </c>
      <c r="AG2" s="47" t="s">
        <v>100</v>
      </c>
    </row>
    <row r="3" spans="1:42" ht="20.100000000000001" customHeight="1" x14ac:dyDescent="0.25">
      <c r="B3" s="13"/>
      <c r="C3" s="15"/>
      <c r="D3" s="14"/>
      <c r="E3" s="15"/>
      <c r="F3" s="15"/>
      <c r="G3" s="15"/>
      <c r="H3" s="4" t="s">
        <v>26</v>
      </c>
      <c r="I3" s="3">
        <f>SUMIF(B6:B62,"",I6:I62)</f>
        <v>1243.08</v>
      </c>
      <c r="J3" s="3">
        <f>SUMIF(B6:B62,"",J6:J62)</f>
        <v>1045.6500000000001</v>
      </c>
      <c r="L3" s="24" t="s">
        <v>18</v>
      </c>
      <c r="M3" s="20">
        <f>SUMIFS(GLivre[Recettes / Débit],GLivre[Compte],512,GLivre[X],"x")</f>
        <v>2071.1799999999998</v>
      </c>
      <c r="N3" s="20">
        <f>SUMIFS(GLivre[Dépenses / Crédit],GLivre[Compte],512,GLivre[X],"x")</f>
        <v>3544.6599999999989</v>
      </c>
      <c r="P3" s="24" t="s">
        <v>18</v>
      </c>
      <c r="Q3" s="20">
        <f>SUMIFS(GLivre[Recettes / Débit],GLivre[Compte],530,GLivre[X],"x")</f>
        <v>0</v>
      </c>
      <c r="R3" s="20">
        <f>SUMIFS(GLivre[Dépenses / Crédit],GLivre[Compte],530,GLivre[X],"x")</f>
        <v>43.5</v>
      </c>
      <c r="T3" s="2"/>
      <c r="V3" s="2"/>
      <c r="W3" s="2"/>
    </row>
    <row r="4" spans="1:42" ht="20.100000000000001" customHeight="1" x14ac:dyDescent="0.25">
      <c r="B4" s="37">
        <v>0</v>
      </c>
      <c r="C4" s="37">
        <v>1</v>
      </c>
      <c r="D4" s="37">
        <v>2</v>
      </c>
      <c r="E4" s="37">
        <v>3</v>
      </c>
      <c r="F4" s="37">
        <v>4</v>
      </c>
      <c r="G4" s="37">
        <v>5</v>
      </c>
      <c r="H4" s="37">
        <v>6</v>
      </c>
      <c r="I4" s="37">
        <v>7</v>
      </c>
      <c r="J4" s="37">
        <v>8</v>
      </c>
      <c r="L4" s="25" t="s">
        <v>23</v>
      </c>
      <c r="M4" s="21">
        <f>SUMIFS(GLivre[Recettes / Débit],GLivre[Compte],512,GLivre[X],"")</f>
        <v>1243.08</v>
      </c>
      <c r="N4" s="21">
        <f>SUMIFS(GLivre[Dépenses / Crédit],GLivre[Compte],512,GLivre[X],"")</f>
        <v>1045.6500000000001</v>
      </c>
      <c r="P4" s="25" t="s">
        <v>23</v>
      </c>
      <c r="Q4" s="21">
        <f>SUMIFS(GLivre[Recettes / Débit],GLivre[Compte],530,GLivre[X],"")</f>
        <v>0</v>
      </c>
      <c r="R4" s="21">
        <f>SUMIFS(GLivre[Dépenses / Crédit],GLivre[Compte],530,GLivre[X],"")</f>
        <v>0</v>
      </c>
    </row>
    <row r="5" spans="1:42" s="1" customFormat="1" ht="15.75" x14ac:dyDescent="0.25">
      <c r="B5" s="2" t="s">
        <v>10</v>
      </c>
      <c r="C5" s="2" t="s">
        <v>58</v>
      </c>
      <c r="D5" s="2" t="s">
        <v>11</v>
      </c>
      <c r="E5" s="7" t="s">
        <v>0</v>
      </c>
      <c r="F5" s="7" t="s">
        <v>8</v>
      </c>
      <c r="G5" s="7" t="s">
        <v>9</v>
      </c>
      <c r="H5" s="2" t="s">
        <v>13</v>
      </c>
      <c r="I5" s="1" t="s">
        <v>6</v>
      </c>
      <c r="J5" s="1" t="s">
        <v>7</v>
      </c>
      <c r="L5" s="27" t="s">
        <v>1</v>
      </c>
      <c r="M5" s="28">
        <f>M3+M4</f>
        <v>3314.2599999999998</v>
      </c>
      <c r="N5" s="28">
        <f>N3+N4</f>
        <v>4590.3099999999995</v>
      </c>
      <c r="P5" s="27" t="s">
        <v>1</v>
      </c>
      <c r="Q5" s="28">
        <f>Q3+Q4</f>
        <v>0</v>
      </c>
      <c r="R5" s="28">
        <f>R3+R4</f>
        <v>43.5</v>
      </c>
      <c r="X5" s="44" t="s">
        <v>10</v>
      </c>
      <c r="Y5" s="44" t="s">
        <v>58</v>
      </c>
      <c r="Z5" s="44" t="s">
        <v>11</v>
      </c>
      <c r="AA5" s="45" t="s">
        <v>0</v>
      </c>
      <c r="AB5" s="45" t="s">
        <v>8</v>
      </c>
      <c r="AC5" s="45" t="s">
        <v>9</v>
      </c>
      <c r="AD5" s="44" t="s">
        <v>13</v>
      </c>
      <c r="AE5" s="46" t="s">
        <v>6</v>
      </c>
      <c r="AF5" s="46" t="s">
        <v>7</v>
      </c>
      <c r="AH5" s="48" t="s">
        <v>10</v>
      </c>
      <c r="AI5" s="5" t="s">
        <v>58</v>
      </c>
      <c r="AJ5" s="5" t="s">
        <v>11</v>
      </c>
      <c r="AK5" s="39" t="s">
        <v>0</v>
      </c>
      <c r="AL5" s="39" t="s">
        <v>8</v>
      </c>
      <c r="AM5" s="39" t="s">
        <v>9</v>
      </c>
      <c r="AN5" s="5" t="s">
        <v>13</v>
      </c>
      <c r="AO5" s="49" t="s">
        <v>6</v>
      </c>
      <c r="AP5" s="50" t="s">
        <v>7</v>
      </c>
    </row>
    <row r="6" spans="1:42" x14ac:dyDescent="0.25">
      <c r="A6" s="8"/>
      <c r="B6" s="9" t="s">
        <v>24</v>
      </c>
      <c r="C6" s="12" t="s">
        <v>98</v>
      </c>
      <c r="D6" s="33">
        <v>1</v>
      </c>
      <c r="E6" s="16">
        <v>45814</v>
      </c>
      <c r="F6" s="10" t="s">
        <v>27</v>
      </c>
      <c r="G6" s="31" t="s">
        <v>101</v>
      </c>
      <c r="H6" s="33">
        <v>512</v>
      </c>
      <c r="I6" s="41"/>
      <c r="J6" s="42">
        <v>276.83999999999997</v>
      </c>
      <c r="M6" s="8"/>
      <c r="Q6" s="8"/>
      <c r="X6" s="9" t="s">
        <v>24</v>
      </c>
      <c r="Y6" s="12" t="s">
        <v>98</v>
      </c>
      <c r="Z6" s="33">
        <v>1</v>
      </c>
      <c r="AA6" s="16">
        <v>45814</v>
      </c>
      <c r="AB6" s="10" t="s">
        <v>27</v>
      </c>
      <c r="AC6" s="31" t="s">
        <v>28</v>
      </c>
      <c r="AD6" s="33">
        <v>512</v>
      </c>
      <c r="AE6" s="41"/>
      <c r="AF6" s="42">
        <v>276.83999999999997</v>
      </c>
      <c r="AH6" s="9"/>
      <c r="AI6" s="12"/>
      <c r="AJ6" s="9">
        <v>28</v>
      </c>
      <c r="AK6" s="16" t="s">
        <v>63</v>
      </c>
      <c r="AL6" s="10" t="s">
        <v>50</v>
      </c>
      <c r="AM6" s="31" t="s">
        <v>67</v>
      </c>
      <c r="AN6" s="9">
        <v>512</v>
      </c>
      <c r="AO6" s="41"/>
      <c r="AP6" s="42">
        <v>174.2</v>
      </c>
    </row>
    <row r="7" spans="1:42" ht="15.75" x14ac:dyDescent="0.25">
      <c r="A7" s="8"/>
      <c r="B7" s="9" t="s">
        <v>24</v>
      </c>
      <c r="C7" s="12" t="s">
        <v>98</v>
      </c>
      <c r="D7" s="33">
        <v>2</v>
      </c>
      <c r="E7" s="16">
        <v>45814</v>
      </c>
      <c r="F7" s="10" t="s">
        <v>27</v>
      </c>
      <c r="G7" s="31" t="s">
        <v>102</v>
      </c>
      <c r="H7" s="33">
        <v>512</v>
      </c>
      <c r="I7" s="41"/>
      <c r="J7" s="42">
        <v>276.83999999999997</v>
      </c>
      <c r="L7" s="34" t="s">
        <v>22</v>
      </c>
      <c r="M7" s="30" t="s">
        <v>14</v>
      </c>
      <c r="N7" s="34" t="s">
        <v>15</v>
      </c>
      <c r="P7" s="34" t="s">
        <v>21</v>
      </c>
      <c r="Q7" s="30" t="s">
        <v>14</v>
      </c>
      <c r="R7" s="34" t="s">
        <v>15</v>
      </c>
      <c r="X7" s="9" t="s">
        <v>24</v>
      </c>
      <c r="Y7" s="12" t="s">
        <v>98</v>
      </c>
      <c r="Z7" s="33">
        <v>2</v>
      </c>
      <c r="AA7" s="16">
        <v>45814</v>
      </c>
      <c r="AB7" s="10" t="s">
        <v>27</v>
      </c>
      <c r="AC7" s="31" t="s">
        <v>29</v>
      </c>
      <c r="AD7" s="33">
        <v>512</v>
      </c>
      <c r="AE7" s="41"/>
      <c r="AF7" s="42">
        <v>276.83999999999997</v>
      </c>
      <c r="AH7" s="9"/>
      <c r="AI7" s="12"/>
      <c r="AJ7" s="9">
        <v>33</v>
      </c>
      <c r="AK7" s="16">
        <v>45698</v>
      </c>
      <c r="AL7" s="10" t="s">
        <v>50</v>
      </c>
      <c r="AM7" s="31" t="s">
        <v>72</v>
      </c>
      <c r="AN7" s="9">
        <v>512</v>
      </c>
      <c r="AO7" s="41"/>
      <c r="AP7" s="42">
        <v>159.19999999999999</v>
      </c>
    </row>
    <row r="8" spans="1:42" ht="15.75" x14ac:dyDescent="0.25">
      <c r="A8" s="8"/>
      <c r="B8" s="9" t="s">
        <v>24</v>
      </c>
      <c r="C8" s="12" t="s">
        <v>98</v>
      </c>
      <c r="D8" s="9">
        <v>3</v>
      </c>
      <c r="E8" s="16">
        <v>45814</v>
      </c>
      <c r="F8" s="10" t="s">
        <v>27</v>
      </c>
      <c r="G8" s="31" t="s">
        <v>103</v>
      </c>
      <c r="H8" s="9">
        <v>512</v>
      </c>
      <c r="I8" s="41"/>
      <c r="J8" s="42">
        <v>353.16</v>
      </c>
      <c r="L8" s="26">
        <v>3733.23</v>
      </c>
      <c r="M8" s="26">
        <f>L8-M3+N3</f>
        <v>5206.7099999999991</v>
      </c>
      <c r="N8" s="26">
        <f>M8-M4+N4</f>
        <v>5009.2799999999988</v>
      </c>
      <c r="P8" s="26">
        <v>548.11</v>
      </c>
      <c r="Q8" s="26">
        <f>P8-Q3+R3</f>
        <v>591.61</v>
      </c>
      <c r="R8" s="26">
        <f>Q8-Q4+R4</f>
        <v>591.61</v>
      </c>
      <c r="X8" s="9" t="s">
        <v>24</v>
      </c>
      <c r="Y8" s="12" t="s">
        <v>98</v>
      </c>
      <c r="Z8" s="9">
        <v>3</v>
      </c>
      <c r="AA8" s="16">
        <v>45814</v>
      </c>
      <c r="AB8" s="10" t="s">
        <v>27</v>
      </c>
      <c r="AC8" s="31" t="s">
        <v>30</v>
      </c>
      <c r="AD8" s="9">
        <v>512</v>
      </c>
      <c r="AE8" s="41"/>
      <c r="AF8" s="42">
        <v>353.16</v>
      </c>
      <c r="AH8" s="9"/>
      <c r="AI8" s="38"/>
      <c r="AJ8" s="9">
        <v>36</v>
      </c>
      <c r="AK8" s="16">
        <v>45935</v>
      </c>
      <c r="AL8" s="10" t="s">
        <v>50</v>
      </c>
      <c r="AM8" s="31" t="s">
        <v>75</v>
      </c>
      <c r="AN8" s="9">
        <v>512</v>
      </c>
      <c r="AO8" s="41"/>
      <c r="AP8" s="42">
        <v>98.85</v>
      </c>
    </row>
    <row r="9" spans="1:42" x14ac:dyDescent="0.25">
      <c r="B9" s="9" t="s">
        <v>24</v>
      </c>
      <c r="C9" s="12" t="s">
        <v>98</v>
      </c>
      <c r="D9" s="9">
        <v>4</v>
      </c>
      <c r="E9" s="16">
        <v>45814</v>
      </c>
      <c r="F9" s="10" t="s">
        <v>27</v>
      </c>
      <c r="G9" s="31" t="s">
        <v>104</v>
      </c>
      <c r="H9" s="9">
        <v>512</v>
      </c>
      <c r="I9" s="41"/>
      <c r="J9" s="42">
        <v>353.16</v>
      </c>
      <c r="V9" t="s">
        <v>55</v>
      </c>
      <c r="X9" s="9" t="s">
        <v>24</v>
      </c>
      <c r="Y9" s="12" t="s">
        <v>98</v>
      </c>
      <c r="Z9" s="9">
        <v>4</v>
      </c>
      <c r="AA9" s="16">
        <v>45814</v>
      </c>
      <c r="AB9" s="10" t="s">
        <v>27</v>
      </c>
      <c r="AC9" s="31" t="s">
        <v>31</v>
      </c>
      <c r="AD9" s="9">
        <v>512</v>
      </c>
      <c r="AE9" s="41"/>
      <c r="AF9" s="42">
        <v>353.16</v>
      </c>
      <c r="AH9" s="9"/>
      <c r="AI9" s="38"/>
      <c r="AJ9" s="9">
        <v>37</v>
      </c>
      <c r="AK9" s="16" t="s">
        <v>73</v>
      </c>
      <c r="AL9" s="10" t="s">
        <v>27</v>
      </c>
      <c r="AM9" s="31" t="s">
        <v>76</v>
      </c>
      <c r="AN9" s="9">
        <v>512</v>
      </c>
      <c r="AO9" s="41"/>
      <c r="AP9" s="42">
        <v>0</v>
      </c>
    </row>
    <row r="10" spans="1:42" x14ac:dyDescent="0.25">
      <c r="B10" s="9" t="s">
        <v>24</v>
      </c>
      <c r="C10" s="12" t="s">
        <v>98</v>
      </c>
      <c r="D10" s="9">
        <v>5</v>
      </c>
      <c r="E10" s="16">
        <v>45814</v>
      </c>
      <c r="F10" s="10" t="s">
        <v>27</v>
      </c>
      <c r="G10" s="31" t="s">
        <v>105</v>
      </c>
      <c r="H10" s="9">
        <v>512</v>
      </c>
      <c r="I10" s="41"/>
      <c r="J10" s="42">
        <v>138.36000000000001</v>
      </c>
      <c r="X10" s="9" t="s">
        <v>24</v>
      </c>
      <c r="Y10" s="12" t="s">
        <v>98</v>
      </c>
      <c r="Z10" s="9">
        <v>5</v>
      </c>
      <c r="AA10" s="16">
        <v>45814</v>
      </c>
      <c r="AB10" s="10" t="s">
        <v>27</v>
      </c>
      <c r="AC10" s="31" t="s">
        <v>32</v>
      </c>
      <c r="AD10" s="9">
        <v>512</v>
      </c>
      <c r="AE10" s="41"/>
      <c r="AF10" s="42">
        <v>138.36000000000001</v>
      </c>
      <c r="AH10" s="9"/>
      <c r="AI10" s="38"/>
      <c r="AJ10" s="9">
        <v>38</v>
      </c>
      <c r="AK10" s="16" t="s">
        <v>73</v>
      </c>
      <c r="AL10" s="10" t="s">
        <v>27</v>
      </c>
      <c r="AM10" s="31" t="s">
        <v>77</v>
      </c>
      <c r="AN10" s="9">
        <v>512</v>
      </c>
      <c r="AO10" s="41"/>
      <c r="AP10" s="42">
        <v>0</v>
      </c>
    </row>
    <row r="11" spans="1:42" x14ac:dyDescent="0.25">
      <c r="B11" s="9" t="s">
        <v>24</v>
      </c>
      <c r="C11" s="12" t="s">
        <v>98</v>
      </c>
      <c r="D11" s="9">
        <v>6</v>
      </c>
      <c r="E11" s="16">
        <v>45814</v>
      </c>
      <c r="F11" s="10" t="s">
        <v>27</v>
      </c>
      <c r="G11" s="31" t="s">
        <v>105</v>
      </c>
      <c r="H11" s="9">
        <v>530</v>
      </c>
      <c r="I11" s="41"/>
      <c r="J11" s="42">
        <v>0.5</v>
      </c>
      <c r="X11" s="9" t="s">
        <v>24</v>
      </c>
      <c r="Y11" s="12" t="s">
        <v>98</v>
      </c>
      <c r="Z11" s="9">
        <v>6</v>
      </c>
      <c r="AA11" s="16">
        <v>45814</v>
      </c>
      <c r="AB11" s="10" t="s">
        <v>27</v>
      </c>
      <c r="AC11" s="31" t="s">
        <v>32</v>
      </c>
      <c r="AD11" s="9">
        <v>530</v>
      </c>
      <c r="AE11" s="41"/>
      <c r="AF11" s="42">
        <v>0.5</v>
      </c>
      <c r="AH11" s="9"/>
      <c r="AI11" s="38"/>
      <c r="AJ11" s="9">
        <v>39</v>
      </c>
      <c r="AK11" s="16" t="s">
        <v>73</v>
      </c>
      <c r="AL11" s="10" t="s">
        <v>27</v>
      </c>
      <c r="AM11" s="31" t="s">
        <v>78</v>
      </c>
      <c r="AN11" s="9">
        <v>512</v>
      </c>
      <c r="AO11" s="41"/>
      <c r="AP11" s="42">
        <v>20</v>
      </c>
    </row>
    <row r="12" spans="1:42" x14ac:dyDescent="0.25">
      <c r="A12" s="8"/>
      <c r="B12" s="9" t="s">
        <v>24</v>
      </c>
      <c r="C12" s="12" t="s">
        <v>98</v>
      </c>
      <c r="D12" s="9">
        <v>7</v>
      </c>
      <c r="E12" s="16" t="s">
        <v>33</v>
      </c>
      <c r="F12" s="10" t="s">
        <v>27</v>
      </c>
      <c r="G12" s="31" t="s">
        <v>34</v>
      </c>
      <c r="H12" s="9">
        <v>512</v>
      </c>
      <c r="I12" s="41">
        <v>438.37</v>
      </c>
      <c r="J12" s="42"/>
      <c r="X12" s="9" t="s">
        <v>24</v>
      </c>
      <c r="Y12" s="12" t="s">
        <v>98</v>
      </c>
      <c r="Z12" s="9">
        <v>7</v>
      </c>
      <c r="AA12" s="16" t="s">
        <v>33</v>
      </c>
      <c r="AB12" s="10" t="s">
        <v>27</v>
      </c>
      <c r="AC12" s="31" t="s">
        <v>34</v>
      </c>
      <c r="AD12" s="9">
        <v>512</v>
      </c>
      <c r="AE12" s="41">
        <v>438.37</v>
      </c>
      <c r="AF12" s="42"/>
      <c r="AH12" s="9"/>
      <c r="AI12" s="38"/>
      <c r="AJ12" s="9">
        <v>40</v>
      </c>
      <c r="AK12" s="16" t="s">
        <v>73</v>
      </c>
      <c r="AL12" s="10" t="s">
        <v>27</v>
      </c>
      <c r="AM12" s="31" t="s">
        <v>79</v>
      </c>
      <c r="AN12" s="9">
        <v>512</v>
      </c>
      <c r="AO12" s="41"/>
      <c r="AP12" s="42">
        <v>15</v>
      </c>
    </row>
    <row r="13" spans="1:42" x14ac:dyDescent="0.25">
      <c r="B13" s="9" t="s">
        <v>24</v>
      </c>
      <c r="C13" s="12" t="s">
        <v>98</v>
      </c>
      <c r="D13" s="9">
        <v>8</v>
      </c>
      <c r="E13" s="16">
        <v>45906</v>
      </c>
      <c r="F13" s="10" t="s">
        <v>27</v>
      </c>
      <c r="G13" s="31" t="s">
        <v>35</v>
      </c>
      <c r="H13" s="9">
        <v>512</v>
      </c>
      <c r="I13" s="41">
        <v>960</v>
      </c>
      <c r="J13" s="42"/>
      <c r="X13" s="9" t="s">
        <v>24</v>
      </c>
      <c r="Y13" s="12" t="s">
        <v>98</v>
      </c>
      <c r="Z13" s="9">
        <v>8</v>
      </c>
      <c r="AA13" s="16">
        <v>45906</v>
      </c>
      <c r="AB13" s="10" t="s">
        <v>27</v>
      </c>
      <c r="AC13" s="31" t="s">
        <v>35</v>
      </c>
      <c r="AD13" s="9">
        <v>512</v>
      </c>
      <c r="AE13" s="41">
        <v>960</v>
      </c>
      <c r="AF13" s="42"/>
      <c r="AH13" s="9"/>
      <c r="AI13" s="38"/>
      <c r="AJ13" s="9">
        <v>41</v>
      </c>
      <c r="AK13" s="16">
        <v>45935</v>
      </c>
      <c r="AL13" s="10" t="s">
        <v>27</v>
      </c>
      <c r="AM13" s="31" t="s">
        <v>80</v>
      </c>
      <c r="AN13" s="9">
        <v>512</v>
      </c>
      <c r="AO13" s="41"/>
      <c r="AP13" s="42">
        <v>0</v>
      </c>
    </row>
    <row r="14" spans="1:42" x14ac:dyDescent="0.25">
      <c r="B14" s="9" t="s">
        <v>24</v>
      </c>
      <c r="C14" s="12" t="s">
        <v>98</v>
      </c>
      <c r="D14" s="9">
        <v>9</v>
      </c>
      <c r="E14" s="16">
        <v>45694</v>
      </c>
      <c r="F14" s="10" t="s">
        <v>37</v>
      </c>
      <c r="G14" s="31" t="s">
        <v>36</v>
      </c>
      <c r="H14" s="9">
        <v>512</v>
      </c>
      <c r="I14" s="41">
        <v>2</v>
      </c>
      <c r="J14" s="42"/>
      <c r="P14">
        <f>1434.37-1398.36</f>
        <v>36.009999999999991</v>
      </c>
      <c r="Q14">
        <f>3733.23+36.01</f>
        <v>3769.2400000000002</v>
      </c>
      <c r="X14" s="9" t="s">
        <v>24</v>
      </c>
      <c r="Y14" s="12" t="s">
        <v>98</v>
      </c>
      <c r="Z14" s="9">
        <v>9</v>
      </c>
      <c r="AA14" s="16">
        <v>45694</v>
      </c>
      <c r="AB14" s="10" t="s">
        <v>37</v>
      </c>
      <c r="AC14" s="31" t="s">
        <v>36</v>
      </c>
      <c r="AD14" s="9">
        <v>512</v>
      </c>
      <c r="AE14" s="41">
        <v>2</v>
      </c>
      <c r="AF14" s="42"/>
      <c r="AH14" s="9"/>
      <c r="AI14" s="38"/>
      <c r="AJ14" s="9">
        <v>42</v>
      </c>
      <c r="AK14" s="16">
        <v>45935</v>
      </c>
      <c r="AL14" s="10" t="s">
        <v>27</v>
      </c>
      <c r="AM14" s="31" t="s">
        <v>81</v>
      </c>
      <c r="AN14" s="9">
        <v>512</v>
      </c>
      <c r="AO14" s="41"/>
      <c r="AP14" s="42">
        <v>0</v>
      </c>
    </row>
    <row r="15" spans="1:42" x14ac:dyDescent="0.25">
      <c r="B15" s="9" t="s">
        <v>24</v>
      </c>
      <c r="C15" s="12" t="s">
        <v>98</v>
      </c>
      <c r="D15" s="9">
        <v>10</v>
      </c>
      <c r="E15" s="16">
        <v>45695</v>
      </c>
      <c r="F15" s="10" t="s">
        <v>37</v>
      </c>
      <c r="G15" s="31" t="s">
        <v>36</v>
      </c>
      <c r="H15" s="9">
        <v>512</v>
      </c>
      <c r="I15" s="41">
        <v>2</v>
      </c>
      <c r="J15" s="42"/>
      <c r="X15" s="9" t="s">
        <v>24</v>
      </c>
      <c r="Y15" s="12" t="s">
        <v>98</v>
      </c>
      <c r="Z15" s="9">
        <v>10</v>
      </c>
      <c r="AA15" s="16">
        <v>45695</v>
      </c>
      <c r="AB15" s="10" t="s">
        <v>37</v>
      </c>
      <c r="AC15" s="31" t="s">
        <v>36</v>
      </c>
      <c r="AD15" s="9">
        <v>512</v>
      </c>
      <c r="AE15" s="41">
        <v>2</v>
      </c>
      <c r="AF15" s="42"/>
      <c r="AH15" s="9"/>
      <c r="AI15" s="38"/>
      <c r="AJ15" s="9">
        <v>44</v>
      </c>
      <c r="AK15" s="16">
        <v>45935</v>
      </c>
      <c r="AL15" s="10" t="s">
        <v>27</v>
      </c>
      <c r="AM15" s="31" t="s">
        <v>83</v>
      </c>
      <c r="AN15" s="9">
        <v>512</v>
      </c>
      <c r="AO15" s="41"/>
      <c r="AP15" s="42">
        <v>0</v>
      </c>
    </row>
    <row r="16" spans="1:42" x14ac:dyDescent="0.25">
      <c r="B16" s="9" t="s">
        <v>24</v>
      </c>
      <c r="C16" s="12" t="s">
        <v>98</v>
      </c>
      <c r="D16" s="9">
        <v>11</v>
      </c>
      <c r="E16" s="16" t="s">
        <v>5</v>
      </c>
      <c r="F16" s="10" t="s">
        <v>2</v>
      </c>
      <c r="G16" s="31" t="s">
        <v>25</v>
      </c>
      <c r="H16" s="9">
        <v>512</v>
      </c>
      <c r="I16" s="41">
        <v>32</v>
      </c>
      <c r="J16" s="42"/>
      <c r="P16">
        <f>548.61-0.5</f>
        <v>548.11</v>
      </c>
      <c r="X16" s="9" t="s">
        <v>24</v>
      </c>
      <c r="Y16" s="12" t="s">
        <v>98</v>
      </c>
      <c r="Z16" s="9">
        <v>11</v>
      </c>
      <c r="AA16" s="16" t="s">
        <v>5</v>
      </c>
      <c r="AB16" s="10" t="s">
        <v>2</v>
      </c>
      <c r="AC16" s="31" t="s">
        <v>25</v>
      </c>
      <c r="AD16" s="9">
        <v>512</v>
      </c>
      <c r="AE16" s="41">
        <v>32</v>
      </c>
      <c r="AF16" s="42"/>
      <c r="AH16" s="9"/>
      <c r="AI16" s="38"/>
      <c r="AJ16" s="9">
        <v>47</v>
      </c>
      <c r="AK16" s="16">
        <v>45935</v>
      </c>
      <c r="AL16" s="10" t="s">
        <v>27</v>
      </c>
      <c r="AM16" s="31" t="s">
        <v>86</v>
      </c>
      <c r="AN16" s="9">
        <v>512</v>
      </c>
      <c r="AO16" s="41"/>
      <c r="AP16" s="42">
        <v>40</v>
      </c>
    </row>
    <row r="17" spans="2:42" x14ac:dyDescent="0.25">
      <c r="B17" s="9" t="s">
        <v>24</v>
      </c>
      <c r="C17" s="12" t="s">
        <v>56</v>
      </c>
      <c r="D17" s="9">
        <v>12</v>
      </c>
      <c r="E17" s="16" t="s">
        <v>39</v>
      </c>
      <c r="F17" s="10" t="s">
        <v>40</v>
      </c>
      <c r="G17" s="31" t="s">
        <v>49</v>
      </c>
      <c r="H17" s="9">
        <v>512</v>
      </c>
      <c r="I17" s="41">
        <v>98.5</v>
      </c>
      <c r="J17" s="42"/>
      <c r="L17" s="40" t="s">
        <v>38</v>
      </c>
      <c r="X17" s="9" t="s">
        <v>24</v>
      </c>
      <c r="Y17" s="12" t="s">
        <v>56</v>
      </c>
      <c r="Z17" s="9">
        <v>12</v>
      </c>
      <c r="AA17" s="16" t="s">
        <v>39</v>
      </c>
      <c r="AB17" s="10" t="s">
        <v>40</v>
      </c>
      <c r="AC17" s="31" t="s">
        <v>49</v>
      </c>
      <c r="AD17" s="9">
        <v>512</v>
      </c>
      <c r="AE17" s="41">
        <v>98.5</v>
      </c>
      <c r="AF17" s="42"/>
      <c r="AH17" s="9"/>
      <c r="AI17" s="38"/>
      <c r="AJ17" s="9">
        <v>48</v>
      </c>
      <c r="AK17" s="16">
        <v>45935</v>
      </c>
      <c r="AL17" s="10" t="s">
        <v>27</v>
      </c>
      <c r="AM17" s="31" t="s">
        <v>87</v>
      </c>
      <c r="AN17" s="9">
        <v>512</v>
      </c>
      <c r="AO17" s="41"/>
      <c r="AP17" s="42">
        <v>40</v>
      </c>
    </row>
    <row r="18" spans="2:42" x14ac:dyDescent="0.25">
      <c r="B18" s="9" t="s">
        <v>24</v>
      </c>
      <c r="C18" s="12" t="s">
        <v>56</v>
      </c>
      <c r="D18" s="9">
        <v>13</v>
      </c>
      <c r="E18" s="16" t="s">
        <v>41</v>
      </c>
      <c r="F18" s="10" t="s">
        <v>43</v>
      </c>
      <c r="G18" s="31" t="s">
        <v>42</v>
      </c>
      <c r="H18" s="9">
        <v>512</v>
      </c>
      <c r="I18" s="41">
        <v>319.44</v>
      </c>
      <c r="J18" s="42"/>
      <c r="M18" s="3"/>
      <c r="N18" s="3"/>
      <c r="X18" s="9" t="s">
        <v>24</v>
      </c>
      <c r="Y18" s="12" t="s">
        <v>56</v>
      </c>
      <c r="Z18" s="9">
        <v>13</v>
      </c>
      <c r="AA18" s="16" t="s">
        <v>41</v>
      </c>
      <c r="AB18" s="10" t="s">
        <v>43</v>
      </c>
      <c r="AC18" s="31" t="s">
        <v>42</v>
      </c>
      <c r="AD18" s="9">
        <v>512</v>
      </c>
      <c r="AE18" s="41">
        <v>319.44</v>
      </c>
      <c r="AF18" s="42"/>
      <c r="AH18" s="9"/>
      <c r="AI18" s="38"/>
      <c r="AJ18" s="9">
        <v>49</v>
      </c>
      <c r="AK18" s="16">
        <v>45935</v>
      </c>
      <c r="AL18" s="10" t="s">
        <v>27</v>
      </c>
      <c r="AM18" s="31" t="s">
        <v>88</v>
      </c>
      <c r="AN18" s="9">
        <v>512</v>
      </c>
      <c r="AO18" s="41"/>
      <c r="AP18" s="42">
        <v>40</v>
      </c>
    </row>
    <row r="19" spans="2:42" x14ac:dyDescent="0.25">
      <c r="B19" s="9" t="s">
        <v>24</v>
      </c>
      <c r="C19" s="12" t="s">
        <v>57</v>
      </c>
      <c r="D19" s="9">
        <v>14</v>
      </c>
      <c r="E19" s="16" t="s">
        <v>44</v>
      </c>
      <c r="F19" s="10" t="s">
        <v>37</v>
      </c>
      <c r="G19" s="31" t="s">
        <v>36</v>
      </c>
      <c r="H19" s="9">
        <v>512</v>
      </c>
      <c r="I19" s="41">
        <v>2</v>
      </c>
      <c r="J19" s="42"/>
      <c r="M19" s="17">
        <f>M3+Q3</f>
        <v>2071.1799999999998</v>
      </c>
      <c r="N19" s="17">
        <f>N3+R3</f>
        <v>3588.1599999999989</v>
      </c>
      <c r="X19" s="9" t="s">
        <v>24</v>
      </c>
      <c r="Y19" s="12" t="s">
        <v>57</v>
      </c>
      <c r="Z19" s="9">
        <v>14</v>
      </c>
      <c r="AA19" s="16" t="s">
        <v>44</v>
      </c>
      <c r="AB19" s="10" t="s">
        <v>37</v>
      </c>
      <c r="AC19" s="31" t="s">
        <v>36</v>
      </c>
      <c r="AD19" s="9">
        <v>512</v>
      </c>
      <c r="AE19" s="41">
        <v>2</v>
      </c>
      <c r="AF19" s="42"/>
      <c r="AH19" s="9"/>
      <c r="AI19" s="38"/>
      <c r="AJ19" s="9">
        <v>50</v>
      </c>
      <c r="AK19" s="16">
        <v>45935</v>
      </c>
      <c r="AL19" s="10" t="s">
        <v>27</v>
      </c>
      <c r="AM19" s="31" t="s">
        <v>89</v>
      </c>
      <c r="AN19" s="9">
        <v>512</v>
      </c>
      <c r="AO19" s="41"/>
      <c r="AP19" s="42">
        <v>40</v>
      </c>
    </row>
    <row r="20" spans="2:42" x14ac:dyDescent="0.25">
      <c r="B20" s="9" t="s">
        <v>24</v>
      </c>
      <c r="C20" s="12" t="s">
        <v>56</v>
      </c>
      <c r="D20" s="9">
        <v>15</v>
      </c>
      <c r="E20" s="16">
        <v>45903</v>
      </c>
      <c r="F20" s="10" t="s">
        <v>37</v>
      </c>
      <c r="G20" s="31" t="s">
        <v>36</v>
      </c>
      <c r="H20" s="9">
        <v>512</v>
      </c>
      <c r="I20" s="41">
        <v>2</v>
      </c>
      <c r="J20" s="42"/>
      <c r="M20" s="17">
        <f>M4+Q4</f>
        <v>1243.08</v>
      </c>
      <c r="N20" s="17">
        <f>N4+R4</f>
        <v>1045.6500000000001</v>
      </c>
      <c r="X20" s="9" t="s">
        <v>24</v>
      </c>
      <c r="Y20" s="12" t="s">
        <v>56</v>
      </c>
      <c r="Z20" s="9">
        <v>15</v>
      </c>
      <c r="AA20" s="16">
        <v>45903</v>
      </c>
      <c r="AB20" s="10" t="s">
        <v>37</v>
      </c>
      <c r="AC20" s="31" t="s">
        <v>36</v>
      </c>
      <c r="AD20" s="9">
        <v>512</v>
      </c>
      <c r="AE20" s="41">
        <v>2</v>
      </c>
      <c r="AF20" s="42"/>
      <c r="AH20" s="9"/>
      <c r="AI20" s="38"/>
      <c r="AJ20" s="9">
        <v>54</v>
      </c>
      <c r="AK20" s="16">
        <v>45787</v>
      </c>
      <c r="AL20" s="10" t="s">
        <v>27</v>
      </c>
      <c r="AM20" s="31" t="s">
        <v>94</v>
      </c>
      <c r="AN20" s="9">
        <v>512</v>
      </c>
      <c r="AO20" s="41">
        <v>1243.08</v>
      </c>
      <c r="AP20" s="42"/>
    </row>
    <row r="21" spans="2:42" x14ac:dyDescent="0.25">
      <c r="B21" s="9" t="s">
        <v>24</v>
      </c>
      <c r="C21" s="38">
        <v>45909</v>
      </c>
      <c r="D21" s="9">
        <v>16</v>
      </c>
      <c r="E21" s="16" t="s">
        <v>44</v>
      </c>
      <c r="F21" s="10" t="s">
        <v>2</v>
      </c>
      <c r="G21" s="31" t="s">
        <v>45</v>
      </c>
      <c r="H21" s="9">
        <v>512</v>
      </c>
      <c r="I21" s="41">
        <v>140</v>
      </c>
      <c r="J21" s="42"/>
      <c r="X21" s="9" t="s">
        <v>24</v>
      </c>
      <c r="Y21" s="38">
        <v>45909</v>
      </c>
      <c r="Z21" s="9">
        <v>16</v>
      </c>
      <c r="AA21" s="16" t="s">
        <v>44</v>
      </c>
      <c r="AB21" s="10" t="s">
        <v>2</v>
      </c>
      <c r="AC21" s="31" t="s">
        <v>45</v>
      </c>
      <c r="AD21" s="9">
        <v>512</v>
      </c>
      <c r="AE21" s="41">
        <v>140</v>
      </c>
      <c r="AF21" s="42"/>
      <c r="AH21" s="9"/>
      <c r="AI21" s="38"/>
      <c r="AJ21" s="9">
        <v>55</v>
      </c>
      <c r="AK21" s="16">
        <v>45938</v>
      </c>
      <c r="AL21" s="10" t="s">
        <v>50</v>
      </c>
      <c r="AM21" s="31" t="s">
        <v>95</v>
      </c>
      <c r="AN21" s="9">
        <v>512</v>
      </c>
      <c r="AO21" s="41"/>
      <c r="AP21" s="42">
        <v>174.2</v>
      </c>
    </row>
    <row r="22" spans="2:42" x14ac:dyDescent="0.25">
      <c r="B22" s="9" t="s">
        <v>24</v>
      </c>
      <c r="C22" s="12" t="s">
        <v>56</v>
      </c>
      <c r="D22" s="9">
        <v>17</v>
      </c>
      <c r="E22" s="16" t="s">
        <v>46</v>
      </c>
      <c r="F22" s="10" t="s">
        <v>48</v>
      </c>
      <c r="G22" s="31" t="s">
        <v>47</v>
      </c>
      <c r="H22" s="9">
        <v>512</v>
      </c>
      <c r="I22" s="41">
        <v>72.87</v>
      </c>
      <c r="J22" s="42"/>
      <c r="X22" s="9" t="s">
        <v>24</v>
      </c>
      <c r="Y22" s="12" t="s">
        <v>56</v>
      </c>
      <c r="Z22" s="9">
        <v>17</v>
      </c>
      <c r="AA22" s="16" t="s">
        <v>46</v>
      </c>
      <c r="AB22" s="10" t="s">
        <v>48</v>
      </c>
      <c r="AC22" s="31" t="s">
        <v>47</v>
      </c>
      <c r="AD22" s="9">
        <v>512</v>
      </c>
      <c r="AE22" s="41">
        <v>72.87</v>
      </c>
      <c r="AF22" s="42"/>
      <c r="AH22" s="9"/>
      <c r="AI22" s="38"/>
      <c r="AJ22" s="9">
        <v>56</v>
      </c>
      <c r="AK22" s="16">
        <v>45938</v>
      </c>
      <c r="AL22" s="10" t="s">
        <v>50</v>
      </c>
      <c r="AM22" s="31" t="s">
        <v>96</v>
      </c>
      <c r="AN22" s="9">
        <v>512</v>
      </c>
      <c r="AO22" s="41"/>
      <c r="AP22" s="42">
        <v>119.2</v>
      </c>
    </row>
    <row r="23" spans="2:42" x14ac:dyDescent="0.25">
      <c r="B23" s="9" t="s">
        <v>24</v>
      </c>
      <c r="C23" s="38">
        <v>45928</v>
      </c>
      <c r="D23" s="9">
        <v>18</v>
      </c>
      <c r="E23" s="16">
        <v>45906</v>
      </c>
      <c r="F23" s="10" t="s">
        <v>50</v>
      </c>
      <c r="G23" s="31" t="s">
        <v>106</v>
      </c>
      <c r="H23" s="9">
        <v>512</v>
      </c>
      <c r="I23" s="41"/>
      <c r="J23" s="42">
        <v>94.2</v>
      </c>
      <c r="X23" s="9" t="s">
        <v>24</v>
      </c>
      <c r="Y23" s="38">
        <v>45928</v>
      </c>
      <c r="Z23" s="9">
        <v>18</v>
      </c>
      <c r="AA23" s="16">
        <v>45906</v>
      </c>
      <c r="AB23" s="10" t="s">
        <v>50</v>
      </c>
      <c r="AC23" s="31" t="s">
        <v>51</v>
      </c>
      <c r="AD23" s="9">
        <v>512</v>
      </c>
      <c r="AE23" s="41"/>
      <c r="AF23" s="42">
        <v>94.2</v>
      </c>
      <c r="AH23" s="9"/>
      <c r="AI23" s="38"/>
      <c r="AJ23" s="9">
        <v>57</v>
      </c>
      <c r="AK23" s="16">
        <v>45938</v>
      </c>
      <c r="AL23" s="10" t="s">
        <v>50</v>
      </c>
      <c r="AM23" s="31" t="s">
        <v>97</v>
      </c>
      <c r="AN23" s="9">
        <v>512</v>
      </c>
      <c r="AO23" s="41"/>
      <c r="AP23" s="42">
        <v>125</v>
      </c>
    </row>
    <row r="24" spans="2:42" x14ac:dyDescent="0.25">
      <c r="B24" s="9" t="s">
        <v>24</v>
      </c>
      <c r="C24" s="38">
        <v>45931</v>
      </c>
      <c r="D24" s="9">
        <v>19</v>
      </c>
      <c r="E24" s="16">
        <v>45906</v>
      </c>
      <c r="F24" s="10" t="s">
        <v>50</v>
      </c>
      <c r="G24" s="31" t="s">
        <v>107</v>
      </c>
      <c r="H24" s="9">
        <v>512</v>
      </c>
      <c r="I24" s="41"/>
      <c r="J24" s="42">
        <v>192.7</v>
      </c>
      <c r="X24" s="9" t="s">
        <v>24</v>
      </c>
      <c r="Y24" s="38">
        <v>45931</v>
      </c>
      <c r="Z24" s="9">
        <v>19</v>
      </c>
      <c r="AA24" s="16">
        <v>45906</v>
      </c>
      <c r="AB24" s="10" t="s">
        <v>50</v>
      </c>
      <c r="AC24" s="31" t="s">
        <v>52</v>
      </c>
      <c r="AD24" s="9">
        <v>512</v>
      </c>
      <c r="AE24" s="41"/>
      <c r="AF24" s="42">
        <v>192.7</v>
      </c>
      <c r="AH24" s="9"/>
      <c r="AI24" s="38"/>
      <c r="AJ24" s="9"/>
      <c r="AK24" s="16"/>
      <c r="AL24" s="10"/>
      <c r="AM24" s="31"/>
      <c r="AN24" s="9"/>
      <c r="AO24" s="41"/>
      <c r="AP24" s="42"/>
    </row>
    <row r="25" spans="2:42" x14ac:dyDescent="0.25">
      <c r="B25" s="9" t="s">
        <v>24</v>
      </c>
      <c r="C25" s="38">
        <v>45931</v>
      </c>
      <c r="D25" s="9">
        <v>20</v>
      </c>
      <c r="E25" s="16" t="s">
        <v>53</v>
      </c>
      <c r="F25" s="10" t="s">
        <v>50</v>
      </c>
      <c r="G25" s="31" t="s">
        <v>108</v>
      </c>
      <c r="H25" s="9">
        <v>512</v>
      </c>
      <c r="I25" s="41"/>
      <c r="J25" s="42">
        <v>159.19999999999999</v>
      </c>
      <c r="X25" s="9" t="s">
        <v>24</v>
      </c>
      <c r="Y25" s="38">
        <v>45931</v>
      </c>
      <c r="Z25" s="9">
        <v>20</v>
      </c>
      <c r="AA25" s="16" t="s">
        <v>53</v>
      </c>
      <c r="AB25" s="10" t="s">
        <v>50</v>
      </c>
      <c r="AC25" s="31" t="s">
        <v>54</v>
      </c>
      <c r="AD25" s="9">
        <v>512</v>
      </c>
      <c r="AE25" s="41"/>
      <c r="AF25" s="42">
        <v>159.19999999999999</v>
      </c>
      <c r="AH25" s="9"/>
      <c r="AI25" s="38"/>
      <c r="AJ25" s="9"/>
      <c r="AK25" s="16"/>
      <c r="AL25" s="10"/>
      <c r="AM25" s="31"/>
      <c r="AN25" s="9"/>
      <c r="AO25" s="41"/>
      <c r="AP25" s="42"/>
    </row>
    <row r="26" spans="2:42" x14ac:dyDescent="0.25">
      <c r="B26" s="9" t="s">
        <v>24</v>
      </c>
      <c r="C26" s="38">
        <v>45931</v>
      </c>
      <c r="D26" s="9">
        <v>21</v>
      </c>
      <c r="E26" s="16">
        <v>45923</v>
      </c>
      <c r="F26" s="10" t="s">
        <v>50</v>
      </c>
      <c r="G26" s="31" t="s">
        <v>109</v>
      </c>
      <c r="H26" s="9">
        <v>512</v>
      </c>
      <c r="I26" s="41"/>
      <c r="J26" s="42">
        <v>125</v>
      </c>
      <c r="X26" s="9" t="s">
        <v>24</v>
      </c>
      <c r="Y26" s="38">
        <v>45931</v>
      </c>
      <c r="Z26" s="9">
        <v>21</v>
      </c>
      <c r="AA26" s="16">
        <v>45923</v>
      </c>
      <c r="AB26" s="10" t="s">
        <v>50</v>
      </c>
      <c r="AC26" s="31" t="s">
        <v>59</v>
      </c>
      <c r="AD26" s="9">
        <v>512</v>
      </c>
      <c r="AE26" s="41"/>
      <c r="AF26" s="42">
        <v>125</v>
      </c>
    </row>
    <row r="27" spans="2:42" x14ac:dyDescent="0.25">
      <c r="B27" s="9" t="s">
        <v>24</v>
      </c>
      <c r="C27" s="38">
        <v>45931</v>
      </c>
      <c r="D27" s="9">
        <v>22</v>
      </c>
      <c r="E27" s="16">
        <v>45923</v>
      </c>
      <c r="F27" s="10" t="s">
        <v>50</v>
      </c>
      <c r="G27" s="31" t="s">
        <v>110</v>
      </c>
      <c r="H27" s="9">
        <v>512</v>
      </c>
      <c r="I27" s="41"/>
      <c r="J27" s="42">
        <v>119.45</v>
      </c>
      <c r="X27" s="9" t="s">
        <v>24</v>
      </c>
      <c r="Y27" s="38">
        <v>45931</v>
      </c>
      <c r="Z27" s="9">
        <v>22</v>
      </c>
      <c r="AA27" s="16">
        <v>45923</v>
      </c>
      <c r="AB27" s="10" t="s">
        <v>50</v>
      </c>
      <c r="AC27" s="31" t="s">
        <v>60</v>
      </c>
      <c r="AD27" s="9">
        <v>512</v>
      </c>
      <c r="AE27" s="41"/>
      <c r="AF27" s="42">
        <v>119.45</v>
      </c>
    </row>
    <row r="28" spans="2:42" x14ac:dyDescent="0.25">
      <c r="B28" s="9" t="s">
        <v>24</v>
      </c>
      <c r="C28" s="38">
        <v>45931</v>
      </c>
      <c r="D28" s="9">
        <v>23</v>
      </c>
      <c r="E28" s="16">
        <v>45923</v>
      </c>
      <c r="F28" s="10" t="s">
        <v>50</v>
      </c>
      <c r="G28" s="31" t="s">
        <v>111</v>
      </c>
      <c r="H28" s="9">
        <v>512</v>
      </c>
      <c r="I28" s="41"/>
      <c r="J28" s="42">
        <v>174.2</v>
      </c>
      <c r="X28" s="9" t="s">
        <v>24</v>
      </c>
      <c r="Y28" s="38">
        <v>45931</v>
      </c>
      <c r="Z28" s="9">
        <v>23</v>
      </c>
      <c r="AA28" s="16">
        <v>45923</v>
      </c>
      <c r="AB28" s="10" t="s">
        <v>50</v>
      </c>
      <c r="AC28" s="31" t="s">
        <v>61</v>
      </c>
      <c r="AD28" s="9">
        <v>512</v>
      </c>
      <c r="AE28" s="41"/>
      <c r="AF28" s="42">
        <v>174.2</v>
      </c>
    </row>
    <row r="29" spans="2:42" x14ac:dyDescent="0.25">
      <c r="B29" s="9" t="s">
        <v>24</v>
      </c>
      <c r="C29" s="38">
        <v>45931</v>
      </c>
      <c r="D29" s="9">
        <v>24</v>
      </c>
      <c r="E29" s="16">
        <v>45923</v>
      </c>
      <c r="F29" s="10" t="s">
        <v>50</v>
      </c>
      <c r="G29" s="31" t="s">
        <v>112</v>
      </c>
      <c r="H29" s="9">
        <v>512</v>
      </c>
      <c r="I29" s="41"/>
      <c r="J29" s="42">
        <v>196.35</v>
      </c>
      <c r="X29" s="9" t="s">
        <v>24</v>
      </c>
      <c r="Y29" s="38">
        <v>45931</v>
      </c>
      <c r="Z29" s="9">
        <v>24</v>
      </c>
      <c r="AA29" s="16">
        <v>45923</v>
      </c>
      <c r="AB29" s="10" t="s">
        <v>50</v>
      </c>
      <c r="AC29" s="31" t="s">
        <v>62</v>
      </c>
      <c r="AD29" s="9">
        <v>512</v>
      </c>
      <c r="AE29" s="41"/>
      <c r="AF29" s="42">
        <v>196.35</v>
      </c>
    </row>
    <row r="30" spans="2:42" x14ac:dyDescent="0.25">
      <c r="B30" s="9" t="s">
        <v>24</v>
      </c>
      <c r="C30" s="38">
        <v>45931</v>
      </c>
      <c r="D30" s="9">
        <v>25</v>
      </c>
      <c r="E30" s="16" t="s">
        <v>63</v>
      </c>
      <c r="F30" s="10" t="s">
        <v>50</v>
      </c>
      <c r="G30" s="31" t="s">
        <v>113</v>
      </c>
      <c r="H30" s="9">
        <v>512</v>
      </c>
      <c r="I30" s="41"/>
      <c r="J30" s="42">
        <v>159.19999999999999</v>
      </c>
      <c r="X30" s="9" t="s">
        <v>24</v>
      </c>
      <c r="Y30" s="38">
        <v>45931</v>
      </c>
      <c r="Z30" s="9">
        <v>25</v>
      </c>
      <c r="AA30" s="16" t="s">
        <v>63</v>
      </c>
      <c r="AB30" s="10" t="s">
        <v>50</v>
      </c>
      <c r="AC30" s="31" t="s">
        <v>64</v>
      </c>
      <c r="AD30" s="9">
        <v>512</v>
      </c>
      <c r="AE30" s="41"/>
      <c r="AF30" s="42">
        <v>159.19999999999999</v>
      </c>
    </row>
    <row r="31" spans="2:42" x14ac:dyDescent="0.25">
      <c r="B31" s="9" t="s">
        <v>24</v>
      </c>
      <c r="C31" s="38">
        <v>45931</v>
      </c>
      <c r="D31" s="9">
        <v>26</v>
      </c>
      <c r="E31" s="16" t="s">
        <v>63</v>
      </c>
      <c r="F31" s="10" t="s">
        <v>50</v>
      </c>
      <c r="G31" s="31" t="s">
        <v>114</v>
      </c>
      <c r="H31" s="9">
        <v>512</v>
      </c>
      <c r="I31" s="41"/>
      <c r="J31" s="42">
        <v>119.2</v>
      </c>
      <c r="X31" s="9" t="s">
        <v>24</v>
      </c>
      <c r="Y31" s="38">
        <v>45931</v>
      </c>
      <c r="Z31" s="9">
        <v>26</v>
      </c>
      <c r="AA31" s="16" t="s">
        <v>63</v>
      </c>
      <c r="AB31" s="10" t="s">
        <v>50</v>
      </c>
      <c r="AC31" s="31" t="s">
        <v>65</v>
      </c>
      <c r="AD31" s="9">
        <v>512</v>
      </c>
      <c r="AE31" s="41"/>
      <c r="AF31" s="42">
        <v>119.2</v>
      </c>
    </row>
    <row r="32" spans="2:42" x14ac:dyDescent="0.25">
      <c r="B32" s="9" t="s">
        <v>24</v>
      </c>
      <c r="C32" s="38">
        <v>45931</v>
      </c>
      <c r="D32" s="9">
        <v>27</v>
      </c>
      <c r="E32" s="16" t="s">
        <v>63</v>
      </c>
      <c r="F32" s="10" t="s">
        <v>50</v>
      </c>
      <c r="G32" s="31" t="s">
        <v>115</v>
      </c>
      <c r="H32" s="9">
        <v>512</v>
      </c>
      <c r="I32" s="41"/>
      <c r="J32" s="42">
        <v>119.2</v>
      </c>
      <c r="X32" s="9" t="s">
        <v>24</v>
      </c>
      <c r="Y32" s="38">
        <v>45931</v>
      </c>
      <c r="Z32" s="9">
        <v>27</v>
      </c>
      <c r="AA32" s="16" t="s">
        <v>63</v>
      </c>
      <c r="AB32" s="10" t="s">
        <v>50</v>
      </c>
      <c r="AC32" s="31" t="s">
        <v>66</v>
      </c>
      <c r="AD32" s="9">
        <v>512</v>
      </c>
      <c r="AE32" s="41"/>
      <c r="AF32" s="42">
        <v>119.2</v>
      </c>
    </row>
    <row r="33" spans="2:32" x14ac:dyDescent="0.25">
      <c r="B33" s="9"/>
      <c r="C33" s="12"/>
      <c r="D33" s="9">
        <v>28</v>
      </c>
      <c r="E33" s="16" t="s">
        <v>63</v>
      </c>
      <c r="F33" s="10" t="s">
        <v>50</v>
      </c>
      <c r="G33" s="31" t="s">
        <v>116</v>
      </c>
      <c r="H33" s="9">
        <v>512</v>
      </c>
      <c r="I33" s="41"/>
      <c r="J33" s="42">
        <v>174.2</v>
      </c>
      <c r="X33" s="9" t="s">
        <v>24</v>
      </c>
      <c r="Y33" s="38">
        <v>45931</v>
      </c>
      <c r="Z33" s="9">
        <v>29</v>
      </c>
      <c r="AA33" s="16" t="s">
        <v>63</v>
      </c>
      <c r="AB33" s="10" t="s">
        <v>50</v>
      </c>
      <c r="AC33" s="31" t="s">
        <v>68</v>
      </c>
      <c r="AD33" s="9">
        <v>512</v>
      </c>
      <c r="AE33" s="41"/>
      <c r="AF33" s="42">
        <v>94.2</v>
      </c>
    </row>
    <row r="34" spans="2:32" x14ac:dyDescent="0.25">
      <c r="B34" s="9" t="s">
        <v>24</v>
      </c>
      <c r="C34" s="38">
        <v>45931</v>
      </c>
      <c r="D34" s="9">
        <v>29</v>
      </c>
      <c r="E34" s="16" t="s">
        <v>63</v>
      </c>
      <c r="F34" s="10" t="s">
        <v>50</v>
      </c>
      <c r="G34" s="31" t="s">
        <v>117</v>
      </c>
      <c r="H34" s="9">
        <v>512</v>
      </c>
      <c r="I34" s="41"/>
      <c r="J34" s="42">
        <v>94.2</v>
      </c>
      <c r="X34" s="9" t="s">
        <v>24</v>
      </c>
      <c r="Y34" s="38">
        <v>45931</v>
      </c>
      <c r="Z34" s="9">
        <v>30</v>
      </c>
      <c r="AA34" s="16" t="s">
        <v>63</v>
      </c>
      <c r="AB34" s="10" t="s">
        <v>50</v>
      </c>
      <c r="AC34" s="31" t="s">
        <v>69</v>
      </c>
      <c r="AD34" s="9">
        <v>512</v>
      </c>
      <c r="AE34" s="41"/>
      <c r="AF34" s="42">
        <v>150</v>
      </c>
    </row>
    <row r="35" spans="2:32" x14ac:dyDescent="0.25">
      <c r="B35" s="9" t="s">
        <v>24</v>
      </c>
      <c r="C35" s="38">
        <v>45931</v>
      </c>
      <c r="D35" s="9">
        <v>30</v>
      </c>
      <c r="E35" s="16" t="s">
        <v>63</v>
      </c>
      <c r="F35" s="10" t="s">
        <v>50</v>
      </c>
      <c r="G35" s="31" t="s">
        <v>118</v>
      </c>
      <c r="H35" s="9">
        <v>512</v>
      </c>
      <c r="I35" s="41"/>
      <c r="J35" s="42">
        <v>150</v>
      </c>
      <c r="X35" s="9" t="s">
        <v>24</v>
      </c>
      <c r="Y35" s="38">
        <v>45930</v>
      </c>
      <c r="Z35" s="9">
        <v>31</v>
      </c>
      <c r="AA35" s="16" t="s">
        <v>63</v>
      </c>
      <c r="AB35" s="10" t="s">
        <v>50</v>
      </c>
      <c r="AC35" s="31" t="s">
        <v>70</v>
      </c>
      <c r="AD35" s="9">
        <v>512</v>
      </c>
      <c r="AE35" s="41"/>
      <c r="AF35" s="42">
        <v>159.19999999999999</v>
      </c>
    </row>
    <row r="36" spans="2:32" x14ac:dyDescent="0.25">
      <c r="B36" s="9" t="s">
        <v>24</v>
      </c>
      <c r="C36" s="38">
        <v>45930</v>
      </c>
      <c r="D36" s="9">
        <v>31</v>
      </c>
      <c r="E36" s="16" t="s">
        <v>63</v>
      </c>
      <c r="F36" s="10" t="s">
        <v>50</v>
      </c>
      <c r="G36" s="31" t="s">
        <v>119</v>
      </c>
      <c r="H36" s="9">
        <v>512</v>
      </c>
      <c r="I36" s="41"/>
      <c r="J36" s="42">
        <v>159.19999999999999</v>
      </c>
      <c r="X36" s="9" t="s">
        <v>24</v>
      </c>
      <c r="Y36" s="38">
        <v>45930</v>
      </c>
      <c r="Z36" s="9">
        <v>32</v>
      </c>
      <c r="AA36" s="16" t="s">
        <v>63</v>
      </c>
      <c r="AB36" s="10" t="s">
        <v>50</v>
      </c>
      <c r="AC36" s="31" t="s">
        <v>71</v>
      </c>
      <c r="AD36" s="9">
        <v>512</v>
      </c>
      <c r="AE36" s="41"/>
      <c r="AF36" s="42">
        <v>94.2</v>
      </c>
    </row>
    <row r="37" spans="2:32" x14ac:dyDescent="0.25">
      <c r="B37" s="9" t="s">
        <v>24</v>
      </c>
      <c r="C37" s="38">
        <v>45930</v>
      </c>
      <c r="D37" s="9">
        <v>32</v>
      </c>
      <c r="E37" s="16" t="s">
        <v>63</v>
      </c>
      <c r="F37" s="10" t="s">
        <v>50</v>
      </c>
      <c r="G37" s="31" t="s">
        <v>120</v>
      </c>
      <c r="H37" s="9">
        <v>512</v>
      </c>
      <c r="I37" s="41"/>
      <c r="J37" s="42">
        <v>94.2</v>
      </c>
      <c r="X37" s="9" t="s">
        <v>24</v>
      </c>
      <c r="Y37" s="38">
        <v>45932</v>
      </c>
      <c r="Z37" s="9">
        <v>34</v>
      </c>
      <c r="AA37" s="16">
        <v>45698</v>
      </c>
      <c r="AB37" s="10" t="s">
        <v>37</v>
      </c>
      <c r="AC37" s="31" t="s">
        <v>36</v>
      </c>
      <c r="AD37" s="9">
        <v>512</v>
      </c>
      <c r="AE37" s="41">
        <v>2</v>
      </c>
      <c r="AF37" s="42"/>
    </row>
    <row r="38" spans="2:32" x14ac:dyDescent="0.25">
      <c r="B38" s="9"/>
      <c r="C38" s="12"/>
      <c r="D38" s="9">
        <v>33</v>
      </c>
      <c r="E38" s="16">
        <v>45698</v>
      </c>
      <c r="F38" s="10" t="s">
        <v>50</v>
      </c>
      <c r="G38" s="31" t="s">
        <v>121</v>
      </c>
      <c r="H38" s="9">
        <v>512</v>
      </c>
      <c r="I38" s="41"/>
      <c r="J38" s="42">
        <v>159.19999999999999</v>
      </c>
      <c r="X38" s="9" t="s">
        <v>24</v>
      </c>
      <c r="Y38" s="38">
        <v>45925</v>
      </c>
      <c r="Z38" s="9">
        <v>35</v>
      </c>
      <c r="AA38" s="16" t="s">
        <v>73</v>
      </c>
      <c r="AB38" s="10" t="s">
        <v>27</v>
      </c>
      <c r="AC38" s="31" t="s">
        <v>74</v>
      </c>
      <c r="AD38" s="9">
        <v>512</v>
      </c>
      <c r="AE38" s="41"/>
      <c r="AF38" s="42">
        <v>30</v>
      </c>
    </row>
    <row r="39" spans="2:32" x14ac:dyDescent="0.25">
      <c r="B39" s="9" t="s">
        <v>24</v>
      </c>
      <c r="C39" s="38">
        <v>45932</v>
      </c>
      <c r="D39" s="9">
        <v>34</v>
      </c>
      <c r="E39" s="16">
        <v>45698</v>
      </c>
      <c r="F39" s="10" t="s">
        <v>37</v>
      </c>
      <c r="G39" s="31" t="s">
        <v>36</v>
      </c>
      <c r="H39" s="9">
        <v>512</v>
      </c>
      <c r="I39" s="41">
        <v>2</v>
      </c>
      <c r="J39" s="42"/>
      <c r="X39" s="9" t="s">
        <v>24</v>
      </c>
      <c r="Y39" s="38">
        <v>45935</v>
      </c>
      <c r="Z39" s="9">
        <v>43</v>
      </c>
      <c r="AA39" s="16">
        <v>45935</v>
      </c>
      <c r="AB39" s="10" t="s">
        <v>27</v>
      </c>
      <c r="AC39" s="31" t="s">
        <v>82</v>
      </c>
      <c r="AD39" s="9">
        <v>512</v>
      </c>
      <c r="AE39" s="41"/>
      <c r="AF39" s="42">
        <v>40</v>
      </c>
    </row>
    <row r="40" spans="2:32" x14ac:dyDescent="0.25">
      <c r="B40" s="9" t="s">
        <v>24</v>
      </c>
      <c r="C40" s="38">
        <v>45925</v>
      </c>
      <c r="D40" s="9">
        <v>35</v>
      </c>
      <c r="E40" s="16" t="s">
        <v>73</v>
      </c>
      <c r="F40" s="10" t="s">
        <v>27</v>
      </c>
      <c r="G40" s="31" t="s">
        <v>122</v>
      </c>
      <c r="H40" s="9">
        <v>512</v>
      </c>
      <c r="I40" s="41"/>
      <c r="J40" s="42">
        <v>30</v>
      </c>
      <c r="X40" s="9" t="s">
        <v>24</v>
      </c>
      <c r="Y40" s="38">
        <v>45935</v>
      </c>
      <c r="Z40" s="9">
        <v>45</v>
      </c>
      <c r="AA40" s="16">
        <v>45935</v>
      </c>
      <c r="AB40" s="10" t="s">
        <v>27</v>
      </c>
      <c r="AC40" s="31" t="s">
        <v>84</v>
      </c>
      <c r="AD40" s="9">
        <v>512</v>
      </c>
      <c r="AE40" s="41"/>
      <c r="AF40" s="42">
        <v>40</v>
      </c>
    </row>
    <row r="41" spans="2:32" x14ac:dyDescent="0.25">
      <c r="B41" s="9"/>
      <c r="C41" s="38"/>
      <c r="D41" s="9">
        <v>36</v>
      </c>
      <c r="E41" s="16">
        <v>45935</v>
      </c>
      <c r="F41" s="10" t="s">
        <v>50</v>
      </c>
      <c r="G41" s="31" t="s">
        <v>123</v>
      </c>
      <c r="H41" s="9">
        <v>512</v>
      </c>
      <c r="I41" s="41"/>
      <c r="J41" s="42">
        <v>98.85</v>
      </c>
      <c r="X41" s="9" t="s">
        <v>24</v>
      </c>
      <c r="Y41" s="38">
        <v>45935</v>
      </c>
      <c r="Z41" s="9">
        <v>46</v>
      </c>
      <c r="AA41" s="16">
        <v>45935</v>
      </c>
      <c r="AB41" s="10" t="s">
        <v>27</v>
      </c>
      <c r="AC41" s="31" t="s">
        <v>85</v>
      </c>
      <c r="AD41" s="9">
        <v>512</v>
      </c>
      <c r="AE41" s="41"/>
      <c r="AF41" s="42">
        <v>40</v>
      </c>
    </row>
    <row r="42" spans="2:32" x14ac:dyDescent="0.25">
      <c r="B42" s="9"/>
      <c r="C42" s="38"/>
      <c r="D42" s="9">
        <v>37</v>
      </c>
      <c r="E42" s="16" t="s">
        <v>73</v>
      </c>
      <c r="F42" s="10" t="s">
        <v>27</v>
      </c>
      <c r="G42" s="31" t="s">
        <v>124</v>
      </c>
      <c r="H42" s="9">
        <v>512</v>
      </c>
      <c r="I42" s="41"/>
      <c r="J42" s="42">
        <v>0</v>
      </c>
      <c r="X42" s="9" t="s">
        <v>24</v>
      </c>
      <c r="Y42" s="38">
        <v>45935</v>
      </c>
      <c r="Z42" s="9">
        <v>51</v>
      </c>
      <c r="AA42" s="16">
        <v>45935</v>
      </c>
      <c r="AB42" s="10" t="s">
        <v>27</v>
      </c>
      <c r="AC42" s="31" t="s">
        <v>90</v>
      </c>
      <c r="AD42" s="9">
        <v>530</v>
      </c>
      <c r="AE42" s="41"/>
      <c r="AF42" s="42">
        <v>40</v>
      </c>
    </row>
    <row r="43" spans="2:32" x14ac:dyDescent="0.25">
      <c r="B43" s="9"/>
      <c r="C43" s="38"/>
      <c r="D43" s="9">
        <v>38</v>
      </c>
      <c r="E43" s="16" t="s">
        <v>73</v>
      </c>
      <c r="F43" s="10" t="s">
        <v>27</v>
      </c>
      <c r="G43" s="31" t="s">
        <v>125</v>
      </c>
      <c r="H43" s="9">
        <v>512</v>
      </c>
      <c r="I43" s="41"/>
      <c r="J43" s="42">
        <v>0</v>
      </c>
      <c r="X43" s="9" t="s">
        <v>24</v>
      </c>
      <c r="Y43" s="38">
        <v>45935</v>
      </c>
      <c r="Z43" s="9">
        <v>52</v>
      </c>
      <c r="AA43" s="16">
        <v>45935</v>
      </c>
      <c r="AB43" s="10" t="s">
        <v>27</v>
      </c>
      <c r="AC43" s="31" t="s">
        <v>91</v>
      </c>
      <c r="AD43" s="9">
        <v>512</v>
      </c>
      <c r="AE43" s="41"/>
      <c r="AF43" s="42">
        <v>40</v>
      </c>
    </row>
    <row r="44" spans="2:32" x14ac:dyDescent="0.25">
      <c r="B44" s="9"/>
      <c r="C44" s="38"/>
      <c r="D44" s="9">
        <v>39</v>
      </c>
      <c r="E44" s="16" t="s">
        <v>73</v>
      </c>
      <c r="F44" s="10" t="s">
        <v>27</v>
      </c>
      <c r="G44" s="31" t="s">
        <v>126</v>
      </c>
      <c r="H44" s="9">
        <v>512</v>
      </c>
      <c r="I44" s="41"/>
      <c r="J44" s="42">
        <v>20</v>
      </c>
      <c r="X44" s="9" t="s">
        <v>24</v>
      </c>
      <c r="Y44" s="38">
        <v>45935</v>
      </c>
      <c r="Z44" s="9">
        <v>53</v>
      </c>
      <c r="AA44" s="16">
        <v>45787</v>
      </c>
      <c r="AB44" s="10" t="s">
        <v>92</v>
      </c>
      <c r="AC44" s="31" t="s">
        <v>93</v>
      </c>
      <c r="AD44" s="9">
        <v>530</v>
      </c>
      <c r="AE44" s="41"/>
      <c r="AF44" s="42">
        <v>3</v>
      </c>
    </row>
    <row r="45" spans="2:32" x14ac:dyDescent="0.25">
      <c r="B45" s="9"/>
      <c r="C45" s="38"/>
      <c r="D45" s="9">
        <v>40</v>
      </c>
      <c r="E45" s="16" t="s">
        <v>73</v>
      </c>
      <c r="F45" s="10" t="s">
        <v>27</v>
      </c>
      <c r="G45" s="31" t="s">
        <v>127</v>
      </c>
      <c r="H45" s="9">
        <v>512</v>
      </c>
      <c r="I45" s="41"/>
      <c r="J45" s="42">
        <v>15</v>
      </c>
      <c r="X45" s="9"/>
      <c r="Y45" s="38"/>
      <c r="Z45" s="9"/>
      <c r="AA45" s="16"/>
      <c r="AB45" s="10"/>
      <c r="AC45" s="31"/>
      <c r="AD45" s="9"/>
      <c r="AE45" s="41"/>
      <c r="AF45" s="42"/>
    </row>
    <row r="46" spans="2:32" x14ac:dyDescent="0.25">
      <c r="B46" s="9"/>
      <c r="C46" s="38"/>
      <c r="D46" s="9">
        <v>41</v>
      </c>
      <c r="E46" s="16">
        <v>45935</v>
      </c>
      <c r="F46" s="10" t="s">
        <v>27</v>
      </c>
      <c r="G46" s="31" t="s">
        <v>128</v>
      </c>
      <c r="H46" s="9">
        <v>512</v>
      </c>
      <c r="I46" s="41"/>
      <c r="J46" s="42">
        <v>0</v>
      </c>
      <c r="X46" s="9"/>
      <c r="Y46" s="38"/>
      <c r="Z46" s="9"/>
      <c r="AA46" s="16"/>
      <c r="AB46" s="10"/>
      <c r="AC46" s="31"/>
      <c r="AD46" s="9"/>
      <c r="AE46" s="41"/>
      <c r="AF46" s="42"/>
    </row>
    <row r="47" spans="2:32" x14ac:dyDescent="0.25">
      <c r="B47" s="9"/>
      <c r="C47" s="38"/>
      <c r="D47" s="9">
        <v>42</v>
      </c>
      <c r="E47" s="16">
        <v>45935</v>
      </c>
      <c r="F47" s="10" t="s">
        <v>27</v>
      </c>
      <c r="G47" s="31" t="s">
        <v>129</v>
      </c>
      <c r="H47" s="9">
        <v>512</v>
      </c>
      <c r="I47" s="41"/>
      <c r="J47" s="42">
        <v>0</v>
      </c>
      <c r="X47" s="9"/>
      <c r="Y47" s="38"/>
      <c r="Z47" s="9"/>
      <c r="AA47" s="16"/>
      <c r="AB47" s="10"/>
      <c r="AC47" s="31"/>
      <c r="AD47" s="9"/>
      <c r="AE47" s="41"/>
      <c r="AF47" s="42"/>
    </row>
    <row r="48" spans="2:32" x14ac:dyDescent="0.25">
      <c r="B48" s="9" t="s">
        <v>24</v>
      </c>
      <c r="C48" s="38">
        <v>45935</v>
      </c>
      <c r="D48" s="9">
        <v>43</v>
      </c>
      <c r="E48" s="16">
        <v>45935</v>
      </c>
      <c r="F48" s="10" t="s">
        <v>27</v>
      </c>
      <c r="G48" s="31" t="s">
        <v>130</v>
      </c>
      <c r="H48" s="9">
        <v>512</v>
      </c>
      <c r="I48" s="41"/>
      <c r="J48" s="42">
        <v>40</v>
      </c>
      <c r="X48" s="9"/>
      <c r="Y48" s="38"/>
      <c r="Z48" s="9"/>
      <c r="AA48" s="16"/>
      <c r="AB48" s="10"/>
      <c r="AC48" s="31"/>
      <c r="AD48" s="9"/>
      <c r="AE48" s="41"/>
      <c r="AF48" s="42"/>
    </row>
    <row r="49" spans="2:32" x14ac:dyDescent="0.25">
      <c r="B49" s="9"/>
      <c r="C49" s="38"/>
      <c r="D49" s="9">
        <v>44</v>
      </c>
      <c r="E49" s="16">
        <v>45935</v>
      </c>
      <c r="F49" s="10" t="s">
        <v>27</v>
      </c>
      <c r="G49" s="31" t="s">
        <v>131</v>
      </c>
      <c r="H49" s="9">
        <v>512</v>
      </c>
      <c r="I49" s="41"/>
      <c r="J49" s="42">
        <v>0</v>
      </c>
      <c r="X49" s="9"/>
      <c r="Y49" s="38"/>
      <c r="Z49" s="9"/>
      <c r="AA49" s="16"/>
      <c r="AB49" s="10"/>
      <c r="AC49" s="31"/>
      <c r="AD49" s="9"/>
      <c r="AE49" s="41"/>
      <c r="AF49" s="42"/>
    </row>
    <row r="50" spans="2:32" x14ac:dyDescent="0.25">
      <c r="B50" s="9" t="s">
        <v>24</v>
      </c>
      <c r="C50" s="38">
        <v>45935</v>
      </c>
      <c r="D50" s="9">
        <v>45</v>
      </c>
      <c r="E50" s="16">
        <v>45935</v>
      </c>
      <c r="F50" s="10" t="s">
        <v>27</v>
      </c>
      <c r="G50" s="31" t="s">
        <v>132</v>
      </c>
      <c r="H50" s="9">
        <v>512</v>
      </c>
      <c r="I50" s="41"/>
      <c r="J50" s="42">
        <v>40</v>
      </c>
      <c r="X50" s="9"/>
      <c r="Y50" s="38"/>
      <c r="Z50" s="9"/>
      <c r="AA50" s="16"/>
      <c r="AB50" s="10"/>
      <c r="AC50" s="31"/>
      <c r="AD50" s="9"/>
      <c r="AE50" s="41"/>
      <c r="AF50" s="42"/>
    </row>
    <row r="51" spans="2:32" x14ac:dyDescent="0.25">
      <c r="B51" s="9" t="s">
        <v>24</v>
      </c>
      <c r="C51" s="38">
        <v>45935</v>
      </c>
      <c r="D51" s="9">
        <v>46</v>
      </c>
      <c r="E51" s="16">
        <v>45935</v>
      </c>
      <c r="F51" s="10" t="s">
        <v>27</v>
      </c>
      <c r="G51" s="31" t="s">
        <v>133</v>
      </c>
      <c r="H51" s="9">
        <v>512</v>
      </c>
      <c r="I51" s="41"/>
      <c r="J51" s="42">
        <v>40</v>
      </c>
      <c r="X51" s="9"/>
      <c r="Y51" s="38"/>
      <c r="Z51" s="9"/>
      <c r="AA51" s="16"/>
      <c r="AB51" s="10"/>
      <c r="AC51" s="31"/>
      <c r="AD51" s="9"/>
      <c r="AE51" s="41"/>
      <c r="AF51" s="42"/>
    </row>
    <row r="52" spans="2:32" x14ac:dyDescent="0.25">
      <c r="B52" s="9"/>
      <c r="C52" s="38"/>
      <c r="D52" s="9">
        <v>47</v>
      </c>
      <c r="E52" s="16">
        <v>45935</v>
      </c>
      <c r="F52" s="10" t="s">
        <v>27</v>
      </c>
      <c r="G52" s="31" t="s">
        <v>134</v>
      </c>
      <c r="H52" s="9">
        <v>512</v>
      </c>
      <c r="I52" s="41"/>
      <c r="J52" s="42">
        <v>40</v>
      </c>
      <c r="X52" s="9"/>
      <c r="Y52" s="38"/>
      <c r="Z52" s="9"/>
      <c r="AA52" s="16"/>
      <c r="AB52" s="10"/>
      <c r="AC52" s="31"/>
      <c r="AD52" s="9"/>
      <c r="AE52" s="41"/>
      <c r="AF52" s="42"/>
    </row>
    <row r="53" spans="2:32" x14ac:dyDescent="0.25">
      <c r="B53" s="9"/>
      <c r="C53" s="38"/>
      <c r="D53" s="9">
        <v>48</v>
      </c>
      <c r="E53" s="16">
        <v>45935</v>
      </c>
      <c r="F53" s="10" t="s">
        <v>27</v>
      </c>
      <c r="G53" s="31" t="s">
        <v>135</v>
      </c>
      <c r="H53" s="9">
        <v>512</v>
      </c>
      <c r="I53" s="41"/>
      <c r="J53" s="42">
        <v>40</v>
      </c>
      <c r="X53" s="9"/>
      <c r="Y53" s="38"/>
      <c r="Z53" s="9"/>
      <c r="AA53" s="16"/>
      <c r="AB53" s="10"/>
      <c r="AC53" s="31"/>
      <c r="AD53" s="9"/>
      <c r="AE53" s="41"/>
      <c r="AF53" s="42"/>
    </row>
    <row r="54" spans="2:32" x14ac:dyDescent="0.25">
      <c r="B54" s="9"/>
      <c r="C54" s="38"/>
      <c r="D54" s="9">
        <v>49</v>
      </c>
      <c r="E54" s="16">
        <v>45935</v>
      </c>
      <c r="F54" s="10" t="s">
        <v>27</v>
      </c>
      <c r="G54" s="31" t="s">
        <v>136</v>
      </c>
      <c r="H54" s="9">
        <v>512</v>
      </c>
      <c r="I54" s="41"/>
      <c r="J54" s="42">
        <v>40</v>
      </c>
      <c r="X54" s="9"/>
      <c r="Y54" s="38"/>
      <c r="Z54" s="9"/>
      <c r="AA54" s="16"/>
      <c r="AB54" s="10"/>
      <c r="AC54" s="31"/>
      <c r="AD54" s="9"/>
      <c r="AE54" s="41"/>
      <c r="AF54" s="42"/>
    </row>
    <row r="55" spans="2:32" x14ac:dyDescent="0.25">
      <c r="B55" s="9"/>
      <c r="C55" s="38"/>
      <c r="D55" s="9">
        <v>50</v>
      </c>
      <c r="E55" s="16">
        <v>45935</v>
      </c>
      <c r="F55" s="10" t="s">
        <v>27</v>
      </c>
      <c r="G55" s="31" t="s">
        <v>137</v>
      </c>
      <c r="H55" s="9">
        <v>512</v>
      </c>
      <c r="I55" s="41"/>
      <c r="J55" s="42">
        <v>40</v>
      </c>
      <c r="X55" s="9"/>
      <c r="Y55" s="38"/>
      <c r="Z55" s="9"/>
      <c r="AA55" s="16"/>
      <c r="AB55" s="10"/>
      <c r="AC55" s="31"/>
      <c r="AD55" s="9"/>
      <c r="AE55" s="41"/>
      <c r="AF55" s="42"/>
    </row>
    <row r="56" spans="2:32" x14ac:dyDescent="0.25">
      <c r="B56" s="9" t="s">
        <v>24</v>
      </c>
      <c r="C56" s="38">
        <v>45935</v>
      </c>
      <c r="D56" s="9">
        <v>51</v>
      </c>
      <c r="E56" s="16">
        <v>45935</v>
      </c>
      <c r="F56" s="10" t="s">
        <v>27</v>
      </c>
      <c r="G56" s="31" t="s">
        <v>138</v>
      </c>
      <c r="H56" s="9">
        <v>530</v>
      </c>
      <c r="I56" s="41"/>
      <c r="J56" s="42">
        <v>40</v>
      </c>
      <c r="X56" s="9"/>
      <c r="Y56" s="38"/>
      <c r="Z56" s="9"/>
      <c r="AA56" s="16"/>
      <c r="AB56" s="10"/>
      <c r="AC56" s="31"/>
      <c r="AD56" s="9"/>
      <c r="AE56" s="41"/>
      <c r="AF56" s="42"/>
    </row>
    <row r="57" spans="2:32" x14ac:dyDescent="0.25">
      <c r="B57" s="9" t="s">
        <v>24</v>
      </c>
      <c r="C57" s="38">
        <v>45935</v>
      </c>
      <c r="D57" s="9">
        <v>52</v>
      </c>
      <c r="E57" s="16">
        <v>45935</v>
      </c>
      <c r="F57" s="10" t="s">
        <v>27</v>
      </c>
      <c r="G57" s="31" t="s">
        <v>139</v>
      </c>
      <c r="H57" s="9">
        <v>512</v>
      </c>
      <c r="I57" s="41"/>
      <c r="J57" s="42">
        <v>40</v>
      </c>
      <c r="X57" s="9"/>
      <c r="Y57" s="38"/>
      <c r="Z57" s="9"/>
      <c r="AA57" s="16"/>
      <c r="AB57" s="10"/>
      <c r="AC57" s="31"/>
      <c r="AD57" s="9"/>
      <c r="AE57" s="41"/>
      <c r="AF57" s="42"/>
    </row>
    <row r="58" spans="2:32" x14ac:dyDescent="0.25">
      <c r="B58" s="9" t="s">
        <v>24</v>
      </c>
      <c r="C58" s="38">
        <v>45935</v>
      </c>
      <c r="D58" s="9">
        <v>53</v>
      </c>
      <c r="E58" s="16">
        <v>45787</v>
      </c>
      <c r="F58" s="10" t="s">
        <v>92</v>
      </c>
      <c r="G58" s="31" t="s">
        <v>93</v>
      </c>
      <c r="H58" s="9">
        <v>530</v>
      </c>
      <c r="I58" s="41"/>
      <c r="J58" s="42">
        <v>3</v>
      </c>
      <c r="X58" s="9"/>
      <c r="Y58" s="38"/>
      <c r="Z58" s="9"/>
      <c r="AA58" s="16"/>
      <c r="AB58" s="10"/>
      <c r="AC58" s="31"/>
      <c r="AD58" s="9"/>
      <c r="AE58" s="41"/>
      <c r="AF58" s="42"/>
    </row>
    <row r="59" spans="2:32" x14ac:dyDescent="0.25">
      <c r="B59" s="9"/>
      <c r="C59" s="38"/>
      <c r="D59" s="9">
        <v>54</v>
      </c>
      <c r="E59" s="16">
        <v>45787</v>
      </c>
      <c r="F59" s="10" t="s">
        <v>27</v>
      </c>
      <c r="G59" s="31" t="s">
        <v>94</v>
      </c>
      <c r="H59" s="9">
        <v>512</v>
      </c>
      <c r="I59" s="41">
        <v>1243.08</v>
      </c>
      <c r="J59" s="42"/>
      <c r="X59" s="9"/>
      <c r="Y59" s="38"/>
      <c r="Z59" s="9"/>
      <c r="AA59" s="16"/>
      <c r="AB59" s="10"/>
      <c r="AC59" s="31"/>
      <c r="AD59" s="9"/>
      <c r="AE59" s="41"/>
      <c r="AF59" s="42"/>
    </row>
    <row r="60" spans="2:32" x14ac:dyDescent="0.25">
      <c r="B60" s="9"/>
      <c r="C60" s="38"/>
      <c r="D60" s="9">
        <v>55</v>
      </c>
      <c r="E60" s="16">
        <v>45938</v>
      </c>
      <c r="F60" s="10" t="s">
        <v>50</v>
      </c>
      <c r="G60" s="31" t="s">
        <v>140</v>
      </c>
      <c r="H60" s="9">
        <v>512</v>
      </c>
      <c r="I60" s="41"/>
      <c r="J60" s="42">
        <v>174.2</v>
      </c>
      <c r="X60" s="9"/>
      <c r="Y60" s="38"/>
      <c r="Z60" s="9"/>
      <c r="AA60" s="16"/>
      <c r="AB60" s="10"/>
      <c r="AC60" s="31"/>
      <c r="AD60" s="9"/>
      <c r="AE60" s="41"/>
      <c r="AF60" s="42"/>
    </row>
    <row r="61" spans="2:32" x14ac:dyDescent="0.25">
      <c r="B61" s="9"/>
      <c r="C61" s="38"/>
      <c r="D61" s="9">
        <v>56</v>
      </c>
      <c r="E61" s="16">
        <v>45938</v>
      </c>
      <c r="F61" s="10" t="s">
        <v>50</v>
      </c>
      <c r="G61" s="31" t="s">
        <v>141</v>
      </c>
      <c r="H61" s="9">
        <v>512</v>
      </c>
      <c r="I61" s="41"/>
      <c r="J61" s="42">
        <v>119.2</v>
      </c>
      <c r="X61" s="9"/>
      <c r="Y61" s="38"/>
      <c r="Z61" s="9"/>
      <c r="AA61" s="16"/>
      <c r="AB61" s="10"/>
      <c r="AC61" s="31"/>
      <c r="AD61" s="9"/>
      <c r="AE61" s="41"/>
      <c r="AF61" s="42"/>
    </row>
    <row r="62" spans="2:32" x14ac:dyDescent="0.25">
      <c r="B62" s="9"/>
      <c r="C62" s="38"/>
      <c r="D62" s="9">
        <v>57</v>
      </c>
      <c r="E62" s="16">
        <v>45938</v>
      </c>
      <c r="F62" s="10" t="s">
        <v>50</v>
      </c>
      <c r="G62" s="31" t="s">
        <v>142</v>
      </c>
      <c r="H62" s="9">
        <v>512</v>
      </c>
      <c r="I62" s="41"/>
      <c r="J62" s="42">
        <v>125</v>
      </c>
      <c r="X62" s="9"/>
      <c r="Y62" s="38"/>
      <c r="Z62" s="9"/>
      <c r="AA62" s="16"/>
      <c r="AB62" s="10"/>
      <c r="AC62" s="31"/>
      <c r="AD62" s="9"/>
      <c r="AE62" s="41"/>
      <c r="AF62" s="42"/>
    </row>
  </sheetData>
  <conditionalFormatting sqref="S5:S6">
    <cfRule type="expression" dxfId="26" priority="24">
      <formula>$Q5</formula>
    </cfRule>
    <cfRule type="expression" dxfId="25" priority="25">
      <formula>"$j3"</formula>
    </cfRule>
  </conditionalFormatting>
  <conditionalFormatting sqref="N6">
    <cfRule type="expression" dxfId="24" priority="31">
      <formula>$M6</formula>
    </cfRule>
  </conditionalFormatting>
  <conditionalFormatting sqref="D6:J62">
    <cfRule type="expression" dxfId="23" priority="4">
      <formula>$B6 &lt;&gt;""</formula>
    </cfRule>
  </conditionalFormatting>
  <conditionalFormatting sqref="R6">
    <cfRule type="expression" dxfId="22" priority="3">
      <formula>$M6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p_pointees">
                <anchor moveWithCells="1" sizeWithCells="1">
                  <from>
                    <xdr:col>21</xdr:col>
                    <xdr:colOff>723900</xdr:colOff>
                    <xdr:row>2</xdr:row>
                    <xdr:rowOff>47625</xdr:rowOff>
                  </from>
                  <to>
                    <xdr:col>22</xdr:col>
                    <xdr:colOff>609600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locked="0" defaultSize="0" print="0" autoFill="0" autoPict="0" macro="[0]!op_n_pointees">
                <anchor moveWithCells="1" sizeWithCells="1">
                  <from>
                    <xdr:col>32</xdr:col>
                    <xdr:colOff>85725</xdr:colOff>
                    <xdr:row>2</xdr:row>
                    <xdr:rowOff>57150</xdr:rowOff>
                  </from>
                  <to>
                    <xdr:col>32</xdr:col>
                    <xdr:colOff>733425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op_toutes">
                <anchor moveWithCells="1" sizeWithCells="1">
                  <from>
                    <xdr:col>18</xdr:col>
                    <xdr:colOff>714375</xdr:colOff>
                    <xdr:row>2</xdr:row>
                    <xdr:rowOff>47625</xdr:rowOff>
                  </from>
                  <to>
                    <xdr:col>20</xdr:col>
                    <xdr:colOff>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3">
    <tablePart r:id="rId7"/>
    <tablePart r:id="rId8"/>
    <tablePart r:id="rId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5DC96B-2CF6-4DA1-A5FF-B88DF2AE91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GL</vt:lpstr>
      <vt:lpstr>GL!Criteres</vt:lpstr>
      <vt:lpstr>GL!Extraire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GIGABYTE</dc:creator>
  <cp:lastPrinted>2025-09-24T19:43:46Z</cp:lastPrinted>
  <dcterms:created xsi:type="dcterms:W3CDTF">2025-09-03T13:25:27Z</dcterms:created>
  <dcterms:modified xsi:type="dcterms:W3CDTF">2025-10-14T15:07:58Z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2025-10-14T14:45:22Z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34a2f758-a553-4b41-829e-f350149efc78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