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509"/>
  <workbookPr codeName="ThisWorkbook"/>
  <mc:AlternateContent xmlns:mc="http://schemas.openxmlformats.org/markup-compatibility/2006">
    <mc:Choice Requires="x15">
      <x15ac:absPath xmlns:x15ac="http://schemas.microsoft.com/office/spreadsheetml/2010/11/ac" url="/Users/josselinbidau/Library/Mobile Documents/com~apple~CloudDocs/"/>
    </mc:Choice>
  </mc:AlternateContent>
  <xr:revisionPtr revIDLastSave="0" documentId="13_ncr:1_{09AE2684-F3F4-5C4D-9A80-2E3AE3EB1CC4}" xr6:coauthVersionLast="47" xr6:coauthVersionMax="47" xr10:uidLastSave="{00000000-0000-0000-0000-000000000000}"/>
  <bookViews>
    <workbookView xWindow="-38400" yWindow="0" windowWidth="38400" windowHeight="21600" tabRatio="550" activeTab="1" xr2:uid="{00000000-000D-0000-FFFF-FFFF00000000}"/>
  </bookViews>
  <sheets>
    <sheet name="Liste(2)" sheetId="6" r:id="rId1"/>
    <sheet name="04_23" sheetId="1" r:id="rId2"/>
    <sheet name="Données du graphique" sheetId="2" state="hidden" r:id="rId3"/>
  </sheets>
  <definedNames>
    <definedName name="Banque">'Liste(2)'!$A$28:$A$30</definedName>
    <definedName name="Dépenses">'Liste(2)'!$A$2:$A$44</definedName>
    <definedName name="DépensesMensuellesTotales">'04_23'!$F$9</definedName>
    <definedName name="ÉpargneMensuelleTotale">'04_23'!$F$12</definedName>
    <definedName name="Impôts">'Liste(2)'!$A$2:$A$4</definedName>
    <definedName name="_xlnm.Print_Titles" localSheetId="1">'04_23'!$16:$17</definedName>
    <definedName name="Investissement">'Liste(2)'!$A$31:$A$35</definedName>
    <definedName name="Logement">'Liste(2)'!$A$5:$A$13</definedName>
    <definedName name="Loisirs">'Liste(2)'!$A$36:$A$43</definedName>
    <definedName name="RevenuMensuelTotal">'04_23'!$F$6</definedName>
    <definedName name="Transport">'Liste(2)'!$A$23:$A$27</definedName>
    <definedName name="Vie_courante">'Liste(2)'!$A$14:$A$22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24" i="1" l="1"/>
  <c r="L34" i="1"/>
  <c r="L33" i="1"/>
  <c r="N25" i="1" s="1"/>
  <c r="L31" i="1"/>
  <c r="F9" i="1"/>
  <c r="L23" i="1"/>
  <c r="L32" i="1"/>
  <c r="L29" i="1"/>
  <c r="L30" i="1"/>
  <c r="L28" i="1"/>
  <c r="L25" i="1"/>
  <c r="L27" i="1"/>
  <c r="L26" i="1"/>
  <c r="L24" i="1"/>
  <c r="G22" i="1"/>
  <c r="G19" i="1"/>
  <c r="G18" i="1"/>
  <c r="F12" i="1" l="1"/>
  <c r="F6" i="1"/>
  <c r="B5" i="2" l="1"/>
  <c r="B4" i="2" s="1"/>
  <c r="B6" i="2"/>
  <c r="F15" i="1"/>
</calcChain>
</file>

<file path=xl/sharedStrings.xml><?xml version="1.0" encoding="utf-8"?>
<sst xmlns="http://schemas.openxmlformats.org/spreadsheetml/2006/main" count="113" uniqueCount="76">
  <si>
    <t>Budget personnel</t>
  </si>
  <si>
    <t>Pourcentage du revenu dépensé</t>
  </si>
  <si>
    <t>Revenu mensuel</t>
  </si>
  <si>
    <t>ÉLÉMENT</t>
  </si>
  <si>
    <t>Source de revenu 1</t>
  </si>
  <si>
    <t>Source de revenu 2</t>
  </si>
  <si>
    <t>Autres</t>
  </si>
  <si>
    <t>MONTANT</t>
  </si>
  <si>
    <t>Dépenses mensuelles</t>
  </si>
  <si>
    <t>Résumé</t>
  </si>
  <si>
    <t>REVENU MENSUEL TOTAL</t>
  </si>
  <si>
    <t>DÉPENSES MENSUELLES TOTALES</t>
  </si>
  <si>
    <t>ÉPARGNE MENSUELLE TOTALE</t>
  </si>
  <si>
    <t>LIQUIDITÉS</t>
  </si>
  <si>
    <t>DATE D’ÉCHÉANCE</t>
  </si>
  <si>
    <t>[Date]</t>
  </si>
  <si>
    <t>Épargne mensuelle</t>
  </si>
  <si>
    <t>DATE</t>
  </si>
  <si>
    <t xml:space="preserve"> </t>
  </si>
  <si>
    <t>DONNÉES DU GRAPHIQUE</t>
  </si>
  <si>
    <t>Impôt sur le revenu et IFI</t>
  </si>
  <si>
    <t>URSSAF emploi à domicile</t>
  </si>
  <si>
    <t>Cotisations sociales indépendant régime micro</t>
  </si>
  <si>
    <t>Loyer ou prêt résidence principale/secondaire</t>
  </si>
  <si>
    <t>Taxe(s) foncière(s) et d'habitation</t>
  </si>
  <si>
    <t>Assurance de prêt</t>
  </si>
  <si>
    <t>Charges de copropriété, syndic, garage…</t>
  </si>
  <si>
    <t>Ameublement et électroménager</t>
  </si>
  <si>
    <t>Énergies (électricité, gaz, bois, fioul, eau)</t>
  </si>
  <si>
    <t>Bricolage et travaux</t>
  </si>
  <si>
    <t>Assurance habitation/scolaire</t>
  </si>
  <si>
    <t>Alimentation (courses, lunchbox, sandwich…)</t>
  </si>
  <si>
    <t>Vêtements, sacs et chaussures</t>
  </si>
  <si>
    <t>Beauté, coiffeur, pressing</t>
  </si>
  <si>
    <t>Soins (para)médicaux non remboursés</t>
  </si>
  <si>
    <t>Assurance santé (mutuelle)</t>
  </si>
  <si>
    <t>Autres courses non alimentaires</t>
  </si>
  <si>
    <t>Employé à domicile (ménage, jardin…)</t>
  </si>
  <si>
    <t>Abonnements train/métro/car</t>
  </si>
  <si>
    <t>Entretien et contrôle technique véhicule ou vélo</t>
  </si>
  <si>
    <t>Assurance auto/moto</t>
  </si>
  <si>
    <t>Carburant (essence, diesel, électrique,…)</t>
  </si>
  <si>
    <t>Péage, abonnement Coyote</t>
  </si>
  <si>
    <t>Prêts divers (auto, travaux, conso, étudiant…)</t>
  </si>
  <si>
    <t>Assurance prévoyance</t>
  </si>
  <si>
    <t>Frais bancaires (CB, forfait, agios, frais, etc.)</t>
  </si>
  <si>
    <t>Prêt immobilier locatif</t>
  </si>
  <si>
    <t>Assurance prêt locatif</t>
  </si>
  <si>
    <t>Assurance propriétaire non occupant</t>
  </si>
  <si>
    <t>Frais de copropriété, entretien et gestion locative</t>
  </si>
  <si>
    <t>Travaux immo locatif</t>
  </si>
  <si>
    <t>Activités (sport, musique, poterie, club, association)</t>
  </si>
  <si>
    <t>Sorties (théâtre, cinéma, concert)</t>
  </si>
  <si>
    <t>Presse, livres, multimédia, bibliothèque</t>
  </si>
  <si>
    <t>Restaurants et livraisons repas</t>
  </si>
  <si>
    <t>Tabac, PMU, loterie</t>
  </si>
  <si>
    <t>Vacances, week-ends et voyages</t>
  </si>
  <si>
    <t>Sorties apéro, amis, bars, matchs</t>
  </si>
  <si>
    <t>Autres abonnements (Netflix, musique, jeux vidéo)</t>
  </si>
  <si>
    <t>Dépenses apéro, fêtes</t>
  </si>
  <si>
    <t>Cadeaux (anniversaire, noel)</t>
  </si>
  <si>
    <t>Téléphone, internet</t>
  </si>
  <si>
    <t>Dépenses</t>
  </si>
  <si>
    <t>Revenus</t>
  </si>
  <si>
    <t>Salaire</t>
  </si>
  <si>
    <t>Interessement</t>
  </si>
  <si>
    <t>Participation</t>
  </si>
  <si>
    <t>Titres restaurants</t>
  </si>
  <si>
    <t>Prime exceptionnelle</t>
  </si>
  <si>
    <t>Épargne</t>
  </si>
  <si>
    <t>PEL</t>
  </si>
  <si>
    <t>Livret A</t>
  </si>
  <si>
    <t>PEA</t>
  </si>
  <si>
    <t>...</t>
  </si>
  <si>
    <t>CAF</t>
  </si>
  <si>
    <t>Assurance habitation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</si>
</sst>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6">
    <numFmt numFmtId="164" formatCode="_(&quot;€&quot;* #,##0.00_);_(&quot;€&quot;* \(#,##0.00\);_(&quot;€&quot;* &quot;-&quot;??_);_(@_)"/>
    <numFmt numFmtId="165" formatCode="&quot;£&quot;#,##0"/>
    <numFmt numFmtId="166" formatCode="&quot;£&quot;#,##0.00"/>
    <numFmt numFmtId="167" formatCode="#,##0\ &quot;€&quot;"/>
    <numFmt numFmtId="168" formatCode="#,##0.00\ &quot;€&quot;"/>
    <numFmt numFmtId="169" formatCode="0&quot; &quot;%"/>
  </numFmts>
  <fonts count="10" x14ac:knownFonts="1">
    <font>
      <sz val="10"/>
      <color theme="3" tint="0.24994659260841701"/>
      <name val="Century Gothic"/>
      <family val="2"/>
      <scheme val="minor"/>
    </font>
    <font>
      <b/>
      <sz val="10"/>
      <color theme="3" tint="9.9948118533890809E-2"/>
      <name val="Tahoma"/>
      <family val="2"/>
      <scheme val="major"/>
    </font>
    <font>
      <sz val="10"/>
      <color theme="2" tint="-9.9978637043366805E-2"/>
      <name val="Century Gothic"/>
      <family val="2"/>
      <scheme val="minor"/>
    </font>
    <font>
      <sz val="24"/>
      <color theme="3" tint="0.24994659260841701"/>
      <name val="Century Gothic"/>
      <family val="2"/>
      <scheme val="minor"/>
    </font>
    <font>
      <sz val="10"/>
      <color theme="4"/>
      <name val="Tahoma"/>
      <family val="2"/>
      <scheme val="major"/>
    </font>
    <font>
      <sz val="20"/>
      <color theme="0"/>
      <name val="Tahoma"/>
      <family val="2"/>
      <scheme val="major"/>
    </font>
    <font>
      <sz val="13"/>
      <color theme="3" tint="0.24994659260841701"/>
      <name val="Tahoma"/>
      <family val="2"/>
      <scheme val="major"/>
    </font>
    <font>
      <sz val="10"/>
      <name val="Century Gothic"/>
      <family val="2"/>
      <scheme val="minor"/>
    </font>
    <font>
      <sz val="6"/>
      <name val="Century Gothic"/>
      <family val="3"/>
      <charset val="128"/>
      <scheme val="minor"/>
    </font>
    <font>
      <sz val="10"/>
      <color theme="3" tint="0.24994659260841701"/>
      <name val="Century Gothic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3" tint="9.9948118533890809E-2"/>
        <bgColor indexed="64"/>
      </patternFill>
    </fill>
    <fill>
      <patternFill patternType="solid">
        <fgColor theme="2" tint="-9.9948118533890809E-2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theme="2" tint="-0.24994659260841701"/>
      </bottom>
      <diagonal/>
    </border>
  </borders>
  <cellStyleXfs count="7">
    <xf numFmtId="0" fontId="0" fillId="4" borderId="0"/>
    <xf numFmtId="0" fontId="5" fillId="3" borderId="0" applyNumberFormat="0" applyBorder="0" applyProtection="0">
      <alignment horizontal="left" vertical="center"/>
    </xf>
    <xf numFmtId="0" fontId="6" fillId="4" borderId="0" applyNumberFormat="0" applyProtection="0">
      <alignment horizontal="left"/>
    </xf>
    <xf numFmtId="0" fontId="4" fillId="4" borderId="1" applyNumberFormat="0" applyAlignment="0" applyProtection="0"/>
    <xf numFmtId="165" fontId="3" fillId="4" borderId="0" applyAlignment="0" applyProtection="0"/>
    <xf numFmtId="0" fontId="1" fillId="0" borderId="0" applyNumberFormat="0" applyFill="0" applyBorder="0" applyAlignment="0" applyProtection="0"/>
    <xf numFmtId="164" fontId="9" fillId="0" borderId="0" applyFont="0" applyFill="0" applyBorder="0" applyAlignment="0" applyProtection="0"/>
  </cellStyleXfs>
  <cellXfs count="21">
    <xf numFmtId="0" fontId="0" fillId="4" borderId="0" xfId="0"/>
    <xf numFmtId="0" fontId="2" fillId="4" borderId="0" xfId="0" applyFont="1" applyAlignment="1">
      <alignment horizontal="left" vertical="center"/>
    </xf>
    <xf numFmtId="166" fontId="2" fillId="4" borderId="0" xfId="0" applyNumberFormat="1" applyFont="1" applyAlignment="1">
      <alignment horizontal="left" vertical="center"/>
    </xf>
    <xf numFmtId="0" fontId="0" fillId="2" borderId="0" xfId="0" applyFont="1" applyFill="1" applyAlignment="1">
      <alignment horizontal="left" vertical="center"/>
    </xf>
    <xf numFmtId="0" fontId="0" fillId="4" borderId="0" xfId="0" applyFont="1" applyAlignment="1">
      <alignment horizontal="left" vertical="center"/>
    </xf>
    <xf numFmtId="0" fontId="0" fillId="4" borderId="0" xfId="0" applyFont="1"/>
    <xf numFmtId="9" fontId="0" fillId="4" borderId="0" xfId="0" applyNumberFormat="1" applyFont="1" applyAlignment="1">
      <alignment vertical="center"/>
    </xf>
    <xf numFmtId="14" fontId="0" fillId="4" borderId="0" xfId="0" applyNumberFormat="1" applyFont="1" applyAlignment="1">
      <alignment horizontal="left" vertical="center"/>
    </xf>
    <xf numFmtId="0" fontId="0" fillId="4" borderId="0" xfId="0" applyFont="1" applyAlignment="1">
      <alignment horizontal="left"/>
    </xf>
    <xf numFmtId="14" fontId="0" fillId="4" borderId="0" xfId="0" applyNumberFormat="1" applyFont="1" applyAlignment="1">
      <alignment horizontal="left"/>
    </xf>
    <xf numFmtId="0" fontId="6" fillId="4" borderId="0" xfId="2">
      <alignment horizontal="left"/>
    </xf>
    <xf numFmtId="0" fontId="5" fillId="3" borderId="0" xfId="1" applyBorder="1">
      <alignment horizontal="left" vertical="center"/>
    </xf>
    <xf numFmtId="0" fontId="4" fillId="4" borderId="1" xfId="3" applyAlignment="1">
      <alignment horizontal="left" vertical="center"/>
    </xf>
    <xf numFmtId="168" fontId="0" fillId="4" borderId="0" xfId="0" applyNumberFormat="1" applyFont="1" applyAlignment="1">
      <alignment horizontal="left" vertical="center"/>
    </xf>
    <xf numFmtId="169" fontId="7" fillId="4" borderId="0" xfId="0" applyNumberFormat="1" applyFont="1" applyAlignment="1">
      <alignment horizontal="left" vertical="center"/>
    </xf>
    <xf numFmtId="14" fontId="4" fillId="4" borderId="1" xfId="3" applyNumberFormat="1" applyAlignment="1">
      <alignment horizontal="left" vertical="center"/>
    </xf>
    <xf numFmtId="168" fontId="0" fillId="4" borderId="0" xfId="0" applyNumberFormat="1" applyFont="1" applyAlignment="1">
      <alignment horizontal="left"/>
    </xf>
    <xf numFmtId="164" fontId="0" fillId="4" borderId="0" xfId="6" applyFont="1" applyFill="1" applyAlignment="1">
      <alignment horizontal="left"/>
    </xf>
    <xf numFmtId="164" fontId="0" fillId="4" borderId="0" xfId="0" applyNumberFormat="1" applyFont="1" applyAlignment="1">
      <alignment horizontal="left"/>
    </xf>
    <xf numFmtId="0" fontId="4" fillId="4" borderId="1" xfId="3" applyAlignment="1"/>
    <xf numFmtId="167" fontId="3" fillId="4" borderId="0" xfId="4" applyNumberFormat="1" applyAlignment="1">
      <alignment horizontal="left" vertical="top"/>
    </xf>
  </cellXfs>
  <cellStyles count="7">
    <cellStyle name="Monétaire" xfId="6" builtinId="4"/>
    <cellStyle name="Normal" xfId="0" builtinId="0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</cellStyles>
  <dxfs count="15">
    <dxf>
      <font>
        <name val="Century Gothic"/>
        <scheme val="minor"/>
      </font>
      <numFmt numFmtId="168" formatCode="#,##0.00\ &quot;€&quot;"/>
      <alignment horizontal="left" vertical="center" textRotation="0" wrapText="0" indent="0" justifyLastLine="0" shrinkToFit="0" readingOrder="0"/>
    </dxf>
    <dxf>
      <font>
        <name val="Century Gothic"/>
        <scheme val="minor"/>
      </font>
      <numFmt numFmtId="170" formatCode="m/d/yy"/>
      <alignment horizontal="left" vertical="center" textRotation="0" wrapText="0" indent="0" justifyLastLine="0" shrinkToFit="0" readingOrder="0"/>
    </dxf>
    <dxf>
      <font>
        <name val="Century Gothic"/>
        <scheme val="minor"/>
      </font>
      <alignment horizontal="left" vertical="center" textRotation="0" wrapText="0" indent="0" justifyLastLine="0" shrinkToFit="0" readingOrder="0"/>
    </dxf>
    <dxf>
      <font>
        <name val="Century Gothic"/>
        <scheme val="minor"/>
      </font>
      <numFmt numFmtId="168" formatCode="#,##0.00\ &quot;€&quot;"/>
      <alignment horizontal="left" vertical="center" textRotation="0" wrapText="0" indent="0" justifyLastLine="0" shrinkToFit="0" readingOrder="0"/>
    </dxf>
    <dxf>
      <font>
        <name val="Century Gothic"/>
        <scheme val="minor"/>
      </font>
      <numFmt numFmtId="170" formatCode="m/d/yy"/>
      <alignment horizontal="left" vertical="center" textRotation="0" wrapText="0" indent="0" justifyLastLine="0" shrinkToFit="0" readingOrder="0"/>
    </dxf>
    <dxf>
      <font>
        <name val="Century Gothic"/>
        <scheme val="minor"/>
      </font>
      <alignment horizontal="left" vertical="center" textRotation="0" wrapText="0" indent="0" justifyLastLine="0" shrinkToFit="0" readingOrder="0"/>
    </dxf>
    <dxf>
      <font>
        <name val="Century Gothic"/>
        <scheme val="minor"/>
      </font>
      <alignment horizontal="left" vertical="center" textRotation="0" wrapText="0" indent="0" justifyLastLine="0" shrinkToFit="0" readingOrder="0"/>
    </dxf>
    <dxf>
      <font>
        <name val="Century Gothic"/>
        <scheme val="minor"/>
      </font>
      <numFmt numFmtId="168" formatCode="#,##0.00\ &quot;€&quot;"/>
      <alignment horizontal="left" vertical="center" textRotation="0" wrapText="0" indent="0" justifyLastLine="0" shrinkToFit="0" readingOrder="0"/>
    </dxf>
    <dxf>
      <font>
        <name val="Century Gothic"/>
        <scheme val="minor"/>
      </font>
      <alignment horizontal="left" vertical="center" textRotation="0" wrapText="0" indent="0" justifyLastLine="0" shrinkToFit="0" readingOrder="0"/>
    </dxf>
    <dxf>
      <font>
        <name val="Century Gothic"/>
        <scheme val="minor"/>
      </font>
      <alignment horizontal="left" vertical="center" textRotation="0" wrapText="0" indent="0" justifyLastLine="0" shrinkToFit="0" readingOrder="0"/>
    </dxf>
    <dxf>
      <font>
        <color theme="7" tint="-0.24994659260841701"/>
      </font>
    </dxf>
    <dxf>
      <font>
        <b val="0"/>
        <i val="0"/>
        <color theme="3" tint="0.24994659260841701"/>
      </font>
      <fill>
        <patternFill>
          <bgColor theme="2" tint="-9.9948118533890809E-2"/>
        </patternFill>
      </fill>
      <border>
        <top style="double">
          <color theme="3" tint="9.9948118533890809E-2"/>
        </top>
      </border>
    </dxf>
    <dxf>
      <font>
        <b val="0"/>
        <i val="0"/>
        <color theme="4"/>
      </font>
      <fill>
        <patternFill patternType="solid">
          <fgColor theme="1"/>
          <bgColor theme="2" tint="-9.9948118533890809E-2"/>
        </patternFill>
      </fill>
      <border diagonalUp="0" diagonalDown="0">
        <left/>
        <right/>
        <top/>
        <bottom style="thin">
          <color theme="2" tint="-0.24994659260841701"/>
        </bottom>
        <vertical/>
        <horizontal/>
      </border>
    </dxf>
    <dxf>
      <font>
        <b val="0"/>
        <i val="0"/>
        <color theme="3" tint="0.24994659260841701"/>
      </font>
      <fill>
        <patternFill>
          <bgColor theme="2" tint="-9.9948118533890809E-2"/>
        </patternFill>
      </fill>
      <border diagonalUp="0" diagonalDown="0">
        <left/>
        <right/>
        <top/>
        <bottom/>
        <vertical/>
        <horizontal style="thin">
          <color theme="2" tint="-0.24994659260841701"/>
        </horizontal>
      </border>
    </dxf>
    <dxf>
      <fill>
        <patternFill>
          <fgColor rgb="FFFFFF00"/>
        </patternFill>
      </fill>
    </dxf>
  </dxfs>
  <tableStyles count="2" defaultTableStyle="TableStyleMedium2" defaultPivotStyle="PivotStyleLight16">
    <tableStyle name="Style de tableau 1" pivot="0" count="1" xr9:uid="{E0D252BF-4CB0-154F-B888-44D7AC180E43}">
      <tableStyleElement type="headerRow" dxfId="14"/>
    </tableStyle>
    <tableStyle name="Table Budget personnel" pivot="0" count="3" xr9:uid="{00000000-0011-0000-FFFF-FFFF00000000}">
      <tableStyleElement type="wholeTable" dxfId="13"/>
      <tableStyleElement type="headerRow" dxfId="12"/>
      <tableStyleElement type="totalRow" dxfId="11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0261220415477837"/>
          <c:y val="0.19933717294131384"/>
          <c:w val="0.77479386099288527"/>
          <c:h val="0.64091170605289205"/>
        </c:manualLayout>
      </c:layout>
      <c:doughnutChart>
        <c:varyColors val="1"/>
        <c:ser>
          <c:idx val="0"/>
          <c:order val="0"/>
          <c:spPr>
            <a:solidFill>
              <a:schemeClr val="accent2"/>
            </a:solidFill>
          </c:spPr>
          <c:dPt>
            <c:idx val="0"/>
            <c:bubble3D val="0"/>
            <c:spPr>
              <a:solidFill>
                <a:schemeClr val="accent2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DEA9-4669-9A55-9B918C2F1273}"/>
              </c:ext>
            </c:extLst>
          </c:dPt>
          <c:dPt>
            <c:idx val="1"/>
            <c:bubble3D val="0"/>
            <c:spPr>
              <a:solidFill>
                <a:schemeClr val="accent1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DEA9-4669-9A55-9B918C2F1273}"/>
              </c:ext>
            </c:extLst>
          </c:dPt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DEA9-4669-9A55-9B918C2F1273}"/>
                </c:ext>
              </c:extLst>
            </c:dLbl>
            <c:dLbl>
              <c:idx val="1"/>
              <c:layout>
                <c:manualLayout>
                  <c:x val="1.2404568818206039E-2"/>
                  <c:y val="-0.1019932861112450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98759543118179394"/>
                      <c:h val="0.99988896314623976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3-DEA9-4669-9A55-9B918C2F1273}"/>
                </c:ext>
              </c:extLst>
            </c:dLbl>
            <c:numFmt formatCode="0&quot; &quot;%" sourceLinked="0"/>
            <c:spPr>
              <a:noFill/>
              <a:ln>
                <a:noFill/>
              </a:ln>
              <a:effectLst/>
            </c:spPr>
            <c:txPr>
              <a:bodyPr rot="0" spcFirstLastPara="1" vertOverflow="clip" horzOverflow="clip" vert="horz" wrap="square" lIns="38100" tIns="19050" rIns="38100" bIns="19050" anchor="ctr" anchorCtr="1">
                <a:noAutofit/>
              </a:bodyPr>
              <a:lstStyle/>
              <a:p>
                <a:pPr>
                  <a:defRPr sz="5300" b="0" i="0" u="none" strike="noStrike" kern="1200" baseline="0">
                    <a:solidFill>
                      <a:schemeClr val="tx2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  <a:noFill/>
                  <a:ln>
                    <a:noFill/>
                  </a:ln>
                </c15:spPr>
              </c:ext>
            </c:extLst>
          </c:dLbls>
          <c:val>
            <c:numRef>
              <c:f>'Données du graphique'!$B$4:$B$5</c:f>
              <c:numCache>
                <c:formatCode>0" "%</c:formatCode>
                <c:ptCount val="2"/>
                <c:pt idx="0">
                  <c:v>0.5316346666666667</c:v>
                </c:pt>
                <c:pt idx="1">
                  <c:v>0.46836533333333336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2E22-4DD0-9B19-D5F075987E9B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  <c:showLeaderLines val="0"/>
        </c:dLbls>
        <c:firstSliceAng val="0"/>
        <c:holeSize val="75"/>
      </c:doughnutChart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26349955885043119"/>
          <c:y val="4.1568151832956132E-2"/>
          <c:w val="0.67371022743361519"/>
          <c:h val="0.78521554440591468"/>
        </c:manualLayout>
      </c:layout>
      <c:barChart>
        <c:barDir val="col"/>
        <c:grouping val="clustered"/>
        <c:varyColors val="0"/>
        <c:ser>
          <c:idx val="0"/>
          <c:order val="0"/>
          <c:tx>
            <c:v>Revenus</c:v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Lit>
              <c:ptCount val="1"/>
              <c:pt idx="0">
                <c:v> </c:v>
              </c:pt>
            </c:strLit>
          </c:cat>
          <c:val>
            <c:numRef>
              <c:f>'04_23'!$F$6</c:f>
              <c:numCache>
                <c:formatCode>#,##0\ "€"</c:formatCode>
                <c:ptCount val="1"/>
                <c:pt idx="0">
                  <c:v>3750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2D9-4A8D-AD80-74C09DFD73FF}"/>
            </c:ext>
          </c:extLst>
        </c:ser>
        <c:ser>
          <c:idx val="1"/>
          <c:order val="1"/>
          <c:tx>
            <c:v>Dépenses</c:v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Lit>
              <c:ptCount val="1"/>
              <c:pt idx="0">
                <c:v> </c:v>
              </c:pt>
            </c:strLit>
          </c:cat>
          <c:val>
            <c:numRef>
              <c:f>'04_23'!$F$9</c:f>
              <c:numCache>
                <c:formatCode>#,##0\ "€"</c:formatCode>
                <c:ptCount val="1"/>
                <c:pt idx="0">
                  <c:v>1756.3700000000001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32D9-4A8D-AD80-74C09DFD73F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35"/>
        <c:axId val="574338208"/>
        <c:axId val="574338600"/>
      </c:barChart>
      <c:catAx>
        <c:axId val="57433820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bg2">
                <a:lumMod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74338600"/>
        <c:crosses val="autoZero"/>
        <c:auto val="1"/>
        <c:lblAlgn val="ctr"/>
        <c:lblOffset val="100"/>
        <c:noMultiLvlLbl val="0"/>
      </c:catAx>
      <c:valAx>
        <c:axId val="574338600"/>
        <c:scaling>
          <c:orientation val="minMax"/>
        </c:scaling>
        <c:delete val="0"/>
        <c:axPos val="l"/>
        <c:numFmt formatCode="#,##0\ &quot;€&quot;" sourceLinked="1"/>
        <c:majorTickMark val="out"/>
        <c:minorTickMark val="none"/>
        <c:tickLblPos val="nextTo"/>
        <c:spPr>
          <a:noFill/>
          <a:ln>
            <a:solidFill>
              <a:schemeClr val="bg2">
                <a:lumMod val="75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2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7433820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18281840413974934"/>
          <c:y val="0.89169339188382579"/>
          <c:w val="0.77258841220149943"/>
          <c:h val="6.6542893695824779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tx2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2">
        <a:lumMod val="90000"/>
      </a:schemeClr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</xdr:row>
      <xdr:rowOff>129887</xdr:rowOff>
    </xdr:from>
    <xdr:to>
      <xdr:col>4</xdr:col>
      <xdr:colOff>38637</xdr:colOff>
      <xdr:row>16</xdr:row>
      <xdr:rowOff>59921</xdr:rowOff>
    </xdr:to>
    <xdr:graphicFrame macro="">
      <xdr:nvGraphicFramePr>
        <xdr:cNvPr id="4" name="grpPctRevenu" descr="Graphique en anneau affichant le pourcentage du revenu." title="Graphique Pourcentage du revenu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301040</xdr:colOff>
      <xdr:row>3</xdr:row>
      <xdr:rowOff>106456</xdr:rowOff>
    </xdr:from>
    <xdr:to>
      <xdr:col>10</xdr:col>
      <xdr:colOff>155865</xdr:colOff>
      <xdr:row>14</xdr:row>
      <xdr:rowOff>536864</xdr:rowOff>
    </xdr:to>
    <xdr:graphicFrame macro="">
      <xdr:nvGraphicFramePr>
        <xdr:cNvPr id="2" name="grpDépensesRevenu" descr="Graphique à barres affichant le revenu et les dépenses." title="Revenu et Dépenses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RevenuMensuel" displayName="RevenuMensuel" ref="B17:C20" totalsRowShown="0" dataDxfId="9">
  <autoFilter ref="B17:C20" xr:uid="{00000000-0009-0000-0100-000001000000}"/>
  <tableColumns count="2">
    <tableColumn id="1" xr3:uid="{00000000-0010-0000-0000-000001000000}" name="ÉLÉMENT" dataDxfId="8"/>
    <tableColumn id="2" xr3:uid="{00000000-0010-0000-0000-000002000000}" name="MONTANT" dataDxfId="7"/>
  </tableColumns>
  <tableStyleInfo name="Table Budget personnel" showFirstColumn="0" showLastColumn="0" showRowStripes="1" showColumnStripes="0"/>
  <extLst>
    <ext xmlns:x14="http://schemas.microsoft.com/office/spreadsheetml/2009/9/main" uri="{504A1905-F514-4f6f-8877-14C23A59335A}">
      <x14:table altText="Revenu mensuel" altTextSummary="Entrez les sources de revenu mensuel et les montants correspondants."/>
    </ext>
  </extLst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DépensesMensuelles" displayName="DépensesMensuelles" ref="E17:G35" totalsRowShown="0" dataDxfId="6">
  <autoFilter ref="E17:G35" xr:uid="{00000000-0009-0000-0100-000002000000}"/>
  <tableColumns count="3">
    <tableColumn id="1" xr3:uid="{00000000-0010-0000-0100-000001000000}" name="ÉLÉMENT" dataDxfId="5"/>
    <tableColumn id="2" xr3:uid="{00000000-0010-0000-0100-000002000000}" name="DATE D’ÉCHÉANCE" dataDxfId="4"/>
    <tableColumn id="3" xr3:uid="{00000000-0010-0000-0100-000003000000}" name="MONTANT" dataDxfId="3"/>
  </tableColumns>
  <tableStyleInfo name="Table Budget personnel" showFirstColumn="0" showLastColumn="0" showRowStripes="1" showColumnStripes="0"/>
  <extLst>
    <ext xmlns:x14="http://schemas.microsoft.com/office/spreadsheetml/2009/9/main" uri="{504A1905-F514-4f6f-8877-14C23A59335A}">
      <x14:table altText="Dépenses mensuelles" altTextSummary="Entrez les dépenses mensuelles, leur date d’échéance et les montants mensuels correspondants."/>
    </ext>
  </extLst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Épargne" displayName="Épargne" ref="I17:J20" totalsRowShown="0" dataDxfId="2">
  <autoFilter ref="I17:J20" xr:uid="{00000000-0009-0000-0100-000003000000}"/>
  <tableColumns count="2">
    <tableColumn id="1" xr3:uid="{00000000-0010-0000-0200-000001000000}" name="DATE" dataDxfId="1"/>
    <tableColumn id="2" xr3:uid="{00000000-0010-0000-0200-000002000000}" name="MONTANT" dataDxfId="0"/>
  </tableColumns>
  <tableStyleInfo name="Table Budget personnel" showFirstColumn="0" showLastColumn="0" showRowStripes="1" showColumnStripes="0"/>
  <extLst>
    <ext xmlns:x14="http://schemas.microsoft.com/office/spreadsheetml/2009/9/main" uri="{504A1905-F514-4f6f-8877-14C23A59335A}">
      <x14:table altText="Épargne" altTextSummary="Entrez l’épargne mensuelle et la date d’enregistrement."/>
    </ext>
  </extLst>
</table>
</file>

<file path=xl/theme/theme1.xml><?xml version="1.0" encoding="utf-8"?>
<a:theme xmlns:a="http://schemas.openxmlformats.org/drawingml/2006/main" name="Personal budget2">
  <a:themeElements>
    <a:clrScheme name="Personal budget">
      <a:dk1>
        <a:sysClr val="windowText" lastClr="000000"/>
      </a:dk1>
      <a:lt1>
        <a:sysClr val="window" lastClr="FFFFFF"/>
      </a:lt1>
      <a:dk2>
        <a:srgbClr val="2A2A29"/>
      </a:dk2>
      <a:lt2>
        <a:srgbClr val="EEEEEB"/>
      </a:lt2>
      <a:accent1>
        <a:srgbClr val="0592FE"/>
      </a:accent1>
      <a:accent2>
        <a:srgbClr val="69BBFE"/>
      </a:accent2>
      <a:accent3>
        <a:srgbClr val="2EB470"/>
      </a:accent3>
      <a:accent4>
        <a:srgbClr val="F35754"/>
      </a:accent4>
      <a:accent5>
        <a:srgbClr val="B35297"/>
      </a:accent5>
      <a:accent6>
        <a:srgbClr val="FB911F"/>
      </a:accent6>
      <a:hlink>
        <a:srgbClr val="B35297"/>
      </a:hlink>
      <a:folHlink>
        <a:srgbClr val="0591FE"/>
      </a:folHlink>
    </a:clrScheme>
    <a:fontScheme name="Personal budget">
      <a:majorFont>
        <a:latin typeface="Tahoma"/>
        <a:ea typeface=""/>
        <a:cs typeface=""/>
      </a:majorFont>
      <a:minorFont>
        <a:latin typeface="Century Gothic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3.xml"/><Relationship Id="rId4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A8F3A4-62BC-7840-9C3A-314054F06845}">
  <dimension ref="A1:C44"/>
  <sheetViews>
    <sheetView workbookViewId="0">
      <selection activeCell="A14" sqref="A14"/>
    </sheetView>
  </sheetViews>
  <sheetFormatPr baseColWidth="10" defaultRowHeight="13" x14ac:dyDescent="0.15"/>
  <cols>
    <col min="1" max="1" width="43.5" bestFit="1" customWidth="1"/>
    <col min="2" max="2" width="17.83203125" bestFit="1" customWidth="1"/>
    <col min="3" max="3" width="8" bestFit="1" customWidth="1"/>
  </cols>
  <sheetData>
    <row r="1" spans="1:3" x14ac:dyDescent="0.15">
      <c r="A1" t="s">
        <v>62</v>
      </c>
      <c r="B1" t="s">
        <v>63</v>
      </c>
      <c r="C1" t="s">
        <v>69</v>
      </c>
    </row>
    <row r="2" spans="1:3" x14ac:dyDescent="0.15">
      <c r="A2" t="s">
        <v>20</v>
      </c>
      <c r="B2" t="s">
        <v>64</v>
      </c>
      <c r="C2" t="s">
        <v>70</v>
      </c>
    </row>
    <row r="3" spans="1:3" x14ac:dyDescent="0.15">
      <c r="A3" t="s">
        <v>21</v>
      </c>
      <c r="B3" t="s">
        <v>65</v>
      </c>
      <c r="C3" t="s">
        <v>71</v>
      </c>
    </row>
    <row r="4" spans="1:3" x14ac:dyDescent="0.15">
      <c r="A4" t="s">
        <v>22</v>
      </c>
      <c r="B4" t="s">
        <v>66</v>
      </c>
      <c r="C4" t="s">
        <v>72</v>
      </c>
    </row>
    <row r="5" spans="1:3" x14ac:dyDescent="0.15">
      <c r="A5" t="s">
        <v>23</v>
      </c>
      <c r="B5" t="s">
        <v>67</v>
      </c>
    </row>
    <row r="6" spans="1:3" x14ac:dyDescent="0.15">
      <c r="A6" t="s">
        <v>24</v>
      </c>
      <c r="B6" t="s">
        <v>68</v>
      </c>
    </row>
    <row r="7" spans="1:3" x14ac:dyDescent="0.15">
      <c r="A7" t="s">
        <v>25</v>
      </c>
      <c r="B7" t="s">
        <v>74</v>
      </c>
    </row>
    <row r="8" spans="1:3" x14ac:dyDescent="0.15">
      <c r="A8" t="s">
        <v>26</v>
      </c>
    </row>
    <row r="9" spans="1:3" x14ac:dyDescent="0.15">
      <c r="A9" t="s">
        <v>27</v>
      </c>
    </row>
    <row r="10" spans="1:3" x14ac:dyDescent="0.15">
      <c r="A10" t="s">
        <v>28</v>
      </c>
    </row>
    <row r="11" spans="1:3" x14ac:dyDescent="0.15">
      <c r="A11" t="s">
        <v>61</v>
      </c>
    </row>
    <row r="12" spans="1:3" x14ac:dyDescent="0.15">
      <c r="A12" t="s">
        <v>29</v>
      </c>
    </row>
    <row r="13" spans="1:3" x14ac:dyDescent="0.15">
      <c r="A13" t="s">
        <v>75</v>
      </c>
    </row>
    <row r="14" spans="1:3" x14ac:dyDescent="0.15">
      <c r="A14" t="s">
        <v>31</v>
      </c>
    </row>
    <row r="15" spans="1:3" x14ac:dyDescent="0.15">
      <c r="A15" t="s">
        <v>32</v>
      </c>
    </row>
    <row r="16" spans="1:3" x14ac:dyDescent="0.15">
      <c r="A16" t="s">
        <v>59</v>
      </c>
    </row>
    <row r="17" spans="1:1" x14ac:dyDescent="0.15">
      <c r="A17" t="s">
        <v>33</v>
      </c>
    </row>
    <row r="18" spans="1:1" x14ac:dyDescent="0.15">
      <c r="A18" t="s">
        <v>34</v>
      </c>
    </row>
    <row r="19" spans="1:1" x14ac:dyDescent="0.15">
      <c r="A19" t="s">
        <v>35</v>
      </c>
    </row>
    <row r="20" spans="1:1" x14ac:dyDescent="0.15">
      <c r="A20" t="s">
        <v>36</v>
      </c>
    </row>
    <row r="21" spans="1:1" x14ac:dyDescent="0.15">
      <c r="A21" t="s">
        <v>37</v>
      </c>
    </row>
    <row r="22" spans="1:1" x14ac:dyDescent="0.15">
      <c r="A22" t="s">
        <v>60</v>
      </c>
    </row>
    <row r="23" spans="1:1" x14ac:dyDescent="0.15">
      <c r="A23" t="s">
        <v>38</v>
      </c>
    </row>
    <row r="24" spans="1:1" x14ac:dyDescent="0.15">
      <c r="A24" t="s">
        <v>39</v>
      </c>
    </row>
    <row r="25" spans="1:1" x14ac:dyDescent="0.15">
      <c r="A25" t="s">
        <v>40</v>
      </c>
    </row>
    <row r="26" spans="1:1" x14ac:dyDescent="0.15">
      <c r="A26" t="s">
        <v>41</v>
      </c>
    </row>
    <row r="27" spans="1:1" x14ac:dyDescent="0.15">
      <c r="A27" t="s">
        <v>42</v>
      </c>
    </row>
    <row r="28" spans="1:1" x14ac:dyDescent="0.15">
      <c r="A28" t="s">
        <v>43</v>
      </c>
    </row>
    <row r="29" spans="1:1" x14ac:dyDescent="0.15">
      <c r="A29" t="s">
        <v>44</v>
      </c>
    </row>
    <row r="30" spans="1:1" x14ac:dyDescent="0.15">
      <c r="A30" t="s">
        <v>45</v>
      </c>
    </row>
    <row r="31" spans="1:1" x14ac:dyDescent="0.15">
      <c r="A31" t="s">
        <v>46</v>
      </c>
    </row>
    <row r="32" spans="1:1" x14ac:dyDescent="0.15">
      <c r="A32" t="s">
        <v>47</v>
      </c>
    </row>
    <row r="33" spans="1:1" x14ac:dyDescent="0.15">
      <c r="A33" t="s">
        <v>48</v>
      </c>
    </row>
    <row r="34" spans="1:1" x14ac:dyDescent="0.15">
      <c r="A34" t="s">
        <v>49</v>
      </c>
    </row>
    <row r="35" spans="1:1" x14ac:dyDescent="0.15">
      <c r="A35" t="s">
        <v>50</v>
      </c>
    </row>
    <row r="36" spans="1:1" x14ac:dyDescent="0.15">
      <c r="A36" t="s">
        <v>51</v>
      </c>
    </row>
    <row r="37" spans="1:1" x14ac:dyDescent="0.15">
      <c r="A37" t="s">
        <v>52</v>
      </c>
    </row>
    <row r="38" spans="1:1" x14ac:dyDescent="0.15">
      <c r="A38" t="s">
        <v>53</v>
      </c>
    </row>
    <row r="39" spans="1:1" x14ac:dyDescent="0.15">
      <c r="A39" t="s">
        <v>54</v>
      </c>
    </row>
    <row r="40" spans="1:1" x14ac:dyDescent="0.15">
      <c r="A40" t="s">
        <v>55</v>
      </c>
    </row>
    <row r="41" spans="1:1" x14ac:dyDescent="0.15">
      <c r="A41" t="s">
        <v>56</v>
      </c>
    </row>
    <row r="42" spans="1:1" x14ac:dyDescent="0.15">
      <c r="A42" t="s">
        <v>57</v>
      </c>
    </row>
    <row r="43" spans="1:1" x14ac:dyDescent="0.15">
      <c r="A43" t="s">
        <v>58</v>
      </c>
    </row>
    <row r="44" spans="1:1" x14ac:dyDescent="0.15">
      <c r="A44" t="s">
        <v>73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theme="3" tint="0.249977111117893"/>
    <pageSetUpPr fitToPage="1"/>
  </sheetPr>
  <dimension ref="A1:P35"/>
  <sheetViews>
    <sheetView showGridLines="0" tabSelected="1" topLeftCell="A14" zoomScale="125" zoomScaleNormal="125" workbookViewId="0">
      <selection activeCell="I26" sqref="I26"/>
    </sheetView>
  </sheetViews>
  <sheetFormatPr baseColWidth="10" defaultColWidth="9.1640625" defaultRowHeight="27.75" customHeight="1" x14ac:dyDescent="0.15"/>
  <cols>
    <col min="1" max="1" width="4.5" style="8" customWidth="1"/>
    <col min="2" max="2" width="23.1640625" style="8" customWidth="1"/>
    <col min="3" max="3" width="18.33203125" style="16" customWidth="1"/>
    <col min="4" max="4" width="6.5" style="8" customWidth="1"/>
    <col min="5" max="5" width="28.1640625" style="8" customWidth="1"/>
    <col min="6" max="6" width="25.83203125" style="9" customWidth="1"/>
    <col min="7" max="7" width="19.6640625" style="16" customWidth="1"/>
    <col min="8" max="8" width="6.5" style="8" customWidth="1"/>
    <col min="9" max="9" width="17.1640625" style="9" customWidth="1"/>
    <col min="10" max="10" width="15.6640625" style="16" customWidth="1"/>
    <col min="11" max="11" width="4.5" style="8" customWidth="1"/>
    <col min="12" max="12" width="10.5" style="8" bestFit="1" customWidth="1"/>
    <col min="13" max="16384" width="9.1640625" style="8"/>
  </cols>
  <sheetData>
    <row r="1" spans="1:11" s="3" customFormat="1" ht="5.25" customHeight="1" x14ac:dyDescent="0.15"/>
    <row r="2" spans="1:11" s="11" customFormat="1" ht="40.5" customHeight="1" x14ac:dyDescent="0.15">
      <c r="B2" s="11" t="s">
        <v>0</v>
      </c>
      <c r="K2" s="11" t="s">
        <v>18</v>
      </c>
    </row>
    <row r="3" spans="1:11" s="4" customFormat="1" ht="33" customHeight="1" x14ac:dyDescent="0.2">
      <c r="B3" s="10" t="s">
        <v>1</v>
      </c>
      <c r="F3" s="10" t="s">
        <v>9</v>
      </c>
    </row>
    <row r="4" spans="1:11" s="4" customFormat="1" ht="18.75" customHeight="1" x14ac:dyDescent="0.15">
      <c r="E4" s="1"/>
      <c r="F4" s="19" t="s">
        <v>10</v>
      </c>
      <c r="G4" s="19"/>
    </row>
    <row r="5" spans="1:11" s="4" customFormat="1" ht="3.75" customHeight="1" x14ac:dyDescent="0.15">
      <c r="E5" s="1"/>
      <c r="F5" s="5"/>
      <c r="G5" s="5"/>
    </row>
    <row r="6" spans="1:11" s="4" customFormat="1" ht="46.5" customHeight="1" x14ac:dyDescent="0.15">
      <c r="E6" s="1"/>
      <c r="F6" s="20">
        <f>SUM(RevenuMensuel[MONTANT])</f>
        <v>3750</v>
      </c>
      <c r="G6" s="20"/>
      <c r="I6" s="1"/>
      <c r="J6" s="2"/>
    </row>
    <row r="7" spans="1:11" s="4" customFormat="1" ht="18.75" customHeight="1" x14ac:dyDescent="0.15">
      <c r="F7" s="19" t="s">
        <v>11</v>
      </c>
      <c r="G7" s="19"/>
      <c r="I7" s="1"/>
      <c r="J7" s="2"/>
    </row>
    <row r="8" spans="1:11" s="4" customFormat="1" ht="3.75" customHeight="1" x14ac:dyDescent="0.15">
      <c r="F8" s="5"/>
      <c r="G8" s="5"/>
      <c r="I8" s="1"/>
      <c r="J8" s="2"/>
    </row>
    <row r="9" spans="1:11" s="4" customFormat="1" ht="46.5" customHeight="1" x14ac:dyDescent="0.15">
      <c r="E9" s="6"/>
      <c r="F9" s="20">
        <f>SUM(DépensesMensuelles[MONTANT])</f>
        <v>1756.3700000000001</v>
      </c>
      <c r="G9" s="20"/>
    </row>
    <row r="10" spans="1:11" s="4" customFormat="1" ht="18.75" customHeight="1" x14ac:dyDescent="0.15">
      <c r="A10" s="6"/>
      <c r="E10" s="6"/>
      <c r="F10" s="19" t="s">
        <v>12</v>
      </c>
      <c r="G10" s="19"/>
    </row>
    <row r="11" spans="1:11" s="4" customFormat="1" ht="3.75" customHeight="1" x14ac:dyDescent="0.15">
      <c r="A11" s="6"/>
      <c r="E11" s="6"/>
      <c r="F11" s="5"/>
      <c r="G11" s="5"/>
    </row>
    <row r="12" spans="1:11" s="4" customFormat="1" ht="46.5" customHeight="1" x14ac:dyDescent="0.15">
      <c r="A12" s="6"/>
      <c r="E12" s="6"/>
      <c r="F12" s="20">
        <f>SUM(Épargne[MONTANT])</f>
        <v>650</v>
      </c>
      <c r="G12" s="20"/>
    </row>
    <row r="13" spans="1:11" s="4" customFormat="1" ht="18.75" customHeight="1" x14ac:dyDescent="0.15">
      <c r="A13" s="6"/>
      <c r="E13" s="6"/>
      <c r="F13" s="19" t="s">
        <v>13</v>
      </c>
      <c r="G13" s="19"/>
    </row>
    <row r="14" spans="1:11" s="4" customFormat="1" ht="3.75" customHeight="1" x14ac:dyDescent="0.15">
      <c r="A14" s="6"/>
      <c r="E14" s="6"/>
      <c r="F14" s="5"/>
      <c r="G14" s="5"/>
    </row>
    <row r="15" spans="1:11" s="4" customFormat="1" ht="46.5" customHeight="1" x14ac:dyDescent="0.15">
      <c r="A15" s="6"/>
      <c r="E15" s="6"/>
      <c r="F15" s="20">
        <f>RevenuMensuelTotal-DépensesMensuellesTotales-ÉpargneMensuelleTotale</f>
        <v>1343.6299999999999</v>
      </c>
      <c r="G15" s="20"/>
    </row>
    <row r="16" spans="1:11" s="4" customFormat="1" ht="31.5" customHeight="1" x14ac:dyDescent="0.2">
      <c r="B16" s="10" t="s">
        <v>2</v>
      </c>
      <c r="C16" s="10"/>
      <c r="D16"/>
      <c r="E16" s="10" t="s">
        <v>8</v>
      </c>
      <c r="F16" s="10"/>
      <c r="G16" s="10"/>
      <c r="H16"/>
      <c r="I16" s="10" t="s">
        <v>16</v>
      </c>
      <c r="J16" s="10"/>
    </row>
    <row r="17" spans="1:16" s="4" customFormat="1" ht="18.75" customHeight="1" x14ac:dyDescent="0.15">
      <c r="B17" s="12" t="s">
        <v>3</v>
      </c>
      <c r="C17" s="12" t="s">
        <v>7</v>
      </c>
      <c r="E17" s="12" t="s">
        <v>3</v>
      </c>
      <c r="F17" s="15" t="s">
        <v>14</v>
      </c>
      <c r="G17" s="12" t="s">
        <v>7</v>
      </c>
      <c r="I17" s="15" t="s">
        <v>17</v>
      </c>
      <c r="J17" s="12" t="s">
        <v>7</v>
      </c>
    </row>
    <row r="18" spans="1:16" ht="28" customHeight="1" x14ac:dyDescent="0.15">
      <c r="A18" s="4"/>
      <c r="B18" s="4" t="s">
        <v>4</v>
      </c>
      <c r="C18" s="13">
        <v>2500</v>
      </c>
      <c r="D18" s="4"/>
      <c r="E18" s="4" t="s">
        <v>23</v>
      </c>
      <c r="F18" s="7">
        <v>45023</v>
      </c>
      <c r="G18" s="13">
        <f>468.5*2</f>
        <v>937</v>
      </c>
      <c r="H18" s="4"/>
      <c r="I18" s="7" t="s">
        <v>15</v>
      </c>
      <c r="J18" s="13">
        <v>300</v>
      </c>
      <c r="K18" s="4"/>
    </row>
    <row r="19" spans="1:16" ht="28" customHeight="1" x14ac:dyDescent="0.15">
      <c r="A19" s="4"/>
      <c r="B19" s="4" t="s">
        <v>5</v>
      </c>
      <c r="C19" s="13">
        <v>1000</v>
      </c>
      <c r="D19" s="4"/>
      <c r="E19" s="4" t="s">
        <v>28</v>
      </c>
      <c r="F19" s="7">
        <v>45023</v>
      </c>
      <c r="G19" s="13">
        <f>82.5*2</f>
        <v>165</v>
      </c>
      <c r="H19" s="4"/>
      <c r="I19" s="7" t="s">
        <v>15</v>
      </c>
      <c r="J19" s="13">
        <v>250</v>
      </c>
      <c r="K19" s="4"/>
    </row>
    <row r="20" spans="1:16" ht="28" customHeight="1" x14ac:dyDescent="0.15">
      <c r="A20" s="4"/>
      <c r="B20" s="4" t="s">
        <v>6</v>
      </c>
      <c r="C20" s="13">
        <v>250</v>
      </c>
      <c r="D20" s="4"/>
      <c r="E20" s="4" t="s">
        <v>61</v>
      </c>
      <c r="F20" s="7">
        <v>45017</v>
      </c>
      <c r="G20" s="13">
        <v>10.99</v>
      </c>
      <c r="H20" s="4"/>
      <c r="I20" s="7" t="s">
        <v>15</v>
      </c>
      <c r="J20" s="13">
        <v>100</v>
      </c>
      <c r="K20" s="4"/>
    </row>
    <row r="21" spans="1:16" ht="28" customHeight="1" x14ac:dyDescent="0.15">
      <c r="A21" s="4"/>
      <c r="B21" s="4"/>
      <c r="C21" s="13"/>
      <c r="D21" s="4"/>
      <c r="E21" s="4" t="s">
        <v>61</v>
      </c>
      <c r="F21" s="7">
        <v>45017</v>
      </c>
      <c r="G21" s="13">
        <v>11.99</v>
      </c>
      <c r="H21" s="4"/>
      <c r="K21" s="4"/>
    </row>
    <row r="22" spans="1:16" ht="28" customHeight="1" x14ac:dyDescent="0.15">
      <c r="A22" s="4"/>
      <c r="B22" s="4"/>
      <c r="C22" s="13"/>
      <c r="D22" s="4"/>
      <c r="E22" s="4" t="s">
        <v>75</v>
      </c>
      <c r="F22" s="7">
        <v>45017</v>
      </c>
      <c r="G22" s="13">
        <f>7.28*2</f>
        <v>14.56</v>
      </c>
      <c r="H22" s="4"/>
      <c r="K22" s="4"/>
    </row>
    <row r="23" spans="1:16" ht="28" customHeight="1" x14ac:dyDescent="0.15">
      <c r="A23" s="4"/>
      <c r="B23" s="4"/>
      <c r="C23" s="13"/>
      <c r="D23" s="4"/>
      <c r="E23" s="4" t="s">
        <v>43</v>
      </c>
      <c r="F23" s="7">
        <v>45031</v>
      </c>
      <c r="G23" s="13">
        <v>381.65</v>
      </c>
      <c r="H23" s="4"/>
      <c r="K23" s="4"/>
      <c r="L23" s="17">
        <f>SUMIFS(DépensesMensuelles[MONTANT],DépensesMensuelles[ÉLÉMENT],"&gt;Banque")</f>
        <v>1635.2600000000002</v>
      </c>
    </row>
    <row r="24" spans="1:16" ht="28" customHeight="1" x14ac:dyDescent="0.15">
      <c r="A24" s="4"/>
      <c r="B24" s="4"/>
      <c r="C24" s="13"/>
      <c r="D24" s="4"/>
      <c r="E24" s="4" t="s">
        <v>43</v>
      </c>
      <c r="F24" s="7">
        <v>45031</v>
      </c>
      <c r="G24" s="13">
        <v>99.93</v>
      </c>
      <c r="H24" s="4"/>
      <c r="K24" s="4"/>
      <c r="L24" s="9" t="e">
        <f>VLOOKUP(Logement,DépensesMensuelles[],3,FALSE)</f>
        <v>#VALUE!</v>
      </c>
      <c r="N24" s="16">
        <f>G18+G19+G20+G21+G22</f>
        <v>1139.54</v>
      </c>
    </row>
    <row r="25" spans="1:16" ht="28" customHeight="1" x14ac:dyDescent="0.15">
      <c r="A25" s="4"/>
      <c r="B25" s="4"/>
      <c r="C25" s="13"/>
      <c r="D25" s="4"/>
      <c r="E25" s="4" t="s">
        <v>45</v>
      </c>
      <c r="F25" s="7">
        <v>45017</v>
      </c>
      <c r="G25" s="13">
        <v>6</v>
      </c>
      <c r="H25" s="4"/>
      <c r="K25" s="4"/>
      <c r="L25" s="8">
        <f>IF(MATCH(E18,Logement,0),1,2)</f>
        <v>1</v>
      </c>
      <c r="N25" s="18">
        <f>L33-N24</f>
        <v>302.02000000000021</v>
      </c>
    </row>
    <row r="26" spans="1:16" ht="28" customHeight="1" x14ac:dyDescent="0.15">
      <c r="A26" s="4"/>
      <c r="B26" s="4"/>
      <c r="C26" s="13"/>
      <c r="D26" s="4"/>
      <c r="E26" s="4" t="s">
        <v>44</v>
      </c>
      <c r="F26" s="7">
        <v>45017</v>
      </c>
      <c r="G26" s="13">
        <v>11</v>
      </c>
      <c r="H26" s="4"/>
      <c r="K26" s="4"/>
      <c r="L26" s="8" t="e">
        <f>IF(MATCH(E23,Logement,0),1,2)</f>
        <v>#N/A</v>
      </c>
      <c r="P26" t="s">
        <v>23</v>
      </c>
    </row>
    <row r="27" spans="1:16" ht="28" customHeight="1" x14ac:dyDescent="0.15">
      <c r="A27" s="4"/>
      <c r="B27" s="4"/>
      <c r="C27" s="13"/>
      <c r="D27" s="4"/>
      <c r="E27" s="4" t="s">
        <v>40</v>
      </c>
      <c r="F27" s="7">
        <v>45031</v>
      </c>
      <c r="G27" s="13">
        <v>72.849999999999994</v>
      </c>
      <c r="H27" s="4"/>
      <c r="K27" s="4"/>
      <c r="L27" s="8">
        <f>SUMIF(DépensesMensuelles[ÉLÉMENT],(MATCH(E18,Logement,0)),DépensesMensuelles[MONTANT])</f>
        <v>0</v>
      </c>
      <c r="P27" t="s">
        <v>24</v>
      </c>
    </row>
    <row r="28" spans="1:16" ht="28" customHeight="1" x14ac:dyDescent="0.15">
      <c r="A28" s="4"/>
      <c r="B28" s="4"/>
      <c r="C28" s="13"/>
      <c r="D28" s="4"/>
      <c r="E28" s="4" t="s">
        <v>41</v>
      </c>
      <c r="F28" s="7" t="s">
        <v>15</v>
      </c>
      <c r="G28" s="13">
        <v>0</v>
      </c>
      <c r="H28" s="4"/>
      <c r="K28" s="4"/>
      <c r="L28" s="8">
        <f>SUM(IF(MATCH(E28,Transport,0),DépensesMensuelles[[#This Row],[MONTANT]]))</f>
        <v>0</v>
      </c>
      <c r="P28" t="s">
        <v>25</v>
      </c>
    </row>
    <row r="29" spans="1:16" ht="28" customHeight="1" x14ac:dyDescent="0.15">
      <c r="A29" s="4"/>
      <c r="B29" s="4"/>
      <c r="C29" s="13"/>
      <c r="D29" s="4"/>
      <c r="E29" s="4" t="s">
        <v>38</v>
      </c>
      <c r="F29" s="7">
        <v>45017</v>
      </c>
      <c r="G29" s="13">
        <v>22.7</v>
      </c>
      <c r="H29" s="4"/>
      <c r="K29" s="4"/>
      <c r="L29" s="8">
        <f>SUM(IF(MATCH(E18:E35,Transport,0),DépensesMensuelles[[#This Row],[MONTANT]]))</f>
        <v>22.7</v>
      </c>
      <c r="P29" t="s">
        <v>26</v>
      </c>
    </row>
    <row r="30" spans="1:16" ht="28" customHeight="1" x14ac:dyDescent="0.15">
      <c r="A30" s="4"/>
      <c r="B30" s="4"/>
      <c r="C30" s="13"/>
      <c r="D30" s="4"/>
      <c r="E30" s="4" t="s">
        <v>41</v>
      </c>
      <c r="F30" s="7">
        <v>45017</v>
      </c>
      <c r="G30" s="13">
        <v>22.7</v>
      </c>
      <c r="H30" s="4"/>
      <c r="K30" s="4"/>
      <c r="L30" s="8">
        <f>IF(MATCH(E18,Logement,0),8)</f>
        <v>8</v>
      </c>
      <c r="P30" t="s">
        <v>27</v>
      </c>
    </row>
    <row r="31" spans="1:16" ht="27.75" customHeight="1" x14ac:dyDescent="0.15">
      <c r="E31" s="4" t="s">
        <v>73</v>
      </c>
      <c r="F31" s="7" t="s">
        <v>15</v>
      </c>
      <c r="G31" s="13">
        <v>0</v>
      </c>
      <c r="L31" s="8">
        <f>SUMIFS(DépensesMensuelles[MONTANT],DépensesMensuelles[ÉLÉMENT],"Loyer ou prêt résidence principale/secondaire")</f>
        <v>937</v>
      </c>
      <c r="P31" t="s">
        <v>28</v>
      </c>
    </row>
    <row r="32" spans="1:16" ht="27.75" customHeight="1" x14ac:dyDescent="0.15">
      <c r="E32" s="4" t="s">
        <v>73</v>
      </c>
      <c r="F32" s="7" t="s">
        <v>15</v>
      </c>
      <c r="G32" s="13">
        <v>0</v>
      </c>
      <c r="L32" s="8">
        <f>SUMIFS(DépensesMensuelles[MONTANT],DépensesMensuelles[ÉLÉMENT],MATCH(DépensesMensuelles[ÉLÉMENT],Logement,0))</f>
        <v>0</v>
      </c>
      <c r="P32" t="s">
        <v>61</v>
      </c>
    </row>
    <row r="33" spans="5:16" ht="27.75" customHeight="1" x14ac:dyDescent="0.15">
      <c r="E33" s="4" t="s">
        <v>73</v>
      </c>
      <c r="F33" s="7" t="s">
        <v>15</v>
      </c>
      <c r="G33" s="13">
        <v>0</v>
      </c>
      <c r="L33" s="17">
        <f>SUMIFS(DépensesMensuelles[MONTANT],DépensesMensuelles[ÉLÉMENT],"&gt;Logement")</f>
        <v>1441.5600000000002</v>
      </c>
      <c r="P33" t="s">
        <v>29</v>
      </c>
    </row>
    <row r="34" spans="5:16" ht="27.75" customHeight="1" x14ac:dyDescent="0.15">
      <c r="E34" s="4" t="s">
        <v>73</v>
      </c>
      <c r="F34" s="7" t="s">
        <v>15</v>
      </c>
      <c r="G34" s="13">
        <v>0</v>
      </c>
      <c r="L34" s="17">
        <f>SUMIFS(DépensesMensuelles[MONTANT],DépensesMensuelles[ÉLÉMENT],"&lt;&gt;Banque")</f>
        <v>1756.3700000000001</v>
      </c>
      <c r="P34" t="s">
        <v>30</v>
      </c>
    </row>
    <row r="35" spans="5:16" ht="27.75" customHeight="1" x14ac:dyDescent="0.15">
      <c r="E35" s="4" t="s">
        <v>73</v>
      </c>
      <c r="F35" s="7" t="s">
        <v>15</v>
      </c>
      <c r="G35" s="13">
        <v>0</v>
      </c>
      <c r="L35" s="17"/>
    </row>
  </sheetData>
  <mergeCells count="8">
    <mergeCell ref="F13:G13"/>
    <mergeCell ref="F15:G15"/>
    <mergeCell ref="F4:G4"/>
    <mergeCell ref="F6:G6"/>
    <mergeCell ref="F7:G7"/>
    <mergeCell ref="F9:G9"/>
    <mergeCell ref="F10:G10"/>
    <mergeCell ref="F12:G12"/>
  </mergeCells>
  <phoneticPr fontId="8"/>
  <dataValidations count="1">
    <dataValidation type="list" allowBlank="1" showInputMessage="1" showErrorMessage="1" sqref="E18:E35" xr:uid="{509738FC-D006-734F-BDAE-E44B779E875E}">
      <formula1>Dépenses</formula1>
    </dataValidation>
  </dataValidations>
  <printOptions horizontalCentered="1"/>
  <pageMargins left="0.4" right="0.4" top="0.4" bottom="0.4" header="0.25" footer="0.25"/>
  <pageSetup paperSize="9" scale="61" fitToHeight="0" orientation="portrait" r:id="rId1"/>
  <headerFooter differentFirst="1">
    <oddFooter>&amp;CPage &amp;P of &amp;N</oddFooter>
  </headerFooter>
  <drawing r:id="rId2"/>
  <tableParts count="3">
    <tablePart r:id="rId3"/>
    <tablePart r:id="rId4"/>
    <tablePart r:id="rId5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2D15DFE-C962-4CF1-8D0D-20743E51FAA7}">
            <xm:f>'Données du graphique'!$B$6</xm:f>
            <x14:dxf>
              <font>
                <color theme="7" tint="-0.24994659260841701"/>
              </font>
            </x14:dxf>
          </x14:cfRule>
          <xm:sqref>F15:G15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tabColor theme="1" tint="0.249977111117893"/>
  </sheetPr>
  <dimension ref="B2:B6"/>
  <sheetViews>
    <sheetView zoomScale="125" zoomScaleNormal="125" workbookViewId="0"/>
  </sheetViews>
  <sheetFormatPr baseColWidth="10" defaultColWidth="8.83203125" defaultRowHeight="13" x14ac:dyDescent="0.15"/>
  <cols>
    <col min="1" max="1" width="1.6640625" customWidth="1"/>
  </cols>
  <sheetData>
    <row r="2" spans="2:2" x14ac:dyDescent="0.15">
      <c r="B2" t="s">
        <v>19</v>
      </c>
    </row>
    <row r="4" spans="2:2" x14ac:dyDescent="0.15">
      <c r="B4" s="14">
        <f>MIN(1-B5,1)</f>
        <v>0.5316346666666667</v>
      </c>
    </row>
    <row r="5" spans="2:2" x14ac:dyDescent="0.15">
      <c r="B5" s="14">
        <f>MIN(DépensesMensuellesTotales/RevenuMensuelTotal,1)</f>
        <v>0.46836533333333336</v>
      </c>
    </row>
    <row r="6" spans="2:2" x14ac:dyDescent="0.15">
      <c r="B6" t="b">
        <f>(DépensesMensuellesTotales/RevenuMensuelTotal)&gt;1</f>
        <v>0</v>
      </c>
    </row>
  </sheetData>
  <phoneticPr fontId="8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>TM10000049</Template>
  <Application>Microsoft Macintosh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12</vt:i4>
      </vt:variant>
    </vt:vector>
  </HeadingPairs>
  <TitlesOfParts>
    <vt:vector size="15" baseType="lpstr">
      <vt:lpstr>Liste(2)</vt:lpstr>
      <vt:lpstr>04_23</vt:lpstr>
      <vt:lpstr>Données du graphique</vt:lpstr>
      <vt:lpstr>Banque</vt:lpstr>
      <vt:lpstr>Dépenses</vt:lpstr>
      <vt:lpstr>DépensesMensuellesTotales</vt:lpstr>
      <vt:lpstr>ÉpargneMensuelleTotale</vt:lpstr>
      <vt:lpstr>Impôts</vt:lpstr>
      <vt:lpstr>'04_23'!Impression_des_titres</vt:lpstr>
      <vt:lpstr>Investissement</vt:lpstr>
      <vt:lpstr>Logement</vt:lpstr>
      <vt:lpstr>Loisirs</vt:lpstr>
      <vt:lpstr>RevenuMensuelTotal</vt:lpstr>
      <vt:lpstr>Transport</vt:lpstr>
      <vt:lpstr>Vie_courante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2014-09-09T12:15:28Z</dcterms:created>
  <dcterms:modified xsi:type="dcterms:W3CDTF">2023-04-26T15:10:59Z</dcterms:modified>
</cp:coreProperties>
</file>