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13_ncr:1_{2E3B5303-B387-4D78-A1FF-F6626114A88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ynthese magasin offre" sheetId="25" r:id="rId1"/>
    <sheet name="Coût matière " sheetId="26" r:id="rId2"/>
    <sheet name="Tarif" sheetId="27" r:id="rId3"/>
    <sheet name="Liste magasin" sheetId="28" r:id="rId4"/>
  </sheets>
  <definedNames>
    <definedName name="_xlnm._FilterDatabase" localSheetId="1" hidden="1">'Coût matière '!$A$1:$F$3</definedName>
    <definedName name="_xlnm._FilterDatabase" localSheetId="3" hidden="1">'Liste magasin'!$A$1:$C$6</definedName>
    <definedName name="_xlnm._FilterDatabase" localSheetId="2" hidden="1">Tarif!$A$1:$Q$3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25" l="1"/>
  <c r="F4" i="25" s="1"/>
  <c r="A3" i="25"/>
  <c r="C1" i="25" l="1"/>
  <c r="C3" i="25" s="1"/>
  <c r="F3" i="25" l="1"/>
  <c r="E4" i="25" l="1"/>
  <c r="G4" i="25" s="1"/>
  <c r="E3" i="25"/>
  <c r="G3" i="25" s="1"/>
</calcChain>
</file>

<file path=xl/sharedStrings.xml><?xml version="1.0" encoding="utf-8"?>
<sst xmlns="http://schemas.openxmlformats.org/spreadsheetml/2006/main" count="69" uniqueCount="54">
  <si>
    <t>PVBHT</t>
  </si>
  <si>
    <t>Cout MP</t>
  </si>
  <si>
    <t>Tx marge avr</t>
  </si>
  <si>
    <t>Tx TVA</t>
  </si>
  <si>
    <t>Article</t>
  </si>
  <si>
    <t>Tarif HORS PROMO TTC</t>
  </si>
  <si>
    <t>Calculette offres</t>
  </si>
  <si>
    <t>PLU</t>
  </si>
  <si>
    <t>Code</t>
  </si>
  <si>
    <t>Vue Mag.</t>
  </si>
  <si>
    <t>poids net</t>
  </si>
  <si>
    <t>PF</t>
  </si>
  <si>
    <t>0.065</t>
  </si>
  <si>
    <t>PAIN CHOC</t>
  </si>
  <si>
    <t>VIENNOISERIE</t>
  </si>
  <si>
    <t>CROISSANT LIN 70G CUIT</t>
  </si>
  <si>
    <t>Cout MP 04/2023</t>
  </si>
  <si>
    <t>Famille</t>
  </si>
  <si>
    <t>Libellé Famille</t>
  </si>
  <si>
    <t>Sous-famille</t>
  </si>
  <si>
    <t>Libellé sous-famille</t>
  </si>
  <si>
    <t>Classe</t>
  </si>
  <si>
    <t>Libellé classe</t>
  </si>
  <si>
    <t>Code article</t>
  </si>
  <si>
    <t>Nom article</t>
  </si>
  <si>
    <t>Groupe de taxe d'article</t>
  </si>
  <si>
    <t>Taxe</t>
  </si>
  <si>
    <t>Activité</t>
  </si>
  <si>
    <t>GP1</t>
  </si>
  <si>
    <t>GP2</t>
  </si>
  <si>
    <t>GP3</t>
  </si>
  <si>
    <t>GP4</t>
  </si>
  <si>
    <t>GP5</t>
  </si>
  <si>
    <t>TV</t>
  </si>
  <si>
    <t>VAE</t>
  </si>
  <si>
    <t>tv</t>
  </si>
  <si>
    <t>VIENN - INDIVIDUELLE</t>
  </si>
  <si>
    <t>CLASSIQUES</t>
  </si>
  <si>
    <t>Croissant 100% végétal</t>
  </si>
  <si>
    <t>Pain au chocolat</t>
  </si>
  <si>
    <t>014</t>
  </si>
  <si>
    <t>024</t>
  </si>
  <si>
    <t>230</t>
  </si>
  <si>
    <t>713</t>
  </si>
  <si>
    <t>793</t>
  </si>
  <si>
    <t>Code Mag</t>
  </si>
  <si>
    <t>Nom Mag</t>
  </si>
  <si>
    <t>Groupe Tarif</t>
  </si>
  <si>
    <t>Code plu</t>
  </si>
  <si>
    <t>Paris 1</t>
  </si>
  <si>
    <t>Lille</t>
  </si>
  <si>
    <t>Paris 2</t>
  </si>
  <si>
    <t>Sud 1</t>
  </si>
  <si>
    <t>Paris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</si>
</sst>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0" fontId="0" fillId="0" borderId="1" xfId="0" applyBorder="1"/>
    <xf numFmtId="2" fontId="0" fillId="0" borderId="1" xfId="0" applyNumberFormat="1" applyFill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10" fontId="0" fillId="3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165" fontId="0" fillId="3" borderId="1" xfId="1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3" fillId="0" borderId="0" xfId="0" applyFont="1"/>
    <xf numFmtId="0" fontId="4" fillId="6" borderId="3" xfId="0" applyFont="1" applyFill="1" applyBorder="1" applyAlignment="1">
      <alignment horizontal="left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8" borderId="3" xfId="0" applyNumberFormat="1" applyFont="1" applyFill="1" applyBorder="1" applyAlignment="1">
      <alignment horizontal="center"/>
    </xf>
    <xf numFmtId="0" fontId="0" fillId="9" borderId="0" xfId="0" applyFill="1"/>
    <xf numFmtId="0" fontId="7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7" fillId="10" borderId="0" xfId="0" applyFont="1" applyFill="1" applyAlignment="1">
      <alignment horizontal="center" vertical="center"/>
    </xf>
    <xf numFmtId="0" fontId="0" fillId="10" borderId="1" xfId="0" applyFill="1" applyBorder="1"/>
    <xf numFmtId="2" fontId="0" fillId="4" borderId="1" xfId="0" applyNumberForma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I4"/>
  <sheetViews>
    <sheetView showGridLines="0" tabSelected="1" zoomScale="90" zoomScaleNormal="90" workbookViewId="0">
      <pane xSplit="2" ySplit="2" topLeftCell="C3" activePane="bottomRight" state="frozen"/>
      <selection pane="topRight" activeCell="B1" sqref="B1"/>
      <selection pane="bottomLeft" activeCell="A4" sqref="A4"/>
      <selection pane="bottomRight" activeCell="B1" sqref="B1"/>
    </sheetView>
  </sheetViews>
  <sheetFormatPr baseColWidth="10" defaultRowHeight="14.5" outlineLevelCol="1" x14ac:dyDescent="0.35"/>
  <cols>
    <col min="2" max="2" width="32.54296875" customWidth="1"/>
    <col min="3" max="3" width="14.1796875" customWidth="1"/>
    <col min="4" max="4" width="10.81640625" customWidth="1" outlineLevel="1"/>
    <col min="5" max="6" width="11.453125" customWidth="1" outlineLevel="1"/>
    <col min="7" max="7" width="13.26953125" customWidth="1" outlineLevel="1"/>
  </cols>
  <sheetData>
    <row r="1" spans="1:9" ht="28.5" customHeight="1" x14ac:dyDescent="0.35">
      <c r="B1" s="22" t="s">
        <v>41</v>
      </c>
      <c r="C1" s="24" t="str">
        <f>VLOOKUP(B1,'Liste magasin'!A:C,3,0)</f>
        <v>GP3</v>
      </c>
      <c r="D1" s="2"/>
    </row>
    <row r="2" spans="1:9" s="1" customFormat="1" ht="33.75" customHeight="1" x14ac:dyDescent="0.35">
      <c r="A2" s="23" t="s">
        <v>48</v>
      </c>
      <c r="B2" s="14" t="s">
        <v>6</v>
      </c>
      <c r="C2" s="9" t="s">
        <v>5</v>
      </c>
      <c r="D2" s="10" t="s">
        <v>3</v>
      </c>
      <c r="E2" s="10" t="s">
        <v>0</v>
      </c>
      <c r="F2" s="10" t="s">
        <v>1</v>
      </c>
      <c r="G2" s="10" t="s">
        <v>2</v>
      </c>
    </row>
    <row r="3" spans="1:9" x14ac:dyDescent="0.35">
      <c r="A3" s="25">
        <f>VLOOKUP(B3,Tarif!H:I,2)</f>
        <v>1</v>
      </c>
      <c r="B3" s="4" t="s">
        <v>39</v>
      </c>
      <c r="C3" s="26">
        <f>INDEX(Tarif!$I$2:I3,MATCH('Synthese magasin offre'!$C$1&amp;'Synthese magasin offre'!A3,Tarif!M1:$M$3))</f>
        <v>33195</v>
      </c>
      <c r="D3" s="6">
        <v>5.5E-2</v>
      </c>
      <c r="E3" s="5">
        <f t="shared" ref="E3:E4" si="0">C3/(1+D3)</f>
        <v>31464.454976303321</v>
      </c>
      <c r="F3" s="7">
        <f>VLOOKUP(A3,'Coût matière '!A:F,6,0)</f>
        <v>0.28589999999999999</v>
      </c>
      <c r="G3" s="8">
        <f t="shared" ref="G3:G4" si="1">(E3-F3)/E3</f>
        <v>0.99999091355625847</v>
      </c>
      <c r="I3" s="3"/>
    </row>
    <row r="4" spans="1:9" x14ac:dyDescent="0.35">
      <c r="A4" s="25">
        <f>VLOOKUP(B4,Tarif!H:I,2)</f>
        <v>33195</v>
      </c>
      <c r="B4" s="4" t="s">
        <v>38</v>
      </c>
      <c r="C4" s="5"/>
      <c r="D4" s="11">
        <v>5.5E-2</v>
      </c>
      <c r="E4" s="12">
        <f t="shared" si="0"/>
        <v>0</v>
      </c>
      <c r="F4" s="7">
        <f>VLOOKUP(A4,'Coût matière '!A:F,6,0)</f>
        <v>0.219</v>
      </c>
      <c r="G4" s="13" t="e">
        <f t="shared" si="1"/>
        <v>#DIV/0!</v>
      </c>
    </row>
  </sheetData>
  <pageMargins left="0.7" right="0.7" top="0.75" bottom="0.75" header="0.3" footer="0.3"/>
  <pageSetup paperSize="9" orientation="portrait" r:id="rId1"/>
  <customProperties>
    <customPr name="EpmWorksheetKeyString_GUID" r:id="rId2"/>
  </customPropertie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293260E-75ED-463F-B024-07397DD873DA}">
          <x14:formula1>
            <xm:f>Tarif!$H$2:$H$3</xm:f>
          </x14:formula1>
          <xm:sqref>B3:B4</xm:sqref>
        </x14:dataValidation>
        <x14:dataValidation type="list" showInputMessage="1" showErrorMessage="1" xr:uid="{ADAA11B8-52C5-4E51-AA76-1AB28FE5D552}">
          <x14:formula1>
            <xm:f>'Liste magasin'!$A$2:$A$6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BA70D-3313-48A5-BDC2-95CDE09696BC}">
  <dimension ref="A1:F3"/>
  <sheetViews>
    <sheetView zoomScaleNormal="100" workbookViewId="0">
      <selection activeCell="B8" sqref="B8"/>
    </sheetView>
  </sheetViews>
  <sheetFormatPr baseColWidth="10" defaultRowHeight="14.5" x14ac:dyDescent="0.35"/>
  <cols>
    <col min="6" max="6" width="14.6328125" customWidth="1"/>
  </cols>
  <sheetData>
    <row r="1" spans="1:6" x14ac:dyDescent="0.35">
      <c r="A1" t="s">
        <v>7</v>
      </c>
      <c r="B1" t="s">
        <v>4</v>
      </c>
      <c r="C1" t="s">
        <v>8</v>
      </c>
      <c r="D1" t="s">
        <v>9</v>
      </c>
      <c r="E1" t="s">
        <v>10</v>
      </c>
      <c r="F1" t="s">
        <v>16</v>
      </c>
    </row>
    <row r="2" spans="1:6" x14ac:dyDescent="0.35">
      <c r="A2">
        <v>1</v>
      </c>
      <c r="B2" t="s">
        <v>13</v>
      </c>
      <c r="C2">
        <v>3001</v>
      </c>
      <c r="D2" t="s">
        <v>11</v>
      </c>
      <c r="E2" t="s">
        <v>12</v>
      </c>
      <c r="F2">
        <v>0.28589999999999999</v>
      </c>
    </row>
    <row r="3" spans="1:6" x14ac:dyDescent="0.35">
      <c r="A3">
        <v>33195</v>
      </c>
      <c r="B3" t="s">
        <v>15</v>
      </c>
      <c r="C3">
        <v>33195</v>
      </c>
      <c r="D3" t="s">
        <v>11</v>
      </c>
      <c r="E3" t="s">
        <v>12</v>
      </c>
      <c r="F3">
        <v>0.219</v>
      </c>
    </row>
  </sheetData>
  <autoFilter ref="A1:F3" xr:uid="{172BA70D-3313-48A5-BDC2-95CDE09696BC}"/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B3252-F604-4995-8D5C-41DD404780C0}">
  <dimension ref="A1:Q3"/>
  <sheetViews>
    <sheetView workbookViewId="0">
      <selection activeCell="I16" sqref="I16"/>
    </sheetView>
  </sheetViews>
  <sheetFormatPr baseColWidth="10" defaultRowHeight="14.5" x14ac:dyDescent="0.35"/>
  <cols>
    <col min="1" max="1" width="8.6328125" style="15" customWidth="1"/>
    <col min="2" max="2" width="6.90625" style="15" customWidth="1"/>
    <col min="3" max="3" width="5.6328125" style="15" customWidth="1"/>
    <col min="4" max="4" width="6.90625" style="15" customWidth="1"/>
    <col min="5" max="5" width="7.81640625" style="15" customWidth="1"/>
    <col min="6" max="6" width="6.90625" style="15" customWidth="1"/>
    <col min="7" max="7" width="11.54296875" style="15"/>
    <col min="8" max="8" width="23.26953125" style="15" customWidth="1"/>
    <col min="9" max="9" width="10.08984375" style="15" customWidth="1"/>
    <col min="10" max="10" width="8" style="15" customWidth="1"/>
    <col min="11" max="11" width="8.1796875" style="15" customWidth="1"/>
    <col min="12" max="12" width="7.90625" style="15" customWidth="1"/>
    <col min="13" max="17" width="10.90625" style="15"/>
  </cols>
  <sheetData>
    <row r="1" spans="1:17" x14ac:dyDescent="0.35">
      <c r="A1" s="15" t="s">
        <v>17</v>
      </c>
      <c r="B1" s="15" t="s">
        <v>18</v>
      </c>
      <c r="C1" s="15" t="s">
        <v>19</v>
      </c>
      <c r="D1" s="15" t="s">
        <v>20</v>
      </c>
      <c r="E1" s="15" t="s">
        <v>21</v>
      </c>
      <c r="F1" s="15" t="s">
        <v>22</v>
      </c>
      <c r="G1" s="15" t="s">
        <v>23</v>
      </c>
      <c r="H1" s="15" t="s">
        <v>24</v>
      </c>
      <c r="I1" s="15" t="s">
        <v>7</v>
      </c>
      <c r="J1" s="15" t="s">
        <v>25</v>
      </c>
      <c r="K1" s="15" t="s">
        <v>26</v>
      </c>
      <c r="L1" s="15" t="s">
        <v>27</v>
      </c>
      <c r="M1" s="15" t="s">
        <v>28</v>
      </c>
      <c r="N1" s="15" t="s">
        <v>29</v>
      </c>
      <c r="O1" s="15" t="s">
        <v>30</v>
      </c>
      <c r="P1" s="15" t="s">
        <v>31</v>
      </c>
      <c r="Q1" s="15" t="s">
        <v>32</v>
      </c>
    </row>
    <row r="2" spans="1:17" x14ac:dyDescent="0.35">
      <c r="A2" s="15">
        <v>15</v>
      </c>
      <c r="B2" s="15" t="s">
        <v>14</v>
      </c>
      <c r="C2" s="15">
        <v>1511</v>
      </c>
      <c r="D2" s="15" t="s">
        <v>36</v>
      </c>
      <c r="E2" s="15">
        <v>20</v>
      </c>
      <c r="F2" s="15" t="s">
        <v>37</v>
      </c>
      <c r="G2" s="15">
        <v>33195</v>
      </c>
      <c r="H2" s="15" t="s">
        <v>38</v>
      </c>
      <c r="I2" s="15">
        <v>33195</v>
      </c>
      <c r="J2" s="15" t="s">
        <v>35</v>
      </c>
      <c r="K2" s="15">
        <v>5.5</v>
      </c>
      <c r="L2" s="15" t="s">
        <v>34</v>
      </c>
      <c r="M2" s="15">
        <v>1.3</v>
      </c>
      <c r="N2" s="15">
        <v>1.3</v>
      </c>
      <c r="O2" s="15">
        <v>1.3</v>
      </c>
      <c r="P2" s="15">
        <v>1.4</v>
      </c>
      <c r="Q2" s="15">
        <v>1.5</v>
      </c>
    </row>
    <row r="3" spans="1:17" x14ac:dyDescent="0.35">
      <c r="A3" s="15">
        <v>15</v>
      </c>
      <c r="B3" s="15" t="s">
        <v>14</v>
      </c>
      <c r="C3" s="15">
        <v>1511</v>
      </c>
      <c r="D3" s="15" t="s">
        <v>36</v>
      </c>
      <c r="E3" s="15">
        <v>20</v>
      </c>
      <c r="F3" s="15" t="s">
        <v>37</v>
      </c>
      <c r="G3" s="15">
        <v>3001</v>
      </c>
      <c r="H3" s="15" t="s">
        <v>39</v>
      </c>
      <c r="I3" s="15">
        <v>1</v>
      </c>
      <c r="J3" s="15" t="s">
        <v>33</v>
      </c>
      <c r="K3" s="15">
        <v>5.5</v>
      </c>
      <c r="L3" s="15" t="s">
        <v>34</v>
      </c>
      <c r="M3" s="15">
        <v>1.5</v>
      </c>
      <c r="N3" s="15">
        <v>1.5</v>
      </c>
      <c r="O3" s="15">
        <v>1.5</v>
      </c>
      <c r="P3" s="15">
        <v>1.6</v>
      </c>
      <c r="Q3" s="15">
        <v>1.7</v>
      </c>
    </row>
  </sheetData>
  <autoFilter ref="A1:Q3" xr:uid="{8FEB3252-F604-4995-8D5C-41DD404780C0}">
    <sortState xmlns:xlrd2="http://schemas.microsoft.com/office/spreadsheetml/2017/richdata2" ref="A2:Q3">
      <sortCondition ref="H1:H3"/>
    </sortState>
  </autoFilter>
  <pageMargins left="0.7" right="0.7" top="0.75" bottom="0.75" header="0.3" footer="0.3"/>
  <customProperties>
    <customPr name="EpmWorksheetKeyString_GU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99624-AB7D-4C59-992E-2A2ED7DA5A0A}">
  <sheetPr>
    <tabColor rgb="FF00B050"/>
  </sheetPr>
  <dimension ref="A1:C24"/>
  <sheetViews>
    <sheetView workbookViewId="0">
      <selection activeCell="C12" sqref="C12"/>
    </sheetView>
  </sheetViews>
  <sheetFormatPr baseColWidth="10" defaultRowHeight="14.5" x14ac:dyDescent="0.35"/>
  <cols>
    <col min="2" max="2" width="31.7265625" customWidth="1"/>
  </cols>
  <sheetData>
    <row r="1" spans="1:3" x14ac:dyDescent="0.35">
      <c r="A1" s="17" t="s">
        <v>45</v>
      </c>
      <c r="B1" s="17" t="s">
        <v>46</v>
      </c>
      <c r="C1" s="17" t="s">
        <v>47</v>
      </c>
    </row>
    <row r="2" spans="1:3" x14ac:dyDescent="0.35">
      <c r="A2" s="16" t="s">
        <v>40</v>
      </c>
      <c r="B2" s="16" t="s">
        <v>49</v>
      </c>
      <c r="C2" s="18" t="s">
        <v>29</v>
      </c>
    </row>
    <row r="3" spans="1:3" x14ac:dyDescent="0.35">
      <c r="A3" s="16" t="s">
        <v>41</v>
      </c>
      <c r="B3" s="16" t="s">
        <v>50</v>
      </c>
      <c r="C3" s="18" t="s">
        <v>30</v>
      </c>
    </row>
    <row r="4" spans="1:3" x14ac:dyDescent="0.35">
      <c r="A4" s="16" t="s">
        <v>42</v>
      </c>
      <c r="B4" s="16" t="s">
        <v>51</v>
      </c>
      <c r="C4" s="18" t="s">
        <v>31</v>
      </c>
    </row>
    <row r="5" spans="1:3" x14ac:dyDescent="0.35">
      <c r="A5" s="16" t="s">
        <v>43</v>
      </c>
      <c r="B5" s="16" t="s">
        <v>52</v>
      </c>
      <c r="C5" s="18" t="s">
        <v>28</v>
      </c>
    </row>
    <row r="6" spans="1:3" x14ac:dyDescent="0.35">
      <c r="A6" s="16" t="s">
        <v>44</v>
      </c>
      <c r="B6" s="16" t="s">
        <v>53</v>
      </c>
      <c r="C6" s="18" t="s">
        <v>32</v>
      </c>
    </row>
    <row r="7" spans="1:3" x14ac:dyDescent="0.35">
      <c r="C7" s="19"/>
    </row>
    <row r="8" spans="1:3" x14ac:dyDescent="0.35">
      <c r="C8" s="19"/>
    </row>
    <row r="9" spans="1:3" x14ac:dyDescent="0.35">
      <c r="C9" s="19"/>
    </row>
    <row r="10" spans="1:3" x14ac:dyDescent="0.35">
      <c r="C10" s="19"/>
    </row>
    <row r="11" spans="1:3" x14ac:dyDescent="0.35">
      <c r="C11" s="19"/>
    </row>
    <row r="12" spans="1:3" x14ac:dyDescent="0.35">
      <c r="C12" s="19"/>
    </row>
    <row r="13" spans="1:3" x14ac:dyDescent="0.35">
      <c r="C13" s="20"/>
    </row>
    <row r="14" spans="1:3" x14ac:dyDescent="0.35">
      <c r="C14" s="20"/>
    </row>
    <row r="15" spans="1:3" x14ac:dyDescent="0.35">
      <c r="C15" s="20"/>
    </row>
    <row r="16" spans="1:3" x14ac:dyDescent="0.35">
      <c r="C16" s="20"/>
    </row>
    <row r="17" spans="3:3" x14ac:dyDescent="0.35">
      <c r="C17" s="20"/>
    </row>
    <row r="18" spans="3:3" x14ac:dyDescent="0.35">
      <c r="C18" s="20"/>
    </row>
    <row r="19" spans="3:3" x14ac:dyDescent="0.35">
      <c r="C19" s="20"/>
    </row>
    <row r="20" spans="3:3" x14ac:dyDescent="0.35">
      <c r="C20" s="20"/>
    </row>
    <row r="21" spans="3:3" x14ac:dyDescent="0.35">
      <c r="C21" s="20"/>
    </row>
    <row r="22" spans="3:3" x14ac:dyDescent="0.35">
      <c r="C22" s="20"/>
    </row>
    <row r="23" spans="3:3" x14ac:dyDescent="0.35">
      <c r="C23" s="21"/>
    </row>
    <row r="24" spans="3:3" x14ac:dyDescent="0.35">
      <c r="C24" s="21"/>
    </row>
  </sheetData>
  <autoFilter ref="A1:C6" xr:uid="{15499624-AB7D-4C59-992E-2A2ED7DA5A0A}"/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 magasin offre</vt:lpstr>
      <vt:lpstr>Coût matière </vt:lpstr>
      <vt:lpstr>Tarif</vt:lpstr>
      <vt:lpstr>Liste magasin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2023-04-21T08:52:01Z</dcterms:modified>
</cp:coreProperties>
</file>