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105" windowWidth="15570" windowHeight="10260" firstSheet="2" activeTab="7"/>
  </bookViews>
  <sheets>
    <sheet name="FICHE-IFSE" sheetId="1" r:id="rId1"/>
    <sheet name="IFSE-A" sheetId="2" r:id="rId2"/>
    <sheet name="IFSE-M" sheetId="4" r:id="rId3"/>
    <sheet name="METIERS" sheetId="3" state="hidden" r:id="rId4"/>
    <sheet name="IFSE-M-SP" sheetId="6" r:id="rId5"/>
    <sheet name="POINTS" sheetId="7" r:id="rId6"/>
    <sheet name="POINTS (2)" sheetId="8" r:id="rId7"/>
    <sheet name="Onglets" sheetId="25" r:id="rId8"/>
    <sheet name="Feuil7" sheetId="39" r:id="rId9"/>
    <sheet name="DAG-CRIGNON" sheetId="9" r:id="rId10"/>
    <sheet name="PFSS-ANDRIEU" sheetId="41" r:id="rId11"/>
    <sheet name="PFSS-ANOC" sheetId="85" r:id="rId12"/>
    <sheet name="PFSS-BONONI" sheetId="42" r:id="rId13"/>
    <sheet name="PFSS-BRUNEL" sheetId="40" r:id="rId14"/>
    <sheet name="PFSS-CRESPILLO" sheetId="43" r:id="rId15"/>
    <sheet name="PFSS-PREIGNAN" sheetId="44" r:id="rId16"/>
    <sheet name="PFSS-BEGHELLI" sheetId="45" r:id="rId17"/>
    <sheet name="PFSS-BERTUCCI" sheetId="46" r:id="rId18"/>
    <sheet name="PFSS-COLLOMP" sheetId="47" r:id="rId19"/>
    <sheet name="PFSS-BRALIA" sheetId="48" r:id="rId20"/>
    <sheet name="PFSS-COSTANTINI" sheetId="49" r:id="rId21"/>
    <sheet name="PFSS-LASSO" sheetId="50" r:id="rId22"/>
    <sheet name="PFSS-SIGEL" sheetId="51" r:id="rId23"/>
    <sheet name="PFSS-FORNIELES" sheetId="52" r:id="rId24"/>
    <sheet name="PFSS-DI COSMO" sheetId="53" r:id="rId25"/>
    <sheet name="PFSS-FUSELIER" sheetId="54" r:id="rId26"/>
    <sheet name="PFSS-MEHRUNG" sheetId="55" r:id="rId27"/>
    <sheet name="PFSS-FILANCIA" sheetId="56" r:id="rId28"/>
    <sheet name="PFSS-FERRER" sheetId="57" r:id="rId29"/>
    <sheet name="PFSS-POMIE" sheetId="58" r:id="rId30"/>
    <sheet name="PFSS-HECQUET" sheetId="81" r:id="rId31"/>
    <sheet name="PFSS-RIMBAUD" sheetId="83" r:id="rId32"/>
  </sheets>
  <definedNames>
    <definedName name="_xlnm._FilterDatabase" localSheetId="5" hidden="1">POINTS!$AK$2:$AK$78</definedName>
    <definedName name="_xlnm._FilterDatabase" localSheetId="6" hidden="1">'POINTS (2)'!$AK$2:$AK$151</definedName>
    <definedName name="IFSE_SP" localSheetId="5">POINTS!$C$39:$U$68</definedName>
    <definedName name="IFSE_SP" localSheetId="6">'POINTS (2)'!$C$116:$U$145</definedName>
    <definedName name="IFSE_SP">'IFSE-M-SP'!$C$6:$U$105</definedName>
    <definedName name="_xlnm.Print_Titles" localSheetId="2">'IFSE-M'!$4:$5</definedName>
    <definedName name="_xlnm.Print_Titles" localSheetId="4">'IFSE-M-SP'!$4:$5</definedName>
    <definedName name="_xlnm.Print_Titles" localSheetId="5">POINTS!$5:$5</definedName>
    <definedName name="_xlnm.Print_Titles" localSheetId="6">'POINTS (2)'!$2:$2</definedName>
    <definedName name="METIERS">METIERS!$A$3:$O$269</definedName>
    <definedName name="onglets">GET.WORKBOOK(1+0*NOW())</definedName>
    <definedName name="P_REDUCTION">'IFSE-A'!$N$109:$P$117</definedName>
    <definedName name="_xlnm.Print_Area" localSheetId="9">'DAG-CRIGNON'!$A$1:$N$51</definedName>
    <definedName name="_xlnm.Print_Area" localSheetId="0">'FICHE-IFSE'!$A$1:$N$51</definedName>
    <definedName name="_xlnm.Print_Area" localSheetId="2">'IFSE-M'!$C$1:$L$105</definedName>
    <definedName name="_xlnm.Print_Area" localSheetId="4">'IFSE-M-SP'!$C$2:$U$105</definedName>
    <definedName name="_xlnm.Print_Area" localSheetId="10">'PFSS-ANDRIEU'!$A$1:$N$51</definedName>
    <definedName name="_xlnm.Print_Area" localSheetId="11">'PFSS-ANOC'!$A$1:$N$51</definedName>
    <definedName name="_xlnm.Print_Area" localSheetId="16">'PFSS-BEGHELLI'!$A$1:$N$51</definedName>
    <definedName name="_xlnm.Print_Area" localSheetId="17">'PFSS-BERTUCCI'!$A$1:$N$51</definedName>
    <definedName name="_xlnm.Print_Area" localSheetId="12">'PFSS-BONONI'!$A$1:$N$51</definedName>
    <definedName name="_xlnm.Print_Area" localSheetId="19">'PFSS-BRALIA'!$A$1:$N$51</definedName>
    <definedName name="_xlnm.Print_Area" localSheetId="13">'PFSS-BRUNEL'!$A$1:$N$51</definedName>
    <definedName name="_xlnm.Print_Area" localSheetId="18">'PFSS-COLLOMP'!$A$1:$N$51</definedName>
    <definedName name="_xlnm.Print_Area" localSheetId="20">'PFSS-COSTANTINI'!$A$1:$N$51</definedName>
    <definedName name="_xlnm.Print_Area" localSheetId="14">'PFSS-CRESPILLO'!$A$1:$N$51</definedName>
    <definedName name="_xlnm.Print_Area" localSheetId="24">'PFSS-DI COSMO'!$A$1:$N$51</definedName>
    <definedName name="_xlnm.Print_Area" localSheetId="28">'PFSS-FERRER'!$A$1:$N$51</definedName>
    <definedName name="_xlnm.Print_Area" localSheetId="27">'PFSS-FILANCIA'!$A$1:$N$51</definedName>
    <definedName name="_xlnm.Print_Area" localSheetId="23">'PFSS-FORNIELES'!$A$1:$N$51</definedName>
    <definedName name="_xlnm.Print_Area" localSheetId="25">'PFSS-FUSELIER'!$A$1:$N$51</definedName>
    <definedName name="_xlnm.Print_Area" localSheetId="30">'PFSS-HECQUET'!$A$1:$N$51</definedName>
    <definedName name="_xlnm.Print_Area" localSheetId="21">'PFSS-LASSO'!$A$1:$N$51</definedName>
    <definedName name="_xlnm.Print_Area" localSheetId="26">'PFSS-MEHRUNG'!$A$1:$N$51</definedName>
    <definedName name="_xlnm.Print_Area" localSheetId="29">'PFSS-POMIE'!$A$1:$N$51</definedName>
    <definedName name="_xlnm.Print_Area" localSheetId="15">'PFSS-PREIGNAN'!$A$1:$N$51</definedName>
    <definedName name="_xlnm.Print_Area" localSheetId="31">'PFSS-RIMBAUD'!$A$1:$N$51</definedName>
    <definedName name="_xlnm.Print_Area" localSheetId="22">'PFSS-SIGEL'!$A$1:$N$51</definedName>
    <definedName name="_xlnm.Print_Area" localSheetId="5">POINTS!$B$2:$CF$76</definedName>
    <definedName name="_xlnm.Print_Area" localSheetId="6">'POINTS (2)'!$B$2:$CF$149</definedName>
  </definedNames>
  <calcPr calcId="125725" iterate="1"/>
</workbook>
</file>

<file path=xl/calcChain.xml><?xml version="1.0" encoding="utf-8"?>
<calcChain xmlns="http://schemas.openxmlformats.org/spreadsheetml/2006/main">
  <c r="G46" i="85"/>
  <c r="N39"/>
  <c r="G32"/>
  <c r="G20"/>
  <c r="D9"/>
  <c r="D5"/>
  <c r="C5"/>
  <c r="G9" s="1"/>
  <c r="G48" s="1"/>
  <c r="G3"/>
  <c r="C3"/>
  <c r="L1"/>
  <c r="J1"/>
  <c r="G46" i="83"/>
  <c r="N39"/>
  <c r="G32"/>
  <c r="G20"/>
  <c r="D9"/>
  <c r="D5"/>
  <c r="C5"/>
  <c r="G9" s="1"/>
  <c r="G48" s="1"/>
  <c r="G3"/>
  <c r="C3"/>
  <c r="L1"/>
  <c r="J1"/>
  <c r="G46" i="81"/>
  <c r="N39"/>
  <c r="G32"/>
  <c r="G20"/>
  <c r="D9"/>
  <c r="D5"/>
  <c r="C5"/>
  <c r="G9" s="1"/>
  <c r="G48" s="1"/>
  <c r="G3"/>
  <c r="C3"/>
  <c r="L1"/>
  <c r="J1"/>
  <c r="C80" i="25"/>
  <c r="C72"/>
  <c r="C64"/>
  <c r="C56"/>
  <c r="C48"/>
  <c r="C40"/>
  <c r="C32"/>
  <c r="C24"/>
  <c r="C16"/>
  <c r="C8"/>
  <c r="C9"/>
  <c r="C79"/>
  <c r="C71"/>
  <c r="C63"/>
  <c r="C55"/>
  <c r="C47"/>
  <c r="C39"/>
  <c r="C31"/>
  <c r="C23"/>
  <c r="C15"/>
  <c r="C78"/>
  <c r="C70"/>
  <c r="C62"/>
  <c r="C54"/>
  <c r="C42"/>
  <c r="C34"/>
  <c r="C18"/>
  <c r="C6"/>
  <c r="C77"/>
  <c r="C61"/>
  <c r="C45"/>
  <c r="C29"/>
  <c r="C11"/>
  <c r="C46"/>
  <c r="C22"/>
  <c r="C13"/>
  <c r="C73"/>
  <c r="C57"/>
  <c r="C41"/>
  <c r="C25"/>
  <c r="C76"/>
  <c r="C68"/>
  <c r="C60"/>
  <c r="C52"/>
  <c r="C44"/>
  <c r="C36"/>
  <c r="C28"/>
  <c r="C20"/>
  <c r="C12"/>
  <c r="C4"/>
  <c r="C83"/>
  <c r="C75"/>
  <c r="C67"/>
  <c r="C59"/>
  <c r="C51"/>
  <c r="C43"/>
  <c r="C35"/>
  <c r="C27"/>
  <c r="C19"/>
  <c r="C7"/>
  <c r="C74"/>
  <c r="C66"/>
  <c r="C58"/>
  <c r="C50"/>
  <c r="C38"/>
  <c r="C26"/>
  <c r="C10"/>
  <c r="C5"/>
  <c r="C69"/>
  <c r="C53"/>
  <c r="C37"/>
  <c r="C21"/>
  <c r="C82"/>
  <c r="C30"/>
  <c r="C14"/>
  <c r="C81"/>
  <c r="C65"/>
  <c r="C49"/>
  <c r="C33"/>
  <c r="C17"/>
  <c r="G46" i="58" l="1"/>
  <c r="N39"/>
  <c r="G32"/>
  <c r="G20"/>
  <c r="D9"/>
  <c r="D5"/>
  <c r="C5"/>
  <c r="G9" s="1"/>
  <c r="G48" s="1"/>
  <c r="G3"/>
  <c r="C3"/>
  <c r="L1"/>
  <c r="J1"/>
  <c r="G46" i="57"/>
  <c r="N39"/>
  <c r="G32"/>
  <c r="G20"/>
  <c r="D9"/>
  <c r="D5"/>
  <c r="C5"/>
  <c r="G9" s="1"/>
  <c r="G48" s="1"/>
  <c r="G3"/>
  <c r="C3"/>
  <c r="L1"/>
  <c r="J1"/>
  <c r="J17" i="25"/>
  <c r="J14"/>
  <c r="J21"/>
  <c r="J5"/>
  <c r="J10"/>
  <c r="J7"/>
  <c r="J19"/>
  <c r="J4"/>
  <c r="J12"/>
  <c r="J20"/>
  <c r="J13"/>
  <c r="J22"/>
  <c r="J11"/>
  <c r="J6"/>
  <c r="J18"/>
  <c r="J15"/>
  <c r="J9"/>
  <c r="J8"/>
  <c r="J16"/>
  <c r="C97"/>
  <c r="C84"/>
  <c r="C93"/>
  <c r="C101"/>
  <c r="C102"/>
  <c r="C89"/>
  <c r="C95"/>
  <c r="C96"/>
  <c r="C85"/>
  <c r="K17"/>
  <c r="K14"/>
  <c r="K21"/>
  <c r="K5"/>
  <c r="K10"/>
  <c r="K7"/>
  <c r="K19"/>
  <c r="K4"/>
  <c r="K12"/>
  <c r="K20"/>
  <c r="K13"/>
  <c r="K22"/>
  <c r="K11"/>
  <c r="K6"/>
  <c r="K18"/>
  <c r="K15"/>
  <c r="K9"/>
  <c r="K8"/>
  <c r="K16"/>
  <c r="C94"/>
  <c r="C100"/>
  <c r="C87"/>
  <c r="C99"/>
  <c r="C88"/>
  <c r="C86"/>
  <c r="C92"/>
  <c r="C90"/>
  <c r="C98"/>
  <c r="C91"/>
  <c r="G46" i="56" l="1"/>
  <c r="N39"/>
  <c r="G32"/>
  <c r="G20"/>
  <c r="D9"/>
  <c r="D5"/>
  <c r="C5"/>
  <c r="G9" s="1"/>
  <c r="G48" s="1"/>
  <c r="G3"/>
  <c r="C3"/>
  <c r="L1"/>
  <c r="J1"/>
  <c r="C3" i="25"/>
  <c r="G46" i="55" l="1"/>
  <c r="N39"/>
  <c r="G32"/>
  <c r="G20"/>
  <c r="D9"/>
  <c r="D5"/>
  <c r="C5"/>
  <c r="G9" s="1"/>
  <c r="G48" s="1"/>
  <c r="G3"/>
  <c r="C3"/>
  <c r="L1"/>
  <c r="J1"/>
  <c r="G46" i="54"/>
  <c r="N39"/>
  <c r="G32"/>
  <c r="G20"/>
  <c r="D9"/>
  <c r="D5"/>
  <c r="C5"/>
  <c r="G9" s="1"/>
  <c r="G48" s="1"/>
  <c r="G3"/>
  <c r="C3"/>
  <c r="L1"/>
  <c r="J1"/>
  <c r="G46" i="53"/>
  <c r="N39"/>
  <c r="G32"/>
  <c r="G20"/>
  <c r="D9"/>
  <c r="D5"/>
  <c r="C5"/>
  <c r="G9" s="1"/>
  <c r="G48" s="1"/>
  <c r="G3"/>
  <c r="C3"/>
  <c r="L1"/>
  <c r="J1"/>
  <c r="G46" i="52"/>
  <c r="N39"/>
  <c r="G32"/>
  <c r="G20"/>
  <c r="D9"/>
  <c r="D5"/>
  <c r="C5"/>
  <c r="G9" s="1"/>
  <c r="G48" s="1"/>
  <c r="G3"/>
  <c r="C3"/>
  <c r="L1"/>
  <c r="J1"/>
  <c r="G46" i="51"/>
  <c r="N39"/>
  <c r="G32"/>
  <c r="G20"/>
  <c r="D9"/>
  <c r="D5"/>
  <c r="C5"/>
  <c r="G9" s="1"/>
  <c r="G48" s="1"/>
  <c r="G3"/>
  <c r="C3"/>
  <c r="L1"/>
  <c r="J1"/>
  <c r="G46" i="50"/>
  <c r="N39"/>
  <c r="G32"/>
  <c r="G20"/>
  <c r="D9"/>
  <c r="D5"/>
  <c r="C5"/>
  <c r="G9" s="1"/>
  <c r="G48" s="1"/>
  <c r="G3"/>
  <c r="C3"/>
  <c r="L1"/>
  <c r="J1"/>
  <c r="G46" i="49"/>
  <c r="N39"/>
  <c r="G32"/>
  <c r="G20"/>
  <c r="D9"/>
  <c r="D5"/>
  <c r="C5"/>
  <c r="G9" s="1"/>
  <c r="G48" s="1"/>
  <c r="G3"/>
  <c r="C3"/>
  <c r="L1"/>
  <c r="J1"/>
  <c r="G46" i="48"/>
  <c r="N39"/>
  <c r="G32"/>
  <c r="G20"/>
  <c r="D9"/>
  <c r="D5"/>
  <c r="C5"/>
  <c r="G9" s="1"/>
  <c r="G48" s="1"/>
  <c r="G3"/>
  <c r="C3"/>
  <c r="L1"/>
  <c r="J1"/>
  <c r="G46" i="47"/>
  <c r="N39"/>
  <c r="G32"/>
  <c r="G20"/>
  <c r="D9"/>
  <c r="D5"/>
  <c r="C5"/>
  <c r="G9" s="1"/>
  <c r="G48" s="1"/>
  <c r="G3"/>
  <c r="C3"/>
  <c r="L1"/>
  <c r="J1"/>
  <c r="G46" i="46"/>
  <c r="N39"/>
  <c r="G32"/>
  <c r="G20"/>
  <c r="D9"/>
  <c r="D5"/>
  <c r="C5"/>
  <c r="G9" s="1"/>
  <c r="G48" s="1"/>
  <c r="G3"/>
  <c r="C3"/>
  <c r="L1"/>
  <c r="J1"/>
  <c r="G46" i="45"/>
  <c r="N39"/>
  <c r="G32"/>
  <c r="G20"/>
  <c r="D9"/>
  <c r="D5"/>
  <c r="C5"/>
  <c r="G9" s="1"/>
  <c r="G48" s="1"/>
  <c r="G3"/>
  <c r="C3"/>
  <c r="L1"/>
  <c r="J1"/>
  <c r="G46" i="44"/>
  <c r="N39"/>
  <c r="G32"/>
  <c r="G20"/>
  <c r="D9"/>
  <c r="D5"/>
  <c r="C5"/>
  <c r="G9" s="1"/>
  <c r="G48" s="1"/>
  <c r="G3"/>
  <c r="C3"/>
  <c r="L1"/>
  <c r="J1"/>
  <c r="G46" i="43"/>
  <c r="N39"/>
  <c r="G32"/>
  <c r="G20"/>
  <c r="D9"/>
  <c r="D5"/>
  <c r="C5"/>
  <c r="G9" s="1"/>
  <c r="G48" s="1"/>
  <c r="G3"/>
  <c r="C3"/>
  <c r="L1"/>
  <c r="J1"/>
  <c r="G46" i="42"/>
  <c r="N39"/>
  <c r="G32"/>
  <c r="G20"/>
  <c r="D9"/>
  <c r="D5"/>
  <c r="C5"/>
  <c r="G9" s="1"/>
  <c r="G48" s="1"/>
  <c r="G3"/>
  <c r="C3"/>
  <c r="L1"/>
  <c r="J1"/>
  <c r="G46" i="41"/>
  <c r="N39"/>
  <c r="G32"/>
  <c r="G20"/>
  <c r="D9"/>
  <c r="D5"/>
  <c r="C5"/>
  <c r="G9" s="1"/>
  <c r="G48" s="1"/>
  <c r="G3"/>
  <c r="C3"/>
  <c r="L1"/>
  <c r="J1"/>
  <c r="G46" i="40"/>
  <c r="N39"/>
  <c r="G32"/>
  <c r="G20"/>
  <c r="D9"/>
  <c r="D5"/>
  <c r="C5"/>
  <c r="G9" s="1"/>
  <c r="G48" s="1"/>
  <c r="G3"/>
  <c r="C3"/>
  <c r="L1"/>
  <c r="J1"/>
  <c r="J3" i="25"/>
  <c r="K3"/>
  <c r="G46" i="9" l="1"/>
  <c r="N39"/>
  <c r="G32"/>
  <c r="G20"/>
  <c r="D9"/>
  <c r="D5"/>
  <c r="C5"/>
  <c r="G9" s="1"/>
  <c r="G48" s="1"/>
  <c r="G3"/>
  <c r="C3"/>
  <c r="L1"/>
  <c r="J1"/>
  <c r="L105" i="6"/>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L10"/>
  <c r="L9"/>
  <c r="L8"/>
  <c r="L7"/>
  <c r="D9" i="1"/>
  <c r="D105" i="6"/>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D10"/>
  <c r="D9"/>
  <c r="D8"/>
  <c r="D7"/>
  <c r="D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G10"/>
  <c r="G9"/>
  <c r="G8"/>
  <c r="G7"/>
  <c r="G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I10"/>
  <c r="I9"/>
  <c r="I8"/>
  <c r="I7"/>
  <c r="I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K10"/>
  <c r="K9"/>
  <c r="K8"/>
  <c r="K7"/>
  <c r="K6"/>
  <c r="L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N20"/>
  <c r="N19"/>
  <c r="N18"/>
  <c r="N17"/>
  <c r="N16"/>
  <c r="N15"/>
  <c r="N14"/>
  <c r="N13"/>
  <c r="N12"/>
  <c r="N11"/>
  <c r="N10"/>
  <c r="N9"/>
  <c r="N8"/>
  <c r="N7"/>
  <c r="N6"/>
  <c r="O105"/>
  <c r="O104"/>
  <c r="O103"/>
  <c r="O102"/>
  <c r="O101"/>
  <c r="O100"/>
  <c r="O99"/>
  <c r="O98"/>
  <c r="O97"/>
  <c r="O96"/>
  <c r="O95"/>
  <c r="O94"/>
  <c r="O93"/>
  <c r="O92"/>
  <c r="O91"/>
  <c r="O90"/>
  <c r="O89"/>
  <c r="O88"/>
  <c r="O87"/>
  <c r="O86"/>
  <c r="O85"/>
  <c r="O84"/>
  <c r="O83"/>
  <c r="O82"/>
  <c r="O81"/>
  <c r="O80"/>
  <c r="O79"/>
  <c r="O78"/>
  <c r="O77"/>
  <c r="O76"/>
  <c r="O75"/>
  <c r="O74"/>
  <c r="O73"/>
  <c r="O72"/>
  <c r="O71"/>
  <c r="O70"/>
  <c r="O69"/>
  <c r="O68"/>
  <c r="O67"/>
  <c r="O66"/>
  <c r="O65"/>
  <c r="O64"/>
  <c r="O63"/>
  <c r="O62"/>
  <c r="O61"/>
  <c r="O60"/>
  <c r="O59"/>
  <c r="O58"/>
  <c r="O57"/>
  <c r="O56"/>
  <c r="O55"/>
  <c r="O54"/>
  <c r="O53"/>
  <c r="O52"/>
  <c r="O51"/>
  <c r="O50"/>
  <c r="O49"/>
  <c r="O48"/>
  <c r="O47"/>
  <c r="O46"/>
  <c r="O45"/>
  <c r="O44"/>
  <c r="O43"/>
  <c r="O42"/>
  <c r="O41"/>
  <c r="O40"/>
  <c r="O39"/>
  <c r="O38"/>
  <c r="O37"/>
  <c r="O36"/>
  <c r="O35"/>
  <c r="O34"/>
  <c r="O33"/>
  <c r="O32"/>
  <c r="O31"/>
  <c r="O30"/>
  <c r="O29"/>
  <c r="O28"/>
  <c r="O27"/>
  <c r="O26"/>
  <c r="O25"/>
  <c r="O24"/>
  <c r="O23"/>
  <c r="O22"/>
  <c r="O21"/>
  <c r="O20"/>
  <c r="O19"/>
  <c r="O18"/>
  <c r="O17"/>
  <c r="O16"/>
  <c r="O15"/>
  <c r="O14"/>
  <c r="O13"/>
  <c r="O12"/>
  <c r="O11"/>
  <c r="O10"/>
  <c r="O9"/>
  <c r="O8"/>
  <c r="O7"/>
  <c r="O6"/>
  <c r="P105"/>
  <c r="P104"/>
  <c r="P103"/>
  <c r="P102"/>
  <c r="P101"/>
  <c r="P100"/>
  <c r="P99"/>
  <c r="P98"/>
  <c r="P97"/>
  <c r="P96"/>
  <c r="P95"/>
  <c r="P94"/>
  <c r="P93"/>
  <c r="P92"/>
  <c r="P91"/>
  <c r="P90"/>
  <c r="P89"/>
  <c r="P88"/>
  <c r="P87"/>
  <c r="P86"/>
  <c r="P85"/>
  <c r="P84"/>
  <c r="P83"/>
  <c r="P82"/>
  <c r="P81"/>
  <c r="P80"/>
  <c r="P79"/>
  <c r="P78"/>
  <c r="P77"/>
  <c r="P76"/>
  <c r="P75"/>
  <c r="P74"/>
  <c r="P73"/>
  <c r="P72"/>
  <c r="P71"/>
  <c r="P70"/>
  <c r="P69"/>
  <c r="P68"/>
  <c r="P67"/>
  <c r="P66"/>
  <c r="P65"/>
  <c r="P64"/>
  <c r="P63"/>
  <c r="P62"/>
  <c r="P61"/>
  <c r="P60"/>
  <c r="P59"/>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 r="P14"/>
  <c r="P13"/>
  <c r="P12"/>
  <c r="P11"/>
  <c r="P10"/>
  <c r="P9"/>
  <c r="P8"/>
  <c r="P7"/>
  <c r="P6"/>
  <c r="Q105"/>
  <c r="Q104"/>
  <c r="Q103"/>
  <c r="Q102"/>
  <c r="Q101"/>
  <c r="Q100"/>
  <c r="Q99"/>
  <c r="Q98"/>
  <c r="Q97"/>
  <c r="Q96"/>
  <c r="Q95"/>
  <c r="Q94"/>
  <c r="Q93"/>
  <c r="Q92"/>
  <c r="Q91"/>
  <c r="Q90"/>
  <c r="Q89"/>
  <c r="Q88"/>
  <c r="Q87"/>
  <c r="Q86"/>
  <c r="Q85"/>
  <c r="Q84"/>
  <c r="Q83"/>
  <c r="Q82"/>
  <c r="Q81"/>
  <c r="Q80"/>
  <c r="Q79"/>
  <c r="Q78"/>
  <c r="Q77"/>
  <c r="Q76"/>
  <c r="Q75"/>
  <c r="Q74"/>
  <c r="Q73"/>
  <c r="Q72"/>
  <c r="Q71"/>
  <c r="Q70"/>
  <c r="Q69"/>
  <c r="Q68"/>
  <c r="Q67"/>
  <c r="Q66"/>
  <c r="Q65"/>
  <c r="Q64"/>
  <c r="Q63"/>
  <c r="Q62"/>
  <c r="Q61"/>
  <c r="Q60"/>
  <c r="Q59"/>
  <c r="Q58"/>
  <c r="Q57"/>
  <c r="Q56"/>
  <c r="Q55"/>
  <c r="Q54"/>
  <c r="Q53"/>
  <c r="Q52"/>
  <c r="Q51"/>
  <c r="Q50"/>
  <c r="Q49"/>
  <c r="Q48"/>
  <c r="Q47"/>
  <c r="Q46"/>
  <c r="Q45"/>
  <c r="Q44"/>
  <c r="Q43"/>
  <c r="Q42"/>
  <c r="Q41"/>
  <c r="Q40"/>
  <c r="Q39"/>
  <c r="Q38"/>
  <c r="Q37"/>
  <c r="Q36"/>
  <c r="Q35"/>
  <c r="Q34"/>
  <c r="Q33"/>
  <c r="Q32"/>
  <c r="Q31"/>
  <c r="Q30"/>
  <c r="Q29"/>
  <c r="Q28"/>
  <c r="Q27"/>
  <c r="Q26"/>
  <c r="Q25"/>
  <c r="Q24"/>
  <c r="Q23"/>
  <c r="Q22"/>
  <c r="Q21"/>
  <c r="Q20"/>
  <c r="Q19"/>
  <c r="Q18"/>
  <c r="Q17"/>
  <c r="Q16"/>
  <c r="Q15"/>
  <c r="Q14"/>
  <c r="Q13"/>
  <c r="Q12"/>
  <c r="Q11"/>
  <c r="Q10"/>
  <c r="Q9"/>
  <c r="Q8"/>
  <c r="Q7"/>
  <c r="Q6"/>
  <c r="R105"/>
  <c r="R104"/>
  <c r="R103"/>
  <c r="R102"/>
  <c r="R101"/>
  <c r="R100"/>
  <c r="R99"/>
  <c r="R98"/>
  <c r="R97"/>
  <c r="R96"/>
  <c r="R95"/>
  <c r="R94"/>
  <c r="R93"/>
  <c r="R92"/>
  <c r="R91"/>
  <c r="R90"/>
  <c r="R89"/>
  <c r="R88"/>
  <c r="R87"/>
  <c r="R86"/>
  <c r="R85"/>
  <c r="R84"/>
  <c r="R83"/>
  <c r="R82"/>
  <c r="R81"/>
  <c r="R80"/>
  <c r="R79"/>
  <c r="R78"/>
  <c r="R77"/>
  <c r="R76"/>
  <c r="R75"/>
  <c r="R74"/>
  <c r="R73"/>
  <c r="R72"/>
  <c r="R71"/>
  <c r="R70"/>
  <c r="R69"/>
  <c r="R68"/>
  <c r="R67"/>
  <c r="R66"/>
  <c r="R65"/>
  <c r="R64"/>
  <c r="R63"/>
  <c r="R62"/>
  <c r="R61"/>
  <c r="R60"/>
  <c r="R59"/>
  <c r="R58"/>
  <c r="R57"/>
  <c r="R56"/>
  <c r="R55"/>
  <c r="R54"/>
  <c r="R53"/>
  <c r="R52"/>
  <c r="R51"/>
  <c r="R50"/>
  <c r="R49"/>
  <c r="R48"/>
  <c r="R47"/>
  <c r="R46"/>
  <c r="R45"/>
  <c r="M42" i="83" s="1"/>
  <c r="R44" i="6"/>
  <c r="R43"/>
  <c r="R42"/>
  <c r="R41"/>
  <c r="R40"/>
  <c r="R39"/>
  <c r="R38"/>
  <c r="R37"/>
  <c r="R36"/>
  <c r="R35"/>
  <c r="R34"/>
  <c r="R33"/>
  <c r="R32"/>
  <c r="R31"/>
  <c r="R30"/>
  <c r="R29"/>
  <c r="R28"/>
  <c r="R27"/>
  <c r="R26"/>
  <c r="R25"/>
  <c r="R24"/>
  <c r="R23"/>
  <c r="R22"/>
  <c r="R21"/>
  <c r="R20"/>
  <c r="R19"/>
  <c r="R18"/>
  <c r="R17"/>
  <c r="R16"/>
  <c r="R15"/>
  <c r="R14"/>
  <c r="R13"/>
  <c r="R12"/>
  <c r="R11"/>
  <c r="R10"/>
  <c r="R9"/>
  <c r="R8"/>
  <c r="R7"/>
  <c r="R6"/>
  <c r="S105"/>
  <c r="S104"/>
  <c r="S103"/>
  <c r="S102"/>
  <c r="S101"/>
  <c r="S100"/>
  <c r="S99"/>
  <c r="S98"/>
  <c r="S97"/>
  <c r="S96"/>
  <c r="S95"/>
  <c r="S94"/>
  <c r="S93"/>
  <c r="S92"/>
  <c r="S91"/>
  <c r="S90"/>
  <c r="S89"/>
  <c r="S88"/>
  <c r="S87"/>
  <c r="S86"/>
  <c r="S85"/>
  <c r="S84"/>
  <c r="S83"/>
  <c r="S82"/>
  <c r="S81"/>
  <c r="S80"/>
  <c r="S79"/>
  <c r="S78"/>
  <c r="S77"/>
  <c r="S76"/>
  <c r="S75"/>
  <c r="S74"/>
  <c r="S73"/>
  <c r="S72"/>
  <c r="S71"/>
  <c r="S70"/>
  <c r="S69"/>
  <c r="S68"/>
  <c r="S67"/>
  <c r="S66"/>
  <c r="S65"/>
  <c r="S64"/>
  <c r="S63"/>
  <c r="S62"/>
  <c r="S61"/>
  <c r="S60"/>
  <c r="S59"/>
  <c r="S58"/>
  <c r="S57"/>
  <c r="S56"/>
  <c r="S55"/>
  <c r="S54"/>
  <c r="S53"/>
  <c r="S52"/>
  <c r="S51"/>
  <c r="S50"/>
  <c r="S49"/>
  <c r="S48"/>
  <c r="S47"/>
  <c r="S46"/>
  <c r="S45"/>
  <c r="S44"/>
  <c r="S43"/>
  <c r="S42"/>
  <c r="S41"/>
  <c r="S40"/>
  <c r="S39"/>
  <c r="S38"/>
  <c r="S37"/>
  <c r="S36"/>
  <c r="S35"/>
  <c r="S34"/>
  <c r="S33"/>
  <c r="S32"/>
  <c r="S31"/>
  <c r="S30"/>
  <c r="S29"/>
  <c r="S28"/>
  <c r="S27"/>
  <c r="S26"/>
  <c r="S25"/>
  <c r="S24"/>
  <c r="S23"/>
  <c r="S22"/>
  <c r="S21"/>
  <c r="S20"/>
  <c r="S19"/>
  <c r="S18"/>
  <c r="S17"/>
  <c r="S16"/>
  <c r="S15"/>
  <c r="S14"/>
  <c r="S13"/>
  <c r="S12"/>
  <c r="M44" i="83" s="1"/>
  <c r="S11" i="6"/>
  <c r="S10"/>
  <c r="S9"/>
  <c r="S8"/>
  <c r="S7"/>
  <c r="S6"/>
  <c r="U105"/>
  <c r="U104"/>
  <c r="U103"/>
  <c r="U102"/>
  <c r="U101"/>
  <c r="U100"/>
  <c r="U99"/>
  <c r="U98"/>
  <c r="U97"/>
  <c r="U96"/>
  <c r="U95"/>
  <c r="U94"/>
  <c r="U93"/>
  <c r="U92"/>
  <c r="U91"/>
  <c r="U90"/>
  <c r="U89"/>
  <c r="U88"/>
  <c r="U87"/>
  <c r="U86"/>
  <c r="U85"/>
  <c r="U84"/>
  <c r="U83"/>
  <c r="U82"/>
  <c r="U81"/>
  <c r="U80"/>
  <c r="U79"/>
  <c r="U78"/>
  <c r="U77"/>
  <c r="U76"/>
  <c r="U75"/>
  <c r="U74"/>
  <c r="U73"/>
  <c r="U72"/>
  <c r="U71"/>
  <c r="U70"/>
  <c r="U69"/>
  <c r="U68"/>
  <c r="U67"/>
  <c r="U66"/>
  <c r="U65"/>
  <c r="U64"/>
  <c r="U63"/>
  <c r="U62"/>
  <c r="U61"/>
  <c r="U60"/>
  <c r="U59"/>
  <c r="U58"/>
  <c r="U57"/>
  <c r="U56"/>
  <c r="U55"/>
  <c r="U54"/>
  <c r="U53"/>
  <c r="U52"/>
  <c r="U51"/>
  <c r="U50"/>
  <c r="U49"/>
  <c r="U48"/>
  <c r="U47"/>
  <c r="U46"/>
  <c r="U45"/>
  <c r="U44"/>
  <c r="U43"/>
  <c r="U42"/>
  <c r="U41"/>
  <c r="U40"/>
  <c r="U39"/>
  <c r="U38"/>
  <c r="U37"/>
  <c r="U36"/>
  <c r="U35"/>
  <c r="U34"/>
  <c r="U33"/>
  <c r="U32"/>
  <c r="U31"/>
  <c r="U30"/>
  <c r="U29"/>
  <c r="U28"/>
  <c r="U27"/>
  <c r="U26"/>
  <c r="U25"/>
  <c r="U24"/>
  <c r="U23"/>
  <c r="U22"/>
  <c r="U21"/>
  <c r="U20"/>
  <c r="U19"/>
  <c r="U18"/>
  <c r="U17"/>
  <c r="U16"/>
  <c r="U15"/>
  <c r="U14"/>
  <c r="U13"/>
  <c r="U12"/>
  <c r="U11"/>
  <c r="M44" i="85" s="1"/>
  <c r="U10" i="6"/>
  <c r="U9"/>
  <c r="U8"/>
  <c r="M44" i="57" s="1"/>
  <c r="U7" i="6"/>
  <c r="U6"/>
  <c r="T105"/>
  <c r="T104"/>
  <c r="T103"/>
  <c r="T102"/>
  <c r="T101"/>
  <c r="T100"/>
  <c r="T99"/>
  <c r="T98"/>
  <c r="T97"/>
  <c r="T96"/>
  <c r="T95"/>
  <c r="T94"/>
  <c r="T93"/>
  <c r="T92"/>
  <c r="T91"/>
  <c r="T90"/>
  <c r="T89"/>
  <c r="T88"/>
  <c r="T87"/>
  <c r="T86"/>
  <c r="T85"/>
  <c r="T84"/>
  <c r="T83"/>
  <c r="T82"/>
  <c r="T81"/>
  <c r="T80"/>
  <c r="T79"/>
  <c r="T78"/>
  <c r="T77"/>
  <c r="T76"/>
  <c r="T75"/>
  <c r="T74"/>
  <c r="T73"/>
  <c r="T72"/>
  <c r="T71"/>
  <c r="T70"/>
  <c r="T69"/>
  <c r="T68"/>
  <c r="T67"/>
  <c r="T66"/>
  <c r="T65"/>
  <c r="T64"/>
  <c r="T63"/>
  <c r="T62"/>
  <c r="T61"/>
  <c r="T60"/>
  <c r="T59"/>
  <c r="T58"/>
  <c r="T57"/>
  <c r="T56"/>
  <c r="T55"/>
  <c r="T54"/>
  <c r="T53"/>
  <c r="T52"/>
  <c r="T51"/>
  <c r="T50"/>
  <c r="T49"/>
  <c r="T48"/>
  <c r="T47"/>
  <c r="T46"/>
  <c r="T45"/>
  <c r="T44"/>
  <c r="T43"/>
  <c r="T42"/>
  <c r="T41"/>
  <c r="T40"/>
  <c r="T39"/>
  <c r="T38"/>
  <c r="T37"/>
  <c r="T36"/>
  <c r="T35"/>
  <c r="M42" i="58" s="1"/>
  <c r="T34" i="6"/>
  <c r="T33"/>
  <c r="T32"/>
  <c r="T31"/>
  <c r="M42" i="85" s="1"/>
  <c r="M47" s="1"/>
  <c r="T30" i="6"/>
  <c r="T29"/>
  <c r="T28"/>
  <c r="T27"/>
  <c r="M42" i="40" s="1"/>
  <c r="T26" i="6"/>
  <c r="T25"/>
  <c r="T24"/>
  <c r="T23"/>
  <c r="T22"/>
  <c r="T21"/>
  <c r="T20"/>
  <c r="T19"/>
  <c r="T18"/>
  <c r="T17"/>
  <c r="T16"/>
  <c r="T15"/>
  <c r="T14"/>
  <c r="T13"/>
  <c r="T12"/>
  <c r="T10"/>
  <c r="T9"/>
  <c r="T8"/>
  <c r="T7"/>
  <c r="T6"/>
  <c r="T11"/>
  <c r="N39" i="1"/>
  <c r="G32"/>
  <c r="G20"/>
  <c r="G46"/>
  <c r="L10" i="4"/>
  <c r="K10"/>
  <c r="L9"/>
  <c r="K9"/>
  <c r="L8"/>
  <c r="K8"/>
  <c r="L7"/>
  <c r="K7"/>
  <c r="L6"/>
  <c r="K6"/>
  <c r="J10"/>
  <c r="I10"/>
  <c r="H10"/>
  <c r="J9"/>
  <c r="I9"/>
  <c r="H9"/>
  <c r="J8"/>
  <c r="I8"/>
  <c r="H8"/>
  <c r="J7"/>
  <c r="I7"/>
  <c r="H7"/>
  <c r="J6"/>
  <c r="I6"/>
  <c r="H6"/>
  <c r="G10"/>
  <c r="F10"/>
  <c r="E10"/>
  <c r="D10"/>
  <c r="G9"/>
  <c r="F9"/>
  <c r="E9"/>
  <c r="D9"/>
  <c r="G8"/>
  <c r="F8"/>
  <c r="E8"/>
  <c r="D8"/>
  <c r="G7"/>
  <c r="F7"/>
  <c r="E7"/>
  <c r="D7"/>
  <c r="G6"/>
  <c r="F6"/>
  <c r="E6"/>
  <c r="D6"/>
  <c r="L10" i="2"/>
  <c r="K10"/>
  <c r="L9"/>
  <c r="K9"/>
  <c r="L8"/>
  <c r="K8"/>
  <c r="L7"/>
  <c r="K7"/>
  <c r="L6"/>
  <c r="K6"/>
  <c r="J10"/>
  <c r="I10"/>
  <c r="H10"/>
  <c r="J9"/>
  <c r="I9"/>
  <c r="H9"/>
  <c r="J8"/>
  <c r="I8"/>
  <c r="H8"/>
  <c r="J7"/>
  <c r="I7"/>
  <c r="H7"/>
  <c r="J6"/>
  <c r="I6"/>
  <c r="H6"/>
  <c r="G10"/>
  <c r="G9"/>
  <c r="G8"/>
  <c r="G7"/>
  <c r="G6"/>
  <c r="F10"/>
  <c r="F9"/>
  <c r="F8"/>
  <c r="F7"/>
  <c r="F6"/>
  <c r="E10"/>
  <c r="E9"/>
  <c r="E8"/>
  <c r="E7"/>
  <c r="E6"/>
  <c r="D10"/>
  <c r="D9"/>
  <c r="D8"/>
  <c r="D7"/>
  <c r="D6"/>
  <c r="M42" i="48" l="1"/>
  <c r="M47" i="83"/>
  <c r="M42" i="81"/>
  <c r="M44"/>
  <c r="M42" i="53"/>
  <c r="M44" i="40"/>
  <c r="M47" s="1"/>
  <c r="M44" i="58"/>
  <c r="M47" s="1"/>
  <c r="M42" i="56"/>
  <c r="M42" i="57"/>
  <c r="M47" s="1"/>
  <c r="M44" i="55"/>
  <c r="M44" i="56"/>
  <c r="M42" i="54"/>
  <c r="M42" i="55"/>
  <c r="M44" i="47"/>
  <c r="M44" i="54"/>
  <c r="M44" i="52"/>
  <c r="M44" i="53"/>
  <c r="M42" i="51"/>
  <c r="M42" i="52"/>
  <c r="M44" i="50"/>
  <c r="M44" i="51"/>
  <c r="M42" i="49"/>
  <c r="M42" i="50"/>
  <c r="M44" i="44"/>
  <c r="M44" i="49"/>
  <c r="M44" i="45"/>
  <c r="M44" i="48"/>
  <c r="M42" i="46"/>
  <c r="M42" i="47"/>
  <c r="M44" i="1"/>
  <c r="M44" i="46"/>
  <c r="M42" i="44"/>
  <c r="M42" i="45"/>
  <c r="M44" i="43"/>
  <c r="M42" i="42"/>
  <c r="M42" i="43"/>
  <c r="M47" s="1"/>
  <c r="M44" i="41"/>
  <c r="M44" i="42"/>
  <c r="M42" i="41"/>
  <c r="M42" i="9"/>
  <c r="M44"/>
  <c r="G3" i="1"/>
  <c r="D5"/>
  <c r="C5"/>
  <c r="G9" s="1"/>
  <c r="C3"/>
  <c r="L1"/>
  <c r="J1"/>
  <c r="L105" i="4"/>
  <c r="K105"/>
  <c r="J105"/>
  <c r="I105"/>
  <c r="H105"/>
  <c r="G105"/>
  <c r="F105"/>
  <c r="E105"/>
  <c r="L104"/>
  <c r="K104"/>
  <c r="J104"/>
  <c r="I104"/>
  <c r="H104"/>
  <c r="G104"/>
  <c r="F104"/>
  <c r="E104"/>
  <c r="L103"/>
  <c r="K103"/>
  <c r="J103"/>
  <c r="I103"/>
  <c r="H103"/>
  <c r="G103"/>
  <c r="F103"/>
  <c r="E103"/>
  <c r="L102"/>
  <c r="K102"/>
  <c r="J102"/>
  <c r="I102"/>
  <c r="H102"/>
  <c r="G102"/>
  <c r="F102"/>
  <c r="E102"/>
  <c r="L101"/>
  <c r="K101"/>
  <c r="J101"/>
  <c r="I101"/>
  <c r="H101"/>
  <c r="G101"/>
  <c r="F101"/>
  <c r="E101"/>
  <c r="L100"/>
  <c r="K100"/>
  <c r="J100"/>
  <c r="I100"/>
  <c r="H100"/>
  <c r="G100"/>
  <c r="F100"/>
  <c r="E100"/>
  <c r="L99"/>
  <c r="K99"/>
  <c r="J99"/>
  <c r="I99"/>
  <c r="H99"/>
  <c r="G99"/>
  <c r="F99"/>
  <c r="E99"/>
  <c r="L98"/>
  <c r="K98"/>
  <c r="J98"/>
  <c r="I98"/>
  <c r="H98"/>
  <c r="G98"/>
  <c r="F98"/>
  <c r="E98"/>
  <c r="L97"/>
  <c r="K97"/>
  <c r="J97"/>
  <c r="I97"/>
  <c r="H97"/>
  <c r="G97"/>
  <c r="F97"/>
  <c r="E97"/>
  <c r="L96"/>
  <c r="K96"/>
  <c r="J96"/>
  <c r="I96"/>
  <c r="H96"/>
  <c r="G96"/>
  <c r="F96"/>
  <c r="E96"/>
  <c r="L95"/>
  <c r="K95"/>
  <c r="J95"/>
  <c r="I95"/>
  <c r="H95"/>
  <c r="G95"/>
  <c r="F95"/>
  <c r="E95"/>
  <c r="L94"/>
  <c r="K94"/>
  <c r="J94"/>
  <c r="I94"/>
  <c r="H94"/>
  <c r="G94"/>
  <c r="F94"/>
  <c r="E94"/>
  <c r="L93"/>
  <c r="K93"/>
  <c r="J93"/>
  <c r="I93"/>
  <c r="H93"/>
  <c r="G93"/>
  <c r="F93"/>
  <c r="E93"/>
  <c r="L92"/>
  <c r="K92"/>
  <c r="J92"/>
  <c r="I92"/>
  <c r="H92"/>
  <c r="G92"/>
  <c r="F92"/>
  <c r="E92"/>
  <c r="L91"/>
  <c r="K91"/>
  <c r="J91"/>
  <c r="I91"/>
  <c r="H91"/>
  <c r="G91"/>
  <c r="F91"/>
  <c r="E91"/>
  <c r="L90"/>
  <c r="K90"/>
  <c r="J90"/>
  <c r="I90"/>
  <c r="H90"/>
  <c r="G90"/>
  <c r="F90"/>
  <c r="E90"/>
  <c r="L89"/>
  <c r="K89"/>
  <c r="J89"/>
  <c r="I89"/>
  <c r="H89"/>
  <c r="G89"/>
  <c r="F89"/>
  <c r="E89"/>
  <c r="L88"/>
  <c r="K88"/>
  <c r="J88"/>
  <c r="I88"/>
  <c r="H88"/>
  <c r="G88"/>
  <c r="F88"/>
  <c r="E88"/>
  <c r="L87"/>
  <c r="K87"/>
  <c r="J87"/>
  <c r="I87"/>
  <c r="H87"/>
  <c r="G87"/>
  <c r="F87"/>
  <c r="E87"/>
  <c r="L86"/>
  <c r="K86"/>
  <c r="J86"/>
  <c r="I86"/>
  <c r="H86"/>
  <c r="G86"/>
  <c r="F86"/>
  <c r="E86"/>
  <c r="L85"/>
  <c r="K85"/>
  <c r="J85"/>
  <c r="I85"/>
  <c r="H85"/>
  <c r="G85"/>
  <c r="F85"/>
  <c r="E85"/>
  <c r="L84"/>
  <c r="K84"/>
  <c r="J84"/>
  <c r="I84"/>
  <c r="H84"/>
  <c r="G84"/>
  <c r="F84"/>
  <c r="E84"/>
  <c r="L83"/>
  <c r="K83"/>
  <c r="J83"/>
  <c r="I83"/>
  <c r="H83"/>
  <c r="G83"/>
  <c r="F83"/>
  <c r="E83"/>
  <c r="L82"/>
  <c r="K82"/>
  <c r="J82"/>
  <c r="I82"/>
  <c r="H82"/>
  <c r="G82"/>
  <c r="F82"/>
  <c r="E82"/>
  <c r="L81"/>
  <c r="K81"/>
  <c r="J81"/>
  <c r="I81"/>
  <c r="H81"/>
  <c r="G81"/>
  <c r="F81"/>
  <c r="E81"/>
  <c r="L80"/>
  <c r="K80"/>
  <c r="J80"/>
  <c r="I80"/>
  <c r="H80"/>
  <c r="G80"/>
  <c r="F80"/>
  <c r="E80"/>
  <c r="L79"/>
  <c r="K79"/>
  <c r="J79"/>
  <c r="I79"/>
  <c r="H79"/>
  <c r="G79"/>
  <c r="F79"/>
  <c r="E79"/>
  <c r="L78"/>
  <c r="K78"/>
  <c r="J78"/>
  <c r="I78"/>
  <c r="H78"/>
  <c r="G78"/>
  <c r="F78"/>
  <c r="E78"/>
  <c r="L77"/>
  <c r="K77"/>
  <c r="J77"/>
  <c r="I77"/>
  <c r="H77"/>
  <c r="G77"/>
  <c r="F77"/>
  <c r="E77"/>
  <c r="L76"/>
  <c r="K76"/>
  <c r="J76"/>
  <c r="I76"/>
  <c r="H76"/>
  <c r="G76"/>
  <c r="F76"/>
  <c r="E76"/>
  <c r="L75"/>
  <c r="K75"/>
  <c r="J75"/>
  <c r="I75"/>
  <c r="H75"/>
  <c r="G75"/>
  <c r="F75"/>
  <c r="E75"/>
  <c r="L74"/>
  <c r="K74"/>
  <c r="J74"/>
  <c r="I74"/>
  <c r="H74"/>
  <c r="G74"/>
  <c r="F74"/>
  <c r="E74"/>
  <c r="L73"/>
  <c r="K73"/>
  <c r="J73"/>
  <c r="I73"/>
  <c r="H73"/>
  <c r="G73"/>
  <c r="F73"/>
  <c r="E73"/>
  <c r="L72"/>
  <c r="K72"/>
  <c r="J72"/>
  <c r="I72"/>
  <c r="H72"/>
  <c r="G72"/>
  <c r="F72"/>
  <c r="E72"/>
  <c r="L71"/>
  <c r="K71"/>
  <c r="J71"/>
  <c r="I71"/>
  <c r="H71"/>
  <c r="G71"/>
  <c r="F71"/>
  <c r="E71"/>
  <c r="L70"/>
  <c r="K70"/>
  <c r="J70"/>
  <c r="I70"/>
  <c r="H70"/>
  <c r="G70"/>
  <c r="F70"/>
  <c r="E70"/>
  <c r="L69"/>
  <c r="K69"/>
  <c r="J69"/>
  <c r="I69"/>
  <c r="H69"/>
  <c r="G69"/>
  <c r="F69"/>
  <c r="E69"/>
  <c r="L68"/>
  <c r="K68"/>
  <c r="J68"/>
  <c r="I68"/>
  <c r="H68"/>
  <c r="G68"/>
  <c r="F68"/>
  <c r="E68"/>
  <c r="L67"/>
  <c r="K67"/>
  <c r="J67"/>
  <c r="I67"/>
  <c r="H67"/>
  <c r="G67"/>
  <c r="F67"/>
  <c r="E67"/>
  <c r="L66"/>
  <c r="K66"/>
  <c r="J66"/>
  <c r="I66"/>
  <c r="H66"/>
  <c r="G66"/>
  <c r="F66"/>
  <c r="E66"/>
  <c r="L65"/>
  <c r="K65"/>
  <c r="J65"/>
  <c r="I65"/>
  <c r="H65"/>
  <c r="G65"/>
  <c r="F65"/>
  <c r="E65"/>
  <c r="L64"/>
  <c r="K64"/>
  <c r="J64"/>
  <c r="I64"/>
  <c r="H64"/>
  <c r="G64"/>
  <c r="F64"/>
  <c r="E64"/>
  <c r="L63"/>
  <c r="K63"/>
  <c r="J63"/>
  <c r="I63"/>
  <c r="H63"/>
  <c r="G63"/>
  <c r="F63"/>
  <c r="E63"/>
  <c r="L62"/>
  <c r="K62"/>
  <c r="J62"/>
  <c r="I62"/>
  <c r="H62"/>
  <c r="G62"/>
  <c r="F62"/>
  <c r="E62"/>
  <c r="L61"/>
  <c r="K61"/>
  <c r="J61"/>
  <c r="I61"/>
  <c r="H61"/>
  <c r="G61"/>
  <c r="F61"/>
  <c r="E61"/>
  <c r="L60"/>
  <c r="K60"/>
  <c r="J60"/>
  <c r="I60"/>
  <c r="H60"/>
  <c r="G60"/>
  <c r="F60"/>
  <c r="E60"/>
  <c r="L59"/>
  <c r="K59"/>
  <c r="J59"/>
  <c r="I59"/>
  <c r="H59"/>
  <c r="G59"/>
  <c r="F59"/>
  <c r="E59"/>
  <c r="L58"/>
  <c r="K58"/>
  <c r="J58"/>
  <c r="I58"/>
  <c r="H58"/>
  <c r="G58"/>
  <c r="F58"/>
  <c r="E58"/>
  <c r="L57"/>
  <c r="K57"/>
  <c r="J57"/>
  <c r="I57"/>
  <c r="H57"/>
  <c r="G57"/>
  <c r="F57"/>
  <c r="E57"/>
  <c r="L56"/>
  <c r="K56"/>
  <c r="J56"/>
  <c r="I56"/>
  <c r="H56"/>
  <c r="G56"/>
  <c r="F56"/>
  <c r="E56"/>
  <c r="L55"/>
  <c r="K55"/>
  <c r="J55"/>
  <c r="I55"/>
  <c r="H55"/>
  <c r="G55"/>
  <c r="F55"/>
  <c r="E55"/>
  <c r="L54"/>
  <c r="K54"/>
  <c r="J54"/>
  <c r="I54"/>
  <c r="H54"/>
  <c r="G54"/>
  <c r="F54"/>
  <c r="E54"/>
  <c r="L53"/>
  <c r="K53"/>
  <c r="J53"/>
  <c r="I53"/>
  <c r="H53"/>
  <c r="G53"/>
  <c r="F53"/>
  <c r="E53"/>
  <c r="L52"/>
  <c r="K52"/>
  <c r="J52"/>
  <c r="I52"/>
  <c r="H52"/>
  <c r="G52"/>
  <c r="F52"/>
  <c r="E52"/>
  <c r="L51"/>
  <c r="K51"/>
  <c r="J51"/>
  <c r="I51"/>
  <c r="H51"/>
  <c r="G51"/>
  <c r="F51"/>
  <c r="E51"/>
  <c r="L50"/>
  <c r="K50"/>
  <c r="J50"/>
  <c r="I50"/>
  <c r="H50"/>
  <c r="G50"/>
  <c r="F50"/>
  <c r="E50"/>
  <c r="L49"/>
  <c r="K49"/>
  <c r="J49"/>
  <c r="I49"/>
  <c r="H49"/>
  <c r="G49"/>
  <c r="F49"/>
  <c r="E49"/>
  <c r="L48"/>
  <c r="K48"/>
  <c r="J48"/>
  <c r="I48"/>
  <c r="H48"/>
  <c r="G48"/>
  <c r="F48"/>
  <c r="E48"/>
  <c r="L47"/>
  <c r="K47"/>
  <c r="J47"/>
  <c r="I47"/>
  <c r="H47"/>
  <c r="G47"/>
  <c r="F47"/>
  <c r="E47"/>
  <c r="L46"/>
  <c r="K46"/>
  <c r="J46"/>
  <c r="I46"/>
  <c r="H46"/>
  <c r="G46"/>
  <c r="F46"/>
  <c r="E46"/>
  <c r="L45"/>
  <c r="K45"/>
  <c r="J45"/>
  <c r="I45"/>
  <c r="H45"/>
  <c r="G45"/>
  <c r="F45"/>
  <c r="E45"/>
  <c r="L44"/>
  <c r="K44"/>
  <c r="J44"/>
  <c r="I44"/>
  <c r="H44"/>
  <c r="G44"/>
  <c r="F44"/>
  <c r="E44"/>
  <c r="L43"/>
  <c r="K43"/>
  <c r="J43"/>
  <c r="I43"/>
  <c r="H43"/>
  <c r="G43"/>
  <c r="F43"/>
  <c r="E43"/>
  <c r="L42"/>
  <c r="K42"/>
  <c r="J42"/>
  <c r="I42"/>
  <c r="H42"/>
  <c r="G42"/>
  <c r="F42"/>
  <c r="E42"/>
  <c r="L41"/>
  <c r="K41"/>
  <c r="J41"/>
  <c r="I41"/>
  <c r="H41"/>
  <c r="G41"/>
  <c r="F41"/>
  <c r="E41"/>
  <c r="L40"/>
  <c r="K40"/>
  <c r="J40"/>
  <c r="I40"/>
  <c r="H40"/>
  <c r="G40"/>
  <c r="F40"/>
  <c r="E40"/>
  <c r="L39"/>
  <c r="K39"/>
  <c r="J39"/>
  <c r="I39"/>
  <c r="H39"/>
  <c r="G39"/>
  <c r="F39"/>
  <c r="E39"/>
  <c r="L38"/>
  <c r="K38"/>
  <c r="J38"/>
  <c r="I38"/>
  <c r="H38"/>
  <c r="G38"/>
  <c r="F38"/>
  <c r="E38"/>
  <c r="L37"/>
  <c r="K37"/>
  <c r="J37"/>
  <c r="I37"/>
  <c r="H37"/>
  <c r="G37"/>
  <c r="F37"/>
  <c r="E37"/>
  <c r="L36"/>
  <c r="K36"/>
  <c r="J36"/>
  <c r="I36"/>
  <c r="H36"/>
  <c r="G36"/>
  <c r="F36"/>
  <c r="E36"/>
  <c r="L35"/>
  <c r="K35"/>
  <c r="J35"/>
  <c r="I35"/>
  <c r="H35"/>
  <c r="G35"/>
  <c r="F35"/>
  <c r="E35"/>
  <c r="L34"/>
  <c r="K34"/>
  <c r="J34"/>
  <c r="I34"/>
  <c r="H34"/>
  <c r="G34"/>
  <c r="F34"/>
  <c r="E34"/>
  <c r="L33"/>
  <c r="K33"/>
  <c r="J33"/>
  <c r="I33"/>
  <c r="H33"/>
  <c r="G33"/>
  <c r="F33"/>
  <c r="E33"/>
  <c r="L32"/>
  <c r="K32"/>
  <c r="J32"/>
  <c r="I32"/>
  <c r="H32"/>
  <c r="G32"/>
  <c r="F32"/>
  <c r="E32"/>
  <c r="L31"/>
  <c r="K31"/>
  <c r="J31"/>
  <c r="I31"/>
  <c r="H31"/>
  <c r="G31"/>
  <c r="F31"/>
  <c r="E31"/>
  <c r="L30"/>
  <c r="K30"/>
  <c r="J30"/>
  <c r="I30"/>
  <c r="H30"/>
  <c r="G30"/>
  <c r="F30"/>
  <c r="E30"/>
  <c r="L29"/>
  <c r="K29"/>
  <c r="J29"/>
  <c r="I29"/>
  <c r="H29"/>
  <c r="G29"/>
  <c r="F29"/>
  <c r="E29"/>
  <c r="L28"/>
  <c r="K28"/>
  <c r="J28"/>
  <c r="I28"/>
  <c r="H28"/>
  <c r="G28"/>
  <c r="F28"/>
  <c r="E28"/>
  <c r="L27"/>
  <c r="K27"/>
  <c r="J27"/>
  <c r="I27"/>
  <c r="H27"/>
  <c r="G27"/>
  <c r="F27"/>
  <c r="E27"/>
  <c r="L26"/>
  <c r="K26"/>
  <c r="J26"/>
  <c r="I26"/>
  <c r="H26"/>
  <c r="G26"/>
  <c r="F26"/>
  <c r="E26"/>
  <c r="L25"/>
  <c r="K25"/>
  <c r="J25"/>
  <c r="I25"/>
  <c r="H25"/>
  <c r="G25"/>
  <c r="F25"/>
  <c r="E25"/>
  <c r="L24"/>
  <c r="K24"/>
  <c r="J24"/>
  <c r="I24"/>
  <c r="H24"/>
  <c r="G24"/>
  <c r="F24"/>
  <c r="E24"/>
  <c r="L23"/>
  <c r="K23"/>
  <c r="J23"/>
  <c r="I23"/>
  <c r="H23"/>
  <c r="G23"/>
  <c r="F23"/>
  <c r="E23"/>
  <c r="L22"/>
  <c r="K22"/>
  <c r="J22"/>
  <c r="I22"/>
  <c r="H22"/>
  <c r="G22"/>
  <c r="F22"/>
  <c r="E22"/>
  <c r="L21"/>
  <c r="K21"/>
  <c r="J21"/>
  <c r="I21"/>
  <c r="H21"/>
  <c r="G21"/>
  <c r="F21"/>
  <c r="E21"/>
  <c r="L20"/>
  <c r="K20"/>
  <c r="J20"/>
  <c r="I20"/>
  <c r="H20"/>
  <c r="G20"/>
  <c r="F20"/>
  <c r="E20"/>
  <c r="L19"/>
  <c r="K19"/>
  <c r="J19"/>
  <c r="I19"/>
  <c r="H19"/>
  <c r="G19"/>
  <c r="F19"/>
  <c r="E19"/>
  <c r="L18"/>
  <c r="K18"/>
  <c r="J18"/>
  <c r="I18"/>
  <c r="H18"/>
  <c r="G18"/>
  <c r="F18"/>
  <c r="E18"/>
  <c r="L17"/>
  <c r="K17"/>
  <c r="J17"/>
  <c r="I17"/>
  <c r="H17"/>
  <c r="G17"/>
  <c r="F17"/>
  <c r="E17"/>
  <c r="L16"/>
  <c r="K16"/>
  <c r="J16"/>
  <c r="I16"/>
  <c r="H16"/>
  <c r="G16"/>
  <c r="F16"/>
  <c r="E16"/>
  <c r="L15"/>
  <c r="K15"/>
  <c r="J15"/>
  <c r="I15"/>
  <c r="H15"/>
  <c r="G15"/>
  <c r="F15"/>
  <c r="E15"/>
  <c r="L14"/>
  <c r="K14"/>
  <c r="J14"/>
  <c r="I14"/>
  <c r="H14"/>
  <c r="G14"/>
  <c r="F14"/>
  <c r="E14"/>
  <c r="L13"/>
  <c r="K13"/>
  <c r="J13"/>
  <c r="I13"/>
  <c r="H13"/>
  <c r="G13"/>
  <c r="F13"/>
  <c r="E13"/>
  <c r="L12"/>
  <c r="K12"/>
  <c r="J12"/>
  <c r="I12"/>
  <c r="H12"/>
  <c r="G12"/>
  <c r="F12"/>
  <c r="E12"/>
  <c r="L11"/>
  <c r="K11"/>
  <c r="J11"/>
  <c r="I11"/>
  <c r="H11"/>
  <c r="G11"/>
  <c r="F11"/>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L105" i="2"/>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L22" i="25"/>
  <c r="L7"/>
  <c r="M47" i="45" l="1"/>
  <c r="M47" i="48"/>
  <c r="M47" i="46"/>
  <c r="N7" i="25"/>
  <c r="M47" i="81"/>
  <c r="M47" i="47"/>
  <c r="M47" i="53"/>
  <c r="M47" i="52"/>
  <c r="M47" i="55"/>
  <c r="M47" i="56"/>
  <c r="M47" i="54"/>
  <c r="M47" i="44"/>
  <c r="M47" i="50"/>
  <c r="M47" i="51"/>
  <c r="M47" i="49"/>
  <c r="M47" i="41"/>
  <c r="M47" i="42"/>
  <c r="N22" i="25"/>
  <c r="M47" i="9"/>
  <c r="G48" i="1"/>
  <c r="M42" s="1"/>
  <c r="L6" i="25"/>
  <c r="L12"/>
  <c r="L21"/>
  <c r="L9"/>
  <c r="L16"/>
  <c r="L10"/>
  <c r="L13"/>
  <c r="L3"/>
  <c r="L11"/>
  <c r="L20"/>
  <c r="L15"/>
  <c r="L17"/>
  <c r="L14"/>
  <c r="L4"/>
  <c r="L5"/>
  <c r="L8"/>
  <c r="L18"/>
  <c r="L19"/>
  <c r="N9" l="1"/>
  <c r="N21"/>
  <c r="N12"/>
  <c r="N6"/>
  <c r="N13"/>
  <c r="N14"/>
  <c r="N18"/>
  <c r="N17"/>
  <c r="N10"/>
  <c r="N15"/>
  <c r="N8"/>
  <c r="N20"/>
  <c r="N16"/>
  <c r="N11"/>
  <c r="N19"/>
  <c r="N5"/>
  <c r="N4"/>
  <c r="N3"/>
  <c r="M47" i="1"/>
</calcChain>
</file>

<file path=xl/sharedStrings.xml><?xml version="1.0" encoding="utf-8"?>
<sst xmlns="http://schemas.openxmlformats.org/spreadsheetml/2006/main" count="3570" uniqueCount="558">
  <si>
    <t>METIER</t>
  </si>
  <si>
    <t>CADRE STATUTAIRE</t>
  </si>
  <si>
    <t>Expérience professionnelle</t>
  </si>
  <si>
    <t>Critère 1</t>
  </si>
  <si>
    <t>Fonction d'encadrement, de coordination, de pilotage ou de conception</t>
  </si>
  <si>
    <t>de 3 à 1</t>
  </si>
  <si>
    <t>Critère 2</t>
  </si>
  <si>
    <t>Technicité, expertise, expérience ou qualification nécessaire à l'exercice de la fonction</t>
  </si>
  <si>
    <t>de 1 à 3</t>
  </si>
  <si>
    <t>de 0 à 3</t>
  </si>
  <si>
    <t>de 0 à 2</t>
  </si>
  <si>
    <t>Critère 3</t>
  </si>
  <si>
    <t>Sujétions particulières ou degré d'exposition du poste au regard de son environnement professionnel</t>
  </si>
  <si>
    <t>de 9 à 1</t>
  </si>
  <si>
    <t>A1</t>
  </si>
  <si>
    <t>A2</t>
  </si>
  <si>
    <t>A3</t>
  </si>
  <si>
    <t>A4</t>
  </si>
  <si>
    <t>B1</t>
  </si>
  <si>
    <t>B2</t>
  </si>
  <si>
    <t>B3</t>
  </si>
  <si>
    <t>C1</t>
  </si>
  <si>
    <t>C2</t>
  </si>
  <si>
    <t>PLAFOND</t>
  </si>
  <si>
    <t>%</t>
  </si>
  <si>
    <t>IFSE Mensuelle</t>
  </si>
  <si>
    <t>0 ou 1</t>
  </si>
  <si>
    <t>GROUPE</t>
  </si>
  <si>
    <t>A</t>
  </si>
  <si>
    <t>DOMAINE</t>
  </si>
  <si>
    <t xml:space="preserve">Directrice / Directeur général-e de collectivité ou d’établissement public </t>
  </si>
  <si>
    <t>Directrice / Directeur général-e adjoint-e de collectivité ou d’établissement public</t>
  </si>
  <si>
    <t>Contrôleuse / Contrôleur de gestion</t>
  </si>
  <si>
    <t>Conseillère / Conseiller en organisation</t>
  </si>
  <si>
    <t>Chargée / Chargé d’évaluation des politiques publiques</t>
  </si>
  <si>
    <t>AFFAIRES GENERALES</t>
  </si>
  <si>
    <t>DIRECTION GENERALE</t>
  </si>
  <si>
    <t>Assistante / Assistant de gestion administrative</t>
  </si>
  <si>
    <t>A-B</t>
  </si>
  <si>
    <t>Responsable des affaires générales</t>
  </si>
  <si>
    <t>Attachés-Ingénieurs</t>
  </si>
  <si>
    <t>Attachés-Ingénieurs-Rédacteurs</t>
  </si>
  <si>
    <t>Attachés-Rédacteurs</t>
  </si>
  <si>
    <t>Secrétaire de mairie</t>
  </si>
  <si>
    <t>Assistante / Assistant de direction</t>
  </si>
  <si>
    <t>A-B-C</t>
  </si>
  <si>
    <t>Attachés-Rédacteurs-Adjoints administratifs</t>
  </si>
  <si>
    <t>B-C</t>
  </si>
  <si>
    <t>Rédacteurs-Adjoints administratifs</t>
  </si>
  <si>
    <t>C</t>
  </si>
  <si>
    <t>Adjoints administratifs</t>
  </si>
  <si>
    <t>Chargée / Chargé d’accueil</t>
  </si>
  <si>
    <t>Adjoints administratifs-Adjoints techniques</t>
  </si>
  <si>
    <t>Ingénieurs-Techniciens</t>
  </si>
  <si>
    <t>Responsable des services techniques</t>
  </si>
  <si>
    <t>AFFAIRES JURIDIQUES</t>
  </si>
  <si>
    <t>FINANCES</t>
  </si>
  <si>
    <t>B</t>
  </si>
  <si>
    <t>L'expérience professionnelle peut-être assimilée à la connaissance acquise par la pratique : le temps passé sur un poste "met à l'épreuve l'agent" qui, de son côté doit s'approprier sa situation de travail par l'acquisition volontaire de compétences y compris dans l'utilisation des logiciels "Métiers".</t>
  </si>
  <si>
    <t>RESSOURCES HUMAINES</t>
  </si>
  <si>
    <t>Responsable des affaires juridiques</t>
  </si>
  <si>
    <t>Attachés</t>
  </si>
  <si>
    <t>Gestionnaire des assurances</t>
  </si>
  <si>
    <t>Attachés-Ingénieurs-Rédacteurs-Techniciens</t>
  </si>
  <si>
    <t>Chargée / Chargé de la commande publique</t>
  </si>
  <si>
    <t>Directrice / Directeur financier-ère</t>
  </si>
  <si>
    <t>Responsable de gestion budgétaire et financière</t>
  </si>
  <si>
    <t>Responsable de gestion comptable</t>
  </si>
  <si>
    <t>Coordonnatrice / Coordonnateur budgétaire et comptable</t>
  </si>
  <si>
    <t>Assistante / Assistant de gestion financière, budgétaire ou comptable</t>
  </si>
  <si>
    <t>Directrice / Directeur des ressources humaines</t>
  </si>
  <si>
    <t>Chargée / Chargé du recrutement</t>
  </si>
  <si>
    <t>Chargée / Chargé de projet GPEEC</t>
  </si>
  <si>
    <t>Responsable de la gestion administrative du personnel</t>
  </si>
  <si>
    <t>Responsable de la formation</t>
  </si>
  <si>
    <t>Conseillère / Conseiller en prévention des risques professionnels</t>
  </si>
  <si>
    <t>Assistante / Assistant de gestion ressources humaines</t>
  </si>
  <si>
    <t>Chargée / Chargé de l’inspection en santé et sécurité au travail</t>
  </si>
  <si>
    <t>SYSTEMES D'INFORMATION ET TIC</t>
  </si>
  <si>
    <t>Directrice / Directeur des systèmes d’information</t>
  </si>
  <si>
    <t>Ingénieurs</t>
  </si>
  <si>
    <t>Cheffe / Chef de projet des systèmes d’information géographique</t>
  </si>
  <si>
    <t>Responsable production et support des systèmes d’information</t>
  </si>
  <si>
    <t>Administratrice / Administrateur systèmes et bases de données</t>
  </si>
  <si>
    <t>Responsable sécurité des systèmes d’information</t>
  </si>
  <si>
    <t>Cheffe / Chef de projet technique des systèmes d’information</t>
  </si>
  <si>
    <t>Cheffe / Chef de projet études et développement des systèmes d’information</t>
  </si>
  <si>
    <t>Chargée / Chargé des réseaux et télécommunications</t>
  </si>
  <si>
    <t>Chargée / Chargé de support et services des systèmes d’information</t>
  </si>
  <si>
    <t>Techniciens</t>
  </si>
  <si>
    <t>Responsable des études et applications des systèmes d’information</t>
  </si>
  <si>
    <t>COMMUNICATION</t>
  </si>
  <si>
    <t>Directrice / Directeur de la communication</t>
  </si>
  <si>
    <t>DEVELOPPEMENT TERRITORIAL</t>
  </si>
  <si>
    <t>ENVIRONNEMENT</t>
  </si>
  <si>
    <t>Capacité à exploiter l'expérience acquise, quelle que soit son ancienneté</t>
  </si>
  <si>
    <t>Connaissance de l'environnement de travail</t>
  </si>
  <si>
    <t>IFSE</t>
  </si>
  <si>
    <r>
      <rPr>
        <sz val="8"/>
        <color rgb="FF000000"/>
        <rFont val="Wingdings"/>
        <charset val="2"/>
      </rPr>
      <t>ð</t>
    </r>
    <r>
      <rPr>
        <sz val="8"/>
        <color rgb="FF000000"/>
        <rFont val="Century Schoolbook"/>
        <family val="1"/>
      </rPr>
      <t xml:space="preserve"> L'expérience professionnelle acquise  par l'agent est prise en compte  en vue  d'une éventuelle  revalorisation de l'IFSE </t>
    </r>
  </si>
  <si>
    <r>
      <rPr>
        <sz val="8"/>
        <color rgb="FF000000"/>
        <rFont val="Wingdings"/>
        <charset val="2"/>
      </rPr>
      <t>ð</t>
    </r>
    <r>
      <rPr>
        <sz val="8"/>
        <color rgb="FF000000"/>
        <rFont val="Century Schoolbook"/>
        <family val="1"/>
      </rPr>
      <t xml:space="preserve"> Son montant fait ainsi l'objet d'un réexamen  en cas  de changement de groupe  de fonctions avec davantage d'encadrement, de technicité ou de sujétions, afin d'encourager la prise de responsabilité. En cas de changement de  fonctions au  sein d'un même groupe,  la diversification des compétences  et la mobilité pourront  être valorisées, ou la  spécialisation dans un domaine de  compétences </t>
    </r>
  </si>
  <si>
    <r>
      <rPr>
        <sz val="8"/>
        <color rgb="FF000000"/>
        <rFont val="Wingdings"/>
        <charset val="2"/>
      </rPr>
      <t>ð</t>
    </r>
    <r>
      <rPr>
        <sz val="8"/>
        <color rgb="FF000000"/>
        <rFont val="Century Schoolbook"/>
        <family val="1"/>
      </rPr>
      <t xml:space="preserve"> Le réexamen se fait aussi au vu de l'expérience acquise par  l'agent en cas de changement de grade à la suite d'une promotion  </t>
    </r>
  </si>
  <si>
    <r>
      <rPr>
        <sz val="8"/>
        <color rgb="FF000000"/>
        <rFont val="Wingdings"/>
        <charset val="2"/>
      </rPr>
      <t>ð</t>
    </r>
    <r>
      <rPr>
        <sz val="8"/>
        <color rgb="FF000000"/>
        <rFont val="Century Schoolbook"/>
        <family val="1"/>
      </rPr>
      <t xml:space="preserve"> Le réexamen a lieu au moins tous les quatre ans en l'absence de changement de fonctions </t>
    </r>
  </si>
  <si>
    <r>
      <rPr>
        <sz val="8"/>
        <color rgb="FF000000"/>
        <rFont val="Wingdings"/>
        <charset val="2"/>
      </rPr>
      <t>ð</t>
    </r>
    <r>
      <rPr>
        <sz val="8"/>
        <color rgb="FF000000"/>
        <rFont val="Century Schoolbook"/>
        <family val="1"/>
      </rPr>
      <t xml:space="preserve">En l'absence de changement de fonctions, la valorisation de l'expérience  professionnelle de l'agent devra reposer sur des critères objectivables : </t>
    </r>
    <r>
      <rPr>
        <i/>
        <sz val="8"/>
        <color rgb="FF000000"/>
        <rFont val="Century Schoolbook"/>
        <family val="1"/>
      </rPr>
      <t xml:space="preserve">approfondissement des savoirs techniques et de leur utilisation, approfondissement de  la connaissance  de  l'environnement de travail et  des procédures, gestion d'un événement exceptionnel </t>
    </r>
    <r>
      <rPr>
        <sz val="8"/>
        <color rgb="FF000000"/>
        <rFont val="Century Schoolbook"/>
        <family val="1"/>
      </rPr>
      <t xml:space="preserve">permettant d'acquérir  une nouvelle expérience ou d'approfondir les acquis </t>
    </r>
    <r>
      <rPr>
        <i/>
        <sz val="8"/>
        <color rgb="FF000000"/>
        <rFont val="Century Schoolbook"/>
        <family val="1"/>
      </rPr>
      <t>(participation à un projet  sensible et/ou  stratégique induisant une exposition renforcée et prolongée et/ou  des sujétions nouvelles)</t>
    </r>
  </si>
  <si>
    <r>
      <rPr>
        <b/>
        <sz val="8"/>
        <color rgb="FF000000"/>
        <rFont val="Webdings"/>
        <family val="1"/>
        <charset val="2"/>
      </rPr>
      <t>ê</t>
    </r>
    <r>
      <rPr>
        <b/>
        <sz val="8"/>
        <color rgb="FF000000"/>
        <rFont val="Century Schoolbook"/>
        <family val="1"/>
      </rPr>
      <t xml:space="preserve"> Attention</t>
    </r>
    <r>
      <rPr>
        <sz val="8"/>
        <color rgb="FF000000"/>
        <rFont val="Century Schoolbook"/>
        <family val="1"/>
      </rPr>
      <t xml:space="preserve">  : le réexamen  de l'IFSE  n'implique pas  qu'elle soit revalorisée de  manière automatique. La  revalorisation doit  être  justifiée par </t>
    </r>
    <r>
      <rPr>
        <i/>
        <sz val="8"/>
        <color rgb="FF000000"/>
        <rFont val="Century Schoolbook"/>
        <family val="1"/>
      </rPr>
      <t>« l'élargissement des compétences, l'approfondissement des savoirs et la  consolidation des connaissances pratiques assimilées sur un poste »</t>
    </r>
  </si>
  <si>
    <r>
      <rPr>
        <sz val="8"/>
        <color rgb="FF000000"/>
        <rFont val="Wingdings"/>
        <charset val="2"/>
      </rPr>
      <t>ð</t>
    </r>
    <r>
      <rPr>
        <sz val="8"/>
        <color rgb="FF000000"/>
        <rFont val="Century Schoolbook"/>
        <family val="1"/>
      </rPr>
      <t xml:space="preserve"> L'expérience professionnelle doit donc  être bien différenciée de l'ancienneté (qui  se matérialise par les avancements  d'échelon) et de  l'engagement et de la manière de  servir (valorisés au moyen du complément indemnitaire annuel) </t>
    </r>
  </si>
  <si>
    <t>IFSE attribuée</t>
  </si>
  <si>
    <t>TOTAL CRITÈRES</t>
  </si>
  <si>
    <t>TOTAL EXPÉRIENCE PROFESSIONNELLE</t>
  </si>
  <si>
    <t>DIRECTION GENERALE****************************************</t>
  </si>
  <si>
    <t>AFFAIRES GENERALES***********************************</t>
  </si>
  <si>
    <t>FINANCES**********************************************</t>
  </si>
  <si>
    <t>RESSOURCES HUMAINES**************************************</t>
  </si>
  <si>
    <t>SYSTEMES D'INFORMATION ET TIC*********************************</t>
  </si>
  <si>
    <t>COMMUNICATION***************************************</t>
  </si>
  <si>
    <t>DEVELOPPEMENT TERRITORIAL***********************************</t>
  </si>
  <si>
    <t>ENVIRONNEMENT*****************************************</t>
  </si>
  <si>
    <t>Chargée / Chargé de communication</t>
  </si>
  <si>
    <t>Chargée / Chargé de publication</t>
  </si>
  <si>
    <t>Photographe-vidéaste</t>
  </si>
  <si>
    <t>Cheffe / Chef de projet communication numérique</t>
  </si>
  <si>
    <t>Chargée / Chargé de création graphique</t>
  </si>
  <si>
    <t>Directrice / Directeur du développement territorial</t>
  </si>
  <si>
    <t>Cheffe / Chef de projet développement territorial</t>
  </si>
  <si>
    <t>Chargée / Chargé du développement touristique</t>
  </si>
  <si>
    <t>Chargée / Chargé d’études</t>
  </si>
  <si>
    <t>Développeuse / Développeur économique</t>
  </si>
  <si>
    <t>Chargée / Chargé du développement territorial</t>
  </si>
  <si>
    <t>Attachés-Rédacteurs-Animateurs</t>
  </si>
  <si>
    <t>Chargée / Chargé des affaires européennes et internationales</t>
  </si>
  <si>
    <t>Directrice / Directeur de l’environnement</t>
  </si>
  <si>
    <t>Responsable des espaces naturels protégés</t>
  </si>
  <si>
    <t>Chargée / Chargé d’animation à l’éducation au développement durable</t>
  </si>
  <si>
    <t>Ingénieurs-Techniciens-Animateurs</t>
  </si>
  <si>
    <t>Chargée / Chargé d’études environnement</t>
  </si>
  <si>
    <t>Garde gestionnaire des espaces naturels</t>
  </si>
  <si>
    <t>Cheffe / Chef de projet paysage</t>
  </si>
  <si>
    <t>Cheffe / Chef de projet rivière et milieux aquatiques</t>
  </si>
  <si>
    <t>URBANISME ET AMENAGEMENT***********************************</t>
  </si>
  <si>
    <t>TRANSPORTS ET DEPLACEMENTS*********************************</t>
  </si>
  <si>
    <t>FORMATION PROFESSIONNELLE***********************************</t>
  </si>
  <si>
    <t>HABITAT ET LOGEMENT</t>
  </si>
  <si>
    <t>HABITAT ET LOGEMENT*******************************</t>
  </si>
  <si>
    <t>ENTRETIEN ET SERVICES GENERAUX******************************</t>
  </si>
  <si>
    <t>ATELIERS ET VEHICULES******************************************</t>
  </si>
  <si>
    <t>IMPRIMERIE**********************************************</t>
  </si>
  <si>
    <t>INFRASTRUCTURES****************************************</t>
  </si>
  <si>
    <t>ESPACES VERTS ET PAYSAGES******************************</t>
  </si>
  <si>
    <t>PATRIMOINE BATI******************************************</t>
  </si>
  <si>
    <t>Directrice / Directeur de l’urbanisme et de l’aménagement durable</t>
  </si>
  <si>
    <t>Cheffe / Chef de projet foncier, urbanisme et aménagement</t>
  </si>
  <si>
    <t>Instructrice / Instructeur des autorisations d’urbanisme</t>
  </si>
  <si>
    <t>Rédacteurs-Techniciens-Adjoints administratifs-Adjoints techniques</t>
  </si>
  <si>
    <t>Responsable des affaires immobilières et foncières</t>
  </si>
  <si>
    <t>Responsable des transports et déplacements</t>
  </si>
  <si>
    <t>Chargée / Chargé de la ges tion du réseau de transport</t>
  </si>
  <si>
    <t>Contrôleuse / Contrôleur du ser vice public de v oyageurs</t>
  </si>
  <si>
    <t>Rédacteurs-Techniciens-Agents de maitrise</t>
  </si>
  <si>
    <t>Chargée / Chargé de projet mobilité durable</t>
  </si>
  <si>
    <t>Directrice / Directeur des politiques de f ormation professionnelle et de l’apprentissage</t>
  </si>
  <si>
    <t>Chargée / Chargé des dispositifs de formation professionnelle et d’apprentissage</t>
  </si>
  <si>
    <t>Responsable de l’habitat et du logement</t>
  </si>
  <si>
    <t>Directrice / Directeur de la gestion locative</t>
  </si>
  <si>
    <t>Chargée / Chargé de gestion locative</t>
  </si>
  <si>
    <t>Rédacteurs-Adjoints administatifs-Assistants sociaux éducatifs-Agents sociaux</t>
  </si>
  <si>
    <t>Gardienne / Gardien d’immeuble</t>
  </si>
  <si>
    <t>Adjoints techniques</t>
  </si>
  <si>
    <t>Coordonnatrice / Coordonnateur d’entretien des locaux</t>
  </si>
  <si>
    <t>Techniciens-Agents de maitrise-Adjoints techniques</t>
  </si>
  <si>
    <t>Chargée / Chargé de propreté des locaux</t>
  </si>
  <si>
    <t>Agents de maitrise-Adjoints techniques</t>
  </si>
  <si>
    <t>Magasinière / Magasinier</t>
  </si>
  <si>
    <t>Manutentionnaire</t>
  </si>
  <si>
    <t>Adjoints techniques-Adjoints d'animation-ATSEM</t>
  </si>
  <si>
    <t>Agente / Agent des interventions techniques polyvalent-e en milieu rural</t>
  </si>
  <si>
    <t>Agente / Agent de services polyvalent-e en milieu rural</t>
  </si>
  <si>
    <t>Responsable d’atelier</t>
  </si>
  <si>
    <t>Opératrice / Opérateur en maintenance des véhicules et matériels roulants</t>
  </si>
  <si>
    <t>Carrossière-peintre / Carrossier-peintre</t>
  </si>
  <si>
    <t>Responsable de flotte de véhicules</t>
  </si>
  <si>
    <t>Conductrice / Conducteur de véhicule poids lourd</t>
  </si>
  <si>
    <t>Conductrice / Conducteur d’engins</t>
  </si>
  <si>
    <t>Conductrice / Conducteur de transports en commun</t>
  </si>
  <si>
    <t>Chauffeuse / Chauffeur</t>
  </si>
  <si>
    <t>Cheffe / Chef d’atelier d’imprimerie</t>
  </si>
  <si>
    <t>Attachés-Ingénieurs-Techniciens-Agents de maitrise-Adjoints techniques</t>
  </si>
  <si>
    <t>Imprimeuse-reprographe / Imprimeur-reprographe</t>
  </si>
  <si>
    <t>Façonnière / Façonnier</t>
  </si>
  <si>
    <t>Responsable du patrimoine de la voirie et des réseaux divers</t>
  </si>
  <si>
    <t>Chargée / Chargé de réalisation de travaux voirie et réseaux divers</t>
  </si>
  <si>
    <t>Cheffe / Chef d’équipe d’entretien et d’exploitation voirie et réseaux divers</t>
  </si>
  <si>
    <t>Agents de maitrise</t>
  </si>
  <si>
    <t>Chargée / Chargé d’études et de conception en voirie et réseaux divers</t>
  </si>
  <si>
    <t>Agente / Agent d’exploitation et d’entretien de la voirie et des réseaux divers</t>
  </si>
  <si>
    <t>Responsable de port</t>
  </si>
  <si>
    <t>Techniciens-Agents de maitrise</t>
  </si>
  <si>
    <t>Agente / Agent de port</t>
  </si>
  <si>
    <t>Directrice / Directeur espaces verts et biodiversité</t>
  </si>
  <si>
    <t>Conceptrice / Concepteur paysagiste</t>
  </si>
  <si>
    <t>Responsable de parc animalier</t>
  </si>
  <si>
    <t>Animalière / Animalier</t>
  </si>
  <si>
    <t>Responsable de production végétale</t>
  </si>
  <si>
    <t>Grimpeuse-élagueuse / Grimpeur-élagueur</t>
  </si>
  <si>
    <t>Jardinière / Jardinier</t>
  </si>
  <si>
    <t>Chargée / Chargé de travaux espaces verts</t>
  </si>
  <si>
    <t>Responsable des bâtiments</t>
  </si>
  <si>
    <t>Responsable de conception et de réalisation de constructions</t>
  </si>
  <si>
    <t>Chargée / Chargé d’opération de construction</t>
  </si>
  <si>
    <t>Gestionnaire technique bâtiment</t>
  </si>
  <si>
    <t>Assistante / Assistant de suivi de travaux bâtiment</t>
  </si>
  <si>
    <t>Ouvrière / Ouvrier de maintenance des bâtiments</t>
  </si>
  <si>
    <t>Responsable énergie</t>
  </si>
  <si>
    <t>Responsable d’exploitation des installations de chauffage, ventilation et climatisation</t>
  </si>
  <si>
    <t>Gestionnaire de flux</t>
  </si>
  <si>
    <t>Opératrice / Opérateur de maintenance chauffage, ventilation et climatisation</t>
  </si>
  <si>
    <t>Spécialiste fluides</t>
  </si>
  <si>
    <t>Dessinatrice / Dessinateur CAO-DAO</t>
  </si>
  <si>
    <t>PROPRETE ET DECHETS**********************************</t>
  </si>
  <si>
    <t>EAU ET ASSAINISEMENT**********************************</t>
  </si>
  <si>
    <t>SOCIAL**********************************************************</t>
  </si>
  <si>
    <t>EDUCATION ET ANIMATION********************************</t>
  </si>
  <si>
    <t>RESTAURATION COLLECTIVE******************************</t>
  </si>
  <si>
    <t>SANTE*******************************************************</t>
  </si>
  <si>
    <t>LABORATOIRES</t>
  </si>
  <si>
    <t>LABORATOIRES***********************************</t>
  </si>
  <si>
    <t>POPULATION ET FUNERAIRE*********************</t>
  </si>
  <si>
    <t>SERVICES CULTURELS*******************************</t>
  </si>
  <si>
    <t>ARTS ET TECHNIQUES DU SPECTACLE*******************</t>
  </si>
  <si>
    <t>BIBLIOTHEQUES ET CENTRES DOCUMENTAIRES</t>
  </si>
  <si>
    <t>BIBLIOTHEQUES ET CENTRES DOCUMENTAIRES********</t>
  </si>
  <si>
    <t>ENSEIGNEMENTS ARTISTIQUES*****************************</t>
  </si>
  <si>
    <t>ETABLISSEMENTS ET SERVICES PATRIMONIAUX********</t>
  </si>
  <si>
    <t>SPORTS****************************************************</t>
  </si>
  <si>
    <t>PREVENTION ET SECURITE*****************************</t>
  </si>
  <si>
    <t>INCENDIE ET SECOURS************************************</t>
  </si>
  <si>
    <t>Responsable propreté des espaces publics</t>
  </si>
  <si>
    <t>Ingénieurs-Techniciens-Agents de maitrise</t>
  </si>
  <si>
    <t>Agente / Agent de propreté des espaces publics</t>
  </si>
  <si>
    <t>Coordonnatrice / Coordonnateur collecte</t>
  </si>
  <si>
    <t>Agente / Agent de collecte</t>
  </si>
  <si>
    <t>Agente / Agent de déchèterie</t>
  </si>
  <si>
    <t>Responsable de la gestion des déchets</t>
  </si>
  <si>
    <t>Responsable traitement des déchets</t>
  </si>
  <si>
    <t>Directrice / Directeur eau potable et assainissement</t>
  </si>
  <si>
    <t>Attachés-Ingénieurs-Techniciens</t>
  </si>
  <si>
    <t>Responsable d’exploitation eau potable et assainissement</t>
  </si>
  <si>
    <t>Agente / Agent chargé-e de contrôle en assainissement collectif et non collectif</t>
  </si>
  <si>
    <t>Responsable de station de traitement d’eau potable ou d’épuration</t>
  </si>
  <si>
    <t>Agente / Agent d’entretien des réseaux d’eau potable et d’assainissement</t>
  </si>
  <si>
    <t>Agente / Agent d’entretien de stations d’eau potable et d’épuration</t>
  </si>
  <si>
    <t>Directrice / Directeur de l’action sociale</t>
  </si>
  <si>
    <t>Cadre en charge de la direction d’établissement et de service social ou médico-social</t>
  </si>
  <si>
    <t>Responsable de l’aide sociale à l’enfance</t>
  </si>
  <si>
    <t>Responsable territorial-e d’action sociale</t>
  </si>
  <si>
    <t>Conseillère / Conseiller d’action sociale</t>
  </si>
  <si>
    <t>Psychologue</t>
  </si>
  <si>
    <t>Psychologues</t>
  </si>
  <si>
    <t>Travailleuse / Travailleur social-e</t>
  </si>
  <si>
    <t>Assistants socio-éducatifs</t>
  </si>
  <si>
    <t>Attachés-Conseillers socio-éducatifs</t>
  </si>
  <si>
    <t>Attachés-Conseillers socio-éducatifs-Cadres de santé</t>
  </si>
  <si>
    <t>Chargée / Chargé d’accueil social</t>
  </si>
  <si>
    <t>Agents sociaux-Adjoints administratifs</t>
  </si>
  <si>
    <t>Agente / Agent d’intervention sociale et familiale</t>
  </si>
  <si>
    <t>Agents sociaux</t>
  </si>
  <si>
    <t>Assistante / Assistant familial-e en protection de l’enfance</t>
  </si>
  <si>
    <t>Aide à domicile</t>
  </si>
  <si>
    <t>Référente / Référent insertion socioprofessionnelle et professionnelle</t>
  </si>
  <si>
    <t>Animateurs-Rédacteurs-Assistants socio-éducatifs</t>
  </si>
  <si>
    <t>Directrice / Directeur enfance-jeunesse-éducation</t>
  </si>
  <si>
    <t>Attachés-Conseillers socio-éducatifs-Conseillers APS-Puéricultrices cadres de santé</t>
  </si>
  <si>
    <t>Coordonnatrice / Coordonnateur enfance-jeunesse-éducation</t>
  </si>
  <si>
    <t>Attachés-Puéricultrices cadres de santé-Puéricultrices</t>
  </si>
  <si>
    <t>Responsable d’établissement d’accueil du jeune enfant</t>
  </si>
  <si>
    <t>Puéricultrices cadres de santé-Puéricultrices-Educateurs de jeunes enfants</t>
  </si>
  <si>
    <t>Puéricultrices-Psychologues-Assistants socio-éducatifs</t>
  </si>
  <si>
    <t>Animatrice / Animateur de relais assistantes maternelles</t>
  </si>
  <si>
    <t>Éducatrice / Éducateur de jeunes enfants</t>
  </si>
  <si>
    <t>Educateurs de jeunes enfants</t>
  </si>
  <si>
    <t>Assistante / Assistant éducatif-ve petite enfance</t>
  </si>
  <si>
    <t>Auxiliaire de puériculture-Agents sociaux</t>
  </si>
  <si>
    <t>Agente / Agent d’accompagnement à l’éducation de l’enfant</t>
  </si>
  <si>
    <t>ATSEM-Agents sociaux</t>
  </si>
  <si>
    <t>Directrice / Directeur d’équipement socioculturel</t>
  </si>
  <si>
    <t>Attachés-Conseillers socio-éducatifs-Animateurs</t>
  </si>
  <si>
    <t>Responsable de structure d’accueil de loisirs</t>
  </si>
  <si>
    <t>Animateurs-Adjoints d'animation</t>
  </si>
  <si>
    <t>Animatrice / Animateur enfance-jeunesse</t>
  </si>
  <si>
    <t>Animateurs-Educateurs APS-Adjoints d'animation-Opérateurs APS</t>
  </si>
  <si>
    <t>Animatrice / Animateur éducatif-ve accompagnement périscolaire</t>
  </si>
  <si>
    <t>Directrice / Directeur de la restauration collective</t>
  </si>
  <si>
    <t>Attachés-Ingénieurs-Rédacteurs-Techniciens-Cadres de santé</t>
  </si>
  <si>
    <t>Responsable qualité en restauration collective</t>
  </si>
  <si>
    <t>Attachés-Ingénieurs-Rédacteurs-Techniciens-Techniciens para-médicaux</t>
  </si>
  <si>
    <t>Responsable de production culinaire</t>
  </si>
  <si>
    <t>Cuisinière / Cuisinier</t>
  </si>
  <si>
    <t>Responsable des sites de distribution de repas</t>
  </si>
  <si>
    <t>Cadres de santé-Techniciens paramédicaux-Rédacteurs-Techniciens-Agents de maitrise-Adjoints administratifs-</t>
  </si>
  <si>
    <t>Responsable d’office</t>
  </si>
  <si>
    <t>Directrice / Directeur de santé publique</t>
  </si>
  <si>
    <t>Attachés-Médecins</t>
  </si>
  <si>
    <t>Médecin</t>
  </si>
  <si>
    <t>Médecins</t>
  </si>
  <si>
    <t>Médecin de médecine préventive</t>
  </si>
  <si>
    <t>Pharmacienne / Pharmacien</t>
  </si>
  <si>
    <t>Biologistes-Vétérinaires-Médecins</t>
  </si>
  <si>
    <t>Sage-femme</t>
  </si>
  <si>
    <t>Sages-femmes</t>
  </si>
  <si>
    <t>Coordonnatrice / Coordonnateur de santé</t>
  </si>
  <si>
    <t>Cadres de santé-Puéricultrices cadres de santé</t>
  </si>
  <si>
    <t>Infirmière / Infirmier</t>
  </si>
  <si>
    <t>Infirmiers soins généraux-Infirmiers</t>
  </si>
  <si>
    <t>Masseuse-kinésithérapeute / Masseur-kinésithérapeute</t>
  </si>
  <si>
    <t>Cadres de santé infirmiers-Techniciens paramédicaux</t>
  </si>
  <si>
    <t>Orthophoniste</t>
  </si>
  <si>
    <t>Ergothérapeute</t>
  </si>
  <si>
    <t>Psychomotricienne / Psychomotricien</t>
  </si>
  <si>
    <t>Manipulatrice / Manipulateur d’électroradiologie</t>
  </si>
  <si>
    <t>Techniciens paramédicaux-Adjoints techniques</t>
  </si>
  <si>
    <t>Puéricultrice / Puériculteur</t>
  </si>
  <si>
    <t>Aide-soignante / Aide-soignant</t>
  </si>
  <si>
    <t>Auxiliaire de soins</t>
  </si>
  <si>
    <t>Responsable en santé environnementale</t>
  </si>
  <si>
    <t>Attachés-Ingénieurs-Médecins</t>
  </si>
  <si>
    <t>Technicienne / Technicien de santé environnementale</t>
  </si>
  <si>
    <t>Agente / Agent de santé environnementale</t>
  </si>
  <si>
    <t>Agente / Agent de restauration</t>
  </si>
  <si>
    <t>Directrice / Directeur de laboratoire</t>
  </si>
  <si>
    <t>Ingénieurs-Biologistes-Vétérinaires-Pharmaciens</t>
  </si>
  <si>
    <t>Responsable qualité en laboratoire</t>
  </si>
  <si>
    <t>Ingénieurs-Biologistes-Vétérinaires-Pharmaciens-Cadres de santé infirmier-Techniciens paramédicaux-Techniciens</t>
  </si>
  <si>
    <t>Responsable métrologie</t>
  </si>
  <si>
    <t>Technicienne / Technicien de laboratoire</t>
  </si>
  <si>
    <t>Cadres de santé infirmier-Techniciens paramédicaux-Techniciens</t>
  </si>
  <si>
    <t>Préleveuse / Préleveur</t>
  </si>
  <si>
    <t>Techniciens-Adjoints techniques</t>
  </si>
  <si>
    <t>Aide de laboratoire</t>
  </si>
  <si>
    <t>Responsable du service population</t>
  </si>
  <si>
    <t>Officière / Officier d’état civil</t>
  </si>
  <si>
    <t>Directrice / Directeur de régie funéraire</t>
  </si>
  <si>
    <t>Conservatrice / Conservateur de cimetière</t>
  </si>
  <si>
    <t>Conseillère / Conseiller funéraire</t>
  </si>
  <si>
    <t>Rédacteurs-Agents de maitrise-Adjoints administratifs</t>
  </si>
  <si>
    <t>Maîtresse / Maître de cérémonie</t>
  </si>
  <si>
    <t>Opératrice / Opérateur de crémation</t>
  </si>
  <si>
    <t>Agente / Agent funéraire</t>
  </si>
  <si>
    <t>Directrice / Directeur de l’action culturelle</t>
  </si>
  <si>
    <t>Attachés-Conservateurs du patrimoine-Conservateurs de bibliothèque-Directeurs d'établissement d'enseignement artistique-Rédacteurs-Animateurs</t>
  </si>
  <si>
    <t>Cheffe / Chef de projet culturel</t>
  </si>
  <si>
    <t>Directrice / Directeur d’établissement culturel</t>
  </si>
  <si>
    <t>Attachés-Directeurs d'établissement d'enseignement artistique</t>
  </si>
  <si>
    <t>Régisseuse / Régisseur de spectacle et d’événementiel</t>
  </si>
  <si>
    <t>Technicienne / Technicien du spectacle et de l’événementiel</t>
  </si>
  <si>
    <t>Directrice / Directeur de bibliothèque</t>
  </si>
  <si>
    <t>Conservateurs de bibliothèque-Bibliothécaire</t>
  </si>
  <si>
    <t>Bibliothécaire</t>
  </si>
  <si>
    <t>Conservateurs de bibliothèque-Bibliothécaire-Assistant de conservation du patrimoine</t>
  </si>
  <si>
    <t>Chargée / Chargé d’accueil en bibliothèque</t>
  </si>
  <si>
    <t>Adjoints du patrimoine-Adjoints administratifs-Adjoints techniques</t>
  </si>
  <si>
    <t>Documentaliste</t>
  </si>
  <si>
    <t>Bibiothécaire-Assistant de conservation du patrimoine</t>
  </si>
  <si>
    <t>Directrice / Directeur d’établissement d’enseignement artistique</t>
  </si>
  <si>
    <t>Directeur d'établissement d'enseignement artistique-Professeur d'enseignement artistique</t>
  </si>
  <si>
    <t>Directeur d'établissement d'enseignement artistique</t>
  </si>
  <si>
    <t>Directrice / Directeur d’établissement d’arts plastiques</t>
  </si>
  <si>
    <t>Enseignante / Enseignant artistique</t>
  </si>
  <si>
    <t>Professeur d'enseignement artistique-Assistant d'enseignement artistique</t>
  </si>
  <si>
    <t>Enseignante / Enseignant en arts plastiques</t>
  </si>
  <si>
    <t>Directrice / Directeur d’établissement patrimonial</t>
  </si>
  <si>
    <t>Conservateurs du patrimoine-Attachés de conservation du patrimoine</t>
  </si>
  <si>
    <t>Archéologue</t>
  </si>
  <si>
    <t>Archiviste</t>
  </si>
  <si>
    <t>Conservateurs du patrimoine-Attachés de conservation du patrimoine-Assistants de conservation du patrimoine</t>
  </si>
  <si>
    <t>Médiatrice / Médiateur culturel-le</t>
  </si>
  <si>
    <t>Animateurs-Assistants de conservation du patrimoine-Adjoints d'animation</t>
  </si>
  <si>
    <t>Régisseuse / Régisseur d’œuvres</t>
  </si>
  <si>
    <t>Restauratrice / Restaurateur d’œuvres</t>
  </si>
  <si>
    <t>Attachés de conservation du patrimoine</t>
  </si>
  <si>
    <t>Chargée / Chargé d’accueil et de surveillance du patrimoine</t>
  </si>
  <si>
    <t>Adjoints du patrimoine</t>
  </si>
  <si>
    <t>Directrice / Directeur du service des sports</t>
  </si>
  <si>
    <t>Attachés-Ingénieurs-Conseillers APS-Educateurs APS</t>
  </si>
  <si>
    <t>Responsable d’équipement sportif</t>
  </si>
  <si>
    <t>Attachés-Ingénieurs-Conseillers APS-Educateurs APS-Rédacteurs-Techniciens</t>
  </si>
  <si>
    <t>Responsable des activités physiques et sportives</t>
  </si>
  <si>
    <t>Conseillers APS-Educateurs APS</t>
  </si>
  <si>
    <t>Animatrice-éducatrice / Animateur-éducateur sportif-ve</t>
  </si>
  <si>
    <t>Educateurs APS</t>
  </si>
  <si>
    <t>Agente / Agent d’exploitation des équipements sportifs et ludiques</t>
  </si>
  <si>
    <t>Adjoints techniques-Educateurs APS</t>
  </si>
  <si>
    <t>Policière / Policier municipal-e</t>
  </si>
  <si>
    <t>Responsable du service de police municipale</t>
  </si>
  <si>
    <t>Directeurs-Chefs de service</t>
  </si>
  <si>
    <t>Garde champêtre</t>
  </si>
  <si>
    <t>Gardes champêtres</t>
  </si>
  <si>
    <t xml:space="preserve">Opératrice / Opérateur de vidéoprotection </t>
  </si>
  <si>
    <t>Directeurs-Chefs de service-Agents PM</t>
  </si>
  <si>
    <t>Agents PM-Adjoints administratifs-Adjoints techniques</t>
  </si>
  <si>
    <t>Agente / Agent de médiation et de prévention</t>
  </si>
  <si>
    <t>Animateurs-Adjoints d'animation-Adjoints administratifs-Adjoints techniques-Opérateurs APS-Adjoints sociaux</t>
  </si>
  <si>
    <t>Agente / Agent de sur veillance des voies publiques</t>
  </si>
  <si>
    <t>Agente / Agent de gardiennage et de surveillance</t>
  </si>
  <si>
    <t>Directrice / Directeur départemental-e des services d’incendie et de secours</t>
  </si>
  <si>
    <t>Colonels-Lieutenants-colonels-Commandants-Capitaines</t>
  </si>
  <si>
    <t>Cheffe / Chef de groupement</t>
  </si>
  <si>
    <t>Cheffe / Chef de centre d’incendie et de secours</t>
  </si>
  <si>
    <t>Colonels-Lieutenants-colonels-Commandants-Capitaines-Lieutenants-Sous-officiers</t>
  </si>
  <si>
    <t>Encadrante / Encadrant des opérations de secours</t>
  </si>
  <si>
    <t>Intervenante / Intervenant des opérations de secours</t>
  </si>
  <si>
    <t>Caporaux-Sapeurs</t>
  </si>
  <si>
    <t>Prévisionniste</t>
  </si>
  <si>
    <t>Préventionniste</t>
  </si>
  <si>
    <t>Opératrice / Opérateur en CTA-CODIS</t>
  </si>
  <si>
    <t>Sous-officiers-Caporaux-Sapeurs</t>
  </si>
  <si>
    <t xml:space="preserve">Médecin-cheffe / Médecin-chef de SDIS </t>
  </si>
  <si>
    <t>Médecins-Pharmaciens</t>
  </si>
  <si>
    <t>Médecin de SDIS</t>
  </si>
  <si>
    <t>Pharmacienne / Pharmacien de SDIS</t>
  </si>
  <si>
    <t>Infirmière / Infirmier de SDIS</t>
  </si>
  <si>
    <t>Infirmiers encadrants-Infirmiers</t>
  </si>
  <si>
    <t>URBANISME ET AMENAGEMENT</t>
  </si>
  <si>
    <t>TRANSPORTS ET DEPLACEMENTS</t>
  </si>
  <si>
    <t>FORMATION PROFESSIONNELLE</t>
  </si>
  <si>
    <t>ENTRETIEN ET SERVICES GENERAUX</t>
  </si>
  <si>
    <t>ATELIERS ET VEHICULES</t>
  </si>
  <si>
    <t>IMPRIMERIE</t>
  </si>
  <si>
    <t>INFRASTRUCTURES</t>
  </si>
  <si>
    <t>ESPACES VERTS ET PAYSAGES</t>
  </si>
  <si>
    <t>PATRIMOINE BATI</t>
  </si>
  <si>
    <t>PROPRETE ET DECHETS</t>
  </si>
  <si>
    <t>EAU ET ASSAINISSEMENT</t>
  </si>
  <si>
    <t>SOCIAL</t>
  </si>
  <si>
    <t>EDUCATION ET ANIMATION</t>
  </si>
  <si>
    <t>RESTAURATION COLLECTIVE</t>
  </si>
  <si>
    <t>SANTE</t>
  </si>
  <si>
    <t>POPULATION ET FUNERAIRE</t>
  </si>
  <si>
    <t>SERVICES CULTURELS</t>
  </si>
  <si>
    <t>ARTS ET TECHNIQUES DU SPECTACLE</t>
  </si>
  <si>
    <t>ENSEIGNEMENTS ARTISTIQUES</t>
  </si>
  <si>
    <t>ETABLISSEMENTS ET SERVICES PATRIMONIAUX</t>
  </si>
  <si>
    <t>SPORTS</t>
  </si>
  <si>
    <t>PREVENTION ET SECURITE</t>
  </si>
  <si>
    <t>INCENDIE ET SECOURS</t>
  </si>
  <si>
    <t>Total C1</t>
  </si>
  <si>
    <t>Total C2</t>
  </si>
  <si>
    <t>Total C3</t>
  </si>
  <si>
    <r>
      <t xml:space="preserve">ORGANIGRAMME </t>
    </r>
    <r>
      <rPr>
        <sz val="10"/>
        <color theme="0"/>
        <rFont val="Wingdings"/>
        <charset val="2"/>
      </rPr>
      <t>è</t>
    </r>
  </si>
  <si>
    <r>
      <rPr>
        <sz val="12"/>
        <rFont val="Wingdings"/>
        <charset val="2"/>
      </rPr>
      <t xml:space="preserve">ð </t>
    </r>
    <r>
      <rPr>
        <sz val="10"/>
        <rFont val="Arial"/>
        <family val="2"/>
      </rPr>
      <t>R</t>
    </r>
    <r>
      <rPr>
        <i/>
        <sz val="10"/>
        <rFont val="Arial"/>
        <family val="2"/>
      </rPr>
      <t>esponsabilité d'encadrement</t>
    </r>
  </si>
  <si>
    <r>
      <rPr>
        <sz val="12"/>
        <rFont val="Wingdings"/>
        <charset val="2"/>
      </rPr>
      <t xml:space="preserve">ð </t>
    </r>
    <r>
      <rPr>
        <i/>
        <sz val="10"/>
        <rFont val="Arial"/>
        <family val="2"/>
      </rPr>
      <t>Responsablilité de coordination</t>
    </r>
  </si>
  <si>
    <r>
      <rPr>
        <sz val="12"/>
        <rFont val="Wingdings"/>
        <charset val="2"/>
      </rPr>
      <t xml:space="preserve">ð </t>
    </r>
    <r>
      <rPr>
        <i/>
        <sz val="10"/>
        <rFont val="Arial"/>
        <family val="2"/>
      </rPr>
      <t xml:space="preserve">Responsablilité de projet ou d'opération </t>
    </r>
    <r>
      <rPr>
        <sz val="10"/>
        <rFont val="Arial"/>
        <family val="2"/>
      </rPr>
      <t>(-) (+) (++)</t>
    </r>
  </si>
  <si>
    <r>
      <rPr>
        <sz val="12"/>
        <rFont val="Wingdings"/>
        <charset val="2"/>
      </rPr>
      <t xml:space="preserve">ð </t>
    </r>
    <r>
      <rPr>
        <i/>
        <sz val="10"/>
        <rFont val="Arial"/>
        <family val="2"/>
      </rPr>
      <t xml:space="preserve">Diversité des tâches, des dossiers ou des projets </t>
    </r>
    <r>
      <rPr>
        <sz val="10"/>
        <rFont val="Arial"/>
        <family val="2"/>
      </rPr>
      <t>(-) (+) (++)</t>
    </r>
  </si>
  <si>
    <r>
      <rPr>
        <sz val="12"/>
        <rFont val="Wingdings"/>
        <charset val="2"/>
      </rPr>
      <t xml:space="preserve">ð </t>
    </r>
    <r>
      <rPr>
        <i/>
        <sz val="10"/>
        <rFont val="Arial"/>
        <family val="2"/>
      </rPr>
      <t>Influence du poste sur les résultats (primordial, partagé, contributif)</t>
    </r>
  </si>
  <si>
    <r>
      <rPr>
        <sz val="12"/>
        <rFont val="Wingdings"/>
        <charset val="2"/>
      </rPr>
      <t xml:space="preserve">ð </t>
    </r>
    <r>
      <rPr>
        <i/>
        <sz val="10"/>
        <rFont val="Arial"/>
        <family val="2"/>
      </rPr>
      <t>Connaissance (niveau élémentaire à expertise)</t>
    </r>
  </si>
  <si>
    <r>
      <rPr>
        <sz val="12"/>
        <rFont val="Wingdings"/>
        <charset val="2"/>
      </rPr>
      <t xml:space="preserve">ð </t>
    </r>
    <r>
      <rPr>
        <i/>
        <sz val="10"/>
        <rFont val="Arial"/>
        <family val="2"/>
      </rPr>
      <t>Technicité et/ou complexité</t>
    </r>
  </si>
  <si>
    <r>
      <rPr>
        <sz val="12"/>
        <rFont val="Wingdings"/>
        <charset val="2"/>
      </rPr>
      <t xml:space="preserve">ð </t>
    </r>
    <r>
      <rPr>
        <i/>
        <sz val="10"/>
        <rFont val="Arial"/>
        <family val="2"/>
      </rPr>
      <t>Niveau de qualification (pas Q, peu Q, Q, très Q)</t>
    </r>
  </si>
  <si>
    <r>
      <rPr>
        <sz val="12"/>
        <rFont val="Wingdings"/>
        <charset val="2"/>
      </rPr>
      <t xml:space="preserve">ð </t>
    </r>
    <r>
      <rPr>
        <i/>
        <sz val="10"/>
        <rFont val="Arial"/>
        <family val="2"/>
      </rPr>
      <t>Difficulté du poste (peu, moyenne, importante)</t>
    </r>
  </si>
  <si>
    <r>
      <rPr>
        <sz val="12"/>
        <rFont val="Wingdings"/>
        <charset val="2"/>
      </rPr>
      <t xml:space="preserve">ð </t>
    </r>
    <r>
      <rPr>
        <i/>
        <sz val="10"/>
        <rFont val="Arial"/>
        <family val="2"/>
      </rPr>
      <t>Autonomie (pas, partielle, totale)</t>
    </r>
  </si>
  <si>
    <r>
      <rPr>
        <sz val="12"/>
        <rFont val="Wingdings"/>
        <charset val="2"/>
      </rPr>
      <t xml:space="preserve">ð </t>
    </r>
    <r>
      <rPr>
        <i/>
        <sz val="10"/>
        <rFont val="Arial"/>
        <family val="2"/>
      </rPr>
      <t>Initiative (pas, partielle, totale)</t>
    </r>
  </si>
  <si>
    <r>
      <rPr>
        <sz val="12"/>
        <rFont val="Wingdings"/>
        <charset val="2"/>
      </rPr>
      <t xml:space="preserve">ð </t>
    </r>
    <r>
      <rPr>
        <i/>
        <sz val="10"/>
        <rFont val="Arial"/>
        <family val="2"/>
      </rPr>
      <t>Diversité des domaines de compétences</t>
    </r>
  </si>
  <si>
    <r>
      <rPr>
        <sz val="12"/>
        <rFont val="Wingdings"/>
        <charset val="2"/>
      </rPr>
      <t xml:space="preserve">ð </t>
    </r>
    <r>
      <rPr>
        <i/>
        <sz val="10"/>
        <rFont val="Arial"/>
        <family val="2"/>
      </rPr>
      <t>Transversalité</t>
    </r>
  </si>
  <si>
    <r>
      <rPr>
        <sz val="12"/>
        <rFont val="Wingdings"/>
        <charset val="2"/>
      </rPr>
      <t xml:space="preserve">ð </t>
    </r>
    <r>
      <rPr>
        <i/>
        <sz val="10"/>
        <rFont val="Arial"/>
        <family val="2"/>
      </rPr>
      <t>Risque d'accident</t>
    </r>
  </si>
  <si>
    <r>
      <rPr>
        <sz val="12"/>
        <rFont val="Wingdings"/>
        <charset val="2"/>
      </rPr>
      <t xml:space="preserve">ð </t>
    </r>
    <r>
      <rPr>
        <i/>
        <sz val="10"/>
        <rFont val="Arial"/>
        <family val="2"/>
      </rPr>
      <t>Risque de maladie</t>
    </r>
  </si>
  <si>
    <r>
      <rPr>
        <sz val="12"/>
        <rFont val="Wingdings"/>
        <charset val="2"/>
      </rPr>
      <t xml:space="preserve">ð </t>
    </r>
    <r>
      <rPr>
        <i/>
        <sz val="10"/>
        <rFont val="Arial"/>
        <family val="2"/>
      </rPr>
      <t>Responsabilité pour la sécurité d'autrui</t>
    </r>
  </si>
  <si>
    <r>
      <rPr>
        <sz val="12"/>
        <rFont val="Wingdings"/>
        <charset val="2"/>
      </rPr>
      <t xml:space="preserve">ð </t>
    </r>
    <r>
      <rPr>
        <i/>
        <sz val="10"/>
        <rFont val="Arial"/>
        <family val="2"/>
      </rPr>
      <t>Responsabilité financière (impact sur le budget de la commune)</t>
    </r>
  </si>
  <si>
    <r>
      <rPr>
        <sz val="12"/>
        <rFont val="Wingdings"/>
        <charset val="2"/>
      </rPr>
      <t xml:space="preserve">ð </t>
    </r>
    <r>
      <rPr>
        <i/>
        <sz val="10"/>
        <rFont val="Arial"/>
        <family val="2"/>
      </rPr>
      <t>Effort physique</t>
    </r>
  </si>
  <si>
    <r>
      <rPr>
        <sz val="12"/>
        <rFont val="Wingdings"/>
        <charset val="2"/>
      </rPr>
      <t xml:space="preserve">ð </t>
    </r>
    <r>
      <rPr>
        <i/>
        <sz val="10"/>
        <rFont val="Arial"/>
        <family val="2"/>
      </rPr>
      <t>Tension mentale, nerveuse</t>
    </r>
  </si>
  <si>
    <r>
      <rPr>
        <sz val="12"/>
        <rFont val="Wingdings"/>
        <charset val="2"/>
      </rPr>
      <t xml:space="preserve">ð </t>
    </r>
    <r>
      <rPr>
        <i/>
        <sz val="10"/>
        <rFont val="Arial"/>
        <family val="2"/>
      </rPr>
      <t>Confidentialité</t>
    </r>
  </si>
  <si>
    <r>
      <rPr>
        <sz val="12"/>
        <rFont val="Wingdings"/>
        <charset val="2"/>
      </rPr>
      <t xml:space="preserve">ð </t>
    </r>
    <r>
      <rPr>
        <i/>
        <sz val="10"/>
        <rFont val="Arial"/>
        <family val="2"/>
      </rPr>
      <t>Relations internes (pas du tout, peu, beaucoup)</t>
    </r>
  </si>
  <si>
    <r>
      <rPr>
        <sz val="12"/>
        <rFont val="Wingdings"/>
        <charset val="2"/>
      </rPr>
      <t xml:space="preserve">ð </t>
    </r>
    <r>
      <rPr>
        <i/>
        <sz val="10"/>
        <rFont val="Arial"/>
        <family val="2"/>
      </rPr>
      <t>Relations externes</t>
    </r>
  </si>
  <si>
    <r>
      <rPr>
        <sz val="12"/>
        <rFont val="Wingdings"/>
        <charset val="2"/>
      </rPr>
      <t xml:space="preserve">ð </t>
    </r>
    <r>
      <rPr>
        <i/>
        <sz val="10"/>
        <rFont val="Arial"/>
        <family val="2"/>
      </rPr>
      <t>Polyvalence</t>
    </r>
  </si>
  <si>
    <r>
      <rPr>
        <sz val="12"/>
        <rFont val="Wingdings"/>
        <charset val="2"/>
      </rPr>
      <t xml:space="preserve">ð </t>
    </r>
    <r>
      <rPr>
        <i/>
        <sz val="10"/>
        <rFont val="Arial"/>
        <family val="2"/>
      </rPr>
      <t>Réussite (moyen, bien, très bien)</t>
    </r>
  </si>
  <si>
    <r>
      <rPr>
        <sz val="12"/>
        <rFont val="Wingdings"/>
        <charset val="2"/>
      </rPr>
      <t xml:space="preserve">ð </t>
    </r>
    <r>
      <rPr>
        <i/>
        <sz val="10"/>
        <rFont val="Arial"/>
        <family val="2"/>
      </rPr>
      <t>Mobilisation de ses compétences en vue de la réussite des objectifs</t>
    </r>
  </si>
  <si>
    <r>
      <rPr>
        <sz val="12"/>
        <rFont val="Wingdings"/>
        <charset val="2"/>
      </rPr>
      <t xml:space="preserve">ð </t>
    </r>
    <r>
      <rPr>
        <i/>
        <sz val="10"/>
        <rFont val="Arial"/>
        <family val="2"/>
      </rPr>
      <t>Force de proposition dans un nouveau cadre de travail</t>
    </r>
  </si>
  <si>
    <r>
      <rPr>
        <sz val="12"/>
        <rFont val="Wingdings"/>
        <charset val="2"/>
      </rPr>
      <t xml:space="preserve">ð </t>
    </r>
    <r>
      <rPr>
        <i/>
        <sz val="10"/>
        <rFont val="Arial"/>
        <family val="2"/>
      </rPr>
      <t>Diffuse son savoir à autrui (peu, moyennement, continuellement)</t>
    </r>
  </si>
  <si>
    <r>
      <rPr>
        <sz val="12"/>
        <rFont val="Wingdings"/>
        <charset val="2"/>
      </rPr>
      <t xml:space="preserve">ð </t>
    </r>
    <r>
      <rPr>
        <i/>
        <sz val="10"/>
        <rFont val="Arial"/>
        <family val="2"/>
      </rPr>
      <t>Fonctionnement de la collectivité (peu, suffisamment, totalement)</t>
    </r>
  </si>
  <si>
    <t>CRITERES</t>
  </si>
  <si>
    <t>EXP. PROF.</t>
  </si>
  <si>
    <t>Pourcentage de réduction (Solliès-Pont)</t>
  </si>
  <si>
    <t>IFSE Mensuelle SP - Après abattement du pourcentage</t>
  </si>
  <si>
    <t>IFSE Critères</t>
  </si>
  <si>
    <t>IFSE Exp. Prof.</t>
  </si>
  <si>
    <t>Attribuée par arrêté n°            du</t>
  </si>
  <si>
    <t>Fonction</t>
  </si>
  <si>
    <t>Occupée par</t>
  </si>
  <si>
    <t>Grade</t>
  </si>
  <si>
    <t>Niveau organigramme</t>
  </si>
  <si>
    <t>Groupe et Cadre d'emploi</t>
  </si>
  <si>
    <t xml:space="preserve">Régime indemnitaire tenant compte des fonctions, des sujétions, de l'expertise et de l'engagement professionnel : Instauré par délibération du conseil municipal en date du </t>
  </si>
  <si>
    <t></t>
  </si>
  <si>
    <t>¾</t>
  </si>
  <si>
    <t>Ó</t>
  </si>
  <si>
    <t>ä</t>
  </si>
  <si>
    <t>Ì</t>
  </si>
  <si>
    <t></t>
  </si>
  <si>
    <t>¿</t>
  </si>
  <si>
    <t></t>
  </si>
  <si>
    <t>Points constatés le 21 septembre 2016</t>
  </si>
  <si>
    <t>Agent d'acceuil - Affaires générales</t>
  </si>
  <si>
    <t>Adjoint administratif principal de 2ème classe</t>
  </si>
  <si>
    <t>Adjoint technique principal de 2ème classe</t>
  </si>
  <si>
    <t>Adjoint technique de 2ème classe</t>
  </si>
  <si>
    <t>Agent de maîtrise</t>
  </si>
  <si>
    <t>Chargée de l'accueil CCAS</t>
  </si>
  <si>
    <t>BRUNEL Elisabeth</t>
  </si>
  <si>
    <t>Agent de restauration - Cuisine centrale</t>
  </si>
  <si>
    <t>ANDRIEU Danielle</t>
  </si>
  <si>
    <t>Adjoint administratif de 2ème classe</t>
  </si>
  <si>
    <t>Agent de restauration et magasinier - Cuisine centrale</t>
  </si>
  <si>
    <t>BONONI Didier</t>
  </si>
  <si>
    <t>CRESPILLO Robert</t>
  </si>
  <si>
    <t>Lingère</t>
  </si>
  <si>
    <t>PREIGNAN Sophie</t>
  </si>
  <si>
    <t>BEGHELLI Cécile</t>
  </si>
  <si>
    <t>BERTUCCI Cyril</t>
  </si>
  <si>
    <t>COLLOMP Christophe</t>
  </si>
  <si>
    <t>BRALIA Marie Aimée</t>
  </si>
  <si>
    <t>Agent de restauration et d'hygiène - Multi accueil collectif</t>
  </si>
  <si>
    <t>COSTANTINI Hélène</t>
  </si>
  <si>
    <t>LASSO Nadine</t>
  </si>
  <si>
    <t>Agent chargé de la propreté des locaux</t>
  </si>
  <si>
    <t>SIGEL Sylviane</t>
  </si>
  <si>
    <t>Adjoint technique principal de 1ère classe</t>
  </si>
  <si>
    <t>FORNIELES Angèle</t>
  </si>
  <si>
    <t>DI COSMO Jocelyne</t>
  </si>
  <si>
    <t>FUSELIER Véronique</t>
  </si>
  <si>
    <t>MEHRUNG Corinne</t>
  </si>
  <si>
    <t>FILANCIA Frederika</t>
  </si>
  <si>
    <t>FERRER Danielle</t>
  </si>
  <si>
    <t>Animatrice de la maison de services au public - CCAS</t>
  </si>
  <si>
    <t>POMIE Nadège</t>
  </si>
  <si>
    <t>Adjoint d'animation de 2ème classe</t>
  </si>
  <si>
    <r>
      <t xml:space="preserve">EMPLOI </t>
    </r>
    <r>
      <rPr>
        <sz val="10"/>
        <color theme="0"/>
        <rFont val="Wingdings"/>
        <charset val="2"/>
      </rPr>
      <t>è</t>
    </r>
  </si>
  <si>
    <t>Catégorie</t>
  </si>
  <si>
    <t>Respnsable du relais d'assistants maternels</t>
  </si>
  <si>
    <t>HECQUET Valérie</t>
  </si>
  <si>
    <t>Cellules</t>
  </si>
  <si>
    <t>$C$9</t>
  </si>
  <si>
    <t>$C$8</t>
  </si>
  <si>
    <t>$M$47</t>
  </si>
  <si>
    <t>Responsable du relais d'assistants maternels</t>
  </si>
  <si>
    <t>Responsable de l'accueil jeunesse</t>
  </si>
  <si>
    <t>RIMBAUD Samuel</t>
  </si>
  <si>
    <t>CRIGNON Magalie</t>
  </si>
  <si>
    <t>Je voudrais ce résultat --------------------------------&gt;</t>
  </si>
  <si>
    <t>automatiquement car je modifie manuellement</t>
  </si>
  <si>
    <t>cette liste ce qui sera long</t>
  </si>
  <si>
    <t>J'aurais près de 200 feuilles</t>
  </si>
  <si>
    <t xml:space="preserve"> puis la cellule C8, puis la cellule M 47</t>
  </si>
  <si>
    <t>Donc extraire la cellule C9 de chaque feuille,</t>
  </si>
  <si>
    <t>et garder le classement de la colonne C</t>
  </si>
  <si>
    <t>et ainsi de suite------------------------&gt;</t>
  </si>
  <si>
    <t>en jaune les formules passées en INDIRECT - colonne M d'où viennent les valeurs…</t>
  </si>
  <si>
    <t>ANOC Charline</t>
  </si>
  <si>
    <t>J'ai créé la feuille ANOC, je l'ai inséré entre</t>
  </si>
  <si>
    <t>ANDRIEU et BONONI respectivement colonne M</t>
  </si>
  <si>
    <t>104,00 et 0,00</t>
  </si>
  <si>
    <t>ANDRIEU reste à 104,00 mais BONONI passe à 104,00</t>
  </si>
  <si>
    <t>Il faudrait que ANDRIEU et BONONI reste à 104,00 et 0,00</t>
  </si>
  <si>
    <t>et que ANOC soit vide</t>
  </si>
</sst>
</file>

<file path=xl/styles.xml><?xml version="1.0" encoding="utf-8"?>
<styleSheet xmlns="http://schemas.openxmlformats.org/spreadsheetml/2006/main">
  <numFmts count="1">
    <numFmt numFmtId="164" formatCode="#,##0.00\ &quot;€&quot;"/>
  </numFmts>
  <fonts count="49">
    <font>
      <sz val="10"/>
      <name val="Arial"/>
    </font>
    <font>
      <b/>
      <i/>
      <sz val="10"/>
      <name val="Arial"/>
      <family val="2"/>
    </font>
    <font>
      <sz val="10"/>
      <name val="Arial"/>
      <family val="2"/>
    </font>
    <font>
      <sz val="14"/>
      <name val="Arial Black"/>
      <family val="2"/>
    </font>
    <font>
      <b/>
      <sz val="11"/>
      <name val="Arial"/>
      <family val="2"/>
    </font>
    <font>
      <sz val="12"/>
      <name val="Arial Rounded MT Bold"/>
      <family val="2"/>
    </font>
    <font>
      <sz val="8"/>
      <name val="Arial Narrow"/>
      <family val="2"/>
    </font>
    <font>
      <b/>
      <sz val="9"/>
      <name val="Arial"/>
      <family val="2"/>
    </font>
    <font>
      <i/>
      <sz val="10"/>
      <name val="Arial"/>
      <family val="2"/>
    </font>
    <font>
      <b/>
      <sz val="12"/>
      <name val="Arial"/>
      <family val="2"/>
    </font>
    <font>
      <sz val="12"/>
      <name val="Wingdings"/>
      <charset val="2"/>
    </font>
    <font>
      <sz val="11"/>
      <name val="Arial"/>
      <family val="2"/>
    </font>
    <font>
      <b/>
      <sz val="10"/>
      <name val="Arial"/>
      <family val="2"/>
    </font>
    <font>
      <b/>
      <sz val="14"/>
      <name val="Arial"/>
      <family val="2"/>
    </font>
    <font>
      <i/>
      <sz val="11"/>
      <name val="Arial"/>
      <family val="2"/>
    </font>
    <font>
      <sz val="8"/>
      <name val="Arial"/>
      <family val="2"/>
    </font>
    <font>
      <i/>
      <sz val="8"/>
      <name val="Arial"/>
      <family val="2"/>
    </font>
    <font>
      <sz val="12"/>
      <color theme="0"/>
      <name val="Arial Black"/>
      <family val="2"/>
    </font>
    <font>
      <sz val="10"/>
      <color theme="0"/>
      <name val="Arial Black"/>
      <family val="2"/>
    </font>
    <font>
      <sz val="10"/>
      <color theme="0"/>
      <name val="Arial"/>
      <family val="2"/>
    </font>
    <font>
      <sz val="7"/>
      <color rgb="FFFE8637"/>
      <name val="Courier New"/>
      <family val="3"/>
    </font>
    <font>
      <b/>
      <sz val="13.6"/>
      <color rgb="FF000000"/>
      <name val="Century Schoolbook"/>
      <family val="1"/>
    </font>
    <font>
      <sz val="8"/>
      <color rgb="FF000000"/>
      <name val="Century Schoolbook"/>
      <family val="1"/>
    </font>
    <font>
      <sz val="10"/>
      <name val="Century Schoolbook"/>
      <family val="1"/>
    </font>
    <font>
      <sz val="8"/>
      <name val="Century Schoolbook"/>
      <family val="1"/>
    </font>
    <font>
      <b/>
      <sz val="8"/>
      <color rgb="FF000000"/>
      <name val="Century Schoolbook"/>
      <family val="1"/>
    </font>
    <font>
      <sz val="8"/>
      <color rgb="FF000000"/>
      <name val="Wingdings"/>
      <charset val="2"/>
    </font>
    <font>
      <i/>
      <sz val="8"/>
      <color rgb="FF000000"/>
      <name val="Century Schoolbook"/>
      <family val="1"/>
    </font>
    <font>
      <b/>
      <sz val="8"/>
      <color rgb="FF000000"/>
      <name val="Webdings"/>
      <family val="1"/>
      <charset val="2"/>
    </font>
    <font>
      <sz val="8"/>
      <color theme="0"/>
      <name val="Arial Black"/>
      <family val="2"/>
    </font>
    <font>
      <sz val="9"/>
      <color theme="0"/>
      <name val="Arial Black"/>
      <family val="2"/>
    </font>
    <font>
      <b/>
      <sz val="8"/>
      <name val="Arial Narrow"/>
      <family val="2"/>
    </font>
    <font>
      <b/>
      <sz val="10"/>
      <name val="Arial Narrow"/>
      <family val="2"/>
    </font>
    <font>
      <sz val="10"/>
      <color theme="0"/>
      <name val="Wingdings"/>
      <charset val="2"/>
    </font>
    <font>
      <sz val="8"/>
      <name val="Arial Black"/>
      <family val="2"/>
    </font>
    <font>
      <sz val="12"/>
      <name val="Arial Narrow"/>
      <family val="2"/>
    </font>
    <font>
      <b/>
      <sz val="12"/>
      <name val="Arial Narrow"/>
      <family val="2"/>
    </font>
    <font>
      <sz val="10"/>
      <name val="Arial Black"/>
      <family val="2"/>
    </font>
    <font>
      <b/>
      <sz val="11"/>
      <name val="Arial Narrow"/>
      <family val="2"/>
    </font>
    <font>
      <sz val="10"/>
      <name val="Bodoni"/>
      <family val="1"/>
    </font>
    <font>
      <sz val="9"/>
      <color rgb="FFFF0000"/>
      <name val="Wingdings"/>
      <charset val="2"/>
    </font>
    <font>
      <sz val="10"/>
      <name val="Wingdings 2"/>
      <family val="1"/>
      <charset val="2"/>
    </font>
    <font>
      <sz val="10"/>
      <color rgb="FFFFCC66"/>
      <name val="Wingdings 2"/>
      <family val="1"/>
      <charset val="2"/>
    </font>
    <font>
      <b/>
      <sz val="10"/>
      <name val="Wingdings 2"/>
      <family val="1"/>
      <charset val="2"/>
    </font>
    <font>
      <sz val="8"/>
      <name val="Arabic Typesetting"/>
      <family val="4"/>
    </font>
    <font>
      <b/>
      <sz val="8"/>
      <name val="Browallia New"/>
      <family val="2"/>
    </font>
    <font>
      <b/>
      <sz val="8"/>
      <color theme="0"/>
      <name val="Browallia New"/>
      <family val="2"/>
    </font>
    <font>
      <b/>
      <sz val="8"/>
      <color rgb="FFFFCC66"/>
      <name val="Browallia New"/>
      <family val="2"/>
    </font>
    <font>
      <sz val="10"/>
      <color rgb="FFFF0000"/>
      <name val="Arial"/>
      <family val="2"/>
    </font>
  </fonts>
  <fills count="16">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6" tint="0.39994506668294322"/>
        <bgColor indexed="64"/>
      </patternFill>
    </fill>
    <fill>
      <patternFill patternType="solid">
        <fgColor theme="3" tint="0.79998168889431442"/>
        <bgColor indexed="64"/>
      </patternFill>
    </fill>
    <fill>
      <patternFill patternType="solid">
        <fgColor theme="5" tint="0.59996337778862885"/>
        <bgColor indexed="64"/>
      </patternFill>
    </fill>
    <fill>
      <patternFill patternType="gray125">
        <bgColor auto="1"/>
      </patternFill>
    </fill>
    <fill>
      <patternFill patternType="mediumGray"/>
    </fill>
    <fill>
      <patternFill patternType="solid">
        <fgColor theme="5" tint="0.39994506668294322"/>
        <bgColor indexed="64"/>
      </patternFill>
    </fill>
    <fill>
      <patternFill patternType="solid">
        <fgColor rgb="FFFFCC99"/>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s>
  <borders count="87">
    <border>
      <left/>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hair">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bottom style="hair">
        <color auto="1"/>
      </bottom>
      <diagonal/>
    </border>
    <border>
      <left/>
      <right/>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hair">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thin">
        <color auto="1"/>
      </right>
      <top/>
      <bottom style="hair">
        <color auto="1"/>
      </bottom>
      <diagonal/>
    </border>
    <border>
      <left style="thin">
        <color auto="1"/>
      </left>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thin">
        <color auto="1"/>
      </top>
      <bottom style="thin">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style="hair">
        <color auto="1"/>
      </bottom>
      <diagonal/>
    </border>
    <border>
      <left/>
      <right style="hair">
        <color auto="1"/>
      </right>
      <top style="thin">
        <color auto="1"/>
      </top>
      <bottom style="thin">
        <color auto="1"/>
      </bottom>
      <diagonal/>
    </border>
    <border>
      <left style="thin">
        <color indexed="64"/>
      </left>
      <right style="medium">
        <color indexed="64"/>
      </right>
      <top/>
      <bottom style="hair">
        <color indexed="64"/>
      </bottom>
      <diagonal/>
    </border>
    <border>
      <left/>
      <right style="thin">
        <color indexed="64"/>
      </right>
      <top style="medium">
        <color indexed="64"/>
      </top>
      <bottom style="hair">
        <color indexed="64"/>
      </bottom>
      <diagonal/>
    </border>
    <border>
      <left style="medium">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right style="thin">
        <color auto="1"/>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top style="hair">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auto="1"/>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thin">
        <color indexed="64"/>
      </left>
      <right/>
      <top style="medium">
        <color indexed="64"/>
      </top>
      <bottom style="thin">
        <color auto="1"/>
      </bottom>
      <diagonal/>
    </border>
    <border>
      <left/>
      <right style="hair">
        <color auto="1"/>
      </right>
      <top style="thin">
        <color auto="1"/>
      </top>
      <bottom/>
      <diagonal/>
    </border>
    <border>
      <left/>
      <right style="hair">
        <color auto="1"/>
      </right>
      <top/>
      <bottom style="thin">
        <color auto="1"/>
      </bottom>
      <diagonal/>
    </border>
  </borders>
  <cellStyleXfs count="1">
    <xf numFmtId="0" fontId="0" fillId="0" borderId="0"/>
  </cellStyleXfs>
  <cellXfs count="435">
    <xf numFmtId="0" fontId="0" fillId="0" borderId="0" xfId="0"/>
    <xf numFmtId="0" fontId="0" fillId="0" borderId="0" xfId="0" applyBorder="1"/>
    <xf numFmtId="0" fontId="0" fillId="2" borderId="2" xfId="0" applyFill="1" applyBorder="1"/>
    <xf numFmtId="0" fontId="0" fillId="2" borderId="6" xfId="0" applyFill="1" applyBorder="1"/>
    <xf numFmtId="0" fontId="0" fillId="0" borderId="8" xfId="0" applyBorder="1"/>
    <xf numFmtId="0" fontId="0" fillId="0" borderId="9" xfId="0" applyBorder="1"/>
    <xf numFmtId="0" fontId="0" fillId="0" borderId="10" xfId="0" applyBorder="1"/>
    <xf numFmtId="0" fontId="0" fillId="0" borderId="12" xfId="0" applyBorder="1"/>
    <xf numFmtId="0" fontId="0" fillId="0" borderId="13" xfId="0" applyBorder="1"/>
    <xf numFmtId="0" fontId="6" fillId="0" borderId="14" xfId="0" applyFont="1" applyBorder="1" applyAlignment="1">
      <alignment horizontal="center"/>
    </xf>
    <xf numFmtId="0" fontId="4" fillId="0" borderId="8" xfId="0" applyFont="1" applyBorder="1" applyAlignment="1">
      <alignment horizontal="center"/>
    </xf>
    <xf numFmtId="0" fontId="0" fillId="0" borderId="16" xfId="0" applyBorder="1"/>
    <xf numFmtId="0" fontId="0" fillId="0" borderId="8" xfId="0" applyFill="1" applyBorder="1" applyAlignment="1">
      <alignment horizontal="center"/>
    </xf>
    <xf numFmtId="0" fontId="7" fillId="0" borderId="8" xfId="0" applyFont="1" applyFill="1" applyBorder="1" applyAlignment="1">
      <alignment horizontal="center"/>
    </xf>
    <xf numFmtId="0" fontId="8" fillId="0" borderId="13" xfId="0" applyFont="1" applyBorder="1" applyAlignment="1">
      <alignment vertical="center"/>
    </xf>
    <xf numFmtId="0" fontId="2" fillId="0" borderId="0" xfId="0" applyFont="1"/>
    <xf numFmtId="0" fontId="2" fillId="0" borderId="0" xfId="0" applyFont="1" applyAlignment="1">
      <alignment horizontal="center"/>
    </xf>
    <xf numFmtId="0" fontId="2" fillId="0" borderId="0" xfId="0" applyFont="1" applyBorder="1" applyAlignment="1">
      <alignment horizontal="center"/>
    </xf>
    <xf numFmtId="0" fontId="4" fillId="0" borderId="15" xfId="0" applyFont="1" applyBorder="1" applyAlignment="1">
      <alignment horizontal="center" vertical="center"/>
    </xf>
    <xf numFmtId="0" fontId="0" fillId="0" borderId="23" xfId="0" applyBorder="1"/>
    <xf numFmtId="0" fontId="0" fillId="0" borderId="24" xfId="0" applyBorder="1"/>
    <xf numFmtId="0" fontId="0" fillId="0" borderId="21" xfId="0" applyBorder="1"/>
    <xf numFmtId="0" fontId="12" fillId="0" borderId="0" xfId="0" applyFont="1" applyAlignment="1">
      <alignment horizontal="center"/>
    </xf>
    <xf numFmtId="2" fontId="0" fillId="0" borderId="12" xfId="0" applyNumberFormat="1" applyBorder="1" applyAlignment="1">
      <alignment horizontal="center"/>
    </xf>
    <xf numFmtId="2" fontId="0" fillId="0" borderId="25" xfId="0" applyNumberFormat="1" applyBorder="1" applyAlignment="1">
      <alignment horizontal="center"/>
    </xf>
    <xf numFmtId="0" fontId="12" fillId="0" borderId="0" xfId="0" applyFont="1" applyAlignment="1">
      <alignment horizontal="center" vertical="center"/>
    </xf>
    <xf numFmtId="0" fontId="9" fillId="0" borderId="20" xfId="0" applyFont="1" applyBorder="1" applyAlignment="1">
      <alignment horizontal="center"/>
    </xf>
    <xf numFmtId="0" fontId="9" fillId="0" borderId="22" xfId="0" applyFont="1" applyBorder="1" applyAlignment="1">
      <alignment horizontal="center"/>
    </xf>
    <xf numFmtId="2" fontId="0" fillId="0" borderId="28" xfId="0" applyNumberFormat="1" applyBorder="1" applyAlignment="1">
      <alignment horizontal="center"/>
    </xf>
    <xf numFmtId="2" fontId="0" fillId="0" borderId="29" xfId="0" applyNumberFormat="1" applyBorder="1" applyAlignment="1">
      <alignment horizontal="center"/>
    </xf>
    <xf numFmtId="0" fontId="9" fillId="0" borderId="21" xfId="0" applyFont="1" applyBorder="1" applyAlignment="1">
      <alignment horizontal="center" vertical="center"/>
    </xf>
    <xf numFmtId="2" fontId="2" fillId="0" borderId="31" xfId="0" applyNumberFormat="1" applyFont="1" applyBorder="1" applyAlignment="1">
      <alignment horizontal="center"/>
    </xf>
    <xf numFmtId="2" fontId="2" fillId="0" borderId="32" xfId="0" applyNumberFormat="1" applyFont="1" applyBorder="1" applyAlignment="1">
      <alignment horizontal="center"/>
    </xf>
    <xf numFmtId="2" fontId="2" fillId="0" borderId="33" xfId="0" applyNumberFormat="1" applyFont="1" applyBorder="1" applyAlignment="1">
      <alignment horizontal="center"/>
    </xf>
    <xf numFmtId="0" fontId="9" fillId="0" borderId="34" xfId="0" applyFont="1" applyBorder="1" applyAlignment="1">
      <alignment horizontal="center"/>
    </xf>
    <xf numFmtId="2" fontId="2" fillId="0" borderId="36" xfId="0" applyNumberFormat="1" applyFont="1" applyBorder="1" applyAlignment="1">
      <alignment horizontal="center"/>
    </xf>
    <xf numFmtId="2" fontId="2" fillId="0" borderId="37" xfId="0" applyNumberFormat="1" applyFont="1" applyBorder="1" applyAlignment="1">
      <alignment horizontal="center"/>
    </xf>
    <xf numFmtId="2" fontId="2" fillId="0" borderId="27" xfId="0" applyNumberFormat="1" applyFont="1" applyBorder="1" applyAlignment="1">
      <alignment horizontal="center"/>
    </xf>
    <xf numFmtId="2" fontId="2" fillId="0" borderId="28" xfId="0" applyNumberFormat="1" applyFont="1" applyBorder="1" applyAlignment="1">
      <alignment horizontal="center"/>
    </xf>
    <xf numFmtId="2" fontId="2" fillId="0" borderId="29" xfId="0" applyNumberFormat="1" applyFont="1" applyBorder="1" applyAlignment="1">
      <alignment horizontal="center"/>
    </xf>
    <xf numFmtId="0" fontId="9" fillId="0" borderId="30" xfId="0" applyFont="1" applyBorder="1" applyAlignment="1">
      <alignment horizontal="center" vertical="center"/>
    </xf>
    <xf numFmtId="0" fontId="9" fillId="0" borderId="34" xfId="0" applyFont="1" applyBorder="1" applyAlignment="1">
      <alignment horizontal="center" vertical="center"/>
    </xf>
    <xf numFmtId="0" fontId="9" fillId="0" borderId="26" xfId="0" applyFont="1" applyBorder="1" applyAlignment="1">
      <alignment horizontal="center" vertical="center"/>
    </xf>
    <xf numFmtId="0" fontId="9" fillId="0" borderId="26" xfId="0" applyFont="1" applyBorder="1" applyAlignment="1">
      <alignment horizontal="center"/>
    </xf>
    <xf numFmtId="0" fontId="0" fillId="0" borderId="3" xfId="0" applyFill="1" applyBorder="1"/>
    <xf numFmtId="0" fontId="4" fillId="0" borderId="8" xfId="0" applyFont="1" applyFill="1" applyBorder="1" applyAlignment="1">
      <alignment horizontal="center"/>
    </xf>
    <xf numFmtId="0" fontId="0" fillId="0" borderId="0" xfId="0" applyFill="1" applyBorder="1"/>
    <xf numFmtId="0" fontId="0" fillId="0" borderId="8" xfId="0" applyFill="1" applyBorder="1"/>
    <xf numFmtId="0" fontId="1" fillId="0" borderId="0" xfId="0" applyFont="1" applyBorder="1" applyAlignment="1">
      <alignment vertical="center"/>
    </xf>
    <xf numFmtId="0" fontId="15" fillId="0" borderId="0" xfId="0" applyFont="1"/>
    <xf numFmtId="0" fontId="11" fillId="0" borderId="3" xfId="0" applyNumberFormat="1" applyFont="1" applyBorder="1" applyAlignment="1"/>
    <xf numFmtId="0" fontId="0" fillId="0" borderId="3" xfId="0" applyNumberFormat="1" applyBorder="1" applyAlignment="1"/>
    <xf numFmtId="0" fontId="3" fillId="0" borderId="42" xfId="0" applyFont="1" applyFill="1" applyBorder="1" applyAlignment="1">
      <alignment horizontal="center" vertical="center"/>
    </xf>
    <xf numFmtId="0" fontId="8" fillId="0" borderId="1" xfId="0" applyFont="1" applyFill="1" applyBorder="1" applyAlignment="1">
      <alignment horizontal="center"/>
    </xf>
    <xf numFmtId="0" fontId="0" fillId="0" borderId="2" xfId="0" applyFill="1" applyBorder="1"/>
    <xf numFmtId="0" fontId="1" fillId="0" borderId="3" xfId="0" applyFont="1" applyFill="1" applyBorder="1" applyAlignment="1">
      <alignment horizontal="left"/>
    </xf>
    <xf numFmtId="0" fontId="1" fillId="0" borderId="1" xfId="0" applyFont="1" applyFill="1" applyBorder="1" applyAlignment="1"/>
    <xf numFmtId="0" fontId="0" fillId="0" borderId="38" xfId="0" applyBorder="1"/>
    <xf numFmtId="0" fontId="0" fillId="0" borderId="44" xfId="0" applyBorder="1"/>
    <xf numFmtId="0" fontId="3" fillId="2" borderId="6" xfId="0" applyFont="1" applyFill="1" applyBorder="1" applyAlignment="1">
      <alignment horizontal="center" vertical="center"/>
    </xf>
    <xf numFmtId="0" fontId="0" fillId="0" borderId="3" xfId="0" applyBorder="1" applyAlignment="1">
      <alignment vertical="center"/>
    </xf>
    <xf numFmtId="0" fontId="4" fillId="0" borderId="19" xfId="0" applyFont="1" applyBorder="1" applyAlignment="1">
      <alignment horizontal="center"/>
    </xf>
    <xf numFmtId="0" fontId="2" fillId="0" borderId="49" xfId="0" applyFont="1" applyBorder="1"/>
    <xf numFmtId="0" fontId="2" fillId="0" borderId="36" xfId="0" applyFont="1" applyBorder="1"/>
    <xf numFmtId="0" fontId="2" fillId="0" borderId="50" xfId="0" applyFont="1" applyBorder="1"/>
    <xf numFmtId="0" fontId="2" fillId="0" borderId="54" xfId="0" applyFont="1" applyBorder="1"/>
    <xf numFmtId="0" fontId="2" fillId="0" borderId="19" xfId="0" applyFont="1" applyFill="1" applyBorder="1"/>
    <xf numFmtId="0" fontId="0" fillId="4" borderId="15" xfId="0" applyFill="1" applyBorder="1"/>
    <xf numFmtId="0" fontId="0" fillId="4" borderId="14" xfId="0" applyFill="1" applyBorder="1"/>
    <xf numFmtId="0" fontId="0" fillId="4" borderId="48" xfId="0" applyFill="1" applyBorder="1"/>
    <xf numFmtId="0" fontId="0" fillId="5" borderId="52" xfId="0" applyFill="1" applyBorder="1"/>
    <xf numFmtId="0" fontId="0" fillId="5" borderId="15" xfId="0" applyFill="1" applyBorder="1"/>
    <xf numFmtId="0" fontId="0" fillId="6" borderId="47" xfId="0" applyFill="1" applyBorder="1"/>
    <xf numFmtId="0" fontId="0" fillId="0" borderId="55" xfId="0" applyBorder="1"/>
    <xf numFmtId="0" fontId="2" fillId="0" borderId="13" xfId="0" applyFont="1" applyBorder="1" applyAlignment="1">
      <alignment vertical="center"/>
    </xf>
    <xf numFmtId="10" fontId="0" fillId="0" borderId="0" xfId="0" applyNumberFormat="1"/>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 fillId="0" borderId="11" xfId="0" applyFont="1" applyBorder="1" applyAlignment="1">
      <alignment vertical="center"/>
    </xf>
    <xf numFmtId="0" fontId="0" fillId="0" borderId="41" xfId="0" applyBorder="1"/>
    <xf numFmtId="0" fontId="3" fillId="2" borderId="8" xfId="0" applyFont="1" applyFill="1" applyBorder="1" applyAlignment="1">
      <alignment horizontal="center" vertical="center"/>
    </xf>
    <xf numFmtId="0" fontId="20" fillId="0" borderId="0" xfId="0" applyFont="1" applyAlignment="1">
      <alignment horizontal="justify" readingOrder="1"/>
    </xf>
    <xf numFmtId="0" fontId="21" fillId="0" borderId="0" xfId="0" applyFont="1"/>
    <xf numFmtId="0" fontId="0" fillId="8" borderId="0" xfId="0" applyFill="1" applyAlignment="1">
      <alignment vertical="center"/>
    </xf>
    <xf numFmtId="0" fontId="17" fillId="8" borderId="0" xfId="0" applyFont="1" applyFill="1" applyAlignment="1">
      <alignment vertical="center"/>
    </xf>
    <xf numFmtId="0" fontId="0" fillId="0" borderId="0" xfId="0" applyAlignment="1"/>
    <xf numFmtId="0" fontId="21" fillId="0" borderId="0" xfId="0" applyFont="1" applyAlignment="1"/>
    <xf numFmtId="0" fontId="4" fillId="0" borderId="6" xfId="0" applyFont="1" applyFill="1" applyBorder="1" applyAlignment="1">
      <alignment horizontal="center"/>
    </xf>
    <xf numFmtId="0" fontId="3" fillId="0" borderId="2" xfId="0" applyFont="1" applyBorder="1" applyAlignment="1">
      <alignment horizontal="center" vertical="center"/>
    </xf>
    <xf numFmtId="0" fontId="0" fillId="0" borderId="11" xfId="0" applyBorder="1"/>
    <xf numFmtId="0" fontId="6" fillId="0" borderId="52" xfId="0" applyFont="1" applyBorder="1" applyAlignment="1">
      <alignment horizontal="center"/>
    </xf>
    <xf numFmtId="0" fontId="4" fillId="0" borderId="44" xfId="0" applyFont="1" applyFill="1" applyBorder="1" applyAlignment="1">
      <alignment horizontal="center"/>
    </xf>
    <xf numFmtId="0" fontId="4" fillId="0" borderId="12" xfId="0" applyFont="1" applyFill="1" applyBorder="1" applyAlignment="1">
      <alignment horizontal="center"/>
    </xf>
    <xf numFmtId="0" fontId="9" fillId="0" borderId="8" xfId="0" applyFont="1" applyBorder="1" applyAlignment="1">
      <alignment horizontal="center"/>
    </xf>
    <xf numFmtId="0" fontId="4" fillId="0" borderId="8" xfId="0" applyFont="1" applyBorder="1" applyAlignment="1">
      <alignment horizontal="center" vertical="center"/>
    </xf>
    <xf numFmtId="0" fontId="4" fillId="2" borderId="38" xfId="0" applyFont="1" applyFill="1" applyBorder="1" applyAlignment="1">
      <alignment horizontal="center"/>
    </xf>
    <xf numFmtId="0" fontId="0" fillId="2" borderId="38" xfId="0" applyFill="1" applyBorder="1" applyAlignment="1">
      <alignment horizontal="center"/>
    </xf>
    <xf numFmtId="2" fontId="0" fillId="0" borderId="0" xfId="0" applyNumberFormat="1"/>
    <xf numFmtId="2" fontId="0" fillId="0" borderId="10" xfId="0" applyNumberFormat="1" applyBorder="1" applyAlignment="1">
      <alignment horizontal="center"/>
    </xf>
    <xf numFmtId="2" fontId="0" fillId="0" borderId="59" xfId="0" applyNumberFormat="1" applyBorder="1" applyAlignment="1">
      <alignment horizontal="center"/>
    </xf>
    <xf numFmtId="0" fontId="0" fillId="0" borderId="61" xfId="0" applyBorder="1"/>
    <xf numFmtId="0" fontId="2" fillId="0" borderId="31" xfId="0" applyFont="1" applyBorder="1" applyAlignment="1">
      <alignment horizontal="right"/>
    </xf>
    <xf numFmtId="0" fontId="2" fillId="0" borderId="32" xfId="0" applyFont="1" applyBorder="1" applyAlignment="1">
      <alignment horizontal="right"/>
    </xf>
    <xf numFmtId="2" fontId="2" fillId="0" borderId="60" xfId="0" applyNumberFormat="1" applyFont="1" applyBorder="1" applyAlignment="1">
      <alignment horizontal="center" vertical="center"/>
    </xf>
    <xf numFmtId="2" fontId="2" fillId="0" borderId="57" xfId="0" applyNumberFormat="1" applyFont="1" applyBorder="1" applyAlignment="1">
      <alignment horizontal="center" vertical="center"/>
    </xf>
    <xf numFmtId="2" fontId="0" fillId="0" borderId="10" xfId="0" applyNumberFormat="1" applyBorder="1" applyAlignment="1">
      <alignment horizontal="center" vertical="center"/>
    </xf>
    <xf numFmtId="2" fontId="0" fillId="0" borderId="59" xfId="0" applyNumberFormat="1" applyBorder="1" applyAlignment="1">
      <alignment horizontal="center" vertical="center"/>
    </xf>
    <xf numFmtId="2" fontId="0" fillId="0" borderId="27" xfId="0" applyNumberFormat="1" applyBorder="1" applyAlignment="1">
      <alignment horizontal="center" vertical="center"/>
    </xf>
    <xf numFmtId="2" fontId="2" fillId="0" borderId="62" xfId="0" applyNumberFormat="1" applyFont="1" applyBorder="1" applyAlignment="1">
      <alignment horizontal="center"/>
    </xf>
    <xf numFmtId="2" fontId="2" fillId="0" borderId="63" xfId="0" applyNumberFormat="1" applyFont="1" applyBorder="1" applyAlignment="1">
      <alignment horizontal="center"/>
    </xf>
    <xf numFmtId="2" fontId="2" fillId="0" borderId="59" xfId="0" applyNumberFormat="1" applyFont="1" applyBorder="1" applyAlignment="1">
      <alignment horizontal="center"/>
    </xf>
    <xf numFmtId="2" fontId="2" fillId="0" borderId="62" xfId="0" applyNumberFormat="1" applyFont="1" applyBorder="1" applyAlignment="1">
      <alignment horizontal="center" vertical="center"/>
    </xf>
    <xf numFmtId="2" fontId="2" fillId="0" borderId="63" xfId="0" applyNumberFormat="1" applyFont="1" applyBorder="1" applyAlignment="1">
      <alignment horizontal="center" vertical="center"/>
    </xf>
    <xf numFmtId="2" fontId="2" fillId="0" borderId="59" xfId="0" applyNumberFormat="1" applyFont="1" applyBorder="1" applyAlignment="1">
      <alignment horizontal="center" vertical="center"/>
    </xf>
    <xf numFmtId="2" fontId="0" fillId="0" borderId="35" xfId="0" applyNumberFormat="1" applyBorder="1" applyAlignment="1">
      <alignment horizontal="center" vertical="center"/>
    </xf>
    <xf numFmtId="2" fontId="0" fillId="0" borderId="36" xfId="0" applyNumberFormat="1" applyBorder="1" applyAlignment="1">
      <alignment horizontal="center" vertical="center"/>
    </xf>
    <xf numFmtId="2" fontId="0" fillId="0" borderId="28" xfId="0" applyNumberFormat="1" applyBorder="1" applyAlignment="1">
      <alignment horizontal="center" vertical="center"/>
    </xf>
    <xf numFmtId="0" fontId="12" fillId="0" borderId="0" xfId="0" applyFont="1"/>
    <xf numFmtId="0" fontId="4" fillId="1" borderId="43" xfId="0" applyFont="1" applyFill="1" applyBorder="1" applyAlignment="1" applyProtection="1">
      <alignment horizontal="center" vertical="center"/>
      <protection locked="0"/>
    </xf>
    <xf numFmtId="0" fontId="4" fillId="1" borderId="57" xfId="0" applyFont="1" applyFill="1" applyBorder="1" applyAlignment="1" applyProtection="1">
      <alignment horizontal="center" vertical="center"/>
      <protection locked="0"/>
    </xf>
    <xf numFmtId="0" fontId="4" fillId="7" borderId="15" xfId="0" applyFont="1" applyFill="1" applyBorder="1" applyAlignment="1" applyProtection="1">
      <alignment horizontal="center" vertical="center"/>
      <protection locked="0"/>
    </xf>
    <xf numFmtId="0" fontId="14" fillId="0" borderId="3" xfId="0" applyNumberFormat="1" applyFont="1" applyFill="1" applyBorder="1" applyAlignment="1" applyProtection="1">
      <protection locked="0"/>
    </xf>
    <xf numFmtId="0" fontId="17" fillId="8" borderId="0" xfId="0" applyFont="1" applyFill="1" applyBorder="1" applyAlignment="1" applyProtection="1">
      <alignment horizontal="left" vertical="center"/>
      <protection locked="0"/>
    </xf>
    <xf numFmtId="0" fontId="31" fillId="0" borderId="16" xfId="0" applyFont="1" applyBorder="1" applyAlignment="1">
      <alignment horizontal="center"/>
    </xf>
    <xf numFmtId="0" fontId="7" fillId="7" borderId="15" xfId="0" applyFont="1" applyFill="1" applyBorder="1" applyAlignment="1" applyProtection="1">
      <alignment horizontal="center" vertical="center"/>
      <protection locked="0"/>
    </xf>
    <xf numFmtId="0" fontId="4" fillId="0" borderId="48" xfId="0" applyFont="1" applyBorder="1" applyAlignment="1">
      <alignment horizontal="center" vertical="center"/>
    </xf>
    <xf numFmtId="0" fontId="0" fillId="0" borderId="64" xfId="0" applyBorder="1"/>
    <xf numFmtId="0" fontId="31" fillId="0" borderId="65" xfId="0" applyFont="1" applyBorder="1" applyAlignment="1">
      <alignment horizontal="center"/>
    </xf>
    <xf numFmtId="0" fontId="17" fillId="8" borderId="0" xfId="0" applyFont="1" applyFill="1" applyBorder="1" applyAlignment="1">
      <alignment horizontal="right"/>
    </xf>
    <xf numFmtId="0" fontId="17" fillId="8"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0" fontId="0" fillId="0" borderId="39" xfId="0" applyFill="1" applyBorder="1"/>
    <xf numFmtId="0" fontId="4" fillId="0" borderId="39" xfId="0" applyFont="1" applyFill="1" applyBorder="1" applyAlignment="1">
      <alignment horizontal="center"/>
    </xf>
    <xf numFmtId="0" fontId="8" fillId="0" borderId="56" xfId="0" applyFont="1" applyBorder="1" applyAlignment="1">
      <alignment vertical="center"/>
    </xf>
    <xf numFmtId="0" fontId="0" fillId="0" borderId="56" xfId="0" applyBorder="1"/>
    <xf numFmtId="0" fontId="6" fillId="0" borderId="66" xfId="0" applyFont="1" applyBorder="1" applyAlignment="1">
      <alignment horizontal="center"/>
    </xf>
    <xf numFmtId="0" fontId="4" fillId="7" borderId="67" xfId="0" applyFont="1" applyFill="1" applyBorder="1" applyAlignment="1" applyProtection="1">
      <alignment horizontal="center" vertical="center"/>
      <protection locked="0"/>
    </xf>
    <xf numFmtId="0" fontId="2" fillId="0" borderId="39" xfId="0" applyFont="1" applyFill="1" applyBorder="1"/>
    <xf numFmtId="0" fontId="4" fillId="0" borderId="39" xfId="0" applyFont="1" applyFill="1" applyBorder="1" applyAlignment="1">
      <alignment horizontal="center" vertical="center"/>
    </xf>
    <xf numFmtId="0" fontId="8" fillId="0" borderId="39" xfId="0" applyFont="1" applyFill="1" applyBorder="1" applyAlignment="1"/>
    <xf numFmtId="0" fontId="0" fillId="2" borderId="6" xfId="0" applyFill="1" applyBorder="1" applyAlignment="1">
      <alignment horizontal="center"/>
    </xf>
    <xf numFmtId="0" fontId="7" fillId="0" borderId="44" xfId="0" applyFont="1" applyFill="1" applyBorder="1" applyAlignment="1">
      <alignment horizontal="center"/>
    </xf>
    <xf numFmtId="0" fontId="4" fillId="0" borderId="55" xfId="0" applyFont="1" applyFill="1" applyBorder="1" applyAlignment="1">
      <alignment horizontal="center"/>
    </xf>
    <xf numFmtId="0" fontId="2" fillId="0" borderId="56" xfId="0" applyFont="1" applyBorder="1" applyAlignment="1">
      <alignment vertical="center"/>
    </xf>
    <xf numFmtId="0" fontId="4" fillId="0" borderId="2" xfId="0" applyFont="1" applyFill="1" applyBorder="1" applyAlignment="1">
      <alignment horizontal="center"/>
    </xf>
    <xf numFmtId="0" fontId="6" fillId="0" borderId="16" xfId="0" applyFont="1" applyBorder="1" applyAlignment="1">
      <alignment horizontal="center"/>
    </xf>
    <xf numFmtId="0" fontId="4" fillId="0" borderId="68"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19" xfId="0" applyFont="1" applyFill="1" applyBorder="1" applyAlignment="1">
      <alignment horizontal="center" vertical="center"/>
    </xf>
    <xf numFmtId="0" fontId="8" fillId="0" borderId="1" xfId="0" applyFont="1" applyFill="1" applyBorder="1"/>
    <xf numFmtId="0" fontId="15" fillId="0" borderId="38" xfId="0" applyFont="1" applyBorder="1" applyAlignment="1">
      <alignment horizontal="center"/>
    </xf>
    <xf numFmtId="0" fontId="15" fillId="0" borderId="19" xfId="0" applyFont="1" applyBorder="1" applyAlignment="1">
      <alignment horizontal="center"/>
    </xf>
    <xf numFmtId="0" fontId="0" fillId="0" borderId="69" xfId="0" applyBorder="1" applyAlignment="1">
      <alignment horizontal="center"/>
    </xf>
    <xf numFmtId="0" fontId="2" fillId="0" borderId="45" xfId="0" applyFont="1" applyBorder="1" applyAlignment="1">
      <alignment horizontal="center"/>
    </xf>
    <xf numFmtId="0" fontId="2" fillId="0" borderId="46" xfId="0" applyFont="1" applyBorder="1" applyAlignment="1">
      <alignment horizontal="center"/>
    </xf>
    <xf numFmtId="0" fontId="0" fillId="0" borderId="70" xfId="0" applyBorder="1" applyAlignment="1">
      <alignment horizontal="center"/>
    </xf>
    <xf numFmtId="0" fontId="0" fillId="0" borderId="14" xfId="0" applyBorder="1" applyAlignment="1">
      <alignment horizontal="center"/>
    </xf>
    <xf numFmtId="0" fontId="0" fillId="0" borderId="14" xfId="0" applyFill="1" applyBorder="1" applyAlignment="1">
      <alignment horizontal="center"/>
    </xf>
    <xf numFmtId="0" fontId="0" fillId="0" borderId="47" xfId="0" applyBorder="1" applyAlignment="1">
      <alignment horizontal="center"/>
    </xf>
    <xf numFmtId="0" fontId="0" fillId="0" borderId="71" xfId="0" applyBorder="1" applyAlignment="1">
      <alignment horizontal="center"/>
    </xf>
    <xf numFmtId="0" fontId="0" fillId="0" borderId="15" xfId="0" applyBorder="1" applyAlignment="1">
      <alignment horizontal="center"/>
    </xf>
    <xf numFmtId="0" fontId="0" fillId="0" borderId="48" xfId="0" applyBorder="1" applyAlignment="1">
      <alignment horizontal="center"/>
    </xf>
    <xf numFmtId="2" fontId="2" fillId="0" borderId="57" xfId="0" applyNumberFormat="1" applyFont="1" applyBorder="1" applyAlignment="1">
      <alignment horizontal="center"/>
    </xf>
    <xf numFmtId="2" fontId="2" fillId="0" borderId="43" xfId="0" applyNumberFormat="1" applyFont="1" applyBorder="1" applyAlignment="1">
      <alignment horizontal="center"/>
    </xf>
    <xf numFmtId="2" fontId="2" fillId="0" borderId="15" xfId="0" applyNumberFormat="1" applyFont="1" applyBorder="1" applyAlignment="1">
      <alignment horizontal="center"/>
    </xf>
    <xf numFmtId="2" fontId="2" fillId="0" borderId="53" xfId="0" applyNumberFormat="1" applyFont="1" applyBorder="1" applyAlignment="1">
      <alignment horizontal="center"/>
    </xf>
    <xf numFmtId="2" fontId="19" fillId="0" borderId="15" xfId="0" applyNumberFormat="1" applyFont="1" applyBorder="1" applyAlignment="1">
      <alignment horizontal="center"/>
    </xf>
    <xf numFmtId="2" fontId="19" fillId="0" borderId="76" xfId="0" applyNumberFormat="1" applyFont="1" applyBorder="1" applyAlignment="1">
      <alignment horizontal="center"/>
    </xf>
    <xf numFmtId="2" fontId="2" fillId="0" borderId="11" xfId="0" applyNumberFormat="1" applyFont="1" applyBorder="1" applyAlignment="1">
      <alignment horizontal="center"/>
    </xf>
    <xf numFmtId="2" fontId="2" fillId="0" borderId="13" xfId="0" applyNumberFormat="1" applyFont="1" applyBorder="1" applyAlignment="1">
      <alignment horizontal="center"/>
    </xf>
    <xf numFmtId="2" fontId="2" fillId="0" borderId="77" xfId="0" applyNumberFormat="1" applyFont="1" applyBorder="1" applyAlignment="1">
      <alignment horizontal="center"/>
    </xf>
    <xf numFmtId="0" fontId="9" fillId="0" borderId="78" xfId="0" applyFont="1" applyBorder="1" applyAlignment="1">
      <alignment horizontal="center" vertical="center"/>
    </xf>
    <xf numFmtId="0" fontId="9" fillId="0" borderId="79" xfId="0" applyFont="1" applyBorder="1" applyAlignment="1">
      <alignment horizontal="center" vertical="center"/>
    </xf>
    <xf numFmtId="0" fontId="9" fillId="0" borderId="79" xfId="0" applyFont="1" applyBorder="1" applyAlignment="1">
      <alignment horizontal="center"/>
    </xf>
    <xf numFmtId="2" fontId="2" fillId="0" borderId="71" xfId="0" applyNumberFormat="1" applyFont="1" applyBorder="1" applyAlignment="1">
      <alignment horizontal="center"/>
    </xf>
    <xf numFmtId="2" fontId="2" fillId="0" borderId="10" xfId="0" applyNumberFormat="1" applyFont="1" applyBorder="1" applyAlignment="1">
      <alignment horizontal="center"/>
    </xf>
    <xf numFmtId="2" fontId="2" fillId="0" borderId="12" xfId="0" applyNumberFormat="1" applyFont="1" applyBorder="1" applyAlignment="1">
      <alignment horizontal="center"/>
    </xf>
    <xf numFmtId="2" fontId="2" fillId="0" borderId="25" xfId="0" applyNumberFormat="1" applyFont="1" applyBorder="1" applyAlignment="1">
      <alignment horizontal="center"/>
    </xf>
    <xf numFmtId="2" fontId="19" fillId="0" borderId="17" xfId="0" applyNumberFormat="1" applyFont="1" applyBorder="1" applyAlignment="1">
      <alignment horizontal="center"/>
    </xf>
    <xf numFmtId="2" fontId="19" fillId="0" borderId="13" xfId="0" applyNumberFormat="1" applyFont="1" applyBorder="1" applyAlignment="1">
      <alignment horizontal="center"/>
    </xf>
    <xf numFmtId="2" fontId="19" fillId="0" borderId="11" xfId="0" applyNumberFormat="1" applyFont="1" applyBorder="1" applyAlignment="1">
      <alignment horizontal="center"/>
    </xf>
    <xf numFmtId="2" fontId="19" fillId="0" borderId="57" xfId="0" applyNumberFormat="1" applyFont="1" applyBorder="1" applyAlignment="1">
      <alignment horizontal="center"/>
    </xf>
    <xf numFmtId="2" fontId="19" fillId="0" borderId="72" xfId="0" applyNumberFormat="1" applyFont="1" applyBorder="1" applyAlignment="1">
      <alignment horizontal="center"/>
    </xf>
    <xf numFmtId="0" fontId="9" fillId="0" borderId="21" xfId="0" applyFont="1" applyBorder="1" applyAlignment="1">
      <alignment horizontal="center"/>
    </xf>
    <xf numFmtId="2" fontId="0" fillId="0" borderId="11" xfId="0" applyNumberFormat="1" applyBorder="1" applyAlignment="1">
      <alignment horizontal="center"/>
    </xf>
    <xf numFmtId="2" fontId="0" fillId="0" borderId="13" xfId="0" applyNumberFormat="1" applyBorder="1" applyAlignment="1">
      <alignment horizontal="center"/>
    </xf>
    <xf numFmtId="2" fontId="19" fillId="0" borderId="77" xfId="0" applyNumberFormat="1" applyFont="1" applyBorder="1" applyAlignment="1">
      <alignment horizontal="center"/>
    </xf>
    <xf numFmtId="2" fontId="2" fillId="0" borderId="51" xfId="0" applyNumberFormat="1" applyFont="1" applyBorder="1" applyAlignment="1">
      <alignment horizontal="center"/>
    </xf>
    <xf numFmtId="2" fontId="2" fillId="0" borderId="45" xfId="0" applyNumberFormat="1" applyFont="1" applyBorder="1" applyAlignment="1">
      <alignment horizontal="center"/>
    </xf>
    <xf numFmtId="2" fontId="2" fillId="0" borderId="73" xfId="0" applyNumberFormat="1" applyFont="1" applyBorder="1" applyAlignment="1">
      <alignment horizontal="center"/>
    </xf>
    <xf numFmtId="2" fontId="2" fillId="0" borderId="82" xfId="0" applyNumberFormat="1" applyFont="1" applyBorder="1" applyAlignment="1">
      <alignment horizontal="center"/>
    </xf>
    <xf numFmtId="2" fontId="2" fillId="0" borderId="41" xfId="0" applyNumberFormat="1" applyFont="1" applyBorder="1" applyAlignment="1">
      <alignment horizontal="center"/>
    </xf>
    <xf numFmtId="2" fontId="2" fillId="0" borderId="83" xfId="0" applyNumberFormat="1" applyFont="1" applyBorder="1" applyAlignment="1">
      <alignment horizontal="center"/>
    </xf>
    <xf numFmtId="0" fontId="9" fillId="0" borderId="78" xfId="0" applyFont="1" applyBorder="1" applyAlignment="1">
      <alignment horizontal="center"/>
    </xf>
    <xf numFmtId="2" fontId="0" fillId="0" borderId="43" xfId="0" applyNumberFormat="1" applyBorder="1" applyAlignment="1">
      <alignment horizontal="center"/>
    </xf>
    <xf numFmtId="2" fontId="0" fillId="0" borderId="57" xfId="0" applyNumberFormat="1" applyBorder="1" applyAlignment="1">
      <alignment horizontal="center"/>
    </xf>
    <xf numFmtId="2" fontId="0" fillId="0" borderId="45" xfId="0" applyNumberFormat="1" applyBorder="1" applyAlignment="1">
      <alignment horizontal="center"/>
    </xf>
    <xf numFmtId="2" fontId="0" fillId="0" borderId="73" xfId="0" applyNumberFormat="1" applyBorder="1" applyAlignment="1">
      <alignment horizontal="center"/>
    </xf>
    <xf numFmtId="2" fontId="0" fillId="0" borderId="51" xfId="0" applyNumberFormat="1" applyBorder="1" applyAlignment="1">
      <alignment horizontal="center"/>
    </xf>
    <xf numFmtId="0" fontId="9" fillId="0" borderId="84" xfId="0" applyFont="1" applyBorder="1" applyAlignment="1">
      <alignment horizontal="center"/>
    </xf>
    <xf numFmtId="2" fontId="0" fillId="0" borderId="53" xfId="0" applyNumberFormat="1" applyBorder="1" applyAlignment="1">
      <alignment horizontal="center"/>
    </xf>
    <xf numFmtId="2" fontId="0" fillId="0" borderId="15" xfId="0" applyNumberFormat="1" applyBorder="1" applyAlignment="1">
      <alignment horizontal="center"/>
    </xf>
    <xf numFmtId="0" fontId="29" fillId="0" borderId="0" xfId="0" applyFont="1" applyFill="1" applyBorder="1" applyAlignment="1">
      <alignment horizontal="center"/>
    </xf>
    <xf numFmtId="2" fontId="2" fillId="0" borderId="0" xfId="0" applyNumberFormat="1" applyFont="1" applyFill="1" applyBorder="1" applyAlignment="1">
      <alignment horizontal="center" vertical="center"/>
    </xf>
    <xf numFmtId="164" fontId="11" fillId="0" borderId="0" xfId="0" applyNumberFormat="1" applyFont="1" applyFill="1" applyAlignment="1">
      <alignment horizontal="center"/>
    </xf>
    <xf numFmtId="9" fontId="30" fillId="0" borderId="0" xfId="0" applyNumberFormat="1" applyFont="1" applyFill="1" applyBorder="1" applyAlignment="1">
      <alignment horizontal="center"/>
    </xf>
    <xf numFmtId="9" fontId="30" fillId="0" borderId="1" xfId="0" applyNumberFormat="1" applyFont="1" applyFill="1" applyBorder="1" applyAlignment="1">
      <alignment horizontal="center"/>
    </xf>
    <xf numFmtId="0" fontId="0" fillId="0" borderId="1" xfId="0" applyFill="1" applyBorder="1"/>
    <xf numFmtId="0" fontId="18" fillId="0" borderId="0" xfId="0" applyFont="1" applyFill="1" applyBorder="1" applyAlignment="1">
      <alignment horizontal="right"/>
    </xf>
    <xf numFmtId="9" fontId="30" fillId="0" borderId="9" xfId="0" applyNumberFormat="1" applyFont="1" applyFill="1" applyBorder="1" applyAlignment="1">
      <alignment horizontal="left"/>
    </xf>
    <xf numFmtId="0" fontId="18" fillId="0" borderId="1" xfId="0" applyFont="1" applyFill="1" applyBorder="1" applyAlignment="1">
      <alignment horizontal="right"/>
    </xf>
    <xf numFmtId="9" fontId="30" fillId="0" borderId="7" xfId="0" applyNumberFormat="1" applyFont="1" applyFill="1" applyBorder="1" applyAlignment="1">
      <alignment horizontal="left"/>
    </xf>
    <xf numFmtId="0" fontId="0" fillId="0" borderId="0" xfId="0" applyFill="1" applyAlignment="1"/>
    <xf numFmtId="0" fontId="0" fillId="0" borderId="1" xfId="0" applyFill="1" applyBorder="1" applyAlignment="1"/>
    <xf numFmtId="0" fontId="0" fillId="4" borderId="10" xfId="0" applyFill="1" applyBorder="1"/>
    <xf numFmtId="0" fontId="0" fillId="4" borderId="12" xfId="0" applyFill="1" applyBorder="1"/>
    <xf numFmtId="0" fontId="0" fillId="4" borderId="70" xfId="0" applyFill="1" applyBorder="1"/>
    <xf numFmtId="0" fontId="0" fillId="6" borderId="12" xfId="0" applyFill="1" applyBorder="1"/>
    <xf numFmtId="0" fontId="0" fillId="6" borderId="64" xfId="0" applyFill="1" applyBorder="1"/>
    <xf numFmtId="0" fontId="0" fillId="6" borderId="14" xfId="0" applyFill="1" applyBorder="1"/>
    <xf numFmtId="0" fontId="2" fillId="0" borderId="5" xfId="0" applyFont="1" applyBorder="1" applyAlignment="1">
      <alignment horizontal="left"/>
    </xf>
    <xf numFmtId="0" fontId="2" fillId="0" borderId="54" xfId="0" applyFont="1" applyBorder="1" applyAlignment="1">
      <alignment horizontal="left"/>
    </xf>
    <xf numFmtId="0" fontId="2" fillId="0" borderId="54" xfId="0" applyFont="1" applyFill="1" applyBorder="1" applyAlignment="1">
      <alignment horizontal="left"/>
    </xf>
    <xf numFmtId="0" fontId="0" fillId="5" borderId="70" xfId="0" applyFill="1" applyBorder="1"/>
    <xf numFmtId="0" fontId="0" fillId="5" borderId="71" xfId="0" applyFill="1" applyBorder="1"/>
    <xf numFmtId="0" fontId="0" fillId="5" borderId="14" xfId="0" applyFill="1" applyBorder="1"/>
    <xf numFmtId="0" fontId="0" fillId="4" borderId="47" xfId="0" applyFill="1" applyBorder="1"/>
    <xf numFmtId="0" fontId="36" fillId="1" borderId="41" xfId="0" applyFont="1" applyFill="1" applyBorder="1" applyAlignment="1" applyProtection="1">
      <alignment horizontal="center" vertical="center"/>
      <protection locked="0"/>
    </xf>
    <xf numFmtId="0" fontId="38" fillId="0" borderId="17" xfId="0" applyFont="1" applyBorder="1" applyAlignment="1">
      <alignment vertical="center"/>
    </xf>
    <xf numFmtId="0" fontId="38" fillId="0" borderId="0" xfId="0" applyFont="1" applyBorder="1" applyAlignment="1">
      <alignment vertical="center"/>
    </xf>
    <xf numFmtId="0" fontId="38" fillId="0" borderId="13" xfId="0" applyFont="1" applyBorder="1" applyAlignment="1">
      <alignment vertical="center"/>
    </xf>
    <xf numFmtId="0" fontId="38" fillId="0" borderId="56" xfId="0" applyFont="1" applyFill="1" applyBorder="1" applyAlignment="1">
      <alignment vertical="center"/>
    </xf>
    <xf numFmtId="0" fontId="0" fillId="0" borderId="33" xfId="0" applyBorder="1"/>
    <xf numFmtId="0" fontId="0" fillId="0" borderId="6" xfId="0" applyFill="1" applyBorder="1"/>
    <xf numFmtId="0" fontId="0" fillId="0" borderId="9" xfId="0" applyFill="1" applyBorder="1"/>
    <xf numFmtId="0" fontId="0" fillId="0" borderId="7" xfId="0" applyFill="1" applyBorder="1"/>
    <xf numFmtId="0" fontId="0" fillId="0" borderId="1" xfId="0" applyFill="1" applyBorder="1" applyAlignment="1">
      <alignment vertical="center"/>
    </xf>
    <xf numFmtId="0" fontId="0" fillId="0" borderId="0" xfId="0" applyFill="1" applyAlignment="1">
      <alignment vertical="center"/>
    </xf>
    <xf numFmtId="0" fontId="0" fillId="0" borderId="39" xfId="0" applyFill="1" applyBorder="1" applyAlignment="1"/>
    <xf numFmtId="0" fontId="3" fillId="0" borderId="39" xfId="0" applyFont="1" applyFill="1" applyBorder="1" applyAlignment="1">
      <alignment horizontal="center" vertical="center"/>
    </xf>
    <xf numFmtId="0" fontId="8" fillId="0" borderId="39" xfId="0" applyFont="1" applyFill="1" applyBorder="1" applyAlignment="1">
      <alignment vertical="center"/>
    </xf>
    <xf numFmtId="0" fontId="6" fillId="0" borderId="39" xfId="0" applyFont="1" applyFill="1" applyBorder="1" applyAlignment="1">
      <alignment horizontal="center"/>
    </xf>
    <xf numFmtId="0" fontId="2" fillId="0" borderId="3" xfId="0" applyFont="1" applyFill="1" applyBorder="1" applyAlignment="1">
      <alignment vertical="center"/>
    </xf>
    <xf numFmtId="0" fontId="6" fillId="0" borderId="3" xfId="0" applyFont="1" applyFill="1" applyBorder="1" applyAlignment="1">
      <alignment horizontal="center"/>
    </xf>
    <xf numFmtId="0" fontId="0" fillId="2" borderId="3" xfId="0" applyFill="1" applyBorder="1"/>
    <xf numFmtId="0" fontId="0" fillId="2" borderId="4" xfId="0" applyFill="1" applyBorder="1"/>
    <xf numFmtId="0" fontId="0" fillId="0" borderId="3" xfId="0" applyBorder="1" applyAlignment="1">
      <alignment vertical="center"/>
    </xf>
    <xf numFmtId="0" fontId="18" fillId="0" borderId="0" xfId="0" applyFont="1" applyFill="1" applyBorder="1" applyAlignment="1">
      <alignment horizontal="right"/>
    </xf>
    <xf numFmtId="0" fontId="6" fillId="0" borderId="0" xfId="0" applyFont="1" applyAlignment="1">
      <alignment horizontal="center"/>
    </xf>
    <xf numFmtId="0" fontId="6" fillId="0" borderId="0" xfId="0" applyFont="1" applyAlignment="1">
      <alignment vertical="center"/>
    </xf>
    <xf numFmtId="0" fontId="2" fillId="0" borderId="5" xfId="0" applyFont="1" applyBorder="1" applyAlignment="1">
      <alignment horizontal="right"/>
    </xf>
    <xf numFmtId="2" fontId="19" fillId="0" borderId="54" xfId="0" applyNumberFormat="1" applyFont="1" applyBorder="1" applyAlignment="1">
      <alignment horizontal="center" vertical="center"/>
    </xf>
    <xf numFmtId="2" fontId="0" fillId="0" borderId="54" xfId="0" applyNumberFormat="1" applyBorder="1" applyAlignment="1">
      <alignment horizontal="center" vertical="center"/>
    </xf>
    <xf numFmtId="2" fontId="2" fillId="0" borderId="54" xfId="0" applyNumberFormat="1" applyFont="1" applyBorder="1" applyAlignment="1">
      <alignment horizontal="center" vertical="center"/>
    </xf>
    <xf numFmtId="2" fontId="19" fillId="0" borderId="54" xfId="0" applyNumberFormat="1" applyFont="1" applyBorder="1" applyAlignment="1">
      <alignment horizontal="center"/>
    </xf>
    <xf numFmtId="2" fontId="2" fillId="0" borderId="54" xfId="0" applyNumberFormat="1" applyFont="1" applyBorder="1" applyAlignment="1">
      <alignment horizontal="center"/>
    </xf>
    <xf numFmtId="0" fontId="0" fillId="0" borderId="54" xfId="0" applyBorder="1"/>
    <xf numFmtId="0" fontId="0" fillId="0" borderId="19" xfId="0" applyBorder="1"/>
    <xf numFmtId="0" fontId="0" fillId="0" borderId="5" xfId="0" applyBorder="1"/>
    <xf numFmtId="2" fontId="0" fillId="0" borderId="54" xfId="0" applyNumberFormat="1" applyBorder="1" applyAlignment="1">
      <alignment horizontal="center"/>
    </xf>
    <xf numFmtId="2" fontId="0" fillId="0" borderId="54" xfId="0" applyNumberFormat="1" applyBorder="1"/>
    <xf numFmtId="0" fontId="36" fillId="3" borderId="13" xfId="0" applyFont="1" applyFill="1" applyBorder="1" applyAlignment="1" applyProtection="1">
      <alignment horizontal="center" vertical="center"/>
    </xf>
    <xf numFmtId="0" fontId="0" fillId="3" borderId="13" xfId="0" applyFill="1" applyBorder="1" applyAlignment="1" applyProtection="1"/>
    <xf numFmtId="0" fontId="0" fillId="3" borderId="41" xfId="0" applyFill="1" applyBorder="1" applyAlignment="1" applyProtection="1"/>
    <xf numFmtId="0" fontId="40" fillId="0" borderId="5" xfId="0" applyFont="1" applyBorder="1" applyAlignment="1">
      <alignment horizontal="center"/>
    </xf>
    <xf numFmtId="0" fontId="42" fillId="0" borderId="5" xfId="0" applyFont="1" applyBorder="1" applyAlignment="1">
      <alignment horizontal="center"/>
    </xf>
    <xf numFmtId="0" fontId="6" fillId="0" borderId="0" xfId="0" applyFont="1" applyFill="1" applyBorder="1" applyAlignment="1">
      <alignment horizontal="center" vertical="center"/>
    </xf>
    <xf numFmtId="0" fontId="0" fillId="0" borderId="0" xfId="0" applyBorder="1" applyAlignment="1">
      <alignment horizontal="center" vertical="center"/>
    </xf>
    <xf numFmtId="0" fontId="41" fillId="0" borderId="0" xfId="0"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41" fillId="0" borderId="0" xfId="0" applyFont="1" applyAlignment="1">
      <alignment horizontal="center" vertical="center"/>
    </xf>
    <xf numFmtId="0" fontId="13" fillId="0" borderId="0" xfId="0" applyFont="1" applyFill="1" applyBorder="1" applyAlignment="1">
      <alignment horizontal="center"/>
    </xf>
    <xf numFmtId="0" fontId="43" fillId="0" borderId="0" xfId="0" applyFont="1" applyFill="1" applyBorder="1" applyAlignment="1">
      <alignment horizontal="center" vertical="center"/>
    </xf>
    <xf numFmtId="0" fontId="41" fillId="0" borderId="5" xfId="0" applyFont="1" applyBorder="1" applyAlignment="1">
      <alignment horizontal="center" vertical="center"/>
    </xf>
    <xf numFmtId="0" fontId="43" fillId="0" borderId="5" xfId="0" applyFont="1" applyFill="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2" fontId="45" fillId="0" borderId="14" xfId="0" applyNumberFormat="1" applyFont="1" applyBorder="1" applyAlignment="1">
      <alignment horizontal="center" vertical="center"/>
    </xf>
    <xf numFmtId="0" fontId="45" fillId="0" borderId="69" xfId="0" applyFont="1" applyBorder="1" applyAlignment="1">
      <alignment horizontal="center" vertical="center"/>
    </xf>
    <xf numFmtId="2" fontId="46" fillId="0" borderId="70" xfId="0" applyNumberFormat="1" applyFont="1" applyBorder="1" applyAlignment="1">
      <alignment horizontal="center" vertical="center"/>
    </xf>
    <xf numFmtId="2" fontId="45" fillId="0" borderId="70" xfId="0" applyNumberFormat="1" applyFont="1" applyBorder="1" applyAlignment="1">
      <alignment horizontal="center" vertical="center"/>
    </xf>
    <xf numFmtId="0" fontId="45" fillId="0" borderId="70" xfId="0" applyFont="1" applyBorder="1" applyAlignment="1">
      <alignment horizontal="center" vertical="center"/>
    </xf>
    <xf numFmtId="0" fontId="45" fillId="0" borderId="71" xfId="0" applyFont="1" applyBorder="1" applyAlignment="1">
      <alignment horizontal="center" vertical="center"/>
    </xf>
    <xf numFmtId="0" fontId="45" fillId="0" borderId="45" xfId="0" applyFont="1" applyBorder="1" applyAlignment="1">
      <alignment horizontal="center" vertical="center"/>
    </xf>
    <xf numFmtId="2" fontId="46" fillId="0" borderId="14" xfId="0" applyNumberFormat="1" applyFont="1" applyBorder="1" applyAlignment="1">
      <alignment horizontal="center" vertical="center"/>
    </xf>
    <xf numFmtId="0" fontId="45" fillId="0" borderId="14" xfId="0" applyFont="1" applyBorder="1" applyAlignment="1">
      <alignment horizontal="center" vertical="center"/>
    </xf>
    <xf numFmtId="0" fontId="45" fillId="0" borderId="15" xfId="0" applyFont="1" applyBorder="1" applyAlignment="1">
      <alignment horizontal="center" vertical="center"/>
    </xf>
    <xf numFmtId="0" fontId="45" fillId="0" borderId="13" xfId="0" applyFont="1" applyBorder="1" applyAlignment="1">
      <alignment horizontal="center" vertical="center"/>
    </xf>
    <xf numFmtId="0" fontId="47" fillId="0" borderId="45" xfId="0" applyFont="1" applyBorder="1" applyAlignment="1">
      <alignment horizontal="center" vertical="center"/>
    </xf>
    <xf numFmtId="0" fontId="45" fillId="0" borderId="13"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45" xfId="0" applyFont="1" applyFill="1" applyBorder="1" applyAlignment="1">
      <alignment horizontal="center" vertical="center"/>
    </xf>
    <xf numFmtId="0" fontId="45" fillId="0" borderId="46" xfId="0" applyFont="1" applyBorder="1" applyAlignment="1">
      <alignment horizontal="center" vertical="center"/>
    </xf>
    <xf numFmtId="2" fontId="45" fillId="0" borderId="47" xfId="0" applyNumberFormat="1" applyFont="1" applyBorder="1" applyAlignment="1">
      <alignment horizontal="center" vertical="center"/>
    </xf>
    <xf numFmtId="2" fontId="46" fillId="0" borderId="47" xfId="0" applyNumberFormat="1" applyFont="1" applyBorder="1" applyAlignment="1">
      <alignment horizontal="center" vertical="center"/>
    </xf>
    <xf numFmtId="0" fontId="45" fillId="0" borderId="47" xfId="0" applyFont="1" applyBorder="1" applyAlignment="1">
      <alignment horizontal="center" vertical="center"/>
    </xf>
    <xf numFmtId="0" fontId="45" fillId="0" borderId="48" xfId="0" applyFont="1" applyBorder="1" applyAlignment="1">
      <alignment horizontal="center" vertical="center"/>
    </xf>
    <xf numFmtId="0" fontId="45" fillId="11" borderId="45" xfId="0" applyFont="1" applyFill="1" applyBorder="1" applyAlignment="1">
      <alignment horizontal="center" vertical="center"/>
    </xf>
    <xf numFmtId="2" fontId="45" fillId="11" borderId="14" xfId="0" applyNumberFormat="1" applyFont="1" applyFill="1" applyBorder="1" applyAlignment="1">
      <alignment horizontal="center" vertical="center"/>
    </xf>
    <xf numFmtId="2" fontId="45" fillId="10" borderId="14" xfId="0" applyNumberFormat="1" applyFont="1" applyFill="1" applyBorder="1" applyAlignment="1">
      <alignment horizontal="center" vertical="center"/>
    </xf>
    <xf numFmtId="2" fontId="45" fillId="12" borderId="14" xfId="0" applyNumberFormat="1" applyFont="1" applyFill="1" applyBorder="1" applyAlignment="1">
      <alignment horizontal="center" vertical="center"/>
    </xf>
    <xf numFmtId="2" fontId="45" fillId="13" borderId="14" xfId="0" applyNumberFormat="1" applyFont="1" applyFill="1" applyBorder="1" applyAlignment="1">
      <alignment horizontal="center" vertical="center"/>
    </xf>
    <xf numFmtId="0" fontId="45" fillId="11" borderId="14" xfId="0" applyFont="1" applyFill="1" applyBorder="1" applyAlignment="1">
      <alignment horizontal="center" vertical="center"/>
    </xf>
    <xf numFmtId="2" fontId="19" fillId="0" borderId="44" xfId="0" applyNumberFormat="1" applyFont="1" applyBorder="1" applyAlignment="1">
      <alignment horizontal="center"/>
    </xf>
    <xf numFmtId="2" fontId="0" fillId="0" borderId="71" xfId="0" applyNumberFormat="1" applyBorder="1" applyAlignment="1">
      <alignment horizontal="center"/>
    </xf>
    <xf numFmtId="2" fontId="19" fillId="0" borderId="69" xfId="0" applyNumberFormat="1" applyFont="1" applyBorder="1" applyAlignment="1">
      <alignment horizontal="center"/>
    </xf>
    <xf numFmtId="2" fontId="0" fillId="0" borderId="18" xfId="0" applyNumberFormat="1" applyBorder="1" applyAlignment="1">
      <alignment horizontal="center"/>
    </xf>
    <xf numFmtId="2" fontId="19" fillId="0" borderId="81" xfId="0" applyNumberFormat="1" applyFont="1" applyBorder="1" applyAlignment="1">
      <alignment horizontal="center"/>
    </xf>
    <xf numFmtId="2" fontId="2" fillId="0" borderId="18" xfId="0" applyNumberFormat="1" applyFont="1" applyBorder="1" applyAlignment="1">
      <alignment horizontal="center"/>
    </xf>
    <xf numFmtId="2" fontId="0" fillId="0" borderId="80" xfId="0" applyNumberFormat="1" applyBorder="1" applyAlignment="1">
      <alignment horizontal="center"/>
    </xf>
    <xf numFmtId="2" fontId="19" fillId="0" borderId="12" xfId="0" applyNumberFormat="1" applyFont="1" applyBorder="1" applyAlignment="1">
      <alignment horizontal="center"/>
    </xf>
    <xf numFmtId="2" fontId="19" fillId="0" borderId="45" xfId="0" applyNumberFormat="1" applyFont="1" applyBorder="1" applyAlignment="1">
      <alignment horizontal="center"/>
    </xf>
    <xf numFmtId="2" fontId="19" fillId="0" borderId="82" xfId="0" applyNumberFormat="1" applyFont="1" applyBorder="1" applyAlignment="1">
      <alignment horizontal="center"/>
    </xf>
    <xf numFmtId="2" fontId="19" fillId="0" borderId="51" xfId="0" applyNumberFormat="1" applyFont="1" applyBorder="1" applyAlignment="1">
      <alignment horizontal="center"/>
    </xf>
    <xf numFmtId="2" fontId="19" fillId="0" borderId="10" xfId="0" applyNumberFormat="1" applyFont="1" applyBorder="1" applyAlignment="1">
      <alignment horizontal="center"/>
    </xf>
    <xf numFmtId="2" fontId="0" fillId="0" borderId="74" xfId="0" applyNumberFormat="1" applyBorder="1" applyAlignment="1">
      <alignment horizontal="center"/>
    </xf>
    <xf numFmtId="2" fontId="19" fillId="0" borderId="74" xfId="0" applyNumberFormat="1" applyFont="1" applyBorder="1" applyAlignment="1">
      <alignment horizontal="center"/>
    </xf>
    <xf numFmtId="2" fontId="19" fillId="0" borderId="75" xfId="0" applyNumberFormat="1" applyFont="1" applyBorder="1" applyAlignment="1">
      <alignment horizont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0" fillId="0" borderId="3" xfId="0" applyBorder="1" applyAlignment="1">
      <alignment vertical="center"/>
    </xf>
    <xf numFmtId="0" fontId="18" fillId="0" borderId="0" xfId="0" applyFont="1" applyFill="1" applyBorder="1" applyAlignment="1">
      <alignment horizontal="right"/>
    </xf>
    <xf numFmtId="0" fontId="48" fillId="0" borderId="0" xfId="0" applyFont="1"/>
    <xf numFmtId="0" fontId="18" fillId="0" borderId="0" xfId="0" applyFont="1" applyFill="1" applyBorder="1" applyAlignment="1">
      <alignment horizontal="right"/>
    </xf>
    <xf numFmtId="0" fontId="0" fillId="0" borderId="3" xfId="0" applyBorder="1" applyAlignment="1">
      <alignment vertical="center"/>
    </xf>
    <xf numFmtId="0" fontId="0" fillId="14" borderId="0" xfId="0" applyFill="1"/>
    <xf numFmtId="0" fontId="7" fillId="2" borderId="1" xfId="0" applyFont="1" applyFill="1"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22" fillId="0" borderId="0" xfId="0" applyFont="1" applyBorder="1" applyAlignment="1">
      <alignment horizontal="left" vertical="center" wrapText="1" readingOrder="1"/>
    </xf>
    <xf numFmtId="0" fontId="0" fillId="0" borderId="0" xfId="0" applyBorder="1" applyAlignment="1">
      <alignment horizontal="left" vertical="center" wrapText="1"/>
    </xf>
    <xf numFmtId="0" fontId="0" fillId="0" borderId="9" xfId="0" applyBorder="1" applyAlignment="1">
      <alignment horizontal="left" vertical="center" wrapText="1"/>
    </xf>
    <xf numFmtId="0" fontId="24" fillId="0" borderId="0" xfId="0" applyFont="1" applyBorder="1" applyAlignment="1">
      <alignment horizontal="left" vertical="center" wrapText="1"/>
    </xf>
    <xf numFmtId="0" fontId="24" fillId="0" borderId="9" xfId="0" applyFont="1" applyBorder="1" applyAlignment="1">
      <alignment horizontal="left" vertical="center" wrapText="1"/>
    </xf>
    <xf numFmtId="0" fontId="18" fillId="8" borderId="0" xfId="0" applyFont="1" applyFill="1" applyAlignment="1"/>
    <xf numFmtId="0" fontId="2" fillId="0" borderId="0" xfId="0" applyFont="1" applyAlignment="1"/>
    <xf numFmtId="0" fontId="17" fillId="8" borderId="0" xfId="0" applyFont="1" applyFill="1" applyAlignment="1">
      <alignment horizontal="right"/>
    </xf>
    <xf numFmtId="0" fontId="19" fillId="8" borderId="0" xfId="0" applyFont="1" applyFill="1" applyAlignment="1">
      <alignment horizontal="right"/>
    </xf>
    <xf numFmtId="0" fontId="8" fillId="0" borderId="39" xfId="0" applyFont="1" applyBorder="1" applyAlignment="1">
      <alignment vertical="center"/>
    </xf>
    <xf numFmtId="0" fontId="2" fillId="3" borderId="17" xfId="0" applyFont="1" applyFill="1" applyBorder="1" applyAlignment="1" applyProtection="1">
      <protection locked="0"/>
    </xf>
    <xf numFmtId="0" fontId="0" fillId="3" borderId="17" xfId="0" applyFill="1" applyBorder="1" applyAlignment="1" applyProtection="1">
      <protection locked="0"/>
    </xf>
    <xf numFmtId="0" fontId="0" fillId="3" borderId="18" xfId="0" applyFill="1" applyBorder="1" applyAlignment="1" applyProtection="1">
      <protection locked="0"/>
    </xf>
    <xf numFmtId="0" fontId="5" fillId="2" borderId="2" xfId="0" applyFont="1" applyFill="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23" fillId="0" borderId="0" xfId="0" applyFont="1" applyBorder="1" applyAlignment="1">
      <alignment horizontal="left" vertical="center" wrapText="1"/>
    </xf>
    <xf numFmtId="0" fontId="23" fillId="0" borderId="9" xfId="0" applyFont="1" applyBorder="1" applyAlignment="1">
      <alignment horizontal="left" vertical="center" wrapText="1"/>
    </xf>
    <xf numFmtId="0" fontId="8" fillId="0" borderId="1" xfId="0" applyFont="1" applyBorder="1" applyAlignment="1"/>
    <xf numFmtId="0" fontId="0" fillId="0" borderId="1" xfId="0" applyBorder="1" applyAlignment="1"/>
    <xf numFmtId="0" fontId="0" fillId="0" borderId="7" xfId="0" applyBorder="1" applyAlignment="1"/>
    <xf numFmtId="0" fontId="16"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 xfId="0" applyFill="1" applyBorder="1" applyAlignment="1">
      <alignment wrapText="1"/>
    </xf>
    <xf numFmtId="0" fontId="0" fillId="2" borderId="7" xfId="0" applyFill="1" applyBorder="1" applyAlignment="1">
      <alignment wrapText="1"/>
    </xf>
    <xf numFmtId="0" fontId="5" fillId="2" borderId="3"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5" fillId="2" borderId="3"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64" fontId="36" fillId="0" borderId="1" xfId="0" applyNumberFormat="1" applyFont="1" applyBorder="1" applyAlignment="1">
      <alignment horizontal="center" vertical="center"/>
    </xf>
    <xf numFmtId="0" fontId="36" fillId="0" borderId="7" xfId="0" applyFont="1" applyBorder="1" applyAlignment="1">
      <alignment horizontal="center" vertical="center"/>
    </xf>
    <xf numFmtId="0" fontId="0" fillId="2" borderId="3" xfId="0" applyFill="1" applyBorder="1" applyAlignment="1">
      <alignment horizontal="center"/>
    </xf>
    <xf numFmtId="0" fontId="0" fillId="2" borderId="4" xfId="0" applyFill="1" applyBorder="1" applyAlignment="1">
      <alignment horizontal="center"/>
    </xf>
    <xf numFmtId="0" fontId="2" fillId="3" borderId="11" xfId="0" applyFont="1" applyFill="1" applyBorder="1" applyAlignment="1" applyProtection="1">
      <protection locked="0"/>
    </xf>
    <xf numFmtId="0" fontId="0" fillId="3" borderId="11" xfId="0" applyFill="1" applyBorder="1" applyAlignment="1" applyProtection="1">
      <protection locked="0"/>
    </xf>
    <xf numFmtId="0" fontId="0" fillId="3" borderId="43" xfId="0" applyFill="1" applyBorder="1" applyAlignment="1" applyProtection="1">
      <protection locked="0"/>
    </xf>
    <xf numFmtId="0" fontId="37" fillId="3" borderId="3" xfId="0" applyFont="1" applyFill="1" applyBorder="1" applyAlignment="1">
      <alignment horizontal="center" vertical="center"/>
    </xf>
    <xf numFmtId="0" fontId="2" fillId="3" borderId="4" xfId="0" applyFont="1" applyFill="1" applyBorder="1" applyAlignment="1">
      <alignment vertical="center"/>
    </xf>
    <xf numFmtId="0" fontId="35" fillId="0" borderId="2" xfId="0" applyFont="1" applyFill="1" applyBorder="1" applyAlignment="1">
      <alignment vertical="center"/>
    </xf>
    <xf numFmtId="0" fontId="35" fillId="0" borderId="3" xfId="0" applyFont="1" applyFill="1" applyBorder="1" applyAlignment="1">
      <alignment vertical="center"/>
    </xf>
    <xf numFmtId="0" fontId="35" fillId="0" borderId="85" xfId="0" applyFont="1" applyFill="1" applyBorder="1" applyAlignment="1">
      <alignment vertical="center"/>
    </xf>
    <xf numFmtId="0" fontId="35" fillId="0" borderId="6" xfId="0" applyFont="1" applyBorder="1" applyAlignment="1">
      <alignment vertical="center"/>
    </xf>
    <xf numFmtId="0" fontId="35" fillId="0" borderId="1" xfId="0" applyFont="1" applyBorder="1" applyAlignment="1">
      <alignment vertical="center"/>
    </xf>
    <xf numFmtId="0" fontId="35" fillId="0" borderId="86" xfId="0" applyFont="1" applyBorder="1" applyAlignment="1">
      <alignment vertical="center"/>
    </xf>
    <xf numFmtId="0" fontId="34" fillId="3" borderId="3" xfId="0" applyFont="1" applyFill="1" applyBorder="1" applyAlignment="1">
      <alignment horizontal="center"/>
    </xf>
    <xf numFmtId="0" fontId="0" fillId="0" borderId="4" xfId="0" applyBorder="1" applyAlignment="1"/>
    <xf numFmtId="0" fontId="2" fillId="3" borderId="13" xfId="0" applyFont="1" applyFill="1" applyBorder="1" applyAlignment="1" applyProtection="1">
      <protection locked="0"/>
    </xf>
    <xf numFmtId="0" fontId="0" fillId="3" borderId="13" xfId="0" applyFill="1" applyBorder="1" applyAlignment="1" applyProtection="1">
      <protection locked="0"/>
    </xf>
    <xf numFmtId="0" fontId="0" fillId="0" borderId="57" xfId="0" applyBorder="1" applyAlignment="1" applyProtection="1">
      <protection locked="0"/>
    </xf>
    <xf numFmtId="0" fontId="7" fillId="2" borderId="1" xfId="0" applyFont="1" applyFill="1" applyBorder="1" applyAlignment="1">
      <alignment horizontal="center"/>
    </xf>
    <xf numFmtId="0" fontId="7" fillId="2" borderId="7" xfId="0" applyFont="1" applyFill="1" applyBorder="1" applyAlignment="1">
      <alignment horizontal="center"/>
    </xf>
    <xf numFmtId="0" fontId="7" fillId="2" borderId="39" xfId="0" applyFont="1" applyFill="1" applyBorder="1" applyAlignment="1">
      <alignment horizontal="center"/>
    </xf>
    <xf numFmtId="0" fontId="0" fillId="2" borderId="39" xfId="0" applyFill="1" applyBorder="1" applyAlignment="1">
      <alignment horizontal="center"/>
    </xf>
    <xf numFmtId="0" fontId="0" fillId="2" borderId="40" xfId="0" applyFill="1" applyBorder="1" applyAlignment="1">
      <alignment horizontal="center"/>
    </xf>
    <xf numFmtId="0" fontId="0" fillId="0" borderId="1" xfId="0" applyBorder="1" applyAlignment="1">
      <alignment horizontal="center"/>
    </xf>
    <xf numFmtId="0" fontId="0" fillId="0" borderId="7" xfId="0" applyBorder="1" applyAlignment="1">
      <alignment horizontal="center"/>
    </xf>
    <xf numFmtId="0" fontId="22" fillId="0" borderId="0" xfId="0" applyFont="1" applyBorder="1" applyAlignment="1">
      <alignment horizontal="left" vertical="center" readingOrder="1"/>
    </xf>
    <xf numFmtId="0" fontId="0" fillId="0" borderId="0" xfId="0" applyBorder="1" applyAlignment="1">
      <alignment horizontal="left" vertical="center"/>
    </xf>
    <xf numFmtId="0" fontId="0" fillId="0" borderId="9" xfId="0" applyBorder="1" applyAlignment="1">
      <alignment horizontal="left" vertical="center"/>
    </xf>
    <xf numFmtId="0" fontId="22" fillId="0" borderId="0" xfId="0" applyFont="1" applyBorder="1" applyAlignment="1">
      <alignment horizontal="left" vertical="center" wrapText="1"/>
    </xf>
    <xf numFmtId="0" fontId="7" fillId="2" borderId="40" xfId="0" applyFont="1" applyFill="1" applyBorder="1" applyAlignment="1">
      <alignment horizontal="center"/>
    </xf>
    <xf numFmtId="0" fontId="0" fillId="0" borderId="0" xfId="0" applyBorder="1" applyAlignment="1">
      <alignment wrapText="1"/>
    </xf>
    <xf numFmtId="0" fontId="0" fillId="0" borderId="9" xfId="0" applyBorder="1" applyAlignment="1">
      <alignment wrapText="1"/>
    </xf>
    <xf numFmtId="0" fontId="0" fillId="0" borderId="1" xfId="0" applyBorder="1" applyAlignment="1">
      <alignment horizontal="left" vertical="center" wrapText="1"/>
    </xf>
    <xf numFmtId="0" fontId="0" fillId="0" borderId="7" xfId="0" applyBorder="1" applyAlignment="1">
      <alignment horizontal="left" vertical="center" wrapText="1"/>
    </xf>
    <xf numFmtId="0" fontId="39" fillId="2" borderId="8" xfId="0" applyFont="1" applyFill="1" applyBorder="1" applyAlignment="1">
      <alignment wrapText="1"/>
    </xf>
    <xf numFmtId="0" fontId="39" fillId="2" borderId="0" xfId="0" applyFont="1" applyFill="1" applyAlignment="1">
      <alignment wrapText="1"/>
    </xf>
    <xf numFmtId="0" fontId="39" fillId="2" borderId="9" xfId="0" applyFont="1" applyFill="1" applyBorder="1" applyAlignment="1">
      <alignment wrapText="1"/>
    </xf>
    <xf numFmtId="0" fontId="39" fillId="2" borderId="6" xfId="0" applyFont="1" applyFill="1" applyBorder="1" applyAlignment="1">
      <alignment wrapText="1"/>
    </xf>
    <xf numFmtId="0" fontId="39" fillId="2" borderId="1" xfId="0" applyFont="1" applyFill="1" applyBorder="1" applyAlignment="1">
      <alignment wrapText="1"/>
    </xf>
    <xf numFmtId="0" fontId="39" fillId="2" borderId="7" xfId="0" applyFont="1" applyFill="1" applyBorder="1" applyAlignment="1">
      <alignment wrapText="1"/>
    </xf>
    <xf numFmtId="0" fontId="31" fillId="0" borderId="38" xfId="0" applyFont="1" applyFill="1" applyBorder="1" applyAlignment="1">
      <alignment horizontal="center"/>
    </xf>
    <xf numFmtId="0" fontId="32" fillId="0" borderId="58" xfId="0" applyFont="1" applyBorder="1" applyAlignment="1"/>
    <xf numFmtId="0" fontId="34" fillId="3" borderId="0" xfId="0" applyFont="1" applyFill="1" applyBorder="1" applyAlignment="1">
      <alignment horizontal="center" vertical="center"/>
    </xf>
    <xf numFmtId="0" fontId="0" fillId="0" borderId="9" xfId="0" applyBorder="1" applyAlignment="1">
      <alignment vertical="center"/>
    </xf>
    <xf numFmtId="2" fontId="0" fillId="0" borderId="0" xfId="0" applyNumberFormat="1" applyBorder="1" applyAlignment="1">
      <alignment horizontal="center"/>
    </xf>
    <xf numFmtId="0" fontId="0" fillId="0" borderId="9" xfId="0" applyBorder="1" applyAlignment="1">
      <alignment horizontal="center"/>
    </xf>
    <xf numFmtId="0" fontId="18" fillId="0" borderId="0" xfId="0" applyFont="1" applyFill="1" applyBorder="1" applyAlignment="1">
      <alignment horizontal="right"/>
    </xf>
    <xf numFmtId="0" fontId="0" fillId="0" borderId="9" xfId="0" applyFill="1" applyBorder="1" applyAlignment="1"/>
    <xf numFmtId="0" fontId="15" fillId="9" borderId="38" xfId="0" applyFont="1" applyFill="1" applyBorder="1" applyAlignment="1">
      <alignment horizontal="center"/>
    </xf>
    <xf numFmtId="0" fontId="0" fillId="0" borderId="39" xfId="0" applyBorder="1" applyAlignment="1"/>
    <xf numFmtId="0" fontId="0" fillId="0" borderId="40" xfId="0" applyBorder="1" applyAlignment="1"/>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3" borderId="38" xfId="0" applyFont="1" applyFill="1" applyBorder="1" applyAlignment="1">
      <alignment horizontal="center"/>
    </xf>
    <xf numFmtId="0" fontId="13" fillId="3" borderId="39" xfId="0" applyFont="1" applyFill="1" applyBorder="1" applyAlignment="1">
      <alignment horizontal="center"/>
    </xf>
    <xf numFmtId="0" fontId="0" fillId="3" borderId="40" xfId="0" applyFill="1" applyBorder="1" applyAlignment="1"/>
    <xf numFmtId="0" fontId="36" fillId="3" borderId="38" xfId="0" applyFont="1" applyFill="1" applyBorder="1" applyAlignment="1">
      <alignment horizontal="left" vertical="center"/>
    </xf>
    <xf numFmtId="0" fontId="35" fillId="0" borderId="39" xfId="0" applyFont="1" applyBorder="1" applyAlignment="1">
      <alignment horizontal="left" vertical="center"/>
    </xf>
    <xf numFmtId="0" fontId="35" fillId="0" borderId="40" xfId="0" applyFont="1" applyBorder="1" applyAlignment="1">
      <alignment horizontal="left" vertical="center"/>
    </xf>
    <xf numFmtId="0" fontId="0" fillId="15" borderId="0" xfId="0" applyFill="1"/>
    <xf numFmtId="2" fontId="0" fillId="15" borderId="0" xfId="0" applyNumberFormat="1" applyFill="1"/>
  </cellXfs>
  <cellStyles count="1">
    <cellStyle name="Normal" xfId="0" builtinId="0"/>
  </cellStyles>
  <dxfs count="0"/>
  <tableStyles count="0" defaultTableStyle="TableStyleMedium9" defaultPivotStyle="PivotStyleLight16"/>
  <colors>
    <mruColors>
      <color rgb="FF33CC33"/>
      <color rgb="FFFFCC99"/>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cat>
            <c:multiLvlStrRef>
              <c:f>Onglets!$J$3:$K$23</c:f>
              <c:multiLvlStrCache>
                <c:ptCount val="20"/>
                <c:lvl>
                  <c:pt idx="0">
                    <c:v>CRIGNON Magalie</c:v>
                  </c:pt>
                  <c:pt idx="1">
                    <c:v>ANDRIEU Danielle</c:v>
                  </c:pt>
                  <c:pt idx="2">
                    <c:v>ANOC Charline</c:v>
                  </c:pt>
                  <c:pt idx="3">
                    <c:v>BONONI Didier</c:v>
                  </c:pt>
                  <c:pt idx="4">
                    <c:v>BRUNEL Elisabeth</c:v>
                  </c:pt>
                  <c:pt idx="5">
                    <c:v>CRESPILLO Robert</c:v>
                  </c:pt>
                  <c:pt idx="6">
                    <c:v>PREIGNAN Sophie</c:v>
                  </c:pt>
                  <c:pt idx="7">
                    <c:v>BEGHELLI Cécile</c:v>
                  </c:pt>
                  <c:pt idx="8">
                    <c:v>BERTUCCI Cyril</c:v>
                  </c:pt>
                  <c:pt idx="9">
                    <c:v>COLLOMP Christophe</c:v>
                  </c:pt>
                  <c:pt idx="10">
                    <c:v>BRALIA Marie Aimée</c:v>
                  </c:pt>
                  <c:pt idx="11">
                    <c:v>COSTANTINI Hélène</c:v>
                  </c:pt>
                  <c:pt idx="12">
                    <c:v>LASSO Nadine</c:v>
                  </c:pt>
                  <c:pt idx="13">
                    <c:v>SIGEL Sylviane</c:v>
                  </c:pt>
                  <c:pt idx="14">
                    <c:v>FORNIELES Angèle</c:v>
                  </c:pt>
                  <c:pt idx="15">
                    <c:v>DI COSMO Jocelyne</c:v>
                  </c:pt>
                  <c:pt idx="16">
                    <c:v>FUSELIER Véronique</c:v>
                  </c:pt>
                  <c:pt idx="17">
                    <c:v>MEHRUNG Corinne</c:v>
                  </c:pt>
                  <c:pt idx="18">
                    <c:v>FILANCIA Frederika</c:v>
                  </c:pt>
                  <c:pt idx="19">
                    <c:v>FERRER Danielle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lvl>
              </c:multiLvlStrCache>
            </c:multiLvlStrRef>
          </c:cat>
          <c:val>
            <c:numRef>
              <c:f>Onglets!$L$3:$L$23</c:f>
              <c:numCache>
                <c:formatCode>General</c:formatCode>
                <c:ptCount val="21"/>
                <c:pt idx="0">
                  <c:v>176.4</c:v>
                </c:pt>
                <c:pt idx="1">
                  <c:v>186.3</c:v>
                </c:pt>
                <c:pt idx="2">
                  <c:v>186.3</c:v>
                </c:pt>
                <c:pt idx="3">
                  <c:v>175.5</c:v>
                </c:pt>
                <c:pt idx="4">
                  <c:v>157.05000000000001</c:v>
                </c:pt>
                <c:pt idx="5">
                  <c:v>160.19999999999999</c:v>
                </c:pt>
                <c:pt idx="6">
                  <c:v>171</c:v>
                </c:pt>
                <c:pt idx="7">
                  <c:v>186.3</c:v>
                </c:pt>
                <c:pt idx="8">
                  <c:v>152.54999999999998</c:v>
                </c:pt>
                <c:pt idx="9">
                  <c:v>152.54999999999998</c:v>
                </c:pt>
                <c:pt idx="10">
                  <c:v>186.3</c:v>
                </c:pt>
                <c:pt idx="11">
                  <c:v>187.2</c:v>
                </c:pt>
                <c:pt idx="12">
                  <c:v>187.2</c:v>
                </c:pt>
                <c:pt idx="13">
                  <c:v>187.2</c:v>
                </c:pt>
                <c:pt idx="14">
                  <c:v>187.2</c:v>
                </c:pt>
                <c:pt idx="15">
                  <c:v>187.2</c:v>
                </c:pt>
                <c:pt idx="16">
                  <c:v>184.95</c:v>
                </c:pt>
                <c:pt idx="17">
                  <c:v>184.95</c:v>
                </c:pt>
                <c:pt idx="18">
                  <c:v>184.95</c:v>
                </c:pt>
                <c:pt idx="19">
                  <c:v>184.95</c:v>
                </c:pt>
              </c:numCache>
            </c:numRef>
          </c:val>
        </c:ser>
        <c:ser>
          <c:idx val="1"/>
          <c:order val="1"/>
          <c:cat>
            <c:multiLvlStrRef>
              <c:f>Onglets!$J$3:$K$23</c:f>
              <c:multiLvlStrCache>
                <c:ptCount val="20"/>
                <c:lvl>
                  <c:pt idx="0">
                    <c:v>CRIGNON Magalie</c:v>
                  </c:pt>
                  <c:pt idx="1">
                    <c:v>ANDRIEU Danielle</c:v>
                  </c:pt>
                  <c:pt idx="2">
                    <c:v>ANOC Charline</c:v>
                  </c:pt>
                  <c:pt idx="3">
                    <c:v>BONONI Didier</c:v>
                  </c:pt>
                  <c:pt idx="4">
                    <c:v>BRUNEL Elisabeth</c:v>
                  </c:pt>
                  <c:pt idx="5">
                    <c:v>CRESPILLO Robert</c:v>
                  </c:pt>
                  <c:pt idx="6">
                    <c:v>PREIGNAN Sophie</c:v>
                  </c:pt>
                  <c:pt idx="7">
                    <c:v>BEGHELLI Cécile</c:v>
                  </c:pt>
                  <c:pt idx="8">
                    <c:v>BERTUCCI Cyril</c:v>
                  </c:pt>
                  <c:pt idx="9">
                    <c:v>COLLOMP Christophe</c:v>
                  </c:pt>
                  <c:pt idx="10">
                    <c:v>BRALIA Marie Aimée</c:v>
                  </c:pt>
                  <c:pt idx="11">
                    <c:v>COSTANTINI Hélène</c:v>
                  </c:pt>
                  <c:pt idx="12">
                    <c:v>LASSO Nadine</c:v>
                  </c:pt>
                  <c:pt idx="13">
                    <c:v>SIGEL Sylviane</c:v>
                  </c:pt>
                  <c:pt idx="14">
                    <c:v>FORNIELES Angèle</c:v>
                  </c:pt>
                  <c:pt idx="15">
                    <c:v>DI COSMO Jocelyne</c:v>
                  </c:pt>
                  <c:pt idx="16">
                    <c:v>FUSELIER Véronique</c:v>
                  </c:pt>
                  <c:pt idx="17">
                    <c:v>MEHRUNG Corinne</c:v>
                  </c:pt>
                  <c:pt idx="18">
                    <c:v>FILANCIA Frederika</c:v>
                  </c:pt>
                  <c:pt idx="19">
                    <c:v>FERRER Danielle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lvl>
              </c:multiLvlStrCache>
            </c:multiLvlStrRef>
          </c:cat>
          <c:val>
            <c:numRef>
              <c:f>Onglets!$M$3:$M$23</c:f>
              <c:numCache>
                <c:formatCode>0.00</c:formatCode>
                <c:ptCount val="21"/>
                <c:pt idx="0">
                  <c:v>104</c:v>
                </c:pt>
                <c:pt idx="1">
                  <c:v>104</c:v>
                </c:pt>
                <c:pt idx="2">
                  <c:v>0</c:v>
                </c:pt>
                <c:pt idx="3">
                  <c:v>104</c:v>
                </c:pt>
                <c:pt idx="4">
                  <c:v>104</c:v>
                </c:pt>
                <c:pt idx="5">
                  <c:v>104</c:v>
                </c:pt>
                <c:pt idx="6">
                  <c:v>104</c:v>
                </c:pt>
                <c:pt idx="7">
                  <c:v>104</c:v>
                </c:pt>
                <c:pt idx="8">
                  <c:v>104</c:v>
                </c:pt>
                <c:pt idx="9">
                  <c:v>104</c:v>
                </c:pt>
                <c:pt idx="10">
                  <c:v>104</c:v>
                </c:pt>
                <c:pt idx="11">
                  <c:v>104</c:v>
                </c:pt>
                <c:pt idx="12">
                  <c:v>104</c:v>
                </c:pt>
                <c:pt idx="13">
                  <c:v>104</c:v>
                </c:pt>
                <c:pt idx="14">
                  <c:v>104</c:v>
                </c:pt>
                <c:pt idx="15">
                  <c:v>134</c:v>
                </c:pt>
                <c:pt idx="16">
                  <c:v>104</c:v>
                </c:pt>
                <c:pt idx="17">
                  <c:v>0</c:v>
                </c:pt>
              </c:numCache>
            </c:numRef>
          </c:val>
        </c:ser>
        <c:marker val="1"/>
        <c:axId val="65813120"/>
        <c:axId val="65814912"/>
      </c:lineChart>
      <c:catAx>
        <c:axId val="65813120"/>
        <c:scaling>
          <c:orientation val="minMax"/>
        </c:scaling>
        <c:axPos val="b"/>
        <c:tickLblPos val="nextTo"/>
        <c:crossAx val="65814912"/>
        <c:crosses val="autoZero"/>
        <c:auto val="1"/>
        <c:lblAlgn val="ctr"/>
        <c:lblOffset val="100"/>
        <c:tickLblSkip val="1"/>
        <c:tickMarkSkip val="1"/>
      </c:catAx>
      <c:valAx>
        <c:axId val="65814912"/>
        <c:scaling>
          <c:orientation val="minMax"/>
        </c:scaling>
        <c:axPos val="l"/>
        <c:majorGridlines/>
        <c:numFmt formatCode="General" sourceLinked="1"/>
        <c:tickLblPos val="nextTo"/>
        <c:crossAx val="65813120"/>
        <c:crosses val="autoZero"/>
        <c:crossBetween val="between"/>
        <c:majorUnit val="5"/>
        <c:minorUnit val="5"/>
      </c:valAx>
    </c:plotArea>
    <c:legend>
      <c:legendPos val="r"/>
    </c:legend>
    <c:plotVisOnly val="1"/>
  </c:chart>
  <c:printSettings>
    <c:headerFooter/>
    <c:pageMargins b="0.74803149606299246" l="0.70866141732283505" r="0.70866141732283505" t="0.74803149606299246" header="0.31496062992126017" footer="0.31496062992126017"/>
    <c:pageSetup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104775</xdr:colOff>
      <xdr:row>22</xdr:row>
      <xdr:rowOff>58738</xdr:rowOff>
    </xdr:from>
    <xdr:to>
      <xdr:col>32</xdr:col>
      <xdr:colOff>114300</xdr:colOff>
      <xdr:row>62</xdr:row>
      <xdr:rowOff>107950</xdr:rowOff>
    </xdr:to>
    <xdr:sp macro="" textlink="">
      <xdr:nvSpPr>
        <xdr:cNvPr id="14" name="Forme libre 13"/>
        <xdr:cNvSpPr/>
      </xdr:nvSpPr>
      <xdr:spPr>
        <a:xfrm>
          <a:off x="409575" y="2963863"/>
          <a:ext cx="4581525" cy="5002212"/>
        </a:xfrm>
        <a:custGeom>
          <a:avLst/>
          <a:gdLst>
            <a:gd name="connsiteX0" fmla="*/ 0 w 4581525"/>
            <a:gd name="connsiteY0" fmla="*/ 3103562 h 5002212"/>
            <a:gd name="connsiteX1" fmla="*/ 133350 w 4581525"/>
            <a:gd name="connsiteY1" fmla="*/ 608012 h 5002212"/>
            <a:gd name="connsiteX2" fmla="*/ 266700 w 4581525"/>
            <a:gd name="connsiteY2" fmla="*/ 2370137 h 5002212"/>
            <a:gd name="connsiteX3" fmla="*/ 447675 w 4581525"/>
            <a:gd name="connsiteY3" fmla="*/ 1608137 h 5002212"/>
            <a:gd name="connsiteX4" fmla="*/ 609600 w 4581525"/>
            <a:gd name="connsiteY4" fmla="*/ 1493837 h 5002212"/>
            <a:gd name="connsiteX5" fmla="*/ 742950 w 4581525"/>
            <a:gd name="connsiteY5" fmla="*/ 4589462 h 5002212"/>
            <a:gd name="connsiteX6" fmla="*/ 904875 w 4581525"/>
            <a:gd name="connsiteY6" fmla="*/ 3970337 h 5002212"/>
            <a:gd name="connsiteX7" fmla="*/ 1057275 w 4581525"/>
            <a:gd name="connsiteY7" fmla="*/ 4979987 h 5002212"/>
            <a:gd name="connsiteX8" fmla="*/ 1209675 w 4581525"/>
            <a:gd name="connsiteY8" fmla="*/ 3979862 h 5002212"/>
            <a:gd name="connsiteX9" fmla="*/ 1352550 w 4581525"/>
            <a:gd name="connsiteY9" fmla="*/ 3608387 h 5002212"/>
            <a:gd name="connsiteX10" fmla="*/ 1495425 w 4581525"/>
            <a:gd name="connsiteY10" fmla="*/ 3227387 h 5002212"/>
            <a:gd name="connsiteX11" fmla="*/ 1647825 w 4581525"/>
            <a:gd name="connsiteY11" fmla="*/ 3598862 h 5002212"/>
            <a:gd name="connsiteX12" fmla="*/ 1809750 w 4581525"/>
            <a:gd name="connsiteY12" fmla="*/ 1122362 h 5002212"/>
            <a:gd name="connsiteX13" fmla="*/ 1952625 w 4581525"/>
            <a:gd name="connsiteY13" fmla="*/ 2493962 h 5002212"/>
            <a:gd name="connsiteX14" fmla="*/ 2114550 w 4581525"/>
            <a:gd name="connsiteY14" fmla="*/ 2474912 h 5002212"/>
            <a:gd name="connsiteX15" fmla="*/ 2266950 w 4581525"/>
            <a:gd name="connsiteY15" fmla="*/ 2465387 h 5002212"/>
            <a:gd name="connsiteX16" fmla="*/ 2438400 w 4581525"/>
            <a:gd name="connsiteY16" fmla="*/ 2484437 h 5002212"/>
            <a:gd name="connsiteX17" fmla="*/ 2590800 w 4581525"/>
            <a:gd name="connsiteY17" fmla="*/ 2493962 h 5002212"/>
            <a:gd name="connsiteX18" fmla="*/ 2733675 w 4581525"/>
            <a:gd name="connsiteY18" fmla="*/ 2493962 h 5002212"/>
            <a:gd name="connsiteX19" fmla="*/ 2886075 w 4581525"/>
            <a:gd name="connsiteY19" fmla="*/ 4618037 h 5002212"/>
            <a:gd name="connsiteX20" fmla="*/ 3019425 w 4581525"/>
            <a:gd name="connsiteY20" fmla="*/ 2732087 h 5002212"/>
            <a:gd name="connsiteX21" fmla="*/ 3190875 w 4581525"/>
            <a:gd name="connsiteY21" fmla="*/ 2741612 h 5002212"/>
            <a:gd name="connsiteX22" fmla="*/ 3333750 w 4581525"/>
            <a:gd name="connsiteY22" fmla="*/ 3341687 h 5002212"/>
            <a:gd name="connsiteX23" fmla="*/ 3467100 w 4581525"/>
            <a:gd name="connsiteY23" fmla="*/ 2979737 h 5002212"/>
            <a:gd name="connsiteX24" fmla="*/ 3638550 w 4581525"/>
            <a:gd name="connsiteY24" fmla="*/ 246062 h 5002212"/>
            <a:gd name="connsiteX25" fmla="*/ 3771900 w 4581525"/>
            <a:gd name="connsiteY25" fmla="*/ 1503362 h 5002212"/>
            <a:gd name="connsiteX26" fmla="*/ 3952875 w 4581525"/>
            <a:gd name="connsiteY26" fmla="*/ 122237 h 5002212"/>
            <a:gd name="connsiteX27" fmla="*/ 4076700 w 4581525"/>
            <a:gd name="connsiteY27" fmla="*/ 1731962 h 5002212"/>
            <a:gd name="connsiteX28" fmla="*/ 4238625 w 4581525"/>
            <a:gd name="connsiteY28" fmla="*/ 1855787 h 5002212"/>
            <a:gd name="connsiteX29" fmla="*/ 4391025 w 4581525"/>
            <a:gd name="connsiteY29" fmla="*/ 1112837 h 5002212"/>
            <a:gd name="connsiteX30" fmla="*/ 4581525 w 4581525"/>
            <a:gd name="connsiteY30" fmla="*/ 2493962 h 50022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Lst>
          <a:rect l="l" t="t" r="r" b="b"/>
          <a:pathLst>
            <a:path w="4581525" h="5002212">
              <a:moveTo>
                <a:pt x="0" y="3103562"/>
              </a:moveTo>
              <a:cubicBezTo>
                <a:pt x="44450" y="1916906"/>
                <a:pt x="88900" y="730250"/>
                <a:pt x="133350" y="608012"/>
              </a:cubicBezTo>
              <a:cubicBezTo>
                <a:pt x="177800" y="485775"/>
                <a:pt x="214313" y="2203450"/>
                <a:pt x="266700" y="2370137"/>
              </a:cubicBezTo>
              <a:cubicBezTo>
                <a:pt x="319088" y="2536825"/>
                <a:pt x="390525" y="1754187"/>
                <a:pt x="447675" y="1608137"/>
              </a:cubicBezTo>
              <a:cubicBezTo>
                <a:pt x="504825" y="1462087"/>
                <a:pt x="560388" y="996950"/>
                <a:pt x="609600" y="1493837"/>
              </a:cubicBezTo>
              <a:cubicBezTo>
                <a:pt x="658812" y="1990724"/>
                <a:pt x="693738" y="4176712"/>
                <a:pt x="742950" y="4589462"/>
              </a:cubicBezTo>
              <a:cubicBezTo>
                <a:pt x="792162" y="5002212"/>
                <a:pt x="852487" y="3905249"/>
                <a:pt x="904875" y="3970337"/>
              </a:cubicBezTo>
              <a:cubicBezTo>
                <a:pt x="957263" y="4035425"/>
                <a:pt x="1006475" y="4978400"/>
                <a:pt x="1057275" y="4979987"/>
              </a:cubicBezTo>
              <a:cubicBezTo>
                <a:pt x="1108075" y="4981575"/>
                <a:pt x="1160463" y="4208462"/>
                <a:pt x="1209675" y="3979862"/>
              </a:cubicBezTo>
              <a:cubicBezTo>
                <a:pt x="1258887" y="3751262"/>
                <a:pt x="1304925" y="3733799"/>
                <a:pt x="1352550" y="3608387"/>
              </a:cubicBezTo>
              <a:cubicBezTo>
                <a:pt x="1400175" y="3482975"/>
                <a:pt x="1446213" y="3228974"/>
                <a:pt x="1495425" y="3227387"/>
              </a:cubicBezTo>
              <a:cubicBezTo>
                <a:pt x="1544637" y="3225800"/>
                <a:pt x="1595438" y="3949700"/>
                <a:pt x="1647825" y="3598862"/>
              </a:cubicBezTo>
              <a:cubicBezTo>
                <a:pt x="1700213" y="3248025"/>
                <a:pt x="1758950" y="1306512"/>
                <a:pt x="1809750" y="1122362"/>
              </a:cubicBezTo>
              <a:cubicBezTo>
                <a:pt x="1860550" y="938212"/>
                <a:pt x="1901825" y="2268537"/>
                <a:pt x="1952625" y="2493962"/>
              </a:cubicBezTo>
              <a:cubicBezTo>
                <a:pt x="2003425" y="2719387"/>
                <a:pt x="2062163" y="2479674"/>
                <a:pt x="2114550" y="2474912"/>
              </a:cubicBezTo>
              <a:cubicBezTo>
                <a:pt x="2166937" y="2470150"/>
                <a:pt x="2212975" y="2463800"/>
                <a:pt x="2266950" y="2465387"/>
              </a:cubicBezTo>
              <a:cubicBezTo>
                <a:pt x="2320925" y="2466975"/>
                <a:pt x="2384425" y="2479674"/>
                <a:pt x="2438400" y="2484437"/>
              </a:cubicBezTo>
              <a:cubicBezTo>
                <a:pt x="2492375" y="2489200"/>
                <a:pt x="2541588" y="2492375"/>
                <a:pt x="2590800" y="2493962"/>
              </a:cubicBezTo>
              <a:cubicBezTo>
                <a:pt x="2640012" y="2495549"/>
                <a:pt x="2684463" y="2139950"/>
                <a:pt x="2733675" y="2493962"/>
              </a:cubicBezTo>
              <a:cubicBezTo>
                <a:pt x="2782887" y="2847974"/>
                <a:pt x="2838450" y="4578350"/>
                <a:pt x="2886075" y="4618037"/>
              </a:cubicBezTo>
              <a:cubicBezTo>
                <a:pt x="2933700" y="4657724"/>
                <a:pt x="2968625" y="3044824"/>
                <a:pt x="3019425" y="2732087"/>
              </a:cubicBezTo>
              <a:cubicBezTo>
                <a:pt x="3070225" y="2419350"/>
                <a:pt x="3138488" y="2640012"/>
                <a:pt x="3190875" y="2741612"/>
              </a:cubicBezTo>
              <a:cubicBezTo>
                <a:pt x="3243263" y="2843212"/>
                <a:pt x="3287713" y="3302000"/>
                <a:pt x="3333750" y="3341687"/>
              </a:cubicBezTo>
              <a:cubicBezTo>
                <a:pt x="3379787" y="3381374"/>
                <a:pt x="3416300" y="3495674"/>
                <a:pt x="3467100" y="2979737"/>
              </a:cubicBezTo>
              <a:cubicBezTo>
                <a:pt x="3517900" y="2463800"/>
                <a:pt x="3587750" y="492124"/>
                <a:pt x="3638550" y="246062"/>
              </a:cubicBezTo>
              <a:cubicBezTo>
                <a:pt x="3689350" y="0"/>
                <a:pt x="3719513" y="1524000"/>
                <a:pt x="3771900" y="1503362"/>
              </a:cubicBezTo>
              <a:cubicBezTo>
                <a:pt x="3824288" y="1482725"/>
                <a:pt x="3902075" y="84137"/>
                <a:pt x="3952875" y="122237"/>
              </a:cubicBezTo>
              <a:cubicBezTo>
                <a:pt x="4003675" y="160337"/>
                <a:pt x="4029075" y="1443037"/>
                <a:pt x="4076700" y="1731962"/>
              </a:cubicBezTo>
              <a:cubicBezTo>
                <a:pt x="4124325" y="2020887"/>
                <a:pt x="4186238" y="1958974"/>
                <a:pt x="4238625" y="1855787"/>
              </a:cubicBezTo>
              <a:cubicBezTo>
                <a:pt x="4291012" y="1752600"/>
                <a:pt x="4333875" y="1006474"/>
                <a:pt x="4391025" y="1112837"/>
              </a:cubicBezTo>
              <a:cubicBezTo>
                <a:pt x="4448175" y="1219200"/>
                <a:pt x="4514850" y="1856581"/>
                <a:pt x="4581525" y="2493962"/>
              </a:cubicBezTo>
            </a:path>
          </a:pathLst>
        </a:custGeom>
        <a:ln w="15875">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19</xdr:row>
      <xdr:rowOff>49213</xdr:rowOff>
    </xdr:from>
    <xdr:to>
      <xdr:col>12</xdr:col>
      <xdr:colOff>85725</xdr:colOff>
      <xdr:row>40</xdr:row>
      <xdr:rowOff>74612</xdr:rowOff>
    </xdr:to>
    <xdr:sp macro="" textlink="">
      <xdr:nvSpPr>
        <xdr:cNvPr id="15" name="Forme libre 14"/>
        <xdr:cNvSpPr/>
      </xdr:nvSpPr>
      <xdr:spPr>
        <a:xfrm>
          <a:off x="400050" y="2582863"/>
          <a:ext cx="1514475" cy="2625724"/>
        </a:xfrm>
        <a:custGeom>
          <a:avLst/>
          <a:gdLst>
            <a:gd name="connsiteX0" fmla="*/ 0 w 1514475"/>
            <a:gd name="connsiteY0" fmla="*/ 512762 h 2625724"/>
            <a:gd name="connsiteX1" fmla="*/ 133350 w 1514475"/>
            <a:gd name="connsiteY1" fmla="*/ 1131887 h 2625724"/>
            <a:gd name="connsiteX2" fmla="*/ 133350 w 1514475"/>
            <a:gd name="connsiteY2" fmla="*/ 1131887 h 2625724"/>
            <a:gd name="connsiteX3" fmla="*/ 295275 w 1514475"/>
            <a:gd name="connsiteY3" fmla="*/ 1751012 h 2625724"/>
            <a:gd name="connsiteX4" fmla="*/ 447675 w 1514475"/>
            <a:gd name="connsiteY4" fmla="*/ 2360612 h 2625724"/>
            <a:gd name="connsiteX5" fmla="*/ 600075 w 1514475"/>
            <a:gd name="connsiteY5" fmla="*/ 379412 h 2625724"/>
            <a:gd name="connsiteX6" fmla="*/ 742950 w 1514475"/>
            <a:gd name="connsiteY6" fmla="*/ 1265237 h 2625724"/>
            <a:gd name="connsiteX7" fmla="*/ 914400 w 1514475"/>
            <a:gd name="connsiteY7" fmla="*/ 2360612 h 2625724"/>
            <a:gd name="connsiteX8" fmla="*/ 1047750 w 1514475"/>
            <a:gd name="connsiteY8" fmla="*/ 1855787 h 2625724"/>
            <a:gd name="connsiteX9" fmla="*/ 1200150 w 1514475"/>
            <a:gd name="connsiteY9" fmla="*/ 2379662 h 2625724"/>
            <a:gd name="connsiteX10" fmla="*/ 1343025 w 1514475"/>
            <a:gd name="connsiteY10" fmla="*/ 379412 h 2625724"/>
            <a:gd name="connsiteX11" fmla="*/ 1514475 w 1514475"/>
            <a:gd name="connsiteY11" fmla="*/ 103187 h 2625724"/>
            <a:gd name="connsiteX12" fmla="*/ 1514475 w 1514475"/>
            <a:gd name="connsiteY12" fmla="*/ 103187 h 26257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514475" h="2625724">
              <a:moveTo>
                <a:pt x="0" y="512762"/>
              </a:moveTo>
              <a:lnTo>
                <a:pt x="133350" y="1131887"/>
              </a:lnTo>
              <a:lnTo>
                <a:pt x="133350" y="1131887"/>
              </a:lnTo>
              <a:cubicBezTo>
                <a:pt x="160337" y="1235074"/>
                <a:pt x="242888" y="1546225"/>
                <a:pt x="295275" y="1751012"/>
              </a:cubicBezTo>
              <a:cubicBezTo>
                <a:pt x="347662" y="1955799"/>
                <a:pt x="396875" y="2589212"/>
                <a:pt x="447675" y="2360612"/>
              </a:cubicBezTo>
              <a:cubicBezTo>
                <a:pt x="498475" y="2132012"/>
                <a:pt x="550863" y="561974"/>
                <a:pt x="600075" y="379412"/>
              </a:cubicBezTo>
              <a:cubicBezTo>
                <a:pt x="649287" y="196850"/>
                <a:pt x="690563" y="935037"/>
                <a:pt x="742950" y="1265237"/>
              </a:cubicBezTo>
              <a:cubicBezTo>
                <a:pt x="795338" y="1595437"/>
                <a:pt x="863600" y="2262187"/>
                <a:pt x="914400" y="2360612"/>
              </a:cubicBezTo>
              <a:cubicBezTo>
                <a:pt x="965200" y="2459037"/>
                <a:pt x="1000125" y="1852612"/>
                <a:pt x="1047750" y="1855787"/>
              </a:cubicBezTo>
              <a:cubicBezTo>
                <a:pt x="1095375" y="1858962"/>
                <a:pt x="1150938" y="2625724"/>
                <a:pt x="1200150" y="2379662"/>
              </a:cubicBezTo>
              <a:cubicBezTo>
                <a:pt x="1249362" y="2133600"/>
                <a:pt x="1290638" y="758824"/>
                <a:pt x="1343025" y="379412"/>
              </a:cubicBezTo>
              <a:cubicBezTo>
                <a:pt x="1395412" y="0"/>
                <a:pt x="1514475" y="103187"/>
                <a:pt x="1514475" y="103187"/>
              </a:cubicBezTo>
              <a:lnTo>
                <a:pt x="1514475" y="103187"/>
              </a:lnTo>
            </a:path>
          </a:pathLst>
        </a:custGeom>
        <a:ln w="25400" cmpd="dbl">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57150</xdr:colOff>
      <xdr:row>50</xdr:row>
      <xdr:rowOff>66675</xdr:rowOff>
    </xdr:from>
    <xdr:to>
      <xdr:col>59</xdr:col>
      <xdr:colOff>85725</xdr:colOff>
      <xdr:row>75</xdr:row>
      <xdr:rowOff>138113</xdr:rowOff>
    </xdr:to>
    <xdr:sp macro="" textlink="">
      <xdr:nvSpPr>
        <xdr:cNvPr id="11" name="Forme libre 10"/>
        <xdr:cNvSpPr/>
      </xdr:nvSpPr>
      <xdr:spPr>
        <a:xfrm>
          <a:off x="361950" y="6438900"/>
          <a:ext cx="8715375" cy="3167063"/>
        </a:xfrm>
        <a:custGeom>
          <a:avLst/>
          <a:gdLst>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485775 w 8715375"/>
            <a:gd name="connsiteY5" fmla="*/ 1362075 h 3167063"/>
            <a:gd name="connsiteX6" fmla="*/ 628650 w 8715375"/>
            <a:gd name="connsiteY6" fmla="*/ 1123950 h 3167063"/>
            <a:gd name="connsiteX7" fmla="*/ 790575 w 8715375"/>
            <a:gd name="connsiteY7" fmla="*/ 1362075 h 3167063"/>
            <a:gd name="connsiteX8" fmla="*/ 942975 w 8715375"/>
            <a:gd name="connsiteY8" fmla="*/ 1371600 h 3167063"/>
            <a:gd name="connsiteX9" fmla="*/ 1095375 w 8715375"/>
            <a:gd name="connsiteY9" fmla="*/ 1352550 h 3167063"/>
            <a:gd name="connsiteX10" fmla="*/ 1247775 w 8715375"/>
            <a:gd name="connsiteY10" fmla="*/ 1352550 h 3167063"/>
            <a:gd name="connsiteX11" fmla="*/ 1390650 w 8715375"/>
            <a:gd name="connsiteY11" fmla="*/ 1628775 h 3167063"/>
            <a:gd name="connsiteX12" fmla="*/ 1543050 w 8715375"/>
            <a:gd name="connsiteY12" fmla="*/ 1114425 h 3167063"/>
            <a:gd name="connsiteX13" fmla="*/ 1685925 w 8715375"/>
            <a:gd name="connsiteY13" fmla="*/ 619125 h 3167063"/>
            <a:gd name="connsiteX14" fmla="*/ 1876425 w 8715375"/>
            <a:gd name="connsiteY14" fmla="*/ 619125 h 3167063"/>
            <a:gd name="connsiteX15" fmla="*/ 2057400 w 8715375"/>
            <a:gd name="connsiteY15" fmla="*/ 628650 h 3167063"/>
            <a:gd name="connsiteX16" fmla="*/ 2200275 w 8715375"/>
            <a:gd name="connsiteY16" fmla="*/ 647700 h 3167063"/>
            <a:gd name="connsiteX17" fmla="*/ 2352675 w 8715375"/>
            <a:gd name="connsiteY17" fmla="*/ 638175 h 3167063"/>
            <a:gd name="connsiteX18" fmla="*/ 2466975 w 8715375"/>
            <a:gd name="connsiteY18" fmla="*/ 628650 h 3167063"/>
            <a:gd name="connsiteX19" fmla="*/ 2609850 w 8715375"/>
            <a:gd name="connsiteY19" fmla="*/ 1485900 h 3167063"/>
            <a:gd name="connsiteX20" fmla="*/ 2800350 w 8715375"/>
            <a:gd name="connsiteY20" fmla="*/ 1476375 h 3167063"/>
            <a:gd name="connsiteX21" fmla="*/ 2905125 w 8715375"/>
            <a:gd name="connsiteY21" fmla="*/ 1495425 h 3167063"/>
            <a:gd name="connsiteX22" fmla="*/ 3067050 w 8715375"/>
            <a:gd name="connsiteY22" fmla="*/ 1476375 h 3167063"/>
            <a:gd name="connsiteX23" fmla="*/ 3257550 w 8715375"/>
            <a:gd name="connsiteY23" fmla="*/ 1485900 h 3167063"/>
            <a:gd name="connsiteX24" fmla="*/ 3390900 w 8715375"/>
            <a:gd name="connsiteY24" fmla="*/ 1485900 h 3167063"/>
            <a:gd name="connsiteX25" fmla="*/ 3524250 w 8715375"/>
            <a:gd name="connsiteY25" fmla="*/ 1504950 h 3167063"/>
            <a:gd name="connsiteX26" fmla="*/ 3695700 w 8715375"/>
            <a:gd name="connsiteY26" fmla="*/ 1476375 h 3167063"/>
            <a:gd name="connsiteX27" fmla="*/ 3857625 w 8715375"/>
            <a:gd name="connsiteY27" fmla="*/ 1476375 h 3167063"/>
            <a:gd name="connsiteX28" fmla="*/ 4010025 w 8715375"/>
            <a:gd name="connsiteY28" fmla="*/ 1476375 h 3167063"/>
            <a:gd name="connsiteX29" fmla="*/ 4162425 w 8715375"/>
            <a:gd name="connsiteY29" fmla="*/ 1476375 h 3167063"/>
            <a:gd name="connsiteX30" fmla="*/ 4257675 w 8715375"/>
            <a:gd name="connsiteY30" fmla="*/ 1476375 h 3167063"/>
            <a:gd name="connsiteX31" fmla="*/ 4448175 w 8715375"/>
            <a:gd name="connsiteY31" fmla="*/ 1476375 h 3167063"/>
            <a:gd name="connsiteX32" fmla="*/ 4581525 w 8715375"/>
            <a:gd name="connsiteY32" fmla="*/ 371475 h 3167063"/>
            <a:gd name="connsiteX33" fmla="*/ 4743450 w 8715375"/>
            <a:gd name="connsiteY33" fmla="*/ 495300 h 3167063"/>
            <a:gd name="connsiteX34" fmla="*/ 4924425 w 8715375"/>
            <a:gd name="connsiteY34" fmla="*/ 504825 h 3167063"/>
            <a:gd name="connsiteX35" fmla="*/ 5057775 w 8715375"/>
            <a:gd name="connsiteY35" fmla="*/ 504825 h 3167063"/>
            <a:gd name="connsiteX36" fmla="*/ 5210175 w 8715375"/>
            <a:gd name="connsiteY36" fmla="*/ 495300 h 3167063"/>
            <a:gd name="connsiteX37" fmla="*/ 5372100 w 8715375"/>
            <a:gd name="connsiteY37" fmla="*/ 504825 h 3167063"/>
            <a:gd name="connsiteX38" fmla="*/ 5514975 w 8715375"/>
            <a:gd name="connsiteY38" fmla="*/ 504825 h 3167063"/>
            <a:gd name="connsiteX39" fmla="*/ 5676900 w 8715375"/>
            <a:gd name="connsiteY39" fmla="*/ 495300 h 3167063"/>
            <a:gd name="connsiteX40" fmla="*/ 5819775 w 8715375"/>
            <a:gd name="connsiteY40" fmla="*/ 504825 h 3167063"/>
            <a:gd name="connsiteX41" fmla="*/ 5991225 w 8715375"/>
            <a:gd name="connsiteY41" fmla="*/ 619125 h 3167063"/>
            <a:gd name="connsiteX42" fmla="*/ 6134100 w 8715375"/>
            <a:gd name="connsiteY42" fmla="*/ 619125 h 3167063"/>
            <a:gd name="connsiteX43" fmla="*/ 6305550 w 8715375"/>
            <a:gd name="connsiteY43" fmla="*/ 628650 h 3167063"/>
            <a:gd name="connsiteX44" fmla="*/ 6457950 w 8715375"/>
            <a:gd name="connsiteY44" fmla="*/ 619125 h 3167063"/>
            <a:gd name="connsiteX45" fmla="*/ 6581775 w 8715375"/>
            <a:gd name="connsiteY45" fmla="*/ 609600 h 3167063"/>
            <a:gd name="connsiteX46" fmla="*/ 6743700 w 8715375"/>
            <a:gd name="connsiteY46" fmla="*/ 609600 h 3167063"/>
            <a:gd name="connsiteX47" fmla="*/ 6915150 w 8715375"/>
            <a:gd name="connsiteY47" fmla="*/ 609600 h 3167063"/>
            <a:gd name="connsiteX48" fmla="*/ 7029450 w 8715375"/>
            <a:gd name="connsiteY48" fmla="*/ 609600 h 3167063"/>
            <a:gd name="connsiteX49" fmla="*/ 7229475 w 8715375"/>
            <a:gd name="connsiteY49" fmla="*/ 609600 h 3167063"/>
            <a:gd name="connsiteX50" fmla="*/ 7334250 w 8715375"/>
            <a:gd name="connsiteY50" fmla="*/ 609600 h 3167063"/>
            <a:gd name="connsiteX51" fmla="*/ 7496175 w 8715375"/>
            <a:gd name="connsiteY51" fmla="*/ 619125 h 3167063"/>
            <a:gd name="connsiteX52" fmla="*/ 7629525 w 8715375"/>
            <a:gd name="connsiteY52" fmla="*/ 619125 h 3167063"/>
            <a:gd name="connsiteX53" fmla="*/ 7829550 w 8715375"/>
            <a:gd name="connsiteY53" fmla="*/ 619125 h 3167063"/>
            <a:gd name="connsiteX54" fmla="*/ 7953375 w 8715375"/>
            <a:gd name="connsiteY54" fmla="*/ 600075 h 3167063"/>
            <a:gd name="connsiteX55" fmla="*/ 7953375 w 8715375"/>
            <a:gd name="connsiteY55" fmla="*/ 619125 h 3167063"/>
            <a:gd name="connsiteX56" fmla="*/ 8105775 w 8715375"/>
            <a:gd name="connsiteY56" fmla="*/ 619125 h 3167063"/>
            <a:gd name="connsiteX57" fmla="*/ 8267700 w 8715375"/>
            <a:gd name="connsiteY57" fmla="*/ 495300 h 3167063"/>
            <a:gd name="connsiteX58" fmla="*/ 8429625 w 8715375"/>
            <a:gd name="connsiteY58" fmla="*/ 2819400 h 3167063"/>
            <a:gd name="connsiteX59" fmla="*/ 8572500 w 8715375"/>
            <a:gd name="connsiteY59" fmla="*/ 2581275 h 3167063"/>
            <a:gd name="connsiteX60" fmla="*/ 8715375 w 8715375"/>
            <a:gd name="connsiteY60" fmla="*/ 2733675 h 3167063"/>
            <a:gd name="connsiteX61" fmla="*/ 8715375 w 8715375"/>
            <a:gd name="connsiteY61"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485775 w 8715375"/>
            <a:gd name="connsiteY6" fmla="*/ 1362075 h 3167063"/>
            <a:gd name="connsiteX7" fmla="*/ 628650 w 8715375"/>
            <a:gd name="connsiteY7" fmla="*/ 1123950 h 3167063"/>
            <a:gd name="connsiteX8" fmla="*/ 790575 w 8715375"/>
            <a:gd name="connsiteY8" fmla="*/ 1362075 h 3167063"/>
            <a:gd name="connsiteX9" fmla="*/ 942975 w 8715375"/>
            <a:gd name="connsiteY9" fmla="*/ 1371600 h 3167063"/>
            <a:gd name="connsiteX10" fmla="*/ 1095375 w 8715375"/>
            <a:gd name="connsiteY10" fmla="*/ 1352550 h 3167063"/>
            <a:gd name="connsiteX11" fmla="*/ 1247775 w 8715375"/>
            <a:gd name="connsiteY11" fmla="*/ 1352550 h 3167063"/>
            <a:gd name="connsiteX12" fmla="*/ 1390650 w 8715375"/>
            <a:gd name="connsiteY12" fmla="*/ 1628775 h 3167063"/>
            <a:gd name="connsiteX13" fmla="*/ 1543050 w 8715375"/>
            <a:gd name="connsiteY13" fmla="*/ 1114425 h 3167063"/>
            <a:gd name="connsiteX14" fmla="*/ 1685925 w 8715375"/>
            <a:gd name="connsiteY14" fmla="*/ 619125 h 3167063"/>
            <a:gd name="connsiteX15" fmla="*/ 1876425 w 8715375"/>
            <a:gd name="connsiteY15" fmla="*/ 619125 h 3167063"/>
            <a:gd name="connsiteX16" fmla="*/ 2057400 w 8715375"/>
            <a:gd name="connsiteY16" fmla="*/ 628650 h 3167063"/>
            <a:gd name="connsiteX17" fmla="*/ 2200275 w 8715375"/>
            <a:gd name="connsiteY17" fmla="*/ 647700 h 3167063"/>
            <a:gd name="connsiteX18" fmla="*/ 2352675 w 8715375"/>
            <a:gd name="connsiteY18" fmla="*/ 638175 h 3167063"/>
            <a:gd name="connsiteX19" fmla="*/ 2466975 w 8715375"/>
            <a:gd name="connsiteY19" fmla="*/ 628650 h 3167063"/>
            <a:gd name="connsiteX20" fmla="*/ 2609850 w 8715375"/>
            <a:gd name="connsiteY20" fmla="*/ 1485900 h 3167063"/>
            <a:gd name="connsiteX21" fmla="*/ 2800350 w 8715375"/>
            <a:gd name="connsiteY21" fmla="*/ 1476375 h 3167063"/>
            <a:gd name="connsiteX22" fmla="*/ 2905125 w 8715375"/>
            <a:gd name="connsiteY22" fmla="*/ 1495425 h 3167063"/>
            <a:gd name="connsiteX23" fmla="*/ 3067050 w 8715375"/>
            <a:gd name="connsiteY23" fmla="*/ 1476375 h 3167063"/>
            <a:gd name="connsiteX24" fmla="*/ 3257550 w 8715375"/>
            <a:gd name="connsiteY24" fmla="*/ 1485900 h 3167063"/>
            <a:gd name="connsiteX25" fmla="*/ 3390900 w 8715375"/>
            <a:gd name="connsiteY25" fmla="*/ 1485900 h 3167063"/>
            <a:gd name="connsiteX26" fmla="*/ 3524250 w 8715375"/>
            <a:gd name="connsiteY26" fmla="*/ 1504950 h 3167063"/>
            <a:gd name="connsiteX27" fmla="*/ 3695700 w 8715375"/>
            <a:gd name="connsiteY27" fmla="*/ 1476375 h 3167063"/>
            <a:gd name="connsiteX28" fmla="*/ 3857625 w 8715375"/>
            <a:gd name="connsiteY28" fmla="*/ 1476375 h 3167063"/>
            <a:gd name="connsiteX29" fmla="*/ 4010025 w 8715375"/>
            <a:gd name="connsiteY29" fmla="*/ 1476375 h 3167063"/>
            <a:gd name="connsiteX30" fmla="*/ 4162425 w 8715375"/>
            <a:gd name="connsiteY30" fmla="*/ 1476375 h 3167063"/>
            <a:gd name="connsiteX31" fmla="*/ 4257675 w 8715375"/>
            <a:gd name="connsiteY31" fmla="*/ 1476375 h 3167063"/>
            <a:gd name="connsiteX32" fmla="*/ 4448175 w 8715375"/>
            <a:gd name="connsiteY32" fmla="*/ 1476375 h 3167063"/>
            <a:gd name="connsiteX33" fmla="*/ 4581525 w 8715375"/>
            <a:gd name="connsiteY33" fmla="*/ 371475 h 3167063"/>
            <a:gd name="connsiteX34" fmla="*/ 4743450 w 8715375"/>
            <a:gd name="connsiteY34" fmla="*/ 495300 h 3167063"/>
            <a:gd name="connsiteX35" fmla="*/ 4924425 w 8715375"/>
            <a:gd name="connsiteY35" fmla="*/ 504825 h 3167063"/>
            <a:gd name="connsiteX36" fmla="*/ 5057775 w 8715375"/>
            <a:gd name="connsiteY36" fmla="*/ 504825 h 3167063"/>
            <a:gd name="connsiteX37" fmla="*/ 5210175 w 8715375"/>
            <a:gd name="connsiteY37" fmla="*/ 495300 h 3167063"/>
            <a:gd name="connsiteX38" fmla="*/ 5372100 w 8715375"/>
            <a:gd name="connsiteY38" fmla="*/ 504825 h 3167063"/>
            <a:gd name="connsiteX39" fmla="*/ 5514975 w 8715375"/>
            <a:gd name="connsiteY39" fmla="*/ 504825 h 3167063"/>
            <a:gd name="connsiteX40" fmla="*/ 5676900 w 8715375"/>
            <a:gd name="connsiteY40" fmla="*/ 495300 h 3167063"/>
            <a:gd name="connsiteX41" fmla="*/ 5819775 w 8715375"/>
            <a:gd name="connsiteY41" fmla="*/ 504825 h 3167063"/>
            <a:gd name="connsiteX42" fmla="*/ 5991225 w 8715375"/>
            <a:gd name="connsiteY42" fmla="*/ 619125 h 3167063"/>
            <a:gd name="connsiteX43" fmla="*/ 6134100 w 8715375"/>
            <a:gd name="connsiteY43" fmla="*/ 619125 h 3167063"/>
            <a:gd name="connsiteX44" fmla="*/ 6305550 w 8715375"/>
            <a:gd name="connsiteY44" fmla="*/ 628650 h 3167063"/>
            <a:gd name="connsiteX45" fmla="*/ 6457950 w 8715375"/>
            <a:gd name="connsiteY45" fmla="*/ 619125 h 3167063"/>
            <a:gd name="connsiteX46" fmla="*/ 6581775 w 8715375"/>
            <a:gd name="connsiteY46" fmla="*/ 609600 h 3167063"/>
            <a:gd name="connsiteX47" fmla="*/ 6743700 w 8715375"/>
            <a:gd name="connsiteY47" fmla="*/ 609600 h 3167063"/>
            <a:gd name="connsiteX48" fmla="*/ 6915150 w 8715375"/>
            <a:gd name="connsiteY48" fmla="*/ 609600 h 3167063"/>
            <a:gd name="connsiteX49" fmla="*/ 7029450 w 8715375"/>
            <a:gd name="connsiteY49" fmla="*/ 609600 h 3167063"/>
            <a:gd name="connsiteX50" fmla="*/ 7229475 w 8715375"/>
            <a:gd name="connsiteY50" fmla="*/ 609600 h 3167063"/>
            <a:gd name="connsiteX51" fmla="*/ 7334250 w 8715375"/>
            <a:gd name="connsiteY51" fmla="*/ 609600 h 3167063"/>
            <a:gd name="connsiteX52" fmla="*/ 7496175 w 8715375"/>
            <a:gd name="connsiteY52" fmla="*/ 619125 h 3167063"/>
            <a:gd name="connsiteX53" fmla="*/ 7629525 w 8715375"/>
            <a:gd name="connsiteY53" fmla="*/ 619125 h 3167063"/>
            <a:gd name="connsiteX54" fmla="*/ 7829550 w 8715375"/>
            <a:gd name="connsiteY54" fmla="*/ 619125 h 3167063"/>
            <a:gd name="connsiteX55" fmla="*/ 7953375 w 8715375"/>
            <a:gd name="connsiteY55" fmla="*/ 600075 h 3167063"/>
            <a:gd name="connsiteX56" fmla="*/ 7953375 w 8715375"/>
            <a:gd name="connsiteY56" fmla="*/ 619125 h 3167063"/>
            <a:gd name="connsiteX57" fmla="*/ 8105775 w 8715375"/>
            <a:gd name="connsiteY57" fmla="*/ 619125 h 3167063"/>
            <a:gd name="connsiteX58" fmla="*/ 8267700 w 8715375"/>
            <a:gd name="connsiteY58" fmla="*/ 495300 h 3167063"/>
            <a:gd name="connsiteX59" fmla="*/ 8429625 w 8715375"/>
            <a:gd name="connsiteY59" fmla="*/ 2819400 h 3167063"/>
            <a:gd name="connsiteX60" fmla="*/ 8572500 w 8715375"/>
            <a:gd name="connsiteY60" fmla="*/ 2581275 h 3167063"/>
            <a:gd name="connsiteX61" fmla="*/ 8715375 w 8715375"/>
            <a:gd name="connsiteY61" fmla="*/ 2733675 h 3167063"/>
            <a:gd name="connsiteX62" fmla="*/ 8715375 w 8715375"/>
            <a:gd name="connsiteY62"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333375 w 8715375"/>
            <a:gd name="connsiteY6" fmla="*/ 1352550 h 3167063"/>
            <a:gd name="connsiteX7" fmla="*/ 485775 w 8715375"/>
            <a:gd name="connsiteY7" fmla="*/ 1362075 h 3167063"/>
            <a:gd name="connsiteX8" fmla="*/ 628650 w 8715375"/>
            <a:gd name="connsiteY8" fmla="*/ 1123950 h 3167063"/>
            <a:gd name="connsiteX9" fmla="*/ 790575 w 8715375"/>
            <a:gd name="connsiteY9" fmla="*/ 1362075 h 3167063"/>
            <a:gd name="connsiteX10" fmla="*/ 942975 w 8715375"/>
            <a:gd name="connsiteY10" fmla="*/ 1371600 h 3167063"/>
            <a:gd name="connsiteX11" fmla="*/ 1095375 w 8715375"/>
            <a:gd name="connsiteY11" fmla="*/ 1352550 h 3167063"/>
            <a:gd name="connsiteX12" fmla="*/ 1247775 w 8715375"/>
            <a:gd name="connsiteY12" fmla="*/ 1352550 h 3167063"/>
            <a:gd name="connsiteX13" fmla="*/ 1390650 w 8715375"/>
            <a:gd name="connsiteY13" fmla="*/ 1628775 h 3167063"/>
            <a:gd name="connsiteX14" fmla="*/ 1543050 w 8715375"/>
            <a:gd name="connsiteY14" fmla="*/ 1114425 h 3167063"/>
            <a:gd name="connsiteX15" fmla="*/ 1685925 w 8715375"/>
            <a:gd name="connsiteY15" fmla="*/ 619125 h 3167063"/>
            <a:gd name="connsiteX16" fmla="*/ 1876425 w 8715375"/>
            <a:gd name="connsiteY16" fmla="*/ 619125 h 3167063"/>
            <a:gd name="connsiteX17" fmla="*/ 2057400 w 8715375"/>
            <a:gd name="connsiteY17" fmla="*/ 628650 h 3167063"/>
            <a:gd name="connsiteX18" fmla="*/ 2200275 w 8715375"/>
            <a:gd name="connsiteY18" fmla="*/ 647700 h 3167063"/>
            <a:gd name="connsiteX19" fmla="*/ 2352675 w 8715375"/>
            <a:gd name="connsiteY19" fmla="*/ 638175 h 3167063"/>
            <a:gd name="connsiteX20" fmla="*/ 2466975 w 8715375"/>
            <a:gd name="connsiteY20" fmla="*/ 628650 h 3167063"/>
            <a:gd name="connsiteX21" fmla="*/ 2609850 w 8715375"/>
            <a:gd name="connsiteY21" fmla="*/ 1485900 h 3167063"/>
            <a:gd name="connsiteX22" fmla="*/ 2800350 w 8715375"/>
            <a:gd name="connsiteY22" fmla="*/ 1476375 h 3167063"/>
            <a:gd name="connsiteX23" fmla="*/ 2905125 w 8715375"/>
            <a:gd name="connsiteY23" fmla="*/ 1495425 h 3167063"/>
            <a:gd name="connsiteX24" fmla="*/ 3067050 w 8715375"/>
            <a:gd name="connsiteY24" fmla="*/ 1476375 h 3167063"/>
            <a:gd name="connsiteX25" fmla="*/ 3257550 w 8715375"/>
            <a:gd name="connsiteY25" fmla="*/ 1485900 h 3167063"/>
            <a:gd name="connsiteX26" fmla="*/ 3390900 w 8715375"/>
            <a:gd name="connsiteY26" fmla="*/ 1485900 h 3167063"/>
            <a:gd name="connsiteX27" fmla="*/ 3524250 w 8715375"/>
            <a:gd name="connsiteY27" fmla="*/ 1504950 h 3167063"/>
            <a:gd name="connsiteX28" fmla="*/ 3695700 w 8715375"/>
            <a:gd name="connsiteY28" fmla="*/ 1476375 h 3167063"/>
            <a:gd name="connsiteX29" fmla="*/ 3857625 w 8715375"/>
            <a:gd name="connsiteY29" fmla="*/ 1476375 h 3167063"/>
            <a:gd name="connsiteX30" fmla="*/ 4010025 w 8715375"/>
            <a:gd name="connsiteY30" fmla="*/ 1476375 h 3167063"/>
            <a:gd name="connsiteX31" fmla="*/ 4162425 w 8715375"/>
            <a:gd name="connsiteY31" fmla="*/ 1476375 h 3167063"/>
            <a:gd name="connsiteX32" fmla="*/ 4257675 w 8715375"/>
            <a:gd name="connsiteY32" fmla="*/ 1476375 h 3167063"/>
            <a:gd name="connsiteX33" fmla="*/ 4448175 w 8715375"/>
            <a:gd name="connsiteY33" fmla="*/ 1476375 h 3167063"/>
            <a:gd name="connsiteX34" fmla="*/ 4581525 w 8715375"/>
            <a:gd name="connsiteY34" fmla="*/ 371475 h 3167063"/>
            <a:gd name="connsiteX35" fmla="*/ 4743450 w 8715375"/>
            <a:gd name="connsiteY35" fmla="*/ 495300 h 3167063"/>
            <a:gd name="connsiteX36" fmla="*/ 4924425 w 8715375"/>
            <a:gd name="connsiteY36" fmla="*/ 504825 h 3167063"/>
            <a:gd name="connsiteX37" fmla="*/ 5057775 w 8715375"/>
            <a:gd name="connsiteY37" fmla="*/ 504825 h 3167063"/>
            <a:gd name="connsiteX38" fmla="*/ 5210175 w 8715375"/>
            <a:gd name="connsiteY38" fmla="*/ 495300 h 3167063"/>
            <a:gd name="connsiteX39" fmla="*/ 5372100 w 8715375"/>
            <a:gd name="connsiteY39" fmla="*/ 504825 h 3167063"/>
            <a:gd name="connsiteX40" fmla="*/ 5514975 w 8715375"/>
            <a:gd name="connsiteY40" fmla="*/ 504825 h 3167063"/>
            <a:gd name="connsiteX41" fmla="*/ 5676900 w 8715375"/>
            <a:gd name="connsiteY41" fmla="*/ 495300 h 3167063"/>
            <a:gd name="connsiteX42" fmla="*/ 5819775 w 8715375"/>
            <a:gd name="connsiteY42" fmla="*/ 504825 h 3167063"/>
            <a:gd name="connsiteX43" fmla="*/ 5991225 w 8715375"/>
            <a:gd name="connsiteY43" fmla="*/ 619125 h 3167063"/>
            <a:gd name="connsiteX44" fmla="*/ 6134100 w 8715375"/>
            <a:gd name="connsiteY44" fmla="*/ 619125 h 3167063"/>
            <a:gd name="connsiteX45" fmla="*/ 6305550 w 8715375"/>
            <a:gd name="connsiteY45" fmla="*/ 628650 h 3167063"/>
            <a:gd name="connsiteX46" fmla="*/ 6457950 w 8715375"/>
            <a:gd name="connsiteY46" fmla="*/ 619125 h 3167063"/>
            <a:gd name="connsiteX47" fmla="*/ 6581775 w 8715375"/>
            <a:gd name="connsiteY47" fmla="*/ 609600 h 3167063"/>
            <a:gd name="connsiteX48" fmla="*/ 6743700 w 8715375"/>
            <a:gd name="connsiteY48" fmla="*/ 609600 h 3167063"/>
            <a:gd name="connsiteX49" fmla="*/ 6915150 w 8715375"/>
            <a:gd name="connsiteY49" fmla="*/ 609600 h 3167063"/>
            <a:gd name="connsiteX50" fmla="*/ 7029450 w 8715375"/>
            <a:gd name="connsiteY50" fmla="*/ 609600 h 3167063"/>
            <a:gd name="connsiteX51" fmla="*/ 7229475 w 8715375"/>
            <a:gd name="connsiteY51" fmla="*/ 609600 h 3167063"/>
            <a:gd name="connsiteX52" fmla="*/ 7334250 w 8715375"/>
            <a:gd name="connsiteY52" fmla="*/ 609600 h 3167063"/>
            <a:gd name="connsiteX53" fmla="*/ 7496175 w 8715375"/>
            <a:gd name="connsiteY53" fmla="*/ 619125 h 3167063"/>
            <a:gd name="connsiteX54" fmla="*/ 7629525 w 8715375"/>
            <a:gd name="connsiteY54" fmla="*/ 619125 h 3167063"/>
            <a:gd name="connsiteX55" fmla="*/ 7829550 w 8715375"/>
            <a:gd name="connsiteY55" fmla="*/ 619125 h 3167063"/>
            <a:gd name="connsiteX56" fmla="*/ 7953375 w 8715375"/>
            <a:gd name="connsiteY56" fmla="*/ 600075 h 3167063"/>
            <a:gd name="connsiteX57" fmla="*/ 7953375 w 8715375"/>
            <a:gd name="connsiteY57" fmla="*/ 619125 h 3167063"/>
            <a:gd name="connsiteX58" fmla="*/ 8105775 w 8715375"/>
            <a:gd name="connsiteY58" fmla="*/ 619125 h 3167063"/>
            <a:gd name="connsiteX59" fmla="*/ 8267700 w 8715375"/>
            <a:gd name="connsiteY59" fmla="*/ 495300 h 3167063"/>
            <a:gd name="connsiteX60" fmla="*/ 8429625 w 8715375"/>
            <a:gd name="connsiteY60" fmla="*/ 2819400 h 3167063"/>
            <a:gd name="connsiteX61" fmla="*/ 8572500 w 8715375"/>
            <a:gd name="connsiteY61" fmla="*/ 2581275 h 3167063"/>
            <a:gd name="connsiteX62" fmla="*/ 8715375 w 8715375"/>
            <a:gd name="connsiteY62" fmla="*/ 2733675 h 3167063"/>
            <a:gd name="connsiteX63" fmla="*/ 8715375 w 8715375"/>
            <a:gd name="connsiteY63" fmla="*/ 2733675 h 316706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Lst>
          <a:rect l="l" t="t" r="r" b="b"/>
          <a:pathLst>
            <a:path w="8715375" h="3167063">
              <a:moveTo>
                <a:pt x="0" y="0"/>
              </a:moveTo>
              <a:lnTo>
                <a:pt x="180975" y="2847975"/>
              </a:lnTo>
              <a:lnTo>
                <a:pt x="180975" y="2847975"/>
              </a:lnTo>
              <a:cubicBezTo>
                <a:pt x="207962" y="2601913"/>
                <a:pt x="317500" y="1620837"/>
                <a:pt x="342900" y="1371600"/>
              </a:cubicBezTo>
              <a:cubicBezTo>
                <a:pt x="369887" y="1106488"/>
                <a:pt x="334962" y="1355725"/>
                <a:pt x="333375" y="1352550"/>
              </a:cubicBezTo>
              <a:lnTo>
                <a:pt x="333375" y="1352550"/>
              </a:lnTo>
              <a:lnTo>
                <a:pt x="333375" y="1352550"/>
              </a:lnTo>
              <a:cubicBezTo>
                <a:pt x="358775" y="1354138"/>
                <a:pt x="436563" y="1400175"/>
                <a:pt x="485775" y="1362075"/>
              </a:cubicBezTo>
              <a:cubicBezTo>
                <a:pt x="534988" y="1323975"/>
                <a:pt x="577850" y="1123950"/>
                <a:pt x="628650" y="1123950"/>
              </a:cubicBezTo>
              <a:cubicBezTo>
                <a:pt x="679450" y="1123950"/>
                <a:pt x="738188" y="1320800"/>
                <a:pt x="790575" y="1362075"/>
              </a:cubicBezTo>
              <a:cubicBezTo>
                <a:pt x="842962" y="1403350"/>
                <a:pt x="892175" y="1373188"/>
                <a:pt x="942975" y="1371600"/>
              </a:cubicBezTo>
              <a:cubicBezTo>
                <a:pt x="993775" y="1370013"/>
                <a:pt x="1044575" y="1355725"/>
                <a:pt x="1095375" y="1352550"/>
              </a:cubicBezTo>
              <a:cubicBezTo>
                <a:pt x="1146175" y="1349375"/>
                <a:pt x="1198562" y="1306512"/>
                <a:pt x="1247775" y="1352550"/>
              </a:cubicBezTo>
              <a:cubicBezTo>
                <a:pt x="1296988" y="1398588"/>
                <a:pt x="1341438" y="1668463"/>
                <a:pt x="1390650" y="1628775"/>
              </a:cubicBezTo>
              <a:cubicBezTo>
                <a:pt x="1439863" y="1589088"/>
                <a:pt x="1493838" y="1282700"/>
                <a:pt x="1543050" y="1114425"/>
              </a:cubicBezTo>
              <a:cubicBezTo>
                <a:pt x="1592263" y="946150"/>
                <a:pt x="1630363" y="701675"/>
                <a:pt x="1685925" y="619125"/>
              </a:cubicBezTo>
              <a:cubicBezTo>
                <a:pt x="1741487" y="536575"/>
                <a:pt x="1814513" y="617538"/>
                <a:pt x="1876425" y="619125"/>
              </a:cubicBezTo>
              <a:cubicBezTo>
                <a:pt x="1938337" y="620712"/>
                <a:pt x="2003425" y="623887"/>
                <a:pt x="2057400" y="628650"/>
              </a:cubicBezTo>
              <a:cubicBezTo>
                <a:pt x="2111375" y="633413"/>
                <a:pt x="2151063" y="646113"/>
                <a:pt x="2200275" y="647700"/>
              </a:cubicBezTo>
              <a:cubicBezTo>
                <a:pt x="2249487" y="649287"/>
                <a:pt x="2308225" y="641350"/>
                <a:pt x="2352675" y="638175"/>
              </a:cubicBezTo>
              <a:cubicBezTo>
                <a:pt x="2397125" y="635000"/>
                <a:pt x="2424113" y="487363"/>
                <a:pt x="2466975" y="628650"/>
              </a:cubicBezTo>
              <a:cubicBezTo>
                <a:pt x="2509837" y="769937"/>
                <a:pt x="2554288" y="1344613"/>
                <a:pt x="2609850" y="1485900"/>
              </a:cubicBezTo>
              <a:cubicBezTo>
                <a:pt x="2665412" y="1627187"/>
                <a:pt x="2751138" y="1474788"/>
                <a:pt x="2800350" y="1476375"/>
              </a:cubicBezTo>
              <a:cubicBezTo>
                <a:pt x="2849562" y="1477962"/>
                <a:pt x="2860675" y="1495425"/>
                <a:pt x="2905125" y="1495425"/>
              </a:cubicBezTo>
              <a:cubicBezTo>
                <a:pt x="2949575" y="1495425"/>
                <a:pt x="3008313" y="1477962"/>
                <a:pt x="3067050" y="1476375"/>
              </a:cubicBezTo>
              <a:cubicBezTo>
                <a:pt x="3125787" y="1474788"/>
                <a:pt x="3203575" y="1484313"/>
                <a:pt x="3257550" y="1485900"/>
              </a:cubicBezTo>
              <a:cubicBezTo>
                <a:pt x="3311525" y="1487488"/>
                <a:pt x="3346450" y="1482725"/>
                <a:pt x="3390900" y="1485900"/>
              </a:cubicBezTo>
              <a:cubicBezTo>
                <a:pt x="3435350" y="1489075"/>
                <a:pt x="3473450" y="1506538"/>
                <a:pt x="3524250" y="1504950"/>
              </a:cubicBezTo>
              <a:cubicBezTo>
                <a:pt x="3575050" y="1503363"/>
                <a:pt x="3640138" y="1481138"/>
                <a:pt x="3695700" y="1476375"/>
              </a:cubicBezTo>
              <a:cubicBezTo>
                <a:pt x="3751263" y="1471613"/>
                <a:pt x="3857625" y="1476375"/>
                <a:pt x="3857625" y="1476375"/>
              </a:cubicBezTo>
              <a:lnTo>
                <a:pt x="4010025" y="1476375"/>
              </a:lnTo>
              <a:lnTo>
                <a:pt x="4162425" y="1476375"/>
              </a:lnTo>
              <a:lnTo>
                <a:pt x="4257675" y="1476375"/>
              </a:lnTo>
              <a:cubicBezTo>
                <a:pt x="4305300" y="1476375"/>
                <a:pt x="4394200" y="1660525"/>
                <a:pt x="4448175" y="1476375"/>
              </a:cubicBezTo>
              <a:cubicBezTo>
                <a:pt x="4502150" y="1292225"/>
                <a:pt x="4532313" y="534987"/>
                <a:pt x="4581525" y="371475"/>
              </a:cubicBezTo>
              <a:cubicBezTo>
                <a:pt x="4630737" y="207963"/>
                <a:pt x="4686300" y="473075"/>
                <a:pt x="4743450" y="495300"/>
              </a:cubicBezTo>
              <a:cubicBezTo>
                <a:pt x="4800600" y="517525"/>
                <a:pt x="4872038" y="503238"/>
                <a:pt x="4924425" y="504825"/>
              </a:cubicBezTo>
              <a:cubicBezTo>
                <a:pt x="4976812" y="506412"/>
                <a:pt x="5010150" y="506412"/>
                <a:pt x="5057775" y="504825"/>
              </a:cubicBezTo>
              <a:cubicBezTo>
                <a:pt x="5105400" y="503238"/>
                <a:pt x="5157788" y="495300"/>
                <a:pt x="5210175" y="495300"/>
              </a:cubicBezTo>
              <a:cubicBezTo>
                <a:pt x="5262562" y="495300"/>
                <a:pt x="5321300" y="503238"/>
                <a:pt x="5372100" y="504825"/>
              </a:cubicBezTo>
              <a:cubicBezTo>
                <a:pt x="5422900" y="506413"/>
                <a:pt x="5464175" y="506413"/>
                <a:pt x="5514975" y="504825"/>
              </a:cubicBezTo>
              <a:cubicBezTo>
                <a:pt x="5565775" y="503238"/>
                <a:pt x="5626100" y="495300"/>
                <a:pt x="5676900" y="495300"/>
              </a:cubicBezTo>
              <a:cubicBezTo>
                <a:pt x="5727700" y="495300"/>
                <a:pt x="5767388" y="484188"/>
                <a:pt x="5819775" y="504825"/>
              </a:cubicBezTo>
              <a:cubicBezTo>
                <a:pt x="5872163" y="525463"/>
                <a:pt x="5938838" y="600075"/>
                <a:pt x="5991225" y="619125"/>
              </a:cubicBezTo>
              <a:cubicBezTo>
                <a:pt x="6043613" y="638175"/>
                <a:pt x="6081713" y="617538"/>
                <a:pt x="6134100" y="619125"/>
              </a:cubicBezTo>
              <a:cubicBezTo>
                <a:pt x="6186487" y="620712"/>
                <a:pt x="6251575" y="628650"/>
                <a:pt x="6305550" y="628650"/>
              </a:cubicBezTo>
              <a:cubicBezTo>
                <a:pt x="6359525" y="628650"/>
                <a:pt x="6457950" y="619125"/>
                <a:pt x="6457950" y="619125"/>
              </a:cubicBezTo>
              <a:cubicBezTo>
                <a:pt x="6503987" y="615950"/>
                <a:pt x="6534150" y="611187"/>
                <a:pt x="6581775" y="609600"/>
              </a:cubicBezTo>
              <a:cubicBezTo>
                <a:pt x="6629400" y="608013"/>
                <a:pt x="6743700" y="609600"/>
                <a:pt x="6743700" y="609600"/>
              </a:cubicBezTo>
              <a:lnTo>
                <a:pt x="6915150" y="609600"/>
              </a:lnTo>
              <a:lnTo>
                <a:pt x="7029450" y="609600"/>
              </a:lnTo>
              <a:lnTo>
                <a:pt x="7229475" y="609600"/>
              </a:lnTo>
              <a:cubicBezTo>
                <a:pt x="7280275" y="609600"/>
                <a:pt x="7289800" y="608013"/>
                <a:pt x="7334250" y="609600"/>
              </a:cubicBezTo>
              <a:cubicBezTo>
                <a:pt x="7378700" y="611188"/>
                <a:pt x="7446963" y="617538"/>
                <a:pt x="7496175" y="619125"/>
              </a:cubicBezTo>
              <a:cubicBezTo>
                <a:pt x="7545387" y="620712"/>
                <a:pt x="7629525" y="619125"/>
                <a:pt x="7629525" y="619125"/>
              </a:cubicBezTo>
              <a:cubicBezTo>
                <a:pt x="7685087" y="619125"/>
                <a:pt x="7775575" y="622300"/>
                <a:pt x="7829550" y="619125"/>
              </a:cubicBezTo>
              <a:cubicBezTo>
                <a:pt x="7883525" y="615950"/>
                <a:pt x="7932738" y="600075"/>
                <a:pt x="7953375" y="600075"/>
              </a:cubicBezTo>
              <a:cubicBezTo>
                <a:pt x="7974012" y="600075"/>
                <a:pt x="7927975" y="615950"/>
                <a:pt x="7953375" y="619125"/>
              </a:cubicBezTo>
              <a:cubicBezTo>
                <a:pt x="7978775" y="622300"/>
                <a:pt x="8053388" y="639763"/>
                <a:pt x="8105775" y="619125"/>
              </a:cubicBezTo>
              <a:cubicBezTo>
                <a:pt x="8158163" y="598488"/>
                <a:pt x="8213725" y="128588"/>
                <a:pt x="8267700" y="495300"/>
              </a:cubicBezTo>
              <a:cubicBezTo>
                <a:pt x="8321675" y="862012"/>
                <a:pt x="8378825" y="2471738"/>
                <a:pt x="8429625" y="2819400"/>
              </a:cubicBezTo>
              <a:cubicBezTo>
                <a:pt x="8480425" y="3167063"/>
                <a:pt x="8524875" y="2595562"/>
                <a:pt x="8572500" y="2581275"/>
              </a:cubicBezTo>
              <a:cubicBezTo>
                <a:pt x="8620125" y="2566988"/>
                <a:pt x="8715375" y="2733675"/>
                <a:pt x="8715375" y="2733675"/>
              </a:cubicBezTo>
              <a:lnTo>
                <a:pt x="8715375" y="2733675"/>
              </a:lnTo>
            </a:path>
          </a:pathLst>
        </a:custGeom>
        <a:ln>
          <a:solidFill>
            <a:schemeClr val="tx1"/>
          </a:solidFill>
          <a:round/>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13</xdr:row>
      <xdr:rowOff>47625</xdr:rowOff>
    </xdr:from>
    <xdr:to>
      <xdr:col>5</xdr:col>
      <xdr:colOff>76200</xdr:colOff>
      <xdr:row>38</xdr:row>
      <xdr:rowOff>66675</xdr:rowOff>
    </xdr:to>
    <xdr:sp macro="" textlink="">
      <xdr:nvSpPr>
        <xdr:cNvPr id="5" name="Forme libre 4"/>
        <xdr:cNvSpPr/>
      </xdr:nvSpPr>
      <xdr:spPr>
        <a:xfrm>
          <a:off x="400050" y="1838325"/>
          <a:ext cx="438150" cy="3114675"/>
        </a:xfrm>
        <a:custGeom>
          <a:avLst/>
          <a:gdLst>
            <a:gd name="connsiteX0" fmla="*/ 0 w 438150"/>
            <a:gd name="connsiteY0" fmla="*/ 3114675 h 3114675"/>
            <a:gd name="connsiteX1" fmla="*/ 142875 w 438150"/>
            <a:gd name="connsiteY1" fmla="*/ 2095500 h 3114675"/>
            <a:gd name="connsiteX2" fmla="*/ 295275 w 438150"/>
            <a:gd name="connsiteY2" fmla="*/ 1371600 h 3114675"/>
            <a:gd name="connsiteX3" fmla="*/ 438150 w 438150"/>
            <a:gd name="connsiteY3" fmla="*/ 0 h 3114675"/>
            <a:gd name="connsiteX4" fmla="*/ 438150 w 438150"/>
            <a:gd name="connsiteY4" fmla="*/ 0 h 3114675"/>
            <a:gd name="connsiteX5" fmla="*/ 438150 w 438150"/>
            <a:gd name="connsiteY5" fmla="*/ 0 h 31146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38150" h="3114675">
              <a:moveTo>
                <a:pt x="0" y="3114675"/>
              </a:moveTo>
              <a:cubicBezTo>
                <a:pt x="46831" y="2750344"/>
                <a:pt x="93663" y="2386013"/>
                <a:pt x="142875" y="2095500"/>
              </a:cubicBezTo>
              <a:cubicBezTo>
                <a:pt x="192088" y="1804988"/>
                <a:pt x="246063" y="1720850"/>
                <a:pt x="295275" y="1371600"/>
              </a:cubicBezTo>
              <a:cubicBezTo>
                <a:pt x="344487" y="1022350"/>
                <a:pt x="438150" y="0"/>
                <a:pt x="438150" y="0"/>
              </a:cubicBezTo>
              <a:lnTo>
                <a:pt x="438150" y="0"/>
              </a:lnTo>
              <a:lnTo>
                <a:pt x="438150" y="0"/>
              </a:lnTo>
            </a:path>
          </a:pathLst>
        </a:custGeom>
        <a:ln w="34925">
          <a:solidFill>
            <a:schemeClr val="accent3">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85725</xdr:colOff>
      <xdr:row>7</xdr:row>
      <xdr:rowOff>20638</xdr:rowOff>
    </xdr:from>
    <xdr:to>
      <xdr:col>5</xdr:col>
      <xdr:colOff>104775</xdr:colOff>
      <xdr:row>32</xdr:row>
      <xdr:rowOff>76200</xdr:rowOff>
    </xdr:to>
    <xdr:sp macro="" textlink="">
      <xdr:nvSpPr>
        <xdr:cNvPr id="6" name="Forme libre 5"/>
        <xdr:cNvSpPr/>
      </xdr:nvSpPr>
      <xdr:spPr>
        <a:xfrm>
          <a:off x="390525" y="1068388"/>
          <a:ext cx="476250" cy="3151187"/>
        </a:xfrm>
        <a:custGeom>
          <a:avLst/>
          <a:gdLst>
            <a:gd name="connsiteX0" fmla="*/ 0 w 476250"/>
            <a:gd name="connsiteY0" fmla="*/ 1893887 h 3151187"/>
            <a:gd name="connsiteX1" fmla="*/ 152400 w 476250"/>
            <a:gd name="connsiteY1" fmla="*/ 646112 h 3151187"/>
            <a:gd name="connsiteX2" fmla="*/ 314325 w 476250"/>
            <a:gd name="connsiteY2" fmla="*/ 417512 h 3151187"/>
            <a:gd name="connsiteX3" fmla="*/ 466725 w 476250"/>
            <a:gd name="connsiteY3" fmla="*/ 3151187 h 3151187"/>
            <a:gd name="connsiteX4" fmla="*/ 466725 w 476250"/>
            <a:gd name="connsiteY4" fmla="*/ 3151187 h 3151187"/>
            <a:gd name="connsiteX5" fmla="*/ 476250 w 476250"/>
            <a:gd name="connsiteY5" fmla="*/ 3122612 h 3151187"/>
            <a:gd name="connsiteX6" fmla="*/ 466725 w 476250"/>
            <a:gd name="connsiteY6" fmla="*/ 3141662 h 31511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76250" h="3151187">
              <a:moveTo>
                <a:pt x="0" y="1893887"/>
              </a:moveTo>
              <a:cubicBezTo>
                <a:pt x="50006" y="1393031"/>
                <a:pt x="100013" y="892175"/>
                <a:pt x="152400" y="646112"/>
              </a:cubicBezTo>
              <a:cubicBezTo>
                <a:pt x="204788" y="400050"/>
                <a:pt x="261938" y="0"/>
                <a:pt x="314325" y="417512"/>
              </a:cubicBezTo>
              <a:cubicBezTo>
                <a:pt x="366713" y="835025"/>
                <a:pt x="466725" y="3151187"/>
                <a:pt x="466725" y="3151187"/>
              </a:cubicBezTo>
              <a:lnTo>
                <a:pt x="466725" y="3151187"/>
              </a:lnTo>
              <a:cubicBezTo>
                <a:pt x="468312" y="3146425"/>
                <a:pt x="476250" y="3124199"/>
                <a:pt x="476250" y="3122612"/>
              </a:cubicBezTo>
              <a:cubicBezTo>
                <a:pt x="476250" y="3121025"/>
                <a:pt x="471487" y="3131343"/>
                <a:pt x="466725" y="3141662"/>
              </a:cubicBezTo>
            </a:path>
          </a:pathLst>
        </a:custGeom>
        <a:ln w="38100" cmpd="dbl">
          <a:solidFill>
            <a:schemeClr val="accent2">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152400</xdr:colOff>
      <xdr:row>0</xdr:row>
      <xdr:rowOff>133349</xdr:rowOff>
    </xdr:from>
    <xdr:to>
      <xdr:col>14</xdr:col>
      <xdr:colOff>609600</xdr:colOff>
      <xdr:row>56</xdr:row>
      <xdr:rowOff>9525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vmlDrawing" Target="../drawings/vmlDrawing17.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vmlDrawing" Target="../drawings/vmlDrawing2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vmlDrawing" Target="../drawings/vmlDrawing23.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vmlDrawing" Target="../drawings/vmlDrawing25.v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vmlDrawing" Target="../drawings/vmlDrawing27.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vmlDrawing" Target="../drawings/vmlDrawing29.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vmlDrawing" Target="../drawings/vmlDrawing31.v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vmlDrawing" Target="../drawings/vmlDrawing33.v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vmlDrawing" Target="../drawings/vmlDrawing35.v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vmlDrawing" Target="../drawings/vmlDrawing37.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vmlDrawing" Target="../drawings/vmlDrawing39.v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vmlDrawing" Target="../drawings/vmlDrawing41.v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vmlDrawing" Target="../drawings/vmlDrawing43.v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vmlDrawing" Target="../drawings/vmlDrawing45.v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vmlDrawing" Target="../drawings/vmlDrawing47.v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sheetPr codeName="Feuil1"/>
  <dimension ref="A1:P62"/>
  <sheetViews>
    <sheetView showGridLines="0" showRowColHeaders="0" workbookViewId="0">
      <selection activeCell="N36" sqref="N36"/>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530</v>
      </c>
      <c r="D1" s="345"/>
      <c r="E1" s="128" t="s">
        <v>531</v>
      </c>
      <c r="F1" s="122" t="s">
        <v>49</v>
      </c>
      <c r="G1" s="129" t="s">
        <v>97</v>
      </c>
      <c r="H1" s="130"/>
      <c r="I1" s="131"/>
      <c r="J1" s="346" t="str">
        <f>E1</f>
        <v>Catégorie</v>
      </c>
      <c r="K1" s="347"/>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EDUCATION ET ANIMATION</v>
      </c>
      <c r="D3" s="348"/>
      <c r="E3" s="348"/>
      <c r="F3" s="60"/>
      <c r="G3" s="52">
        <f>VLOOKUP(C4,METIERS,15,FALSE)</f>
        <v>197</v>
      </c>
      <c r="H3" s="352" t="s">
        <v>2</v>
      </c>
      <c r="I3" s="353"/>
      <c r="J3" s="353"/>
      <c r="K3" s="353"/>
      <c r="L3" s="353"/>
      <c r="M3" s="353"/>
      <c r="N3" s="354"/>
    </row>
    <row r="4" spans="1:16" ht="22.5">
      <c r="A4" s="54"/>
      <c r="B4" s="55" t="s">
        <v>0</v>
      </c>
      <c r="C4" s="121">
        <v>166</v>
      </c>
      <c r="D4" s="50"/>
      <c r="E4" s="50"/>
      <c r="F4" s="51"/>
      <c r="G4" s="5"/>
      <c r="H4" s="80"/>
      <c r="I4" s="360" t="s">
        <v>58</v>
      </c>
      <c r="J4" s="361"/>
      <c r="K4" s="361"/>
      <c r="L4" s="361"/>
      <c r="M4" s="361"/>
      <c r="N4" s="362"/>
    </row>
    <row r="5" spans="1:16" ht="20.100000000000001" customHeight="1">
      <c r="A5" s="47"/>
      <c r="B5" s="56" t="s">
        <v>1</v>
      </c>
      <c r="C5" s="53" t="str">
        <f>VLOOKUP(C4,METIERS,10,FALSE)</f>
        <v>A-B</v>
      </c>
      <c r="D5" s="357" t="str">
        <f>VLOOKUP(C4,METIERS,11,FALSE)</f>
        <v>Puéricultrices-Psychologues-Assistants socio-éducatifs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532</v>
      </c>
      <c r="D7" s="350"/>
      <c r="E7" s="350"/>
      <c r="F7" s="350"/>
      <c r="G7" s="351"/>
      <c r="H7" s="47"/>
      <c r="I7" s="339" t="s">
        <v>98</v>
      </c>
      <c r="J7" s="355"/>
      <c r="K7" s="355"/>
      <c r="L7" s="355"/>
      <c r="M7" s="355"/>
      <c r="N7" s="356"/>
    </row>
    <row r="8" spans="1:16" ht="12.95" customHeight="1">
      <c r="A8" s="6"/>
      <c r="B8" s="230" t="s">
        <v>482</v>
      </c>
      <c r="C8" s="375" t="s">
        <v>533</v>
      </c>
      <c r="D8" s="376"/>
      <c r="E8" s="376"/>
      <c r="F8" s="376"/>
      <c r="G8" s="377"/>
      <c r="H8" s="4"/>
      <c r="I8" s="340"/>
      <c r="J8" s="340"/>
      <c r="K8" s="340"/>
      <c r="L8" s="340"/>
      <c r="M8" s="340"/>
      <c r="N8" s="341"/>
    </row>
    <row r="9" spans="1:16" ht="12.95" customHeight="1">
      <c r="A9" s="7"/>
      <c r="B9" s="231" t="s">
        <v>485</v>
      </c>
      <c r="C9" s="228" t="s">
        <v>21</v>
      </c>
      <c r="D9" s="262" t="str">
        <f>LEFT(C9,1)</f>
        <v>C</v>
      </c>
      <c r="E9" s="263"/>
      <c r="F9" s="264"/>
      <c r="G9" s="18">
        <f ca="1">INDEX(OFFSET('IFSE-A'!$C$111:$C$116,,MATCH('FICHE-IFSE'!$C$9,'IFSE-A'!$D$110:$L$110,0)),MATCH('FICHE-IFSE'!$C$5,'IFSE-A'!$C$111:$C$116,1))</f>
        <v>1</v>
      </c>
      <c r="H9" s="10"/>
      <c r="I9" s="339" t="s">
        <v>99</v>
      </c>
      <c r="J9" s="340"/>
      <c r="K9" s="340"/>
      <c r="L9" s="340"/>
      <c r="M9" s="340"/>
      <c r="N9" s="341"/>
    </row>
    <row r="10" spans="1:16" ht="12.95" customHeight="1">
      <c r="A10" s="73"/>
      <c r="B10" s="230" t="s">
        <v>483</v>
      </c>
      <c r="C10" s="388" t="s">
        <v>529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3</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2</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2</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287.46899999999999</v>
      </c>
      <c r="N47" s="372"/>
    </row>
    <row r="48" spans="1:14" s="1" customFormat="1" ht="14.1" customHeight="1">
      <c r="A48" s="234"/>
      <c r="B48" s="46"/>
      <c r="C48" s="46"/>
      <c r="D48" s="46"/>
      <c r="E48" s="413" t="s">
        <v>106</v>
      </c>
      <c r="F48" s="414"/>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09"/>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A50:G51"/>
    <mergeCell ref="E48:F48"/>
    <mergeCell ref="L39:M39"/>
    <mergeCell ref="M43:N43"/>
    <mergeCell ref="M44:N44"/>
    <mergeCell ref="M42:N42"/>
    <mergeCell ref="M50:N50"/>
    <mergeCell ref="B34:G34"/>
    <mergeCell ref="M47:N47"/>
    <mergeCell ref="B13:G13"/>
    <mergeCell ref="C8:G8"/>
    <mergeCell ref="M46:N46"/>
    <mergeCell ref="I46:L47"/>
    <mergeCell ref="M41:N41"/>
    <mergeCell ref="C10:G10"/>
    <mergeCell ref="B14:G14"/>
    <mergeCell ref="I35:N35"/>
    <mergeCell ref="B35:G35"/>
    <mergeCell ref="I16:N16"/>
    <mergeCell ref="I17:N21"/>
    <mergeCell ref="I29:N29"/>
    <mergeCell ref="I22:N24"/>
    <mergeCell ref="I25:N27"/>
    <mergeCell ref="B23:G23"/>
    <mergeCell ref="I9:N13"/>
    <mergeCell ref="I14:N15"/>
    <mergeCell ref="C1:D1"/>
    <mergeCell ref="J1:K1"/>
    <mergeCell ref="C3:E3"/>
    <mergeCell ref="C7:G7"/>
    <mergeCell ref="H3:N3"/>
    <mergeCell ref="I7:N8"/>
    <mergeCell ref="D5:G5"/>
    <mergeCell ref="I4:N5"/>
    <mergeCell ref="B22:G22"/>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ignoredErrors>
    <ignoredError sqref="D9" unlockedFormula="1"/>
  </ignoredErrors>
  <legacy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'IFSE-A'!$D$5:$M$5</xm:f>
          </x14:formula1>
          <xm:sqref>M22</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C4:P118"/>
  <sheetViews>
    <sheetView topLeftCell="B1" workbookViewId="0">
      <selection activeCell="K111" sqref="K111"/>
    </sheetView>
  </sheetViews>
  <sheetFormatPr baseColWidth="10" defaultRowHeight="12.75"/>
  <sheetData>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03">
        <f t="shared" ref="D6:D10" si="0">$D$4*C6/100</f>
        <v>361.2</v>
      </c>
      <c r="E6" s="105">
        <f>$E$4*C6/100</f>
        <v>321.3</v>
      </c>
      <c r="F6" s="105">
        <f>$F$4*C6/100</f>
        <v>255</v>
      </c>
      <c r="G6" s="107">
        <f>$G$4*C6/100</f>
        <v>204</v>
      </c>
      <c r="H6" s="111">
        <f>$H$4*C6/100</f>
        <v>174.8</v>
      </c>
      <c r="I6" s="112">
        <f>$I$4*C6/100</f>
        <v>160.15</v>
      </c>
      <c r="J6" s="113">
        <f>$J$4*C6/100</f>
        <v>146.5</v>
      </c>
      <c r="K6" s="31">
        <f>$K$4*C6/100</f>
        <v>113.4</v>
      </c>
      <c r="L6" s="37">
        <f>$L$4*C6/100</f>
        <v>108</v>
      </c>
      <c r="M6" s="17"/>
    </row>
    <row r="7" spans="3:13" ht="12.75" customHeight="1">
      <c r="C7" s="102">
        <v>2</v>
      </c>
      <c r="D7" s="104">
        <f t="shared" si="0"/>
        <v>722.4</v>
      </c>
      <c r="E7" s="105">
        <f t="shared" ref="E7:E10" si="1">$E$4*C7/100</f>
        <v>642.6</v>
      </c>
      <c r="F7" s="105">
        <f t="shared" ref="F7:F10" si="2">$F$4*C7/100</f>
        <v>510</v>
      </c>
      <c r="G7" s="106">
        <f t="shared" ref="G7:G10" si="3">$G$4*C7/100</f>
        <v>408</v>
      </c>
      <c r="H7" s="111">
        <f t="shared" ref="H7:H10" si="4">$H$4*C7/100</f>
        <v>349.6</v>
      </c>
      <c r="I7" s="112">
        <f t="shared" ref="I7:I10" si="5">$I$4*C7/100</f>
        <v>320.3</v>
      </c>
      <c r="J7" s="113">
        <f t="shared" ref="J7:J10" si="6">$J$4*C7/100</f>
        <v>293</v>
      </c>
      <c r="K7" s="32">
        <f t="shared" ref="K7:K10" si="7">$K$4*C7/100</f>
        <v>226.8</v>
      </c>
      <c r="L7" s="38">
        <f t="shared" ref="L7:L10" si="8">$L$4*C7/100</f>
        <v>216</v>
      </c>
      <c r="M7" s="17"/>
    </row>
    <row r="8" spans="3:13" ht="12.75" customHeight="1">
      <c r="C8" s="102">
        <v>3</v>
      </c>
      <c r="D8" s="104">
        <f t="shared" si="0"/>
        <v>1083.5999999999999</v>
      </c>
      <c r="E8" s="105">
        <f t="shared" si="1"/>
        <v>963.9</v>
      </c>
      <c r="F8" s="105">
        <f t="shared" si="2"/>
        <v>765</v>
      </c>
      <c r="G8" s="106">
        <f t="shared" si="3"/>
        <v>612</v>
      </c>
      <c r="H8" s="111">
        <f t="shared" si="4"/>
        <v>524.4</v>
      </c>
      <c r="I8" s="112">
        <f t="shared" si="5"/>
        <v>480.45</v>
      </c>
      <c r="J8" s="113">
        <f t="shared" si="6"/>
        <v>439.5</v>
      </c>
      <c r="K8" s="32">
        <f t="shared" si="7"/>
        <v>340.2</v>
      </c>
      <c r="L8" s="38">
        <f t="shared" si="8"/>
        <v>324</v>
      </c>
      <c r="M8" s="17"/>
    </row>
    <row r="9" spans="3:13" ht="12.75" customHeight="1">
      <c r="C9" s="102">
        <v>4</v>
      </c>
      <c r="D9" s="104">
        <f t="shared" si="0"/>
        <v>1444.8</v>
      </c>
      <c r="E9" s="105">
        <f t="shared" si="1"/>
        <v>1285.2</v>
      </c>
      <c r="F9" s="105">
        <f t="shared" si="2"/>
        <v>1020</v>
      </c>
      <c r="G9" s="106">
        <f t="shared" si="3"/>
        <v>816</v>
      </c>
      <c r="H9" s="111">
        <f t="shared" si="4"/>
        <v>699.2</v>
      </c>
      <c r="I9" s="112">
        <f t="shared" si="5"/>
        <v>640.6</v>
      </c>
      <c r="J9" s="113">
        <f t="shared" si="6"/>
        <v>586</v>
      </c>
      <c r="K9" s="32">
        <f t="shared" si="7"/>
        <v>453.6</v>
      </c>
      <c r="L9" s="38">
        <f t="shared" si="8"/>
        <v>432</v>
      </c>
      <c r="M9" s="17"/>
    </row>
    <row r="10" spans="3:13" ht="12.75" customHeight="1">
      <c r="C10" s="102">
        <v>5</v>
      </c>
      <c r="D10" s="104">
        <f t="shared" si="0"/>
        <v>1806</v>
      </c>
      <c r="E10" s="105">
        <f t="shared" si="1"/>
        <v>1606.5</v>
      </c>
      <c r="F10" s="105">
        <f t="shared" si="2"/>
        <v>1275</v>
      </c>
      <c r="G10" s="106">
        <f t="shared" si="3"/>
        <v>1020</v>
      </c>
      <c r="H10" s="111">
        <f t="shared" si="4"/>
        <v>874</v>
      </c>
      <c r="I10" s="112">
        <f t="shared" si="5"/>
        <v>800.75</v>
      </c>
      <c r="J10" s="113">
        <f t="shared" si="6"/>
        <v>732.5</v>
      </c>
      <c r="K10" s="32">
        <f t="shared" si="7"/>
        <v>567</v>
      </c>
      <c r="L10" s="38">
        <f t="shared" si="8"/>
        <v>540</v>
      </c>
      <c r="M10" s="17"/>
    </row>
    <row r="11" spans="3:13">
      <c r="C11" s="100">
        <v>6</v>
      </c>
      <c r="D11" s="98">
        <f>$D$4*C11/100</f>
        <v>2167.1999999999998</v>
      </c>
      <c r="E11" s="98">
        <f>$E$4*C11/100</f>
        <v>1927.8</v>
      </c>
      <c r="F11" s="98">
        <f>$F$4*C11/100</f>
        <v>1530</v>
      </c>
      <c r="G11" s="99">
        <f>$G$4*C11/100</f>
        <v>1224</v>
      </c>
      <c r="H11" s="108">
        <f>$H$4*C11/100</f>
        <v>1048.8</v>
      </c>
      <c r="I11" s="109">
        <f>$I$4*C11/100</f>
        <v>960.9</v>
      </c>
      <c r="J11" s="110">
        <f>$J$4*C11/100</f>
        <v>879</v>
      </c>
      <c r="K11" s="108">
        <f>$K$4*C11/100</f>
        <v>680.4</v>
      </c>
      <c r="L11" s="110">
        <f>$L$4*C11/100</f>
        <v>648</v>
      </c>
      <c r="M11" s="17"/>
    </row>
    <row r="12" spans="3:13">
      <c r="C12" s="19">
        <v>7</v>
      </c>
      <c r="D12" s="23">
        <f t="shared" ref="D12:D75" si="9">$D$4*C12/100</f>
        <v>2528.4</v>
      </c>
      <c r="E12" s="23">
        <f t="shared" ref="E12:E75" si="10">$E$4*C12/100</f>
        <v>2249.1</v>
      </c>
      <c r="F12" s="23">
        <f t="shared" ref="F12:F75" si="11">$F$4*C12/100</f>
        <v>1785</v>
      </c>
      <c r="G12" s="28">
        <f t="shared" ref="G12:G75" si="12">$G$4*C12/100</f>
        <v>1428</v>
      </c>
      <c r="H12" s="32">
        <f t="shared" ref="H12:H75" si="13">$H$4*C12/100</f>
        <v>1223.5999999999999</v>
      </c>
      <c r="I12" s="35">
        <f t="shared" ref="I12:I75" si="14">$I$4*C12/100</f>
        <v>1121.05</v>
      </c>
      <c r="J12" s="38">
        <f t="shared" ref="J12:J75" si="15">$J$4*C12/100</f>
        <v>1025.5</v>
      </c>
      <c r="K12" s="32">
        <f t="shared" ref="K12:K75" si="16">$K$4*C12/100</f>
        <v>793.8</v>
      </c>
      <c r="L12" s="38">
        <f t="shared" ref="L12:L75" si="17">$L$4*C12/100</f>
        <v>756</v>
      </c>
      <c r="M12" s="17"/>
    </row>
    <row r="13" spans="3:13">
      <c r="C13" s="19">
        <v>8</v>
      </c>
      <c r="D13" s="23">
        <f t="shared" si="9"/>
        <v>2889.6</v>
      </c>
      <c r="E13" s="23">
        <f t="shared" si="10"/>
        <v>2570.4</v>
      </c>
      <c r="F13" s="23">
        <f t="shared" si="11"/>
        <v>2040</v>
      </c>
      <c r="G13" s="28">
        <f t="shared" si="12"/>
        <v>1632</v>
      </c>
      <c r="H13" s="32">
        <f t="shared" si="13"/>
        <v>1398.4</v>
      </c>
      <c r="I13" s="35">
        <f t="shared" si="14"/>
        <v>1281.2</v>
      </c>
      <c r="J13" s="38">
        <f t="shared" si="15"/>
        <v>1172</v>
      </c>
      <c r="K13" s="32">
        <f t="shared" si="16"/>
        <v>907.2</v>
      </c>
      <c r="L13" s="38">
        <f t="shared" si="17"/>
        <v>864</v>
      </c>
      <c r="M13" s="17"/>
    </row>
    <row r="14" spans="3:13">
      <c r="C14" s="19">
        <v>9</v>
      </c>
      <c r="D14" s="23">
        <f t="shared" si="9"/>
        <v>3250.8</v>
      </c>
      <c r="E14" s="23">
        <f t="shared" si="10"/>
        <v>2891.7</v>
      </c>
      <c r="F14" s="23">
        <f t="shared" si="11"/>
        <v>2295</v>
      </c>
      <c r="G14" s="28">
        <f t="shared" si="12"/>
        <v>1836</v>
      </c>
      <c r="H14" s="32">
        <f t="shared" si="13"/>
        <v>1573.2</v>
      </c>
      <c r="I14" s="35">
        <f t="shared" si="14"/>
        <v>1441.35</v>
      </c>
      <c r="J14" s="38">
        <f t="shared" si="15"/>
        <v>1318.5</v>
      </c>
      <c r="K14" s="32">
        <f t="shared" si="16"/>
        <v>1020.6</v>
      </c>
      <c r="L14" s="38">
        <f t="shared" si="17"/>
        <v>972</v>
      </c>
      <c r="M14" s="17"/>
    </row>
    <row r="15" spans="3:13">
      <c r="C15" s="19">
        <v>10</v>
      </c>
      <c r="D15" s="23">
        <f t="shared" si="9"/>
        <v>3612</v>
      </c>
      <c r="E15" s="23">
        <f t="shared" si="10"/>
        <v>3213</v>
      </c>
      <c r="F15" s="23">
        <f t="shared" si="11"/>
        <v>2550</v>
      </c>
      <c r="G15" s="28">
        <f t="shared" si="12"/>
        <v>2040</v>
      </c>
      <c r="H15" s="32">
        <f t="shared" si="13"/>
        <v>1748</v>
      </c>
      <c r="I15" s="35">
        <f t="shared" si="14"/>
        <v>1601.5</v>
      </c>
      <c r="J15" s="38">
        <f t="shared" si="15"/>
        <v>1465</v>
      </c>
      <c r="K15" s="32">
        <f t="shared" si="16"/>
        <v>1134</v>
      </c>
      <c r="L15" s="38">
        <f t="shared" si="17"/>
        <v>1080</v>
      </c>
      <c r="M15" s="17"/>
    </row>
    <row r="16" spans="3:13">
      <c r="C16" s="19">
        <v>11</v>
      </c>
      <c r="D16" s="23">
        <f t="shared" si="9"/>
        <v>3973.2</v>
      </c>
      <c r="E16" s="23">
        <f t="shared" si="10"/>
        <v>3534.3</v>
      </c>
      <c r="F16" s="23">
        <f t="shared" si="11"/>
        <v>2805</v>
      </c>
      <c r="G16" s="28">
        <f t="shared" si="12"/>
        <v>2244</v>
      </c>
      <c r="H16" s="32">
        <f t="shared" si="13"/>
        <v>1922.8</v>
      </c>
      <c r="I16" s="35">
        <f t="shared" si="14"/>
        <v>1761.65</v>
      </c>
      <c r="J16" s="38">
        <f t="shared" si="15"/>
        <v>1611.5</v>
      </c>
      <c r="K16" s="32">
        <f t="shared" si="16"/>
        <v>1247.4000000000001</v>
      </c>
      <c r="L16" s="38">
        <f t="shared" si="17"/>
        <v>1188</v>
      </c>
      <c r="M16" s="17"/>
    </row>
    <row r="17" spans="3:13">
      <c r="C17" s="19">
        <v>12</v>
      </c>
      <c r="D17" s="23">
        <f t="shared" si="9"/>
        <v>4334.3999999999996</v>
      </c>
      <c r="E17" s="23">
        <f t="shared" si="10"/>
        <v>3855.6</v>
      </c>
      <c r="F17" s="23">
        <f t="shared" si="11"/>
        <v>3060</v>
      </c>
      <c r="G17" s="28">
        <f t="shared" si="12"/>
        <v>2448</v>
      </c>
      <c r="H17" s="32">
        <f t="shared" si="13"/>
        <v>2097.6</v>
      </c>
      <c r="I17" s="35">
        <f t="shared" si="14"/>
        <v>1921.8</v>
      </c>
      <c r="J17" s="38">
        <f t="shared" si="15"/>
        <v>1758</v>
      </c>
      <c r="K17" s="32">
        <f t="shared" si="16"/>
        <v>1360.8</v>
      </c>
      <c r="L17" s="38">
        <f t="shared" si="17"/>
        <v>1296</v>
      </c>
      <c r="M17" s="17"/>
    </row>
    <row r="18" spans="3:13">
      <c r="C18" s="19">
        <v>13</v>
      </c>
      <c r="D18" s="23">
        <f t="shared" si="9"/>
        <v>4695.6000000000004</v>
      </c>
      <c r="E18" s="23">
        <f t="shared" si="10"/>
        <v>4176.8999999999996</v>
      </c>
      <c r="F18" s="23">
        <f t="shared" si="11"/>
        <v>3315</v>
      </c>
      <c r="G18" s="28">
        <f t="shared" si="12"/>
        <v>2652</v>
      </c>
      <c r="H18" s="32">
        <f t="shared" si="13"/>
        <v>2272.4</v>
      </c>
      <c r="I18" s="35">
        <f t="shared" si="14"/>
        <v>2081.9499999999998</v>
      </c>
      <c r="J18" s="38">
        <f t="shared" si="15"/>
        <v>1904.5</v>
      </c>
      <c r="K18" s="32">
        <f t="shared" si="16"/>
        <v>1474.2</v>
      </c>
      <c r="L18" s="38">
        <f t="shared" si="17"/>
        <v>1404</v>
      </c>
    </row>
    <row r="19" spans="3:13">
      <c r="C19" s="19">
        <v>14</v>
      </c>
      <c r="D19" s="23">
        <f t="shared" si="9"/>
        <v>5056.8</v>
      </c>
      <c r="E19" s="23">
        <f t="shared" si="10"/>
        <v>4498.2</v>
      </c>
      <c r="F19" s="23">
        <f t="shared" si="11"/>
        <v>3570</v>
      </c>
      <c r="G19" s="28">
        <f t="shared" si="12"/>
        <v>2856</v>
      </c>
      <c r="H19" s="32">
        <f t="shared" si="13"/>
        <v>2447.1999999999998</v>
      </c>
      <c r="I19" s="35">
        <f t="shared" si="14"/>
        <v>2242.1</v>
      </c>
      <c r="J19" s="38">
        <f t="shared" si="15"/>
        <v>2051</v>
      </c>
      <c r="K19" s="32">
        <f t="shared" si="16"/>
        <v>1587.6</v>
      </c>
      <c r="L19" s="38">
        <f t="shared" si="17"/>
        <v>1512</v>
      </c>
    </row>
    <row r="20" spans="3:13">
      <c r="C20" s="19">
        <v>15</v>
      </c>
      <c r="D20" s="23">
        <f t="shared" si="9"/>
        <v>5418</v>
      </c>
      <c r="E20" s="23">
        <f t="shared" si="10"/>
        <v>4819.5</v>
      </c>
      <c r="F20" s="23">
        <f t="shared" si="11"/>
        <v>3825</v>
      </c>
      <c r="G20" s="28">
        <f t="shared" si="12"/>
        <v>3060</v>
      </c>
      <c r="H20" s="32">
        <f t="shared" si="13"/>
        <v>2622</v>
      </c>
      <c r="I20" s="35">
        <f t="shared" si="14"/>
        <v>2402.25</v>
      </c>
      <c r="J20" s="38">
        <f t="shared" si="15"/>
        <v>2197.5</v>
      </c>
      <c r="K20" s="32">
        <f t="shared" si="16"/>
        <v>1701</v>
      </c>
      <c r="L20" s="38">
        <f t="shared" si="17"/>
        <v>1620</v>
      </c>
    </row>
    <row r="21" spans="3:13">
      <c r="C21" s="19">
        <v>16</v>
      </c>
      <c r="D21" s="23">
        <f t="shared" si="9"/>
        <v>5779.2</v>
      </c>
      <c r="E21" s="23">
        <f t="shared" si="10"/>
        <v>5140.8</v>
      </c>
      <c r="F21" s="23">
        <f t="shared" si="11"/>
        <v>4080</v>
      </c>
      <c r="G21" s="28">
        <f t="shared" si="12"/>
        <v>3264</v>
      </c>
      <c r="H21" s="32">
        <f t="shared" si="13"/>
        <v>2796.8</v>
      </c>
      <c r="I21" s="35">
        <f t="shared" si="14"/>
        <v>2562.4</v>
      </c>
      <c r="J21" s="38">
        <f t="shared" si="15"/>
        <v>2344</v>
      </c>
      <c r="K21" s="32">
        <f t="shared" si="16"/>
        <v>1814.4</v>
      </c>
      <c r="L21" s="38">
        <f t="shared" si="17"/>
        <v>1728</v>
      </c>
    </row>
    <row r="22" spans="3:13">
      <c r="C22" s="19">
        <v>17</v>
      </c>
      <c r="D22" s="23">
        <f t="shared" si="9"/>
        <v>6140.4</v>
      </c>
      <c r="E22" s="23">
        <f t="shared" si="10"/>
        <v>5462.1</v>
      </c>
      <c r="F22" s="23">
        <f t="shared" si="11"/>
        <v>4335</v>
      </c>
      <c r="G22" s="28">
        <f t="shared" si="12"/>
        <v>3468</v>
      </c>
      <c r="H22" s="32">
        <f t="shared" si="13"/>
        <v>2971.6</v>
      </c>
      <c r="I22" s="35">
        <f t="shared" si="14"/>
        <v>2722.55</v>
      </c>
      <c r="J22" s="38">
        <f t="shared" si="15"/>
        <v>2490.5</v>
      </c>
      <c r="K22" s="32">
        <f t="shared" si="16"/>
        <v>1927.8</v>
      </c>
      <c r="L22" s="38">
        <f t="shared" si="17"/>
        <v>1836</v>
      </c>
    </row>
    <row r="23" spans="3:13">
      <c r="C23" s="19">
        <v>18</v>
      </c>
      <c r="D23" s="23">
        <f t="shared" si="9"/>
        <v>6501.6</v>
      </c>
      <c r="E23" s="23">
        <f t="shared" si="10"/>
        <v>5783.4</v>
      </c>
      <c r="F23" s="23">
        <f t="shared" si="11"/>
        <v>4590</v>
      </c>
      <c r="G23" s="28">
        <f t="shared" si="12"/>
        <v>3672</v>
      </c>
      <c r="H23" s="32">
        <f t="shared" si="13"/>
        <v>3146.4</v>
      </c>
      <c r="I23" s="35">
        <f t="shared" si="14"/>
        <v>2882.7</v>
      </c>
      <c r="J23" s="38">
        <f t="shared" si="15"/>
        <v>2637</v>
      </c>
      <c r="K23" s="32">
        <f t="shared" si="16"/>
        <v>2041.2</v>
      </c>
      <c r="L23" s="38">
        <f t="shared" si="17"/>
        <v>1944</v>
      </c>
    </row>
    <row r="24" spans="3:13">
      <c r="C24" s="19">
        <v>19</v>
      </c>
      <c r="D24" s="23">
        <f t="shared" si="9"/>
        <v>6862.8</v>
      </c>
      <c r="E24" s="23">
        <f t="shared" si="10"/>
        <v>6104.7</v>
      </c>
      <c r="F24" s="23">
        <f t="shared" si="11"/>
        <v>4845</v>
      </c>
      <c r="G24" s="28">
        <f t="shared" si="12"/>
        <v>3876</v>
      </c>
      <c r="H24" s="32">
        <f t="shared" si="13"/>
        <v>3321.2</v>
      </c>
      <c r="I24" s="35">
        <f t="shared" si="14"/>
        <v>3042.85</v>
      </c>
      <c r="J24" s="38">
        <f t="shared" si="15"/>
        <v>2783.5</v>
      </c>
      <c r="K24" s="32">
        <f t="shared" si="16"/>
        <v>2154.6</v>
      </c>
      <c r="L24" s="38">
        <f t="shared" si="17"/>
        <v>2052</v>
      </c>
    </row>
    <row r="25" spans="3:13">
      <c r="C25" s="19">
        <v>20</v>
      </c>
      <c r="D25" s="23">
        <f t="shared" si="9"/>
        <v>7224</v>
      </c>
      <c r="E25" s="23">
        <f t="shared" si="10"/>
        <v>6426</v>
      </c>
      <c r="F25" s="23">
        <f t="shared" si="11"/>
        <v>5100</v>
      </c>
      <c r="G25" s="28">
        <f t="shared" si="12"/>
        <v>4080</v>
      </c>
      <c r="H25" s="32">
        <f t="shared" si="13"/>
        <v>3496</v>
      </c>
      <c r="I25" s="35">
        <f t="shared" si="14"/>
        <v>3203</v>
      </c>
      <c r="J25" s="38">
        <f t="shared" si="15"/>
        <v>2930</v>
      </c>
      <c r="K25" s="32">
        <f t="shared" si="16"/>
        <v>2268</v>
      </c>
      <c r="L25" s="38">
        <f t="shared" si="17"/>
        <v>2160</v>
      </c>
    </row>
    <row r="26" spans="3:13">
      <c r="C26" s="19">
        <v>21</v>
      </c>
      <c r="D26" s="23">
        <f t="shared" si="9"/>
        <v>7585.2</v>
      </c>
      <c r="E26" s="23">
        <f t="shared" si="10"/>
        <v>6747.3</v>
      </c>
      <c r="F26" s="23">
        <f t="shared" si="11"/>
        <v>5355</v>
      </c>
      <c r="G26" s="28">
        <f t="shared" si="12"/>
        <v>4284</v>
      </c>
      <c r="H26" s="32">
        <f t="shared" si="13"/>
        <v>3670.8</v>
      </c>
      <c r="I26" s="35">
        <f t="shared" si="14"/>
        <v>3363.15</v>
      </c>
      <c r="J26" s="38">
        <f t="shared" si="15"/>
        <v>3076.5</v>
      </c>
      <c r="K26" s="32">
        <f t="shared" si="16"/>
        <v>2381.4</v>
      </c>
      <c r="L26" s="38">
        <f t="shared" si="17"/>
        <v>2268</v>
      </c>
    </row>
    <row r="27" spans="3:13">
      <c r="C27" s="19">
        <v>22</v>
      </c>
      <c r="D27" s="23">
        <f t="shared" si="9"/>
        <v>7946.4</v>
      </c>
      <c r="E27" s="23">
        <f t="shared" si="10"/>
        <v>7068.6</v>
      </c>
      <c r="F27" s="23">
        <f t="shared" si="11"/>
        <v>5610</v>
      </c>
      <c r="G27" s="28">
        <f t="shared" si="12"/>
        <v>4488</v>
      </c>
      <c r="H27" s="32">
        <f t="shared" si="13"/>
        <v>3845.6</v>
      </c>
      <c r="I27" s="35">
        <f t="shared" si="14"/>
        <v>3523.3</v>
      </c>
      <c r="J27" s="38">
        <f t="shared" si="15"/>
        <v>3223</v>
      </c>
      <c r="K27" s="32">
        <f t="shared" si="16"/>
        <v>2494.8000000000002</v>
      </c>
      <c r="L27" s="38">
        <f t="shared" si="17"/>
        <v>2376</v>
      </c>
    </row>
    <row r="28" spans="3:13">
      <c r="C28" s="19">
        <v>23</v>
      </c>
      <c r="D28" s="23">
        <f t="shared" si="9"/>
        <v>8307.6</v>
      </c>
      <c r="E28" s="23">
        <f t="shared" si="10"/>
        <v>7389.9</v>
      </c>
      <c r="F28" s="23">
        <f t="shared" si="11"/>
        <v>5865</v>
      </c>
      <c r="G28" s="28">
        <f t="shared" si="12"/>
        <v>4692</v>
      </c>
      <c r="H28" s="32">
        <f t="shared" si="13"/>
        <v>4020.4</v>
      </c>
      <c r="I28" s="35">
        <f t="shared" si="14"/>
        <v>3683.45</v>
      </c>
      <c r="J28" s="38">
        <f t="shared" si="15"/>
        <v>3369.5</v>
      </c>
      <c r="K28" s="32">
        <f t="shared" si="16"/>
        <v>2608.1999999999998</v>
      </c>
      <c r="L28" s="38">
        <f t="shared" si="17"/>
        <v>2484</v>
      </c>
    </row>
    <row r="29" spans="3:13">
      <c r="C29" s="19">
        <v>24</v>
      </c>
      <c r="D29" s="23">
        <f t="shared" si="9"/>
        <v>8668.7999999999993</v>
      </c>
      <c r="E29" s="23">
        <f t="shared" si="10"/>
        <v>7711.2</v>
      </c>
      <c r="F29" s="23">
        <f t="shared" si="11"/>
        <v>6120</v>
      </c>
      <c r="G29" s="28">
        <f t="shared" si="12"/>
        <v>4896</v>
      </c>
      <c r="H29" s="32">
        <f t="shared" si="13"/>
        <v>4195.2</v>
      </c>
      <c r="I29" s="35">
        <f t="shared" si="14"/>
        <v>3843.6</v>
      </c>
      <c r="J29" s="38">
        <f t="shared" si="15"/>
        <v>3516</v>
      </c>
      <c r="K29" s="32">
        <f t="shared" si="16"/>
        <v>2721.6</v>
      </c>
      <c r="L29" s="38">
        <f t="shared" si="17"/>
        <v>2592</v>
      </c>
    </row>
    <row r="30" spans="3:13">
      <c r="C30" s="19">
        <v>25</v>
      </c>
      <c r="D30" s="23">
        <f t="shared" si="9"/>
        <v>9030</v>
      </c>
      <c r="E30" s="23">
        <f t="shared" si="10"/>
        <v>8032.5</v>
      </c>
      <c r="F30" s="23">
        <f t="shared" si="11"/>
        <v>6375</v>
      </c>
      <c r="G30" s="28">
        <f t="shared" si="12"/>
        <v>5100</v>
      </c>
      <c r="H30" s="32">
        <f t="shared" si="13"/>
        <v>4370</v>
      </c>
      <c r="I30" s="35">
        <f t="shared" si="14"/>
        <v>4003.75</v>
      </c>
      <c r="J30" s="38">
        <f t="shared" si="15"/>
        <v>3662.5</v>
      </c>
      <c r="K30" s="32">
        <f t="shared" si="16"/>
        <v>2835</v>
      </c>
      <c r="L30" s="38">
        <f t="shared" si="17"/>
        <v>2700</v>
      </c>
    </row>
    <row r="31" spans="3:13">
      <c r="C31" s="19">
        <v>26</v>
      </c>
      <c r="D31" s="23">
        <f t="shared" si="9"/>
        <v>9391.2000000000007</v>
      </c>
      <c r="E31" s="23">
        <f t="shared" si="10"/>
        <v>8353.7999999999993</v>
      </c>
      <c r="F31" s="23">
        <f t="shared" si="11"/>
        <v>6630</v>
      </c>
      <c r="G31" s="28">
        <f t="shared" si="12"/>
        <v>5304</v>
      </c>
      <c r="H31" s="32">
        <f t="shared" si="13"/>
        <v>4544.8</v>
      </c>
      <c r="I31" s="35">
        <f t="shared" si="14"/>
        <v>4163.8999999999996</v>
      </c>
      <c r="J31" s="38">
        <f t="shared" si="15"/>
        <v>3809</v>
      </c>
      <c r="K31" s="32">
        <f t="shared" si="16"/>
        <v>2948.4</v>
      </c>
      <c r="L31" s="38">
        <f t="shared" si="17"/>
        <v>2808</v>
      </c>
    </row>
    <row r="32" spans="3:13">
      <c r="C32" s="19">
        <v>27</v>
      </c>
      <c r="D32" s="23">
        <f t="shared" si="9"/>
        <v>9752.4</v>
      </c>
      <c r="E32" s="23">
        <f t="shared" si="10"/>
        <v>8675.1</v>
      </c>
      <c r="F32" s="23">
        <f t="shared" si="11"/>
        <v>6885</v>
      </c>
      <c r="G32" s="28">
        <f t="shared" si="12"/>
        <v>5508</v>
      </c>
      <c r="H32" s="32">
        <f t="shared" si="13"/>
        <v>4719.6000000000004</v>
      </c>
      <c r="I32" s="35">
        <f t="shared" si="14"/>
        <v>4324.05</v>
      </c>
      <c r="J32" s="38">
        <f t="shared" si="15"/>
        <v>3955.5</v>
      </c>
      <c r="K32" s="32">
        <f t="shared" si="16"/>
        <v>3061.8</v>
      </c>
      <c r="L32" s="38">
        <f t="shared" si="17"/>
        <v>2916</v>
      </c>
    </row>
    <row r="33" spans="3:12">
      <c r="C33" s="19">
        <v>28</v>
      </c>
      <c r="D33" s="23">
        <f t="shared" si="9"/>
        <v>10113.6</v>
      </c>
      <c r="E33" s="23">
        <f t="shared" si="10"/>
        <v>8996.4</v>
      </c>
      <c r="F33" s="23">
        <f t="shared" si="11"/>
        <v>7140</v>
      </c>
      <c r="G33" s="28">
        <f t="shared" si="12"/>
        <v>5712</v>
      </c>
      <c r="H33" s="32">
        <f t="shared" si="13"/>
        <v>4894.3999999999996</v>
      </c>
      <c r="I33" s="35">
        <f t="shared" si="14"/>
        <v>4484.2</v>
      </c>
      <c r="J33" s="38">
        <f t="shared" si="15"/>
        <v>4102</v>
      </c>
      <c r="K33" s="32">
        <f t="shared" si="16"/>
        <v>3175.2</v>
      </c>
      <c r="L33" s="38">
        <f t="shared" si="17"/>
        <v>3024</v>
      </c>
    </row>
    <row r="34" spans="3:12">
      <c r="C34" s="19">
        <v>29</v>
      </c>
      <c r="D34" s="23">
        <f t="shared" si="9"/>
        <v>10474.799999999999</v>
      </c>
      <c r="E34" s="23">
        <f t="shared" si="10"/>
        <v>9317.7000000000007</v>
      </c>
      <c r="F34" s="23">
        <f t="shared" si="11"/>
        <v>7395</v>
      </c>
      <c r="G34" s="28">
        <f t="shared" si="12"/>
        <v>5916</v>
      </c>
      <c r="H34" s="32">
        <f t="shared" si="13"/>
        <v>5069.2</v>
      </c>
      <c r="I34" s="35">
        <f t="shared" si="14"/>
        <v>4644.3500000000004</v>
      </c>
      <c r="J34" s="38">
        <f t="shared" si="15"/>
        <v>4248.5</v>
      </c>
      <c r="K34" s="32">
        <f t="shared" si="16"/>
        <v>3288.6</v>
      </c>
      <c r="L34" s="38">
        <f t="shared" si="17"/>
        <v>3132</v>
      </c>
    </row>
    <row r="35" spans="3:12">
      <c r="C35" s="19">
        <v>30</v>
      </c>
      <c r="D35" s="23">
        <f t="shared" si="9"/>
        <v>10836</v>
      </c>
      <c r="E35" s="23">
        <f t="shared" si="10"/>
        <v>9639</v>
      </c>
      <c r="F35" s="23">
        <f t="shared" si="11"/>
        <v>7650</v>
      </c>
      <c r="G35" s="28">
        <f t="shared" si="12"/>
        <v>6120</v>
      </c>
      <c r="H35" s="32">
        <f t="shared" si="13"/>
        <v>5244</v>
      </c>
      <c r="I35" s="35">
        <f t="shared" si="14"/>
        <v>4804.5</v>
      </c>
      <c r="J35" s="38">
        <f t="shared" si="15"/>
        <v>4395</v>
      </c>
      <c r="K35" s="32">
        <f t="shared" si="16"/>
        <v>3402</v>
      </c>
      <c r="L35" s="38">
        <f t="shared" si="17"/>
        <v>3240</v>
      </c>
    </row>
    <row r="36" spans="3:12">
      <c r="C36" s="19">
        <v>31</v>
      </c>
      <c r="D36" s="23">
        <f t="shared" si="9"/>
        <v>11197.2</v>
      </c>
      <c r="E36" s="23">
        <f t="shared" si="10"/>
        <v>9960.2999999999993</v>
      </c>
      <c r="F36" s="23">
        <f t="shared" si="11"/>
        <v>7905</v>
      </c>
      <c r="G36" s="28">
        <f t="shared" si="12"/>
        <v>6324</v>
      </c>
      <c r="H36" s="32">
        <f t="shared" si="13"/>
        <v>5418.8</v>
      </c>
      <c r="I36" s="35">
        <f t="shared" si="14"/>
        <v>4964.6499999999996</v>
      </c>
      <c r="J36" s="38">
        <f t="shared" si="15"/>
        <v>4541.5</v>
      </c>
      <c r="K36" s="32">
        <f t="shared" si="16"/>
        <v>3515.4</v>
      </c>
      <c r="L36" s="38">
        <f t="shared" si="17"/>
        <v>3348</v>
      </c>
    </row>
    <row r="37" spans="3:12">
      <c r="C37" s="19">
        <v>32</v>
      </c>
      <c r="D37" s="23">
        <f t="shared" si="9"/>
        <v>11558.4</v>
      </c>
      <c r="E37" s="23">
        <f t="shared" si="10"/>
        <v>10281.6</v>
      </c>
      <c r="F37" s="23">
        <f t="shared" si="11"/>
        <v>8160</v>
      </c>
      <c r="G37" s="28">
        <f t="shared" si="12"/>
        <v>6528</v>
      </c>
      <c r="H37" s="32">
        <f t="shared" si="13"/>
        <v>5593.6</v>
      </c>
      <c r="I37" s="35">
        <f t="shared" si="14"/>
        <v>5124.8</v>
      </c>
      <c r="J37" s="38">
        <f t="shared" si="15"/>
        <v>4688</v>
      </c>
      <c r="K37" s="32">
        <f t="shared" si="16"/>
        <v>3628.8</v>
      </c>
      <c r="L37" s="38">
        <f t="shared" si="17"/>
        <v>3456</v>
      </c>
    </row>
    <row r="38" spans="3:12">
      <c r="C38" s="19">
        <v>33</v>
      </c>
      <c r="D38" s="23">
        <f t="shared" si="9"/>
        <v>11919.6</v>
      </c>
      <c r="E38" s="23">
        <f t="shared" si="10"/>
        <v>10602.9</v>
      </c>
      <c r="F38" s="23">
        <f t="shared" si="11"/>
        <v>8415</v>
      </c>
      <c r="G38" s="28">
        <f t="shared" si="12"/>
        <v>6732</v>
      </c>
      <c r="H38" s="32">
        <f t="shared" si="13"/>
        <v>5768.4</v>
      </c>
      <c r="I38" s="35">
        <f t="shared" si="14"/>
        <v>5284.95</v>
      </c>
      <c r="J38" s="38">
        <f t="shared" si="15"/>
        <v>4834.5</v>
      </c>
      <c r="K38" s="32">
        <f t="shared" si="16"/>
        <v>3742.2</v>
      </c>
      <c r="L38" s="38">
        <f t="shared" si="17"/>
        <v>3564</v>
      </c>
    </row>
    <row r="39" spans="3:12">
      <c r="C39" s="19">
        <v>34</v>
      </c>
      <c r="D39" s="23">
        <f t="shared" si="9"/>
        <v>12280.8</v>
      </c>
      <c r="E39" s="23">
        <f t="shared" si="10"/>
        <v>10924.2</v>
      </c>
      <c r="F39" s="23">
        <f t="shared" si="11"/>
        <v>8670</v>
      </c>
      <c r="G39" s="28">
        <f t="shared" si="12"/>
        <v>6936</v>
      </c>
      <c r="H39" s="32">
        <f t="shared" si="13"/>
        <v>5943.2</v>
      </c>
      <c r="I39" s="35">
        <f t="shared" si="14"/>
        <v>5445.1</v>
      </c>
      <c r="J39" s="38">
        <f t="shared" si="15"/>
        <v>4981</v>
      </c>
      <c r="K39" s="32">
        <f t="shared" si="16"/>
        <v>3855.6</v>
      </c>
      <c r="L39" s="38">
        <f t="shared" si="17"/>
        <v>3672</v>
      </c>
    </row>
    <row r="40" spans="3:12">
      <c r="C40" s="19">
        <v>35</v>
      </c>
      <c r="D40" s="23">
        <f t="shared" si="9"/>
        <v>12642</v>
      </c>
      <c r="E40" s="23">
        <f t="shared" si="10"/>
        <v>11245.5</v>
      </c>
      <c r="F40" s="23">
        <f t="shared" si="11"/>
        <v>8925</v>
      </c>
      <c r="G40" s="28">
        <f t="shared" si="12"/>
        <v>7140</v>
      </c>
      <c r="H40" s="32">
        <f t="shared" si="13"/>
        <v>6118</v>
      </c>
      <c r="I40" s="35">
        <f t="shared" si="14"/>
        <v>5605.25</v>
      </c>
      <c r="J40" s="38">
        <f t="shared" si="15"/>
        <v>5127.5</v>
      </c>
      <c r="K40" s="32">
        <f t="shared" si="16"/>
        <v>3969</v>
      </c>
      <c r="L40" s="38">
        <f t="shared" si="17"/>
        <v>3780</v>
      </c>
    </row>
    <row r="41" spans="3:12">
      <c r="C41" s="19">
        <v>36</v>
      </c>
      <c r="D41" s="23">
        <f t="shared" si="9"/>
        <v>13003.2</v>
      </c>
      <c r="E41" s="23">
        <f t="shared" si="10"/>
        <v>11566.8</v>
      </c>
      <c r="F41" s="23">
        <f t="shared" si="11"/>
        <v>9180</v>
      </c>
      <c r="G41" s="28">
        <f t="shared" si="12"/>
        <v>7344</v>
      </c>
      <c r="H41" s="32">
        <f t="shared" si="13"/>
        <v>6292.8</v>
      </c>
      <c r="I41" s="35">
        <f t="shared" si="14"/>
        <v>5765.4</v>
      </c>
      <c r="J41" s="38">
        <f t="shared" si="15"/>
        <v>5274</v>
      </c>
      <c r="K41" s="32">
        <f t="shared" si="16"/>
        <v>4082.4</v>
      </c>
      <c r="L41" s="38">
        <f t="shared" si="17"/>
        <v>3888</v>
      </c>
    </row>
    <row r="42" spans="3:12">
      <c r="C42" s="19">
        <v>37</v>
      </c>
      <c r="D42" s="23">
        <f t="shared" si="9"/>
        <v>13364.4</v>
      </c>
      <c r="E42" s="23">
        <f t="shared" si="10"/>
        <v>11888.1</v>
      </c>
      <c r="F42" s="23">
        <f t="shared" si="11"/>
        <v>9435</v>
      </c>
      <c r="G42" s="28">
        <f t="shared" si="12"/>
        <v>7548</v>
      </c>
      <c r="H42" s="32">
        <f t="shared" si="13"/>
        <v>6467.6</v>
      </c>
      <c r="I42" s="35">
        <f t="shared" si="14"/>
        <v>5925.55</v>
      </c>
      <c r="J42" s="38">
        <f t="shared" si="15"/>
        <v>5420.5</v>
      </c>
      <c r="K42" s="32">
        <f t="shared" si="16"/>
        <v>4195.8</v>
      </c>
      <c r="L42" s="38">
        <f t="shared" si="17"/>
        <v>3996</v>
      </c>
    </row>
    <row r="43" spans="3:12">
      <c r="C43" s="19">
        <v>38</v>
      </c>
      <c r="D43" s="23">
        <f t="shared" si="9"/>
        <v>13725.6</v>
      </c>
      <c r="E43" s="23">
        <f t="shared" si="10"/>
        <v>12209.4</v>
      </c>
      <c r="F43" s="23">
        <f t="shared" si="11"/>
        <v>9690</v>
      </c>
      <c r="G43" s="28">
        <f t="shared" si="12"/>
        <v>7752</v>
      </c>
      <c r="H43" s="32">
        <f t="shared" si="13"/>
        <v>6642.4</v>
      </c>
      <c r="I43" s="35">
        <f t="shared" si="14"/>
        <v>6085.7</v>
      </c>
      <c r="J43" s="38">
        <f t="shared" si="15"/>
        <v>5567</v>
      </c>
      <c r="K43" s="32">
        <f t="shared" si="16"/>
        <v>4309.2</v>
      </c>
      <c r="L43" s="38">
        <f t="shared" si="17"/>
        <v>4104</v>
      </c>
    </row>
    <row r="44" spans="3:12">
      <c r="C44" s="19">
        <v>39</v>
      </c>
      <c r="D44" s="23">
        <f t="shared" si="9"/>
        <v>14086.8</v>
      </c>
      <c r="E44" s="23">
        <f t="shared" si="10"/>
        <v>12530.7</v>
      </c>
      <c r="F44" s="23">
        <f t="shared" si="11"/>
        <v>9945</v>
      </c>
      <c r="G44" s="28">
        <f t="shared" si="12"/>
        <v>7956</v>
      </c>
      <c r="H44" s="32">
        <f t="shared" si="13"/>
        <v>6817.2</v>
      </c>
      <c r="I44" s="35">
        <f t="shared" si="14"/>
        <v>6245.85</v>
      </c>
      <c r="J44" s="38">
        <f t="shared" si="15"/>
        <v>5713.5</v>
      </c>
      <c r="K44" s="32">
        <f t="shared" si="16"/>
        <v>4422.6000000000004</v>
      </c>
      <c r="L44" s="38">
        <f t="shared" si="17"/>
        <v>4212</v>
      </c>
    </row>
    <row r="45" spans="3:12">
      <c r="C45" s="19">
        <v>40</v>
      </c>
      <c r="D45" s="23">
        <f t="shared" si="9"/>
        <v>14448</v>
      </c>
      <c r="E45" s="23">
        <f t="shared" si="10"/>
        <v>12852</v>
      </c>
      <c r="F45" s="23">
        <f t="shared" si="11"/>
        <v>10200</v>
      </c>
      <c r="G45" s="28">
        <f t="shared" si="12"/>
        <v>8160</v>
      </c>
      <c r="H45" s="32">
        <f t="shared" si="13"/>
        <v>6992</v>
      </c>
      <c r="I45" s="35">
        <f t="shared" si="14"/>
        <v>6406</v>
      </c>
      <c r="J45" s="38">
        <f t="shared" si="15"/>
        <v>5860</v>
      </c>
      <c r="K45" s="32">
        <f t="shared" si="16"/>
        <v>4536</v>
      </c>
      <c r="L45" s="38">
        <f t="shared" si="17"/>
        <v>4320</v>
      </c>
    </row>
    <row r="46" spans="3:12">
      <c r="C46" s="19">
        <v>41</v>
      </c>
      <c r="D46" s="23">
        <f t="shared" si="9"/>
        <v>14809.2</v>
      </c>
      <c r="E46" s="23">
        <f t="shared" si="10"/>
        <v>13173.3</v>
      </c>
      <c r="F46" s="23">
        <f t="shared" si="11"/>
        <v>10455</v>
      </c>
      <c r="G46" s="28">
        <f t="shared" si="12"/>
        <v>8364</v>
      </c>
      <c r="H46" s="32">
        <f t="shared" si="13"/>
        <v>7166.8</v>
      </c>
      <c r="I46" s="35">
        <f t="shared" si="14"/>
        <v>6566.15</v>
      </c>
      <c r="J46" s="38">
        <f t="shared" si="15"/>
        <v>6006.5</v>
      </c>
      <c r="K46" s="32">
        <f t="shared" si="16"/>
        <v>4649.3999999999996</v>
      </c>
      <c r="L46" s="38">
        <f t="shared" si="17"/>
        <v>4428</v>
      </c>
    </row>
    <row r="47" spans="3:12">
      <c r="C47" s="19">
        <v>42</v>
      </c>
      <c r="D47" s="23">
        <f t="shared" si="9"/>
        <v>15170.4</v>
      </c>
      <c r="E47" s="23">
        <f t="shared" si="10"/>
        <v>13494.6</v>
      </c>
      <c r="F47" s="23">
        <f t="shared" si="11"/>
        <v>10710</v>
      </c>
      <c r="G47" s="28">
        <f t="shared" si="12"/>
        <v>8568</v>
      </c>
      <c r="H47" s="32">
        <f t="shared" si="13"/>
        <v>7341.6</v>
      </c>
      <c r="I47" s="35">
        <f t="shared" si="14"/>
        <v>6726.3</v>
      </c>
      <c r="J47" s="38">
        <f t="shared" si="15"/>
        <v>6153</v>
      </c>
      <c r="K47" s="32">
        <f t="shared" si="16"/>
        <v>4762.8</v>
      </c>
      <c r="L47" s="38">
        <f t="shared" si="17"/>
        <v>4536</v>
      </c>
    </row>
    <row r="48" spans="3:12">
      <c r="C48" s="19">
        <v>43</v>
      </c>
      <c r="D48" s="23">
        <f t="shared" si="9"/>
        <v>15531.6</v>
      </c>
      <c r="E48" s="23">
        <f t="shared" si="10"/>
        <v>13815.9</v>
      </c>
      <c r="F48" s="23">
        <f t="shared" si="11"/>
        <v>10965</v>
      </c>
      <c r="G48" s="28">
        <f t="shared" si="12"/>
        <v>8772</v>
      </c>
      <c r="H48" s="32">
        <f t="shared" si="13"/>
        <v>7516.4</v>
      </c>
      <c r="I48" s="35">
        <f t="shared" si="14"/>
        <v>6886.45</v>
      </c>
      <c r="J48" s="38">
        <f t="shared" si="15"/>
        <v>6299.5</v>
      </c>
      <c r="K48" s="32">
        <f t="shared" si="16"/>
        <v>4876.2</v>
      </c>
      <c r="L48" s="38">
        <f t="shared" si="17"/>
        <v>4644</v>
      </c>
    </row>
    <row r="49" spans="3:12">
      <c r="C49" s="19">
        <v>44</v>
      </c>
      <c r="D49" s="23">
        <f t="shared" si="9"/>
        <v>15892.8</v>
      </c>
      <c r="E49" s="23">
        <f t="shared" si="10"/>
        <v>14137.2</v>
      </c>
      <c r="F49" s="23">
        <f t="shared" si="11"/>
        <v>11220</v>
      </c>
      <c r="G49" s="28">
        <f t="shared" si="12"/>
        <v>8976</v>
      </c>
      <c r="H49" s="32">
        <f t="shared" si="13"/>
        <v>7691.2</v>
      </c>
      <c r="I49" s="35">
        <f t="shared" si="14"/>
        <v>7046.6</v>
      </c>
      <c r="J49" s="38">
        <f t="shared" si="15"/>
        <v>6446</v>
      </c>
      <c r="K49" s="32">
        <f t="shared" si="16"/>
        <v>4989.6000000000004</v>
      </c>
      <c r="L49" s="38">
        <f t="shared" si="17"/>
        <v>4752</v>
      </c>
    </row>
    <row r="50" spans="3:12">
      <c r="C50" s="19">
        <v>45</v>
      </c>
      <c r="D50" s="23">
        <f t="shared" si="9"/>
        <v>16254</v>
      </c>
      <c r="E50" s="23">
        <f t="shared" si="10"/>
        <v>14458.5</v>
      </c>
      <c r="F50" s="23">
        <f t="shared" si="11"/>
        <v>11475</v>
      </c>
      <c r="G50" s="28">
        <f t="shared" si="12"/>
        <v>9180</v>
      </c>
      <c r="H50" s="32">
        <f t="shared" si="13"/>
        <v>7866</v>
      </c>
      <c r="I50" s="35">
        <f t="shared" si="14"/>
        <v>7206.75</v>
      </c>
      <c r="J50" s="38">
        <f t="shared" si="15"/>
        <v>6592.5</v>
      </c>
      <c r="K50" s="32">
        <f t="shared" si="16"/>
        <v>5103</v>
      </c>
      <c r="L50" s="38">
        <f t="shared" si="17"/>
        <v>4860</v>
      </c>
    </row>
    <row r="51" spans="3:12">
      <c r="C51" s="19">
        <v>46</v>
      </c>
      <c r="D51" s="23">
        <f t="shared" si="9"/>
        <v>16615.2</v>
      </c>
      <c r="E51" s="23">
        <f t="shared" si="10"/>
        <v>14779.8</v>
      </c>
      <c r="F51" s="23">
        <f t="shared" si="11"/>
        <v>11730</v>
      </c>
      <c r="G51" s="28">
        <f t="shared" si="12"/>
        <v>9384</v>
      </c>
      <c r="H51" s="32">
        <f t="shared" si="13"/>
        <v>8040.8</v>
      </c>
      <c r="I51" s="35">
        <f t="shared" si="14"/>
        <v>7366.9</v>
      </c>
      <c r="J51" s="38">
        <f t="shared" si="15"/>
        <v>6739</v>
      </c>
      <c r="K51" s="32">
        <f t="shared" si="16"/>
        <v>5216.3999999999996</v>
      </c>
      <c r="L51" s="38">
        <f t="shared" si="17"/>
        <v>4968</v>
      </c>
    </row>
    <row r="52" spans="3:12">
      <c r="C52" s="19">
        <v>47</v>
      </c>
      <c r="D52" s="23">
        <f t="shared" si="9"/>
        <v>16976.400000000001</v>
      </c>
      <c r="E52" s="23">
        <f t="shared" si="10"/>
        <v>15101.1</v>
      </c>
      <c r="F52" s="23">
        <f t="shared" si="11"/>
        <v>11985</v>
      </c>
      <c r="G52" s="28">
        <f t="shared" si="12"/>
        <v>9588</v>
      </c>
      <c r="H52" s="32">
        <f t="shared" si="13"/>
        <v>8215.6</v>
      </c>
      <c r="I52" s="35">
        <f t="shared" si="14"/>
        <v>7527.05</v>
      </c>
      <c r="J52" s="38">
        <f t="shared" si="15"/>
        <v>6885.5</v>
      </c>
      <c r="K52" s="32">
        <f t="shared" si="16"/>
        <v>5329.8</v>
      </c>
      <c r="L52" s="38">
        <f t="shared" si="17"/>
        <v>5076</v>
      </c>
    </row>
    <row r="53" spans="3:12">
      <c r="C53" s="19">
        <v>48</v>
      </c>
      <c r="D53" s="23">
        <f t="shared" si="9"/>
        <v>17337.599999999999</v>
      </c>
      <c r="E53" s="23">
        <f t="shared" si="10"/>
        <v>15422.4</v>
      </c>
      <c r="F53" s="23">
        <f t="shared" si="11"/>
        <v>12240</v>
      </c>
      <c r="G53" s="28">
        <f t="shared" si="12"/>
        <v>9792</v>
      </c>
      <c r="H53" s="32">
        <f t="shared" si="13"/>
        <v>8390.4</v>
      </c>
      <c r="I53" s="35">
        <f t="shared" si="14"/>
        <v>7687.2</v>
      </c>
      <c r="J53" s="38">
        <f t="shared" si="15"/>
        <v>7032</v>
      </c>
      <c r="K53" s="32">
        <f t="shared" si="16"/>
        <v>5443.2</v>
      </c>
      <c r="L53" s="38">
        <f t="shared" si="17"/>
        <v>5184</v>
      </c>
    </row>
    <row r="54" spans="3:12">
      <c r="C54" s="19">
        <v>49</v>
      </c>
      <c r="D54" s="23">
        <f t="shared" si="9"/>
        <v>17698.8</v>
      </c>
      <c r="E54" s="23">
        <f t="shared" si="10"/>
        <v>15743.7</v>
      </c>
      <c r="F54" s="23">
        <f t="shared" si="11"/>
        <v>12495</v>
      </c>
      <c r="G54" s="28">
        <f t="shared" si="12"/>
        <v>9996</v>
      </c>
      <c r="H54" s="32">
        <f t="shared" si="13"/>
        <v>8565.2000000000007</v>
      </c>
      <c r="I54" s="35">
        <f t="shared" si="14"/>
        <v>7847.35</v>
      </c>
      <c r="J54" s="38">
        <f t="shared" si="15"/>
        <v>7178.5</v>
      </c>
      <c r="K54" s="32">
        <f t="shared" si="16"/>
        <v>5556.6</v>
      </c>
      <c r="L54" s="38">
        <f t="shared" si="17"/>
        <v>5292</v>
      </c>
    </row>
    <row r="55" spans="3:12">
      <c r="C55" s="19">
        <v>50</v>
      </c>
      <c r="D55" s="23">
        <f t="shared" si="9"/>
        <v>18060</v>
      </c>
      <c r="E55" s="23">
        <f t="shared" si="10"/>
        <v>16065</v>
      </c>
      <c r="F55" s="23">
        <f t="shared" si="11"/>
        <v>12750</v>
      </c>
      <c r="G55" s="28">
        <f t="shared" si="12"/>
        <v>10200</v>
      </c>
      <c r="H55" s="32">
        <f t="shared" si="13"/>
        <v>8740</v>
      </c>
      <c r="I55" s="35">
        <f t="shared" si="14"/>
        <v>8007.5</v>
      </c>
      <c r="J55" s="38">
        <f t="shared" si="15"/>
        <v>7325</v>
      </c>
      <c r="K55" s="32">
        <f t="shared" si="16"/>
        <v>5670</v>
      </c>
      <c r="L55" s="38">
        <f t="shared" si="17"/>
        <v>5400</v>
      </c>
    </row>
    <row r="56" spans="3:12">
      <c r="C56" s="19">
        <v>51</v>
      </c>
      <c r="D56" s="23">
        <f t="shared" si="9"/>
        <v>18421.2</v>
      </c>
      <c r="E56" s="23">
        <f t="shared" si="10"/>
        <v>16386.3</v>
      </c>
      <c r="F56" s="23">
        <f t="shared" si="11"/>
        <v>13005</v>
      </c>
      <c r="G56" s="28">
        <f t="shared" si="12"/>
        <v>10404</v>
      </c>
      <c r="H56" s="32">
        <f t="shared" si="13"/>
        <v>8914.7999999999993</v>
      </c>
      <c r="I56" s="35">
        <f t="shared" si="14"/>
        <v>8167.65</v>
      </c>
      <c r="J56" s="38">
        <f t="shared" si="15"/>
        <v>7471.5</v>
      </c>
      <c r="K56" s="32">
        <f t="shared" si="16"/>
        <v>5783.4</v>
      </c>
      <c r="L56" s="38">
        <f t="shared" si="17"/>
        <v>5508</v>
      </c>
    </row>
    <row r="57" spans="3:12">
      <c r="C57" s="19">
        <v>52</v>
      </c>
      <c r="D57" s="23">
        <f t="shared" si="9"/>
        <v>18782.400000000001</v>
      </c>
      <c r="E57" s="23">
        <f t="shared" si="10"/>
        <v>16707.599999999999</v>
      </c>
      <c r="F57" s="23">
        <f t="shared" si="11"/>
        <v>13260</v>
      </c>
      <c r="G57" s="28">
        <f t="shared" si="12"/>
        <v>10608</v>
      </c>
      <c r="H57" s="32">
        <f t="shared" si="13"/>
        <v>9089.6</v>
      </c>
      <c r="I57" s="35">
        <f t="shared" si="14"/>
        <v>8327.7999999999993</v>
      </c>
      <c r="J57" s="38">
        <f t="shared" si="15"/>
        <v>7618</v>
      </c>
      <c r="K57" s="32">
        <f t="shared" si="16"/>
        <v>5896.8</v>
      </c>
      <c r="L57" s="38">
        <f t="shared" si="17"/>
        <v>5616</v>
      </c>
    </row>
    <row r="58" spans="3:12">
      <c r="C58" s="19">
        <v>53</v>
      </c>
      <c r="D58" s="23">
        <f t="shared" si="9"/>
        <v>19143.599999999999</v>
      </c>
      <c r="E58" s="23">
        <f t="shared" si="10"/>
        <v>17028.900000000001</v>
      </c>
      <c r="F58" s="23">
        <f t="shared" si="11"/>
        <v>13515</v>
      </c>
      <c r="G58" s="28">
        <f t="shared" si="12"/>
        <v>10812</v>
      </c>
      <c r="H58" s="32">
        <f t="shared" si="13"/>
        <v>9264.4</v>
      </c>
      <c r="I58" s="35">
        <f t="shared" si="14"/>
        <v>8487.9500000000007</v>
      </c>
      <c r="J58" s="38">
        <f t="shared" si="15"/>
        <v>7764.5</v>
      </c>
      <c r="K58" s="32">
        <f t="shared" si="16"/>
        <v>6010.2</v>
      </c>
      <c r="L58" s="38">
        <f t="shared" si="17"/>
        <v>5724</v>
      </c>
    </row>
    <row r="59" spans="3:12">
      <c r="C59" s="19">
        <v>54</v>
      </c>
      <c r="D59" s="23">
        <f t="shared" si="9"/>
        <v>19504.8</v>
      </c>
      <c r="E59" s="23">
        <f t="shared" si="10"/>
        <v>17350.2</v>
      </c>
      <c r="F59" s="23">
        <f t="shared" si="11"/>
        <v>13770</v>
      </c>
      <c r="G59" s="28">
        <f t="shared" si="12"/>
        <v>11016</v>
      </c>
      <c r="H59" s="32">
        <f t="shared" si="13"/>
        <v>9439.2000000000007</v>
      </c>
      <c r="I59" s="35">
        <f t="shared" si="14"/>
        <v>8648.1</v>
      </c>
      <c r="J59" s="38">
        <f t="shared" si="15"/>
        <v>7911</v>
      </c>
      <c r="K59" s="32">
        <f t="shared" si="16"/>
        <v>6123.6</v>
      </c>
      <c r="L59" s="38">
        <f t="shared" si="17"/>
        <v>5832</v>
      </c>
    </row>
    <row r="60" spans="3:12">
      <c r="C60" s="19">
        <v>55</v>
      </c>
      <c r="D60" s="23">
        <f t="shared" si="9"/>
        <v>19866</v>
      </c>
      <c r="E60" s="23">
        <f t="shared" si="10"/>
        <v>17671.5</v>
      </c>
      <c r="F60" s="23">
        <f t="shared" si="11"/>
        <v>14025</v>
      </c>
      <c r="G60" s="28">
        <f t="shared" si="12"/>
        <v>11220</v>
      </c>
      <c r="H60" s="32">
        <f t="shared" si="13"/>
        <v>9614</v>
      </c>
      <c r="I60" s="35">
        <f t="shared" si="14"/>
        <v>8808.25</v>
      </c>
      <c r="J60" s="38">
        <f t="shared" si="15"/>
        <v>8057.5</v>
      </c>
      <c r="K60" s="32">
        <f t="shared" si="16"/>
        <v>6237</v>
      </c>
      <c r="L60" s="38">
        <f t="shared" si="17"/>
        <v>5940</v>
      </c>
    </row>
    <row r="61" spans="3:12">
      <c r="C61" s="19">
        <v>56</v>
      </c>
      <c r="D61" s="23">
        <f t="shared" si="9"/>
        <v>20227.2</v>
      </c>
      <c r="E61" s="23">
        <f t="shared" si="10"/>
        <v>17992.8</v>
      </c>
      <c r="F61" s="23">
        <f t="shared" si="11"/>
        <v>14280</v>
      </c>
      <c r="G61" s="28">
        <f t="shared" si="12"/>
        <v>11424</v>
      </c>
      <c r="H61" s="32">
        <f t="shared" si="13"/>
        <v>9788.7999999999993</v>
      </c>
      <c r="I61" s="35">
        <f t="shared" si="14"/>
        <v>8968.4</v>
      </c>
      <c r="J61" s="38">
        <f t="shared" si="15"/>
        <v>8204</v>
      </c>
      <c r="K61" s="32">
        <f t="shared" si="16"/>
        <v>6350.4</v>
      </c>
      <c r="L61" s="38">
        <f t="shared" si="17"/>
        <v>6048</v>
      </c>
    </row>
    <row r="62" spans="3:12">
      <c r="C62" s="19">
        <v>57</v>
      </c>
      <c r="D62" s="23">
        <f t="shared" si="9"/>
        <v>20588.400000000001</v>
      </c>
      <c r="E62" s="23">
        <f t="shared" si="10"/>
        <v>18314.099999999999</v>
      </c>
      <c r="F62" s="23">
        <f t="shared" si="11"/>
        <v>14535</v>
      </c>
      <c r="G62" s="28">
        <f t="shared" si="12"/>
        <v>11628</v>
      </c>
      <c r="H62" s="32">
        <f t="shared" si="13"/>
        <v>9963.6</v>
      </c>
      <c r="I62" s="35">
        <f t="shared" si="14"/>
        <v>9128.5499999999993</v>
      </c>
      <c r="J62" s="38">
        <f t="shared" si="15"/>
        <v>8350.5</v>
      </c>
      <c r="K62" s="32">
        <f t="shared" si="16"/>
        <v>6463.8</v>
      </c>
      <c r="L62" s="38">
        <f t="shared" si="17"/>
        <v>6156</v>
      </c>
    </row>
    <row r="63" spans="3:12">
      <c r="C63" s="19">
        <v>58</v>
      </c>
      <c r="D63" s="23">
        <f t="shared" si="9"/>
        <v>20949.599999999999</v>
      </c>
      <c r="E63" s="23">
        <f t="shared" si="10"/>
        <v>18635.400000000001</v>
      </c>
      <c r="F63" s="23">
        <f t="shared" si="11"/>
        <v>14790</v>
      </c>
      <c r="G63" s="28">
        <f t="shared" si="12"/>
        <v>11832</v>
      </c>
      <c r="H63" s="32">
        <f t="shared" si="13"/>
        <v>10138.4</v>
      </c>
      <c r="I63" s="35">
        <f t="shared" si="14"/>
        <v>9288.7000000000007</v>
      </c>
      <c r="J63" s="38">
        <f t="shared" si="15"/>
        <v>8497</v>
      </c>
      <c r="K63" s="32">
        <f t="shared" si="16"/>
        <v>6577.2</v>
      </c>
      <c r="L63" s="38">
        <f t="shared" si="17"/>
        <v>6264</v>
      </c>
    </row>
    <row r="64" spans="3:12">
      <c r="C64" s="19">
        <v>59</v>
      </c>
      <c r="D64" s="23">
        <f t="shared" si="9"/>
        <v>21310.799999999999</v>
      </c>
      <c r="E64" s="23">
        <f t="shared" si="10"/>
        <v>18956.7</v>
      </c>
      <c r="F64" s="23">
        <f t="shared" si="11"/>
        <v>15045</v>
      </c>
      <c r="G64" s="28">
        <f t="shared" si="12"/>
        <v>12036</v>
      </c>
      <c r="H64" s="32">
        <f t="shared" si="13"/>
        <v>10313.200000000001</v>
      </c>
      <c r="I64" s="35">
        <f t="shared" si="14"/>
        <v>9448.85</v>
      </c>
      <c r="J64" s="38">
        <f t="shared" si="15"/>
        <v>8643.5</v>
      </c>
      <c r="K64" s="32">
        <f t="shared" si="16"/>
        <v>6690.6</v>
      </c>
      <c r="L64" s="38">
        <f t="shared" si="17"/>
        <v>6372</v>
      </c>
    </row>
    <row r="65" spans="3:12">
      <c r="C65" s="19">
        <v>60</v>
      </c>
      <c r="D65" s="23">
        <f t="shared" si="9"/>
        <v>21672</v>
      </c>
      <c r="E65" s="23">
        <f t="shared" si="10"/>
        <v>19278</v>
      </c>
      <c r="F65" s="23">
        <f t="shared" si="11"/>
        <v>15300</v>
      </c>
      <c r="G65" s="28">
        <f t="shared" si="12"/>
        <v>12240</v>
      </c>
      <c r="H65" s="32">
        <f t="shared" si="13"/>
        <v>10488</v>
      </c>
      <c r="I65" s="35">
        <f t="shared" si="14"/>
        <v>9609</v>
      </c>
      <c r="J65" s="38">
        <f t="shared" si="15"/>
        <v>8790</v>
      </c>
      <c r="K65" s="32">
        <f t="shared" si="16"/>
        <v>6804</v>
      </c>
      <c r="L65" s="38">
        <f t="shared" si="17"/>
        <v>6480</v>
      </c>
    </row>
    <row r="66" spans="3:12">
      <c r="C66" s="19">
        <v>61</v>
      </c>
      <c r="D66" s="23">
        <f t="shared" si="9"/>
        <v>22033.200000000001</v>
      </c>
      <c r="E66" s="23">
        <f t="shared" si="10"/>
        <v>19599.3</v>
      </c>
      <c r="F66" s="23">
        <f t="shared" si="11"/>
        <v>15555</v>
      </c>
      <c r="G66" s="28">
        <f t="shared" si="12"/>
        <v>12444</v>
      </c>
      <c r="H66" s="32">
        <f t="shared" si="13"/>
        <v>10662.8</v>
      </c>
      <c r="I66" s="35">
        <f t="shared" si="14"/>
        <v>9769.15</v>
      </c>
      <c r="J66" s="38">
        <f t="shared" si="15"/>
        <v>8936.5</v>
      </c>
      <c r="K66" s="32">
        <f t="shared" si="16"/>
        <v>6917.4</v>
      </c>
      <c r="L66" s="38">
        <f t="shared" si="17"/>
        <v>6588</v>
      </c>
    </row>
    <row r="67" spans="3:12">
      <c r="C67" s="19">
        <v>62</v>
      </c>
      <c r="D67" s="23">
        <f t="shared" si="9"/>
        <v>22394.400000000001</v>
      </c>
      <c r="E67" s="23">
        <f t="shared" si="10"/>
        <v>19920.599999999999</v>
      </c>
      <c r="F67" s="23">
        <f t="shared" si="11"/>
        <v>15810</v>
      </c>
      <c r="G67" s="28">
        <f t="shared" si="12"/>
        <v>12648</v>
      </c>
      <c r="H67" s="32">
        <f t="shared" si="13"/>
        <v>10837.6</v>
      </c>
      <c r="I67" s="35">
        <f t="shared" si="14"/>
        <v>9929.2999999999993</v>
      </c>
      <c r="J67" s="38">
        <f t="shared" si="15"/>
        <v>9083</v>
      </c>
      <c r="K67" s="32">
        <f t="shared" si="16"/>
        <v>7030.8</v>
      </c>
      <c r="L67" s="38">
        <f t="shared" si="17"/>
        <v>6696</v>
      </c>
    </row>
    <row r="68" spans="3:12">
      <c r="C68" s="19">
        <v>63</v>
      </c>
      <c r="D68" s="23">
        <f t="shared" si="9"/>
        <v>22755.599999999999</v>
      </c>
      <c r="E68" s="23">
        <f t="shared" si="10"/>
        <v>20241.900000000001</v>
      </c>
      <c r="F68" s="23">
        <f t="shared" si="11"/>
        <v>16065</v>
      </c>
      <c r="G68" s="28">
        <f t="shared" si="12"/>
        <v>12852</v>
      </c>
      <c r="H68" s="32">
        <f t="shared" si="13"/>
        <v>11012.4</v>
      </c>
      <c r="I68" s="35">
        <f t="shared" si="14"/>
        <v>10089.450000000001</v>
      </c>
      <c r="J68" s="38">
        <f t="shared" si="15"/>
        <v>9229.5</v>
      </c>
      <c r="K68" s="32">
        <f t="shared" si="16"/>
        <v>7144.2</v>
      </c>
      <c r="L68" s="38">
        <f t="shared" si="17"/>
        <v>6804</v>
      </c>
    </row>
    <row r="69" spans="3:12">
      <c r="C69" s="19">
        <v>64</v>
      </c>
      <c r="D69" s="23">
        <f t="shared" si="9"/>
        <v>23116.799999999999</v>
      </c>
      <c r="E69" s="23">
        <f t="shared" si="10"/>
        <v>20563.2</v>
      </c>
      <c r="F69" s="23">
        <f t="shared" si="11"/>
        <v>16320</v>
      </c>
      <c r="G69" s="28">
        <f t="shared" si="12"/>
        <v>13056</v>
      </c>
      <c r="H69" s="32">
        <f t="shared" si="13"/>
        <v>11187.2</v>
      </c>
      <c r="I69" s="35">
        <f t="shared" si="14"/>
        <v>10249.6</v>
      </c>
      <c r="J69" s="38">
        <f t="shared" si="15"/>
        <v>9376</v>
      </c>
      <c r="K69" s="32">
        <f t="shared" si="16"/>
        <v>7257.6</v>
      </c>
      <c r="L69" s="38">
        <f t="shared" si="17"/>
        <v>6912</v>
      </c>
    </row>
    <row r="70" spans="3:12">
      <c r="C70" s="19">
        <v>65</v>
      </c>
      <c r="D70" s="23">
        <f t="shared" si="9"/>
        <v>23478</v>
      </c>
      <c r="E70" s="23">
        <f t="shared" si="10"/>
        <v>20884.5</v>
      </c>
      <c r="F70" s="23">
        <f t="shared" si="11"/>
        <v>16575</v>
      </c>
      <c r="G70" s="28">
        <f t="shared" si="12"/>
        <v>13260</v>
      </c>
      <c r="H70" s="32">
        <f t="shared" si="13"/>
        <v>11362</v>
      </c>
      <c r="I70" s="35">
        <f t="shared" si="14"/>
        <v>10409.75</v>
      </c>
      <c r="J70" s="38">
        <f t="shared" si="15"/>
        <v>9522.5</v>
      </c>
      <c r="K70" s="32">
        <f t="shared" si="16"/>
        <v>7371</v>
      </c>
      <c r="L70" s="38">
        <f t="shared" si="17"/>
        <v>7020</v>
      </c>
    </row>
    <row r="71" spans="3:12">
      <c r="C71" s="20">
        <v>66</v>
      </c>
      <c r="D71" s="23">
        <f t="shared" si="9"/>
        <v>23839.200000000001</v>
      </c>
      <c r="E71" s="23">
        <f t="shared" si="10"/>
        <v>21205.8</v>
      </c>
      <c r="F71" s="23">
        <f t="shared" si="11"/>
        <v>16830</v>
      </c>
      <c r="G71" s="28">
        <f t="shared" si="12"/>
        <v>13464</v>
      </c>
      <c r="H71" s="32">
        <f t="shared" si="13"/>
        <v>11536.8</v>
      </c>
      <c r="I71" s="35">
        <f t="shared" si="14"/>
        <v>10569.9</v>
      </c>
      <c r="J71" s="38">
        <f t="shared" si="15"/>
        <v>9669</v>
      </c>
      <c r="K71" s="32">
        <f t="shared" si="16"/>
        <v>7484.4</v>
      </c>
      <c r="L71" s="38">
        <f t="shared" si="17"/>
        <v>7128</v>
      </c>
    </row>
    <row r="72" spans="3:12">
      <c r="C72" s="20">
        <v>67</v>
      </c>
      <c r="D72" s="23">
        <f t="shared" si="9"/>
        <v>24200.400000000001</v>
      </c>
      <c r="E72" s="23">
        <f t="shared" si="10"/>
        <v>21527.1</v>
      </c>
      <c r="F72" s="23">
        <f t="shared" si="11"/>
        <v>17085</v>
      </c>
      <c r="G72" s="28">
        <f t="shared" si="12"/>
        <v>13668</v>
      </c>
      <c r="H72" s="32">
        <f t="shared" si="13"/>
        <v>11711.6</v>
      </c>
      <c r="I72" s="35">
        <f t="shared" si="14"/>
        <v>10730.05</v>
      </c>
      <c r="J72" s="38">
        <f t="shared" si="15"/>
        <v>9815.5</v>
      </c>
      <c r="K72" s="32">
        <f t="shared" si="16"/>
        <v>7597.8</v>
      </c>
      <c r="L72" s="38">
        <f t="shared" si="17"/>
        <v>7236</v>
      </c>
    </row>
    <row r="73" spans="3:12">
      <c r="C73" s="20">
        <v>68</v>
      </c>
      <c r="D73" s="23">
        <f t="shared" si="9"/>
        <v>24561.599999999999</v>
      </c>
      <c r="E73" s="23">
        <f t="shared" si="10"/>
        <v>21848.400000000001</v>
      </c>
      <c r="F73" s="23">
        <f t="shared" si="11"/>
        <v>17340</v>
      </c>
      <c r="G73" s="28">
        <f t="shared" si="12"/>
        <v>13872</v>
      </c>
      <c r="H73" s="32">
        <f t="shared" si="13"/>
        <v>11886.4</v>
      </c>
      <c r="I73" s="35">
        <f t="shared" si="14"/>
        <v>10890.2</v>
      </c>
      <c r="J73" s="38">
        <f t="shared" si="15"/>
        <v>9962</v>
      </c>
      <c r="K73" s="32">
        <f t="shared" si="16"/>
        <v>7711.2</v>
      </c>
      <c r="L73" s="38">
        <f t="shared" si="17"/>
        <v>7344</v>
      </c>
    </row>
    <row r="74" spans="3:12">
      <c r="C74" s="20">
        <v>69</v>
      </c>
      <c r="D74" s="23">
        <f t="shared" si="9"/>
        <v>24922.799999999999</v>
      </c>
      <c r="E74" s="23">
        <f t="shared" si="10"/>
        <v>22169.7</v>
      </c>
      <c r="F74" s="23">
        <f t="shared" si="11"/>
        <v>17595</v>
      </c>
      <c r="G74" s="28">
        <f t="shared" si="12"/>
        <v>14076</v>
      </c>
      <c r="H74" s="32">
        <f t="shared" si="13"/>
        <v>12061.2</v>
      </c>
      <c r="I74" s="35">
        <f t="shared" si="14"/>
        <v>11050.35</v>
      </c>
      <c r="J74" s="38">
        <f t="shared" si="15"/>
        <v>10108.5</v>
      </c>
      <c r="K74" s="32">
        <f t="shared" si="16"/>
        <v>7824.6</v>
      </c>
      <c r="L74" s="38">
        <f t="shared" si="17"/>
        <v>7452</v>
      </c>
    </row>
    <row r="75" spans="3:12">
      <c r="C75" s="20">
        <v>70</v>
      </c>
      <c r="D75" s="23">
        <f t="shared" si="9"/>
        <v>25284</v>
      </c>
      <c r="E75" s="23">
        <f t="shared" si="10"/>
        <v>22491</v>
      </c>
      <c r="F75" s="23">
        <f t="shared" si="11"/>
        <v>17850</v>
      </c>
      <c r="G75" s="28">
        <f t="shared" si="12"/>
        <v>14280</v>
      </c>
      <c r="H75" s="32">
        <f t="shared" si="13"/>
        <v>12236</v>
      </c>
      <c r="I75" s="35">
        <f t="shared" si="14"/>
        <v>11210.5</v>
      </c>
      <c r="J75" s="38">
        <f t="shared" si="15"/>
        <v>10255</v>
      </c>
      <c r="K75" s="32">
        <f t="shared" si="16"/>
        <v>7938</v>
      </c>
      <c r="L75" s="38">
        <f t="shared" si="17"/>
        <v>7560</v>
      </c>
    </row>
    <row r="76" spans="3:12">
      <c r="C76" s="20">
        <v>71</v>
      </c>
      <c r="D76" s="23">
        <f t="shared" ref="D76:D105" si="18">$D$4*C76/100</f>
        <v>25645.200000000001</v>
      </c>
      <c r="E76" s="23">
        <f t="shared" ref="E76:E105" si="19">$E$4*C76/100</f>
        <v>22812.3</v>
      </c>
      <c r="F76" s="23">
        <f t="shared" ref="F76:F105" si="20">$F$4*C76/100</f>
        <v>18105</v>
      </c>
      <c r="G76" s="28">
        <f t="shared" ref="G76:G105" si="21">$G$4*C76/100</f>
        <v>14484</v>
      </c>
      <c r="H76" s="32">
        <f t="shared" ref="H76:H105" si="22">$H$4*C76/100</f>
        <v>12410.8</v>
      </c>
      <c r="I76" s="35">
        <f t="shared" ref="I76:I105" si="23">$I$4*C76/100</f>
        <v>11370.65</v>
      </c>
      <c r="J76" s="38">
        <f t="shared" ref="J76:J105" si="24">$J$4*C76/100</f>
        <v>10401.5</v>
      </c>
      <c r="K76" s="32">
        <f t="shared" ref="K76:K105" si="25">$K$4*C76/100</f>
        <v>8051.4</v>
      </c>
      <c r="L76" s="38">
        <f t="shared" ref="L76:L105" si="26">$L$4*C76/100</f>
        <v>7668</v>
      </c>
    </row>
    <row r="77" spans="3:12">
      <c r="C77" s="20">
        <v>72</v>
      </c>
      <c r="D77" s="23">
        <f t="shared" si="18"/>
        <v>26006.400000000001</v>
      </c>
      <c r="E77" s="23">
        <f t="shared" si="19"/>
        <v>23133.599999999999</v>
      </c>
      <c r="F77" s="23">
        <f t="shared" si="20"/>
        <v>18360</v>
      </c>
      <c r="G77" s="28">
        <f t="shared" si="21"/>
        <v>14688</v>
      </c>
      <c r="H77" s="32">
        <f t="shared" si="22"/>
        <v>12585.6</v>
      </c>
      <c r="I77" s="35">
        <f t="shared" si="23"/>
        <v>11530.8</v>
      </c>
      <c r="J77" s="38">
        <f t="shared" si="24"/>
        <v>10548</v>
      </c>
      <c r="K77" s="32">
        <f t="shared" si="25"/>
        <v>8164.8</v>
      </c>
      <c r="L77" s="38">
        <f t="shared" si="26"/>
        <v>7776</v>
      </c>
    </row>
    <row r="78" spans="3:12">
      <c r="C78" s="20">
        <v>73</v>
      </c>
      <c r="D78" s="23">
        <f t="shared" si="18"/>
        <v>26367.599999999999</v>
      </c>
      <c r="E78" s="23">
        <f t="shared" si="19"/>
        <v>23454.9</v>
      </c>
      <c r="F78" s="23">
        <f t="shared" si="20"/>
        <v>18615</v>
      </c>
      <c r="G78" s="28">
        <f t="shared" si="21"/>
        <v>14892</v>
      </c>
      <c r="H78" s="32">
        <f t="shared" si="22"/>
        <v>12760.4</v>
      </c>
      <c r="I78" s="35">
        <f t="shared" si="23"/>
        <v>11690.95</v>
      </c>
      <c r="J78" s="38">
        <f t="shared" si="24"/>
        <v>10694.5</v>
      </c>
      <c r="K78" s="32">
        <f t="shared" si="25"/>
        <v>8278.2000000000007</v>
      </c>
      <c r="L78" s="38">
        <f t="shared" si="26"/>
        <v>7884</v>
      </c>
    </row>
    <row r="79" spans="3:12">
      <c r="C79" s="20">
        <v>74</v>
      </c>
      <c r="D79" s="23">
        <f t="shared" si="18"/>
        <v>26728.799999999999</v>
      </c>
      <c r="E79" s="23">
        <f t="shared" si="19"/>
        <v>23776.2</v>
      </c>
      <c r="F79" s="23">
        <f t="shared" si="20"/>
        <v>18870</v>
      </c>
      <c r="G79" s="28">
        <f t="shared" si="21"/>
        <v>15096</v>
      </c>
      <c r="H79" s="32">
        <f t="shared" si="22"/>
        <v>12935.2</v>
      </c>
      <c r="I79" s="35">
        <f t="shared" si="23"/>
        <v>11851.1</v>
      </c>
      <c r="J79" s="38">
        <f t="shared" si="24"/>
        <v>10841</v>
      </c>
      <c r="K79" s="32">
        <f t="shared" si="25"/>
        <v>8391.6</v>
      </c>
      <c r="L79" s="38">
        <f t="shared" si="26"/>
        <v>7992</v>
      </c>
    </row>
    <row r="80" spans="3:12">
      <c r="C80" s="20">
        <v>75</v>
      </c>
      <c r="D80" s="23">
        <f t="shared" si="18"/>
        <v>27090</v>
      </c>
      <c r="E80" s="23">
        <f t="shared" si="19"/>
        <v>24097.5</v>
      </c>
      <c r="F80" s="23">
        <f t="shared" si="20"/>
        <v>19125</v>
      </c>
      <c r="G80" s="28">
        <f t="shared" si="21"/>
        <v>15300</v>
      </c>
      <c r="H80" s="32">
        <f t="shared" si="22"/>
        <v>13110</v>
      </c>
      <c r="I80" s="35">
        <f t="shared" si="23"/>
        <v>12011.25</v>
      </c>
      <c r="J80" s="38">
        <f t="shared" si="24"/>
        <v>10987.5</v>
      </c>
      <c r="K80" s="32">
        <f t="shared" si="25"/>
        <v>8505</v>
      </c>
      <c r="L80" s="38">
        <f t="shared" si="26"/>
        <v>8100</v>
      </c>
    </row>
    <row r="81" spans="3:12">
      <c r="C81" s="20">
        <v>76</v>
      </c>
      <c r="D81" s="23">
        <f t="shared" si="18"/>
        <v>27451.200000000001</v>
      </c>
      <c r="E81" s="23">
        <f t="shared" si="19"/>
        <v>24418.799999999999</v>
      </c>
      <c r="F81" s="23">
        <f t="shared" si="20"/>
        <v>19380</v>
      </c>
      <c r="G81" s="28">
        <f t="shared" si="21"/>
        <v>15504</v>
      </c>
      <c r="H81" s="32">
        <f t="shared" si="22"/>
        <v>13284.8</v>
      </c>
      <c r="I81" s="35">
        <f t="shared" si="23"/>
        <v>12171.4</v>
      </c>
      <c r="J81" s="38">
        <f t="shared" si="24"/>
        <v>11134</v>
      </c>
      <c r="K81" s="32">
        <f t="shared" si="25"/>
        <v>8618.4</v>
      </c>
      <c r="L81" s="38">
        <f t="shared" si="26"/>
        <v>8208</v>
      </c>
    </row>
    <row r="82" spans="3:12">
      <c r="C82" s="20">
        <v>77</v>
      </c>
      <c r="D82" s="23">
        <f t="shared" si="18"/>
        <v>27812.400000000001</v>
      </c>
      <c r="E82" s="23">
        <f t="shared" si="19"/>
        <v>24740.1</v>
      </c>
      <c r="F82" s="23">
        <f t="shared" si="20"/>
        <v>19635</v>
      </c>
      <c r="G82" s="28">
        <f t="shared" si="21"/>
        <v>15708</v>
      </c>
      <c r="H82" s="32">
        <f t="shared" si="22"/>
        <v>13459.6</v>
      </c>
      <c r="I82" s="35">
        <f t="shared" si="23"/>
        <v>12331.55</v>
      </c>
      <c r="J82" s="38">
        <f t="shared" si="24"/>
        <v>11280.5</v>
      </c>
      <c r="K82" s="32">
        <f t="shared" si="25"/>
        <v>8731.7999999999993</v>
      </c>
      <c r="L82" s="38">
        <f t="shared" si="26"/>
        <v>8316</v>
      </c>
    </row>
    <row r="83" spans="3:12">
      <c r="C83" s="20">
        <v>78</v>
      </c>
      <c r="D83" s="23">
        <f t="shared" si="18"/>
        <v>28173.599999999999</v>
      </c>
      <c r="E83" s="23">
        <f t="shared" si="19"/>
        <v>25061.4</v>
      </c>
      <c r="F83" s="23">
        <f t="shared" si="20"/>
        <v>19890</v>
      </c>
      <c r="G83" s="28">
        <f t="shared" si="21"/>
        <v>15912</v>
      </c>
      <c r="H83" s="32">
        <f t="shared" si="22"/>
        <v>13634.4</v>
      </c>
      <c r="I83" s="35">
        <f t="shared" si="23"/>
        <v>12491.7</v>
      </c>
      <c r="J83" s="38">
        <f t="shared" si="24"/>
        <v>11427</v>
      </c>
      <c r="K83" s="32">
        <f t="shared" si="25"/>
        <v>8845.2000000000007</v>
      </c>
      <c r="L83" s="38">
        <f t="shared" si="26"/>
        <v>8424</v>
      </c>
    </row>
    <row r="84" spans="3:12">
      <c r="C84" s="20">
        <v>79</v>
      </c>
      <c r="D84" s="23">
        <f t="shared" si="18"/>
        <v>28534.799999999999</v>
      </c>
      <c r="E84" s="23">
        <f t="shared" si="19"/>
        <v>25382.7</v>
      </c>
      <c r="F84" s="23">
        <f t="shared" si="20"/>
        <v>20145</v>
      </c>
      <c r="G84" s="28">
        <f t="shared" si="21"/>
        <v>16116</v>
      </c>
      <c r="H84" s="32">
        <f t="shared" si="22"/>
        <v>13809.2</v>
      </c>
      <c r="I84" s="35">
        <f t="shared" si="23"/>
        <v>12651.85</v>
      </c>
      <c r="J84" s="38">
        <f t="shared" si="24"/>
        <v>11573.5</v>
      </c>
      <c r="K84" s="32">
        <f t="shared" si="25"/>
        <v>8958.6</v>
      </c>
      <c r="L84" s="38">
        <f t="shared" si="26"/>
        <v>8532</v>
      </c>
    </row>
    <row r="85" spans="3:12">
      <c r="C85" s="20">
        <v>80</v>
      </c>
      <c r="D85" s="23">
        <f t="shared" si="18"/>
        <v>28896</v>
      </c>
      <c r="E85" s="23">
        <f t="shared" si="19"/>
        <v>25704</v>
      </c>
      <c r="F85" s="23">
        <f t="shared" si="20"/>
        <v>20400</v>
      </c>
      <c r="G85" s="28">
        <f t="shared" si="21"/>
        <v>16320</v>
      </c>
      <c r="H85" s="32">
        <f t="shared" si="22"/>
        <v>13984</v>
      </c>
      <c r="I85" s="35">
        <f t="shared" si="23"/>
        <v>12812</v>
      </c>
      <c r="J85" s="38">
        <f t="shared" si="24"/>
        <v>11720</v>
      </c>
      <c r="K85" s="32">
        <f t="shared" si="25"/>
        <v>9072</v>
      </c>
      <c r="L85" s="38">
        <f t="shared" si="26"/>
        <v>8640</v>
      </c>
    </row>
    <row r="86" spans="3:12">
      <c r="C86" s="20">
        <v>81</v>
      </c>
      <c r="D86" s="23">
        <f t="shared" si="18"/>
        <v>29257.200000000001</v>
      </c>
      <c r="E86" s="23">
        <f t="shared" si="19"/>
        <v>26025.3</v>
      </c>
      <c r="F86" s="23">
        <f t="shared" si="20"/>
        <v>20655</v>
      </c>
      <c r="G86" s="28">
        <f t="shared" si="21"/>
        <v>16524</v>
      </c>
      <c r="H86" s="32">
        <f t="shared" si="22"/>
        <v>14158.8</v>
      </c>
      <c r="I86" s="35">
        <f t="shared" si="23"/>
        <v>12972.15</v>
      </c>
      <c r="J86" s="38">
        <f t="shared" si="24"/>
        <v>11866.5</v>
      </c>
      <c r="K86" s="32">
        <f t="shared" si="25"/>
        <v>9185.4</v>
      </c>
      <c r="L86" s="38">
        <f t="shared" si="26"/>
        <v>8748</v>
      </c>
    </row>
    <row r="87" spans="3:12">
      <c r="C87" s="20">
        <v>82</v>
      </c>
      <c r="D87" s="23">
        <f t="shared" si="18"/>
        <v>29618.400000000001</v>
      </c>
      <c r="E87" s="23">
        <f t="shared" si="19"/>
        <v>26346.6</v>
      </c>
      <c r="F87" s="23">
        <f t="shared" si="20"/>
        <v>20910</v>
      </c>
      <c r="G87" s="28">
        <f t="shared" si="21"/>
        <v>16728</v>
      </c>
      <c r="H87" s="32">
        <f t="shared" si="22"/>
        <v>14333.6</v>
      </c>
      <c r="I87" s="35">
        <f t="shared" si="23"/>
        <v>13132.3</v>
      </c>
      <c r="J87" s="38">
        <f t="shared" si="24"/>
        <v>12013</v>
      </c>
      <c r="K87" s="32">
        <f t="shared" si="25"/>
        <v>9298.7999999999993</v>
      </c>
      <c r="L87" s="38">
        <f t="shared" si="26"/>
        <v>8856</v>
      </c>
    </row>
    <row r="88" spans="3:12">
      <c r="C88" s="20">
        <v>83</v>
      </c>
      <c r="D88" s="23">
        <f t="shared" si="18"/>
        <v>29979.599999999999</v>
      </c>
      <c r="E88" s="23">
        <f t="shared" si="19"/>
        <v>26667.9</v>
      </c>
      <c r="F88" s="23">
        <f t="shared" si="20"/>
        <v>21165</v>
      </c>
      <c r="G88" s="28">
        <f t="shared" si="21"/>
        <v>16932</v>
      </c>
      <c r="H88" s="32">
        <f t="shared" si="22"/>
        <v>14508.4</v>
      </c>
      <c r="I88" s="35">
        <f t="shared" si="23"/>
        <v>13292.45</v>
      </c>
      <c r="J88" s="38">
        <f t="shared" si="24"/>
        <v>12159.5</v>
      </c>
      <c r="K88" s="32">
        <f t="shared" si="25"/>
        <v>9412.2000000000007</v>
      </c>
      <c r="L88" s="38">
        <f t="shared" si="26"/>
        <v>8964</v>
      </c>
    </row>
    <row r="89" spans="3:12">
      <c r="C89" s="20">
        <v>84</v>
      </c>
      <c r="D89" s="23">
        <f t="shared" si="18"/>
        <v>30340.799999999999</v>
      </c>
      <c r="E89" s="23">
        <f t="shared" si="19"/>
        <v>26989.200000000001</v>
      </c>
      <c r="F89" s="23">
        <f t="shared" si="20"/>
        <v>21420</v>
      </c>
      <c r="G89" s="28">
        <f t="shared" si="21"/>
        <v>17136</v>
      </c>
      <c r="H89" s="32">
        <f t="shared" si="22"/>
        <v>14683.2</v>
      </c>
      <c r="I89" s="35">
        <f t="shared" si="23"/>
        <v>13452.6</v>
      </c>
      <c r="J89" s="38">
        <f t="shared" si="24"/>
        <v>12306</v>
      </c>
      <c r="K89" s="32">
        <f t="shared" si="25"/>
        <v>9525.6</v>
      </c>
      <c r="L89" s="38">
        <f t="shared" si="26"/>
        <v>9072</v>
      </c>
    </row>
    <row r="90" spans="3:12">
      <c r="C90" s="20">
        <v>85</v>
      </c>
      <c r="D90" s="23">
        <f t="shared" si="18"/>
        <v>30702</v>
      </c>
      <c r="E90" s="23">
        <f t="shared" si="19"/>
        <v>27310.5</v>
      </c>
      <c r="F90" s="23">
        <f t="shared" si="20"/>
        <v>21675</v>
      </c>
      <c r="G90" s="28">
        <f t="shared" si="21"/>
        <v>17340</v>
      </c>
      <c r="H90" s="32">
        <f t="shared" si="22"/>
        <v>14858</v>
      </c>
      <c r="I90" s="35">
        <f t="shared" si="23"/>
        <v>13612.75</v>
      </c>
      <c r="J90" s="38">
        <f t="shared" si="24"/>
        <v>12452.5</v>
      </c>
      <c r="K90" s="32">
        <f t="shared" si="25"/>
        <v>9639</v>
      </c>
      <c r="L90" s="38">
        <f t="shared" si="26"/>
        <v>9180</v>
      </c>
    </row>
    <row r="91" spans="3:12">
      <c r="C91" s="20">
        <v>86</v>
      </c>
      <c r="D91" s="23">
        <f t="shared" si="18"/>
        <v>31063.200000000001</v>
      </c>
      <c r="E91" s="23">
        <f t="shared" si="19"/>
        <v>27631.8</v>
      </c>
      <c r="F91" s="23">
        <f t="shared" si="20"/>
        <v>21930</v>
      </c>
      <c r="G91" s="28">
        <f t="shared" si="21"/>
        <v>17544</v>
      </c>
      <c r="H91" s="32">
        <f t="shared" si="22"/>
        <v>15032.8</v>
      </c>
      <c r="I91" s="35">
        <f t="shared" si="23"/>
        <v>13772.9</v>
      </c>
      <c r="J91" s="38">
        <f t="shared" si="24"/>
        <v>12599</v>
      </c>
      <c r="K91" s="32">
        <f t="shared" si="25"/>
        <v>9752.4</v>
      </c>
      <c r="L91" s="38">
        <f t="shared" si="26"/>
        <v>9288</v>
      </c>
    </row>
    <row r="92" spans="3:12">
      <c r="C92" s="20">
        <v>87</v>
      </c>
      <c r="D92" s="23">
        <f t="shared" si="18"/>
        <v>31424.400000000001</v>
      </c>
      <c r="E92" s="23">
        <f t="shared" si="19"/>
        <v>27953.1</v>
      </c>
      <c r="F92" s="23">
        <f t="shared" si="20"/>
        <v>22185</v>
      </c>
      <c r="G92" s="28">
        <f t="shared" si="21"/>
        <v>17748</v>
      </c>
      <c r="H92" s="32">
        <f t="shared" si="22"/>
        <v>15207.6</v>
      </c>
      <c r="I92" s="35">
        <f t="shared" si="23"/>
        <v>13933.05</v>
      </c>
      <c r="J92" s="38">
        <f t="shared" si="24"/>
        <v>12745.5</v>
      </c>
      <c r="K92" s="32">
        <f t="shared" si="25"/>
        <v>9865.7999999999993</v>
      </c>
      <c r="L92" s="38">
        <f t="shared" si="26"/>
        <v>9396</v>
      </c>
    </row>
    <row r="93" spans="3:12">
      <c r="C93" s="20">
        <v>88</v>
      </c>
      <c r="D93" s="23">
        <f t="shared" si="18"/>
        <v>31785.599999999999</v>
      </c>
      <c r="E93" s="23">
        <f t="shared" si="19"/>
        <v>28274.400000000001</v>
      </c>
      <c r="F93" s="23">
        <f t="shared" si="20"/>
        <v>22440</v>
      </c>
      <c r="G93" s="28">
        <f t="shared" si="21"/>
        <v>17952</v>
      </c>
      <c r="H93" s="32">
        <f t="shared" si="22"/>
        <v>15382.4</v>
      </c>
      <c r="I93" s="35">
        <f t="shared" si="23"/>
        <v>14093.2</v>
      </c>
      <c r="J93" s="38">
        <f t="shared" si="24"/>
        <v>12892</v>
      </c>
      <c r="K93" s="32">
        <f t="shared" si="25"/>
        <v>9979.2000000000007</v>
      </c>
      <c r="L93" s="38">
        <f t="shared" si="26"/>
        <v>9504</v>
      </c>
    </row>
    <row r="94" spans="3:12">
      <c r="C94" s="20">
        <v>89</v>
      </c>
      <c r="D94" s="23">
        <f t="shared" si="18"/>
        <v>32146.799999999999</v>
      </c>
      <c r="E94" s="23">
        <f t="shared" si="19"/>
        <v>28595.7</v>
      </c>
      <c r="F94" s="23">
        <f t="shared" si="20"/>
        <v>22695</v>
      </c>
      <c r="G94" s="28">
        <f t="shared" si="21"/>
        <v>18156</v>
      </c>
      <c r="H94" s="32">
        <f t="shared" si="22"/>
        <v>15557.2</v>
      </c>
      <c r="I94" s="35">
        <f t="shared" si="23"/>
        <v>14253.35</v>
      </c>
      <c r="J94" s="38">
        <f t="shared" si="24"/>
        <v>13038.5</v>
      </c>
      <c r="K94" s="32">
        <f t="shared" si="25"/>
        <v>10092.6</v>
      </c>
      <c r="L94" s="38">
        <f t="shared" si="26"/>
        <v>9612</v>
      </c>
    </row>
    <row r="95" spans="3:12">
      <c r="C95" s="20">
        <v>90</v>
      </c>
      <c r="D95" s="23">
        <f t="shared" si="18"/>
        <v>32508</v>
      </c>
      <c r="E95" s="23">
        <f t="shared" si="19"/>
        <v>28917</v>
      </c>
      <c r="F95" s="23">
        <f t="shared" si="20"/>
        <v>22950</v>
      </c>
      <c r="G95" s="28">
        <f t="shared" si="21"/>
        <v>18360</v>
      </c>
      <c r="H95" s="32">
        <f t="shared" si="22"/>
        <v>15732</v>
      </c>
      <c r="I95" s="35">
        <f t="shared" si="23"/>
        <v>14413.5</v>
      </c>
      <c r="J95" s="38">
        <f t="shared" si="24"/>
        <v>13185</v>
      </c>
      <c r="K95" s="32">
        <f t="shared" si="25"/>
        <v>10206</v>
      </c>
      <c r="L95" s="38">
        <f t="shared" si="26"/>
        <v>9720</v>
      </c>
    </row>
    <row r="96" spans="3:12">
      <c r="C96" s="20">
        <v>91</v>
      </c>
      <c r="D96" s="23">
        <f t="shared" si="18"/>
        <v>32869.199999999997</v>
      </c>
      <c r="E96" s="23">
        <f t="shared" si="19"/>
        <v>29238.3</v>
      </c>
      <c r="F96" s="23">
        <f t="shared" si="20"/>
        <v>23205</v>
      </c>
      <c r="G96" s="28">
        <f t="shared" si="21"/>
        <v>18564</v>
      </c>
      <c r="H96" s="32">
        <f t="shared" si="22"/>
        <v>15906.8</v>
      </c>
      <c r="I96" s="35">
        <f t="shared" si="23"/>
        <v>14573.65</v>
      </c>
      <c r="J96" s="38">
        <f t="shared" si="24"/>
        <v>13331.5</v>
      </c>
      <c r="K96" s="32">
        <f t="shared" si="25"/>
        <v>10319.4</v>
      </c>
      <c r="L96" s="38">
        <f t="shared" si="26"/>
        <v>9828</v>
      </c>
    </row>
    <row r="97" spans="3:16">
      <c r="C97" s="20">
        <v>92</v>
      </c>
      <c r="D97" s="23">
        <f t="shared" si="18"/>
        <v>33230.400000000001</v>
      </c>
      <c r="E97" s="23">
        <f t="shared" si="19"/>
        <v>29559.599999999999</v>
      </c>
      <c r="F97" s="23">
        <f t="shared" si="20"/>
        <v>23460</v>
      </c>
      <c r="G97" s="28">
        <f t="shared" si="21"/>
        <v>18768</v>
      </c>
      <c r="H97" s="32">
        <f t="shared" si="22"/>
        <v>16081.6</v>
      </c>
      <c r="I97" s="35">
        <f t="shared" si="23"/>
        <v>14733.8</v>
      </c>
      <c r="J97" s="38">
        <f t="shared" si="24"/>
        <v>13478</v>
      </c>
      <c r="K97" s="32">
        <f t="shared" si="25"/>
        <v>10432.799999999999</v>
      </c>
      <c r="L97" s="38">
        <f t="shared" si="26"/>
        <v>9936</v>
      </c>
    </row>
    <row r="98" spans="3:16">
      <c r="C98" s="20">
        <v>93</v>
      </c>
      <c r="D98" s="23">
        <f t="shared" si="18"/>
        <v>33591.599999999999</v>
      </c>
      <c r="E98" s="23">
        <f t="shared" si="19"/>
        <v>29880.9</v>
      </c>
      <c r="F98" s="23">
        <f t="shared" si="20"/>
        <v>23715</v>
      </c>
      <c r="G98" s="28">
        <f t="shared" si="21"/>
        <v>18972</v>
      </c>
      <c r="H98" s="32">
        <f t="shared" si="22"/>
        <v>16256.4</v>
      </c>
      <c r="I98" s="35">
        <f t="shared" si="23"/>
        <v>14893.95</v>
      </c>
      <c r="J98" s="38">
        <f t="shared" si="24"/>
        <v>13624.5</v>
      </c>
      <c r="K98" s="32">
        <f t="shared" si="25"/>
        <v>10546.2</v>
      </c>
      <c r="L98" s="38">
        <f t="shared" si="26"/>
        <v>10044</v>
      </c>
    </row>
    <row r="99" spans="3:16">
      <c r="C99" s="20">
        <v>94</v>
      </c>
      <c r="D99" s="23">
        <f t="shared" si="18"/>
        <v>33952.800000000003</v>
      </c>
      <c r="E99" s="23">
        <f t="shared" si="19"/>
        <v>30202.2</v>
      </c>
      <c r="F99" s="23">
        <f t="shared" si="20"/>
        <v>23970</v>
      </c>
      <c r="G99" s="28">
        <f t="shared" si="21"/>
        <v>19176</v>
      </c>
      <c r="H99" s="32">
        <f t="shared" si="22"/>
        <v>16431.2</v>
      </c>
      <c r="I99" s="35">
        <f t="shared" si="23"/>
        <v>15054.1</v>
      </c>
      <c r="J99" s="38">
        <f t="shared" si="24"/>
        <v>13771</v>
      </c>
      <c r="K99" s="32">
        <f t="shared" si="25"/>
        <v>10659.6</v>
      </c>
      <c r="L99" s="38">
        <f t="shared" si="26"/>
        <v>10152</v>
      </c>
    </row>
    <row r="100" spans="3:16">
      <c r="C100" s="20">
        <v>95</v>
      </c>
      <c r="D100" s="23">
        <f t="shared" si="18"/>
        <v>34314</v>
      </c>
      <c r="E100" s="23">
        <f t="shared" si="19"/>
        <v>30523.5</v>
      </c>
      <c r="F100" s="23">
        <f t="shared" si="20"/>
        <v>24225</v>
      </c>
      <c r="G100" s="28">
        <f t="shared" si="21"/>
        <v>19380</v>
      </c>
      <c r="H100" s="32">
        <f t="shared" si="22"/>
        <v>16606</v>
      </c>
      <c r="I100" s="35">
        <f t="shared" si="23"/>
        <v>15214.25</v>
      </c>
      <c r="J100" s="38">
        <f t="shared" si="24"/>
        <v>13917.5</v>
      </c>
      <c r="K100" s="32">
        <f t="shared" si="25"/>
        <v>10773</v>
      </c>
      <c r="L100" s="38">
        <f t="shared" si="26"/>
        <v>10260</v>
      </c>
    </row>
    <row r="101" spans="3:16">
      <c r="C101" s="20">
        <v>96</v>
      </c>
      <c r="D101" s="23">
        <f t="shared" si="18"/>
        <v>34675.199999999997</v>
      </c>
      <c r="E101" s="23">
        <f t="shared" si="19"/>
        <v>30844.799999999999</v>
      </c>
      <c r="F101" s="23">
        <f t="shared" si="20"/>
        <v>24480</v>
      </c>
      <c r="G101" s="28">
        <f t="shared" si="21"/>
        <v>19584</v>
      </c>
      <c r="H101" s="32">
        <f t="shared" si="22"/>
        <v>16780.8</v>
      </c>
      <c r="I101" s="35">
        <f t="shared" si="23"/>
        <v>15374.4</v>
      </c>
      <c r="J101" s="38">
        <f t="shared" si="24"/>
        <v>14064</v>
      </c>
      <c r="K101" s="32">
        <f t="shared" si="25"/>
        <v>10886.4</v>
      </c>
      <c r="L101" s="38">
        <f t="shared" si="26"/>
        <v>10368</v>
      </c>
    </row>
    <row r="102" spans="3:16">
      <c r="C102" s="20">
        <v>97</v>
      </c>
      <c r="D102" s="23">
        <f t="shared" si="18"/>
        <v>35036.400000000001</v>
      </c>
      <c r="E102" s="23">
        <f t="shared" si="19"/>
        <v>31166.1</v>
      </c>
      <c r="F102" s="23">
        <f t="shared" si="20"/>
        <v>24735</v>
      </c>
      <c r="G102" s="28">
        <f t="shared" si="21"/>
        <v>19788</v>
      </c>
      <c r="H102" s="32">
        <f t="shared" si="22"/>
        <v>16955.599999999999</v>
      </c>
      <c r="I102" s="35">
        <f t="shared" si="23"/>
        <v>15534.55</v>
      </c>
      <c r="J102" s="38">
        <f t="shared" si="24"/>
        <v>14210.5</v>
      </c>
      <c r="K102" s="32">
        <f t="shared" si="25"/>
        <v>10999.8</v>
      </c>
      <c r="L102" s="38">
        <f t="shared" si="26"/>
        <v>10476</v>
      </c>
    </row>
    <row r="103" spans="3:16">
      <c r="C103" s="20">
        <v>98</v>
      </c>
      <c r="D103" s="23">
        <f t="shared" si="18"/>
        <v>35397.599999999999</v>
      </c>
      <c r="E103" s="23">
        <f t="shared" si="19"/>
        <v>31487.4</v>
      </c>
      <c r="F103" s="23">
        <f t="shared" si="20"/>
        <v>24990</v>
      </c>
      <c r="G103" s="28">
        <f t="shared" si="21"/>
        <v>19992</v>
      </c>
      <c r="H103" s="32">
        <f t="shared" si="22"/>
        <v>17130.400000000001</v>
      </c>
      <c r="I103" s="35">
        <f t="shared" si="23"/>
        <v>15694.7</v>
      </c>
      <c r="J103" s="38">
        <f t="shared" si="24"/>
        <v>14357</v>
      </c>
      <c r="K103" s="32">
        <f t="shared" si="25"/>
        <v>11113.2</v>
      </c>
      <c r="L103" s="38">
        <f t="shared" si="26"/>
        <v>10584</v>
      </c>
    </row>
    <row r="104" spans="3:16">
      <c r="C104" s="20">
        <v>99</v>
      </c>
      <c r="D104" s="23">
        <f t="shared" si="18"/>
        <v>35758.800000000003</v>
      </c>
      <c r="E104" s="23">
        <f t="shared" si="19"/>
        <v>31808.7</v>
      </c>
      <c r="F104" s="23">
        <f t="shared" si="20"/>
        <v>25245</v>
      </c>
      <c r="G104" s="28">
        <f t="shared" si="21"/>
        <v>20196</v>
      </c>
      <c r="H104" s="32">
        <f t="shared" si="22"/>
        <v>17305.2</v>
      </c>
      <c r="I104" s="35">
        <f t="shared" si="23"/>
        <v>15854.85</v>
      </c>
      <c r="J104" s="38">
        <f t="shared" si="24"/>
        <v>14503.5</v>
      </c>
      <c r="K104" s="32">
        <f t="shared" si="25"/>
        <v>11226.6</v>
      </c>
      <c r="L104" s="38">
        <f t="shared" si="26"/>
        <v>10692</v>
      </c>
    </row>
    <row r="105" spans="3:16" ht="13.5" thickBot="1">
      <c r="C105" s="20">
        <v>100</v>
      </c>
      <c r="D105" s="24">
        <f t="shared" si="18"/>
        <v>36120</v>
      </c>
      <c r="E105" s="24">
        <f t="shared" si="19"/>
        <v>32130</v>
      </c>
      <c r="F105" s="24">
        <f t="shared" si="20"/>
        <v>25500</v>
      </c>
      <c r="G105" s="29">
        <f t="shared" si="21"/>
        <v>20400</v>
      </c>
      <c r="H105" s="33">
        <f t="shared" si="22"/>
        <v>17480</v>
      </c>
      <c r="I105" s="36">
        <f t="shared" si="23"/>
        <v>16015</v>
      </c>
      <c r="J105" s="39">
        <f t="shared" si="24"/>
        <v>14650</v>
      </c>
      <c r="K105" s="33">
        <f t="shared" si="25"/>
        <v>11340</v>
      </c>
      <c r="L105" s="39">
        <f t="shared" si="26"/>
        <v>10800</v>
      </c>
    </row>
    <row r="106" spans="3:16">
      <c r="C106" s="21"/>
    </row>
    <row r="107" spans="3:16">
      <c r="C107" s="1"/>
    </row>
    <row r="108" spans="3:16">
      <c r="C108" s="1"/>
      <c r="O108" s="151" t="s">
        <v>474</v>
      </c>
      <c r="P108" s="152" t="s">
        <v>475</v>
      </c>
    </row>
    <row r="109" spans="3:16">
      <c r="N109" s="153" t="s">
        <v>14</v>
      </c>
      <c r="O109" s="156">
        <v>47</v>
      </c>
      <c r="P109" s="160">
        <v>22</v>
      </c>
    </row>
    <row r="110" spans="3:16">
      <c r="D110" s="221" t="s">
        <v>14</v>
      </c>
      <c r="E110" s="222" t="s">
        <v>15</v>
      </c>
      <c r="F110" s="222" t="s">
        <v>16</v>
      </c>
      <c r="G110" s="223" t="s">
        <v>17</v>
      </c>
      <c r="H110" s="65" t="s">
        <v>18</v>
      </c>
      <c r="I110" s="65" t="s">
        <v>19</v>
      </c>
      <c r="J110" s="65" t="s">
        <v>20</v>
      </c>
      <c r="K110" s="66" t="s">
        <v>21</v>
      </c>
      <c r="L110" s="66" t="s">
        <v>22</v>
      </c>
      <c r="N110" s="154" t="s">
        <v>15</v>
      </c>
      <c r="O110" s="157">
        <v>48</v>
      </c>
      <c r="P110" s="161">
        <v>23</v>
      </c>
    </row>
    <row r="111" spans="3:16">
      <c r="C111" s="62" t="s">
        <v>28</v>
      </c>
      <c r="D111" s="215">
        <v>0</v>
      </c>
      <c r="E111" s="217">
        <v>0</v>
      </c>
      <c r="F111" s="217">
        <v>0</v>
      </c>
      <c r="G111" s="217">
        <v>0</v>
      </c>
      <c r="H111" s="70">
        <v>1</v>
      </c>
      <c r="I111" s="70">
        <v>1</v>
      </c>
      <c r="J111" s="70">
        <v>1</v>
      </c>
      <c r="K111" s="224">
        <v>1</v>
      </c>
      <c r="L111" s="225">
        <v>1</v>
      </c>
      <c r="N111" s="154" t="s">
        <v>16</v>
      </c>
      <c r="O111" s="157">
        <v>49</v>
      </c>
      <c r="P111" s="161">
        <v>24</v>
      </c>
    </row>
    <row r="112" spans="3:16">
      <c r="C112" s="63" t="s">
        <v>38</v>
      </c>
      <c r="D112" s="216">
        <v>0</v>
      </c>
      <c r="E112" s="68">
        <v>0</v>
      </c>
      <c r="F112" s="68">
        <v>0</v>
      </c>
      <c r="G112" s="68">
        <v>0</v>
      </c>
      <c r="H112" s="68">
        <v>0</v>
      </c>
      <c r="I112" s="68">
        <v>0</v>
      </c>
      <c r="J112" s="68">
        <v>0</v>
      </c>
      <c r="K112" s="226">
        <v>1</v>
      </c>
      <c r="L112" s="71">
        <v>1</v>
      </c>
      <c r="N112" s="154" t="s">
        <v>17</v>
      </c>
      <c r="O112" s="158">
        <v>50</v>
      </c>
      <c r="P112" s="161">
        <v>25</v>
      </c>
    </row>
    <row r="113" spans="3:16">
      <c r="C113" s="63" t="s">
        <v>45</v>
      </c>
      <c r="D113" s="216">
        <v>0</v>
      </c>
      <c r="E113" s="68">
        <v>0</v>
      </c>
      <c r="F113" s="68">
        <v>0</v>
      </c>
      <c r="G113" s="68">
        <v>0</v>
      </c>
      <c r="H113" s="68">
        <v>0</v>
      </c>
      <c r="I113" s="68">
        <v>0</v>
      </c>
      <c r="J113" s="68">
        <v>0</v>
      </c>
      <c r="K113" s="68">
        <v>0</v>
      </c>
      <c r="L113" s="67">
        <v>0</v>
      </c>
      <c r="N113" s="154" t="s">
        <v>18</v>
      </c>
      <c r="O113" s="157">
        <v>43</v>
      </c>
      <c r="P113" s="161">
        <v>18</v>
      </c>
    </row>
    <row r="114" spans="3:16">
      <c r="C114" s="63" t="s">
        <v>57</v>
      </c>
      <c r="D114" s="218">
        <v>-1</v>
      </c>
      <c r="E114" s="220">
        <v>-1</v>
      </c>
      <c r="F114" s="220">
        <v>-1</v>
      </c>
      <c r="G114" s="220">
        <v>-1</v>
      </c>
      <c r="H114" s="68">
        <v>0</v>
      </c>
      <c r="I114" s="68">
        <v>0</v>
      </c>
      <c r="J114" s="68">
        <v>0</v>
      </c>
      <c r="K114" s="226">
        <v>1</v>
      </c>
      <c r="L114" s="71">
        <v>1</v>
      </c>
      <c r="N114" s="154" t="s">
        <v>19</v>
      </c>
      <c r="O114" s="157">
        <v>44</v>
      </c>
      <c r="P114" s="161">
        <v>19</v>
      </c>
    </row>
    <row r="115" spans="3:16">
      <c r="C115" s="63" t="s">
        <v>47</v>
      </c>
      <c r="D115" s="218">
        <v>-1</v>
      </c>
      <c r="E115" s="220">
        <v>-1</v>
      </c>
      <c r="F115" s="220">
        <v>-1</v>
      </c>
      <c r="G115" s="220">
        <v>-1</v>
      </c>
      <c r="H115" s="68">
        <v>0</v>
      </c>
      <c r="I115" s="68">
        <v>0</v>
      </c>
      <c r="J115" s="68">
        <v>0</v>
      </c>
      <c r="K115" s="68">
        <v>0</v>
      </c>
      <c r="L115" s="67">
        <v>0</v>
      </c>
      <c r="N115" s="154" t="s">
        <v>20</v>
      </c>
      <c r="O115" s="157">
        <v>45</v>
      </c>
      <c r="P115" s="161">
        <v>20</v>
      </c>
    </row>
    <row r="116" spans="3:16">
      <c r="C116" s="64" t="s">
        <v>49</v>
      </c>
      <c r="D116" s="219">
        <v>-1</v>
      </c>
      <c r="E116" s="72">
        <v>-1</v>
      </c>
      <c r="F116" s="72">
        <v>-1</v>
      </c>
      <c r="G116" s="72">
        <v>-1</v>
      </c>
      <c r="H116" s="72">
        <v>-1</v>
      </c>
      <c r="I116" s="72">
        <v>-1</v>
      </c>
      <c r="J116" s="72">
        <v>-1</v>
      </c>
      <c r="K116" s="227">
        <v>0</v>
      </c>
      <c r="L116" s="69">
        <v>0</v>
      </c>
      <c r="N116" s="154" t="s">
        <v>21</v>
      </c>
      <c r="O116" s="157">
        <v>39</v>
      </c>
      <c r="P116" s="161">
        <v>14</v>
      </c>
    </row>
    <row r="117" spans="3:16">
      <c r="N117" s="155" t="s">
        <v>22</v>
      </c>
      <c r="O117" s="159">
        <v>40</v>
      </c>
      <c r="P117" s="162">
        <v>15</v>
      </c>
    </row>
    <row r="118" spans="3:16">
      <c r="N118" s="421" t="s">
        <v>476</v>
      </c>
      <c r="O118" s="422"/>
      <c r="P118" s="423"/>
    </row>
  </sheetData>
  <mergeCells count="1">
    <mergeCell ref="N118:P1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C2:M108"/>
  <sheetViews>
    <sheetView topLeftCell="A79" workbookViewId="0">
      <selection activeCell="E54" sqref="E54"/>
    </sheetView>
  </sheetViews>
  <sheetFormatPr baseColWidth="10" defaultRowHeight="12.75"/>
  <sheetData>
    <row r="2" spans="3:13" ht="18">
      <c r="C2" s="424" t="s">
        <v>25</v>
      </c>
      <c r="D2" s="425"/>
      <c r="E2" s="425"/>
      <c r="F2" s="425"/>
      <c r="G2" s="425"/>
      <c r="H2" s="425"/>
      <c r="I2" s="425"/>
      <c r="J2" s="425"/>
      <c r="K2" s="425"/>
      <c r="L2" s="426"/>
    </row>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14">
        <f>$D$4*C6/100/12</f>
        <v>30.099999999999998</v>
      </c>
      <c r="E6" s="114">
        <f>$E$4*C6/100/12</f>
        <v>26.775000000000002</v>
      </c>
      <c r="F6" s="114">
        <f>$F$4*C6/100/12</f>
        <v>21.25</v>
      </c>
      <c r="G6" s="107">
        <f>$G$4*C6/100/12</f>
        <v>17</v>
      </c>
      <c r="H6" s="111">
        <f>$H$4*C6/100/12</f>
        <v>14.566666666666668</v>
      </c>
      <c r="I6" s="112">
        <f>$I$4*C6/100/12</f>
        <v>13.345833333333333</v>
      </c>
      <c r="J6" s="113">
        <f>$J$4*C6/100/12</f>
        <v>12.208333333333334</v>
      </c>
      <c r="K6" s="31">
        <f>$K$4*C6/100/12</f>
        <v>9.4500000000000011</v>
      </c>
      <c r="L6" s="110">
        <f>$L$4*C6/100/12</f>
        <v>9</v>
      </c>
      <c r="M6" s="17"/>
    </row>
    <row r="7" spans="3:13" ht="12.75" customHeight="1">
      <c r="C7" s="102">
        <v>2</v>
      </c>
      <c r="D7" s="115">
        <f t="shared" ref="D7:D10" si="0">$D$4*C7/100/12</f>
        <v>60.199999999999996</v>
      </c>
      <c r="E7" s="115">
        <f t="shared" ref="E7:E10" si="1">$E$4*C7/100/12</f>
        <v>53.550000000000004</v>
      </c>
      <c r="F7" s="115">
        <f t="shared" ref="F7:F10" si="2">$F$4*C7/100/12</f>
        <v>42.5</v>
      </c>
      <c r="G7" s="116">
        <f t="shared" ref="G7:G10" si="3">$G$4*C7/100/12</f>
        <v>34</v>
      </c>
      <c r="H7" s="111">
        <f t="shared" ref="H7:H10" si="4">$H$4*C7/100/12</f>
        <v>29.133333333333336</v>
      </c>
      <c r="I7" s="112">
        <f t="shared" ref="I7:I10" si="5">$I$4*C7/100/12</f>
        <v>26.691666666666666</v>
      </c>
      <c r="J7" s="113">
        <f t="shared" ref="J7:J10" si="6">$J$4*C7/100/12</f>
        <v>24.416666666666668</v>
      </c>
      <c r="K7" s="32">
        <f t="shared" ref="K7:K10" si="7">$K$4*C7/100/12</f>
        <v>18.900000000000002</v>
      </c>
      <c r="L7" s="110">
        <f t="shared" ref="L7:L10" si="8">$L$4*C7/100/12</f>
        <v>18</v>
      </c>
      <c r="M7" s="17"/>
    </row>
    <row r="8" spans="3:13" ht="12.75" customHeight="1">
      <c r="C8" s="102">
        <v>3</v>
      </c>
      <c r="D8" s="115">
        <f t="shared" si="0"/>
        <v>90.3</v>
      </c>
      <c r="E8" s="115">
        <f t="shared" si="1"/>
        <v>80.325000000000003</v>
      </c>
      <c r="F8" s="115">
        <f t="shared" si="2"/>
        <v>63.75</v>
      </c>
      <c r="G8" s="116">
        <f t="shared" si="3"/>
        <v>51</v>
      </c>
      <c r="H8" s="111">
        <f t="shared" si="4"/>
        <v>43.699999999999996</v>
      </c>
      <c r="I8" s="112">
        <f t="shared" si="5"/>
        <v>40.037500000000001</v>
      </c>
      <c r="J8" s="113">
        <f t="shared" si="6"/>
        <v>36.625</v>
      </c>
      <c r="K8" s="32">
        <f t="shared" si="7"/>
        <v>28.349999999999998</v>
      </c>
      <c r="L8" s="110">
        <f t="shared" si="8"/>
        <v>27</v>
      </c>
      <c r="M8" s="17"/>
    </row>
    <row r="9" spans="3:13" ht="12.75" customHeight="1">
      <c r="C9" s="102">
        <v>4</v>
      </c>
      <c r="D9" s="115">
        <f t="shared" si="0"/>
        <v>120.39999999999999</v>
      </c>
      <c r="E9" s="115">
        <f t="shared" si="1"/>
        <v>107.10000000000001</v>
      </c>
      <c r="F9" s="115">
        <f t="shared" si="2"/>
        <v>85</v>
      </c>
      <c r="G9" s="116">
        <f t="shared" si="3"/>
        <v>68</v>
      </c>
      <c r="H9" s="111">
        <f t="shared" si="4"/>
        <v>58.266666666666673</v>
      </c>
      <c r="I9" s="112">
        <f t="shared" si="5"/>
        <v>53.383333333333333</v>
      </c>
      <c r="J9" s="113">
        <f t="shared" si="6"/>
        <v>48.833333333333336</v>
      </c>
      <c r="K9" s="32">
        <f t="shared" si="7"/>
        <v>37.800000000000004</v>
      </c>
      <c r="L9" s="110">
        <f t="shared" si="8"/>
        <v>36</v>
      </c>
      <c r="M9" s="17"/>
    </row>
    <row r="10" spans="3:13" ht="12.75" customHeight="1">
      <c r="C10" s="102">
        <v>5</v>
      </c>
      <c r="D10" s="115">
        <f t="shared" si="0"/>
        <v>150.5</v>
      </c>
      <c r="E10" s="115">
        <f t="shared" si="1"/>
        <v>133.875</v>
      </c>
      <c r="F10" s="115">
        <f t="shared" si="2"/>
        <v>106.25</v>
      </c>
      <c r="G10" s="116">
        <f t="shared" si="3"/>
        <v>85</v>
      </c>
      <c r="H10" s="111">
        <f t="shared" si="4"/>
        <v>72.833333333333329</v>
      </c>
      <c r="I10" s="112">
        <f t="shared" si="5"/>
        <v>66.729166666666671</v>
      </c>
      <c r="J10" s="113">
        <f t="shared" si="6"/>
        <v>61.041666666666664</v>
      </c>
      <c r="K10" s="108">
        <f t="shared" si="7"/>
        <v>47.25</v>
      </c>
      <c r="L10" s="110">
        <f t="shared" si="8"/>
        <v>45</v>
      </c>
      <c r="M10" s="17"/>
    </row>
    <row r="11" spans="3:13">
      <c r="C11" s="100">
        <v>6</v>
      </c>
      <c r="D11" s="98">
        <f>$D$4*C11/100/12</f>
        <v>180.6</v>
      </c>
      <c r="E11" s="98">
        <f>$E$4*C11/100/12</f>
        <v>160.65</v>
      </c>
      <c r="F11" s="98">
        <f>$F$4*C11/100/12</f>
        <v>127.5</v>
      </c>
      <c r="G11" s="99">
        <f>$G$4*C11/100/12</f>
        <v>102</v>
      </c>
      <c r="H11" s="108">
        <f>$H$4*C11/100/12</f>
        <v>87.399999999999991</v>
      </c>
      <c r="I11" s="109">
        <f>$I$4*C11/100/12</f>
        <v>80.075000000000003</v>
      </c>
      <c r="J11" s="110">
        <f>$J$4*C11/100/12</f>
        <v>73.25</v>
      </c>
      <c r="K11" s="108">
        <f>$K$4*C11/100/12</f>
        <v>56.699999999999996</v>
      </c>
      <c r="L11" s="110">
        <f>$L$4*C11/100/12</f>
        <v>54</v>
      </c>
      <c r="M11" s="17"/>
    </row>
    <row r="12" spans="3:13">
      <c r="C12" s="19">
        <v>7</v>
      </c>
      <c r="D12" s="23">
        <f t="shared" ref="D12:D75" si="9">$D$4*C12/100/12</f>
        <v>210.70000000000002</v>
      </c>
      <c r="E12" s="23">
        <f t="shared" ref="E12:E75" si="10">$E$4*C12/100/12</f>
        <v>187.42499999999998</v>
      </c>
      <c r="F12" s="23">
        <f t="shared" ref="F12:F75" si="11">$F$4*C12/100/12</f>
        <v>148.75</v>
      </c>
      <c r="G12" s="28">
        <f t="shared" ref="G12:G75" si="12">$G$4*C12/100/12</f>
        <v>119</v>
      </c>
      <c r="H12" s="32">
        <f t="shared" ref="H12:H75" si="13">$H$4*C12/100/12</f>
        <v>101.96666666666665</v>
      </c>
      <c r="I12" s="35">
        <f t="shared" ref="I12:I75" si="14">$I$4*C12/100/12</f>
        <v>93.420833333333334</v>
      </c>
      <c r="J12" s="38">
        <f t="shared" ref="J12:J75" si="15">$J$4*C12/100/12</f>
        <v>85.458333333333329</v>
      </c>
      <c r="K12" s="32">
        <f t="shared" ref="K12:K75" si="16">$K$4*C12/100/12</f>
        <v>66.149999999999991</v>
      </c>
      <c r="L12" s="38">
        <f t="shared" ref="L12:L75" si="17">$L$4*C12/100/12</f>
        <v>63</v>
      </c>
      <c r="M12" s="17"/>
    </row>
    <row r="13" spans="3:13">
      <c r="C13" s="19">
        <v>8</v>
      </c>
      <c r="D13" s="23">
        <f t="shared" si="9"/>
        <v>240.79999999999998</v>
      </c>
      <c r="E13" s="23">
        <f t="shared" si="10"/>
        <v>214.20000000000002</v>
      </c>
      <c r="F13" s="23">
        <f t="shared" si="11"/>
        <v>170</v>
      </c>
      <c r="G13" s="28">
        <f t="shared" si="12"/>
        <v>136</v>
      </c>
      <c r="H13" s="32">
        <f t="shared" si="13"/>
        <v>116.53333333333335</v>
      </c>
      <c r="I13" s="35">
        <f t="shared" si="14"/>
        <v>106.76666666666667</v>
      </c>
      <c r="J13" s="38">
        <f t="shared" si="15"/>
        <v>97.666666666666671</v>
      </c>
      <c r="K13" s="32">
        <f t="shared" si="16"/>
        <v>75.600000000000009</v>
      </c>
      <c r="L13" s="38">
        <f t="shared" si="17"/>
        <v>72</v>
      </c>
      <c r="M13" s="17"/>
    </row>
    <row r="14" spans="3:13">
      <c r="C14" s="19">
        <v>9</v>
      </c>
      <c r="D14" s="23">
        <f t="shared" si="9"/>
        <v>270.90000000000003</v>
      </c>
      <c r="E14" s="23">
        <f t="shared" si="10"/>
        <v>240.97499999999999</v>
      </c>
      <c r="F14" s="23">
        <f t="shared" si="11"/>
        <v>191.25</v>
      </c>
      <c r="G14" s="28">
        <f t="shared" si="12"/>
        <v>153</v>
      </c>
      <c r="H14" s="32">
        <f t="shared" si="13"/>
        <v>131.1</v>
      </c>
      <c r="I14" s="35">
        <f t="shared" si="14"/>
        <v>120.1125</v>
      </c>
      <c r="J14" s="38">
        <f t="shared" si="15"/>
        <v>109.875</v>
      </c>
      <c r="K14" s="32">
        <f t="shared" si="16"/>
        <v>85.05</v>
      </c>
      <c r="L14" s="38">
        <f t="shared" si="17"/>
        <v>81</v>
      </c>
      <c r="M14" s="17"/>
    </row>
    <row r="15" spans="3:13">
      <c r="C15" s="19">
        <v>10</v>
      </c>
      <c r="D15" s="23">
        <f t="shared" si="9"/>
        <v>301</v>
      </c>
      <c r="E15" s="23">
        <f t="shared" si="10"/>
        <v>267.75</v>
      </c>
      <c r="F15" s="23">
        <f t="shared" si="11"/>
        <v>212.5</v>
      </c>
      <c r="G15" s="28">
        <f t="shared" si="12"/>
        <v>170</v>
      </c>
      <c r="H15" s="32">
        <f t="shared" si="13"/>
        <v>145.66666666666666</v>
      </c>
      <c r="I15" s="35">
        <f t="shared" si="14"/>
        <v>133.45833333333334</v>
      </c>
      <c r="J15" s="38">
        <f t="shared" si="15"/>
        <v>122.08333333333333</v>
      </c>
      <c r="K15" s="32">
        <f t="shared" si="16"/>
        <v>94.5</v>
      </c>
      <c r="L15" s="38">
        <f t="shared" si="17"/>
        <v>90</v>
      </c>
      <c r="M15" s="17"/>
    </row>
    <row r="16" spans="3:13">
      <c r="C16" s="19">
        <v>11</v>
      </c>
      <c r="D16" s="23">
        <f t="shared" si="9"/>
        <v>331.09999999999997</v>
      </c>
      <c r="E16" s="23">
        <f t="shared" si="10"/>
        <v>294.52500000000003</v>
      </c>
      <c r="F16" s="23">
        <f t="shared" si="11"/>
        <v>233.75</v>
      </c>
      <c r="G16" s="28">
        <f t="shared" si="12"/>
        <v>187</v>
      </c>
      <c r="H16" s="32">
        <f t="shared" si="13"/>
        <v>160.23333333333332</v>
      </c>
      <c r="I16" s="35">
        <f t="shared" si="14"/>
        <v>146.80416666666667</v>
      </c>
      <c r="J16" s="38">
        <f t="shared" si="15"/>
        <v>134.29166666666666</v>
      </c>
      <c r="K16" s="32">
        <f t="shared" si="16"/>
        <v>103.95</v>
      </c>
      <c r="L16" s="38">
        <f t="shared" si="17"/>
        <v>99</v>
      </c>
      <c r="M16" s="17"/>
    </row>
    <row r="17" spans="3:13">
      <c r="C17" s="19">
        <v>12</v>
      </c>
      <c r="D17" s="23">
        <f t="shared" si="9"/>
        <v>361.2</v>
      </c>
      <c r="E17" s="23">
        <f t="shared" si="10"/>
        <v>321.3</v>
      </c>
      <c r="F17" s="23">
        <f t="shared" si="11"/>
        <v>255</v>
      </c>
      <c r="G17" s="28">
        <f t="shared" si="12"/>
        <v>204</v>
      </c>
      <c r="H17" s="32">
        <f t="shared" si="13"/>
        <v>174.79999999999998</v>
      </c>
      <c r="I17" s="35">
        <f t="shared" si="14"/>
        <v>160.15</v>
      </c>
      <c r="J17" s="38">
        <f t="shared" si="15"/>
        <v>146.5</v>
      </c>
      <c r="K17" s="32">
        <f t="shared" si="16"/>
        <v>113.39999999999999</v>
      </c>
      <c r="L17" s="38">
        <f t="shared" si="17"/>
        <v>108</v>
      </c>
      <c r="M17" s="17"/>
    </row>
    <row r="18" spans="3:13">
      <c r="C18" s="19">
        <v>13</v>
      </c>
      <c r="D18" s="23">
        <f t="shared" si="9"/>
        <v>391.3</v>
      </c>
      <c r="E18" s="23">
        <f t="shared" si="10"/>
        <v>348.07499999999999</v>
      </c>
      <c r="F18" s="23">
        <f t="shared" si="11"/>
        <v>276.25</v>
      </c>
      <c r="G18" s="28">
        <f t="shared" si="12"/>
        <v>221</v>
      </c>
      <c r="H18" s="32">
        <f t="shared" si="13"/>
        <v>189.36666666666667</v>
      </c>
      <c r="I18" s="35">
        <f t="shared" si="14"/>
        <v>173.49583333333331</v>
      </c>
      <c r="J18" s="38">
        <f t="shared" si="15"/>
        <v>158.70833333333334</v>
      </c>
      <c r="K18" s="32">
        <f t="shared" si="16"/>
        <v>122.85000000000001</v>
      </c>
      <c r="L18" s="38">
        <f t="shared" si="17"/>
        <v>117</v>
      </c>
    </row>
    <row r="19" spans="3:13">
      <c r="C19" s="19">
        <v>14</v>
      </c>
      <c r="D19" s="23">
        <f t="shared" si="9"/>
        <v>421.40000000000003</v>
      </c>
      <c r="E19" s="23">
        <f t="shared" si="10"/>
        <v>374.84999999999997</v>
      </c>
      <c r="F19" s="23">
        <f t="shared" si="11"/>
        <v>297.5</v>
      </c>
      <c r="G19" s="28">
        <f t="shared" si="12"/>
        <v>238</v>
      </c>
      <c r="H19" s="32">
        <f t="shared" si="13"/>
        <v>203.93333333333331</v>
      </c>
      <c r="I19" s="35">
        <f t="shared" si="14"/>
        <v>186.84166666666667</v>
      </c>
      <c r="J19" s="38">
        <f t="shared" si="15"/>
        <v>170.91666666666666</v>
      </c>
      <c r="K19" s="32">
        <f t="shared" si="16"/>
        <v>132.29999999999998</v>
      </c>
      <c r="L19" s="38">
        <f t="shared" si="17"/>
        <v>126</v>
      </c>
    </row>
    <row r="20" spans="3:13">
      <c r="C20" s="19">
        <v>15</v>
      </c>
      <c r="D20" s="23">
        <f t="shared" si="9"/>
        <v>451.5</v>
      </c>
      <c r="E20" s="23">
        <f t="shared" si="10"/>
        <v>401.625</v>
      </c>
      <c r="F20" s="23">
        <f t="shared" si="11"/>
        <v>318.75</v>
      </c>
      <c r="G20" s="28">
        <f t="shared" si="12"/>
        <v>255</v>
      </c>
      <c r="H20" s="32">
        <f t="shared" si="13"/>
        <v>218.5</v>
      </c>
      <c r="I20" s="35">
        <f t="shared" si="14"/>
        <v>200.1875</v>
      </c>
      <c r="J20" s="38">
        <f t="shared" si="15"/>
        <v>183.125</v>
      </c>
      <c r="K20" s="32">
        <f t="shared" si="16"/>
        <v>141.75</v>
      </c>
      <c r="L20" s="38">
        <f t="shared" si="17"/>
        <v>135</v>
      </c>
    </row>
    <row r="21" spans="3:13">
      <c r="C21" s="19">
        <v>16</v>
      </c>
      <c r="D21" s="23">
        <f t="shared" si="9"/>
        <v>481.59999999999997</v>
      </c>
      <c r="E21" s="23">
        <f t="shared" si="10"/>
        <v>428.40000000000003</v>
      </c>
      <c r="F21" s="23">
        <f t="shared" si="11"/>
        <v>340</v>
      </c>
      <c r="G21" s="28">
        <f t="shared" si="12"/>
        <v>272</v>
      </c>
      <c r="H21" s="32">
        <f t="shared" si="13"/>
        <v>233.06666666666669</v>
      </c>
      <c r="I21" s="35">
        <f t="shared" si="14"/>
        <v>213.53333333333333</v>
      </c>
      <c r="J21" s="38">
        <f t="shared" si="15"/>
        <v>195.33333333333334</v>
      </c>
      <c r="K21" s="32">
        <f t="shared" si="16"/>
        <v>151.20000000000002</v>
      </c>
      <c r="L21" s="38">
        <f t="shared" si="17"/>
        <v>144</v>
      </c>
    </row>
    <row r="22" spans="3:13">
      <c r="C22" s="19">
        <v>17</v>
      </c>
      <c r="D22" s="23">
        <f t="shared" si="9"/>
        <v>511.7</v>
      </c>
      <c r="E22" s="23">
        <f t="shared" si="10"/>
        <v>455.17500000000001</v>
      </c>
      <c r="F22" s="23">
        <f t="shared" si="11"/>
        <v>361.25</v>
      </c>
      <c r="G22" s="28">
        <f t="shared" si="12"/>
        <v>289</v>
      </c>
      <c r="H22" s="32">
        <f t="shared" si="13"/>
        <v>247.63333333333333</v>
      </c>
      <c r="I22" s="35">
        <f t="shared" si="14"/>
        <v>226.87916666666669</v>
      </c>
      <c r="J22" s="38">
        <f t="shared" si="15"/>
        <v>207.54166666666666</v>
      </c>
      <c r="K22" s="32">
        <f t="shared" si="16"/>
        <v>160.65</v>
      </c>
      <c r="L22" s="38">
        <f t="shared" si="17"/>
        <v>153</v>
      </c>
    </row>
    <row r="23" spans="3:13">
      <c r="C23" s="19">
        <v>18</v>
      </c>
      <c r="D23" s="23">
        <f t="shared" si="9"/>
        <v>541.80000000000007</v>
      </c>
      <c r="E23" s="23">
        <f t="shared" si="10"/>
        <v>481.95</v>
      </c>
      <c r="F23" s="23">
        <f t="shared" si="11"/>
        <v>382.5</v>
      </c>
      <c r="G23" s="28">
        <f t="shared" si="12"/>
        <v>306</v>
      </c>
      <c r="H23" s="32">
        <f t="shared" si="13"/>
        <v>262.2</v>
      </c>
      <c r="I23" s="35">
        <f t="shared" si="14"/>
        <v>240.22499999999999</v>
      </c>
      <c r="J23" s="38">
        <f t="shared" si="15"/>
        <v>219.75</v>
      </c>
      <c r="K23" s="32">
        <f t="shared" si="16"/>
        <v>170.1</v>
      </c>
      <c r="L23" s="38">
        <f t="shared" si="17"/>
        <v>162</v>
      </c>
    </row>
    <row r="24" spans="3:13">
      <c r="C24" s="19">
        <v>19</v>
      </c>
      <c r="D24" s="23">
        <f t="shared" si="9"/>
        <v>571.9</v>
      </c>
      <c r="E24" s="23">
        <f t="shared" si="10"/>
        <v>508.72499999999997</v>
      </c>
      <c r="F24" s="23">
        <f t="shared" si="11"/>
        <v>403.75</v>
      </c>
      <c r="G24" s="28">
        <f t="shared" si="12"/>
        <v>323</v>
      </c>
      <c r="H24" s="32">
        <f t="shared" si="13"/>
        <v>276.76666666666665</v>
      </c>
      <c r="I24" s="35">
        <f t="shared" si="14"/>
        <v>253.57083333333333</v>
      </c>
      <c r="J24" s="38">
        <f t="shared" si="15"/>
        <v>231.95833333333334</v>
      </c>
      <c r="K24" s="32">
        <f t="shared" si="16"/>
        <v>179.54999999999998</v>
      </c>
      <c r="L24" s="38">
        <f t="shared" si="17"/>
        <v>171</v>
      </c>
    </row>
    <row r="25" spans="3:13">
      <c r="C25" s="19">
        <v>20</v>
      </c>
      <c r="D25" s="23">
        <f t="shared" si="9"/>
        <v>602</v>
      </c>
      <c r="E25" s="23">
        <f t="shared" si="10"/>
        <v>535.5</v>
      </c>
      <c r="F25" s="23">
        <f t="shared" si="11"/>
        <v>425</v>
      </c>
      <c r="G25" s="28">
        <f t="shared" si="12"/>
        <v>340</v>
      </c>
      <c r="H25" s="32">
        <f t="shared" si="13"/>
        <v>291.33333333333331</v>
      </c>
      <c r="I25" s="35">
        <f t="shared" si="14"/>
        <v>266.91666666666669</v>
      </c>
      <c r="J25" s="38">
        <f t="shared" si="15"/>
        <v>244.16666666666666</v>
      </c>
      <c r="K25" s="32">
        <f t="shared" si="16"/>
        <v>189</v>
      </c>
      <c r="L25" s="38">
        <f t="shared" si="17"/>
        <v>180</v>
      </c>
    </row>
    <row r="26" spans="3:13">
      <c r="C26" s="19">
        <v>21</v>
      </c>
      <c r="D26" s="23">
        <f t="shared" si="9"/>
        <v>632.1</v>
      </c>
      <c r="E26" s="23">
        <f t="shared" si="10"/>
        <v>562.27499999999998</v>
      </c>
      <c r="F26" s="23">
        <f t="shared" si="11"/>
        <v>446.25</v>
      </c>
      <c r="G26" s="28">
        <f t="shared" si="12"/>
        <v>357</v>
      </c>
      <c r="H26" s="32">
        <f t="shared" si="13"/>
        <v>305.90000000000003</v>
      </c>
      <c r="I26" s="35">
        <f t="shared" si="14"/>
        <v>280.26249999999999</v>
      </c>
      <c r="J26" s="38">
        <f t="shared" si="15"/>
        <v>256.375</v>
      </c>
      <c r="K26" s="32">
        <f t="shared" si="16"/>
        <v>198.45000000000002</v>
      </c>
      <c r="L26" s="38">
        <f t="shared" si="17"/>
        <v>189</v>
      </c>
    </row>
    <row r="27" spans="3:13">
      <c r="C27" s="19">
        <v>22</v>
      </c>
      <c r="D27" s="23">
        <f t="shared" si="9"/>
        <v>662.19999999999993</v>
      </c>
      <c r="E27" s="23">
        <f t="shared" si="10"/>
        <v>589.05000000000007</v>
      </c>
      <c r="F27" s="23">
        <f t="shared" si="11"/>
        <v>467.5</v>
      </c>
      <c r="G27" s="28">
        <f t="shared" si="12"/>
        <v>374</v>
      </c>
      <c r="H27" s="32">
        <f t="shared" si="13"/>
        <v>320.46666666666664</v>
      </c>
      <c r="I27" s="35">
        <f t="shared" si="14"/>
        <v>293.60833333333335</v>
      </c>
      <c r="J27" s="38">
        <f t="shared" si="15"/>
        <v>268.58333333333331</v>
      </c>
      <c r="K27" s="32">
        <f t="shared" si="16"/>
        <v>207.9</v>
      </c>
      <c r="L27" s="38">
        <f t="shared" si="17"/>
        <v>198</v>
      </c>
    </row>
    <row r="28" spans="3:13">
      <c r="C28" s="19">
        <v>23</v>
      </c>
      <c r="D28" s="23">
        <f t="shared" si="9"/>
        <v>692.30000000000007</v>
      </c>
      <c r="E28" s="23">
        <f t="shared" si="10"/>
        <v>615.82499999999993</v>
      </c>
      <c r="F28" s="23">
        <f t="shared" si="11"/>
        <v>488.75</v>
      </c>
      <c r="G28" s="28">
        <f t="shared" si="12"/>
        <v>391</v>
      </c>
      <c r="H28" s="32">
        <f t="shared" si="13"/>
        <v>335.03333333333336</v>
      </c>
      <c r="I28" s="35">
        <f t="shared" si="14"/>
        <v>306.95416666666665</v>
      </c>
      <c r="J28" s="38">
        <f t="shared" si="15"/>
        <v>280.79166666666669</v>
      </c>
      <c r="K28" s="32">
        <f t="shared" si="16"/>
        <v>217.35</v>
      </c>
      <c r="L28" s="38">
        <f t="shared" si="17"/>
        <v>207</v>
      </c>
    </row>
    <row r="29" spans="3:13">
      <c r="C29" s="19">
        <v>24</v>
      </c>
      <c r="D29" s="23">
        <f t="shared" si="9"/>
        <v>722.4</v>
      </c>
      <c r="E29" s="23">
        <f t="shared" si="10"/>
        <v>642.6</v>
      </c>
      <c r="F29" s="23">
        <f t="shared" si="11"/>
        <v>510</v>
      </c>
      <c r="G29" s="28">
        <f t="shared" si="12"/>
        <v>408</v>
      </c>
      <c r="H29" s="32">
        <f t="shared" si="13"/>
        <v>349.59999999999997</v>
      </c>
      <c r="I29" s="35">
        <f t="shared" si="14"/>
        <v>320.3</v>
      </c>
      <c r="J29" s="38">
        <f t="shared" si="15"/>
        <v>293</v>
      </c>
      <c r="K29" s="32">
        <f t="shared" si="16"/>
        <v>226.79999999999998</v>
      </c>
      <c r="L29" s="38">
        <f t="shared" si="17"/>
        <v>216</v>
      </c>
    </row>
    <row r="30" spans="3:13">
      <c r="C30" s="19">
        <v>25</v>
      </c>
      <c r="D30" s="23">
        <f t="shared" si="9"/>
        <v>752.5</v>
      </c>
      <c r="E30" s="23">
        <f t="shared" si="10"/>
        <v>669.375</v>
      </c>
      <c r="F30" s="23">
        <f t="shared" si="11"/>
        <v>531.25</v>
      </c>
      <c r="G30" s="28">
        <f t="shared" si="12"/>
        <v>425</v>
      </c>
      <c r="H30" s="32">
        <f t="shared" si="13"/>
        <v>364.16666666666669</v>
      </c>
      <c r="I30" s="35">
        <f t="shared" si="14"/>
        <v>333.64583333333331</v>
      </c>
      <c r="J30" s="38">
        <f t="shared" si="15"/>
        <v>305.20833333333331</v>
      </c>
      <c r="K30" s="32">
        <f t="shared" si="16"/>
        <v>236.25</v>
      </c>
      <c r="L30" s="38">
        <f t="shared" si="17"/>
        <v>225</v>
      </c>
    </row>
    <row r="31" spans="3:13">
      <c r="C31" s="19">
        <v>26</v>
      </c>
      <c r="D31" s="23">
        <f t="shared" si="9"/>
        <v>782.6</v>
      </c>
      <c r="E31" s="23">
        <f t="shared" si="10"/>
        <v>696.15</v>
      </c>
      <c r="F31" s="23">
        <f t="shared" si="11"/>
        <v>552.5</v>
      </c>
      <c r="G31" s="28">
        <f t="shared" si="12"/>
        <v>442</v>
      </c>
      <c r="H31" s="32">
        <f t="shared" si="13"/>
        <v>378.73333333333335</v>
      </c>
      <c r="I31" s="35">
        <f t="shared" si="14"/>
        <v>346.99166666666662</v>
      </c>
      <c r="J31" s="38">
        <f t="shared" si="15"/>
        <v>317.41666666666669</v>
      </c>
      <c r="K31" s="32">
        <f t="shared" si="16"/>
        <v>245.70000000000002</v>
      </c>
      <c r="L31" s="38">
        <f t="shared" si="17"/>
        <v>234</v>
      </c>
    </row>
    <row r="32" spans="3:13">
      <c r="C32" s="19">
        <v>27</v>
      </c>
      <c r="D32" s="23">
        <f t="shared" si="9"/>
        <v>812.69999999999993</v>
      </c>
      <c r="E32" s="23">
        <f t="shared" si="10"/>
        <v>722.92500000000007</v>
      </c>
      <c r="F32" s="23">
        <f t="shared" si="11"/>
        <v>573.75</v>
      </c>
      <c r="G32" s="28">
        <f t="shared" si="12"/>
        <v>459</v>
      </c>
      <c r="H32" s="32">
        <f t="shared" si="13"/>
        <v>393.3</v>
      </c>
      <c r="I32" s="35">
        <f t="shared" si="14"/>
        <v>360.33750000000003</v>
      </c>
      <c r="J32" s="38">
        <f t="shared" si="15"/>
        <v>329.625</v>
      </c>
      <c r="K32" s="32">
        <f t="shared" si="16"/>
        <v>255.15</v>
      </c>
      <c r="L32" s="38">
        <f t="shared" si="17"/>
        <v>243</v>
      </c>
    </row>
    <row r="33" spans="3:12">
      <c r="C33" s="19">
        <v>28</v>
      </c>
      <c r="D33" s="23">
        <f t="shared" si="9"/>
        <v>842.80000000000007</v>
      </c>
      <c r="E33" s="23">
        <f t="shared" si="10"/>
        <v>749.69999999999993</v>
      </c>
      <c r="F33" s="23">
        <f t="shared" si="11"/>
        <v>595</v>
      </c>
      <c r="G33" s="28">
        <f t="shared" si="12"/>
        <v>476</v>
      </c>
      <c r="H33" s="32">
        <f t="shared" si="13"/>
        <v>407.86666666666662</v>
      </c>
      <c r="I33" s="35">
        <f t="shared" si="14"/>
        <v>373.68333333333334</v>
      </c>
      <c r="J33" s="38">
        <f t="shared" si="15"/>
        <v>341.83333333333331</v>
      </c>
      <c r="K33" s="32">
        <f t="shared" si="16"/>
        <v>264.59999999999997</v>
      </c>
      <c r="L33" s="38">
        <f t="shared" si="17"/>
        <v>252</v>
      </c>
    </row>
    <row r="34" spans="3:12">
      <c r="C34" s="19">
        <v>29</v>
      </c>
      <c r="D34" s="23">
        <f t="shared" si="9"/>
        <v>872.9</v>
      </c>
      <c r="E34" s="23">
        <f t="shared" si="10"/>
        <v>776.47500000000002</v>
      </c>
      <c r="F34" s="23">
        <f t="shared" si="11"/>
        <v>616.25</v>
      </c>
      <c r="G34" s="28">
        <f t="shared" si="12"/>
        <v>493</v>
      </c>
      <c r="H34" s="32">
        <f t="shared" si="13"/>
        <v>422.43333333333334</v>
      </c>
      <c r="I34" s="35">
        <f t="shared" si="14"/>
        <v>387.0291666666667</v>
      </c>
      <c r="J34" s="38">
        <f t="shared" si="15"/>
        <v>354.04166666666669</v>
      </c>
      <c r="K34" s="32">
        <f t="shared" si="16"/>
        <v>274.05</v>
      </c>
      <c r="L34" s="38">
        <f t="shared" si="17"/>
        <v>261</v>
      </c>
    </row>
    <row r="35" spans="3:12">
      <c r="C35" s="19">
        <v>30</v>
      </c>
      <c r="D35" s="23">
        <f t="shared" si="9"/>
        <v>903</v>
      </c>
      <c r="E35" s="23">
        <f t="shared" si="10"/>
        <v>803.25</v>
      </c>
      <c r="F35" s="23">
        <f t="shared" si="11"/>
        <v>637.5</v>
      </c>
      <c r="G35" s="28">
        <f t="shared" si="12"/>
        <v>510</v>
      </c>
      <c r="H35" s="32">
        <f t="shared" si="13"/>
        <v>437</v>
      </c>
      <c r="I35" s="35">
        <f t="shared" si="14"/>
        <v>400.375</v>
      </c>
      <c r="J35" s="38">
        <f t="shared" si="15"/>
        <v>366.25</v>
      </c>
      <c r="K35" s="32">
        <f t="shared" si="16"/>
        <v>283.5</v>
      </c>
      <c r="L35" s="38">
        <f t="shared" si="17"/>
        <v>270</v>
      </c>
    </row>
    <row r="36" spans="3:12">
      <c r="C36" s="19">
        <v>31</v>
      </c>
      <c r="D36" s="23">
        <f t="shared" si="9"/>
        <v>933.1</v>
      </c>
      <c r="E36" s="23">
        <f t="shared" si="10"/>
        <v>830.02499999999998</v>
      </c>
      <c r="F36" s="23">
        <f t="shared" si="11"/>
        <v>658.75</v>
      </c>
      <c r="G36" s="28">
        <f t="shared" si="12"/>
        <v>527</v>
      </c>
      <c r="H36" s="32">
        <f t="shared" si="13"/>
        <v>451.56666666666666</v>
      </c>
      <c r="I36" s="35">
        <f t="shared" si="14"/>
        <v>413.7208333333333</v>
      </c>
      <c r="J36" s="38">
        <f t="shared" si="15"/>
        <v>378.45833333333331</v>
      </c>
      <c r="K36" s="32">
        <f t="shared" si="16"/>
        <v>292.95</v>
      </c>
      <c r="L36" s="38">
        <f t="shared" si="17"/>
        <v>279</v>
      </c>
    </row>
    <row r="37" spans="3:12">
      <c r="C37" s="19">
        <v>32</v>
      </c>
      <c r="D37" s="23">
        <f t="shared" si="9"/>
        <v>963.19999999999993</v>
      </c>
      <c r="E37" s="23">
        <f t="shared" si="10"/>
        <v>856.80000000000007</v>
      </c>
      <c r="F37" s="23">
        <f t="shared" si="11"/>
        <v>680</v>
      </c>
      <c r="G37" s="28">
        <f t="shared" si="12"/>
        <v>544</v>
      </c>
      <c r="H37" s="32">
        <f t="shared" si="13"/>
        <v>466.13333333333338</v>
      </c>
      <c r="I37" s="35">
        <f t="shared" si="14"/>
        <v>427.06666666666666</v>
      </c>
      <c r="J37" s="38">
        <f t="shared" si="15"/>
        <v>390.66666666666669</v>
      </c>
      <c r="K37" s="32">
        <f t="shared" si="16"/>
        <v>302.40000000000003</v>
      </c>
      <c r="L37" s="38">
        <f t="shared" si="17"/>
        <v>288</v>
      </c>
    </row>
    <row r="38" spans="3:12">
      <c r="C38" s="19">
        <v>33</v>
      </c>
      <c r="D38" s="23">
        <f t="shared" si="9"/>
        <v>993.30000000000007</v>
      </c>
      <c r="E38" s="23">
        <f t="shared" si="10"/>
        <v>883.57499999999993</v>
      </c>
      <c r="F38" s="23">
        <f t="shared" si="11"/>
        <v>701.25</v>
      </c>
      <c r="G38" s="28">
        <f t="shared" si="12"/>
        <v>561</v>
      </c>
      <c r="H38" s="32">
        <f t="shared" si="13"/>
        <v>480.7</v>
      </c>
      <c r="I38" s="35">
        <f t="shared" si="14"/>
        <v>440.41249999999997</v>
      </c>
      <c r="J38" s="38">
        <f t="shared" si="15"/>
        <v>402.875</v>
      </c>
      <c r="K38" s="32">
        <f t="shared" si="16"/>
        <v>311.84999999999997</v>
      </c>
      <c r="L38" s="38">
        <f t="shared" si="17"/>
        <v>297</v>
      </c>
    </row>
    <row r="39" spans="3:12">
      <c r="C39" s="19">
        <v>34</v>
      </c>
      <c r="D39" s="23">
        <f t="shared" si="9"/>
        <v>1023.4</v>
      </c>
      <c r="E39" s="23">
        <f t="shared" si="10"/>
        <v>910.35</v>
      </c>
      <c r="F39" s="23">
        <f t="shared" si="11"/>
        <v>722.5</v>
      </c>
      <c r="G39" s="28">
        <f t="shared" si="12"/>
        <v>578</v>
      </c>
      <c r="H39" s="32">
        <f t="shared" si="13"/>
        <v>495.26666666666665</v>
      </c>
      <c r="I39" s="35">
        <f t="shared" si="14"/>
        <v>453.75833333333338</v>
      </c>
      <c r="J39" s="38">
        <f t="shared" si="15"/>
        <v>415.08333333333331</v>
      </c>
      <c r="K39" s="32">
        <f t="shared" si="16"/>
        <v>321.3</v>
      </c>
      <c r="L39" s="38">
        <f t="shared" si="17"/>
        <v>306</v>
      </c>
    </row>
    <row r="40" spans="3:12">
      <c r="C40" s="19">
        <v>35</v>
      </c>
      <c r="D40" s="23">
        <f t="shared" si="9"/>
        <v>1053.5</v>
      </c>
      <c r="E40" s="23">
        <f t="shared" si="10"/>
        <v>937.125</v>
      </c>
      <c r="F40" s="23">
        <f t="shared" si="11"/>
        <v>743.75</v>
      </c>
      <c r="G40" s="28">
        <f t="shared" si="12"/>
        <v>595</v>
      </c>
      <c r="H40" s="32">
        <f t="shared" si="13"/>
        <v>509.83333333333331</v>
      </c>
      <c r="I40" s="35">
        <f t="shared" si="14"/>
        <v>467.10416666666669</v>
      </c>
      <c r="J40" s="38">
        <f t="shared" si="15"/>
        <v>427.29166666666669</v>
      </c>
      <c r="K40" s="32">
        <f t="shared" si="16"/>
        <v>330.75</v>
      </c>
      <c r="L40" s="38">
        <f t="shared" si="17"/>
        <v>315</v>
      </c>
    </row>
    <row r="41" spans="3:12">
      <c r="C41" s="19">
        <v>36</v>
      </c>
      <c r="D41" s="23">
        <f t="shared" si="9"/>
        <v>1083.6000000000001</v>
      </c>
      <c r="E41" s="23">
        <f t="shared" si="10"/>
        <v>963.9</v>
      </c>
      <c r="F41" s="23">
        <f t="shared" si="11"/>
        <v>765</v>
      </c>
      <c r="G41" s="28">
        <f t="shared" si="12"/>
        <v>612</v>
      </c>
      <c r="H41" s="32">
        <f t="shared" si="13"/>
        <v>524.4</v>
      </c>
      <c r="I41" s="35">
        <f t="shared" si="14"/>
        <v>480.45</v>
      </c>
      <c r="J41" s="38">
        <f t="shared" si="15"/>
        <v>439.5</v>
      </c>
      <c r="K41" s="32">
        <f t="shared" si="16"/>
        <v>340.2</v>
      </c>
      <c r="L41" s="38">
        <f t="shared" si="17"/>
        <v>324</v>
      </c>
    </row>
    <row r="42" spans="3:12">
      <c r="C42" s="19">
        <v>37</v>
      </c>
      <c r="D42" s="23">
        <f t="shared" si="9"/>
        <v>1113.7</v>
      </c>
      <c r="E42" s="23">
        <f t="shared" si="10"/>
        <v>990.67500000000007</v>
      </c>
      <c r="F42" s="23">
        <f t="shared" si="11"/>
        <v>786.25</v>
      </c>
      <c r="G42" s="28">
        <f t="shared" si="12"/>
        <v>629</v>
      </c>
      <c r="H42" s="32">
        <f t="shared" si="13"/>
        <v>538.9666666666667</v>
      </c>
      <c r="I42" s="35">
        <f t="shared" si="14"/>
        <v>493.79583333333335</v>
      </c>
      <c r="J42" s="38">
        <f t="shared" si="15"/>
        <v>451.70833333333331</v>
      </c>
      <c r="K42" s="32">
        <f t="shared" si="16"/>
        <v>349.65000000000003</v>
      </c>
      <c r="L42" s="38">
        <f t="shared" si="17"/>
        <v>333</v>
      </c>
    </row>
    <row r="43" spans="3:12">
      <c r="C43" s="19">
        <v>38</v>
      </c>
      <c r="D43" s="23">
        <f t="shared" si="9"/>
        <v>1143.8</v>
      </c>
      <c r="E43" s="23">
        <f t="shared" si="10"/>
        <v>1017.4499999999999</v>
      </c>
      <c r="F43" s="23">
        <f t="shared" si="11"/>
        <v>807.5</v>
      </c>
      <c r="G43" s="28">
        <f t="shared" si="12"/>
        <v>646</v>
      </c>
      <c r="H43" s="32">
        <f t="shared" si="13"/>
        <v>553.5333333333333</v>
      </c>
      <c r="I43" s="35">
        <f t="shared" si="14"/>
        <v>507.14166666666665</v>
      </c>
      <c r="J43" s="38">
        <f t="shared" si="15"/>
        <v>463.91666666666669</v>
      </c>
      <c r="K43" s="32">
        <f t="shared" si="16"/>
        <v>359.09999999999997</v>
      </c>
      <c r="L43" s="38">
        <f t="shared" si="17"/>
        <v>342</v>
      </c>
    </row>
    <row r="44" spans="3:12">
      <c r="C44" s="19">
        <v>39</v>
      </c>
      <c r="D44" s="23">
        <f t="shared" si="9"/>
        <v>1173.8999999999999</v>
      </c>
      <c r="E44" s="23">
        <f t="shared" si="10"/>
        <v>1044.2250000000001</v>
      </c>
      <c r="F44" s="23">
        <f t="shared" si="11"/>
        <v>828.75</v>
      </c>
      <c r="G44" s="28">
        <f t="shared" si="12"/>
        <v>663</v>
      </c>
      <c r="H44" s="32">
        <f t="shared" si="13"/>
        <v>568.1</v>
      </c>
      <c r="I44" s="35">
        <f t="shared" si="14"/>
        <v>520.48750000000007</v>
      </c>
      <c r="J44" s="38">
        <f t="shared" si="15"/>
        <v>476.125</v>
      </c>
      <c r="K44" s="32">
        <f t="shared" si="16"/>
        <v>368.55</v>
      </c>
      <c r="L44" s="38">
        <f t="shared" si="17"/>
        <v>351</v>
      </c>
    </row>
    <row r="45" spans="3:12">
      <c r="C45" s="19">
        <v>40</v>
      </c>
      <c r="D45" s="23">
        <f t="shared" si="9"/>
        <v>1204</v>
      </c>
      <c r="E45" s="23">
        <f t="shared" si="10"/>
        <v>1071</v>
      </c>
      <c r="F45" s="23">
        <f t="shared" si="11"/>
        <v>850</v>
      </c>
      <c r="G45" s="28">
        <f t="shared" si="12"/>
        <v>680</v>
      </c>
      <c r="H45" s="32">
        <f t="shared" si="13"/>
        <v>582.66666666666663</v>
      </c>
      <c r="I45" s="35">
        <f t="shared" si="14"/>
        <v>533.83333333333337</v>
      </c>
      <c r="J45" s="38">
        <f t="shared" si="15"/>
        <v>488.33333333333331</v>
      </c>
      <c r="K45" s="32">
        <f t="shared" si="16"/>
        <v>378</v>
      </c>
      <c r="L45" s="38">
        <f t="shared" si="17"/>
        <v>360</v>
      </c>
    </row>
    <row r="46" spans="3:12">
      <c r="C46" s="19">
        <v>41</v>
      </c>
      <c r="D46" s="23">
        <f t="shared" si="9"/>
        <v>1234.1000000000001</v>
      </c>
      <c r="E46" s="23">
        <f t="shared" si="10"/>
        <v>1097.7749999999999</v>
      </c>
      <c r="F46" s="23">
        <f t="shared" si="11"/>
        <v>871.25</v>
      </c>
      <c r="G46" s="28">
        <f t="shared" si="12"/>
        <v>697</v>
      </c>
      <c r="H46" s="32">
        <f t="shared" si="13"/>
        <v>597.23333333333335</v>
      </c>
      <c r="I46" s="35">
        <f t="shared" si="14"/>
        <v>547.17916666666667</v>
      </c>
      <c r="J46" s="38">
        <f t="shared" si="15"/>
        <v>500.54166666666669</v>
      </c>
      <c r="K46" s="32">
        <f t="shared" si="16"/>
        <v>387.45</v>
      </c>
      <c r="L46" s="38">
        <f t="shared" si="17"/>
        <v>369</v>
      </c>
    </row>
    <row r="47" spans="3:12">
      <c r="C47" s="19">
        <v>42</v>
      </c>
      <c r="D47" s="23">
        <f t="shared" si="9"/>
        <v>1264.2</v>
      </c>
      <c r="E47" s="23">
        <f t="shared" si="10"/>
        <v>1124.55</v>
      </c>
      <c r="F47" s="23">
        <f t="shared" si="11"/>
        <v>892.5</v>
      </c>
      <c r="G47" s="28">
        <f t="shared" si="12"/>
        <v>714</v>
      </c>
      <c r="H47" s="32">
        <f t="shared" si="13"/>
        <v>611.80000000000007</v>
      </c>
      <c r="I47" s="35">
        <f t="shared" si="14"/>
        <v>560.52499999999998</v>
      </c>
      <c r="J47" s="38">
        <f t="shared" si="15"/>
        <v>512.75</v>
      </c>
      <c r="K47" s="32">
        <f t="shared" si="16"/>
        <v>396.90000000000003</v>
      </c>
      <c r="L47" s="38">
        <f t="shared" si="17"/>
        <v>378</v>
      </c>
    </row>
    <row r="48" spans="3:12">
      <c r="C48" s="19">
        <v>43</v>
      </c>
      <c r="D48" s="23">
        <f t="shared" si="9"/>
        <v>1294.3</v>
      </c>
      <c r="E48" s="23">
        <f t="shared" si="10"/>
        <v>1151.325</v>
      </c>
      <c r="F48" s="23">
        <f t="shared" si="11"/>
        <v>913.75</v>
      </c>
      <c r="G48" s="28">
        <f t="shared" si="12"/>
        <v>731</v>
      </c>
      <c r="H48" s="32">
        <f t="shared" si="13"/>
        <v>626.36666666666667</v>
      </c>
      <c r="I48" s="35">
        <f t="shared" si="14"/>
        <v>573.87083333333328</v>
      </c>
      <c r="J48" s="38">
        <f t="shared" si="15"/>
        <v>524.95833333333337</v>
      </c>
      <c r="K48" s="32">
        <f t="shared" si="16"/>
        <v>406.34999999999997</v>
      </c>
      <c r="L48" s="38">
        <f t="shared" si="17"/>
        <v>387</v>
      </c>
    </row>
    <row r="49" spans="3:12">
      <c r="C49" s="19">
        <v>44</v>
      </c>
      <c r="D49" s="23">
        <f t="shared" si="9"/>
        <v>1324.3999999999999</v>
      </c>
      <c r="E49" s="23">
        <f t="shared" si="10"/>
        <v>1178.1000000000001</v>
      </c>
      <c r="F49" s="23">
        <f t="shared" si="11"/>
        <v>935</v>
      </c>
      <c r="G49" s="28">
        <f t="shared" si="12"/>
        <v>748</v>
      </c>
      <c r="H49" s="32">
        <f t="shared" si="13"/>
        <v>640.93333333333328</v>
      </c>
      <c r="I49" s="35">
        <f t="shared" si="14"/>
        <v>587.2166666666667</v>
      </c>
      <c r="J49" s="38">
        <f t="shared" si="15"/>
        <v>537.16666666666663</v>
      </c>
      <c r="K49" s="32">
        <f t="shared" si="16"/>
        <v>415.8</v>
      </c>
      <c r="L49" s="38">
        <f t="shared" si="17"/>
        <v>396</v>
      </c>
    </row>
    <row r="50" spans="3:12">
      <c r="C50" s="19">
        <v>45</v>
      </c>
      <c r="D50" s="23">
        <f t="shared" si="9"/>
        <v>1354.5</v>
      </c>
      <c r="E50" s="23">
        <f t="shared" si="10"/>
        <v>1204.875</v>
      </c>
      <c r="F50" s="23">
        <f t="shared" si="11"/>
        <v>956.25</v>
      </c>
      <c r="G50" s="28">
        <f t="shared" si="12"/>
        <v>765</v>
      </c>
      <c r="H50" s="32">
        <f t="shared" si="13"/>
        <v>655.5</v>
      </c>
      <c r="I50" s="35">
        <f t="shared" si="14"/>
        <v>600.5625</v>
      </c>
      <c r="J50" s="38">
        <f t="shared" si="15"/>
        <v>549.375</v>
      </c>
      <c r="K50" s="32">
        <f t="shared" si="16"/>
        <v>425.25</v>
      </c>
      <c r="L50" s="38">
        <f t="shared" si="17"/>
        <v>405</v>
      </c>
    </row>
    <row r="51" spans="3:12">
      <c r="C51" s="19">
        <v>46</v>
      </c>
      <c r="D51" s="23">
        <f t="shared" si="9"/>
        <v>1384.6000000000001</v>
      </c>
      <c r="E51" s="23">
        <f t="shared" si="10"/>
        <v>1231.6499999999999</v>
      </c>
      <c r="F51" s="23">
        <f t="shared" si="11"/>
        <v>977.5</v>
      </c>
      <c r="G51" s="28">
        <f t="shared" si="12"/>
        <v>782</v>
      </c>
      <c r="H51" s="32">
        <f t="shared" si="13"/>
        <v>670.06666666666672</v>
      </c>
      <c r="I51" s="35">
        <f t="shared" si="14"/>
        <v>613.9083333333333</v>
      </c>
      <c r="J51" s="38">
        <f t="shared" si="15"/>
        <v>561.58333333333337</v>
      </c>
      <c r="K51" s="32">
        <f t="shared" si="16"/>
        <v>434.7</v>
      </c>
      <c r="L51" s="38">
        <f t="shared" si="17"/>
        <v>414</v>
      </c>
    </row>
    <row r="52" spans="3:12">
      <c r="C52" s="19">
        <v>47</v>
      </c>
      <c r="D52" s="23">
        <f t="shared" si="9"/>
        <v>1414.7</v>
      </c>
      <c r="E52" s="23">
        <f t="shared" si="10"/>
        <v>1258.425</v>
      </c>
      <c r="F52" s="23">
        <f t="shared" si="11"/>
        <v>998.75</v>
      </c>
      <c r="G52" s="28">
        <f t="shared" si="12"/>
        <v>799</v>
      </c>
      <c r="H52" s="32">
        <f t="shared" si="13"/>
        <v>684.63333333333333</v>
      </c>
      <c r="I52" s="35">
        <f t="shared" si="14"/>
        <v>627.25416666666672</v>
      </c>
      <c r="J52" s="38">
        <f t="shared" si="15"/>
        <v>573.79166666666663</v>
      </c>
      <c r="K52" s="32">
        <f t="shared" si="16"/>
        <v>444.15000000000003</v>
      </c>
      <c r="L52" s="38">
        <f t="shared" si="17"/>
        <v>423</v>
      </c>
    </row>
    <row r="53" spans="3:12">
      <c r="C53" s="19">
        <v>48</v>
      </c>
      <c r="D53" s="23">
        <f t="shared" si="9"/>
        <v>1444.8</v>
      </c>
      <c r="E53" s="23">
        <f t="shared" si="10"/>
        <v>1285.2</v>
      </c>
      <c r="F53" s="23">
        <f t="shared" si="11"/>
        <v>1020</v>
      </c>
      <c r="G53" s="28">
        <f t="shared" si="12"/>
        <v>816</v>
      </c>
      <c r="H53" s="32">
        <f t="shared" si="13"/>
        <v>699.19999999999993</v>
      </c>
      <c r="I53" s="35">
        <f t="shared" si="14"/>
        <v>640.6</v>
      </c>
      <c r="J53" s="38">
        <f t="shared" si="15"/>
        <v>586</v>
      </c>
      <c r="K53" s="32">
        <f t="shared" si="16"/>
        <v>453.59999999999997</v>
      </c>
      <c r="L53" s="38">
        <f t="shared" si="17"/>
        <v>432</v>
      </c>
    </row>
    <row r="54" spans="3:12">
      <c r="C54" s="19">
        <v>49</v>
      </c>
      <c r="D54" s="23">
        <f t="shared" si="9"/>
        <v>1474.8999999999999</v>
      </c>
      <c r="E54" s="23">
        <f t="shared" si="10"/>
        <v>1311.9750000000001</v>
      </c>
      <c r="F54" s="23">
        <f t="shared" si="11"/>
        <v>1041.25</v>
      </c>
      <c r="G54" s="28">
        <f t="shared" si="12"/>
        <v>833</v>
      </c>
      <c r="H54" s="32">
        <f t="shared" si="13"/>
        <v>713.76666666666677</v>
      </c>
      <c r="I54" s="35">
        <f t="shared" si="14"/>
        <v>653.94583333333333</v>
      </c>
      <c r="J54" s="38">
        <f t="shared" si="15"/>
        <v>598.20833333333337</v>
      </c>
      <c r="K54" s="32">
        <f t="shared" si="16"/>
        <v>463.05</v>
      </c>
      <c r="L54" s="38">
        <f t="shared" si="17"/>
        <v>441</v>
      </c>
    </row>
    <row r="55" spans="3:12">
      <c r="C55" s="19">
        <v>50</v>
      </c>
      <c r="D55" s="23">
        <f t="shared" si="9"/>
        <v>1505</v>
      </c>
      <c r="E55" s="23">
        <f t="shared" si="10"/>
        <v>1338.75</v>
      </c>
      <c r="F55" s="23">
        <f t="shared" si="11"/>
        <v>1062.5</v>
      </c>
      <c r="G55" s="28">
        <f t="shared" si="12"/>
        <v>850</v>
      </c>
      <c r="H55" s="32">
        <f t="shared" si="13"/>
        <v>728.33333333333337</v>
      </c>
      <c r="I55" s="35">
        <f t="shared" si="14"/>
        <v>667.29166666666663</v>
      </c>
      <c r="J55" s="38">
        <f t="shared" si="15"/>
        <v>610.41666666666663</v>
      </c>
      <c r="K55" s="32">
        <f t="shared" si="16"/>
        <v>472.5</v>
      </c>
      <c r="L55" s="38">
        <f t="shared" si="17"/>
        <v>450</v>
      </c>
    </row>
    <row r="56" spans="3:12">
      <c r="C56" s="19">
        <v>51</v>
      </c>
      <c r="D56" s="23">
        <f t="shared" si="9"/>
        <v>1535.1000000000001</v>
      </c>
      <c r="E56" s="23">
        <f t="shared" si="10"/>
        <v>1365.5249999999999</v>
      </c>
      <c r="F56" s="23">
        <f t="shared" si="11"/>
        <v>1083.75</v>
      </c>
      <c r="G56" s="28">
        <f t="shared" si="12"/>
        <v>867</v>
      </c>
      <c r="H56" s="32">
        <f t="shared" si="13"/>
        <v>742.9</v>
      </c>
      <c r="I56" s="35">
        <f t="shared" si="14"/>
        <v>680.63749999999993</v>
      </c>
      <c r="J56" s="38">
        <f t="shared" si="15"/>
        <v>622.625</v>
      </c>
      <c r="K56" s="32">
        <f t="shared" si="16"/>
        <v>481.95</v>
      </c>
      <c r="L56" s="38">
        <f t="shared" si="17"/>
        <v>459</v>
      </c>
    </row>
    <row r="57" spans="3:12">
      <c r="C57" s="19">
        <v>52</v>
      </c>
      <c r="D57" s="23">
        <f t="shared" si="9"/>
        <v>1565.2</v>
      </c>
      <c r="E57" s="23">
        <f t="shared" si="10"/>
        <v>1392.3</v>
      </c>
      <c r="F57" s="23">
        <f t="shared" si="11"/>
        <v>1105</v>
      </c>
      <c r="G57" s="28">
        <f t="shared" si="12"/>
        <v>884</v>
      </c>
      <c r="H57" s="32">
        <f t="shared" si="13"/>
        <v>757.4666666666667</v>
      </c>
      <c r="I57" s="35">
        <f t="shared" si="14"/>
        <v>693.98333333333323</v>
      </c>
      <c r="J57" s="38">
        <f t="shared" si="15"/>
        <v>634.83333333333337</v>
      </c>
      <c r="K57" s="32">
        <f t="shared" si="16"/>
        <v>491.40000000000003</v>
      </c>
      <c r="L57" s="38">
        <f t="shared" si="17"/>
        <v>468</v>
      </c>
    </row>
    <row r="58" spans="3:12">
      <c r="C58" s="19">
        <v>53</v>
      </c>
      <c r="D58" s="23">
        <f t="shared" si="9"/>
        <v>1595.3</v>
      </c>
      <c r="E58" s="23">
        <f t="shared" si="10"/>
        <v>1419.075</v>
      </c>
      <c r="F58" s="23">
        <f t="shared" si="11"/>
        <v>1126.25</v>
      </c>
      <c r="G58" s="28">
        <f t="shared" si="12"/>
        <v>901</v>
      </c>
      <c r="H58" s="32">
        <f t="shared" si="13"/>
        <v>772.0333333333333</v>
      </c>
      <c r="I58" s="35">
        <f t="shared" si="14"/>
        <v>707.32916666666677</v>
      </c>
      <c r="J58" s="38">
        <f t="shared" si="15"/>
        <v>647.04166666666663</v>
      </c>
      <c r="K58" s="32">
        <f t="shared" si="16"/>
        <v>500.84999999999997</v>
      </c>
      <c r="L58" s="38">
        <f t="shared" si="17"/>
        <v>477</v>
      </c>
    </row>
    <row r="59" spans="3:12">
      <c r="C59" s="19">
        <v>54</v>
      </c>
      <c r="D59" s="23">
        <f t="shared" si="9"/>
        <v>1625.3999999999999</v>
      </c>
      <c r="E59" s="23">
        <f t="shared" si="10"/>
        <v>1445.8500000000001</v>
      </c>
      <c r="F59" s="23">
        <f t="shared" si="11"/>
        <v>1147.5</v>
      </c>
      <c r="G59" s="28">
        <f t="shared" si="12"/>
        <v>918</v>
      </c>
      <c r="H59" s="32">
        <f t="shared" si="13"/>
        <v>786.6</v>
      </c>
      <c r="I59" s="35">
        <f t="shared" si="14"/>
        <v>720.67500000000007</v>
      </c>
      <c r="J59" s="38">
        <f t="shared" si="15"/>
        <v>659.25</v>
      </c>
      <c r="K59" s="32">
        <f t="shared" si="16"/>
        <v>510.3</v>
      </c>
      <c r="L59" s="38">
        <f t="shared" si="17"/>
        <v>486</v>
      </c>
    </row>
    <row r="60" spans="3:12">
      <c r="C60" s="19">
        <v>55</v>
      </c>
      <c r="D60" s="23">
        <f t="shared" si="9"/>
        <v>1655.5</v>
      </c>
      <c r="E60" s="23">
        <f t="shared" si="10"/>
        <v>1472.625</v>
      </c>
      <c r="F60" s="23">
        <f t="shared" si="11"/>
        <v>1168.75</v>
      </c>
      <c r="G60" s="28">
        <f t="shared" si="12"/>
        <v>935</v>
      </c>
      <c r="H60" s="32">
        <f t="shared" si="13"/>
        <v>801.16666666666663</v>
      </c>
      <c r="I60" s="35">
        <f t="shared" si="14"/>
        <v>734.02083333333337</v>
      </c>
      <c r="J60" s="38">
        <f t="shared" si="15"/>
        <v>671.45833333333337</v>
      </c>
      <c r="K60" s="32">
        <f t="shared" si="16"/>
        <v>519.75</v>
      </c>
      <c r="L60" s="38">
        <f t="shared" si="17"/>
        <v>495</v>
      </c>
    </row>
    <row r="61" spans="3:12">
      <c r="C61" s="19">
        <v>56</v>
      </c>
      <c r="D61" s="23">
        <f t="shared" si="9"/>
        <v>1685.6000000000001</v>
      </c>
      <c r="E61" s="23">
        <f t="shared" si="10"/>
        <v>1499.3999999999999</v>
      </c>
      <c r="F61" s="23">
        <f t="shared" si="11"/>
        <v>1190</v>
      </c>
      <c r="G61" s="28">
        <f t="shared" si="12"/>
        <v>952</v>
      </c>
      <c r="H61" s="32">
        <f t="shared" si="13"/>
        <v>815.73333333333323</v>
      </c>
      <c r="I61" s="35">
        <f t="shared" si="14"/>
        <v>747.36666666666667</v>
      </c>
      <c r="J61" s="38">
        <f t="shared" si="15"/>
        <v>683.66666666666663</v>
      </c>
      <c r="K61" s="32">
        <f t="shared" si="16"/>
        <v>529.19999999999993</v>
      </c>
      <c r="L61" s="38">
        <f t="shared" si="17"/>
        <v>504</v>
      </c>
    </row>
    <row r="62" spans="3:12">
      <c r="C62" s="19">
        <v>57</v>
      </c>
      <c r="D62" s="23">
        <f t="shared" si="9"/>
        <v>1715.7</v>
      </c>
      <c r="E62" s="23">
        <f t="shared" si="10"/>
        <v>1526.175</v>
      </c>
      <c r="F62" s="23">
        <f t="shared" si="11"/>
        <v>1211.25</v>
      </c>
      <c r="G62" s="28">
        <f t="shared" si="12"/>
        <v>969</v>
      </c>
      <c r="H62" s="32">
        <f t="shared" si="13"/>
        <v>830.30000000000007</v>
      </c>
      <c r="I62" s="35">
        <f t="shared" si="14"/>
        <v>760.71249999999998</v>
      </c>
      <c r="J62" s="38">
        <f t="shared" si="15"/>
        <v>695.875</v>
      </c>
      <c r="K62" s="32">
        <f t="shared" si="16"/>
        <v>538.65</v>
      </c>
      <c r="L62" s="38">
        <f t="shared" si="17"/>
        <v>513</v>
      </c>
    </row>
    <row r="63" spans="3:12">
      <c r="C63" s="19">
        <v>58</v>
      </c>
      <c r="D63" s="23">
        <f t="shared" si="9"/>
        <v>1745.8</v>
      </c>
      <c r="E63" s="23">
        <f t="shared" si="10"/>
        <v>1552.95</v>
      </c>
      <c r="F63" s="23">
        <f t="shared" si="11"/>
        <v>1232.5</v>
      </c>
      <c r="G63" s="28">
        <f t="shared" si="12"/>
        <v>986</v>
      </c>
      <c r="H63" s="32">
        <f t="shared" si="13"/>
        <v>844.86666666666667</v>
      </c>
      <c r="I63" s="35">
        <f t="shared" si="14"/>
        <v>774.05833333333339</v>
      </c>
      <c r="J63" s="38">
        <f t="shared" si="15"/>
        <v>708.08333333333337</v>
      </c>
      <c r="K63" s="32">
        <f t="shared" si="16"/>
        <v>548.1</v>
      </c>
      <c r="L63" s="38">
        <f t="shared" si="17"/>
        <v>522</v>
      </c>
    </row>
    <row r="64" spans="3:12">
      <c r="C64" s="19">
        <v>59</v>
      </c>
      <c r="D64" s="23">
        <f t="shared" si="9"/>
        <v>1775.8999999999999</v>
      </c>
      <c r="E64" s="23">
        <f t="shared" si="10"/>
        <v>1579.7250000000001</v>
      </c>
      <c r="F64" s="23">
        <f t="shared" si="11"/>
        <v>1253.75</v>
      </c>
      <c r="G64" s="28">
        <f t="shared" si="12"/>
        <v>1003</v>
      </c>
      <c r="H64" s="32">
        <f t="shared" si="13"/>
        <v>859.43333333333339</v>
      </c>
      <c r="I64" s="35">
        <f t="shared" si="14"/>
        <v>787.4041666666667</v>
      </c>
      <c r="J64" s="38">
        <f t="shared" si="15"/>
        <v>720.29166666666663</v>
      </c>
      <c r="K64" s="32">
        <f t="shared" si="16"/>
        <v>557.55000000000007</v>
      </c>
      <c r="L64" s="38">
        <f t="shared" si="17"/>
        <v>531</v>
      </c>
    </row>
    <row r="65" spans="3:12">
      <c r="C65" s="19">
        <v>60</v>
      </c>
      <c r="D65" s="23">
        <f t="shared" si="9"/>
        <v>1806</v>
      </c>
      <c r="E65" s="23">
        <f t="shared" si="10"/>
        <v>1606.5</v>
      </c>
      <c r="F65" s="23">
        <f t="shared" si="11"/>
        <v>1275</v>
      </c>
      <c r="G65" s="28">
        <f t="shared" si="12"/>
        <v>1020</v>
      </c>
      <c r="H65" s="32">
        <f t="shared" si="13"/>
        <v>874</v>
      </c>
      <c r="I65" s="35">
        <f t="shared" si="14"/>
        <v>800.75</v>
      </c>
      <c r="J65" s="38">
        <f t="shared" si="15"/>
        <v>732.5</v>
      </c>
      <c r="K65" s="32">
        <f t="shared" si="16"/>
        <v>567</v>
      </c>
      <c r="L65" s="38">
        <f t="shared" si="17"/>
        <v>540</v>
      </c>
    </row>
    <row r="66" spans="3:12">
      <c r="C66" s="19">
        <v>61</v>
      </c>
      <c r="D66" s="23">
        <f t="shared" si="9"/>
        <v>1836.1000000000001</v>
      </c>
      <c r="E66" s="23">
        <f t="shared" si="10"/>
        <v>1633.2749999999999</v>
      </c>
      <c r="F66" s="23">
        <f t="shared" si="11"/>
        <v>1296.25</v>
      </c>
      <c r="G66" s="28">
        <f t="shared" si="12"/>
        <v>1037</v>
      </c>
      <c r="H66" s="32">
        <f t="shared" si="13"/>
        <v>888.56666666666661</v>
      </c>
      <c r="I66" s="35">
        <f t="shared" si="14"/>
        <v>814.0958333333333</v>
      </c>
      <c r="J66" s="38">
        <f t="shared" si="15"/>
        <v>744.70833333333337</v>
      </c>
      <c r="K66" s="32">
        <f t="shared" si="16"/>
        <v>576.44999999999993</v>
      </c>
      <c r="L66" s="38">
        <f t="shared" si="17"/>
        <v>549</v>
      </c>
    </row>
    <row r="67" spans="3:12">
      <c r="C67" s="19">
        <v>62</v>
      </c>
      <c r="D67" s="23">
        <f t="shared" si="9"/>
        <v>1866.2</v>
      </c>
      <c r="E67" s="23">
        <f t="shared" si="10"/>
        <v>1660.05</v>
      </c>
      <c r="F67" s="23">
        <f t="shared" si="11"/>
        <v>1317.5</v>
      </c>
      <c r="G67" s="28">
        <f t="shared" si="12"/>
        <v>1054</v>
      </c>
      <c r="H67" s="32">
        <f t="shared" si="13"/>
        <v>903.13333333333333</v>
      </c>
      <c r="I67" s="35">
        <f t="shared" si="14"/>
        <v>827.44166666666661</v>
      </c>
      <c r="J67" s="38">
        <f t="shared" si="15"/>
        <v>756.91666666666663</v>
      </c>
      <c r="K67" s="32">
        <f t="shared" si="16"/>
        <v>585.9</v>
      </c>
      <c r="L67" s="38">
        <f t="shared" si="17"/>
        <v>558</v>
      </c>
    </row>
    <row r="68" spans="3:12">
      <c r="C68" s="19">
        <v>63</v>
      </c>
      <c r="D68" s="23">
        <f t="shared" si="9"/>
        <v>1896.3</v>
      </c>
      <c r="E68" s="23">
        <f t="shared" si="10"/>
        <v>1686.825</v>
      </c>
      <c r="F68" s="23">
        <f t="shared" si="11"/>
        <v>1338.75</v>
      </c>
      <c r="G68" s="28">
        <f t="shared" si="12"/>
        <v>1071</v>
      </c>
      <c r="H68" s="32">
        <f t="shared" si="13"/>
        <v>917.69999999999993</v>
      </c>
      <c r="I68" s="35">
        <f t="shared" si="14"/>
        <v>840.78750000000002</v>
      </c>
      <c r="J68" s="38">
        <f t="shared" si="15"/>
        <v>769.125</v>
      </c>
      <c r="K68" s="32">
        <f t="shared" si="16"/>
        <v>595.35</v>
      </c>
      <c r="L68" s="38">
        <f t="shared" si="17"/>
        <v>567</v>
      </c>
    </row>
    <row r="69" spans="3:12">
      <c r="C69" s="19">
        <v>64</v>
      </c>
      <c r="D69" s="23">
        <f t="shared" si="9"/>
        <v>1926.3999999999999</v>
      </c>
      <c r="E69" s="23">
        <f t="shared" si="10"/>
        <v>1713.6000000000001</v>
      </c>
      <c r="F69" s="23">
        <f t="shared" si="11"/>
        <v>1360</v>
      </c>
      <c r="G69" s="28">
        <f t="shared" si="12"/>
        <v>1088</v>
      </c>
      <c r="H69" s="32">
        <f t="shared" si="13"/>
        <v>932.26666666666677</v>
      </c>
      <c r="I69" s="35">
        <f t="shared" si="14"/>
        <v>854.13333333333333</v>
      </c>
      <c r="J69" s="38">
        <f t="shared" si="15"/>
        <v>781.33333333333337</v>
      </c>
      <c r="K69" s="32">
        <f t="shared" si="16"/>
        <v>604.80000000000007</v>
      </c>
      <c r="L69" s="38">
        <f t="shared" si="17"/>
        <v>576</v>
      </c>
    </row>
    <row r="70" spans="3:12">
      <c r="C70" s="19">
        <v>65</v>
      </c>
      <c r="D70" s="23">
        <f t="shared" si="9"/>
        <v>1956.5</v>
      </c>
      <c r="E70" s="23">
        <f t="shared" si="10"/>
        <v>1740.375</v>
      </c>
      <c r="F70" s="23">
        <f t="shared" si="11"/>
        <v>1381.25</v>
      </c>
      <c r="G70" s="28">
        <f t="shared" si="12"/>
        <v>1105</v>
      </c>
      <c r="H70" s="32">
        <f t="shared" si="13"/>
        <v>946.83333333333337</v>
      </c>
      <c r="I70" s="35">
        <f t="shared" si="14"/>
        <v>867.47916666666663</v>
      </c>
      <c r="J70" s="38">
        <f t="shared" si="15"/>
        <v>793.54166666666663</v>
      </c>
      <c r="K70" s="32">
        <f t="shared" si="16"/>
        <v>614.25</v>
      </c>
      <c r="L70" s="38">
        <f t="shared" si="17"/>
        <v>585</v>
      </c>
    </row>
    <row r="71" spans="3:12">
      <c r="C71" s="20">
        <v>66</v>
      </c>
      <c r="D71" s="23">
        <f t="shared" si="9"/>
        <v>1986.6000000000001</v>
      </c>
      <c r="E71" s="23">
        <f t="shared" si="10"/>
        <v>1767.1499999999999</v>
      </c>
      <c r="F71" s="23">
        <f t="shared" si="11"/>
        <v>1402.5</v>
      </c>
      <c r="G71" s="28">
        <f t="shared" si="12"/>
        <v>1122</v>
      </c>
      <c r="H71" s="32">
        <f t="shared" si="13"/>
        <v>961.4</v>
      </c>
      <c r="I71" s="35">
        <f t="shared" si="14"/>
        <v>880.82499999999993</v>
      </c>
      <c r="J71" s="38">
        <f t="shared" si="15"/>
        <v>805.75</v>
      </c>
      <c r="K71" s="32">
        <f t="shared" si="16"/>
        <v>623.69999999999993</v>
      </c>
      <c r="L71" s="38">
        <f t="shared" si="17"/>
        <v>594</v>
      </c>
    </row>
    <row r="72" spans="3:12">
      <c r="C72" s="20">
        <v>67</v>
      </c>
      <c r="D72" s="23">
        <f t="shared" si="9"/>
        <v>2016.7</v>
      </c>
      <c r="E72" s="23">
        <f t="shared" si="10"/>
        <v>1793.925</v>
      </c>
      <c r="F72" s="23">
        <f t="shared" si="11"/>
        <v>1423.75</v>
      </c>
      <c r="G72" s="28">
        <f t="shared" si="12"/>
        <v>1139</v>
      </c>
      <c r="H72" s="32">
        <f t="shared" si="13"/>
        <v>975.9666666666667</v>
      </c>
      <c r="I72" s="35">
        <f t="shared" si="14"/>
        <v>894.17083333333323</v>
      </c>
      <c r="J72" s="38">
        <f t="shared" si="15"/>
        <v>817.95833333333337</v>
      </c>
      <c r="K72" s="32">
        <f t="shared" si="16"/>
        <v>633.15</v>
      </c>
      <c r="L72" s="38">
        <f t="shared" si="17"/>
        <v>603</v>
      </c>
    </row>
    <row r="73" spans="3:12">
      <c r="C73" s="20">
        <v>68</v>
      </c>
      <c r="D73" s="23">
        <f t="shared" si="9"/>
        <v>2046.8</v>
      </c>
      <c r="E73" s="23">
        <f t="shared" si="10"/>
        <v>1820.7</v>
      </c>
      <c r="F73" s="23">
        <f t="shared" si="11"/>
        <v>1445</v>
      </c>
      <c r="G73" s="28">
        <f t="shared" si="12"/>
        <v>1156</v>
      </c>
      <c r="H73" s="32">
        <f t="shared" si="13"/>
        <v>990.5333333333333</v>
      </c>
      <c r="I73" s="35">
        <f t="shared" si="14"/>
        <v>907.51666666666677</v>
      </c>
      <c r="J73" s="38">
        <f t="shared" si="15"/>
        <v>830.16666666666663</v>
      </c>
      <c r="K73" s="32">
        <f t="shared" si="16"/>
        <v>642.6</v>
      </c>
      <c r="L73" s="38">
        <f t="shared" si="17"/>
        <v>612</v>
      </c>
    </row>
    <row r="74" spans="3:12">
      <c r="C74" s="20">
        <v>69</v>
      </c>
      <c r="D74" s="23">
        <f t="shared" si="9"/>
        <v>2076.9</v>
      </c>
      <c r="E74" s="23">
        <f t="shared" si="10"/>
        <v>1847.4750000000001</v>
      </c>
      <c r="F74" s="23">
        <f t="shared" si="11"/>
        <v>1466.25</v>
      </c>
      <c r="G74" s="28">
        <f t="shared" si="12"/>
        <v>1173</v>
      </c>
      <c r="H74" s="32">
        <f t="shared" si="13"/>
        <v>1005.1</v>
      </c>
      <c r="I74" s="35">
        <f t="shared" si="14"/>
        <v>920.86250000000007</v>
      </c>
      <c r="J74" s="38">
        <f t="shared" si="15"/>
        <v>842.375</v>
      </c>
      <c r="K74" s="32">
        <f t="shared" si="16"/>
        <v>652.05000000000007</v>
      </c>
      <c r="L74" s="38">
        <f t="shared" si="17"/>
        <v>621</v>
      </c>
    </row>
    <row r="75" spans="3:12">
      <c r="C75" s="20">
        <v>70</v>
      </c>
      <c r="D75" s="23">
        <f t="shared" si="9"/>
        <v>2107</v>
      </c>
      <c r="E75" s="23">
        <f t="shared" si="10"/>
        <v>1874.25</v>
      </c>
      <c r="F75" s="23">
        <f t="shared" si="11"/>
        <v>1487.5</v>
      </c>
      <c r="G75" s="28">
        <f t="shared" si="12"/>
        <v>1190</v>
      </c>
      <c r="H75" s="32">
        <f t="shared" si="13"/>
        <v>1019.6666666666666</v>
      </c>
      <c r="I75" s="35">
        <f t="shared" si="14"/>
        <v>934.20833333333337</v>
      </c>
      <c r="J75" s="38">
        <f t="shared" si="15"/>
        <v>854.58333333333337</v>
      </c>
      <c r="K75" s="32">
        <f t="shared" si="16"/>
        <v>661.5</v>
      </c>
      <c r="L75" s="38">
        <f t="shared" si="17"/>
        <v>630</v>
      </c>
    </row>
    <row r="76" spans="3:12">
      <c r="C76" s="20">
        <v>71</v>
      </c>
      <c r="D76" s="23">
        <f t="shared" ref="D76:D105" si="18">$D$4*C76/100/12</f>
        <v>2137.1</v>
      </c>
      <c r="E76" s="23">
        <f t="shared" ref="E76:E105" si="19">$E$4*C76/100/12</f>
        <v>1901.0249999999999</v>
      </c>
      <c r="F76" s="23">
        <f t="shared" ref="F76:F105" si="20">$F$4*C76/100/12</f>
        <v>1508.75</v>
      </c>
      <c r="G76" s="28">
        <f t="shared" ref="G76:G105" si="21">$G$4*C76/100/12</f>
        <v>1207</v>
      </c>
      <c r="H76" s="32">
        <f t="shared" ref="H76:H105" si="22">$H$4*C76/100/12</f>
        <v>1034.2333333333333</v>
      </c>
      <c r="I76" s="35">
        <f t="shared" ref="I76:I105" si="23">$I$4*C76/100/12</f>
        <v>947.55416666666667</v>
      </c>
      <c r="J76" s="38">
        <f t="shared" ref="J76:J105" si="24">$J$4*C76/100/12</f>
        <v>866.79166666666663</v>
      </c>
      <c r="K76" s="32">
        <f t="shared" ref="K76:K105" si="25">$K$4*C76/100/12</f>
        <v>670.94999999999993</v>
      </c>
      <c r="L76" s="38">
        <f t="shared" ref="L76:L105" si="26">$L$4*C76/100/12</f>
        <v>639</v>
      </c>
    </row>
    <row r="77" spans="3:12">
      <c r="C77" s="20">
        <v>72</v>
      </c>
      <c r="D77" s="23">
        <f t="shared" si="18"/>
        <v>2167.2000000000003</v>
      </c>
      <c r="E77" s="23">
        <f t="shared" si="19"/>
        <v>1927.8</v>
      </c>
      <c r="F77" s="23">
        <f t="shared" si="20"/>
        <v>1530</v>
      </c>
      <c r="G77" s="28">
        <f t="shared" si="21"/>
        <v>1224</v>
      </c>
      <c r="H77" s="32">
        <f t="shared" si="22"/>
        <v>1048.8</v>
      </c>
      <c r="I77" s="35">
        <f t="shared" si="23"/>
        <v>960.9</v>
      </c>
      <c r="J77" s="38">
        <f t="shared" si="24"/>
        <v>879</v>
      </c>
      <c r="K77" s="32">
        <f t="shared" si="25"/>
        <v>680.4</v>
      </c>
      <c r="L77" s="38">
        <f t="shared" si="26"/>
        <v>648</v>
      </c>
    </row>
    <row r="78" spans="3:12">
      <c r="C78" s="20">
        <v>73</v>
      </c>
      <c r="D78" s="23">
        <f t="shared" si="18"/>
        <v>2197.2999999999997</v>
      </c>
      <c r="E78" s="23">
        <f t="shared" si="19"/>
        <v>1954.575</v>
      </c>
      <c r="F78" s="23">
        <f t="shared" si="20"/>
        <v>1551.25</v>
      </c>
      <c r="G78" s="28">
        <f t="shared" si="21"/>
        <v>1241</v>
      </c>
      <c r="H78" s="32">
        <f t="shared" si="22"/>
        <v>1063.3666666666666</v>
      </c>
      <c r="I78" s="35">
        <f t="shared" si="23"/>
        <v>974.24583333333339</v>
      </c>
      <c r="J78" s="38">
        <f t="shared" si="24"/>
        <v>891.20833333333337</v>
      </c>
      <c r="K78" s="32">
        <f t="shared" si="25"/>
        <v>689.85</v>
      </c>
      <c r="L78" s="38">
        <f t="shared" si="26"/>
        <v>657</v>
      </c>
    </row>
    <row r="79" spans="3:12">
      <c r="C79" s="20">
        <v>74</v>
      </c>
      <c r="D79" s="23">
        <f t="shared" si="18"/>
        <v>2227.4</v>
      </c>
      <c r="E79" s="23">
        <f t="shared" si="19"/>
        <v>1981.3500000000001</v>
      </c>
      <c r="F79" s="23">
        <f t="shared" si="20"/>
        <v>1572.5</v>
      </c>
      <c r="G79" s="28">
        <f t="shared" si="21"/>
        <v>1258</v>
      </c>
      <c r="H79" s="32">
        <f t="shared" si="22"/>
        <v>1077.9333333333334</v>
      </c>
      <c r="I79" s="35">
        <f t="shared" si="23"/>
        <v>987.5916666666667</v>
      </c>
      <c r="J79" s="38">
        <f t="shared" si="24"/>
        <v>903.41666666666663</v>
      </c>
      <c r="K79" s="32">
        <f t="shared" si="25"/>
        <v>699.30000000000007</v>
      </c>
      <c r="L79" s="38">
        <f t="shared" si="26"/>
        <v>666</v>
      </c>
    </row>
    <row r="80" spans="3:12">
      <c r="C80" s="20">
        <v>75</v>
      </c>
      <c r="D80" s="23">
        <f t="shared" si="18"/>
        <v>2257.5</v>
      </c>
      <c r="E80" s="23">
        <f t="shared" si="19"/>
        <v>2008.125</v>
      </c>
      <c r="F80" s="23">
        <f t="shared" si="20"/>
        <v>1593.75</v>
      </c>
      <c r="G80" s="28">
        <f t="shared" si="21"/>
        <v>1275</v>
      </c>
      <c r="H80" s="32">
        <f t="shared" si="22"/>
        <v>1092.5</v>
      </c>
      <c r="I80" s="35">
        <f t="shared" si="23"/>
        <v>1000.9375</v>
      </c>
      <c r="J80" s="38">
        <f t="shared" si="24"/>
        <v>915.625</v>
      </c>
      <c r="K80" s="32">
        <f t="shared" si="25"/>
        <v>708.75</v>
      </c>
      <c r="L80" s="38">
        <f t="shared" si="26"/>
        <v>675</v>
      </c>
    </row>
    <row r="81" spans="3:12">
      <c r="C81" s="20">
        <v>76</v>
      </c>
      <c r="D81" s="23">
        <f t="shared" si="18"/>
        <v>2287.6</v>
      </c>
      <c r="E81" s="23">
        <f t="shared" si="19"/>
        <v>2034.8999999999999</v>
      </c>
      <c r="F81" s="23">
        <f t="shared" si="20"/>
        <v>1615</v>
      </c>
      <c r="G81" s="28">
        <f t="shared" si="21"/>
        <v>1292</v>
      </c>
      <c r="H81" s="32">
        <f t="shared" si="22"/>
        <v>1107.0666666666666</v>
      </c>
      <c r="I81" s="35">
        <f t="shared" si="23"/>
        <v>1014.2833333333333</v>
      </c>
      <c r="J81" s="38">
        <f t="shared" si="24"/>
        <v>927.83333333333337</v>
      </c>
      <c r="K81" s="32">
        <f t="shared" si="25"/>
        <v>718.19999999999993</v>
      </c>
      <c r="L81" s="38">
        <f t="shared" si="26"/>
        <v>684</v>
      </c>
    </row>
    <row r="82" spans="3:12">
      <c r="C82" s="20">
        <v>77</v>
      </c>
      <c r="D82" s="23">
        <f t="shared" si="18"/>
        <v>2317.7000000000003</v>
      </c>
      <c r="E82" s="23">
        <f t="shared" si="19"/>
        <v>2061.6749999999997</v>
      </c>
      <c r="F82" s="23">
        <f t="shared" si="20"/>
        <v>1636.25</v>
      </c>
      <c r="G82" s="28">
        <f t="shared" si="21"/>
        <v>1309</v>
      </c>
      <c r="H82" s="32">
        <f t="shared" si="22"/>
        <v>1121.6333333333334</v>
      </c>
      <c r="I82" s="35">
        <f t="shared" si="23"/>
        <v>1027.6291666666666</v>
      </c>
      <c r="J82" s="38">
        <f t="shared" si="24"/>
        <v>940.04166666666663</v>
      </c>
      <c r="K82" s="32">
        <f t="shared" si="25"/>
        <v>727.65</v>
      </c>
      <c r="L82" s="38">
        <f t="shared" si="26"/>
        <v>693</v>
      </c>
    </row>
    <row r="83" spans="3:12">
      <c r="C83" s="20">
        <v>78</v>
      </c>
      <c r="D83" s="23">
        <f t="shared" si="18"/>
        <v>2347.7999999999997</v>
      </c>
      <c r="E83" s="23">
        <f t="shared" si="19"/>
        <v>2088.4500000000003</v>
      </c>
      <c r="F83" s="23">
        <f t="shared" si="20"/>
        <v>1657.5</v>
      </c>
      <c r="G83" s="28">
        <f t="shared" si="21"/>
        <v>1326</v>
      </c>
      <c r="H83" s="32">
        <f t="shared" si="22"/>
        <v>1136.2</v>
      </c>
      <c r="I83" s="35">
        <f t="shared" si="23"/>
        <v>1040.9750000000001</v>
      </c>
      <c r="J83" s="38">
        <f t="shared" si="24"/>
        <v>952.25</v>
      </c>
      <c r="K83" s="32">
        <f t="shared" si="25"/>
        <v>737.1</v>
      </c>
      <c r="L83" s="38">
        <f t="shared" si="26"/>
        <v>702</v>
      </c>
    </row>
    <row r="84" spans="3:12">
      <c r="C84" s="20">
        <v>79</v>
      </c>
      <c r="D84" s="23">
        <f t="shared" si="18"/>
        <v>2377.9</v>
      </c>
      <c r="E84" s="23">
        <f t="shared" si="19"/>
        <v>2115.2249999999999</v>
      </c>
      <c r="F84" s="23">
        <f t="shared" si="20"/>
        <v>1678.75</v>
      </c>
      <c r="G84" s="28">
        <f t="shared" si="21"/>
        <v>1343</v>
      </c>
      <c r="H84" s="32">
        <f t="shared" si="22"/>
        <v>1150.7666666666667</v>
      </c>
      <c r="I84" s="35">
        <f t="shared" si="23"/>
        <v>1054.3208333333334</v>
      </c>
      <c r="J84" s="38">
        <f t="shared" si="24"/>
        <v>964.45833333333337</v>
      </c>
      <c r="K84" s="32">
        <f t="shared" si="25"/>
        <v>746.55000000000007</v>
      </c>
      <c r="L84" s="38">
        <f t="shared" si="26"/>
        <v>711</v>
      </c>
    </row>
    <row r="85" spans="3:12">
      <c r="C85" s="20">
        <v>80</v>
      </c>
      <c r="D85" s="23">
        <f t="shared" si="18"/>
        <v>2408</v>
      </c>
      <c r="E85" s="23">
        <f t="shared" si="19"/>
        <v>2142</v>
      </c>
      <c r="F85" s="23">
        <f t="shared" si="20"/>
        <v>1700</v>
      </c>
      <c r="G85" s="28">
        <f t="shared" si="21"/>
        <v>1360</v>
      </c>
      <c r="H85" s="32">
        <f t="shared" si="22"/>
        <v>1165.3333333333333</v>
      </c>
      <c r="I85" s="35">
        <f t="shared" si="23"/>
        <v>1067.6666666666667</v>
      </c>
      <c r="J85" s="38">
        <f t="shared" si="24"/>
        <v>976.66666666666663</v>
      </c>
      <c r="K85" s="32">
        <f t="shared" si="25"/>
        <v>756</v>
      </c>
      <c r="L85" s="38">
        <f t="shared" si="26"/>
        <v>720</v>
      </c>
    </row>
    <row r="86" spans="3:12">
      <c r="C86" s="20">
        <v>81</v>
      </c>
      <c r="D86" s="23">
        <f t="shared" si="18"/>
        <v>2438.1</v>
      </c>
      <c r="E86" s="23">
        <f t="shared" si="19"/>
        <v>2168.7750000000001</v>
      </c>
      <c r="F86" s="23">
        <f t="shared" si="20"/>
        <v>1721.25</v>
      </c>
      <c r="G86" s="28">
        <f t="shared" si="21"/>
        <v>1377</v>
      </c>
      <c r="H86" s="32">
        <f t="shared" si="22"/>
        <v>1179.8999999999999</v>
      </c>
      <c r="I86" s="35">
        <f t="shared" si="23"/>
        <v>1081.0125</v>
      </c>
      <c r="J86" s="38">
        <f t="shared" si="24"/>
        <v>988.875</v>
      </c>
      <c r="K86" s="32">
        <f t="shared" si="25"/>
        <v>765.44999999999993</v>
      </c>
      <c r="L86" s="38">
        <f t="shared" si="26"/>
        <v>729</v>
      </c>
    </row>
    <row r="87" spans="3:12">
      <c r="C87" s="20">
        <v>82</v>
      </c>
      <c r="D87" s="23">
        <f t="shared" si="18"/>
        <v>2468.2000000000003</v>
      </c>
      <c r="E87" s="23">
        <f t="shared" si="19"/>
        <v>2195.5499999999997</v>
      </c>
      <c r="F87" s="23">
        <f t="shared" si="20"/>
        <v>1742.5</v>
      </c>
      <c r="G87" s="28">
        <f t="shared" si="21"/>
        <v>1394</v>
      </c>
      <c r="H87" s="32">
        <f t="shared" si="22"/>
        <v>1194.4666666666667</v>
      </c>
      <c r="I87" s="35">
        <f t="shared" si="23"/>
        <v>1094.3583333333333</v>
      </c>
      <c r="J87" s="38">
        <f t="shared" si="24"/>
        <v>1001.0833333333334</v>
      </c>
      <c r="K87" s="32">
        <f t="shared" si="25"/>
        <v>774.9</v>
      </c>
      <c r="L87" s="38">
        <f t="shared" si="26"/>
        <v>738</v>
      </c>
    </row>
    <row r="88" spans="3:12">
      <c r="C88" s="20">
        <v>83</v>
      </c>
      <c r="D88" s="23">
        <f t="shared" si="18"/>
        <v>2498.2999999999997</v>
      </c>
      <c r="E88" s="23">
        <f t="shared" si="19"/>
        <v>2222.3250000000003</v>
      </c>
      <c r="F88" s="23">
        <f t="shared" si="20"/>
        <v>1763.75</v>
      </c>
      <c r="G88" s="28">
        <f t="shared" si="21"/>
        <v>1411</v>
      </c>
      <c r="H88" s="32">
        <f t="shared" si="22"/>
        <v>1209.0333333333333</v>
      </c>
      <c r="I88" s="35">
        <f t="shared" si="23"/>
        <v>1107.7041666666667</v>
      </c>
      <c r="J88" s="38">
        <f t="shared" si="24"/>
        <v>1013.2916666666666</v>
      </c>
      <c r="K88" s="32">
        <f t="shared" si="25"/>
        <v>784.35</v>
      </c>
      <c r="L88" s="38">
        <f t="shared" si="26"/>
        <v>747</v>
      </c>
    </row>
    <row r="89" spans="3:12">
      <c r="C89" s="20">
        <v>84</v>
      </c>
      <c r="D89" s="23">
        <f t="shared" si="18"/>
        <v>2528.4</v>
      </c>
      <c r="E89" s="23">
        <f t="shared" si="19"/>
        <v>2249.1</v>
      </c>
      <c r="F89" s="23">
        <f t="shared" si="20"/>
        <v>1785</v>
      </c>
      <c r="G89" s="28">
        <f t="shared" si="21"/>
        <v>1428</v>
      </c>
      <c r="H89" s="32">
        <f t="shared" si="22"/>
        <v>1223.6000000000001</v>
      </c>
      <c r="I89" s="35">
        <f t="shared" si="23"/>
        <v>1121.05</v>
      </c>
      <c r="J89" s="38">
        <f t="shared" si="24"/>
        <v>1025.5</v>
      </c>
      <c r="K89" s="32">
        <f t="shared" si="25"/>
        <v>793.80000000000007</v>
      </c>
      <c r="L89" s="38">
        <f t="shared" si="26"/>
        <v>756</v>
      </c>
    </row>
    <row r="90" spans="3:12">
      <c r="C90" s="20">
        <v>85</v>
      </c>
      <c r="D90" s="23">
        <f t="shared" si="18"/>
        <v>2558.5</v>
      </c>
      <c r="E90" s="23">
        <f t="shared" si="19"/>
        <v>2275.875</v>
      </c>
      <c r="F90" s="23">
        <f t="shared" si="20"/>
        <v>1806.25</v>
      </c>
      <c r="G90" s="28">
        <f t="shared" si="21"/>
        <v>1445</v>
      </c>
      <c r="H90" s="32">
        <f t="shared" si="22"/>
        <v>1238.1666666666667</v>
      </c>
      <c r="I90" s="35">
        <f t="shared" si="23"/>
        <v>1134.3958333333333</v>
      </c>
      <c r="J90" s="38">
        <f t="shared" si="24"/>
        <v>1037.7083333333333</v>
      </c>
      <c r="K90" s="32">
        <f t="shared" si="25"/>
        <v>803.25</v>
      </c>
      <c r="L90" s="38">
        <f t="shared" si="26"/>
        <v>765</v>
      </c>
    </row>
    <row r="91" spans="3:12">
      <c r="C91" s="20">
        <v>86</v>
      </c>
      <c r="D91" s="23">
        <f t="shared" si="18"/>
        <v>2588.6</v>
      </c>
      <c r="E91" s="23">
        <f t="shared" si="19"/>
        <v>2302.65</v>
      </c>
      <c r="F91" s="23">
        <f t="shared" si="20"/>
        <v>1827.5</v>
      </c>
      <c r="G91" s="28">
        <f t="shared" si="21"/>
        <v>1462</v>
      </c>
      <c r="H91" s="32">
        <f t="shared" si="22"/>
        <v>1252.7333333333333</v>
      </c>
      <c r="I91" s="35">
        <f t="shared" si="23"/>
        <v>1147.7416666666666</v>
      </c>
      <c r="J91" s="38">
        <f t="shared" si="24"/>
        <v>1049.9166666666667</v>
      </c>
      <c r="K91" s="32">
        <f t="shared" si="25"/>
        <v>812.69999999999993</v>
      </c>
      <c r="L91" s="38">
        <f t="shared" si="26"/>
        <v>774</v>
      </c>
    </row>
    <row r="92" spans="3:12">
      <c r="C92" s="20">
        <v>87</v>
      </c>
      <c r="D92" s="23">
        <f t="shared" si="18"/>
        <v>2618.7000000000003</v>
      </c>
      <c r="E92" s="23">
        <f t="shared" si="19"/>
        <v>2329.4249999999997</v>
      </c>
      <c r="F92" s="23">
        <f t="shared" si="20"/>
        <v>1848.75</v>
      </c>
      <c r="G92" s="28">
        <f t="shared" si="21"/>
        <v>1479</v>
      </c>
      <c r="H92" s="32">
        <f t="shared" si="22"/>
        <v>1267.3</v>
      </c>
      <c r="I92" s="35">
        <f t="shared" si="23"/>
        <v>1161.0874999999999</v>
      </c>
      <c r="J92" s="38">
        <f t="shared" si="24"/>
        <v>1062.125</v>
      </c>
      <c r="K92" s="32">
        <f t="shared" si="25"/>
        <v>822.15</v>
      </c>
      <c r="L92" s="38">
        <f t="shared" si="26"/>
        <v>783</v>
      </c>
    </row>
    <row r="93" spans="3:12">
      <c r="C93" s="20">
        <v>88</v>
      </c>
      <c r="D93" s="23">
        <f t="shared" si="18"/>
        <v>2648.7999999999997</v>
      </c>
      <c r="E93" s="23">
        <f t="shared" si="19"/>
        <v>2356.2000000000003</v>
      </c>
      <c r="F93" s="23">
        <f t="shared" si="20"/>
        <v>1870</v>
      </c>
      <c r="G93" s="28">
        <f t="shared" si="21"/>
        <v>1496</v>
      </c>
      <c r="H93" s="32">
        <f t="shared" si="22"/>
        <v>1281.8666666666666</v>
      </c>
      <c r="I93" s="35">
        <f t="shared" si="23"/>
        <v>1174.4333333333334</v>
      </c>
      <c r="J93" s="38">
        <f t="shared" si="24"/>
        <v>1074.3333333333333</v>
      </c>
      <c r="K93" s="32">
        <f t="shared" si="25"/>
        <v>831.6</v>
      </c>
      <c r="L93" s="38">
        <f t="shared" si="26"/>
        <v>792</v>
      </c>
    </row>
    <row r="94" spans="3:12">
      <c r="C94" s="20">
        <v>89</v>
      </c>
      <c r="D94" s="23">
        <f t="shared" si="18"/>
        <v>2678.9</v>
      </c>
      <c r="E94" s="23">
        <f t="shared" si="19"/>
        <v>2382.9749999999999</v>
      </c>
      <c r="F94" s="23">
        <f t="shared" si="20"/>
        <v>1891.25</v>
      </c>
      <c r="G94" s="28">
        <f t="shared" si="21"/>
        <v>1513</v>
      </c>
      <c r="H94" s="32">
        <f t="shared" si="22"/>
        <v>1296.4333333333334</v>
      </c>
      <c r="I94" s="35">
        <f t="shared" si="23"/>
        <v>1187.7791666666667</v>
      </c>
      <c r="J94" s="38">
        <f t="shared" si="24"/>
        <v>1086.5416666666667</v>
      </c>
      <c r="K94" s="32">
        <f t="shared" si="25"/>
        <v>841.05000000000007</v>
      </c>
      <c r="L94" s="38">
        <f t="shared" si="26"/>
        <v>801</v>
      </c>
    </row>
    <row r="95" spans="3:12">
      <c r="C95" s="20">
        <v>90</v>
      </c>
      <c r="D95" s="23">
        <f t="shared" si="18"/>
        <v>2709</v>
      </c>
      <c r="E95" s="23">
        <f t="shared" si="19"/>
        <v>2409.75</v>
      </c>
      <c r="F95" s="23">
        <f t="shared" si="20"/>
        <v>1912.5</v>
      </c>
      <c r="G95" s="28">
        <f t="shared" si="21"/>
        <v>1530</v>
      </c>
      <c r="H95" s="32">
        <f t="shared" si="22"/>
        <v>1311</v>
      </c>
      <c r="I95" s="35">
        <f t="shared" si="23"/>
        <v>1201.125</v>
      </c>
      <c r="J95" s="38">
        <f t="shared" si="24"/>
        <v>1098.75</v>
      </c>
      <c r="K95" s="32">
        <f t="shared" si="25"/>
        <v>850.5</v>
      </c>
      <c r="L95" s="38">
        <f t="shared" si="26"/>
        <v>810</v>
      </c>
    </row>
    <row r="96" spans="3:12">
      <c r="C96" s="20">
        <v>91</v>
      </c>
      <c r="D96" s="23">
        <f t="shared" si="18"/>
        <v>2739.1</v>
      </c>
      <c r="E96" s="23">
        <f t="shared" si="19"/>
        <v>2436.5250000000001</v>
      </c>
      <c r="F96" s="23">
        <f t="shared" si="20"/>
        <v>1933.75</v>
      </c>
      <c r="G96" s="28">
        <f t="shared" si="21"/>
        <v>1547</v>
      </c>
      <c r="H96" s="32">
        <f t="shared" si="22"/>
        <v>1325.5666666666666</v>
      </c>
      <c r="I96" s="35">
        <f t="shared" si="23"/>
        <v>1214.4708333333333</v>
      </c>
      <c r="J96" s="38">
        <f t="shared" si="24"/>
        <v>1110.9583333333333</v>
      </c>
      <c r="K96" s="32">
        <f t="shared" si="25"/>
        <v>859.94999999999993</v>
      </c>
      <c r="L96" s="38">
        <f t="shared" si="26"/>
        <v>819</v>
      </c>
    </row>
    <row r="97" spans="3:12">
      <c r="C97" s="20">
        <v>92</v>
      </c>
      <c r="D97" s="23">
        <f t="shared" si="18"/>
        <v>2769.2000000000003</v>
      </c>
      <c r="E97" s="23">
        <f t="shared" si="19"/>
        <v>2463.2999999999997</v>
      </c>
      <c r="F97" s="23">
        <f t="shared" si="20"/>
        <v>1955</v>
      </c>
      <c r="G97" s="28">
        <f t="shared" si="21"/>
        <v>1564</v>
      </c>
      <c r="H97" s="32">
        <f t="shared" si="22"/>
        <v>1340.1333333333334</v>
      </c>
      <c r="I97" s="35">
        <f t="shared" si="23"/>
        <v>1227.8166666666666</v>
      </c>
      <c r="J97" s="38">
        <f t="shared" si="24"/>
        <v>1123.1666666666667</v>
      </c>
      <c r="K97" s="32">
        <f t="shared" si="25"/>
        <v>869.4</v>
      </c>
      <c r="L97" s="38">
        <f t="shared" si="26"/>
        <v>828</v>
      </c>
    </row>
    <row r="98" spans="3:12">
      <c r="C98" s="20">
        <v>93</v>
      </c>
      <c r="D98" s="23">
        <f t="shared" si="18"/>
        <v>2799.2999999999997</v>
      </c>
      <c r="E98" s="23">
        <f t="shared" si="19"/>
        <v>2490.0750000000003</v>
      </c>
      <c r="F98" s="23">
        <f t="shared" si="20"/>
        <v>1976.25</v>
      </c>
      <c r="G98" s="28">
        <f t="shared" si="21"/>
        <v>1581</v>
      </c>
      <c r="H98" s="32">
        <f t="shared" si="22"/>
        <v>1354.7</v>
      </c>
      <c r="I98" s="35">
        <f t="shared" si="23"/>
        <v>1241.1625000000001</v>
      </c>
      <c r="J98" s="38">
        <f t="shared" si="24"/>
        <v>1135.375</v>
      </c>
      <c r="K98" s="32">
        <f t="shared" si="25"/>
        <v>878.85</v>
      </c>
      <c r="L98" s="38">
        <f t="shared" si="26"/>
        <v>837</v>
      </c>
    </row>
    <row r="99" spans="3:12">
      <c r="C99" s="20">
        <v>94</v>
      </c>
      <c r="D99" s="23">
        <f t="shared" si="18"/>
        <v>2829.4</v>
      </c>
      <c r="E99" s="23">
        <f t="shared" si="19"/>
        <v>2516.85</v>
      </c>
      <c r="F99" s="23">
        <f t="shared" si="20"/>
        <v>1997.5</v>
      </c>
      <c r="G99" s="28">
        <f t="shared" si="21"/>
        <v>1598</v>
      </c>
      <c r="H99" s="32">
        <f t="shared" si="22"/>
        <v>1369.2666666666667</v>
      </c>
      <c r="I99" s="35">
        <f t="shared" si="23"/>
        <v>1254.5083333333334</v>
      </c>
      <c r="J99" s="38">
        <f t="shared" si="24"/>
        <v>1147.5833333333333</v>
      </c>
      <c r="K99" s="32">
        <f t="shared" si="25"/>
        <v>888.30000000000007</v>
      </c>
      <c r="L99" s="38">
        <f t="shared" si="26"/>
        <v>846</v>
      </c>
    </row>
    <row r="100" spans="3:12">
      <c r="C100" s="20">
        <v>95</v>
      </c>
      <c r="D100" s="23">
        <f t="shared" si="18"/>
        <v>2859.5</v>
      </c>
      <c r="E100" s="23">
        <f t="shared" si="19"/>
        <v>2543.625</v>
      </c>
      <c r="F100" s="23">
        <f t="shared" si="20"/>
        <v>2018.75</v>
      </c>
      <c r="G100" s="28">
        <f t="shared" si="21"/>
        <v>1615</v>
      </c>
      <c r="H100" s="32">
        <f t="shared" si="22"/>
        <v>1383.8333333333333</v>
      </c>
      <c r="I100" s="35">
        <f t="shared" si="23"/>
        <v>1267.8541666666667</v>
      </c>
      <c r="J100" s="38">
        <f t="shared" si="24"/>
        <v>1159.7916666666667</v>
      </c>
      <c r="K100" s="32">
        <f t="shared" si="25"/>
        <v>897.75</v>
      </c>
      <c r="L100" s="38">
        <f t="shared" si="26"/>
        <v>855</v>
      </c>
    </row>
    <row r="101" spans="3:12">
      <c r="C101" s="20">
        <v>96</v>
      </c>
      <c r="D101" s="23">
        <f t="shared" si="18"/>
        <v>2889.6</v>
      </c>
      <c r="E101" s="23">
        <f t="shared" si="19"/>
        <v>2570.4</v>
      </c>
      <c r="F101" s="23">
        <f t="shared" si="20"/>
        <v>2040</v>
      </c>
      <c r="G101" s="28">
        <f t="shared" si="21"/>
        <v>1632</v>
      </c>
      <c r="H101" s="32">
        <f t="shared" si="22"/>
        <v>1398.3999999999999</v>
      </c>
      <c r="I101" s="35">
        <f t="shared" si="23"/>
        <v>1281.2</v>
      </c>
      <c r="J101" s="38">
        <f t="shared" si="24"/>
        <v>1172</v>
      </c>
      <c r="K101" s="32">
        <f t="shared" si="25"/>
        <v>907.19999999999993</v>
      </c>
      <c r="L101" s="38">
        <f t="shared" si="26"/>
        <v>864</v>
      </c>
    </row>
    <row r="102" spans="3:12">
      <c r="C102" s="20">
        <v>97</v>
      </c>
      <c r="D102" s="23">
        <f t="shared" si="18"/>
        <v>2919.7000000000003</v>
      </c>
      <c r="E102" s="23">
        <f t="shared" si="19"/>
        <v>2597.1749999999997</v>
      </c>
      <c r="F102" s="23">
        <f t="shared" si="20"/>
        <v>2061.25</v>
      </c>
      <c r="G102" s="28">
        <f t="shared" si="21"/>
        <v>1649</v>
      </c>
      <c r="H102" s="32">
        <f t="shared" si="22"/>
        <v>1412.9666666666665</v>
      </c>
      <c r="I102" s="35">
        <f t="shared" si="23"/>
        <v>1294.5458333333333</v>
      </c>
      <c r="J102" s="38">
        <f t="shared" si="24"/>
        <v>1184.2083333333333</v>
      </c>
      <c r="K102" s="32">
        <f t="shared" si="25"/>
        <v>916.65</v>
      </c>
      <c r="L102" s="38">
        <f t="shared" si="26"/>
        <v>873</v>
      </c>
    </row>
    <row r="103" spans="3:12">
      <c r="C103" s="20">
        <v>98</v>
      </c>
      <c r="D103" s="23">
        <f t="shared" si="18"/>
        <v>2949.7999999999997</v>
      </c>
      <c r="E103" s="23">
        <f t="shared" si="19"/>
        <v>2623.9500000000003</v>
      </c>
      <c r="F103" s="23">
        <f t="shared" si="20"/>
        <v>2082.5</v>
      </c>
      <c r="G103" s="28">
        <f t="shared" si="21"/>
        <v>1666</v>
      </c>
      <c r="H103" s="32">
        <f t="shared" si="22"/>
        <v>1427.5333333333335</v>
      </c>
      <c r="I103" s="35">
        <f t="shared" si="23"/>
        <v>1307.8916666666667</v>
      </c>
      <c r="J103" s="38">
        <f t="shared" si="24"/>
        <v>1196.4166666666667</v>
      </c>
      <c r="K103" s="32">
        <f t="shared" si="25"/>
        <v>926.1</v>
      </c>
      <c r="L103" s="38">
        <f t="shared" si="26"/>
        <v>882</v>
      </c>
    </row>
    <row r="104" spans="3:12">
      <c r="C104" s="20">
        <v>99</v>
      </c>
      <c r="D104" s="23">
        <f t="shared" si="18"/>
        <v>2979.9</v>
      </c>
      <c r="E104" s="23">
        <f t="shared" si="19"/>
        <v>2650.7249999999999</v>
      </c>
      <c r="F104" s="23">
        <f t="shared" si="20"/>
        <v>2103.75</v>
      </c>
      <c r="G104" s="28">
        <f t="shared" si="21"/>
        <v>1683</v>
      </c>
      <c r="H104" s="32">
        <f t="shared" si="22"/>
        <v>1442.1000000000001</v>
      </c>
      <c r="I104" s="35">
        <f t="shared" si="23"/>
        <v>1321.2375</v>
      </c>
      <c r="J104" s="38">
        <f t="shared" si="24"/>
        <v>1208.625</v>
      </c>
      <c r="K104" s="32">
        <f t="shared" si="25"/>
        <v>935.55000000000007</v>
      </c>
      <c r="L104" s="38">
        <f t="shared" si="26"/>
        <v>891</v>
      </c>
    </row>
    <row r="105" spans="3:12" ht="13.5" thickBot="1">
      <c r="C105" s="20">
        <v>100</v>
      </c>
      <c r="D105" s="24">
        <f t="shared" si="18"/>
        <v>3010</v>
      </c>
      <c r="E105" s="24">
        <f t="shared" si="19"/>
        <v>2677.5</v>
      </c>
      <c r="F105" s="24">
        <f t="shared" si="20"/>
        <v>2125</v>
      </c>
      <c r="G105" s="29">
        <f t="shared" si="21"/>
        <v>1700</v>
      </c>
      <c r="H105" s="33">
        <f t="shared" si="22"/>
        <v>1456.6666666666667</v>
      </c>
      <c r="I105" s="36">
        <f t="shared" si="23"/>
        <v>1334.5833333333333</v>
      </c>
      <c r="J105" s="39">
        <f t="shared" si="24"/>
        <v>1220.8333333333333</v>
      </c>
      <c r="K105" s="33">
        <f t="shared" si="25"/>
        <v>945</v>
      </c>
      <c r="L105" s="39">
        <f t="shared" si="26"/>
        <v>900</v>
      </c>
    </row>
    <row r="106" spans="3:12">
      <c r="C106" s="21"/>
    </row>
    <row r="107" spans="3:12">
      <c r="C107" s="1"/>
    </row>
    <row r="108" spans="3:12">
      <c r="C108" s="1"/>
    </row>
  </sheetData>
  <mergeCells count="1">
    <mergeCell ref="C2:L2"/>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sheetPr codeName="Feuil4"/>
  <dimension ref="A2:O269"/>
  <sheetViews>
    <sheetView workbookViewId="0">
      <selection activeCell="E23" sqref="E23"/>
    </sheetView>
  </sheetViews>
  <sheetFormatPr baseColWidth="10" defaultRowHeight="12.75"/>
  <cols>
    <col min="1" max="1" width="5" customWidth="1"/>
    <col min="2" max="2" width="30.140625" customWidth="1"/>
  </cols>
  <sheetData>
    <row r="2" spans="1:15">
      <c r="B2" s="15"/>
    </row>
    <row r="3" spans="1:15">
      <c r="A3" s="15">
        <v>1</v>
      </c>
      <c r="B3" s="15"/>
      <c r="C3" s="117" t="s">
        <v>108</v>
      </c>
      <c r="J3" s="15"/>
      <c r="K3" s="15"/>
      <c r="O3" s="15"/>
    </row>
    <row r="4" spans="1:15">
      <c r="A4" s="15">
        <v>2</v>
      </c>
      <c r="B4" s="49" t="s">
        <v>36</v>
      </c>
      <c r="C4" s="15" t="s">
        <v>30</v>
      </c>
      <c r="J4" s="15" t="s">
        <v>28</v>
      </c>
      <c r="K4" s="15" t="s">
        <v>40</v>
      </c>
      <c r="L4" s="15"/>
      <c r="O4">
        <v>18</v>
      </c>
    </row>
    <row r="5" spans="1:15">
      <c r="A5" s="15">
        <v>3</v>
      </c>
      <c r="B5" s="49" t="s">
        <v>36</v>
      </c>
      <c r="C5" s="15" t="s">
        <v>31</v>
      </c>
      <c r="J5" s="15" t="s">
        <v>28</v>
      </c>
      <c r="K5" s="15" t="s">
        <v>40</v>
      </c>
      <c r="L5" s="15"/>
      <c r="O5">
        <v>19</v>
      </c>
    </row>
    <row r="6" spans="1:15">
      <c r="A6" s="15">
        <v>4</v>
      </c>
      <c r="B6" s="49" t="s">
        <v>36</v>
      </c>
      <c r="C6" s="15" t="s">
        <v>32</v>
      </c>
      <c r="J6" s="15" t="s">
        <v>28</v>
      </c>
      <c r="K6" s="15" t="s">
        <v>40</v>
      </c>
      <c r="L6" s="15"/>
      <c r="O6">
        <v>20</v>
      </c>
    </row>
    <row r="7" spans="1:15">
      <c r="A7" s="15">
        <v>5</v>
      </c>
      <c r="B7" s="49" t="s">
        <v>36</v>
      </c>
      <c r="C7" s="15" t="s">
        <v>33</v>
      </c>
      <c r="J7" s="15" t="s">
        <v>38</v>
      </c>
      <c r="K7" s="15" t="s">
        <v>41</v>
      </c>
      <c r="L7" s="15"/>
      <c r="M7" s="15"/>
      <c r="O7">
        <v>21</v>
      </c>
    </row>
    <row r="8" spans="1:15">
      <c r="A8" s="15">
        <v>6</v>
      </c>
      <c r="B8" s="49" t="s">
        <v>36</v>
      </c>
      <c r="C8" s="15" t="s">
        <v>34</v>
      </c>
      <c r="J8" s="15" t="s">
        <v>28</v>
      </c>
      <c r="K8" s="15" t="s">
        <v>40</v>
      </c>
      <c r="L8" s="15"/>
      <c r="O8">
        <v>22</v>
      </c>
    </row>
    <row r="9" spans="1:15">
      <c r="A9" s="15">
        <v>7</v>
      </c>
      <c r="B9" s="49"/>
      <c r="C9" s="117" t="s">
        <v>109</v>
      </c>
      <c r="J9" s="15"/>
      <c r="K9" s="15"/>
      <c r="L9" s="15"/>
    </row>
    <row r="10" spans="1:15">
      <c r="A10" s="15">
        <v>8</v>
      </c>
      <c r="B10" s="49" t="s">
        <v>35</v>
      </c>
      <c r="C10" s="15" t="s">
        <v>39</v>
      </c>
      <c r="J10" s="15" t="s">
        <v>38</v>
      </c>
      <c r="K10" s="15" t="s">
        <v>42</v>
      </c>
      <c r="O10">
        <v>24</v>
      </c>
    </row>
    <row r="11" spans="1:15">
      <c r="A11" s="15">
        <v>9</v>
      </c>
      <c r="B11" s="49" t="s">
        <v>35</v>
      </c>
      <c r="C11" s="15" t="s">
        <v>43</v>
      </c>
      <c r="J11" s="15" t="s">
        <v>45</v>
      </c>
      <c r="K11" s="15" t="s">
        <v>46</v>
      </c>
      <c r="O11">
        <v>25</v>
      </c>
    </row>
    <row r="12" spans="1:15">
      <c r="A12" s="15">
        <v>10</v>
      </c>
      <c r="B12" s="49" t="s">
        <v>35</v>
      </c>
      <c r="C12" s="15" t="s">
        <v>44</v>
      </c>
      <c r="J12" s="15" t="s">
        <v>47</v>
      </c>
      <c r="K12" s="15" t="s">
        <v>48</v>
      </c>
      <c r="O12">
        <v>26</v>
      </c>
    </row>
    <row r="13" spans="1:15">
      <c r="A13" s="15">
        <v>11</v>
      </c>
      <c r="B13" s="49" t="s">
        <v>35</v>
      </c>
      <c r="C13" s="15" t="s">
        <v>37</v>
      </c>
      <c r="J13" s="15" t="s">
        <v>49</v>
      </c>
      <c r="K13" s="15" t="s">
        <v>50</v>
      </c>
      <c r="O13">
        <v>27</v>
      </c>
    </row>
    <row r="14" spans="1:15">
      <c r="A14" s="15">
        <v>12</v>
      </c>
      <c r="B14" s="49" t="s">
        <v>35</v>
      </c>
      <c r="C14" s="15" t="s">
        <v>51</v>
      </c>
      <c r="J14" s="15" t="s">
        <v>49</v>
      </c>
      <c r="K14" s="15" t="s">
        <v>52</v>
      </c>
      <c r="O14">
        <v>28</v>
      </c>
    </row>
    <row r="15" spans="1:15">
      <c r="A15" s="15">
        <v>13</v>
      </c>
      <c r="B15" s="49" t="s">
        <v>35</v>
      </c>
      <c r="C15" s="15" t="s">
        <v>54</v>
      </c>
      <c r="J15" s="15" t="s">
        <v>38</v>
      </c>
      <c r="K15" s="15" t="s">
        <v>53</v>
      </c>
      <c r="O15">
        <v>29</v>
      </c>
    </row>
    <row r="16" spans="1:15">
      <c r="A16" s="15">
        <v>14</v>
      </c>
      <c r="B16" s="49" t="s">
        <v>55</v>
      </c>
      <c r="C16" s="15" t="s">
        <v>60</v>
      </c>
      <c r="J16" s="15" t="s">
        <v>28</v>
      </c>
      <c r="K16" s="15" t="s">
        <v>61</v>
      </c>
      <c r="O16">
        <v>32</v>
      </c>
    </row>
    <row r="17" spans="1:15">
      <c r="A17" s="15">
        <v>15</v>
      </c>
      <c r="B17" s="49" t="s">
        <v>55</v>
      </c>
      <c r="C17" s="15" t="s">
        <v>62</v>
      </c>
      <c r="J17" s="15" t="s">
        <v>38</v>
      </c>
      <c r="K17" s="15" t="s">
        <v>63</v>
      </c>
      <c r="O17">
        <v>33</v>
      </c>
    </row>
    <row r="18" spans="1:15">
      <c r="A18" s="15">
        <v>16</v>
      </c>
      <c r="B18" s="49" t="s">
        <v>55</v>
      </c>
      <c r="C18" s="15" t="s">
        <v>64</v>
      </c>
      <c r="J18" s="15" t="s">
        <v>38</v>
      </c>
      <c r="K18" s="15" t="s">
        <v>63</v>
      </c>
      <c r="O18">
        <v>34</v>
      </c>
    </row>
    <row r="19" spans="1:15">
      <c r="A19" s="15">
        <v>17</v>
      </c>
      <c r="B19" s="49"/>
      <c r="C19" s="117" t="s">
        <v>110</v>
      </c>
      <c r="J19" s="15"/>
      <c r="K19" s="15"/>
    </row>
    <row r="20" spans="1:15">
      <c r="A20" s="15">
        <v>18</v>
      </c>
      <c r="B20" s="49" t="s">
        <v>56</v>
      </c>
      <c r="C20" s="15" t="s">
        <v>65</v>
      </c>
      <c r="J20" s="15" t="s">
        <v>28</v>
      </c>
      <c r="K20" s="15" t="s">
        <v>61</v>
      </c>
      <c r="O20">
        <v>36</v>
      </c>
    </row>
    <row r="21" spans="1:15">
      <c r="A21" s="15">
        <v>19</v>
      </c>
      <c r="B21" s="49" t="s">
        <v>56</v>
      </c>
      <c r="C21" s="15" t="s">
        <v>66</v>
      </c>
      <c r="J21" s="15" t="s">
        <v>38</v>
      </c>
      <c r="K21" s="15" t="s">
        <v>42</v>
      </c>
      <c r="O21">
        <v>37</v>
      </c>
    </row>
    <row r="22" spans="1:15">
      <c r="A22" s="15">
        <v>20</v>
      </c>
      <c r="B22" s="49" t="s">
        <v>56</v>
      </c>
      <c r="C22" s="15" t="s">
        <v>67</v>
      </c>
      <c r="J22" s="15" t="s">
        <v>38</v>
      </c>
      <c r="K22" s="15" t="s">
        <v>42</v>
      </c>
      <c r="O22">
        <v>38</v>
      </c>
    </row>
    <row r="23" spans="1:15">
      <c r="A23" s="15">
        <v>21</v>
      </c>
      <c r="B23" s="49" t="s">
        <v>56</v>
      </c>
      <c r="C23" s="15" t="s">
        <v>68</v>
      </c>
      <c r="J23" s="15" t="s">
        <v>38</v>
      </c>
      <c r="K23" s="15" t="s">
        <v>42</v>
      </c>
      <c r="O23">
        <v>39</v>
      </c>
    </row>
    <row r="24" spans="1:15">
      <c r="A24" s="15">
        <v>22</v>
      </c>
      <c r="B24" s="49" t="s">
        <v>56</v>
      </c>
      <c r="C24" s="15" t="s">
        <v>69</v>
      </c>
      <c r="J24" s="15" t="s">
        <v>49</v>
      </c>
      <c r="K24" s="15" t="s">
        <v>50</v>
      </c>
      <c r="O24">
        <v>40</v>
      </c>
    </row>
    <row r="25" spans="1:15">
      <c r="A25" s="15">
        <v>23</v>
      </c>
      <c r="B25" s="49"/>
      <c r="C25" s="117" t="s">
        <v>111</v>
      </c>
      <c r="J25" s="15"/>
      <c r="K25" s="15"/>
    </row>
    <row r="26" spans="1:15">
      <c r="A26" s="15">
        <v>24</v>
      </c>
      <c r="B26" s="49" t="s">
        <v>59</v>
      </c>
      <c r="C26" s="15" t="s">
        <v>70</v>
      </c>
      <c r="J26" s="15" t="s">
        <v>38</v>
      </c>
      <c r="K26" s="15" t="s">
        <v>42</v>
      </c>
      <c r="O26">
        <v>42</v>
      </c>
    </row>
    <row r="27" spans="1:15">
      <c r="A27" s="15">
        <v>25</v>
      </c>
      <c r="B27" s="49" t="s">
        <v>59</v>
      </c>
      <c r="C27" s="15" t="s">
        <v>71</v>
      </c>
      <c r="J27" s="15" t="s">
        <v>38</v>
      </c>
      <c r="K27" s="15" t="s">
        <v>42</v>
      </c>
      <c r="O27">
        <v>43</v>
      </c>
    </row>
    <row r="28" spans="1:15">
      <c r="A28" s="15">
        <v>26</v>
      </c>
      <c r="B28" s="49" t="s">
        <v>59</v>
      </c>
      <c r="C28" s="15" t="s">
        <v>72</v>
      </c>
      <c r="J28" s="15" t="s">
        <v>38</v>
      </c>
      <c r="K28" s="15" t="s">
        <v>42</v>
      </c>
      <c r="O28">
        <v>44</v>
      </c>
    </row>
    <row r="29" spans="1:15">
      <c r="A29" s="15">
        <v>27</v>
      </c>
      <c r="B29" s="49" t="s">
        <v>59</v>
      </c>
      <c r="C29" s="15" t="s">
        <v>73</v>
      </c>
      <c r="J29" s="15" t="s">
        <v>38</v>
      </c>
      <c r="K29" s="15" t="s">
        <v>42</v>
      </c>
      <c r="O29">
        <v>45</v>
      </c>
    </row>
    <row r="30" spans="1:15">
      <c r="A30" s="15">
        <v>28</v>
      </c>
      <c r="B30" s="49" t="s">
        <v>59</v>
      </c>
      <c r="C30" s="15" t="s">
        <v>74</v>
      </c>
      <c r="J30" s="15" t="s">
        <v>38</v>
      </c>
      <c r="K30" s="15" t="s">
        <v>42</v>
      </c>
      <c r="O30">
        <v>46</v>
      </c>
    </row>
    <row r="31" spans="1:15">
      <c r="A31" s="15">
        <v>29</v>
      </c>
      <c r="B31" s="49" t="s">
        <v>59</v>
      </c>
      <c r="C31" s="15" t="s">
        <v>75</v>
      </c>
      <c r="J31" s="15" t="s">
        <v>38</v>
      </c>
      <c r="K31" s="15" t="s">
        <v>53</v>
      </c>
      <c r="O31">
        <v>47</v>
      </c>
    </row>
    <row r="32" spans="1:15">
      <c r="A32" s="15">
        <v>30</v>
      </c>
      <c r="B32" s="49" t="s">
        <v>59</v>
      </c>
      <c r="C32" s="15" t="s">
        <v>76</v>
      </c>
      <c r="J32" s="15" t="s">
        <v>47</v>
      </c>
      <c r="K32" s="15" t="s">
        <v>48</v>
      </c>
      <c r="O32">
        <v>48</v>
      </c>
    </row>
    <row r="33" spans="1:15">
      <c r="A33" s="15">
        <v>31</v>
      </c>
      <c r="B33" s="49" t="s">
        <v>59</v>
      </c>
      <c r="C33" s="15" t="s">
        <v>77</v>
      </c>
      <c r="J33" s="15" t="s">
        <v>38</v>
      </c>
      <c r="K33" s="15" t="s">
        <v>53</v>
      </c>
      <c r="O33">
        <v>49</v>
      </c>
    </row>
    <row r="34" spans="1:15">
      <c r="A34" s="15">
        <v>32</v>
      </c>
      <c r="B34" s="49"/>
      <c r="C34" s="117" t="s">
        <v>112</v>
      </c>
      <c r="J34" s="15"/>
      <c r="K34" s="15"/>
    </row>
    <row r="35" spans="1:15">
      <c r="A35" s="15">
        <v>33</v>
      </c>
      <c r="B35" s="49" t="s">
        <v>78</v>
      </c>
      <c r="C35" s="15" t="s">
        <v>79</v>
      </c>
      <c r="J35" s="15" t="s">
        <v>28</v>
      </c>
      <c r="K35" s="15" t="s">
        <v>80</v>
      </c>
      <c r="O35">
        <v>52</v>
      </c>
    </row>
    <row r="36" spans="1:15">
      <c r="A36" s="15">
        <v>34</v>
      </c>
      <c r="B36" s="49" t="s">
        <v>78</v>
      </c>
      <c r="C36" s="15" t="s">
        <v>81</v>
      </c>
      <c r="J36" s="15" t="s">
        <v>38</v>
      </c>
      <c r="K36" s="15" t="s">
        <v>53</v>
      </c>
      <c r="O36">
        <v>53</v>
      </c>
    </row>
    <row r="37" spans="1:15">
      <c r="A37" s="15">
        <v>35</v>
      </c>
      <c r="B37" s="49" t="s">
        <v>78</v>
      </c>
      <c r="C37" s="15" t="s">
        <v>82</v>
      </c>
      <c r="J37" s="15" t="s">
        <v>38</v>
      </c>
      <c r="K37" s="15" t="s">
        <v>53</v>
      </c>
      <c r="O37">
        <v>54</v>
      </c>
    </row>
    <row r="38" spans="1:15">
      <c r="A38" s="15">
        <v>36</v>
      </c>
      <c r="B38" s="49" t="s">
        <v>78</v>
      </c>
      <c r="C38" s="15" t="s">
        <v>83</v>
      </c>
      <c r="J38" s="15" t="s">
        <v>28</v>
      </c>
      <c r="K38" s="15" t="s">
        <v>80</v>
      </c>
      <c r="O38">
        <v>55</v>
      </c>
    </row>
    <row r="39" spans="1:15">
      <c r="A39" s="15">
        <v>37</v>
      </c>
      <c r="B39" s="49" t="s">
        <v>78</v>
      </c>
      <c r="C39" t="s">
        <v>85</v>
      </c>
      <c r="J39" s="15" t="s">
        <v>38</v>
      </c>
      <c r="K39" s="15" t="s">
        <v>53</v>
      </c>
      <c r="O39">
        <v>56</v>
      </c>
    </row>
    <row r="40" spans="1:15">
      <c r="A40" s="15">
        <v>38</v>
      </c>
      <c r="B40" s="49" t="s">
        <v>78</v>
      </c>
      <c r="C40" t="s">
        <v>84</v>
      </c>
      <c r="J40" s="15" t="s">
        <v>38</v>
      </c>
      <c r="K40" s="15" t="s">
        <v>53</v>
      </c>
      <c r="O40">
        <v>57</v>
      </c>
    </row>
    <row r="41" spans="1:15">
      <c r="A41" s="15">
        <v>39</v>
      </c>
      <c r="B41" s="49" t="s">
        <v>78</v>
      </c>
      <c r="C41" t="s">
        <v>86</v>
      </c>
      <c r="J41" s="15" t="s">
        <v>38</v>
      </c>
      <c r="K41" s="15" t="s">
        <v>53</v>
      </c>
      <c r="O41">
        <v>58</v>
      </c>
    </row>
    <row r="42" spans="1:15">
      <c r="A42" s="15">
        <v>40</v>
      </c>
      <c r="B42" s="49" t="s">
        <v>78</v>
      </c>
      <c r="C42" t="s">
        <v>87</v>
      </c>
      <c r="J42" s="15" t="s">
        <v>38</v>
      </c>
      <c r="K42" s="15" t="s">
        <v>53</v>
      </c>
      <c r="O42">
        <v>59</v>
      </c>
    </row>
    <row r="43" spans="1:15">
      <c r="A43" s="15">
        <v>41</v>
      </c>
      <c r="B43" s="49" t="s">
        <v>78</v>
      </c>
      <c r="C43" t="s">
        <v>88</v>
      </c>
      <c r="J43" s="15" t="s">
        <v>57</v>
      </c>
      <c r="K43" s="15" t="s">
        <v>89</v>
      </c>
      <c r="O43">
        <v>60</v>
      </c>
    </row>
    <row r="44" spans="1:15">
      <c r="A44" s="15">
        <v>42</v>
      </c>
      <c r="B44" s="49" t="s">
        <v>78</v>
      </c>
      <c r="C44" t="s">
        <v>90</v>
      </c>
      <c r="J44" s="15" t="s">
        <v>38</v>
      </c>
      <c r="K44" s="15" t="s">
        <v>53</v>
      </c>
      <c r="O44">
        <v>61</v>
      </c>
    </row>
    <row r="45" spans="1:15">
      <c r="A45" s="15">
        <v>43</v>
      </c>
      <c r="B45" s="49"/>
      <c r="C45" s="117" t="s">
        <v>113</v>
      </c>
      <c r="J45" s="15"/>
      <c r="K45" s="15"/>
    </row>
    <row r="46" spans="1:15">
      <c r="A46" s="15">
        <v>44</v>
      </c>
      <c r="B46" s="49" t="s">
        <v>91</v>
      </c>
      <c r="C46" t="s">
        <v>92</v>
      </c>
      <c r="J46" s="15" t="s">
        <v>38</v>
      </c>
      <c r="K46" s="15" t="s">
        <v>42</v>
      </c>
      <c r="O46">
        <v>64</v>
      </c>
    </row>
    <row r="47" spans="1:15">
      <c r="A47" s="15">
        <v>45</v>
      </c>
      <c r="B47" s="49" t="s">
        <v>91</v>
      </c>
      <c r="C47" s="15" t="s">
        <v>116</v>
      </c>
      <c r="J47" s="15" t="s">
        <v>38</v>
      </c>
      <c r="K47" s="15" t="s">
        <v>42</v>
      </c>
      <c r="O47">
        <v>65</v>
      </c>
    </row>
    <row r="48" spans="1:15">
      <c r="A48" s="15">
        <v>46</v>
      </c>
      <c r="B48" s="49" t="s">
        <v>91</v>
      </c>
      <c r="C48" s="15" t="s">
        <v>117</v>
      </c>
      <c r="J48" s="15" t="s">
        <v>38</v>
      </c>
      <c r="K48" s="15" t="s">
        <v>42</v>
      </c>
      <c r="O48">
        <v>66</v>
      </c>
    </row>
    <row r="49" spans="1:15">
      <c r="A49" s="15">
        <v>47</v>
      </c>
      <c r="B49" s="49" t="s">
        <v>91</v>
      </c>
      <c r="C49" s="15" t="s">
        <v>118</v>
      </c>
      <c r="J49" s="15" t="s">
        <v>57</v>
      </c>
      <c r="K49" s="15" t="s">
        <v>89</v>
      </c>
      <c r="O49">
        <v>67</v>
      </c>
    </row>
    <row r="50" spans="1:15">
      <c r="A50" s="15">
        <v>48</v>
      </c>
      <c r="B50" s="49" t="s">
        <v>91</v>
      </c>
      <c r="C50" s="15" t="s">
        <v>119</v>
      </c>
      <c r="J50" s="15" t="s">
        <v>38</v>
      </c>
      <c r="K50" s="15" t="s">
        <v>53</v>
      </c>
      <c r="O50">
        <v>68</v>
      </c>
    </row>
    <row r="51" spans="1:15">
      <c r="A51" s="15">
        <v>49</v>
      </c>
      <c r="B51" s="49" t="s">
        <v>91</v>
      </c>
      <c r="C51" s="15" t="s">
        <v>120</v>
      </c>
      <c r="J51" s="15" t="s">
        <v>38</v>
      </c>
      <c r="K51" s="15" t="s">
        <v>53</v>
      </c>
      <c r="O51">
        <v>69</v>
      </c>
    </row>
    <row r="52" spans="1:15">
      <c r="A52" s="15">
        <v>50</v>
      </c>
      <c r="B52" s="49"/>
      <c r="C52" s="117" t="s">
        <v>114</v>
      </c>
    </row>
    <row r="53" spans="1:15">
      <c r="A53" s="15">
        <v>51</v>
      </c>
      <c r="B53" s="49" t="s">
        <v>93</v>
      </c>
      <c r="C53" s="15" t="s">
        <v>121</v>
      </c>
      <c r="J53" s="15" t="s">
        <v>28</v>
      </c>
      <c r="K53" s="15" t="s">
        <v>40</v>
      </c>
      <c r="O53">
        <v>72</v>
      </c>
    </row>
    <row r="54" spans="1:15">
      <c r="A54" s="15">
        <v>52</v>
      </c>
      <c r="B54" s="49" t="s">
        <v>93</v>
      </c>
      <c r="C54" s="15" t="s">
        <v>122</v>
      </c>
      <c r="J54" s="15" t="s">
        <v>28</v>
      </c>
      <c r="K54" s="15" t="s">
        <v>40</v>
      </c>
      <c r="O54">
        <v>73</v>
      </c>
    </row>
    <row r="55" spans="1:15">
      <c r="A55" s="15">
        <v>53</v>
      </c>
      <c r="B55" s="49" t="s">
        <v>93</v>
      </c>
      <c r="C55" s="15" t="s">
        <v>123</v>
      </c>
      <c r="J55" s="15" t="s">
        <v>28</v>
      </c>
      <c r="K55" s="15" t="s">
        <v>40</v>
      </c>
      <c r="O55">
        <v>74</v>
      </c>
    </row>
    <row r="56" spans="1:15">
      <c r="A56" s="15">
        <v>54</v>
      </c>
      <c r="B56" s="49" t="s">
        <v>93</v>
      </c>
      <c r="C56" s="15" t="s">
        <v>124</v>
      </c>
      <c r="J56" s="15" t="s">
        <v>38</v>
      </c>
      <c r="K56" s="15" t="s">
        <v>63</v>
      </c>
      <c r="O56">
        <v>75</v>
      </c>
    </row>
    <row r="57" spans="1:15">
      <c r="A57" s="15">
        <v>55</v>
      </c>
      <c r="B57" s="49" t="s">
        <v>93</v>
      </c>
      <c r="C57" s="15" t="s">
        <v>125</v>
      </c>
      <c r="J57" s="15" t="s">
        <v>28</v>
      </c>
      <c r="K57" s="15" t="s">
        <v>40</v>
      </c>
      <c r="O57">
        <v>76</v>
      </c>
    </row>
    <row r="58" spans="1:15">
      <c r="A58" s="15">
        <v>56</v>
      </c>
      <c r="B58" s="49" t="s">
        <v>93</v>
      </c>
      <c r="C58" s="15" t="s">
        <v>126</v>
      </c>
      <c r="J58" s="15" t="s">
        <v>38</v>
      </c>
      <c r="K58" s="15" t="s">
        <v>127</v>
      </c>
      <c r="O58">
        <v>77</v>
      </c>
    </row>
    <row r="59" spans="1:15">
      <c r="A59" s="15">
        <v>57</v>
      </c>
      <c r="B59" s="49" t="s">
        <v>93</v>
      </c>
      <c r="C59" s="15" t="s">
        <v>128</v>
      </c>
      <c r="J59" s="15" t="s">
        <v>28</v>
      </c>
      <c r="K59" s="15" t="s">
        <v>40</v>
      </c>
      <c r="O59">
        <v>78</v>
      </c>
    </row>
    <row r="60" spans="1:15">
      <c r="A60" s="15">
        <v>58</v>
      </c>
      <c r="B60" s="49"/>
      <c r="C60" s="117" t="s">
        <v>115</v>
      </c>
    </row>
    <row r="61" spans="1:15">
      <c r="A61" s="15">
        <v>59</v>
      </c>
      <c r="B61" s="49" t="s">
        <v>94</v>
      </c>
      <c r="C61" s="15" t="s">
        <v>129</v>
      </c>
      <c r="J61" s="15" t="s">
        <v>28</v>
      </c>
      <c r="K61" s="15" t="s">
        <v>80</v>
      </c>
      <c r="O61">
        <v>80</v>
      </c>
    </row>
    <row r="62" spans="1:15">
      <c r="A62" s="15">
        <v>60</v>
      </c>
      <c r="B62" s="49" t="s">
        <v>94</v>
      </c>
      <c r="C62" s="15" t="s">
        <v>130</v>
      </c>
      <c r="J62" s="15" t="s">
        <v>38</v>
      </c>
      <c r="K62" s="15" t="s">
        <v>53</v>
      </c>
      <c r="O62">
        <v>81</v>
      </c>
    </row>
    <row r="63" spans="1:15">
      <c r="A63" s="15">
        <v>61</v>
      </c>
      <c r="B63" s="49" t="s">
        <v>94</v>
      </c>
      <c r="C63" s="15" t="s">
        <v>131</v>
      </c>
      <c r="J63" s="15" t="s">
        <v>38</v>
      </c>
      <c r="K63" s="15" t="s">
        <v>132</v>
      </c>
      <c r="O63">
        <v>82</v>
      </c>
    </row>
    <row r="64" spans="1:15">
      <c r="A64" s="15">
        <v>62</v>
      </c>
      <c r="B64" s="49" t="s">
        <v>94</v>
      </c>
      <c r="C64" s="15" t="s">
        <v>133</v>
      </c>
      <c r="J64" s="15" t="s">
        <v>38</v>
      </c>
      <c r="K64" s="15" t="s">
        <v>53</v>
      </c>
      <c r="O64">
        <v>83</v>
      </c>
    </row>
    <row r="65" spans="1:15">
      <c r="A65" s="15">
        <v>63</v>
      </c>
      <c r="B65" s="49" t="s">
        <v>94</v>
      </c>
      <c r="C65" s="15" t="s">
        <v>134</v>
      </c>
      <c r="J65" s="15" t="s">
        <v>57</v>
      </c>
      <c r="K65" s="15" t="s">
        <v>89</v>
      </c>
      <c r="O65">
        <v>84</v>
      </c>
    </row>
    <row r="66" spans="1:15">
      <c r="A66" s="15">
        <v>64</v>
      </c>
      <c r="B66" s="49" t="s">
        <v>94</v>
      </c>
      <c r="C66" s="15" t="s">
        <v>135</v>
      </c>
      <c r="J66" s="15" t="s">
        <v>38</v>
      </c>
      <c r="K66" s="15" t="s">
        <v>53</v>
      </c>
      <c r="O66">
        <v>85</v>
      </c>
    </row>
    <row r="67" spans="1:15">
      <c r="A67" s="15">
        <v>65</v>
      </c>
      <c r="B67" s="49" t="s">
        <v>94</v>
      </c>
      <c r="C67" s="15" t="s">
        <v>136</v>
      </c>
      <c r="J67" s="15" t="s">
        <v>38</v>
      </c>
      <c r="K67" s="15" t="s">
        <v>53</v>
      </c>
      <c r="O67">
        <v>86</v>
      </c>
    </row>
    <row r="68" spans="1:15">
      <c r="A68" s="15">
        <v>66</v>
      </c>
      <c r="C68" s="117" t="s">
        <v>137</v>
      </c>
    </row>
    <row r="69" spans="1:15">
      <c r="A69" s="15">
        <v>67</v>
      </c>
      <c r="B69" s="49" t="s">
        <v>419</v>
      </c>
      <c r="C69" s="15" t="s">
        <v>148</v>
      </c>
      <c r="J69" s="15" t="s">
        <v>38</v>
      </c>
      <c r="K69" s="15" t="s">
        <v>63</v>
      </c>
      <c r="O69">
        <v>88</v>
      </c>
    </row>
    <row r="70" spans="1:15">
      <c r="A70" s="15">
        <v>68</v>
      </c>
      <c r="B70" s="49" t="s">
        <v>419</v>
      </c>
      <c r="C70" s="15" t="s">
        <v>149</v>
      </c>
      <c r="J70" s="15" t="s">
        <v>28</v>
      </c>
      <c r="K70" s="15" t="s">
        <v>40</v>
      </c>
      <c r="O70">
        <v>89</v>
      </c>
    </row>
    <row r="71" spans="1:15">
      <c r="A71" s="15">
        <v>69</v>
      </c>
      <c r="B71" s="49" t="s">
        <v>419</v>
      </c>
      <c r="C71" s="15" t="s">
        <v>150</v>
      </c>
      <c r="J71" s="15" t="s">
        <v>47</v>
      </c>
      <c r="K71" s="15" t="s">
        <v>151</v>
      </c>
      <c r="O71">
        <v>90</v>
      </c>
    </row>
    <row r="72" spans="1:15">
      <c r="A72" s="15">
        <v>70</v>
      </c>
      <c r="B72" s="49" t="s">
        <v>419</v>
      </c>
      <c r="C72" s="15" t="s">
        <v>152</v>
      </c>
      <c r="J72" s="15" t="s">
        <v>28</v>
      </c>
      <c r="K72" s="15" t="s">
        <v>40</v>
      </c>
      <c r="O72">
        <v>91</v>
      </c>
    </row>
    <row r="73" spans="1:15">
      <c r="A73" s="15">
        <v>71</v>
      </c>
      <c r="C73" s="117" t="s">
        <v>138</v>
      </c>
    </row>
    <row r="74" spans="1:15">
      <c r="A74" s="15">
        <v>72</v>
      </c>
      <c r="B74" s="49" t="s">
        <v>420</v>
      </c>
      <c r="C74" s="15" t="s">
        <v>153</v>
      </c>
      <c r="J74" s="15" t="s">
        <v>38</v>
      </c>
      <c r="K74" s="15" t="s">
        <v>63</v>
      </c>
      <c r="O74">
        <v>94</v>
      </c>
    </row>
    <row r="75" spans="1:15">
      <c r="A75" s="15">
        <v>73</v>
      </c>
      <c r="B75" s="49" t="s">
        <v>420</v>
      </c>
      <c r="C75" s="15" t="s">
        <v>154</v>
      </c>
      <c r="J75" s="15" t="s">
        <v>38</v>
      </c>
      <c r="K75" s="15" t="s">
        <v>63</v>
      </c>
      <c r="O75">
        <v>95</v>
      </c>
    </row>
    <row r="76" spans="1:15">
      <c r="A76" s="15">
        <v>74</v>
      </c>
      <c r="B76" s="49" t="s">
        <v>420</v>
      </c>
      <c r="C76" s="15" t="s">
        <v>155</v>
      </c>
      <c r="J76" s="15" t="s">
        <v>47</v>
      </c>
      <c r="K76" s="15" t="s">
        <v>156</v>
      </c>
      <c r="O76">
        <v>96</v>
      </c>
    </row>
    <row r="77" spans="1:15">
      <c r="A77" s="15">
        <v>75</v>
      </c>
      <c r="B77" s="49" t="s">
        <v>420</v>
      </c>
      <c r="C77" s="15" t="s">
        <v>157</v>
      </c>
      <c r="J77" s="15" t="s">
        <v>38</v>
      </c>
      <c r="K77" s="15" t="s">
        <v>63</v>
      </c>
      <c r="O77">
        <v>97</v>
      </c>
    </row>
    <row r="78" spans="1:15">
      <c r="A78" s="15">
        <v>76</v>
      </c>
      <c r="C78" s="117" t="s">
        <v>139</v>
      </c>
    </row>
    <row r="79" spans="1:15">
      <c r="A79" s="15">
        <v>77</v>
      </c>
      <c r="B79" s="49" t="s">
        <v>421</v>
      </c>
      <c r="C79" s="15" t="s">
        <v>158</v>
      </c>
      <c r="J79" s="15" t="s">
        <v>28</v>
      </c>
      <c r="K79" s="15" t="s">
        <v>61</v>
      </c>
      <c r="O79">
        <v>100</v>
      </c>
    </row>
    <row r="80" spans="1:15">
      <c r="A80" s="15">
        <v>78</v>
      </c>
      <c r="B80" s="49" t="s">
        <v>421</v>
      </c>
      <c r="C80" s="15" t="s">
        <v>159</v>
      </c>
      <c r="J80" s="15" t="s">
        <v>38</v>
      </c>
      <c r="K80" s="15" t="s">
        <v>63</v>
      </c>
      <c r="O80">
        <v>101</v>
      </c>
    </row>
    <row r="81" spans="1:15">
      <c r="A81" s="15">
        <v>79</v>
      </c>
      <c r="C81" s="117" t="s">
        <v>141</v>
      </c>
    </row>
    <row r="82" spans="1:15">
      <c r="A82" s="15">
        <v>80</v>
      </c>
      <c r="B82" s="49" t="s">
        <v>140</v>
      </c>
      <c r="C82" s="15" t="s">
        <v>160</v>
      </c>
      <c r="J82" s="15" t="s">
        <v>38</v>
      </c>
      <c r="K82" s="15" t="s">
        <v>63</v>
      </c>
      <c r="O82">
        <v>104</v>
      </c>
    </row>
    <row r="83" spans="1:15">
      <c r="A83" s="15">
        <v>81</v>
      </c>
      <c r="B83" s="49" t="s">
        <v>140</v>
      </c>
      <c r="C83" s="15" t="s">
        <v>161</v>
      </c>
      <c r="J83" s="15" t="s">
        <v>38</v>
      </c>
      <c r="K83" s="15" t="s">
        <v>63</v>
      </c>
      <c r="O83">
        <v>105</v>
      </c>
    </row>
    <row r="84" spans="1:15">
      <c r="A84" s="15">
        <v>82</v>
      </c>
      <c r="B84" s="49" t="s">
        <v>140</v>
      </c>
      <c r="C84" s="15" t="s">
        <v>162</v>
      </c>
      <c r="J84" s="15" t="s">
        <v>47</v>
      </c>
      <c r="K84" s="15" t="s">
        <v>163</v>
      </c>
      <c r="O84">
        <v>106</v>
      </c>
    </row>
    <row r="85" spans="1:15">
      <c r="A85" s="15">
        <v>83</v>
      </c>
      <c r="B85" s="49" t="s">
        <v>140</v>
      </c>
      <c r="C85" s="15" t="s">
        <v>164</v>
      </c>
      <c r="J85" s="15" t="s">
        <v>49</v>
      </c>
      <c r="K85" s="15" t="s">
        <v>165</v>
      </c>
      <c r="O85">
        <v>107</v>
      </c>
    </row>
    <row r="86" spans="1:15">
      <c r="A86" s="15">
        <v>84</v>
      </c>
      <c r="C86" s="117" t="s">
        <v>142</v>
      </c>
    </row>
    <row r="87" spans="1:15">
      <c r="A87" s="15">
        <v>85</v>
      </c>
      <c r="B87" s="49" t="s">
        <v>422</v>
      </c>
      <c r="C87" s="15" t="s">
        <v>166</v>
      </c>
      <c r="J87" s="15" t="s">
        <v>47</v>
      </c>
      <c r="K87" s="15" t="s">
        <v>167</v>
      </c>
      <c r="O87">
        <v>110</v>
      </c>
    </row>
    <row r="88" spans="1:15">
      <c r="A88" s="15">
        <v>86</v>
      </c>
      <c r="B88" s="49" t="s">
        <v>422</v>
      </c>
      <c r="C88" s="15" t="s">
        <v>168</v>
      </c>
      <c r="J88" s="15" t="s">
        <v>49</v>
      </c>
      <c r="K88" s="15" t="s">
        <v>169</v>
      </c>
      <c r="O88">
        <v>111</v>
      </c>
    </row>
    <row r="89" spans="1:15">
      <c r="A89" s="15">
        <v>87</v>
      </c>
      <c r="B89" s="49" t="s">
        <v>422</v>
      </c>
      <c r="C89" s="15" t="s">
        <v>170</v>
      </c>
      <c r="J89" s="15" t="s">
        <v>49</v>
      </c>
      <c r="K89" s="15" t="s">
        <v>169</v>
      </c>
      <c r="O89">
        <v>112</v>
      </c>
    </row>
    <row r="90" spans="1:15">
      <c r="A90" s="15">
        <v>88</v>
      </c>
      <c r="B90" s="49" t="s">
        <v>422</v>
      </c>
      <c r="C90" s="15" t="s">
        <v>171</v>
      </c>
      <c r="J90" s="15" t="s">
        <v>49</v>
      </c>
      <c r="K90" s="15" t="s">
        <v>165</v>
      </c>
      <c r="O90">
        <v>113</v>
      </c>
    </row>
    <row r="91" spans="1:15">
      <c r="A91" s="15">
        <v>89</v>
      </c>
      <c r="B91" s="49" t="s">
        <v>422</v>
      </c>
      <c r="C91" s="15" t="s">
        <v>174</v>
      </c>
      <c r="J91" s="15" t="s">
        <v>49</v>
      </c>
      <c r="K91" s="15" t="s">
        <v>172</v>
      </c>
      <c r="O91">
        <v>114</v>
      </c>
    </row>
    <row r="92" spans="1:15">
      <c r="A92" s="15">
        <v>90</v>
      </c>
      <c r="B92" s="49" t="s">
        <v>422</v>
      </c>
      <c r="C92" s="15" t="s">
        <v>173</v>
      </c>
      <c r="J92" s="15" t="s">
        <v>49</v>
      </c>
      <c r="K92" s="15" t="s">
        <v>165</v>
      </c>
      <c r="O92">
        <v>115</v>
      </c>
    </row>
    <row r="93" spans="1:15">
      <c r="A93" s="15">
        <v>91</v>
      </c>
      <c r="C93" s="117" t="s">
        <v>143</v>
      </c>
    </row>
    <row r="94" spans="1:15">
      <c r="A94" s="15">
        <v>92</v>
      </c>
      <c r="B94" s="49" t="s">
        <v>423</v>
      </c>
      <c r="C94" s="15" t="s">
        <v>175</v>
      </c>
      <c r="J94" s="15" t="s">
        <v>38</v>
      </c>
      <c r="K94" s="15" t="s">
        <v>53</v>
      </c>
      <c r="O94">
        <v>118</v>
      </c>
    </row>
    <row r="95" spans="1:15">
      <c r="A95" s="15">
        <v>93</v>
      </c>
      <c r="B95" s="49" t="s">
        <v>423</v>
      </c>
      <c r="C95" s="15" t="s">
        <v>176</v>
      </c>
      <c r="J95" s="15" t="s">
        <v>49</v>
      </c>
      <c r="K95" s="15" t="s">
        <v>169</v>
      </c>
      <c r="O95">
        <v>119</v>
      </c>
    </row>
    <row r="96" spans="1:15">
      <c r="A96" s="15">
        <v>94</v>
      </c>
      <c r="B96" s="49" t="s">
        <v>423</v>
      </c>
      <c r="C96" s="15" t="s">
        <v>177</v>
      </c>
      <c r="J96" s="15" t="s">
        <v>49</v>
      </c>
      <c r="K96" s="15" t="s">
        <v>165</v>
      </c>
      <c r="O96">
        <v>120</v>
      </c>
    </row>
    <row r="97" spans="1:15">
      <c r="A97" s="15">
        <v>95</v>
      </c>
      <c r="B97" s="49" t="s">
        <v>423</v>
      </c>
      <c r="C97" s="15" t="s">
        <v>178</v>
      </c>
      <c r="J97" s="15" t="s">
        <v>38</v>
      </c>
      <c r="K97" s="15" t="s">
        <v>53</v>
      </c>
      <c r="O97">
        <v>121</v>
      </c>
    </row>
    <row r="98" spans="1:15">
      <c r="A98" s="15">
        <v>96</v>
      </c>
      <c r="B98" s="49" t="s">
        <v>423</v>
      </c>
      <c r="C98" s="15" t="s">
        <v>179</v>
      </c>
      <c r="J98" s="15" t="s">
        <v>49</v>
      </c>
      <c r="K98" s="15" t="s">
        <v>165</v>
      </c>
      <c r="O98">
        <v>122</v>
      </c>
    </row>
    <row r="99" spans="1:15">
      <c r="A99" s="15">
        <v>97</v>
      </c>
      <c r="B99" s="49" t="s">
        <v>423</v>
      </c>
      <c r="C99" s="15" t="s">
        <v>180</v>
      </c>
      <c r="J99" s="15" t="s">
        <v>49</v>
      </c>
      <c r="K99" s="15" t="s">
        <v>165</v>
      </c>
      <c r="O99">
        <v>123</v>
      </c>
    </row>
    <row r="100" spans="1:15">
      <c r="A100" s="15">
        <v>98</v>
      </c>
      <c r="B100" s="49" t="s">
        <v>423</v>
      </c>
      <c r="C100" s="15" t="s">
        <v>181</v>
      </c>
      <c r="J100" s="15" t="s">
        <v>49</v>
      </c>
      <c r="K100" s="15" t="s">
        <v>165</v>
      </c>
      <c r="O100">
        <v>124</v>
      </c>
    </row>
    <row r="101" spans="1:15">
      <c r="A101" s="15">
        <v>99</v>
      </c>
      <c r="B101" s="49" t="s">
        <v>423</v>
      </c>
      <c r="C101" s="15" t="s">
        <v>182</v>
      </c>
      <c r="J101" s="15" t="s">
        <v>49</v>
      </c>
      <c r="K101" s="15" t="s">
        <v>165</v>
      </c>
      <c r="O101">
        <v>125</v>
      </c>
    </row>
    <row r="102" spans="1:15">
      <c r="A102" s="15">
        <v>100</v>
      </c>
      <c r="C102" s="117" t="s">
        <v>144</v>
      </c>
    </row>
    <row r="103" spans="1:15">
      <c r="A103" s="15">
        <v>101</v>
      </c>
      <c r="B103" s="49" t="s">
        <v>424</v>
      </c>
      <c r="C103" s="15" t="s">
        <v>183</v>
      </c>
      <c r="J103" s="15" t="s">
        <v>45</v>
      </c>
      <c r="K103" s="15" t="s">
        <v>184</v>
      </c>
      <c r="O103">
        <v>128</v>
      </c>
    </row>
    <row r="104" spans="1:15">
      <c r="A104" s="15">
        <v>102</v>
      </c>
      <c r="B104" s="49" t="s">
        <v>424</v>
      </c>
      <c r="C104" s="15" t="s">
        <v>185</v>
      </c>
      <c r="J104" s="15" t="s">
        <v>47</v>
      </c>
      <c r="K104" s="15" t="s">
        <v>167</v>
      </c>
      <c r="O104">
        <v>129</v>
      </c>
    </row>
    <row r="105" spans="1:15">
      <c r="A105" s="15">
        <v>103</v>
      </c>
      <c r="B105" s="49" t="s">
        <v>424</v>
      </c>
      <c r="C105" s="15" t="s">
        <v>186</v>
      </c>
      <c r="J105" s="15" t="s">
        <v>49</v>
      </c>
      <c r="K105" s="15" t="s">
        <v>169</v>
      </c>
      <c r="O105">
        <v>130</v>
      </c>
    </row>
    <row r="106" spans="1:15">
      <c r="A106" s="15">
        <v>104</v>
      </c>
      <c r="C106" s="117" t="s">
        <v>145</v>
      </c>
    </row>
    <row r="107" spans="1:15">
      <c r="A107" s="15">
        <v>105</v>
      </c>
      <c r="B107" s="49" t="s">
        <v>425</v>
      </c>
      <c r="C107" s="15" t="s">
        <v>187</v>
      </c>
      <c r="J107" s="15" t="s">
        <v>38</v>
      </c>
      <c r="K107" s="15" t="s">
        <v>53</v>
      </c>
      <c r="O107">
        <v>132</v>
      </c>
    </row>
    <row r="108" spans="1:15">
      <c r="A108" s="15">
        <v>106</v>
      </c>
      <c r="B108" s="49" t="s">
        <v>425</v>
      </c>
      <c r="C108" s="15" t="s">
        <v>188</v>
      </c>
      <c r="J108" s="15" t="s">
        <v>57</v>
      </c>
      <c r="K108" s="15" t="s">
        <v>89</v>
      </c>
      <c r="O108">
        <v>133</v>
      </c>
    </row>
    <row r="109" spans="1:15">
      <c r="A109" s="15">
        <v>107</v>
      </c>
      <c r="B109" s="49" t="s">
        <v>425</v>
      </c>
      <c r="C109" s="15" t="s">
        <v>189</v>
      </c>
      <c r="J109" s="15" t="s">
        <v>49</v>
      </c>
      <c r="K109" s="15" t="s">
        <v>190</v>
      </c>
      <c r="O109">
        <v>134</v>
      </c>
    </row>
    <row r="110" spans="1:15">
      <c r="A110" s="15">
        <v>108</v>
      </c>
      <c r="B110" s="49" t="s">
        <v>425</v>
      </c>
      <c r="C110" s="15" t="s">
        <v>191</v>
      </c>
      <c r="J110" s="15" t="s">
        <v>57</v>
      </c>
      <c r="K110" s="15" t="s">
        <v>89</v>
      </c>
      <c r="O110">
        <v>135</v>
      </c>
    </row>
    <row r="111" spans="1:15">
      <c r="A111" s="15">
        <v>109</v>
      </c>
      <c r="B111" s="49" t="s">
        <v>425</v>
      </c>
      <c r="C111" s="15" t="s">
        <v>192</v>
      </c>
      <c r="J111" s="15" t="s">
        <v>49</v>
      </c>
      <c r="K111" s="15" t="s">
        <v>165</v>
      </c>
      <c r="O111">
        <v>136</v>
      </c>
    </row>
    <row r="112" spans="1:15">
      <c r="A112" s="15">
        <v>110</v>
      </c>
      <c r="B112" s="49" t="s">
        <v>425</v>
      </c>
      <c r="C112" s="15" t="s">
        <v>193</v>
      </c>
      <c r="J112" s="15" t="s">
        <v>47</v>
      </c>
      <c r="K112" s="15" t="s">
        <v>194</v>
      </c>
      <c r="O112">
        <v>137</v>
      </c>
    </row>
    <row r="113" spans="1:15">
      <c r="A113" s="15">
        <v>111</v>
      </c>
      <c r="B113" s="49" t="s">
        <v>425</v>
      </c>
      <c r="C113" s="15" t="s">
        <v>195</v>
      </c>
      <c r="J113" s="15" t="s">
        <v>49</v>
      </c>
      <c r="K113" s="15" t="s">
        <v>165</v>
      </c>
      <c r="O113">
        <v>138</v>
      </c>
    </row>
    <row r="114" spans="1:15">
      <c r="A114" s="15">
        <v>112</v>
      </c>
      <c r="C114" s="117" t="s">
        <v>146</v>
      </c>
    </row>
    <row r="115" spans="1:15">
      <c r="A115" s="15">
        <v>113</v>
      </c>
      <c r="B115" s="49" t="s">
        <v>426</v>
      </c>
      <c r="C115" s="15" t="s">
        <v>196</v>
      </c>
      <c r="J115" s="15" t="s">
        <v>38</v>
      </c>
      <c r="K115" s="15" t="s">
        <v>53</v>
      </c>
      <c r="O115">
        <v>140</v>
      </c>
    </row>
    <row r="116" spans="1:15">
      <c r="A116" s="15">
        <v>114</v>
      </c>
      <c r="B116" s="49" t="s">
        <v>426</v>
      </c>
      <c r="C116" s="15" t="s">
        <v>197</v>
      </c>
      <c r="J116" s="15" t="s">
        <v>38</v>
      </c>
      <c r="K116" s="15" t="s">
        <v>53</v>
      </c>
      <c r="O116">
        <v>141</v>
      </c>
    </row>
    <row r="117" spans="1:15">
      <c r="A117" s="15">
        <v>115</v>
      </c>
      <c r="B117" s="49" t="s">
        <v>426</v>
      </c>
      <c r="C117" s="15" t="s">
        <v>198</v>
      </c>
      <c r="J117" s="15" t="s">
        <v>38</v>
      </c>
      <c r="K117" s="15" t="s">
        <v>53</v>
      </c>
      <c r="O117">
        <v>142</v>
      </c>
    </row>
    <row r="118" spans="1:15">
      <c r="A118" s="15">
        <v>116</v>
      </c>
      <c r="B118" s="49" t="s">
        <v>426</v>
      </c>
      <c r="C118" s="15" t="s">
        <v>199</v>
      </c>
      <c r="J118" s="15" t="s">
        <v>49</v>
      </c>
      <c r="K118" s="15" t="s">
        <v>169</v>
      </c>
      <c r="O118">
        <v>143</v>
      </c>
    </row>
    <row r="119" spans="1:15">
      <c r="A119" s="15">
        <v>117</v>
      </c>
      <c r="B119" s="49" t="s">
        <v>426</v>
      </c>
      <c r="C119" s="15" t="s">
        <v>200</v>
      </c>
      <c r="J119" s="15" t="s">
        <v>47</v>
      </c>
      <c r="K119" s="15" t="s">
        <v>194</v>
      </c>
      <c r="O119">
        <v>144</v>
      </c>
    </row>
    <row r="120" spans="1:15">
      <c r="A120" s="15">
        <v>118</v>
      </c>
      <c r="B120" s="49" t="s">
        <v>426</v>
      </c>
      <c r="C120" s="15" t="s">
        <v>201</v>
      </c>
      <c r="J120" s="15" t="s">
        <v>49</v>
      </c>
      <c r="K120" s="15" t="s">
        <v>169</v>
      </c>
      <c r="O120">
        <v>145</v>
      </c>
    </row>
    <row r="121" spans="1:15">
      <c r="A121" s="15">
        <v>119</v>
      </c>
      <c r="B121" s="49" t="s">
        <v>426</v>
      </c>
      <c r="C121" s="15" t="s">
        <v>202</v>
      </c>
      <c r="J121" s="15" t="s">
        <v>49</v>
      </c>
      <c r="K121" s="15" t="s">
        <v>169</v>
      </c>
      <c r="O121">
        <v>146</v>
      </c>
    </row>
    <row r="122" spans="1:15">
      <c r="A122" s="15">
        <v>120</v>
      </c>
      <c r="B122" s="49" t="s">
        <v>426</v>
      </c>
      <c r="C122" s="15" t="s">
        <v>203</v>
      </c>
      <c r="J122" s="15" t="s">
        <v>47</v>
      </c>
      <c r="K122" s="15" t="s">
        <v>194</v>
      </c>
      <c r="O122">
        <v>147</v>
      </c>
    </row>
    <row r="123" spans="1:15">
      <c r="A123" s="15">
        <v>121</v>
      </c>
      <c r="C123" s="117" t="s">
        <v>147</v>
      </c>
    </row>
    <row r="124" spans="1:15">
      <c r="A124" s="15">
        <v>122</v>
      </c>
      <c r="B124" s="49" t="s">
        <v>427</v>
      </c>
      <c r="C124" s="15" t="s">
        <v>204</v>
      </c>
      <c r="J124" s="15" t="s">
        <v>38</v>
      </c>
      <c r="K124" s="15" t="s">
        <v>53</v>
      </c>
      <c r="O124">
        <v>150</v>
      </c>
    </row>
    <row r="125" spans="1:15">
      <c r="A125" s="15">
        <v>123</v>
      </c>
      <c r="B125" s="49" t="s">
        <v>427</v>
      </c>
      <c r="C125" s="15" t="s">
        <v>205</v>
      </c>
      <c r="J125" s="15" t="s">
        <v>28</v>
      </c>
      <c r="K125" s="15" t="s">
        <v>80</v>
      </c>
      <c r="O125">
        <v>151</v>
      </c>
    </row>
    <row r="126" spans="1:15">
      <c r="A126" s="15">
        <v>124</v>
      </c>
      <c r="B126" s="49" t="s">
        <v>427</v>
      </c>
      <c r="C126" s="15" t="s">
        <v>206</v>
      </c>
      <c r="J126" s="15" t="s">
        <v>38</v>
      </c>
      <c r="K126" s="15" t="s">
        <v>53</v>
      </c>
      <c r="O126">
        <v>152</v>
      </c>
    </row>
    <row r="127" spans="1:15">
      <c r="A127" s="15">
        <v>125</v>
      </c>
      <c r="B127" s="49" t="s">
        <v>427</v>
      </c>
      <c r="C127" s="15" t="s">
        <v>207</v>
      </c>
      <c r="J127" s="15" t="s">
        <v>57</v>
      </c>
      <c r="K127" s="15" t="s">
        <v>89</v>
      </c>
      <c r="O127">
        <v>153</v>
      </c>
    </row>
    <row r="128" spans="1:15">
      <c r="A128" s="15">
        <v>126</v>
      </c>
      <c r="B128" s="49" t="s">
        <v>427</v>
      </c>
      <c r="C128" s="15" t="s">
        <v>208</v>
      </c>
      <c r="J128" s="15" t="s">
        <v>47</v>
      </c>
      <c r="K128" s="15" t="s">
        <v>194</v>
      </c>
      <c r="O128">
        <v>154</v>
      </c>
    </row>
    <row r="129" spans="1:15">
      <c r="A129" s="15">
        <v>127</v>
      </c>
      <c r="B129" s="49" t="s">
        <v>427</v>
      </c>
      <c r="C129" s="15" t="s">
        <v>209</v>
      </c>
      <c r="J129" s="15" t="s">
        <v>49</v>
      </c>
      <c r="K129" s="15" t="s">
        <v>169</v>
      </c>
      <c r="O129">
        <v>155</v>
      </c>
    </row>
    <row r="130" spans="1:15">
      <c r="A130" s="15">
        <v>128</v>
      </c>
      <c r="B130" s="49" t="s">
        <v>427</v>
      </c>
      <c r="C130" s="15" t="s">
        <v>210</v>
      </c>
      <c r="J130" s="15" t="s">
        <v>38</v>
      </c>
      <c r="K130" s="15" t="s">
        <v>53</v>
      </c>
      <c r="O130">
        <v>156</v>
      </c>
    </row>
    <row r="131" spans="1:15">
      <c r="A131" s="15">
        <v>129</v>
      </c>
      <c r="B131" s="49" t="s">
        <v>427</v>
      </c>
      <c r="C131" s="15" t="s">
        <v>211</v>
      </c>
      <c r="J131" s="15" t="s">
        <v>47</v>
      </c>
      <c r="K131" s="15" t="s">
        <v>194</v>
      </c>
      <c r="O131">
        <v>157</v>
      </c>
    </row>
    <row r="132" spans="1:15">
      <c r="A132" s="15">
        <v>130</v>
      </c>
      <c r="B132" s="49" t="s">
        <v>427</v>
      </c>
      <c r="C132" s="15" t="s">
        <v>212</v>
      </c>
      <c r="J132" s="15" t="s">
        <v>57</v>
      </c>
      <c r="K132" s="15" t="s">
        <v>89</v>
      </c>
      <c r="O132">
        <v>158</v>
      </c>
    </row>
    <row r="133" spans="1:15">
      <c r="A133" s="15">
        <v>131</v>
      </c>
      <c r="B133" s="49" t="s">
        <v>427</v>
      </c>
      <c r="C133" s="15" t="s">
        <v>213</v>
      </c>
      <c r="J133" s="15" t="s">
        <v>49</v>
      </c>
      <c r="K133" s="15" t="s">
        <v>165</v>
      </c>
      <c r="O133">
        <v>159</v>
      </c>
    </row>
    <row r="134" spans="1:15">
      <c r="A134" s="15">
        <v>132</v>
      </c>
      <c r="B134" s="49" t="s">
        <v>427</v>
      </c>
      <c r="C134" s="15" t="s">
        <v>214</v>
      </c>
      <c r="J134" s="15" t="s">
        <v>57</v>
      </c>
      <c r="K134" s="15" t="s">
        <v>89</v>
      </c>
      <c r="O134">
        <v>160</v>
      </c>
    </row>
    <row r="135" spans="1:15">
      <c r="A135" s="15">
        <v>133</v>
      </c>
      <c r="B135" s="49" t="s">
        <v>427</v>
      </c>
      <c r="C135" s="15" t="s">
        <v>215</v>
      </c>
      <c r="J135" s="15" t="s">
        <v>47</v>
      </c>
      <c r="K135" s="15" t="s">
        <v>194</v>
      </c>
      <c r="O135">
        <v>161</v>
      </c>
    </row>
    <row r="136" spans="1:15">
      <c r="A136" s="15">
        <v>134</v>
      </c>
      <c r="C136" s="117" t="s">
        <v>216</v>
      </c>
    </row>
    <row r="137" spans="1:15">
      <c r="A137" s="15">
        <v>135</v>
      </c>
      <c r="B137" s="49" t="s">
        <v>428</v>
      </c>
      <c r="C137" s="15" t="s">
        <v>234</v>
      </c>
      <c r="J137" s="15" t="s">
        <v>45</v>
      </c>
      <c r="K137" s="15" t="s">
        <v>235</v>
      </c>
      <c r="O137">
        <v>164</v>
      </c>
    </row>
    <row r="138" spans="1:15">
      <c r="A138" s="15">
        <v>136</v>
      </c>
      <c r="B138" s="49" t="s">
        <v>428</v>
      </c>
      <c r="C138" s="15" t="s">
        <v>236</v>
      </c>
      <c r="J138" s="15" t="s">
        <v>49</v>
      </c>
      <c r="K138" s="15" t="s">
        <v>165</v>
      </c>
      <c r="O138">
        <v>165</v>
      </c>
    </row>
    <row r="139" spans="1:15">
      <c r="A139" s="15">
        <v>137</v>
      </c>
      <c r="B139" s="49" t="s">
        <v>428</v>
      </c>
      <c r="C139" s="15" t="s">
        <v>237</v>
      </c>
      <c r="J139" s="15" t="s">
        <v>47</v>
      </c>
      <c r="K139" s="15" t="s">
        <v>194</v>
      </c>
      <c r="O139">
        <v>166</v>
      </c>
    </row>
    <row r="140" spans="1:15">
      <c r="A140" s="15">
        <v>138</v>
      </c>
      <c r="B140" s="49" t="s">
        <v>428</v>
      </c>
      <c r="C140" s="15" t="s">
        <v>238</v>
      </c>
      <c r="J140" s="15" t="s">
        <v>49</v>
      </c>
      <c r="K140" s="15" t="s">
        <v>165</v>
      </c>
      <c r="O140">
        <v>167</v>
      </c>
    </row>
    <row r="141" spans="1:15">
      <c r="A141" s="15">
        <v>139</v>
      </c>
      <c r="B141" s="49" t="s">
        <v>428</v>
      </c>
      <c r="C141" s="15" t="s">
        <v>239</v>
      </c>
      <c r="J141" s="15" t="s">
        <v>49</v>
      </c>
      <c r="K141" s="15" t="s">
        <v>165</v>
      </c>
      <c r="O141">
        <v>168</v>
      </c>
    </row>
    <row r="142" spans="1:15">
      <c r="A142" s="15">
        <v>140</v>
      </c>
      <c r="B142" s="49" t="s">
        <v>428</v>
      </c>
      <c r="C142" s="15" t="s">
        <v>240</v>
      </c>
      <c r="J142" s="15" t="s">
        <v>38</v>
      </c>
      <c r="K142" s="15" t="s">
        <v>53</v>
      </c>
      <c r="O142">
        <v>169</v>
      </c>
    </row>
    <row r="143" spans="1:15">
      <c r="A143" s="15">
        <v>141</v>
      </c>
      <c r="B143" s="49" t="s">
        <v>428</v>
      </c>
      <c r="C143" s="15" t="s">
        <v>241</v>
      </c>
      <c r="J143" s="15" t="s">
        <v>38</v>
      </c>
      <c r="K143" s="15" t="s">
        <v>53</v>
      </c>
      <c r="O143">
        <v>170</v>
      </c>
    </row>
    <row r="144" spans="1:15">
      <c r="A144" s="15">
        <v>142</v>
      </c>
      <c r="C144" s="117" t="s">
        <v>217</v>
      </c>
    </row>
    <row r="145" spans="1:15">
      <c r="A145" s="15">
        <v>143</v>
      </c>
      <c r="B145" s="49" t="s">
        <v>429</v>
      </c>
      <c r="C145" s="15" t="s">
        <v>242</v>
      </c>
      <c r="J145" s="15" t="s">
        <v>38</v>
      </c>
      <c r="K145" s="15" t="s">
        <v>243</v>
      </c>
      <c r="O145">
        <v>172</v>
      </c>
    </row>
    <row r="146" spans="1:15">
      <c r="A146" s="15">
        <v>144</v>
      </c>
      <c r="B146" s="49" t="s">
        <v>429</v>
      </c>
      <c r="C146" s="15" t="s">
        <v>244</v>
      </c>
      <c r="J146" s="15" t="s">
        <v>38</v>
      </c>
      <c r="K146" s="15" t="s">
        <v>53</v>
      </c>
      <c r="O146">
        <v>173</v>
      </c>
    </row>
    <row r="147" spans="1:15">
      <c r="A147" s="15">
        <v>145</v>
      </c>
      <c r="B147" s="49" t="s">
        <v>429</v>
      </c>
      <c r="C147" s="15" t="s">
        <v>245</v>
      </c>
      <c r="J147" s="15" t="s">
        <v>47</v>
      </c>
      <c r="K147" s="15" t="s">
        <v>194</v>
      </c>
      <c r="O147">
        <v>174</v>
      </c>
    </row>
    <row r="148" spans="1:15">
      <c r="A148" s="15">
        <v>146</v>
      </c>
      <c r="B148" s="49" t="s">
        <v>429</v>
      </c>
      <c r="C148" s="15" t="s">
        <v>246</v>
      </c>
      <c r="J148" s="15" t="s">
        <v>57</v>
      </c>
      <c r="K148" s="15" t="s">
        <v>89</v>
      </c>
      <c r="O148">
        <v>175</v>
      </c>
    </row>
    <row r="149" spans="1:15">
      <c r="A149" s="15">
        <v>147</v>
      </c>
      <c r="B149" s="49" t="s">
        <v>429</v>
      </c>
      <c r="C149" s="15" t="s">
        <v>247</v>
      </c>
      <c r="J149" s="15" t="s">
        <v>49</v>
      </c>
      <c r="K149" s="15" t="s">
        <v>165</v>
      </c>
      <c r="O149">
        <v>176</v>
      </c>
    </row>
    <row r="150" spans="1:15">
      <c r="A150" s="15">
        <v>148</v>
      </c>
      <c r="B150" s="49" t="s">
        <v>429</v>
      </c>
      <c r="C150" s="15" t="s">
        <v>248</v>
      </c>
      <c r="J150" s="15" t="s">
        <v>49</v>
      </c>
      <c r="K150" s="15" t="s">
        <v>165</v>
      </c>
      <c r="O150">
        <v>177</v>
      </c>
    </row>
    <row r="151" spans="1:15">
      <c r="A151" s="15">
        <v>149</v>
      </c>
      <c r="C151" s="117" t="s">
        <v>218</v>
      </c>
    </row>
    <row r="152" spans="1:15">
      <c r="A152" s="15">
        <v>150</v>
      </c>
      <c r="B152" s="49" t="s">
        <v>430</v>
      </c>
      <c r="C152" s="15" t="s">
        <v>249</v>
      </c>
      <c r="J152" s="15" t="s">
        <v>28</v>
      </c>
      <c r="K152" s="15" t="s">
        <v>258</v>
      </c>
      <c r="O152">
        <v>180</v>
      </c>
    </row>
    <row r="153" spans="1:15">
      <c r="A153" s="15">
        <v>151</v>
      </c>
      <c r="B153" s="49" t="s">
        <v>430</v>
      </c>
      <c r="C153" s="15" t="s">
        <v>250</v>
      </c>
      <c r="J153" s="15" t="s">
        <v>28</v>
      </c>
      <c r="K153" s="15" t="s">
        <v>259</v>
      </c>
      <c r="O153">
        <v>181</v>
      </c>
    </row>
    <row r="154" spans="1:15">
      <c r="A154" s="15">
        <v>152</v>
      </c>
      <c r="B154" s="49" t="s">
        <v>430</v>
      </c>
      <c r="C154" s="15" t="s">
        <v>251</v>
      </c>
      <c r="J154" s="15" t="s">
        <v>28</v>
      </c>
      <c r="K154" s="15" t="s">
        <v>258</v>
      </c>
      <c r="O154">
        <v>182</v>
      </c>
    </row>
    <row r="155" spans="1:15">
      <c r="A155" s="15">
        <v>153</v>
      </c>
      <c r="B155" s="49" t="s">
        <v>430</v>
      </c>
      <c r="C155" s="15" t="s">
        <v>252</v>
      </c>
      <c r="J155" s="15" t="s">
        <v>28</v>
      </c>
      <c r="K155" s="15" t="s">
        <v>258</v>
      </c>
      <c r="O155">
        <v>183</v>
      </c>
    </row>
    <row r="156" spans="1:15">
      <c r="A156" s="15">
        <v>154</v>
      </c>
      <c r="B156" s="49" t="s">
        <v>430</v>
      </c>
      <c r="C156" s="15" t="s">
        <v>253</v>
      </c>
      <c r="J156" s="15" t="s">
        <v>28</v>
      </c>
      <c r="K156" s="15" t="s">
        <v>258</v>
      </c>
      <c r="O156">
        <v>184</v>
      </c>
    </row>
    <row r="157" spans="1:15">
      <c r="A157" s="15">
        <v>155</v>
      </c>
      <c r="B157" s="49" t="s">
        <v>430</v>
      </c>
      <c r="C157" s="15" t="s">
        <v>254</v>
      </c>
      <c r="J157" s="15" t="s">
        <v>28</v>
      </c>
      <c r="K157" s="15" t="s">
        <v>255</v>
      </c>
      <c r="O157">
        <v>185</v>
      </c>
    </row>
    <row r="158" spans="1:15">
      <c r="A158" s="15">
        <v>156</v>
      </c>
      <c r="B158" s="49" t="s">
        <v>430</v>
      </c>
      <c r="C158" s="15" t="s">
        <v>256</v>
      </c>
      <c r="J158" s="15" t="s">
        <v>57</v>
      </c>
      <c r="K158" s="15" t="s">
        <v>257</v>
      </c>
      <c r="O158">
        <v>186</v>
      </c>
    </row>
    <row r="159" spans="1:15">
      <c r="A159" s="15">
        <v>157</v>
      </c>
      <c r="B159" s="49" t="s">
        <v>430</v>
      </c>
      <c r="C159" s="15" t="s">
        <v>260</v>
      </c>
      <c r="J159" s="15" t="s">
        <v>49</v>
      </c>
      <c r="K159" s="15" t="s">
        <v>261</v>
      </c>
      <c r="O159">
        <v>187</v>
      </c>
    </row>
    <row r="160" spans="1:15">
      <c r="A160" s="15">
        <v>158</v>
      </c>
      <c r="B160" s="49" t="s">
        <v>430</v>
      </c>
      <c r="C160" s="15" t="s">
        <v>262</v>
      </c>
      <c r="J160" s="15" t="s">
        <v>49</v>
      </c>
      <c r="K160" s="15" t="s">
        <v>263</v>
      </c>
      <c r="O160">
        <v>188</v>
      </c>
    </row>
    <row r="161" spans="1:15">
      <c r="A161" s="15">
        <v>159</v>
      </c>
      <c r="B161" s="49" t="s">
        <v>430</v>
      </c>
      <c r="C161" s="15" t="s">
        <v>264</v>
      </c>
      <c r="J161" s="15" t="s">
        <v>49</v>
      </c>
      <c r="K161" s="15" t="s">
        <v>263</v>
      </c>
      <c r="O161">
        <v>189</v>
      </c>
    </row>
    <row r="162" spans="1:15">
      <c r="A162" s="15">
        <v>160</v>
      </c>
      <c r="B162" s="49" t="s">
        <v>430</v>
      </c>
      <c r="C162" s="15" t="s">
        <v>265</v>
      </c>
      <c r="J162" s="15" t="s">
        <v>49</v>
      </c>
      <c r="K162" s="15" t="s">
        <v>263</v>
      </c>
      <c r="O162">
        <v>190</v>
      </c>
    </row>
    <row r="163" spans="1:15">
      <c r="A163" s="15">
        <v>161</v>
      </c>
      <c r="B163" s="49" t="s">
        <v>430</v>
      </c>
      <c r="C163" s="15" t="s">
        <v>266</v>
      </c>
      <c r="J163" s="15" t="s">
        <v>57</v>
      </c>
      <c r="K163" s="15" t="s">
        <v>267</v>
      </c>
      <c r="O163">
        <v>191</v>
      </c>
    </row>
    <row r="164" spans="1:15">
      <c r="A164" s="15">
        <v>162</v>
      </c>
      <c r="C164" s="117" t="s">
        <v>219</v>
      </c>
    </row>
    <row r="165" spans="1:15">
      <c r="A165" s="15">
        <v>163</v>
      </c>
      <c r="B165" s="49" t="s">
        <v>431</v>
      </c>
      <c r="C165" s="15" t="s">
        <v>268</v>
      </c>
      <c r="J165" s="15" t="s">
        <v>28</v>
      </c>
      <c r="K165" s="15" t="s">
        <v>269</v>
      </c>
      <c r="O165">
        <v>194</v>
      </c>
    </row>
    <row r="166" spans="1:15">
      <c r="A166" s="15">
        <v>164</v>
      </c>
      <c r="B166" s="49" t="s">
        <v>431</v>
      </c>
      <c r="C166" s="15" t="s">
        <v>270</v>
      </c>
      <c r="J166" s="15" t="s">
        <v>28</v>
      </c>
      <c r="K166" s="15" t="s">
        <v>271</v>
      </c>
      <c r="O166">
        <v>195</v>
      </c>
    </row>
    <row r="167" spans="1:15">
      <c r="A167" s="15">
        <v>165</v>
      </c>
      <c r="B167" s="49" t="s">
        <v>431</v>
      </c>
      <c r="C167" s="15" t="s">
        <v>272</v>
      </c>
      <c r="J167" s="15" t="s">
        <v>38</v>
      </c>
      <c r="K167" s="15" t="s">
        <v>273</v>
      </c>
      <c r="O167">
        <v>196</v>
      </c>
    </row>
    <row r="168" spans="1:15">
      <c r="A168" s="15">
        <v>166</v>
      </c>
      <c r="B168" s="49" t="s">
        <v>431</v>
      </c>
      <c r="C168" s="15" t="s">
        <v>275</v>
      </c>
      <c r="J168" s="15" t="s">
        <v>38</v>
      </c>
      <c r="K168" s="15" t="s">
        <v>274</v>
      </c>
      <c r="O168">
        <v>197</v>
      </c>
    </row>
    <row r="169" spans="1:15">
      <c r="A169" s="15">
        <v>167</v>
      </c>
      <c r="B169" s="49" t="s">
        <v>431</v>
      </c>
      <c r="C169" s="15" t="s">
        <v>276</v>
      </c>
      <c r="J169" s="15" t="s">
        <v>57</v>
      </c>
      <c r="K169" s="15" t="s">
        <v>277</v>
      </c>
      <c r="O169">
        <v>198</v>
      </c>
    </row>
    <row r="170" spans="1:15">
      <c r="A170" s="15">
        <v>168</v>
      </c>
      <c r="B170" s="49" t="s">
        <v>431</v>
      </c>
      <c r="C170" s="15" t="s">
        <v>278</v>
      </c>
      <c r="J170" s="15" t="s">
        <v>49</v>
      </c>
      <c r="K170" s="15" t="s">
        <v>279</v>
      </c>
      <c r="O170">
        <v>199</v>
      </c>
    </row>
    <row r="171" spans="1:15">
      <c r="A171" s="15">
        <v>169</v>
      </c>
      <c r="B171" s="49" t="s">
        <v>431</v>
      </c>
      <c r="C171" s="15" t="s">
        <v>280</v>
      </c>
      <c r="J171" s="15" t="s">
        <v>49</v>
      </c>
      <c r="K171" s="15" t="s">
        <v>281</v>
      </c>
      <c r="O171">
        <v>200</v>
      </c>
    </row>
    <row r="172" spans="1:15">
      <c r="A172" s="15">
        <v>170</v>
      </c>
      <c r="B172" s="49" t="s">
        <v>431</v>
      </c>
      <c r="C172" s="15" t="s">
        <v>282</v>
      </c>
      <c r="J172" s="15" t="s">
        <v>38</v>
      </c>
      <c r="K172" s="15" t="s">
        <v>283</v>
      </c>
      <c r="O172">
        <v>201</v>
      </c>
    </row>
    <row r="173" spans="1:15">
      <c r="A173" s="15">
        <v>171</v>
      </c>
      <c r="B173" s="49" t="s">
        <v>431</v>
      </c>
      <c r="C173" s="15" t="s">
        <v>284</v>
      </c>
      <c r="J173" s="15" t="s">
        <v>47</v>
      </c>
      <c r="K173" s="15" t="s">
        <v>285</v>
      </c>
      <c r="O173">
        <v>202</v>
      </c>
    </row>
    <row r="174" spans="1:15">
      <c r="A174" s="15">
        <v>172</v>
      </c>
      <c r="B174" s="49" t="s">
        <v>431</v>
      </c>
      <c r="C174" s="15" t="s">
        <v>286</v>
      </c>
      <c r="J174" s="15" t="s">
        <v>47</v>
      </c>
      <c r="K174" s="15" t="s">
        <v>287</v>
      </c>
      <c r="O174">
        <v>203</v>
      </c>
    </row>
    <row r="175" spans="1:15">
      <c r="A175" s="15">
        <v>173</v>
      </c>
      <c r="B175" s="49" t="s">
        <v>431</v>
      </c>
      <c r="C175" s="15" t="s">
        <v>288</v>
      </c>
      <c r="J175" s="15" t="s">
        <v>47</v>
      </c>
      <c r="K175" s="15" t="s">
        <v>285</v>
      </c>
      <c r="O175">
        <v>204</v>
      </c>
    </row>
    <row r="176" spans="1:15">
      <c r="A176" s="15">
        <v>174</v>
      </c>
      <c r="C176" s="117" t="s">
        <v>220</v>
      </c>
    </row>
    <row r="177" spans="1:15">
      <c r="A177" s="15">
        <v>175</v>
      </c>
      <c r="B177" s="49" t="s">
        <v>432</v>
      </c>
      <c r="C177" s="15" t="s">
        <v>289</v>
      </c>
      <c r="J177" s="15" t="s">
        <v>38</v>
      </c>
      <c r="K177" s="15" t="s">
        <v>290</v>
      </c>
      <c r="O177">
        <v>206</v>
      </c>
    </row>
    <row r="178" spans="1:15">
      <c r="A178" s="15">
        <v>176</v>
      </c>
      <c r="B178" s="49" t="s">
        <v>432</v>
      </c>
      <c r="C178" s="15" t="s">
        <v>291</v>
      </c>
      <c r="J178" s="15" t="s">
        <v>38</v>
      </c>
      <c r="K178" s="15" t="s">
        <v>292</v>
      </c>
      <c r="O178">
        <v>207</v>
      </c>
    </row>
    <row r="179" spans="1:15">
      <c r="A179" s="15">
        <v>177</v>
      </c>
      <c r="B179" s="49" t="s">
        <v>432</v>
      </c>
      <c r="C179" s="15" t="s">
        <v>293</v>
      </c>
      <c r="J179" s="15" t="s">
        <v>47</v>
      </c>
      <c r="K179" s="15" t="s">
        <v>194</v>
      </c>
      <c r="O179">
        <v>208</v>
      </c>
    </row>
    <row r="180" spans="1:15">
      <c r="A180" s="15">
        <v>178</v>
      </c>
      <c r="B180" s="49" t="s">
        <v>432</v>
      </c>
      <c r="C180" s="15" t="s">
        <v>294</v>
      </c>
      <c r="J180" s="15" t="s">
        <v>49</v>
      </c>
      <c r="K180" s="15" t="s">
        <v>169</v>
      </c>
      <c r="O180">
        <v>209</v>
      </c>
    </row>
    <row r="181" spans="1:15">
      <c r="A181" s="15">
        <v>179</v>
      </c>
      <c r="B181" s="49" t="s">
        <v>432</v>
      </c>
      <c r="C181" s="15" t="s">
        <v>295</v>
      </c>
      <c r="J181" s="15" t="s">
        <v>45</v>
      </c>
      <c r="K181" s="15" t="s">
        <v>296</v>
      </c>
      <c r="O181">
        <v>210</v>
      </c>
    </row>
    <row r="182" spans="1:15">
      <c r="A182" s="15">
        <v>180</v>
      </c>
      <c r="B182" s="49" t="s">
        <v>432</v>
      </c>
      <c r="C182" s="15" t="s">
        <v>297</v>
      </c>
      <c r="J182" s="15" t="s">
        <v>49</v>
      </c>
      <c r="K182" s="15" t="s">
        <v>169</v>
      </c>
      <c r="O182">
        <v>211</v>
      </c>
    </row>
    <row r="183" spans="1:15">
      <c r="A183" s="15">
        <v>181</v>
      </c>
      <c r="B183" s="49" t="s">
        <v>432</v>
      </c>
      <c r="C183" s="15" t="s">
        <v>325</v>
      </c>
      <c r="J183" s="15" t="s">
        <v>49</v>
      </c>
      <c r="K183" s="15" t="s">
        <v>165</v>
      </c>
      <c r="O183">
        <v>212</v>
      </c>
    </row>
    <row r="184" spans="1:15">
      <c r="A184" s="15">
        <v>182</v>
      </c>
      <c r="C184" s="117" t="s">
        <v>221</v>
      </c>
    </row>
    <row r="185" spans="1:15">
      <c r="A185" s="15">
        <v>183</v>
      </c>
      <c r="B185" s="49" t="s">
        <v>433</v>
      </c>
      <c r="C185" s="15" t="s">
        <v>298</v>
      </c>
      <c r="J185" s="15" t="s">
        <v>28</v>
      </c>
      <c r="K185" s="15" t="s">
        <v>299</v>
      </c>
      <c r="O185">
        <v>214</v>
      </c>
    </row>
    <row r="186" spans="1:15">
      <c r="A186" s="15">
        <v>184</v>
      </c>
      <c r="B186" s="49" t="s">
        <v>433</v>
      </c>
      <c r="C186" s="15" t="s">
        <v>300</v>
      </c>
      <c r="J186" s="15" t="s">
        <v>28</v>
      </c>
      <c r="K186" s="15" t="s">
        <v>301</v>
      </c>
      <c r="O186">
        <v>215</v>
      </c>
    </row>
    <row r="187" spans="1:15">
      <c r="A187" s="15">
        <v>185</v>
      </c>
      <c r="B187" s="49" t="s">
        <v>433</v>
      </c>
      <c r="C187" s="15" t="s">
        <v>302</v>
      </c>
      <c r="J187" s="15" t="s">
        <v>28</v>
      </c>
      <c r="K187" s="15" t="s">
        <v>301</v>
      </c>
      <c r="O187">
        <v>216</v>
      </c>
    </row>
    <row r="188" spans="1:15">
      <c r="A188" s="15">
        <v>186</v>
      </c>
      <c r="B188" s="49" t="s">
        <v>433</v>
      </c>
      <c r="C188" s="15" t="s">
        <v>303</v>
      </c>
      <c r="J188" s="15" t="s">
        <v>28</v>
      </c>
      <c r="K188" s="15" t="s">
        <v>304</v>
      </c>
      <c r="O188">
        <v>217</v>
      </c>
    </row>
    <row r="189" spans="1:15">
      <c r="A189" s="15">
        <v>187</v>
      </c>
      <c r="B189" s="49" t="s">
        <v>433</v>
      </c>
      <c r="C189" s="15" t="s">
        <v>305</v>
      </c>
      <c r="J189" s="15" t="s">
        <v>28</v>
      </c>
      <c r="K189" s="15" t="s">
        <v>306</v>
      </c>
      <c r="O189">
        <v>218</v>
      </c>
    </row>
    <row r="190" spans="1:15">
      <c r="A190" s="15">
        <v>188</v>
      </c>
      <c r="B190" s="49" t="s">
        <v>433</v>
      </c>
      <c r="C190" s="15" t="s">
        <v>307</v>
      </c>
      <c r="J190" s="15" t="s">
        <v>28</v>
      </c>
      <c r="K190" s="15" t="s">
        <v>308</v>
      </c>
      <c r="O190">
        <v>219</v>
      </c>
    </row>
    <row r="191" spans="1:15">
      <c r="A191" s="15">
        <v>189</v>
      </c>
      <c r="B191" s="49" t="s">
        <v>433</v>
      </c>
      <c r="C191" s="15" t="s">
        <v>309</v>
      </c>
      <c r="J191" s="15" t="s">
        <v>38</v>
      </c>
      <c r="K191" s="15" t="s">
        <v>310</v>
      </c>
      <c r="O191">
        <v>220</v>
      </c>
    </row>
    <row r="192" spans="1:15">
      <c r="A192" s="15">
        <v>190</v>
      </c>
      <c r="B192" s="49" t="s">
        <v>433</v>
      </c>
      <c r="C192" s="15" t="s">
        <v>311</v>
      </c>
      <c r="J192" s="15" t="s">
        <v>38</v>
      </c>
      <c r="K192" s="15" t="s">
        <v>312</v>
      </c>
      <c r="O192">
        <v>221</v>
      </c>
    </row>
    <row r="193" spans="1:15">
      <c r="A193" s="15">
        <v>191</v>
      </c>
      <c r="B193" s="49" t="s">
        <v>433</v>
      </c>
      <c r="C193" s="15" t="s">
        <v>313</v>
      </c>
      <c r="J193" s="15" t="s">
        <v>38</v>
      </c>
      <c r="K193" s="15" t="s">
        <v>312</v>
      </c>
      <c r="O193">
        <v>222</v>
      </c>
    </row>
    <row r="194" spans="1:15">
      <c r="A194" s="15">
        <v>192</v>
      </c>
      <c r="B194" s="49" t="s">
        <v>433</v>
      </c>
      <c r="C194" s="15" t="s">
        <v>314</v>
      </c>
      <c r="J194" s="15" t="s">
        <v>38</v>
      </c>
      <c r="K194" s="15" t="s">
        <v>312</v>
      </c>
      <c r="O194">
        <v>223</v>
      </c>
    </row>
    <row r="195" spans="1:15">
      <c r="A195" s="15">
        <v>193</v>
      </c>
      <c r="B195" s="49" t="s">
        <v>433</v>
      </c>
      <c r="C195" s="15" t="s">
        <v>315</v>
      </c>
      <c r="J195" s="15" t="s">
        <v>38</v>
      </c>
      <c r="K195" s="15" t="s">
        <v>312</v>
      </c>
      <c r="O195">
        <v>224</v>
      </c>
    </row>
    <row r="196" spans="1:15">
      <c r="A196" s="15">
        <v>194</v>
      </c>
      <c r="B196" s="49" t="s">
        <v>433</v>
      </c>
      <c r="C196" s="15" t="s">
        <v>316</v>
      </c>
      <c r="J196" s="15" t="s">
        <v>47</v>
      </c>
      <c r="K196" s="15" t="s">
        <v>317</v>
      </c>
      <c r="O196">
        <v>225</v>
      </c>
    </row>
    <row r="197" spans="1:15">
      <c r="A197" s="15">
        <v>195</v>
      </c>
      <c r="B197" s="49" t="s">
        <v>433</v>
      </c>
      <c r="C197" s="15" t="s">
        <v>318</v>
      </c>
      <c r="J197" s="15" t="s">
        <v>28</v>
      </c>
      <c r="K197" s="15" t="s">
        <v>308</v>
      </c>
      <c r="O197">
        <v>226</v>
      </c>
    </row>
    <row r="198" spans="1:15">
      <c r="A198" s="15">
        <v>196</v>
      </c>
      <c r="B198" s="49" t="s">
        <v>433</v>
      </c>
      <c r="C198" s="15" t="s">
        <v>319</v>
      </c>
      <c r="J198" s="15" t="s">
        <v>49</v>
      </c>
      <c r="K198" s="15" t="s">
        <v>320</v>
      </c>
      <c r="O198">
        <v>227</v>
      </c>
    </row>
    <row r="199" spans="1:15">
      <c r="A199" s="15">
        <v>197</v>
      </c>
      <c r="B199" s="49" t="s">
        <v>433</v>
      </c>
      <c r="C199" s="15" t="s">
        <v>321</v>
      </c>
      <c r="J199" s="15" t="s">
        <v>28</v>
      </c>
      <c r="K199" s="15" t="s">
        <v>322</v>
      </c>
      <c r="O199">
        <v>228</v>
      </c>
    </row>
    <row r="200" spans="1:15">
      <c r="A200" s="15">
        <v>198</v>
      </c>
      <c r="B200" s="49" t="s">
        <v>433</v>
      </c>
      <c r="C200" s="15" t="s">
        <v>323</v>
      </c>
      <c r="J200" s="15" t="s">
        <v>57</v>
      </c>
      <c r="K200" s="15" t="s">
        <v>89</v>
      </c>
      <c r="O200">
        <v>229</v>
      </c>
    </row>
    <row r="201" spans="1:15">
      <c r="A201" s="15">
        <v>199</v>
      </c>
      <c r="B201" s="49" t="s">
        <v>433</v>
      </c>
      <c r="C201" s="15" t="s">
        <v>324</v>
      </c>
      <c r="J201" s="15" t="s">
        <v>49</v>
      </c>
      <c r="K201" s="15" t="s">
        <v>169</v>
      </c>
      <c r="O201">
        <v>230</v>
      </c>
    </row>
    <row r="202" spans="1:15">
      <c r="A202" s="15">
        <v>200</v>
      </c>
      <c r="C202" s="117" t="s">
        <v>223</v>
      </c>
    </row>
    <row r="203" spans="1:15">
      <c r="A203" s="15">
        <v>201</v>
      </c>
      <c r="B203" s="49" t="s">
        <v>222</v>
      </c>
      <c r="C203" s="15" t="s">
        <v>326</v>
      </c>
      <c r="J203" s="15" t="s">
        <v>28</v>
      </c>
      <c r="K203" s="15" t="s">
        <v>327</v>
      </c>
      <c r="O203">
        <v>232</v>
      </c>
    </row>
    <row r="204" spans="1:15">
      <c r="A204" s="15">
        <v>202</v>
      </c>
      <c r="B204" s="49" t="s">
        <v>222</v>
      </c>
      <c r="C204" s="15" t="s">
        <v>328</v>
      </c>
      <c r="J204" s="15" t="s">
        <v>38</v>
      </c>
      <c r="K204" s="15" t="s">
        <v>329</v>
      </c>
      <c r="O204">
        <v>233</v>
      </c>
    </row>
    <row r="205" spans="1:15">
      <c r="A205" s="15">
        <v>203</v>
      </c>
      <c r="B205" s="49" t="s">
        <v>222</v>
      </c>
      <c r="C205" s="15" t="s">
        <v>330</v>
      </c>
      <c r="J205" s="15" t="s">
        <v>38</v>
      </c>
      <c r="K205" s="15" t="s">
        <v>329</v>
      </c>
      <c r="O205">
        <v>234</v>
      </c>
    </row>
    <row r="206" spans="1:15">
      <c r="A206" s="15">
        <v>204</v>
      </c>
      <c r="B206" s="49" t="s">
        <v>222</v>
      </c>
      <c r="C206" s="15" t="s">
        <v>331</v>
      </c>
      <c r="J206" s="15" t="s">
        <v>38</v>
      </c>
      <c r="K206" s="15" t="s">
        <v>332</v>
      </c>
      <c r="O206">
        <v>235</v>
      </c>
    </row>
    <row r="207" spans="1:15">
      <c r="A207" s="15">
        <v>205</v>
      </c>
      <c r="B207" s="49" t="s">
        <v>222</v>
      </c>
      <c r="C207" s="15" t="s">
        <v>333</v>
      </c>
      <c r="J207" s="15" t="s">
        <v>47</v>
      </c>
      <c r="K207" s="15" t="s">
        <v>334</v>
      </c>
      <c r="O207">
        <v>236</v>
      </c>
    </row>
    <row r="208" spans="1:15">
      <c r="A208" s="15">
        <v>206</v>
      </c>
      <c r="B208" s="49" t="s">
        <v>222</v>
      </c>
      <c r="C208" s="15" t="s">
        <v>335</v>
      </c>
      <c r="J208" s="15" t="s">
        <v>49</v>
      </c>
      <c r="K208" s="15" t="s">
        <v>165</v>
      </c>
      <c r="O208">
        <v>237</v>
      </c>
    </row>
    <row r="209" spans="1:15">
      <c r="A209" s="15">
        <v>207</v>
      </c>
      <c r="C209" s="117" t="s">
        <v>224</v>
      </c>
    </row>
    <row r="210" spans="1:15">
      <c r="A210" s="15">
        <v>208</v>
      </c>
      <c r="B210" s="49" t="s">
        <v>434</v>
      </c>
      <c r="C210" s="15" t="s">
        <v>336</v>
      </c>
      <c r="J210" s="15" t="s">
        <v>28</v>
      </c>
      <c r="K210" s="15" t="s">
        <v>61</v>
      </c>
      <c r="O210">
        <v>240</v>
      </c>
    </row>
    <row r="211" spans="1:15">
      <c r="A211" s="15">
        <v>209</v>
      </c>
      <c r="B211" s="49" t="s">
        <v>434</v>
      </c>
      <c r="C211" s="15" t="s">
        <v>337</v>
      </c>
      <c r="J211" s="15" t="s">
        <v>49</v>
      </c>
      <c r="K211" s="15" t="s">
        <v>50</v>
      </c>
      <c r="O211">
        <v>241</v>
      </c>
    </row>
    <row r="212" spans="1:15">
      <c r="A212" s="15">
        <v>210</v>
      </c>
      <c r="B212" s="49" t="s">
        <v>434</v>
      </c>
      <c r="C212" s="15" t="s">
        <v>338</v>
      </c>
      <c r="J212" s="15" t="s">
        <v>38</v>
      </c>
      <c r="K212" s="15" t="s">
        <v>63</v>
      </c>
      <c r="O212">
        <v>242</v>
      </c>
    </row>
    <row r="213" spans="1:15">
      <c r="A213" s="15">
        <v>211</v>
      </c>
      <c r="B213" s="49" t="s">
        <v>434</v>
      </c>
      <c r="C213" s="15" t="s">
        <v>339</v>
      </c>
      <c r="J213" s="15" t="s">
        <v>47</v>
      </c>
      <c r="K213" s="15" t="s">
        <v>48</v>
      </c>
      <c r="O213">
        <v>243</v>
      </c>
    </row>
    <row r="214" spans="1:15">
      <c r="A214" s="15">
        <v>212</v>
      </c>
      <c r="B214" s="49" t="s">
        <v>434</v>
      </c>
      <c r="C214" s="15" t="s">
        <v>340</v>
      </c>
      <c r="J214" s="15" t="s">
        <v>47</v>
      </c>
      <c r="K214" s="15" t="s">
        <v>341</v>
      </c>
      <c r="O214">
        <v>244</v>
      </c>
    </row>
    <row r="215" spans="1:15">
      <c r="A215" s="15">
        <v>213</v>
      </c>
      <c r="B215" s="49" t="s">
        <v>434</v>
      </c>
      <c r="C215" s="15" t="s">
        <v>342</v>
      </c>
      <c r="J215" s="15" t="s">
        <v>49</v>
      </c>
      <c r="K215" s="15" t="s">
        <v>190</v>
      </c>
      <c r="O215">
        <v>245</v>
      </c>
    </row>
    <row r="216" spans="1:15">
      <c r="A216" s="15">
        <v>214</v>
      </c>
      <c r="B216" s="49" t="s">
        <v>434</v>
      </c>
      <c r="C216" s="15" t="s">
        <v>343</v>
      </c>
      <c r="J216" s="15" t="s">
        <v>49</v>
      </c>
      <c r="K216" s="15" t="s">
        <v>165</v>
      </c>
      <c r="O216">
        <v>246</v>
      </c>
    </row>
    <row r="217" spans="1:15">
      <c r="A217" s="15">
        <v>215</v>
      </c>
      <c r="B217" s="49" t="s">
        <v>434</v>
      </c>
      <c r="C217" s="15" t="s">
        <v>344</v>
      </c>
      <c r="J217" s="15" t="s">
        <v>49</v>
      </c>
      <c r="K217" s="15" t="s">
        <v>165</v>
      </c>
      <c r="O217">
        <v>247</v>
      </c>
    </row>
    <row r="218" spans="1:15">
      <c r="A218" s="15">
        <v>216</v>
      </c>
      <c r="C218" s="117" t="s">
        <v>225</v>
      </c>
    </row>
    <row r="219" spans="1:15">
      <c r="A219" s="15">
        <v>217</v>
      </c>
      <c r="B219" s="49" t="s">
        <v>435</v>
      </c>
      <c r="C219" s="15" t="s">
        <v>345</v>
      </c>
      <c r="J219" s="15" t="s">
        <v>38</v>
      </c>
      <c r="K219" s="15" t="s">
        <v>346</v>
      </c>
      <c r="O219">
        <v>250</v>
      </c>
    </row>
    <row r="220" spans="1:15">
      <c r="A220" s="15">
        <v>218</v>
      </c>
      <c r="B220" s="49" t="s">
        <v>435</v>
      </c>
      <c r="C220" s="15" t="s">
        <v>347</v>
      </c>
      <c r="J220" s="15" t="s">
        <v>38</v>
      </c>
      <c r="K220" s="15" t="s">
        <v>127</v>
      </c>
      <c r="O220">
        <v>251</v>
      </c>
    </row>
    <row r="221" spans="1:15">
      <c r="A221" s="15">
        <v>219</v>
      </c>
      <c r="C221" s="117" t="s">
        <v>226</v>
      </c>
    </row>
    <row r="222" spans="1:15">
      <c r="A222" s="15">
        <v>220</v>
      </c>
      <c r="B222" s="49" t="s">
        <v>436</v>
      </c>
      <c r="C222" s="15" t="s">
        <v>348</v>
      </c>
      <c r="J222" s="15" t="s">
        <v>28</v>
      </c>
      <c r="K222" s="15" t="s">
        <v>349</v>
      </c>
      <c r="O222">
        <v>254</v>
      </c>
    </row>
    <row r="223" spans="1:15">
      <c r="A223" s="15">
        <v>221</v>
      </c>
      <c r="B223" s="49" t="s">
        <v>436</v>
      </c>
      <c r="C223" s="15" t="s">
        <v>350</v>
      </c>
      <c r="J223" s="15" t="s">
        <v>38</v>
      </c>
      <c r="K223" s="15" t="s">
        <v>53</v>
      </c>
      <c r="O223">
        <v>255</v>
      </c>
    </row>
    <row r="224" spans="1:15">
      <c r="A224" s="15">
        <v>222</v>
      </c>
      <c r="B224" s="49" t="s">
        <v>436</v>
      </c>
      <c r="C224" s="15" t="s">
        <v>351</v>
      </c>
      <c r="J224" s="15" t="s">
        <v>47</v>
      </c>
      <c r="K224" s="15" t="s">
        <v>167</v>
      </c>
      <c r="O224">
        <v>256</v>
      </c>
    </row>
    <row r="225" spans="1:15">
      <c r="A225" s="15">
        <v>223</v>
      </c>
      <c r="C225" s="117" t="s">
        <v>228</v>
      </c>
    </row>
    <row r="226" spans="1:15">
      <c r="A226" s="15">
        <v>224</v>
      </c>
      <c r="B226" s="49" t="s">
        <v>227</v>
      </c>
      <c r="C226" s="15" t="s">
        <v>352</v>
      </c>
      <c r="J226" s="15" t="s">
        <v>28</v>
      </c>
      <c r="K226" s="15" t="s">
        <v>353</v>
      </c>
      <c r="O226">
        <v>258</v>
      </c>
    </row>
    <row r="227" spans="1:15">
      <c r="A227" s="15">
        <v>225</v>
      </c>
      <c r="B227" s="49" t="s">
        <v>227</v>
      </c>
      <c r="C227" s="15" t="s">
        <v>354</v>
      </c>
      <c r="J227" s="15" t="s">
        <v>38</v>
      </c>
      <c r="K227" s="15" t="s">
        <v>355</v>
      </c>
      <c r="O227">
        <v>259</v>
      </c>
    </row>
    <row r="228" spans="1:15">
      <c r="A228" s="15">
        <v>226</v>
      </c>
      <c r="B228" s="49" t="s">
        <v>227</v>
      </c>
      <c r="C228" s="15" t="s">
        <v>356</v>
      </c>
      <c r="J228" s="15" t="s">
        <v>49</v>
      </c>
      <c r="K228" s="15" t="s">
        <v>357</v>
      </c>
      <c r="O228">
        <v>260</v>
      </c>
    </row>
    <row r="229" spans="1:15">
      <c r="A229" s="15">
        <v>227</v>
      </c>
      <c r="B229" s="49" t="s">
        <v>227</v>
      </c>
      <c r="C229" s="15" t="s">
        <v>358</v>
      </c>
      <c r="J229" s="15" t="s">
        <v>38</v>
      </c>
      <c r="K229" s="15" t="s">
        <v>359</v>
      </c>
      <c r="O229">
        <v>261</v>
      </c>
    </row>
    <row r="230" spans="1:15">
      <c r="A230" s="15">
        <v>228</v>
      </c>
      <c r="C230" s="117" t="s">
        <v>229</v>
      </c>
    </row>
    <row r="231" spans="1:15">
      <c r="A231" s="15">
        <v>229</v>
      </c>
      <c r="B231" s="49" t="s">
        <v>437</v>
      </c>
      <c r="C231" s="15" t="s">
        <v>360</v>
      </c>
      <c r="J231" s="15" t="s">
        <v>28</v>
      </c>
      <c r="K231" s="15" t="s">
        <v>361</v>
      </c>
      <c r="O231">
        <v>264</v>
      </c>
    </row>
    <row r="232" spans="1:15">
      <c r="A232" s="15">
        <v>230</v>
      </c>
      <c r="B232" s="49" t="s">
        <v>437</v>
      </c>
      <c r="C232" s="15" t="s">
        <v>363</v>
      </c>
      <c r="J232" s="15" t="s">
        <v>28</v>
      </c>
      <c r="K232" s="15" t="s">
        <v>362</v>
      </c>
      <c r="O232">
        <v>265</v>
      </c>
    </row>
    <row r="233" spans="1:15">
      <c r="A233" s="15">
        <v>231</v>
      </c>
      <c r="B233" s="49" t="s">
        <v>437</v>
      </c>
      <c r="C233" s="15" t="s">
        <v>364</v>
      </c>
      <c r="J233" s="15" t="s">
        <v>38</v>
      </c>
      <c r="K233" s="15" t="s">
        <v>365</v>
      </c>
      <c r="O233">
        <v>266</v>
      </c>
    </row>
    <row r="234" spans="1:15">
      <c r="A234" s="15">
        <v>232</v>
      </c>
      <c r="B234" s="49" t="s">
        <v>437</v>
      </c>
      <c r="C234" s="15" t="s">
        <v>366</v>
      </c>
      <c r="J234" s="15" t="s">
        <v>38</v>
      </c>
      <c r="K234" s="15" t="s">
        <v>365</v>
      </c>
      <c r="O234">
        <v>267</v>
      </c>
    </row>
    <row r="235" spans="1:15">
      <c r="A235" s="15">
        <v>233</v>
      </c>
      <c r="C235" s="117" t="s">
        <v>230</v>
      </c>
    </row>
    <row r="236" spans="1:15">
      <c r="A236" s="15">
        <v>234</v>
      </c>
      <c r="B236" s="49" t="s">
        <v>438</v>
      </c>
      <c r="C236" s="15" t="s">
        <v>367</v>
      </c>
      <c r="J236" s="15" t="s">
        <v>28</v>
      </c>
      <c r="K236" s="15" t="s">
        <v>368</v>
      </c>
      <c r="O236">
        <v>270</v>
      </c>
    </row>
    <row r="237" spans="1:15">
      <c r="A237" s="15">
        <v>235</v>
      </c>
      <c r="B237" s="49" t="s">
        <v>438</v>
      </c>
      <c r="C237" s="15" t="s">
        <v>369</v>
      </c>
      <c r="J237" s="15" t="s">
        <v>28</v>
      </c>
      <c r="K237" s="15" t="s">
        <v>368</v>
      </c>
      <c r="O237">
        <v>271</v>
      </c>
    </row>
    <row r="238" spans="1:15">
      <c r="A238" s="15">
        <v>236</v>
      </c>
      <c r="B238" s="49" t="s">
        <v>438</v>
      </c>
      <c r="C238" s="15" t="s">
        <v>370</v>
      </c>
      <c r="J238" s="15" t="s">
        <v>38</v>
      </c>
      <c r="K238" s="15" t="s">
        <v>371</v>
      </c>
      <c r="O238">
        <v>272</v>
      </c>
    </row>
    <row r="239" spans="1:15">
      <c r="A239" s="15">
        <v>237</v>
      </c>
      <c r="B239" s="49" t="s">
        <v>438</v>
      </c>
      <c r="C239" s="15" t="s">
        <v>372</v>
      </c>
      <c r="J239" s="15" t="s">
        <v>47</v>
      </c>
      <c r="K239" s="15" t="s">
        <v>373</v>
      </c>
      <c r="O239">
        <v>273</v>
      </c>
    </row>
    <row r="240" spans="1:15">
      <c r="A240" s="15">
        <v>238</v>
      </c>
      <c r="B240" s="49" t="s">
        <v>438</v>
      </c>
      <c r="C240" s="15" t="s">
        <v>374</v>
      </c>
      <c r="J240" s="15" t="s">
        <v>28</v>
      </c>
      <c r="K240" s="15" t="s">
        <v>376</v>
      </c>
      <c r="O240">
        <v>274</v>
      </c>
    </row>
    <row r="241" spans="1:15">
      <c r="A241" s="15">
        <v>239</v>
      </c>
      <c r="B241" s="49" t="s">
        <v>438</v>
      </c>
      <c r="C241" s="15" t="s">
        <v>375</v>
      </c>
      <c r="J241" s="15" t="s">
        <v>28</v>
      </c>
      <c r="K241" s="15" t="s">
        <v>376</v>
      </c>
      <c r="O241">
        <v>275</v>
      </c>
    </row>
    <row r="242" spans="1:15">
      <c r="A242" s="15">
        <v>240</v>
      </c>
      <c r="B242" s="49" t="s">
        <v>438</v>
      </c>
      <c r="C242" s="15" t="s">
        <v>377</v>
      </c>
      <c r="J242" s="15" t="s">
        <v>49</v>
      </c>
      <c r="K242" s="15" t="s">
        <v>378</v>
      </c>
      <c r="O242">
        <v>276</v>
      </c>
    </row>
    <row r="243" spans="1:15">
      <c r="A243" s="15">
        <v>241</v>
      </c>
      <c r="C243" s="117" t="s">
        <v>231</v>
      </c>
    </row>
    <row r="244" spans="1:15">
      <c r="A244" s="15">
        <v>242</v>
      </c>
      <c r="B244" s="49" t="s">
        <v>439</v>
      </c>
      <c r="C244" s="15" t="s">
        <v>379</v>
      </c>
      <c r="J244" s="15" t="s">
        <v>38</v>
      </c>
      <c r="K244" s="15" t="s">
        <v>380</v>
      </c>
      <c r="O244">
        <v>278</v>
      </c>
    </row>
    <row r="245" spans="1:15">
      <c r="A245" s="15">
        <v>243</v>
      </c>
      <c r="B245" s="49" t="s">
        <v>439</v>
      </c>
      <c r="C245" s="15" t="s">
        <v>381</v>
      </c>
      <c r="J245" s="15" t="s">
        <v>38</v>
      </c>
      <c r="K245" s="15" t="s">
        <v>382</v>
      </c>
      <c r="O245">
        <v>279</v>
      </c>
    </row>
    <row r="246" spans="1:15">
      <c r="A246" s="15">
        <v>244</v>
      </c>
      <c r="B246" s="49" t="s">
        <v>439</v>
      </c>
      <c r="C246" s="15" t="s">
        <v>383</v>
      </c>
      <c r="J246" s="15" t="s">
        <v>38</v>
      </c>
      <c r="K246" s="15" t="s">
        <v>384</v>
      </c>
      <c r="O246">
        <v>280</v>
      </c>
    </row>
    <row r="247" spans="1:15">
      <c r="A247" s="15">
        <v>245</v>
      </c>
      <c r="B247" s="49" t="s">
        <v>439</v>
      </c>
      <c r="C247" s="15" t="s">
        <v>385</v>
      </c>
      <c r="J247" s="15" t="s">
        <v>57</v>
      </c>
      <c r="K247" s="15" t="s">
        <v>386</v>
      </c>
      <c r="O247">
        <v>281</v>
      </c>
    </row>
    <row r="248" spans="1:15">
      <c r="A248" s="15">
        <v>246</v>
      </c>
      <c r="B248" s="49" t="s">
        <v>439</v>
      </c>
      <c r="C248" s="15" t="s">
        <v>387</v>
      </c>
      <c r="J248" s="15" t="s">
        <v>49</v>
      </c>
      <c r="K248" s="15" t="s">
        <v>388</v>
      </c>
      <c r="O248">
        <v>282</v>
      </c>
    </row>
    <row r="249" spans="1:15">
      <c r="A249" s="15">
        <v>247</v>
      </c>
      <c r="C249" s="117" t="s">
        <v>232</v>
      </c>
    </row>
    <row r="250" spans="1:15">
      <c r="A250" s="15">
        <v>248</v>
      </c>
      <c r="B250" s="49" t="s">
        <v>440</v>
      </c>
      <c r="C250" s="15" t="s">
        <v>390</v>
      </c>
      <c r="J250" s="15" t="s">
        <v>38</v>
      </c>
      <c r="K250" s="15" t="s">
        <v>391</v>
      </c>
      <c r="O250">
        <v>284</v>
      </c>
    </row>
    <row r="251" spans="1:15">
      <c r="A251" s="15">
        <v>249</v>
      </c>
      <c r="B251" s="49" t="s">
        <v>440</v>
      </c>
      <c r="C251" s="15" t="s">
        <v>389</v>
      </c>
      <c r="J251" s="15" t="s">
        <v>45</v>
      </c>
      <c r="K251" s="15" t="s">
        <v>395</v>
      </c>
      <c r="O251">
        <v>285</v>
      </c>
    </row>
    <row r="252" spans="1:15">
      <c r="A252" s="15">
        <v>250</v>
      </c>
      <c r="B252" s="49" t="s">
        <v>440</v>
      </c>
      <c r="C252" s="15" t="s">
        <v>392</v>
      </c>
      <c r="J252" s="15" t="s">
        <v>49</v>
      </c>
      <c r="K252" s="15" t="s">
        <v>393</v>
      </c>
      <c r="O252">
        <v>286</v>
      </c>
    </row>
    <row r="253" spans="1:15">
      <c r="A253" s="15">
        <v>251</v>
      </c>
      <c r="B253" s="49" t="s">
        <v>440</v>
      </c>
      <c r="C253" s="15" t="s">
        <v>394</v>
      </c>
      <c r="J253" s="15" t="s">
        <v>49</v>
      </c>
      <c r="K253" s="15" t="s">
        <v>396</v>
      </c>
      <c r="O253">
        <v>287</v>
      </c>
    </row>
    <row r="254" spans="1:15">
      <c r="A254" s="15">
        <v>252</v>
      </c>
      <c r="B254" s="49" t="s">
        <v>440</v>
      </c>
      <c r="C254" s="15" t="s">
        <v>397</v>
      </c>
      <c r="J254" s="15" t="s">
        <v>47</v>
      </c>
      <c r="K254" s="15" t="s">
        <v>398</v>
      </c>
      <c r="O254">
        <v>288</v>
      </c>
    </row>
    <row r="255" spans="1:15">
      <c r="A255" s="15">
        <v>253</v>
      </c>
      <c r="B255" s="49" t="s">
        <v>440</v>
      </c>
      <c r="C255" s="15" t="s">
        <v>399</v>
      </c>
      <c r="J255" s="15" t="s">
        <v>49</v>
      </c>
      <c r="K255" s="15" t="s">
        <v>52</v>
      </c>
      <c r="O255">
        <v>289</v>
      </c>
    </row>
    <row r="256" spans="1:15">
      <c r="A256" s="15">
        <v>254</v>
      </c>
      <c r="B256" s="49" t="s">
        <v>440</v>
      </c>
      <c r="C256" s="15" t="s">
        <v>400</v>
      </c>
      <c r="J256" s="15" t="s">
        <v>49</v>
      </c>
      <c r="K256" s="15" t="s">
        <v>52</v>
      </c>
      <c r="O256">
        <v>290</v>
      </c>
    </row>
    <row r="257" spans="1:15">
      <c r="A257" s="15">
        <v>255</v>
      </c>
      <c r="C257" s="117" t="s">
        <v>233</v>
      </c>
    </row>
    <row r="258" spans="1:15">
      <c r="A258" s="15">
        <v>256</v>
      </c>
      <c r="B258" s="49" t="s">
        <v>441</v>
      </c>
      <c r="C258" s="15" t="s">
        <v>401</v>
      </c>
      <c r="J258" s="15" t="s">
        <v>28</v>
      </c>
      <c r="K258" s="15" t="s">
        <v>402</v>
      </c>
      <c r="O258">
        <v>292</v>
      </c>
    </row>
    <row r="259" spans="1:15">
      <c r="A259" s="15">
        <v>257</v>
      </c>
      <c r="B259" s="49" t="s">
        <v>441</v>
      </c>
      <c r="C259" s="15" t="s">
        <v>403</v>
      </c>
      <c r="J259" s="15" t="s">
        <v>28</v>
      </c>
      <c r="K259" s="15" t="s">
        <v>402</v>
      </c>
      <c r="O259">
        <v>293</v>
      </c>
    </row>
    <row r="260" spans="1:15">
      <c r="A260" s="15">
        <v>258</v>
      </c>
      <c r="B260" s="49" t="s">
        <v>441</v>
      </c>
      <c r="C260" s="15" t="s">
        <v>404</v>
      </c>
      <c r="J260" s="15" t="s">
        <v>45</v>
      </c>
      <c r="K260" s="15" t="s">
        <v>405</v>
      </c>
      <c r="O260">
        <v>294</v>
      </c>
    </row>
    <row r="261" spans="1:15">
      <c r="A261" s="15">
        <v>259</v>
      </c>
      <c r="B261" s="49" t="s">
        <v>441</v>
      </c>
      <c r="C261" s="15" t="s">
        <v>406</v>
      </c>
      <c r="J261" s="15" t="s">
        <v>45</v>
      </c>
      <c r="K261" s="15" t="s">
        <v>405</v>
      </c>
      <c r="O261">
        <v>295</v>
      </c>
    </row>
    <row r="262" spans="1:15">
      <c r="A262" s="15">
        <v>260</v>
      </c>
      <c r="B262" s="49" t="s">
        <v>441</v>
      </c>
      <c r="C262" s="15" t="s">
        <v>407</v>
      </c>
      <c r="J262" s="15" t="s">
        <v>49</v>
      </c>
      <c r="K262" s="15" t="s">
        <v>408</v>
      </c>
      <c r="O262">
        <v>296</v>
      </c>
    </row>
    <row r="263" spans="1:15">
      <c r="A263" s="15">
        <v>261</v>
      </c>
      <c r="B263" s="49" t="s">
        <v>441</v>
      </c>
      <c r="C263" s="15" t="s">
        <v>409</v>
      </c>
      <c r="J263" s="15" t="s">
        <v>45</v>
      </c>
      <c r="K263" s="15" t="s">
        <v>405</v>
      </c>
      <c r="O263">
        <v>297</v>
      </c>
    </row>
    <row r="264" spans="1:15">
      <c r="A264" s="15">
        <v>262</v>
      </c>
      <c r="B264" s="49" t="s">
        <v>441</v>
      </c>
      <c r="C264" s="15" t="s">
        <v>410</v>
      </c>
      <c r="J264" s="15" t="s">
        <v>45</v>
      </c>
      <c r="K264" s="15" t="s">
        <v>405</v>
      </c>
      <c r="O264">
        <v>298</v>
      </c>
    </row>
    <row r="265" spans="1:15">
      <c r="A265" s="15">
        <v>263</v>
      </c>
      <c r="B265" s="49" t="s">
        <v>441</v>
      </c>
      <c r="C265" s="15" t="s">
        <v>411</v>
      </c>
      <c r="J265" s="15" t="s">
        <v>49</v>
      </c>
      <c r="K265" s="15" t="s">
        <v>412</v>
      </c>
      <c r="O265">
        <v>299</v>
      </c>
    </row>
    <row r="266" spans="1:15">
      <c r="A266" s="15">
        <v>264</v>
      </c>
      <c r="B266" s="49" t="s">
        <v>441</v>
      </c>
      <c r="C266" s="15" t="s">
        <v>413</v>
      </c>
      <c r="J266" s="15" t="s">
        <v>28</v>
      </c>
      <c r="K266" s="15" t="s">
        <v>414</v>
      </c>
      <c r="O266">
        <v>300</v>
      </c>
    </row>
    <row r="267" spans="1:15">
      <c r="A267" s="15">
        <v>265</v>
      </c>
      <c r="B267" s="49" t="s">
        <v>441</v>
      </c>
      <c r="C267" s="15" t="s">
        <v>415</v>
      </c>
      <c r="J267" s="15" t="s">
        <v>28</v>
      </c>
      <c r="K267" s="15" t="s">
        <v>414</v>
      </c>
      <c r="O267">
        <v>301</v>
      </c>
    </row>
    <row r="268" spans="1:15">
      <c r="A268" s="15">
        <v>266</v>
      </c>
      <c r="B268" s="49" t="s">
        <v>441</v>
      </c>
      <c r="C268" s="15" t="s">
        <v>416</v>
      </c>
      <c r="J268" s="15" t="s">
        <v>28</v>
      </c>
      <c r="K268" s="15" t="s">
        <v>414</v>
      </c>
      <c r="O268">
        <v>302</v>
      </c>
    </row>
    <row r="269" spans="1:15">
      <c r="A269" s="15">
        <v>267</v>
      </c>
      <c r="B269" s="49" t="s">
        <v>441</v>
      </c>
      <c r="C269" s="15" t="s">
        <v>417</v>
      </c>
      <c r="J269" s="15" t="s">
        <v>38</v>
      </c>
      <c r="K269" s="15" t="s">
        <v>418</v>
      </c>
      <c r="O269">
        <v>303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C2:W108"/>
  <sheetViews>
    <sheetView topLeftCell="A4" workbookViewId="0">
      <selection activeCell="D81" sqref="D81"/>
    </sheetView>
  </sheetViews>
  <sheetFormatPr baseColWidth="10" defaultRowHeight="12.75"/>
  <cols>
    <col min="4" max="21" width="7.7109375" customWidth="1"/>
  </cols>
  <sheetData>
    <row r="2" spans="3:23" ht="18">
      <c r="C2" s="427" t="s">
        <v>477</v>
      </c>
      <c r="D2" s="428"/>
      <c r="E2" s="428"/>
      <c r="F2" s="428"/>
      <c r="G2" s="428"/>
      <c r="H2" s="428"/>
      <c r="I2" s="428"/>
      <c r="J2" s="428"/>
      <c r="K2" s="428"/>
      <c r="L2" s="428"/>
      <c r="M2" s="428"/>
      <c r="N2" s="428"/>
      <c r="O2" s="428"/>
      <c r="P2" s="428"/>
      <c r="Q2" s="428"/>
      <c r="R2" s="428"/>
      <c r="S2" s="428"/>
      <c r="T2" s="428"/>
      <c r="U2" s="429"/>
    </row>
    <row r="4" spans="3:23" ht="13.5" thickBot="1">
      <c r="C4" s="22" t="s">
        <v>23</v>
      </c>
      <c r="D4" s="22">
        <v>36120</v>
      </c>
      <c r="E4" s="22"/>
      <c r="F4" s="25">
        <v>32130</v>
      </c>
      <c r="G4" s="25"/>
      <c r="H4" s="25">
        <v>25500</v>
      </c>
      <c r="I4" s="25"/>
      <c r="J4" s="25">
        <v>20400</v>
      </c>
      <c r="K4" s="25"/>
      <c r="L4" s="25">
        <v>17480</v>
      </c>
      <c r="M4" s="25"/>
      <c r="N4" s="25">
        <v>16015</v>
      </c>
      <c r="O4" s="25"/>
      <c r="P4" s="25">
        <v>14650</v>
      </c>
      <c r="Q4" s="25"/>
      <c r="R4" s="25">
        <v>11340</v>
      </c>
      <c r="S4" s="25"/>
      <c r="T4" s="25">
        <v>10800</v>
      </c>
      <c r="U4" s="1"/>
    </row>
    <row r="5" spans="3:23" ht="16.5" thickBot="1">
      <c r="C5" s="16" t="s">
        <v>24</v>
      </c>
      <c r="D5" s="26" t="s">
        <v>14</v>
      </c>
      <c r="E5" s="184"/>
      <c r="F5" s="200" t="s">
        <v>15</v>
      </c>
      <c r="G5" s="184"/>
      <c r="H5" s="200" t="s">
        <v>16</v>
      </c>
      <c r="I5" s="184"/>
      <c r="J5" s="174" t="s">
        <v>17</v>
      </c>
      <c r="K5" s="194"/>
      <c r="L5" s="30" t="s">
        <v>18</v>
      </c>
      <c r="M5" s="172"/>
      <c r="N5" s="173" t="s">
        <v>19</v>
      </c>
      <c r="O5" s="30"/>
      <c r="P5" s="173" t="s">
        <v>20</v>
      </c>
      <c r="Q5" s="30"/>
      <c r="R5" s="173" t="s">
        <v>21</v>
      </c>
      <c r="S5" s="172"/>
      <c r="T5" s="174" t="s">
        <v>22</v>
      </c>
      <c r="U5" s="27"/>
    </row>
    <row r="6" spans="3:23" ht="12.75" customHeight="1">
      <c r="C6" s="101">
        <v>1</v>
      </c>
      <c r="D6" s="305">
        <f t="shared" ref="D6:D37" si="0">$D$4*(C6/100)/12-($D$4*(C6/100)/12*VLOOKUP($D$5,P_REDUCTION,2,FALSE)/100)</f>
        <v>15.952999999999999</v>
      </c>
      <c r="E6" s="306">
        <f t="shared" ref="E6:E37" si="1">$D$4*(C6/100)/12-($D$4*(C6/100)/12*VLOOKUP($D$5,P_REDUCTION,3,FALSE)/100)</f>
        <v>23.477999999999998</v>
      </c>
      <c r="F6" s="305">
        <f t="shared" ref="F6:F37" si="2">$F$4*(C6/100)/12-($F$4*(C6/100)/12*VLOOKUP($F$5,P_REDUCTION,2,FALSE)/100)</f>
        <v>13.923000000000002</v>
      </c>
      <c r="G6" s="306">
        <f t="shared" ref="G6:G37" si="3">$F$4*(C6/100)/12-($F$4*(C6/100)/12*VLOOKUP($F$5,P_REDUCTION,3,FALSE)/100)</f>
        <v>20.616750000000003</v>
      </c>
      <c r="H6" s="307">
        <f t="shared" ref="H6:H37" si="4">$H$4*(C6/100)/12-($H$4*(C6/100)/12*VLOOKUP($H$5,P_REDUCTION,2,FALSE)/100)</f>
        <v>10.8375</v>
      </c>
      <c r="I6" s="308">
        <f t="shared" ref="I6:I37" si="5">$H$4*(C6/100)/12-($H$4*(C6/100)/12*VLOOKUP($H$5,P_REDUCTION,3,FALSE)/100)</f>
        <v>16.149999999999999</v>
      </c>
      <c r="J6" s="307">
        <f t="shared" ref="J6:J37" si="6">$J$4*(C6/100)/12-($J$4*(C6/100)/12*VLOOKUP($J$5,P_REDUCTION,2,FALSE)/100)</f>
        <v>8.5</v>
      </c>
      <c r="K6" s="308">
        <f t="shared" ref="K6:K37" si="7">$J$4*(C6/100)/12-($J$4*(C6/100)/12*VLOOKUP($J$5,P_REDUCTION,3,FALSE)/100)</f>
        <v>12.75</v>
      </c>
      <c r="L6" s="309">
        <f t="shared" ref="L6:L37" si="8">$L$4*(C6/100)/12-($L$4*(C6/100)/12*VLOOKUP($L$5,P_REDUCTION,2,FALSE)/100)</f>
        <v>8.3030000000000008</v>
      </c>
      <c r="M6" s="310">
        <f t="shared" ref="M6:M37" si="9">$L$4*(C6/100)/12-($L$4*(C6/100)/12*VLOOKUP($L$5,P_REDUCTION,3,FALSE)/100)</f>
        <v>11.944666666666668</v>
      </c>
      <c r="N6" s="307">
        <f t="shared" ref="N6:N37" si="10">$N$4*(C6/100)/12-($N$4*(C6/100)/12*VLOOKUP($N$5,P_REDUCTION,2,FALSE)/100)</f>
        <v>7.4736666666666665</v>
      </c>
      <c r="O6" s="310">
        <f t="shared" ref="O6:O37" si="11">$N$4*(C6/100)/12-($N$4*(C6/100)/12*VLOOKUP($N$5,P_REDUCTION,3,FALSE)/100)</f>
        <v>10.810124999999999</v>
      </c>
      <c r="P6" s="305">
        <f t="shared" ref="P6:P37" si="12">$P$4*(C6/100)/12-($P$4*(C6/100)/12*VLOOKUP($P$5,P_REDUCTION,2,FALSE)/100)</f>
        <v>6.7145833333333336</v>
      </c>
      <c r="Q6" s="175">
        <f t="shared" ref="Q6:Q37" si="13">$P$4*(C6/100)/12-($P$4*(C6/100)/12*VLOOKUP($P$5,P_REDUCTION,3,FALSE)/100)</f>
        <v>9.7666666666666675</v>
      </c>
      <c r="R6" s="179">
        <f t="shared" ref="R6:R37" si="14">$R$4*(C6/100)/12-($R$4*(C6/100)/12*VLOOKUP($R$5,P_REDUCTION,2,FALSE)/100)</f>
        <v>5.7645</v>
      </c>
      <c r="S6" s="175">
        <f t="shared" ref="S6:S37" si="15">$R$4*(C6/100)/12-($R$4*(C6/100)/12*VLOOKUP($R$5,P_REDUCTION,3,FALSE)/100)</f>
        <v>8.1270000000000007</v>
      </c>
      <c r="T6" s="307">
        <f t="shared" ref="T6:T37" si="16">$T$4*(C6/100)/12-($T$4*(C6/100)/12*VLOOKUP($T$5,P_REDUCTION,2,FALSE)/100)</f>
        <v>5.4</v>
      </c>
      <c r="U6" s="311">
        <f t="shared" ref="U6:U37" si="17">$T$4*(C6/100)/12-($T$4*(C6/100)/12*VLOOKUP($T$5,P_REDUCTION,3,FALSE)/100)</f>
        <v>7.65</v>
      </c>
    </row>
    <row r="7" spans="3:23" ht="12.75" customHeight="1">
      <c r="C7" s="102">
        <v>2</v>
      </c>
      <c r="D7" s="312">
        <f t="shared" si="0"/>
        <v>31.905999999999999</v>
      </c>
      <c r="E7" s="202">
        <f t="shared" si="1"/>
        <v>46.955999999999996</v>
      </c>
      <c r="F7" s="312">
        <f t="shared" si="2"/>
        <v>27.846000000000004</v>
      </c>
      <c r="G7" s="202">
        <f t="shared" si="3"/>
        <v>41.233500000000006</v>
      </c>
      <c r="H7" s="313">
        <f t="shared" si="4"/>
        <v>21.675000000000001</v>
      </c>
      <c r="I7" s="186">
        <f t="shared" si="5"/>
        <v>32.299999999999997</v>
      </c>
      <c r="J7" s="313">
        <f t="shared" si="6"/>
        <v>17</v>
      </c>
      <c r="K7" s="195">
        <f t="shared" si="7"/>
        <v>25.5</v>
      </c>
      <c r="L7" s="314">
        <f t="shared" si="8"/>
        <v>16.606000000000002</v>
      </c>
      <c r="M7" s="164">
        <f t="shared" si="9"/>
        <v>23.889333333333337</v>
      </c>
      <c r="N7" s="315">
        <f t="shared" si="10"/>
        <v>14.947333333333333</v>
      </c>
      <c r="O7" s="169">
        <f t="shared" si="11"/>
        <v>21.620249999999999</v>
      </c>
      <c r="P7" s="316">
        <f t="shared" si="12"/>
        <v>13.429166666666667</v>
      </c>
      <c r="Q7" s="166">
        <f t="shared" si="13"/>
        <v>19.533333333333335</v>
      </c>
      <c r="R7" s="180">
        <f t="shared" si="14"/>
        <v>11.529</v>
      </c>
      <c r="S7" s="165">
        <f t="shared" si="15"/>
        <v>16.254000000000001</v>
      </c>
      <c r="T7" s="313">
        <f t="shared" si="16"/>
        <v>10.8</v>
      </c>
      <c r="U7" s="317">
        <f t="shared" si="17"/>
        <v>15.3</v>
      </c>
    </row>
    <row r="8" spans="3:23" ht="12.75" customHeight="1">
      <c r="C8" s="102">
        <v>3</v>
      </c>
      <c r="D8" s="312">
        <f t="shared" si="0"/>
        <v>47.859000000000002</v>
      </c>
      <c r="E8" s="202">
        <f t="shared" si="1"/>
        <v>70.433999999999997</v>
      </c>
      <c r="F8" s="312">
        <f t="shared" si="2"/>
        <v>41.768999999999998</v>
      </c>
      <c r="G8" s="202">
        <f t="shared" si="3"/>
        <v>61.850250000000003</v>
      </c>
      <c r="H8" s="313">
        <f t="shared" si="4"/>
        <v>32.512500000000003</v>
      </c>
      <c r="I8" s="186">
        <f t="shared" si="5"/>
        <v>48.45</v>
      </c>
      <c r="J8" s="313">
        <f t="shared" si="6"/>
        <v>25.5</v>
      </c>
      <c r="K8" s="195">
        <f t="shared" si="7"/>
        <v>38.25</v>
      </c>
      <c r="L8" s="314">
        <f t="shared" si="8"/>
        <v>24.908999999999995</v>
      </c>
      <c r="M8" s="164">
        <f t="shared" si="9"/>
        <v>35.833999999999996</v>
      </c>
      <c r="N8" s="315">
        <f t="shared" si="10"/>
        <v>22.420999999999999</v>
      </c>
      <c r="O8" s="169">
        <f t="shared" si="11"/>
        <v>32.430374999999998</v>
      </c>
      <c r="P8" s="316">
        <f t="shared" si="12"/>
        <v>20.143750000000001</v>
      </c>
      <c r="Q8" s="166">
        <f t="shared" si="13"/>
        <v>29.3</v>
      </c>
      <c r="R8" s="180">
        <f t="shared" si="14"/>
        <v>17.293500000000002</v>
      </c>
      <c r="S8" s="165">
        <f t="shared" si="15"/>
        <v>24.380999999999997</v>
      </c>
      <c r="T8" s="313">
        <f t="shared" si="16"/>
        <v>16.2</v>
      </c>
      <c r="U8" s="317">
        <f t="shared" si="17"/>
        <v>22.95</v>
      </c>
    </row>
    <row r="9" spans="3:23" ht="12.75" customHeight="1">
      <c r="C9" s="102">
        <v>4</v>
      </c>
      <c r="D9" s="312">
        <f t="shared" si="0"/>
        <v>63.811999999999998</v>
      </c>
      <c r="E9" s="202">
        <f t="shared" si="1"/>
        <v>93.911999999999992</v>
      </c>
      <c r="F9" s="312">
        <f t="shared" si="2"/>
        <v>55.692000000000007</v>
      </c>
      <c r="G9" s="202">
        <f t="shared" si="3"/>
        <v>82.467000000000013</v>
      </c>
      <c r="H9" s="313">
        <f t="shared" si="4"/>
        <v>43.35</v>
      </c>
      <c r="I9" s="186">
        <f t="shared" si="5"/>
        <v>64.599999999999994</v>
      </c>
      <c r="J9" s="313">
        <f t="shared" si="6"/>
        <v>34</v>
      </c>
      <c r="K9" s="195">
        <f t="shared" si="7"/>
        <v>51</v>
      </c>
      <c r="L9" s="314">
        <f t="shared" si="8"/>
        <v>33.212000000000003</v>
      </c>
      <c r="M9" s="164">
        <f t="shared" si="9"/>
        <v>47.778666666666673</v>
      </c>
      <c r="N9" s="315">
        <f t="shared" si="10"/>
        <v>29.894666666666666</v>
      </c>
      <c r="O9" s="169">
        <f t="shared" si="11"/>
        <v>43.240499999999997</v>
      </c>
      <c r="P9" s="316">
        <f t="shared" si="12"/>
        <v>26.858333333333334</v>
      </c>
      <c r="Q9" s="166">
        <f t="shared" si="13"/>
        <v>39.06666666666667</v>
      </c>
      <c r="R9" s="180">
        <f t="shared" si="14"/>
        <v>23.058</v>
      </c>
      <c r="S9" s="165">
        <f t="shared" si="15"/>
        <v>32.508000000000003</v>
      </c>
      <c r="T9" s="313">
        <f t="shared" si="16"/>
        <v>21.6</v>
      </c>
      <c r="U9" s="317">
        <f t="shared" si="17"/>
        <v>30.6</v>
      </c>
    </row>
    <row r="10" spans="3:23" ht="12.75" customHeight="1">
      <c r="C10" s="102">
        <v>5</v>
      </c>
      <c r="D10" s="312">
        <f t="shared" si="0"/>
        <v>79.765000000000001</v>
      </c>
      <c r="E10" s="202">
        <f t="shared" si="1"/>
        <v>117.39</v>
      </c>
      <c r="F10" s="312">
        <f t="shared" si="2"/>
        <v>69.614999999999995</v>
      </c>
      <c r="G10" s="202">
        <f t="shared" si="3"/>
        <v>103.08374999999999</v>
      </c>
      <c r="H10" s="313">
        <f t="shared" si="4"/>
        <v>54.1875</v>
      </c>
      <c r="I10" s="186">
        <f t="shared" si="5"/>
        <v>80.75</v>
      </c>
      <c r="J10" s="313">
        <f t="shared" si="6"/>
        <v>42.5</v>
      </c>
      <c r="K10" s="195">
        <f t="shared" si="7"/>
        <v>63.75</v>
      </c>
      <c r="L10" s="314">
        <f t="shared" si="8"/>
        <v>41.515000000000001</v>
      </c>
      <c r="M10" s="164">
        <f t="shared" si="9"/>
        <v>59.723333333333329</v>
      </c>
      <c r="N10" s="315">
        <f t="shared" si="10"/>
        <v>37.368333333333339</v>
      </c>
      <c r="O10" s="169">
        <f t="shared" si="11"/>
        <v>54.050625000000004</v>
      </c>
      <c r="P10" s="316">
        <f t="shared" si="12"/>
        <v>33.572916666666664</v>
      </c>
      <c r="Q10" s="166">
        <f t="shared" si="13"/>
        <v>48.833333333333329</v>
      </c>
      <c r="R10" s="181">
        <f t="shared" si="14"/>
        <v>28.822500000000002</v>
      </c>
      <c r="S10" s="166">
        <f t="shared" si="15"/>
        <v>40.634999999999998</v>
      </c>
      <c r="T10" s="313">
        <f t="shared" si="16"/>
        <v>27</v>
      </c>
      <c r="U10" s="317">
        <f t="shared" si="17"/>
        <v>38.25</v>
      </c>
    </row>
    <row r="11" spans="3:23">
      <c r="C11" s="100">
        <v>6</v>
      </c>
      <c r="D11" s="98">
        <f t="shared" si="0"/>
        <v>95.718000000000004</v>
      </c>
      <c r="E11" s="201">
        <f t="shared" si="1"/>
        <v>140.86799999999999</v>
      </c>
      <c r="F11" s="98">
        <f t="shared" si="2"/>
        <v>83.537999999999997</v>
      </c>
      <c r="G11" s="201">
        <f t="shared" si="3"/>
        <v>123.70050000000001</v>
      </c>
      <c r="H11" s="199">
        <f t="shared" si="4"/>
        <v>65.025000000000006</v>
      </c>
      <c r="I11" s="185">
        <f t="shared" si="5"/>
        <v>96.9</v>
      </c>
      <c r="J11" s="188">
        <f t="shared" si="6"/>
        <v>51</v>
      </c>
      <c r="K11" s="195">
        <f t="shared" si="7"/>
        <v>76.5</v>
      </c>
      <c r="L11" s="191">
        <f t="shared" si="8"/>
        <v>49.817999999999991</v>
      </c>
      <c r="M11" s="164">
        <f t="shared" si="9"/>
        <v>71.667999999999992</v>
      </c>
      <c r="N11" s="188">
        <f t="shared" si="10"/>
        <v>44.841999999999999</v>
      </c>
      <c r="O11" s="169">
        <f t="shared" si="11"/>
        <v>64.860749999999996</v>
      </c>
      <c r="P11" s="176">
        <f t="shared" si="12"/>
        <v>40.287500000000001</v>
      </c>
      <c r="Q11" s="166">
        <f t="shared" si="13"/>
        <v>58.6</v>
      </c>
      <c r="R11" s="169">
        <f t="shared" si="14"/>
        <v>34.587000000000003</v>
      </c>
      <c r="S11" s="166">
        <f t="shared" si="15"/>
        <v>48.761999999999993</v>
      </c>
      <c r="T11" s="197">
        <f t="shared" si="16"/>
        <v>32.4</v>
      </c>
      <c r="U11" s="317">
        <f t="shared" si="17"/>
        <v>45.9</v>
      </c>
    </row>
    <row r="12" spans="3:23">
      <c r="C12" s="19">
        <v>7</v>
      </c>
      <c r="D12" s="23">
        <f t="shared" si="0"/>
        <v>111.67100000000001</v>
      </c>
      <c r="E12" s="202">
        <f t="shared" si="1"/>
        <v>164.346</v>
      </c>
      <c r="F12" s="23">
        <f t="shared" si="2"/>
        <v>97.461000000000027</v>
      </c>
      <c r="G12" s="202">
        <f t="shared" si="3"/>
        <v>144.31725000000003</v>
      </c>
      <c r="H12" s="197">
        <f t="shared" si="4"/>
        <v>75.862500000000011</v>
      </c>
      <c r="I12" s="186">
        <f t="shared" si="5"/>
        <v>113.05000000000001</v>
      </c>
      <c r="J12" s="197">
        <f t="shared" si="6"/>
        <v>59.500000000000007</v>
      </c>
      <c r="K12" s="196">
        <f t="shared" si="7"/>
        <v>89.250000000000014</v>
      </c>
      <c r="L12" s="192">
        <f t="shared" si="8"/>
        <v>58.121000000000009</v>
      </c>
      <c r="M12" s="163">
        <f t="shared" si="9"/>
        <v>83.612666666666684</v>
      </c>
      <c r="N12" s="189">
        <f t="shared" si="10"/>
        <v>52.315666666666672</v>
      </c>
      <c r="O12" s="170">
        <f t="shared" si="11"/>
        <v>75.670875000000009</v>
      </c>
      <c r="P12" s="177">
        <f t="shared" si="12"/>
        <v>47.002083333333331</v>
      </c>
      <c r="Q12" s="165">
        <f t="shared" si="13"/>
        <v>68.36666666666666</v>
      </c>
      <c r="R12" s="170">
        <f t="shared" si="14"/>
        <v>40.351500000000001</v>
      </c>
      <c r="S12" s="165">
        <f t="shared" si="15"/>
        <v>56.889000000000003</v>
      </c>
      <c r="T12" s="197">
        <f t="shared" si="16"/>
        <v>37.800000000000004</v>
      </c>
      <c r="U12" s="317">
        <f t="shared" si="17"/>
        <v>53.550000000000004</v>
      </c>
      <c r="W12" s="97"/>
    </row>
    <row r="13" spans="3:23">
      <c r="C13" s="19">
        <v>8</v>
      </c>
      <c r="D13" s="23">
        <f t="shared" si="0"/>
        <v>127.624</v>
      </c>
      <c r="E13" s="202">
        <f t="shared" si="1"/>
        <v>187.82399999999998</v>
      </c>
      <c r="F13" s="23">
        <f t="shared" si="2"/>
        <v>111.38400000000001</v>
      </c>
      <c r="G13" s="202">
        <f t="shared" si="3"/>
        <v>164.93400000000003</v>
      </c>
      <c r="H13" s="197">
        <f t="shared" si="4"/>
        <v>86.7</v>
      </c>
      <c r="I13" s="186">
        <f t="shared" si="5"/>
        <v>129.19999999999999</v>
      </c>
      <c r="J13" s="197">
        <f t="shared" si="6"/>
        <v>68</v>
      </c>
      <c r="K13" s="196">
        <f t="shared" si="7"/>
        <v>102</v>
      </c>
      <c r="L13" s="192">
        <f t="shared" si="8"/>
        <v>66.424000000000007</v>
      </c>
      <c r="M13" s="163">
        <f t="shared" si="9"/>
        <v>95.557333333333347</v>
      </c>
      <c r="N13" s="189">
        <f t="shared" si="10"/>
        <v>59.789333333333332</v>
      </c>
      <c r="O13" s="170">
        <f t="shared" si="11"/>
        <v>86.480999999999995</v>
      </c>
      <c r="P13" s="177">
        <f t="shared" si="12"/>
        <v>53.716666666666669</v>
      </c>
      <c r="Q13" s="165">
        <f t="shared" si="13"/>
        <v>78.13333333333334</v>
      </c>
      <c r="R13" s="170">
        <f t="shared" si="14"/>
        <v>46.116</v>
      </c>
      <c r="S13" s="165">
        <f t="shared" si="15"/>
        <v>65.016000000000005</v>
      </c>
      <c r="T13" s="197">
        <f t="shared" si="16"/>
        <v>43.2</v>
      </c>
      <c r="U13" s="317">
        <f t="shared" si="17"/>
        <v>61.2</v>
      </c>
      <c r="W13" s="97"/>
    </row>
    <row r="14" spans="3:23">
      <c r="C14" s="19">
        <v>9</v>
      </c>
      <c r="D14" s="23">
        <f t="shared" si="0"/>
        <v>143.577</v>
      </c>
      <c r="E14" s="202">
        <f t="shared" si="1"/>
        <v>211.30199999999999</v>
      </c>
      <c r="F14" s="23">
        <f t="shared" si="2"/>
        <v>125.307</v>
      </c>
      <c r="G14" s="202">
        <f t="shared" si="3"/>
        <v>185.55074999999999</v>
      </c>
      <c r="H14" s="197">
        <f t="shared" si="4"/>
        <v>97.537499999999994</v>
      </c>
      <c r="I14" s="186">
        <f t="shared" si="5"/>
        <v>145.35</v>
      </c>
      <c r="J14" s="197">
        <f t="shared" si="6"/>
        <v>76.5</v>
      </c>
      <c r="K14" s="196">
        <f t="shared" si="7"/>
        <v>114.75</v>
      </c>
      <c r="L14" s="192">
        <f t="shared" si="8"/>
        <v>74.72699999999999</v>
      </c>
      <c r="M14" s="163">
        <f t="shared" si="9"/>
        <v>107.502</v>
      </c>
      <c r="N14" s="189">
        <f t="shared" si="10"/>
        <v>67.263000000000005</v>
      </c>
      <c r="O14" s="170">
        <f t="shared" si="11"/>
        <v>97.291124999999994</v>
      </c>
      <c r="P14" s="177">
        <f t="shared" si="12"/>
        <v>60.431249999999999</v>
      </c>
      <c r="Q14" s="165">
        <f t="shared" si="13"/>
        <v>87.9</v>
      </c>
      <c r="R14" s="170">
        <f t="shared" si="14"/>
        <v>51.880499999999998</v>
      </c>
      <c r="S14" s="165">
        <f t="shared" si="15"/>
        <v>73.143000000000001</v>
      </c>
      <c r="T14" s="197">
        <f t="shared" si="16"/>
        <v>48.6</v>
      </c>
      <c r="U14" s="317">
        <f t="shared" si="17"/>
        <v>68.849999999999994</v>
      </c>
      <c r="W14" s="97"/>
    </row>
    <row r="15" spans="3:23">
      <c r="C15" s="19">
        <v>10</v>
      </c>
      <c r="D15" s="23">
        <f t="shared" si="0"/>
        <v>159.53</v>
      </c>
      <c r="E15" s="202">
        <f t="shared" si="1"/>
        <v>234.78</v>
      </c>
      <c r="F15" s="23">
        <f t="shared" si="2"/>
        <v>139.22999999999999</v>
      </c>
      <c r="G15" s="202">
        <f t="shared" si="3"/>
        <v>206.16749999999999</v>
      </c>
      <c r="H15" s="197">
        <f t="shared" si="4"/>
        <v>108.375</v>
      </c>
      <c r="I15" s="186">
        <f t="shared" si="5"/>
        <v>161.5</v>
      </c>
      <c r="J15" s="197">
        <f t="shared" si="6"/>
        <v>85</v>
      </c>
      <c r="K15" s="196">
        <f t="shared" si="7"/>
        <v>127.5</v>
      </c>
      <c r="L15" s="192">
        <f t="shared" si="8"/>
        <v>83.03</v>
      </c>
      <c r="M15" s="163">
        <f t="shared" si="9"/>
        <v>119.44666666666666</v>
      </c>
      <c r="N15" s="189">
        <f t="shared" si="10"/>
        <v>74.736666666666679</v>
      </c>
      <c r="O15" s="170">
        <f t="shared" si="11"/>
        <v>108.10125000000001</v>
      </c>
      <c r="P15" s="177">
        <f t="shared" si="12"/>
        <v>67.145833333333329</v>
      </c>
      <c r="Q15" s="165">
        <f t="shared" si="13"/>
        <v>97.666666666666657</v>
      </c>
      <c r="R15" s="170">
        <f t="shared" si="14"/>
        <v>57.645000000000003</v>
      </c>
      <c r="S15" s="165">
        <f t="shared" si="15"/>
        <v>81.27</v>
      </c>
      <c r="T15" s="197">
        <f t="shared" si="16"/>
        <v>54</v>
      </c>
      <c r="U15" s="317">
        <f t="shared" si="17"/>
        <v>76.5</v>
      </c>
      <c r="W15" s="97"/>
    </row>
    <row r="16" spans="3:23">
      <c r="C16" s="19">
        <v>11</v>
      </c>
      <c r="D16" s="23">
        <f t="shared" si="0"/>
        <v>175.48299999999998</v>
      </c>
      <c r="E16" s="167">
        <f t="shared" si="1"/>
        <v>258.25799999999998</v>
      </c>
      <c r="F16" s="23">
        <f t="shared" si="2"/>
        <v>153.15300000000002</v>
      </c>
      <c r="G16" s="167">
        <f t="shared" si="3"/>
        <v>226.78425000000004</v>
      </c>
      <c r="H16" s="197">
        <f t="shared" si="4"/>
        <v>119.21250000000001</v>
      </c>
      <c r="I16" s="180">
        <f t="shared" si="5"/>
        <v>177.65</v>
      </c>
      <c r="J16" s="197">
        <f t="shared" si="6"/>
        <v>93.5</v>
      </c>
      <c r="K16" s="182">
        <f t="shared" si="7"/>
        <v>140.25</v>
      </c>
      <c r="L16" s="192">
        <f t="shared" si="8"/>
        <v>91.332999999999998</v>
      </c>
      <c r="M16" s="182">
        <f t="shared" si="9"/>
        <v>131.39133333333331</v>
      </c>
      <c r="N16" s="189">
        <f t="shared" si="10"/>
        <v>82.210333333333338</v>
      </c>
      <c r="O16" s="180">
        <f t="shared" si="11"/>
        <v>118.91137500000001</v>
      </c>
      <c r="P16" s="177">
        <f t="shared" si="12"/>
        <v>73.860416666666652</v>
      </c>
      <c r="Q16" s="167">
        <f t="shared" si="13"/>
        <v>107.43333333333332</v>
      </c>
      <c r="R16" s="170">
        <f t="shared" si="14"/>
        <v>63.409500000000001</v>
      </c>
      <c r="S16" s="167">
        <f t="shared" si="15"/>
        <v>89.397000000000006</v>
      </c>
      <c r="T16" s="197">
        <f t="shared" si="16"/>
        <v>59.4</v>
      </c>
      <c r="U16" s="318">
        <f t="shared" si="17"/>
        <v>84.15</v>
      </c>
      <c r="W16" s="97"/>
    </row>
    <row r="17" spans="3:23">
      <c r="C17" s="19">
        <v>12</v>
      </c>
      <c r="D17" s="23">
        <f t="shared" si="0"/>
        <v>191.43600000000001</v>
      </c>
      <c r="E17" s="167">
        <f t="shared" si="1"/>
        <v>281.73599999999999</v>
      </c>
      <c r="F17" s="23">
        <f t="shared" si="2"/>
        <v>167.07599999999999</v>
      </c>
      <c r="G17" s="167">
        <f t="shared" si="3"/>
        <v>247.40100000000001</v>
      </c>
      <c r="H17" s="197">
        <f t="shared" si="4"/>
        <v>130.05000000000001</v>
      </c>
      <c r="I17" s="180">
        <f t="shared" si="5"/>
        <v>193.8</v>
      </c>
      <c r="J17" s="197">
        <f t="shared" si="6"/>
        <v>102</v>
      </c>
      <c r="K17" s="182">
        <f t="shared" si="7"/>
        <v>153</v>
      </c>
      <c r="L17" s="192">
        <f t="shared" si="8"/>
        <v>99.635999999999981</v>
      </c>
      <c r="M17" s="182">
        <f t="shared" si="9"/>
        <v>143.33599999999998</v>
      </c>
      <c r="N17" s="189">
        <f t="shared" si="10"/>
        <v>89.683999999999997</v>
      </c>
      <c r="O17" s="180">
        <f t="shared" si="11"/>
        <v>129.72149999999999</v>
      </c>
      <c r="P17" s="177">
        <f t="shared" si="12"/>
        <v>80.575000000000003</v>
      </c>
      <c r="Q17" s="167">
        <f t="shared" si="13"/>
        <v>117.2</v>
      </c>
      <c r="R17" s="170">
        <f t="shared" si="14"/>
        <v>69.174000000000007</v>
      </c>
      <c r="S17" s="167">
        <f t="shared" si="15"/>
        <v>97.523999999999987</v>
      </c>
      <c r="T17" s="197">
        <f t="shared" si="16"/>
        <v>64.8</v>
      </c>
      <c r="U17" s="318">
        <f t="shared" si="17"/>
        <v>91.8</v>
      </c>
      <c r="W17" s="97"/>
    </row>
    <row r="18" spans="3:23">
      <c r="C18" s="19">
        <v>13</v>
      </c>
      <c r="D18" s="23">
        <f t="shared" si="0"/>
        <v>207.38899999999998</v>
      </c>
      <c r="E18" s="167">
        <f t="shared" si="1"/>
        <v>305.214</v>
      </c>
      <c r="F18" s="23">
        <f t="shared" si="2"/>
        <v>180.99900000000002</v>
      </c>
      <c r="G18" s="167">
        <f t="shared" si="3"/>
        <v>268.01775000000004</v>
      </c>
      <c r="H18" s="197">
        <f t="shared" si="4"/>
        <v>140.88749999999999</v>
      </c>
      <c r="I18" s="180">
        <f t="shared" si="5"/>
        <v>209.95</v>
      </c>
      <c r="J18" s="197">
        <f t="shared" si="6"/>
        <v>110.5</v>
      </c>
      <c r="K18" s="182">
        <f t="shared" si="7"/>
        <v>165.75</v>
      </c>
      <c r="L18" s="192">
        <f t="shared" si="8"/>
        <v>107.93900000000001</v>
      </c>
      <c r="M18" s="182">
        <f t="shared" si="9"/>
        <v>155.28066666666666</v>
      </c>
      <c r="N18" s="189">
        <f t="shared" si="10"/>
        <v>97.157666666666685</v>
      </c>
      <c r="O18" s="180">
        <f t="shared" si="11"/>
        <v>140.53162500000002</v>
      </c>
      <c r="P18" s="177">
        <f t="shared" si="12"/>
        <v>87.28958333333334</v>
      </c>
      <c r="Q18" s="167">
        <f t="shared" si="13"/>
        <v>126.96666666666667</v>
      </c>
      <c r="R18" s="170">
        <f t="shared" si="14"/>
        <v>74.938500000000005</v>
      </c>
      <c r="S18" s="167">
        <f t="shared" si="15"/>
        <v>105.65100000000001</v>
      </c>
      <c r="T18" s="197">
        <f t="shared" si="16"/>
        <v>70.2</v>
      </c>
      <c r="U18" s="318">
        <f t="shared" si="17"/>
        <v>99.45</v>
      </c>
    </row>
    <row r="19" spans="3:23">
      <c r="C19" s="19">
        <v>14</v>
      </c>
      <c r="D19" s="23">
        <f t="shared" si="0"/>
        <v>223.34200000000001</v>
      </c>
      <c r="E19" s="167">
        <f t="shared" si="1"/>
        <v>328.69200000000001</v>
      </c>
      <c r="F19" s="23">
        <f t="shared" si="2"/>
        <v>194.92200000000005</v>
      </c>
      <c r="G19" s="167">
        <f t="shared" si="3"/>
        <v>288.63450000000006</v>
      </c>
      <c r="H19" s="197">
        <f t="shared" si="4"/>
        <v>151.72500000000002</v>
      </c>
      <c r="I19" s="180">
        <f t="shared" si="5"/>
        <v>226.10000000000002</v>
      </c>
      <c r="J19" s="197">
        <f t="shared" si="6"/>
        <v>119.00000000000001</v>
      </c>
      <c r="K19" s="182">
        <f t="shared" si="7"/>
        <v>178.50000000000003</v>
      </c>
      <c r="L19" s="192">
        <f t="shared" si="8"/>
        <v>116.24200000000002</v>
      </c>
      <c r="M19" s="182">
        <f t="shared" si="9"/>
        <v>167.22533333333337</v>
      </c>
      <c r="N19" s="189">
        <f t="shared" si="10"/>
        <v>104.63133333333334</v>
      </c>
      <c r="O19" s="180">
        <f t="shared" si="11"/>
        <v>151.34175000000002</v>
      </c>
      <c r="P19" s="177">
        <f t="shared" si="12"/>
        <v>94.004166666666663</v>
      </c>
      <c r="Q19" s="167">
        <f t="shared" si="13"/>
        <v>136.73333333333332</v>
      </c>
      <c r="R19" s="170">
        <f t="shared" si="14"/>
        <v>80.703000000000003</v>
      </c>
      <c r="S19" s="167">
        <f t="shared" si="15"/>
        <v>113.77800000000001</v>
      </c>
      <c r="T19" s="197">
        <f t="shared" si="16"/>
        <v>75.600000000000009</v>
      </c>
      <c r="U19" s="318">
        <f t="shared" si="17"/>
        <v>107.10000000000001</v>
      </c>
    </row>
    <row r="20" spans="3:23">
      <c r="C20" s="19">
        <v>15</v>
      </c>
      <c r="D20" s="23">
        <f t="shared" si="0"/>
        <v>239.29499999999999</v>
      </c>
      <c r="E20" s="167">
        <f t="shared" si="1"/>
        <v>352.17</v>
      </c>
      <c r="F20" s="23">
        <f t="shared" si="2"/>
        <v>208.845</v>
      </c>
      <c r="G20" s="167">
        <f t="shared" si="3"/>
        <v>309.25125000000003</v>
      </c>
      <c r="H20" s="197">
        <f t="shared" si="4"/>
        <v>162.5625</v>
      </c>
      <c r="I20" s="180">
        <f t="shared" si="5"/>
        <v>242.25</v>
      </c>
      <c r="J20" s="197">
        <f t="shared" si="6"/>
        <v>127.5</v>
      </c>
      <c r="K20" s="182">
        <f t="shared" si="7"/>
        <v>191.25</v>
      </c>
      <c r="L20" s="192">
        <f t="shared" si="8"/>
        <v>124.545</v>
      </c>
      <c r="M20" s="182">
        <f t="shared" si="9"/>
        <v>179.17000000000002</v>
      </c>
      <c r="N20" s="189">
        <f t="shared" si="10"/>
        <v>112.105</v>
      </c>
      <c r="O20" s="180">
        <f t="shared" si="11"/>
        <v>162.15187499999999</v>
      </c>
      <c r="P20" s="177">
        <f t="shared" si="12"/>
        <v>100.71875</v>
      </c>
      <c r="Q20" s="167">
        <f t="shared" si="13"/>
        <v>146.5</v>
      </c>
      <c r="R20" s="170">
        <f t="shared" si="14"/>
        <v>86.467500000000001</v>
      </c>
      <c r="S20" s="167">
        <f t="shared" si="15"/>
        <v>121.905</v>
      </c>
      <c r="T20" s="197">
        <f t="shared" si="16"/>
        <v>81</v>
      </c>
      <c r="U20" s="318">
        <f t="shared" si="17"/>
        <v>114.75</v>
      </c>
    </row>
    <row r="21" spans="3:23">
      <c r="C21" s="19">
        <v>16</v>
      </c>
      <c r="D21" s="23">
        <f t="shared" si="0"/>
        <v>255.24799999999999</v>
      </c>
      <c r="E21" s="167">
        <f t="shared" si="1"/>
        <v>375.64799999999997</v>
      </c>
      <c r="F21" s="23">
        <f t="shared" si="2"/>
        <v>222.76800000000003</v>
      </c>
      <c r="G21" s="167">
        <f t="shared" si="3"/>
        <v>329.86800000000005</v>
      </c>
      <c r="H21" s="197">
        <f t="shared" si="4"/>
        <v>173.4</v>
      </c>
      <c r="I21" s="180">
        <f t="shared" si="5"/>
        <v>258.39999999999998</v>
      </c>
      <c r="J21" s="197">
        <f t="shared" si="6"/>
        <v>136</v>
      </c>
      <c r="K21" s="182">
        <f t="shared" si="7"/>
        <v>204</v>
      </c>
      <c r="L21" s="192">
        <f t="shared" si="8"/>
        <v>132.84800000000001</v>
      </c>
      <c r="M21" s="182">
        <f t="shared" si="9"/>
        <v>191.11466666666669</v>
      </c>
      <c r="N21" s="189">
        <f t="shared" si="10"/>
        <v>119.57866666666666</v>
      </c>
      <c r="O21" s="180">
        <f t="shared" si="11"/>
        <v>172.96199999999999</v>
      </c>
      <c r="P21" s="177">
        <f t="shared" si="12"/>
        <v>107.43333333333334</v>
      </c>
      <c r="Q21" s="167">
        <f t="shared" si="13"/>
        <v>156.26666666666668</v>
      </c>
      <c r="R21" s="170">
        <f t="shared" si="14"/>
        <v>92.231999999999999</v>
      </c>
      <c r="S21" s="167">
        <f t="shared" si="15"/>
        <v>130.03200000000001</v>
      </c>
      <c r="T21" s="197">
        <f t="shared" si="16"/>
        <v>86.4</v>
      </c>
      <c r="U21" s="318">
        <f t="shared" si="17"/>
        <v>122.4</v>
      </c>
    </row>
    <row r="22" spans="3:23">
      <c r="C22" s="19">
        <v>17</v>
      </c>
      <c r="D22" s="23">
        <f t="shared" si="0"/>
        <v>271.20100000000002</v>
      </c>
      <c r="E22" s="167">
        <f t="shared" si="1"/>
        <v>399.12600000000003</v>
      </c>
      <c r="F22" s="23">
        <f t="shared" si="2"/>
        <v>236.691</v>
      </c>
      <c r="G22" s="167">
        <f t="shared" si="3"/>
        <v>350.48475000000002</v>
      </c>
      <c r="H22" s="197">
        <f t="shared" si="4"/>
        <v>184.23750000000001</v>
      </c>
      <c r="I22" s="180">
        <f t="shared" si="5"/>
        <v>274.55</v>
      </c>
      <c r="J22" s="197">
        <f t="shared" si="6"/>
        <v>144.50000000000003</v>
      </c>
      <c r="K22" s="182">
        <f t="shared" si="7"/>
        <v>216.75000000000006</v>
      </c>
      <c r="L22" s="192">
        <f t="shared" si="8"/>
        <v>141.15100000000001</v>
      </c>
      <c r="M22" s="182">
        <f t="shared" si="9"/>
        <v>203.05933333333334</v>
      </c>
      <c r="N22" s="189">
        <f t="shared" si="10"/>
        <v>127.05233333333335</v>
      </c>
      <c r="O22" s="180">
        <f t="shared" si="11"/>
        <v>183.77212500000002</v>
      </c>
      <c r="P22" s="177">
        <f t="shared" si="12"/>
        <v>114.14791666666666</v>
      </c>
      <c r="Q22" s="167">
        <f t="shared" si="13"/>
        <v>166.03333333333333</v>
      </c>
      <c r="R22" s="170">
        <f t="shared" si="14"/>
        <v>97.996499999999997</v>
      </c>
      <c r="S22" s="167">
        <f t="shared" si="15"/>
        <v>138.15899999999999</v>
      </c>
      <c r="T22" s="197">
        <f t="shared" si="16"/>
        <v>91.800000000000011</v>
      </c>
      <c r="U22" s="318">
        <f t="shared" si="17"/>
        <v>130.05000000000001</v>
      </c>
    </row>
    <row r="23" spans="3:23">
      <c r="C23" s="19">
        <v>18</v>
      </c>
      <c r="D23" s="23">
        <f t="shared" si="0"/>
        <v>287.154</v>
      </c>
      <c r="E23" s="167">
        <f t="shared" si="1"/>
        <v>422.60399999999998</v>
      </c>
      <c r="F23" s="23">
        <f t="shared" si="2"/>
        <v>250.614</v>
      </c>
      <c r="G23" s="167">
        <f t="shared" si="3"/>
        <v>371.10149999999999</v>
      </c>
      <c r="H23" s="197">
        <f t="shared" si="4"/>
        <v>195.07499999999999</v>
      </c>
      <c r="I23" s="180">
        <f t="shared" si="5"/>
        <v>290.7</v>
      </c>
      <c r="J23" s="197">
        <f t="shared" si="6"/>
        <v>153</v>
      </c>
      <c r="K23" s="182">
        <f t="shared" si="7"/>
        <v>229.5</v>
      </c>
      <c r="L23" s="192">
        <f t="shared" si="8"/>
        <v>149.45399999999998</v>
      </c>
      <c r="M23" s="182">
        <f t="shared" si="9"/>
        <v>215.00399999999999</v>
      </c>
      <c r="N23" s="189">
        <f t="shared" si="10"/>
        <v>134.52600000000001</v>
      </c>
      <c r="O23" s="180">
        <f t="shared" si="11"/>
        <v>194.58224999999999</v>
      </c>
      <c r="P23" s="177">
        <f t="shared" si="12"/>
        <v>120.8625</v>
      </c>
      <c r="Q23" s="167">
        <f t="shared" si="13"/>
        <v>175.8</v>
      </c>
      <c r="R23" s="170">
        <f t="shared" si="14"/>
        <v>103.761</v>
      </c>
      <c r="S23" s="167">
        <f t="shared" si="15"/>
        <v>146.286</v>
      </c>
      <c r="T23" s="197">
        <f t="shared" si="16"/>
        <v>97.2</v>
      </c>
      <c r="U23" s="318">
        <f t="shared" si="17"/>
        <v>137.69999999999999</v>
      </c>
    </row>
    <row r="24" spans="3:23">
      <c r="C24" s="19">
        <v>19</v>
      </c>
      <c r="D24" s="23">
        <f t="shared" si="0"/>
        <v>303.10699999999997</v>
      </c>
      <c r="E24" s="167">
        <f t="shared" si="1"/>
        <v>446.08199999999999</v>
      </c>
      <c r="F24" s="23">
        <f t="shared" si="2"/>
        <v>264.53699999999998</v>
      </c>
      <c r="G24" s="167">
        <f t="shared" si="3"/>
        <v>391.71824999999995</v>
      </c>
      <c r="H24" s="197">
        <f t="shared" si="4"/>
        <v>205.91249999999999</v>
      </c>
      <c r="I24" s="180">
        <f t="shared" si="5"/>
        <v>306.85000000000002</v>
      </c>
      <c r="J24" s="197">
        <f t="shared" si="6"/>
        <v>161.5</v>
      </c>
      <c r="K24" s="182">
        <f t="shared" si="7"/>
        <v>242.25</v>
      </c>
      <c r="L24" s="192">
        <f t="shared" si="8"/>
        <v>157.75700000000001</v>
      </c>
      <c r="M24" s="182">
        <f t="shared" si="9"/>
        <v>226.94866666666667</v>
      </c>
      <c r="N24" s="189">
        <f t="shared" si="10"/>
        <v>141.99966666666666</v>
      </c>
      <c r="O24" s="180">
        <f t="shared" si="11"/>
        <v>205.39237499999999</v>
      </c>
      <c r="P24" s="177">
        <f t="shared" si="12"/>
        <v>127.57708333333335</v>
      </c>
      <c r="Q24" s="167">
        <f t="shared" si="13"/>
        <v>185.56666666666666</v>
      </c>
      <c r="R24" s="170">
        <f t="shared" si="14"/>
        <v>109.52549999999999</v>
      </c>
      <c r="S24" s="167">
        <f t="shared" si="15"/>
        <v>154.41299999999998</v>
      </c>
      <c r="T24" s="197">
        <f t="shared" si="16"/>
        <v>102.6</v>
      </c>
      <c r="U24" s="318">
        <f t="shared" si="17"/>
        <v>145.35</v>
      </c>
    </row>
    <row r="25" spans="3:23">
      <c r="C25" s="19">
        <v>20</v>
      </c>
      <c r="D25" s="23">
        <f t="shared" si="0"/>
        <v>319.06</v>
      </c>
      <c r="E25" s="167">
        <f t="shared" si="1"/>
        <v>469.56</v>
      </c>
      <c r="F25" s="23">
        <f t="shared" si="2"/>
        <v>278.45999999999998</v>
      </c>
      <c r="G25" s="167">
        <f t="shared" si="3"/>
        <v>412.33499999999998</v>
      </c>
      <c r="H25" s="197">
        <f t="shared" si="4"/>
        <v>216.75</v>
      </c>
      <c r="I25" s="180">
        <f t="shared" si="5"/>
        <v>323</v>
      </c>
      <c r="J25" s="197">
        <f t="shared" si="6"/>
        <v>170</v>
      </c>
      <c r="K25" s="182">
        <f t="shared" si="7"/>
        <v>255</v>
      </c>
      <c r="L25" s="192">
        <f t="shared" si="8"/>
        <v>166.06</v>
      </c>
      <c r="M25" s="182">
        <f t="shared" si="9"/>
        <v>238.89333333333332</v>
      </c>
      <c r="N25" s="189">
        <f t="shared" si="10"/>
        <v>149.47333333333336</v>
      </c>
      <c r="O25" s="180">
        <f t="shared" si="11"/>
        <v>216.20250000000001</v>
      </c>
      <c r="P25" s="177">
        <f t="shared" si="12"/>
        <v>134.29166666666666</v>
      </c>
      <c r="Q25" s="167">
        <f t="shared" si="13"/>
        <v>195.33333333333331</v>
      </c>
      <c r="R25" s="170">
        <f t="shared" si="14"/>
        <v>115.29</v>
      </c>
      <c r="S25" s="167">
        <f t="shared" si="15"/>
        <v>162.54</v>
      </c>
      <c r="T25" s="197">
        <f t="shared" si="16"/>
        <v>108</v>
      </c>
      <c r="U25" s="318">
        <f t="shared" si="17"/>
        <v>153</v>
      </c>
    </row>
    <row r="26" spans="3:23">
      <c r="C26" s="19">
        <v>21</v>
      </c>
      <c r="D26" s="23">
        <f t="shared" si="0"/>
        <v>335.01300000000003</v>
      </c>
      <c r="E26" s="167">
        <f t="shared" si="1"/>
        <v>493.03800000000001</v>
      </c>
      <c r="F26" s="23">
        <f t="shared" si="2"/>
        <v>292.38299999999998</v>
      </c>
      <c r="G26" s="167">
        <f t="shared" si="3"/>
        <v>432.95174999999995</v>
      </c>
      <c r="H26" s="197">
        <f t="shared" si="4"/>
        <v>227.58750000000001</v>
      </c>
      <c r="I26" s="180">
        <f t="shared" si="5"/>
        <v>339.15</v>
      </c>
      <c r="J26" s="197">
        <f t="shared" si="6"/>
        <v>178.5</v>
      </c>
      <c r="K26" s="182">
        <f t="shared" si="7"/>
        <v>267.75</v>
      </c>
      <c r="L26" s="192">
        <f t="shared" si="8"/>
        <v>174.363</v>
      </c>
      <c r="M26" s="182">
        <f t="shared" si="9"/>
        <v>250.83799999999997</v>
      </c>
      <c r="N26" s="189">
        <f t="shared" si="10"/>
        <v>156.947</v>
      </c>
      <c r="O26" s="180">
        <f t="shared" si="11"/>
        <v>227.01262499999999</v>
      </c>
      <c r="P26" s="177">
        <f t="shared" si="12"/>
        <v>141.00624999999999</v>
      </c>
      <c r="Q26" s="167">
        <f t="shared" si="13"/>
        <v>205.1</v>
      </c>
      <c r="R26" s="170">
        <f t="shared" si="14"/>
        <v>121.0545</v>
      </c>
      <c r="S26" s="167">
        <f t="shared" si="15"/>
        <v>170.66700000000003</v>
      </c>
      <c r="T26" s="197">
        <f t="shared" si="16"/>
        <v>113.4</v>
      </c>
      <c r="U26" s="318">
        <f t="shared" si="17"/>
        <v>160.65</v>
      </c>
    </row>
    <row r="27" spans="3:23">
      <c r="C27" s="19">
        <v>22</v>
      </c>
      <c r="D27" s="23">
        <f t="shared" si="0"/>
        <v>350.96599999999995</v>
      </c>
      <c r="E27" s="167">
        <f t="shared" si="1"/>
        <v>516.51599999999996</v>
      </c>
      <c r="F27" s="23">
        <f t="shared" si="2"/>
        <v>306.30600000000004</v>
      </c>
      <c r="G27" s="167">
        <f t="shared" si="3"/>
        <v>453.56850000000009</v>
      </c>
      <c r="H27" s="197">
        <f t="shared" si="4"/>
        <v>238.42500000000001</v>
      </c>
      <c r="I27" s="180">
        <f t="shared" si="5"/>
        <v>355.3</v>
      </c>
      <c r="J27" s="197">
        <f t="shared" si="6"/>
        <v>187</v>
      </c>
      <c r="K27" s="182">
        <f t="shared" si="7"/>
        <v>280.5</v>
      </c>
      <c r="L27" s="192">
        <f t="shared" si="8"/>
        <v>182.666</v>
      </c>
      <c r="M27" s="182">
        <f t="shared" si="9"/>
        <v>262.78266666666661</v>
      </c>
      <c r="N27" s="189">
        <f t="shared" si="10"/>
        <v>164.42066666666668</v>
      </c>
      <c r="O27" s="180">
        <f t="shared" si="11"/>
        <v>237.82275000000001</v>
      </c>
      <c r="P27" s="177">
        <f t="shared" si="12"/>
        <v>147.7208333333333</v>
      </c>
      <c r="Q27" s="167">
        <f t="shared" si="13"/>
        <v>214.86666666666665</v>
      </c>
      <c r="R27" s="170">
        <f t="shared" si="14"/>
        <v>126.819</v>
      </c>
      <c r="S27" s="167">
        <f t="shared" si="15"/>
        <v>178.79400000000001</v>
      </c>
      <c r="T27" s="197">
        <f t="shared" si="16"/>
        <v>118.8</v>
      </c>
      <c r="U27" s="318">
        <f t="shared" si="17"/>
        <v>168.3</v>
      </c>
    </row>
    <row r="28" spans="3:23">
      <c r="C28" s="19">
        <v>23</v>
      </c>
      <c r="D28" s="23">
        <f t="shared" si="0"/>
        <v>366.91900000000004</v>
      </c>
      <c r="E28" s="167">
        <f t="shared" si="1"/>
        <v>539.99400000000003</v>
      </c>
      <c r="F28" s="23">
        <f t="shared" si="2"/>
        <v>320.22900000000004</v>
      </c>
      <c r="G28" s="167">
        <f t="shared" si="3"/>
        <v>474.18525000000005</v>
      </c>
      <c r="H28" s="197">
        <f t="shared" si="4"/>
        <v>249.26249999999999</v>
      </c>
      <c r="I28" s="180">
        <f t="shared" si="5"/>
        <v>371.45</v>
      </c>
      <c r="J28" s="197">
        <f t="shared" si="6"/>
        <v>195.5</v>
      </c>
      <c r="K28" s="182">
        <f t="shared" si="7"/>
        <v>293.25</v>
      </c>
      <c r="L28" s="192">
        <f t="shared" si="8"/>
        <v>190.96900000000002</v>
      </c>
      <c r="M28" s="182">
        <f t="shared" si="9"/>
        <v>274.72733333333338</v>
      </c>
      <c r="N28" s="189">
        <f t="shared" si="10"/>
        <v>171.89433333333335</v>
      </c>
      <c r="O28" s="180">
        <f t="shared" si="11"/>
        <v>248.63287500000004</v>
      </c>
      <c r="P28" s="177">
        <f t="shared" si="12"/>
        <v>154.4354166666667</v>
      </c>
      <c r="Q28" s="167">
        <f t="shared" si="13"/>
        <v>224.63333333333335</v>
      </c>
      <c r="R28" s="170">
        <f t="shared" si="14"/>
        <v>132.58350000000002</v>
      </c>
      <c r="S28" s="167">
        <f t="shared" si="15"/>
        <v>186.92100000000002</v>
      </c>
      <c r="T28" s="197">
        <f t="shared" si="16"/>
        <v>124.2</v>
      </c>
      <c r="U28" s="318">
        <f t="shared" si="17"/>
        <v>175.95</v>
      </c>
    </row>
    <row r="29" spans="3:23">
      <c r="C29" s="19">
        <v>24</v>
      </c>
      <c r="D29" s="23">
        <f t="shared" si="0"/>
        <v>382.87200000000001</v>
      </c>
      <c r="E29" s="167">
        <f t="shared" si="1"/>
        <v>563.47199999999998</v>
      </c>
      <c r="F29" s="23">
        <f t="shared" si="2"/>
        <v>334.15199999999999</v>
      </c>
      <c r="G29" s="167">
        <f t="shared" si="3"/>
        <v>494.80200000000002</v>
      </c>
      <c r="H29" s="197">
        <f t="shared" si="4"/>
        <v>260.10000000000002</v>
      </c>
      <c r="I29" s="180">
        <f t="shared" si="5"/>
        <v>387.6</v>
      </c>
      <c r="J29" s="197">
        <f t="shared" si="6"/>
        <v>204</v>
      </c>
      <c r="K29" s="182">
        <f t="shared" si="7"/>
        <v>306</v>
      </c>
      <c r="L29" s="192">
        <f t="shared" si="8"/>
        <v>199.27199999999996</v>
      </c>
      <c r="M29" s="182">
        <f t="shared" si="9"/>
        <v>286.67199999999997</v>
      </c>
      <c r="N29" s="189">
        <f t="shared" si="10"/>
        <v>179.36799999999999</v>
      </c>
      <c r="O29" s="180">
        <f t="shared" si="11"/>
        <v>259.44299999999998</v>
      </c>
      <c r="P29" s="177">
        <f t="shared" si="12"/>
        <v>161.15</v>
      </c>
      <c r="Q29" s="167">
        <f t="shared" si="13"/>
        <v>234.4</v>
      </c>
      <c r="R29" s="170">
        <f t="shared" si="14"/>
        <v>138.34800000000001</v>
      </c>
      <c r="S29" s="167">
        <f t="shared" si="15"/>
        <v>195.04799999999997</v>
      </c>
      <c r="T29" s="197">
        <f t="shared" si="16"/>
        <v>129.6</v>
      </c>
      <c r="U29" s="318">
        <f t="shared" si="17"/>
        <v>183.6</v>
      </c>
    </row>
    <row r="30" spans="3:23">
      <c r="C30" s="19">
        <v>25</v>
      </c>
      <c r="D30" s="23">
        <f t="shared" si="0"/>
        <v>398.82499999999999</v>
      </c>
      <c r="E30" s="167">
        <f t="shared" si="1"/>
        <v>586.95000000000005</v>
      </c>
      <c r="F30" s="23">
        <f t="shared" si="2"/>
        <v>348.07499999999999</v>
      </c>
      <c r="G30" s="167">
        <f t="shared" si="3"/>
        <v>515.41875000000005</v>
      </c>
      <c r="H30" s="197">
        <f t="shared" si="4"/>
        <v>270.9375</v>
      </c>
      <c r="I30" s="180">
        <f t="shared" si="5"/>
        <v>403.75</v>
      </c>
      <c r="J30" s="197">
        <f t="shared" si="6"/>
        <v>212.5</v>
      </c>
      <c r="K30" s="182">
        <f t="shared" si="7"/>
        <v>318.75</v>
      </c>
      <c r="L30" s="192">
        <f t="shared" si="8"/>
        <v>207.57500000000002</v>
      </c>
      <c r="M30" s="182">
        <f t="shared" si="9"/>
        <v>298.61666666666667</v>
      </c>
      <c r="N30" s="189">
        <f t="shared" si="10"/>
        <v>186.84166666666664</v>
      </c>
      <c r="O30" s="180">
        <f t="shared" si="11"/>
        <v>270.25312499999995</v>
      </c>
      <c r="P30" s="177">
        <f t="shared" si="12"/>
        <v>167.86458333333331</v>
      </c>
      <c r="Q30" s="167">
        <f t="shared" si="13"/>
        <v>244.16666666666666</v>
      </c>
      <c r="R30" s="170">
        <f t="shared" si="14"/>
        <v>144.11250000000001</v>
      </c>
      <c r="S30" s="167">
        <f t="shared" si="15"/>
        <v>203.17500000000001</v>
      </c>
      <c r="T30" s="197">
        <f t="shared" si="16"/>
        <v>135</v>
      </c>
      <c r="U30" s="318">
        <f t="shared" si="17"/>
        <v>191.25</v>
      </c>
    </row>
    <row r="31" spans="3:23">
      <c r="C31" s="19">
        <v>26</v>
      </c>
      <c r="D31" s="23">
        <f t="shared" si="0"/>
        <v>414.77799999999996</v>
      </c>
      <c r="E31" s="167">
        <f t="shared" si="1"/>
        <v>610.428</v>
      </c>
      <c r="F31" s="23">
        <f t="shared" si="2"/>
        <v>361.99800000000005</v>
      </c>
      <c r="G31" s="167">
        <f t="shared" si="3"/>
        <v>536.03550000000007</v>
      </c>
      <c r="H31" s="197">
        <f t="shared" si="4"/>
        <v>281.77499999999998</v>
      </c>
      <c r="I31" s="180">
        <f t="shared" si="5"/>
        <v>419.9</v>
      </c>
      <c r="J31" s="197">
        <f t="shared" si="6"/>
        <v>221</v>
      </c>
      <c r="K31" s="182">
        <f t="shared" si="7"/>
        <v>331.5</v>
      </c>
      <c r="L31" s="192">
        <f t="shared" si="8"/>
        <v>215.87800000000001</v>
      </c>
      <c r="M31" s="182">
        <f t="shared" si="9"/>
        <v>310.56133333333332</v>
      </c>
      <c r="N31" s="189">
        <f t="shared" si="10"/>
        <v>194.31533333333337</v>
      </c>
      <c r="O31" s="180">
        <f t="shared" si="11"/>
        <v>281.06325000000004</v>
      </c>
      <c r="P31" s="177">
        <f t="shared" si="12"/>
        <v>174.57916666666668</v>
      </c>
      <c r="Q31" s="167">
        <f t="shared" si="13"/>
        <v>253.93333333333334</v>
      </c>
      <c r="R31" s="170">
        <f t="shared" si="14"/>
        <v>149.87700000000001</v>
      </c>
      <c r="S31" s="167">
        <f t="shared" si="15"/>
        <v>211.30200000000002</v>
      </c>
      <c r="T31" s="197">
        <f t="shared" si="16"/>
        <v>140.4</v>
      </c>
      <c r="U31" s="318">
        <f t="shared" si="17"/>
        <v>198.9</v>
      </c>
    </row>
    <row r="32" spans="3:23">
      <c r="C32" s="19">
        <v>27</v>
      </c>
      <c r="D32" s="23">
        <f t="shared" si="0"/>
        <v>430.73100000000005</v>
      </c>
      <c r="E32" s="167">
        <f t="shared" si="1"/>
        <v>633.90600000000018</v>
      </c>
      <c r="F32" s="23">
        <f t="shared" si="2"/>
        <v>375.92100000000005</v>
      </c>
      <c r="G32" s="167">
        <f t="shared" si="3"/>
        <v>556.65225000000009</v>
      </c>
      <c r="H32" s="197">
        <f t="shared" si="4"/>
        <v>292.61250000000001</v>
      </c>
      <c r="I32" s="180">
        <f t="shared" si="5"/>
        <v>436.05</v>
      </c>
      <c r="J32" s="197">
        <f t="shared" si="6"/>
        <v>229.5</v>
      </c>
      <c r="K32" s="182">
        <f t="shared" si="7"/>
        <v>344.25</v>
      </c>
      <c r="L32" s="192">
        <f t="shared" si="8"/>
        <v>224.18099999999998</v>
      </c>
      <c r="M32" s="182">
        <f t="shared" si="9"/>
        <v>322.50599999999997</v>
      </c>
      <c r="N32" s="189">
        <f t="shared" si="10"/>
        <v>201.78900000000002</v>
      </c>
      <c r="O32" s="180">
        <f t="shared" si="11"/>
        <v>291.87337500000001</v>
      </c>
      <c r="P32" s="177">
        <f t="shared" si="12"/>
        <v>181.29375000000005</v>
      </c>
      <c r="Q32" s="167">
        <f t="shared" si="13"/>
        <v>263.70000000000005</v>
      </c>
      <c r="R32" s="170">
        <f t="shared" si="14"/>
        <v>155.64150000000001</v>
      </c>
      <c r="S32" s="167">
        <f t="shared" si="15"/>
        <v>219.429</v>
      </c>
      <c r="T32" s="197">
        <f t="shared" si="16"/>
        <v>145.80000000000001</v>
      </c>
      <c r="U32" s="318">
        <f t="shared" si="17"/>
        <v>206.55</v>
      </c>
    </row>
    <row r="33" spans="3:21">
      <c r="C33" s="19">
        <v>28</v>
      </c>
      <c r="D33" s="23">
        <f t="shared" si="0"/>
        <v>446.68400000000003</v>
      </c>
      <c r="E33" s="167">
        <f t="shared" si="1"/>
        <v>657.38400000000001</v>
      </c>
      <c r="F33" s="23">
        <f t="shared" si="2"/>
        <v>389.84400000000011</v>
      </c>
      <c r="G33" s="167">
        <f t="shared" si="3"/>
        <v>577.26900000000012</v>
      </c>
      <c r="H33" s="197">
        <f t="shared" si="4"/>
        <v>303.45000000000005</v>
      </c>
      <c r="I33" s="180">
        <f t="shared" si="5"/>
        <v>452.20000000000005</v>
      </c>
      <c r="J33" s="197">
        <f t="shared" si="6"/>
        <v>238.00000000000003</v>
      </c>
      <c r="K33" s="182">
        <f t="shared" si="7"/>
        <v>357.00000000000006</v>
      </c>
      <c r="L33" s="192">
        <f t="shared" si="8"/>
        <v>232.48400000000004</v>
      </c>
      <c r="M33" s="182">
        <f t="shared" si="9"/>
        <v>334.45066666666673</v>
      </c>
      <c r="N33" s="189">
        <f t="shared" si="10"/>
        <v>209.26266666666669</v>
      </c>
      <c r="O33" s="180">
        <f t="shared" si="11"/>
        <v>302.68350000000004</v>
      </c>
      <c r="P33" s="177">
        <f t="shared" si="12"/>
        <v>188.00833333333333</v>
      </c>
      <c r="Q33" s="167">
        <f t="shared" si="13"/>
        <v>273.46666666666664</v>
      </c>
      <c r="R33" s="170">
        <f t="shared" si="14"/>
        <v>161.40600000000001</v>
      </c>
      <c r="S33" s="167">
        <f t="shared" si="15"/>
        <v>227.55600000000001</v>
      </c>
      <c r="T33" s="197">
        <f t="shared" si="16"/>
        <v>151.20000000000002</v>
      </c>
      <c r="U33" s="318">
        <f t="shared" si="17"/>
        <v>214.20000000000002</v>
      </c>
    </row>
    <row r="34" spans="3:21">
      <c r="C34" s="19">
        <v>29</v>
      </c>
      <c r="D34" s="23">
        <f t="shared" si="0"/>
        <v>462.637</v>
      </c>
      <c r="E34" s="167">
        <f t="shared" si="1"/>
        <v>680.86199999999997</v>
      </c>
      <c r="F34" s="23">
        <f t="shared" si="2"/>
        <v>403.76699999999994</v>
      </c>
      <c r="G34" s="167">
        <f t="shared" si="3"/>
        <v>597.88574999999992</v>
      </c>
      <c r="H34" s="197">
        <f t="shared" si="4"/>
        <v>314.28749999999997</v>
      </c>
      <c r="I34" s="180">
        <f t="shared" si="5"/>
        <v>468.34999999999991</v>
      </c>
      <c r="J34" s="197">
        <f t="shared" si="6"/>
        <v>246.5</v>
      </c>
      <c r="K34" s="182">
        <f t="shared" si="7"/>
        <v>369.75</v>
      </c>
      <c r="L34" s="192">
        <f t="shared" si="8"/>
        <v>240.78699999999998</v>
      </c>
      <c r="M34" s="182">
        <f t="shared" si="9"/>
        <v>346.39533333333333</v>
      </c>
      <c r="N34" s="189">
        <f t="shared" si="10"/>
        <v>216.73633333333331</v>
      </c>
      <c r="O34" s="180">
        <f t="shared" si="11"/>
        <v>313.49362499999995</v>
      </c>
      <c r="P34" s="177">
        <f t="shared" si="12"/>
        <v>194.72291666666669</v>
      </c>
      <c r="Q34" s="167">
        <f t="shared" si="13"/>
        <v>283.23333333333335</v>
      </c>
      <c r="R34" s="170">
        <f t="shared" si="14"/>
        <v>167.1705</v>
      </c>
      <c r="S34" s="167">
        <f t="shared" si="15"/>
        <v>235.68299999999999</v>
      </c>
      <c r="T34" s="197">
        <f t="shared" si="16"/>
        <v>156.6</v>
      </c>
      <c r="U34" s="318">
        <f t="shared" si="17"/>
        <v>221.85</v>
      </c>
    </row>
    <row r="35" spans="3:21">
      <c r="C35" s="19">
        <v>30</v>
      </c>
      <c r="D35" s="23">
        <f t="shared" si="0"/>
        <v>478.59</v>
      </c>
      <c r="E35" s="167">
        <f t="shared" si="1"/>
        <v>704.34</v>
      </c>
      <c r="F35" s="23">
        <f t="shared" si="2"/>
        <v>417.69</v>
      </c>
      <c r="G35" s="167">
        <f t="shared" si="3"/>
        <v>618.50250000000005</v>
      </c>
      <c r="H35" s="197">
        <f t="shared" si="4"/>
        <v>325.125</v>
      </c>
      <c r="I35" s="180">
        <f t="shared" si="5"/>
        <v>484.5</v>
      </c>
      <c r="J35" s="197">
        <f t="shared" si="6"/>
        <v>255</v>
      </c>
      <c r="K35" s="182">
        <f t="shared" si="7"/>
        <v>382.5</v>
      </c>
      <c r="L35" s="192">
        <f t="shared" si="8"/>
        <v>249.09</v>
      </c>
      <c r="M35" s="182">
        <f t="shared" si="9"/>
        <v>358.34000000000003</v>
      </c>
      <c r="N35" s="189">
        <f t="shared" si="10"/>
        <v>224.21</v>
      </c>
      <c r="O35" s="180">
        <f t="shared" si="11"/>
        <v>324.30374999999998</v>
      </c>
      <c r="P35" s="177">
        <f t="shared" si="12"/>
        <v>201.4375</v>
      </c>
      <c r="Q35" s="167">
        <f t="shared" si="13"/>
        <v>293</v>
      </c>
      <c r="R35" s="170">
        <f t="shared" si="14"/>
        <v>172.935</v>
      </c>
      <c r="S35" s="167">
        <f t="shared" si="15"/>
        <v>243.81</v>
      </c>
      <c r="T35" s="197">
        <f t="shared" si="16"/>
        <v>162</v>
      </c>
      <c r="U35" s="318">
        <f t="shared" si="17"/>
        <v>229.5</v>
      </c>
    </row>
    <row r="36" spans="3:21">
      <c r="C36" s="19">
        <v>31</v>
      </c>
      <c r="D36" s="23">
        <f t="shared" si="0"/>
        <v>494.54300000000001</v>
      </c>
      <c r="E36" s="167">
        <f t="shared" si="1"/>
        <v>727.81799999999998</v>
      </c>
      <c r="F36" s="23">
        <f t="shared" si="2"/>
        <v>431.613</v>
      </c>
      <c r="G36" s="167">
        <f t="shared" si="3"/>
        <v>639.11924999999997</v>
      </c>
      <c r="H36" s="197">
        <f t="shared" si="4"/>
        <v>335.96249999999998</v>
      </c>
      <c r="I36" s="180">
        <f t="shared" si="5"/>
        <v>500.65</v>
      </c>
      <c r="J36" s="197">
        <f t="shared" si="6"/>
        <v>263.5</v>
      </c>
      <c r="K36" s="182">
        <f t="shared" si="7"/>
        <v>395.25</v>
      </c>
      <c r="L36" s="192">
        <f t="shared" si="8"/>
        <v>257.39300000000003</v>
      </c>
      <c r="M36" s="182">
        <f t="shared" si="9"/>
        <v>370.28466666666668</v>
      </c>
      <c r="N36" s="189">
        <f t="shared" si="10"/>
        <v>231.68366666666662</v>
      </c>
      <c r="O36" s="180">
        <f t="shared" si="11"/>
        <v>335.11387499999995</v>
      </c>
      <c r="P36" s="177">
        <f t="shared" si="12"/>
        <v>208.15208333333331</v>
      </c>
      <c r="Q36" s="167">
        <f t="shared" si="13"/>
        <v>302.76666666666665</v>
      </c>
      <c r="R36" s="170">
        <f t="shared" si="14"/>
        <v>178.6995</v>
      </c>
      <c r="S36" s="167">
        <f t="shared" si="15"/>
        <v>251.93699999999998</v>
      </c>
      <c r="T36" s="197">
        <f t="shared" si="16"/>
        <v>167.4</v>
      </c>
      <c r="U36" s="318">
        <f t="shared" si="17"/>
        <v>237.15</v>
      </c>
    </row>
    <row r="37" spans="3:21">
      <c r="C37" s="19">
        <v>32</v>
      </c>
      <c r="D37" s="23">
        <f t="shared" si="0"/>
        <v>510.49599999999998</v>
      </c>
      <c r="E37" s="167">
        <f t="shared" si="1"/>
        <v>751.29599999999994</v>
      </c>
      <c r="F37" s="23">
        <f t="shared" si="2"/>
        <v>445.53600000000006</v>
      </c>
      <c r="G37" s="167">
        <f t="shared" si="3"/>
        <v>659.7360000000001</v>
      </c>
      <c r="H37" s="197">
        <f t="shared" si="4"/>
        <v>346.8</v>
      </c>
      <c r="I37" s="180">
        <f t="shared" si="5"/>
        <v>516.79999999999995</v>
      </c>
      <c r="J37" s="197">
        <f t="shared" si="6"/>
        <v>272</v>
      </c>
      <c r="K37" s="182">
        <f t="shared" si="7"/>
        <v>408</v>
      </c>
      <c r="L37" s="192">
        <f t="shared" si="8"/>
        <v>265.69600000000003</v>
      </c>
      <c r="M37" s="182">
        <f t="shared" si="9"/>
        <v>382.22933333333339</v>
      </c>
      <c r="N37" s="189">
        <f t="shared" si="10"/>
        <v>239.15733333333333</v>
      </c>
      <c r="O37" s="180">
        <f t="shared" si="11"/>
        <v>345.92399999999998</v>
      </c>
      <c r="P37" s="177">
        <f t="shared" si="12"/>
        <v>214.86666666666667</v>
      </c>
      <c r="Q37" s="167">
        <f t="shared" si="13"/>
        <v>312.53333333333336</v>
      </c>
      <c r="R37" s="170">
        <f t="shared" si="14"/>
        <v>184.464</v>
      </c>
      <c r="S37" s="167">
        <f t="shared" si="15"/>
        <v>260.06400000000002</v>
      </c>
      <c r="T37" s="197">
        <f t="shared" si="16"/>
        <v>172.8</v>
      </c>
      <c r="U37" s="318">
        <f t="shared" si="17"/>
        <v>244.8</v>
      </c>
    </row>
    <row r="38" spans="3:21">
      <c r="C38" s="19">
        <v>33</v>
      </c>
      <c r="D38" s="23">
        <f t="shared" ref="D38:D69" si="18">$D$4*(C38/100)/12-($D$4*(C38/100)/12*VLOOKUP($D$5,P_REDUCTION,2,FALSE)/100)</f>
        <v>526.44900000000007</v>
      </c>
      <c r="E38" s="167">
        <f t="shared" ref="E38:E69" si="19">$D$4*(C38/100)/12-($D$4*(C38/100)/12*VLOOKUP($D$5,P_REDUCTION,3,FALSE)/100)</f>
        <v>774.77400000000011</v>
      </c>
      <c r="F38" s="23">
        <f t="shared" ref="F38:F69" si="20">$F$4*(C38/100)/12-($F$4*(C38/100)/12*VLOOKUP($F$5,P_REDUCTION,2,FALSE)/100)</f>
        <v>459.45899999999995</v>
      </c>
      <c r="G38" s="167">
        <f t="shared" ref="G38:G69" si="21">$F$4*(C38/100)/12-($F$4*(C38/100)/12*VLOOKUP($F$5,P_REDUCTION,3,FALSE)/100)</f>
        <v>680.35275000000001</v>
      </c>
      <c r="H38" s="197">
        <f t="shared" ref="H38:H69" si="22">$H$4*(C38/100)/12-($H$4*(C38/100)/12*VLOOKUP($H$5,P_REDUCTION,2,FALSE)/100)</f>
        <v>357.63749999999999</v>
      </c>
      <c r="I38" s="180">
        <f t="shared" ref="I38:I69" si="23">$H$4*(C38/100)/12-($H$4*(C38/100)/12*VLOOKUP($H$5,P_REDUCTION,3,FALSE)/100)</f>
        <v>532.95000000000005</v>
      </c>
      <c r="J38" s="197">
        <f t="shared" ref="J38:J69" si="24">$J$4*(C38/100)/12-($J$4*(C38/100)/12*VLOOKUP($J$5,P_REDUCTION,2,FALSE)/100)</f>
        <v>280.5</v>
      </c>
      <c r="K38" s="182">
        <f t="shared" ref="K38:K69" si="25">$J$4*(C38/100)/12-($J$4*(C38/100)/12*VLOOKUP($J$5,P_REDUCTION,3,FALSE)/100)</f>
        <v>420.75</v>
      </c>
      <c r="L38" s="192">
        <f t="shared" ref="L38:L69" si="26">$L$4*(C38/100)/12-($L$4*(C38/100)/12*VLOOKUP($L$5,P_REDUCTION,2,FALSE)/100)</f>
        <v>273.99900000000002</v>
      </c>
      <c r="M38" s="182">
        <f t="shared" ref="M38:M69" si="27">$L$4*(C38/100)/12-($L$4*(C38/100)/12*VLOOKUP($L$5,P_REDUCTION,3,FALSE)/100)</f>
        <v>394.17400000000004</v>
      </c>
      <c r="N38" s="189">
        <f t="shared" ref="N38:N69" si="28">$N$4*(C38/100)/12-($N$4*(C38/100)/12*VLOOKUP($N$5,P_REDUCTION,2,FALSE)/100)</f>
        <v>246.631</v>
      </c>
      <c r="O38" s="180">
        <f t="shared" ref="O38:O69" si="29">$N$4*(C38/100)/12-($N$4*(C38/100)/12*VLOOKUP($N$5,P_REDUCTION,3,FALSE)/100)</f>
        <v>356.73412499999995</v>
      </c>
      <c r="P38" s="177">
        <f t="shared" ref="P38:P69" si="30">$P$4*(C38/100)/12-($P$4*(C38/100)/12*VLOOKUP($P$5,P_REDUCTION,2,FALSE)/100)</f>
        <v>221.58125000000001</v>
      </c>
      <c r="Q38" s="167">
        <f t="shared" ref="Q38:Q69" si="31">$P$4*(C38/100)/12-($P$4*(C38/100)/12*VLOOKUP($P$5,P_REDUCTION,3,FALSE)/100)</f>
        <v>322.3</v>
      </c>
      <c r="R38" s="170">
        <f t="shared" ref="R38:R69" si="32">$R$4*(C38/100)/12-($R$4*(C38/100)/12*VLOOKUP($R$5,P_REDUCTION,2,FALSE)/100)</f>
        <v>190.2285</v>
      </c>
      <c r="S38" s="167">
        <f t="shared" ref="S38:S69" si="33">$R$4*(C38/100)/12-($R$4*(C38/100)/12*VLOOKUP($R$5,P_REDUCTION,3,FALSE)/100)</f>
        <v>268.19100000000003</v>
      </c>
      <c r="T38" s="197">
        <f t="shared" ref="T38:T69" si="34">$T$4*(C38/100)/12-($T$4*(C38/100)/12*VLOOKUP($T$5,P_REDUCTION,2,FALSE)/100)</f>
        <v>178.2</v>
      </c>
      <c r="U38" s="318">
        <f t="shared" ref="U38:U69" si="35">$T$4*(C38/100)/12-($T$4*(C38/100)/12*VLOOKUP($T$5,P_REDUCTION,3,FALSE)/100)</f>
        <v>252.45</v>
      </c>
    </row>
    <row r="39" spans="3:21">
      <c r="C39" s="19">
        <v>34</v>
      </c>
      <c r="D39" s="23">
        <f t="shared" si="18"/>
        <v>542.40200000000004</v>
      </c>
      <c r="E39" s="167">
        <f t="shared" si="19"/>
        <v>798.25200000000007</v>
      </c>
      <c r="F39" s="23">
        <f t="shared" si="20"/>
        <v>473.38200000000001</v>
      </c>
      <c r="G39" s="167">
        <f t="shared" si="21"/>
        <v>700.96950000000004</v>
      </c>
      <c r="H39" s="197">
        <f t="shared" si="22"/>
        <v>368.47500000000002</v>
      </c>
      <c r="I39" s="180">
        <f t="shared" si="23"/>
        <v>549.1</v>
      </c>
      <c r="J39" s="197">
        <f t="shared" si="24"/>
        <v>289.00000000000006</v>
      </c>
      <c r="K39" s="182">
        <f t="shared" si="25"/>
        <v>433.50000000000011</v>
      </c>
      <c r="L39" s="192">
        <f t="shared" si="26"/>
        <v>282.30200000000002</v>
      </c>
      <c r="M39" s="182">
        <f t="shared" si="27"/>
        <v>406.11866666666668</v>
      </c>
      <c r="N39" s="189">
        <f t="shared" si="28"/>
        <v>254.1046666666667</v>
      </c>
      <c r="O39" s="180">
        <f t="shared" si="29"/>
        <v>367.54425000000003</v>
      </c>
      <c r="P39" s="177">
        <f t="shared" si="30"/>
        <v>228.29583333333332</v>
      </c>
      <c r="Q39" s="167">
        <f t="shared" si="31"/>
        <v>332.06666666666666</v>
      </c>
      <c r="R39" s="170">
        <f t="shared" si="32"/>
        <v>195.99299999999999</v>
      </c>
      <c r="S39" s="167">
        <f t="shared" si="33"/>
        <v>276.31799999999998</v>
      </c>
      <c r="T39" s="197">
        <f t="shared" si="34"/>
        <v>183.60000000000002</v>
      </c>
      <c r="U39" s="318">
        <f t="shared" si="35"/>
        <v>260.10000000000002</v>
      </c>
    </row>
    <row r="40" spans="3:21">
      <c r="C40" s="19">
        <v>35</v>
      </c>
      <c r="D40" s="23">
        <f t="shared" si="18"/>
        <v>558.35500000000002</v>
      </c>
      <c r="E40" s="167">
        <f t="shared" si="19"/>
        <v>821.73</v>
      </c>
      <c r="F40" s="23">
        <f t="shared" si="20"/>
        <v>487.30500000000001</v>
      </c>
      <c r="G40" s="167">
        <f t="shared" si="21"/>
        <v>721.58625000000006</v>
      </c>
      <c r="H40" s="197">
        <f t="shared" si="22"/>
        <v>379.3125</v>
      </c>
      <c r="I40" s="180">
        <f t="shared" si="23"/>
        <v>565.25</v>
      </c>
      <c r="J40" s="197">
        <f t="shared" si="24"/>
        <v>297.5</v>
      </c>
      <c r="K40" s="182">
        <f t="shared" si="25"/>
        <v>446.25</v>
      </c>
      <c r="L40" s="192">
        <f t="shared" si="26"/>
        <v>290.60500000000002</v>
      </c>
      <c r="M40" s="182">
        <f t="shared" si="27"/>
        <v>418.06333333333333</v>
      </c>
      <c r="N40" s="189">
        <f t="shared" si="28"/>
        <v>261.57833333333332</v>
      </c>
      <c r="O40" s="180">
        <f t="shared" si="29"/>
        <v>378.354375</v>
      </c>
      <c r="P40" s="177">
        <f t="shared" si="30"/>
        <v>235.01041666666669</v>
      </c>
      <c r="Q40" s="167">
        <f t="shared" si="31"/>
        <v>341.83333333333337</v>
      </c>
      <c r="R40" s="170">
        <f t="shared" si="32"/>
        <v>201.75749999999996</v>
      </c>
      <c r="S40" s="167">
        <f t="shared" si="33"/>
        <v>284.44499999999994</v>
      </c>
      <c r="T40" s="197">
        <f t="shared" si="34"/>
        <v>188.99999999999994</v>
      </c>
      <c r="U40" s="318">
        <f t="shared" si="35"/>
        <v>267.74999999999994</v>
      </c>
    </row>
    <row r="41" spans="3:21">
      <c r="C41" s="19">
        <v>36</v>
      </c>
      <c r="D41" s="23">
        <f t="shared" si="18"/>
        <v>574.30799999999999</v>
      </c>
      <c r="E41" s="167">
        <f t="shared" si="19"/>
        <v>845.20799999999997</v>
      </c>
      <c r="F41" s="23">
        <f t="shared" si="20"/>
        <v>501.22800000000001</v>
      </c>
      <c r="G41" s="167">
        <f t="shared" si="21"/>
        <v>742.20299999999997</v>
      </c>
      <c r="H41" s="197">
        <f t="shared" si="22"/>
        <v>390.15</v>
      </c>
      <c r="I41" s="180">
        <f t="shared" si="23"/>
        <v>581.4</v>
      </c>
      <c r="J41" s="197">
        <f t="shared" si="24"/>
        <v>306</v>
      </c>
      <c r="K41" s="182">
        <f t="shared" si="25"/>
        <v>459</v>
      </c>
      <c r="L41" s="192">
        <f t="shared" si="26"/>
        <v>298.90799999999996</v>
      </c>
      <c r="M41" s="182">
        <f t="shared" si="27"/>
        <v>430.00799999999998</v>
      </c>
      <c r="N41" s="189">
        <f t="shared" si="28"/>
        <v>269.05200000000002</v>
      </c>
      <c r="O41" s="180">
        <f t="shared" si="29"/>
        <v>389.16449999999998</v>
      </c>
      <c r="P41" s="177">
        <f t="shared" si="30"/>
        <v>241.72499999999999</v>
      </c>
      <c r="Q41" s="167">
        <f t="shared" si="31"/>
        <v>351.6</v>
      </c>
      <c r="R41" s="170">
        <f t="shared" si="32"/>
        <v>207.52199999999999</v>
      </c>
      <c r="S41" s="167">
        <f t="shared" si="33"/>
        <v>292.572</v>
      </c>
      <c r="T41" s="197">
        <f t="shared" si="34"/>
        <v>194.4</v>
      </c>
      <c r="U41" s="318">
        <f t="shared" si="35"/>
        <v>275.39999999999998</v>
      </c>
    </row>
    <row r="42" spans="3:21">
      <c r="C42" s="19">
        <v>37</v>
      </c>
      <c r="D42" s="23">
        <f t="shared" si="18"/>
        <v>590.26100000000008</v>
      </c>
      <c r="E42" s="167">
        <f t="shared" si="19"/>
        <v>868.68600000000004</v>
      </c>
      <c r="F42" s="23">
        <f t="shared" si="20"/>
        <v>515.15100000000007</v>
      </c>
      <c r="G42" s="167">
        <f t="shared" si="21"/>
        <v>762.81975000000011</v>
      </c>
      <c r="H42" s="197">
        <f t="shared" si="22"/>
        <v>400.98750000000001</v>
      </c>
      <c r="I42" s="180">
        <f t="shared" si="23"/>
        <v>597.54999999999995</v>
      </c>
      <c r="J42" s="197">
        <f t="shared" si="24"/>
        <v>314.5</v>
      </c>
      <c r="K42" s="182">
        <f t="shared" si="25"/>
        <v>471.75</v>
      </c>
      <c r="L42" s="192">
        <f t="shared" si="26"/>
        <v>307.21100000000001</v>
      </c>
      <c r="M42" s="182">
        <f t="shared" si="27"/>
        <v>441.95266666666669</v>
      </c>
      <c r="N42" s="189">
        <f t="shared" si="28"/>
        <v>276.52566666666667</v>
      </c>
      <c r="O42" s="180">
        <f t="shared" si="29"/>
        <v>399.974625</v>
      </c>
      <c r="P42" s="177">
        <f t="shared" si="30"/>
        <v>248.4395833333333</v>
      </c>
      <c r="Q42" s="167">
        <f t="shared" si="31"/>
        <v>361.36666666666667</v>
      </c>
      <c r="R42" s="170">
        <f t="shared" si="32"/>
        <v>213.28650000000002</v>
      </c>
      <c r="S42" s="167">
        <f t="shared" si="33"/>
        <v>300.69900000000001</v>
      </c>
      <c r="T42" s="197">
        <f t="shared" si="34"/>
        <v>199.8</v>
      </c>
      <c r="U42" s="318">
        <f t="shared" si="35"/>
        <v>283.05</v>
      </c>
    </row>
    <row r="43" spans="3:21">
      <c r="C43" s="19">
        <v>38</v>
      </c>
      <c r="D43" s="23">
        <f t="shared" si="18"/>
        <v>606.21399999999994</v>
      </c>
      <c r="E43" s="167">
        <f t="shared" si="19"/>
        <v>892.16399999999999</v>
      </c>
      <c r="F43" s="23">
        <f t="shared" si="20"/>
        <v>529.07399999999996</v>
      </c>
      <c r="G43" s="167">
        <f t="shared" si="21"/>
        <v>783.43649999999991</v>
      </c>
      <c r="H43" s="197">
        <f t="shared" si="22"/>
        <v>411.82499999999999</v>
      </c>
      <c r="I43" s="180">
        <f t="shared" si="23"/>
        <v>613.70000000000005</v>
      </c>
      <c r="J43" s="197">
        <f t="shared" si="24"/>
        <v>323</v>
      </c>
      <c r="K43" s="182">
        <f t="shared" si="25"/>
        <v>484.5</v>
      </c>
      <c r="L43" s="192">
        <f t="shared" si="26"/>
        <v>315.51400000000001</v>
      </c>
      <c r="M43" s="182">
        <f t="shared" si="27"/>
        <v>453.89733333333334</v>
      </c>
      <c r="N43" s="189">
        <f t="shared" si="28"/>
        <v>283.99933333333331</v>
      </c>
      <c r="O43" s="180">
        <f t="shared" si="29"/>
        <v>410.78474999999997</v>
      </c>
      <c r="P43" s="177">
        <f t="shared" si="30"/>
        <v>255.1541666666667</v>
      </c>
      <c r="Q43" s="167">
        <f t="shared" si="31"/>
        <v>371.13333333333333</v>
      </c>
      <c r="R43" s="170">
        <f t="shared" si="32"/>
        <v>219.05099999999999</v>
      </c>
      <c r="S43" s="167">
        <f t="shared" si="33"/>
        <v>308.82599999999996</v>
      </c>
      <c r="T43" s="197">
        <f t="shared" si="34"/>
        <v>205.2</v>
      </c>
      <c r="U43" s="318">
        <f t="shared" si="35"/>
        <v>290.7</v>
      </c>
    </row>
    <row r="44" spans="3:21">
      <c r="C44" s="19">
        <v>39</v>
      </c>
      <c r="D44" s="23">
        <f t="shared" si="18"/>
        <v>622.16700000000003</v>
      </c>
      <c r="E44" s="167">
        <f t="shared" si="19"/>
        <v>915.64200000000005</v>
      </c>
      <c r="F44" s="23">
        <f t="shared" si="20"/>
        <v>542.99700000000007</v>
      </c>
      <c r="G44" s="167">
        <f t="shared" si="21"/>
        <v>804.05325000000016</v>
      </c>
      <c r="H44" s="197">
        <f t="shared" si="22"/>
        <v>422.66250000000002</v>
      </c>
      <c r="I44" s="180">
        <f t="shared" si="23"/>
        <v>629.85</v>
      </c>
      <c r="J44" s="197">
        <f t="shared" si="24"/>
        <v>331.5</v>
      </c>
      <c r="K44" s="182">
        <f t="shared" si="25"/>
        <v>497.25</v>
      </c>
      <c r="L44" s="192">
        <f t="shared" si="26"/>
        <v>323.81700000000001</v>
      </c>
      <c r="M44" s="182">
        <f t="shared" si="27"/>
        <v>465.84199999999998</v>
      </c>
      <c r="N44" s="189">
        <f t="shared" si="28"/>
        <v>291.47300000000001</v>
      </c>
      <c r="O44" s="180">
        <f t="shared" si="29"/>
        <v>421.59487500000006</v>
      </c>
      <c r="P44" s="177">
        <f t="shared" si="30"/>
        <v>261.86874999999998</v>
      </c>
      <c r="Q44" s="167">
        <f t="shared" si="31"/>
        <v>380.9</v>
      </c>
      <c r="R44" s="170">
        <f t="shared" si="32"/>
        <v>224.81550000000001</v>
      </c>
      <c r="S44" s="167">
        <f t="shared" si="33"/>
        <v>316.95300000000003</v>
      </c>
      <c r="T44" s="197">
        <f t="shared" si="34"/>
        <v>210.6</v>
      </c>
      <c r="U44" s="318">
        <f t="shared" si="35"/>
        <v>298.35000000000002</v>
      </c>
    </row>
    <row r="45" spans="3:21">
      <c r="C45" s="19">
        <v>40</v>
      </c>
      <c r="D45" s="23">
        <f t="shared" si="18"/>
        <v>638.12</v>
      </c>
      <c r="E45" s="167">
        <f t="shared" si="19"/>
        <v>939.12</v>
      </c>
      <c r="F45" s="23">
        <f t="shared" si="20"/>
        <v>556.91999999999996</v>
      </c>
      <c r="G45" s="167">
        <f t="shared" si="21"/>
        <v>824.67</v>
      </c>
      <c r="H45" s="197">
        <f t="shared" si="22"/>
        <v>433.5</v>
      </c>
      <c r="I45" s="180">
        <f t="shared" si="23"/>
        <v>646</v>
      </c>
      <c r="J45" s="197">
        <f t="shared" si="24"/>
        <v>340</v>
      </c>
      <c r="K45" s="182">
        <f t="shared" si="25"/>
        <v>510</v>
      </c>
      <c r="L45" s="192">
        <f t="shared" si="26"/>
        <v>332.12</v>
      </c>
      <c r="M45" s="182">
        <f t="shared" si="27"/>
        <v>477.78666666666663</v>
      </c>
      <c r="N45" s="189">
        <f t="shared" si="28"/>
        <v>298.94666666666672</v>
      </c>
      <c r="O45" s="180">
        <f t="shared" si="29"/>
        <v>432.40500000000003</v>
      </c>
      <c r="P45" s="177">
        <f t="shared" si="30"/>
        <v>268.58333333333331</v>
      </c>
      <c r="Q45" s="167">
        <f t="shared" si="31"/>
        <v>390.66666666666663</v>
      </c>
      <c r="R45" s="170">
        <f t="shared" si="32"/>
        <v>230.58</v>
      </c>
      <c r="S45" s="167">
        <f t="shared" si="33"/>
        <v>325.08</v>
      </c>
      <c r="T45" s="197">
        <f t="shared" si="34"/>
        <v>216</v>
      </c>
      <c r="U45" s="318">
        <f t="shared" si="35"/>
        <v>306</v>
      </c>
    </row>
    <row r="46" spans="3:21">
      <c r="C46" s="19">
        <v>41</v>
      </c>
      <c r="D46" s="23">
        <f t="shared" si="18"/>
        <v>654.07299999999998</v>
      </c>
      <c r="E46" s="167">
        <f t="shared" si="19"/>
        <v>962.59799999999996</v>
      </c>
      <c r="F46" s="23">
        <f t="shared" si="20"/>
        <v>570.84299999999985</v>
      </c>
      <c r="G46" s="167">
        <f t="shared" si="21"/>
        <v>845.28674999999987</v>
      </c>
      <c r="H46" s="197">
        <f t="shared" si="22"/>
        <v>444.33749999999998</v>
      </c>
      <c r="I46" s="180">
        <f t="shared" si="23"/>
        <v>662.15</v>
      </c>
      <c r="J46" s="197">
        <f t="shared" si="24"/>
        <v>348.5</v>
      </c>
      <c r="K46" s="182">
        <f t="shared" si="25"/>
        <v>522.75</v>
      </c>
      <c r="L46" s="192">
        <f t="shared" si="26"/>
        <v>340.42299999999994</v>
      </c>
      <c r="M46" s="182">
        <f t="shared" si="27"/>
        <v>489.73133333333323</v>
      </c>
      <c r="N46" s="189">
        <f t="shared" si="28"/>
        <v>306.42033333333336</v>
      </c>
      <c r="O46" s="180">
        <f t="shared" si="29"/>
        <v>443.215125</v>
      </c>
      <c r="P46" s="177">
        <f t="shared" si="30"/>
        <v>275.29791666666665</v>
      </c>
      <c r="Q46" s="167">
        <f t="shared" si="31"/>
        <v>400.43333333333334</v>
      </c>
      <c r="R46" s="170">
        <f t="shared" si="32"/>
        <v>236.34449999999998</v>
      </c>
      <c r="S46" s="167">
        <f t="shared" si="33"/>
        <v>333.20699999999999</v>
      </c>
      <c r="T46" s="197">
        <f t="shared" si="34"/>
        <v>221.4</v>
      </c>
      <c r="U46" s="318">
        <f t="shared" si="35"/>
        <v>313.64999999999998</v>
      </c>
    </row>
    <row r="47" spans="3:21">
      <c r="C47" s="19">
        <v>42</v>
      </c>
      <c r="D47" s="23">
        <f t="shared" si="18"/>
        <v>670.02600000000007</v>
      </c>
      <c r="E47" s="167">
        <f t="shared" si="19"/>
        <v>986.07600000000002</v>
      </c>
      <c r="F47" s="23">
        <f t="shared" si="20"/>
        <v>584.76599999999996</v>
      </c>
      <c r="G47" s="167">
        <f t="shared" si="21"/>
        <v>865.90349999999989</v>
      </c>
      <c r="H47" s="197">
        <f t="shared" si="22"/>
        <v>455.17500000000001</v>
      </c>
      <c r="I47" s="180">
        <f t="shared" si="23"/>
        <v>678.3</v>
      </c>
      <c r="J47" s="197">
        <f t="shared" si="24"/>
        <v>357</v>
      </c>
      <c r="K47" s="182">
        <f t="shared" si="25"/>
        <v>535.5</v>
      </c>
      <c r="L47" s="192">
        <f t="shared" si="26"/>
        <v>348.726</v>
      </c>
      <c r="M47" s="182">
        <f t="shared" si="27"/>
        <v>501.67599999999993</v>
      </c>
      <c r="N47" s="189">
        <f t="shared" si="28"/>
        <v>313.89400000000001</v>
      </c>
      <c r="O47" s="180">
        <f t="shared" si="29"/>
        <v>454.02524999999997</v>
      </c>
      <c r="P47" s="177">
        <f t="shared" si="30"/>
        <v>282.01249999999999</v>
      </c>
      <c r="Q47" s="167">
        <f t="shared" si="31"/>
        <v>410.2</v>
      </c>
      <c r="R47" s="170">
        <f t="shared" si="32"/>
        <v>242.10900000000001</v>
      </c>
      <c r="S47" s="167">
        <f t="shared" si="33"/>
        <v>341.33400000000006</v>
      </c>
      <c r="T47" s="197">
        <f t="shared" si="34"/>
        <v>226.8</v>
      </c>
      <c r="U47" s="318">
        <f t="shared" si="35"/>
        <v>321.3</v>
      </c>
    </row>
    <row r="48" spans="3:21">
      <c r="C48" s="19">
        <v>43</v>
      </c>
      <c r="D48" s="23">
        <f t="shared" si="18"/>
        <v>685.97899999999993</v>
      </c>
      <c r="E48" s="167">
        <f t="shared" si="19"/>
        <v>1009.554</v>
      </c>
      <c r="F48" s="23">
        <f t="shared" si="20"/>
        <v>598.68899999999996</v>
      </c>
      <c r="G48" s="167">
        <f t="shared" si="21"/>
        <v>886.52025000000003</v>
      </c>
      <c r="H48" s="197">
        <f t="shared" si="22"/>
        <v>466.01249999999999</v>
      </c>
      <c r="I48" s="180">
        <f t="shared" si="23"/>
        <v>694.45</v>
      </c>
      <c r="J48" s="197">
        <f t="shared" si="24"/>
        <v>365.5</v>
      </c>
      <c r="K48" s="182">
        <f t="shared" si="25"/>
        <v>548.25</v>
      </c>
      <c r="L48" s="192">
        <f t="shared" si="26"/>
        <v>357.029</v>
      </c>
      <c r="M48" s="182">
        <f t="shared" si="27"/>
        <v>513.62066666666669</v>
      </c>
      <c r="N48" s="189">
        <f t="shared" si="28"/>
        <v>321.36766666666665</v>
      </c>
      <c r="O48" s="180">
        <f t="shared" si="29"/>
        <v>464.83537499999994</v>
      </c>
      <c r="P48" s="177">
        <f t="shared" si="30"/>
        <v>288.72708333333338</v>
      </c>
      <c r="Q48" s="167">
        <f t="shared" si="31"/>
        <v>419.9666666666667</v>
      </c>
      <c r="R48" s="170">
        <f t="shared" si="32"/>
        <v>247.87349999999998</v>
      </c>
      <c r="S48" s="167">
        <f t="shared" si="33"/>
        <v>349.46099999999996</v>
      </c>
      <c r="T48" s="197">
        <f t="shared" si="34"/>
        <v>232.2</v>
      </c>
      <c r="U48" s="318">
        <f t="shared" si="35"/>
        <v>328.95</v>
      </c>
    </row>
    <row r="49" spans="3:21">
      <c r="C49" s="19">
        <v>44</v>
      </c>
      <c r="D49" s="23">
        <f t="shared" si="18"/>
        <v>701.9319999999999</v>
      </c>
      <c r="E49" s="167">
        <f t="shared" si="19"/>
        <v>1033.0319999999999</v>
      </c>
      <c r="F49" s="23">
        <f t="shared" si="20"/>
        <v>612.61200000000008</v>
      </c>
      <c r="G49" s="167">
        <f t="shared" si="21"/>
        <v>907.13700000000017</v>
      </c>
      <c r="H49" s="197">
        <f t="shared" si="22"/>
        <v>476.85</v>
      </c>
      <c r="I49" s="180">
        <f t="shared" si="23"/>
        <v>710.6</v>
      </c>
      <c r="J49" s="197">
        <f t="shared" si="24"/>
        <v>374</v>
      </c>
      <c r="K49" s="182">
        <f t="shared" si="25"/>
        <v>561</v>
      </c>
      <c r="L49" s="192">
        <f t="shared" si="26"/>
        <v>365.33199999999999</v>
      </c>
      <c r="M49" s="182">
        <f t="shared" si="27"/>
        <v>525.56533333333323</v>
      </c>
      <c r="N49" s="189">
        <f t="shared" si="28"/>
        <v>328.84133333333335</v>
      </c>
      <c r="O49" s="180">
        <f t="shared" si="29"/>
        <v>475.64550000000003</v>
      </c>
      <c r="P49" s="177">
        <f t="shared" si="30"/>
        <v>295.44166666666661</v>
      </c>
      <c r="Q49" s="167">
        <f t="shared" si="31"/>
        <v>429.73333333333329</v>
      </c>
      <c r="R49" s="170">
        <f t="shared" si="32"/>
        <v>253.63800000000001</v>
      </c>
      <c r="S49" s="167">
        <f t="shared" si="33"/>
        <v>357.58800000000002</v>
      </c>
      <c r="T49" s="197">
        <f t="shared" si="34"/>
        <v>237.6</v>
      </c>
      <c r="U49" s="318">
        <f t="shared" si="35"/>
        <v>336.6</v>
      </c>
    </row>
    <row r="50" spans="3:21">
      <c r="C50" s="19">
        <v>45</v>
      </c>
      <c r="D50" s="23">
        <f t="shared" si="18"/>
        <v>717.88499999999999</v>
      </c>
      <c r="E50" s="167">
        <f t="shared" si="19"/>
        <v>1056.51</v>
      </c>
      <c r="F50" s="23">
        <f t="shared" si="20"/>
        <v>626.53499999999997</v>
      </c>
      <c r="G50" s="167">
        <f t="shared" si="21"/>
        <v>927.75375000000008</v>
      </c>
      <c r="H50" s="197">
        <f t="shared" si="22"/>
        <v>487.6875</v>
      </c>
      <c r="I50" s="180">
        <f t="shared" si="23"/>
        <v>726.75</v>
      </c>
      <c r="J50" s="197">
        <f t="shared" si="24"/>
        <v>382.5</v>
      </c>
      <c r="K50" s="182">
        <f t="shared" si="25"/>
        <v>573.75</v>
      </c>
      <c r="L50" s="192">
        <f t="shared" si="26"/>
        <v>373.63499999999999</v>
      </c>
      <c r="M50" s="182">
        <f t="shared" si="27"/>
        <v>537.51</v>
      </c>
      <c r="N50" s="189">
        <f t="shared" si="28"/>
        <v>336.315</v>
      </c>
      <c r="O50" s="180">
        <f t="shared" si="29"/>
        <v>486.455625</v>
      </c>
      <c r="P50" s="177">
        <f t="shared" si="30"/>
        <v>302.15625</v>
      </c>
      <c r="Q50" s="167">
        <f t="shared" si="31"/>
        <v>439.5</v>
      </c>
      <c r="R50" s="170">
        <f t="shared" si="32"/>
        <v>259.40250000000003</v>
      </c>
      <c r="S50" s="167">
        <f t="shared" si="33"/>
        <v>365.71500000000003</v>
      </c>
      <c r="T50" s="197">
        <f t="shared" si="34"/>
        <v>243</v>
      </c>
      <c r="U50" s="318">
        <f t="shared" si="35"/>
        <v>344.25</v>
      </c>
    </row>
    <row r="51" spans="3:21">
      <c r="C51" s="19">
        <v>46</v>
      </c>
      <c r="D51" s="23">
        <f t="shared" si="18"/>
        <v>733.83800000000008</v>
      </c>
      <c r="E51" s="167">
        <f t="shared" si="19"/>
        <v>1079.9880000000001</v>
      </c>
      <c r="F51" s="23">
        <f t="shared" si="20"/>
        <v>640.45800000000008</v>
      </c>
      <c r="G51" s="167">
        <f t="shared" si="21"/>
        <v>948.37050000000011</v>
      </c>
      <c r="H51" s="197">
        <f t="shared" si="22"/>
        <v>498.52499999999998</v>
      </c>
      <c r="I51" s="180">
        <f t="shared" si="23"/>
        <v>742.9</v>
      </c>
      <c r="J51" s="197">
        <f t="shared" si="24"/>
        <v>391</v>
      </c>
      <c r="K51" s="182">
        <f t="shared" si="25"/>
        <v>586.5</v>
      </c>
      <c r="L51" s="192">
        <f t="shared" si="26"/>
        <v>381.93800000000005</v>
      </c>
      <c r="M51" s="182">
        <f t="shared" si="27"/>
        <v>549.45466666666675</v>
      </c>
      <c r="N51" s="189">
        <f t="shared" si="28"/>
        <v>343.7886666666667</v>
      </c>
      <c r="O51" s="180">
        <f t="shared" si="29"/>
        <v>497.26575000000008</v>
      </c>
      <c r="P51" s="177">
        <f t="shared" si="30"/>
        <v>308.87083333333339</v>
      </c>
      <c r="Q51" s="167">
        <f t="shared" si="31"/>
        <v>449.26666666666671</v>
      </c>
      <c r="R51" s="170">
        <f t="shared" si="32"/>
        <v>265.16700000000003</v>
      </c>
      <c r="S51" s="167">
        <f t="shared" si="33"/>
        <v>373.84200000000004</v>
      </c>
      <c r="T51" s="197">
        <f t="shared" si="34"/>
        <v>248.4</v>
      </c>
      <c r="U51" s="318">
        <f t="shared" si="35"/>
        <v>351.9</v>
      </c>
    </row>
    <row r="52" spans="3:21">
      <c r="C52" s="19">
        <v>47</v>
      </c>
      <c r="D52" s="23">
        <f t="shared" si="18"/>
        <v>749.79099999999983</v>
      </c>
      <c r="E52" s="167">
        <f t="shared" si="19"/>
        <v>1103.4659999999999</v>
      </c>
      <c r="F52" s="23">
        <f t="shared" si="20"/>
        <v>654.38099999999997</v>
      </c>
      <c r="G52" s="167">
        <f t="shared" si="21"/>
        <v>968.9872499999999</v>
      </c>
      <c r="H52" s="197">
        <f t="shared" si="22"/>
        <v>509.36250000000001</v>
      </c>
      <c r="I52" s="180">
        <f t="shared" si="23"/>
        <v>759.05</v>
      </c>
      <c r="J52" s="197">
        <f t="shared" si="24"/>
        <v>399.5</v>
      </c>
      <c r="K52" s="182">
        <f t="shared" si="25"/>
        <v>599.25</v>
      </c>
      <c r="L52" s="192">
        <f t="shared" si="26"/>
        <v>390.24099999999999</v>
      </c>
      <c r="M52" s="182">
        <f t="shared" si="27"/>
        <v>561.39933333333329</v>
      </c>
      <c r="N52" s="189">
        <f t="shared" si="28"/>
        <v>351.26233333333329</v>
      </c>
      <c r="O52" s="180">
        <f t="shared" si="29"/>
        <v>508.07587499999994</v>
      </c>
      <c r="P52" s="177">
        <f t="shared" si="30"/>
        <v>315.58541666666662</v>
      </c>
      <c r="Q52" s="167">
        <f t="shared" si="31"/>
        <v>459.0333333333333</v>
      </c>
      <c r="R52" s="170">
        <f t="shared" si="32"/>
        <v>270.93149999999991</v>
      </c>
      <c r="S52" s="167">
        <f t="shared" si="33"/>
        <v>381.96899999999994</v>
      </c>
      <c r="T52" s="197">
        <f t="shared" si="34"/>
        <v>253.8</v>
      </c>
      <c r="U52" s="318">
        <f t="shared" si="35"/>
        <v>359.55</v>
      </c>
    </row>
    <row r="53" spans="3:21">
      <c r="C53" s="19">
        <v>48</v>
      </c>
      <c r="D53" s="23">
        <f t="shared" si="18"/>
        <v>765.74400000000003</v>
      </c>
      <c r="E53" s="167">
        <f t="shared" si="19"/>
        <v>1126.944</v>
      </c>
      <c r="F53" s="23">
        <f t="shared" si="20"/>
        <v>668.30399999999997</v>
      </c>
      <c r="G53" s="167">
        <f t="shared" si="21"/>
        <v>989.60400000000004</v>
      </c>
      <c r="H53" s="197">
        <f t="shared" si="22"/>
        <v>520.20000000000005</v>
      </c>
      <c r="I53" s="180">
        <f t="shared" si="23"/>
        <v>775.2</v>
      </c>
      <c r="J53" s="197">
        <f t="shared" si="24"/>
        <v>408</v>
      </c>
      <c r="K53" s="182">
        <f t="shared" si="25"/>
        <v>612</v>
      </c>
      <c r="L53" s="192">
        <f t="shared" si="26"/>
        <v>398.54399999999993</v>
      </c>
      <c r="M53" s="182">
        <f t="shared" si="27"/>
        <v>573.34399999999994</v>
      </c>
      <c r="N53" s="189">
        <f t="shared" si="28"/>
        <v>358.73599999999999</v>
      </c>
      <c r="O53" s="180">
        <f t="shared" si="29"/>
        <v>518.88599999999997</v>
      </c>
      <c r="P53" s="177">
        <f t="shared" si="30"/>
        <v>322.3</v>
      </c>
      <c r="Q53" s="167">
        <f t="shared" si="31"/>
        <v>468.8</v>
      </c>
      <c r="R53" s="170">
        <f t="shared" si="32"/>
        <v>276.69600000000003</v>
      </c>
      <c r="S53" s="167">
        <f t="shared" si="33"/>
        <v>390.09599999999995</v>
      </c>
      <c r="T53" s="197">
        <f t="shared" si="34"/>
        <v>259.2</v>
      </c>
      <c r="U53" s="318">
        <f t="shared" si="35"/>
        <v>367.2</v>
      </c>
    </row>
    <row r="54" spans="3:21">
      <c r="C54" s="19">
        <v>49</v>
      </c>
      <c r="D54" s="23">
        <f t="shared" si="18"/>
        <v>781.697</v>
      </c>
      <c r="E54" s="167">
        <f t="shared" si="19"/>
        <v>1150.422</v>
      </c>
      <c r="F54" s="23">
        <f t="shared" si="20"/>
        <v>682.22699999999998</v>
      </c>
      <c r="G54" s="167">
        <f t="shared" si="21"/>
        <v>1010.22075</v>
      </c>
      <c r="H54" s="197">
        <f t="shared" si="22"/>
        <v>531.03750000000002</v>
      </c>
      <c r="I54" s="180">
        <f t="shared" si="23"/>
        <v>791.35</v>
      </c>
      <c r="J54" s="197">
        <f t="shared" si="24"/>
        <v>416.5</v>
      </c>
      <c r="K54" s="182">
        <f t="shared" si="25"/>
        <v>624.75</v>
      </c>
      <c r="L54" s="192">
        <f t="shared" si="26"/>
        <v>406.84700000000004</v>
      </c>
      <c r="M54" s="182">
        <f t="shared" si="27"/>
        <v>585.28866666666681</v>
      </c>
      <c r="N54" s="189">
        <f t="shared" si="28"/>
        <v>366.20966666666669</v>
      </c>
      <c r="O54" s="180">
        <f t="shared" si="29"/>
        <v>529.69612499999994</v>
      </c>
      <c r="P54" s="177">
        <f t="shared" si="30"/>
        <v>329.01458333333335</v>
      </c>
      <c r="Q54" s="167">
        <f t="shared" si="31"/>
        <v>478.56666666666672</v>
      </c>
      <c r="R54" s="170">
        <f t="shared" si="32"/>
        <v>282.46050000000002</v>
      </c>
      <c r="S54" s="167">
        <f t="shared" si="33"/>
        <v>398.22299999999996</v>
      </c>
      <c r="T54" s="197">
        <f t="shared" si="34"/>
        <v>264.60000000000002</v>
      </c>
      <c r="U54" s="318">
        <f t="shared" si="35"/>
        <v>374.85</v>
      </c>
    </row>
    <row r="55" spans="3:21">
      <c r="C55" s="19">
        <v>50</v>
      </c>
      <c r="D55" s="23">
        <f t="shared" si="18"/>
        <v>797.65</v>
      </c>
      <c r="E55" s="167">
        <f t="shared" si="19"/>
        <v>1173.9000000000001</v>
      </c>
      <c r="F55" s="23">
        <f t="shared" si="20"/>
        <v>696.15</v>
      </c>
      <c r="G55" s="167">
        <f t="shared" si="21"/>
        <v>1030.8375000000001</v>
      </c>
      <c r="H55" s="197">
        <f t="shared" si="22"/>
        <v>541.875</v>
      </c>
      <c r="I55" s="180">
        <f t="shared" si="23"/>
        <v>807.5</v>
      </c>
      <c r="J55" s="197">
        <f t="shared" si="24"/>
        <v>425</v>
      </c>
      <c r="K55" s="182">
        <f t="shared" si="25"/>
        <v>637.5</v>
      </c>
      <c r="L55" s="192">
        <f t="shared" si="26"/>
        <v>415.15000000000003</v>
      </c>
      <c r="M55" s="182">
        <f t="shared" si="27"/>
        <v>597.23333333333335</v>
      </c>
      <c r="N55" s="189">
        <f t="shared" si="28"/>
        <v>373.68333333333328</v>
      </c>
      <c r="O55" s="180">
        <f t="shared" si="29"/>
        <v>540.50624999999991</v>
      </c>
      <c r="P55" s="177">
        <f t="shared" si="30"/>
        <v>335.72916666666663</v>
      </c>
      <c r="Q55" s="167">
        <f t="shared" si="31"/>
        <v>488.33333333333331</v>
      </c>
      <c r="R55" s="170">
        <f t="shared" si="32"/>
        <v>288.22500000000002</v>
      </c>
      <c r="S55" s="167">
        <f t="shared" si="33"/>
        <v>406.35</v>
      </c>
      <c r="T55" s="197">
        <f t="shared" si="34"/>
        <v>270</v>
      </c>
      <c r="U55" s="318">
        <f t="shared" si="35"/>
        <v>382.5</v>
      </c>
    </row>
    <row r="56" spans="3:21">
      <c r="C56" s="19">
        <v>51</v>
      </c>
      <c r="D56" s="23">
        <f t="shared" si="18"/>
        <v>813.60300000000007</v>
      </c>
      <c r="E56" s="167">
        <f t="shared" si="19"/>
        <v>1197.3780000000002</v>
      </c>
      <c r="F56" s="23">
        <f t="shared" si="20"/>
        <v>710.07299999999987</v>
      </c>
      <c r="G56" s="167">
        <f t="shared" si="21"/>
        <v>1051.4542499999998</v>
      </c>
      <c r="H56" s="197">
        <f t="shared" si="22"/>
        <v>552.71249999999998</v>
      </c>
      <c r="I56" s="180">
        <f t="shared" si="23"/>
        <v>823.65</v>
      </c>
      <c r="J56" s="197">
        <f t="shared" si="24"/>
        <v>433.5</v>
      </c>
      <c r="K56" s="182">
        <f t="shared" si="25"/>
        <v>650.25</v>
      </c>
      <c r="L56" s="192">
        <f t="shared" si="26"/>
        <v>423.45299999999997</v>
      </c>
      <c r="M56" s="182">
        <f t="shared" si="27"/>
        <v>609.178</v>
      </c>
      <c r="N56" s="189">
        <f t="shared" si="28"/>
        <v>381.15700000000004</v>
      </c>
      <c r="O56" s="180">
        <f t="shared" si="29"/>
        <v>551.31637499999999</v>
      </c>
      <c r="P56" s="177">
        <f t="shared" si="30"/>
        <v>342.44375000000002</v>
      </c>
      <c r="Q56" s="167">
        <f t="shared" si="31"/>
        <v>498.1</v>
      </c>
      <c r="R56" s="170">
        <f t="shared" si="32"/>
        <v>293.98950000000002</v>
      </c>
      <c r="S56" s="167">
        <f t="shared" si="33"/>
        <v>414.47700000000003</v>
      </c>
      <c r="T56" s="197">
        <f t="shared" si="34"/>
        <v>275.39999999999998</v>
      </c>
      <c r="U56" s="318">
        <f t="shared" si="35"/>
        <v>390.15</v>
      </c>
    </row>
    <row r="57" spans="3:21">
      <c r="C57" s="19">
        <v>52</v>
      </c>
      <c r="D57" s="23">
        <f t="shared" si="18"/>
        <v>829.55599999999993</v>
      </c>
      <c r="E57" s="167">
        <f t="shared" si="19"/>
        <v>1220.856</v>
      </c>
      <c r="F57" s="23">
        <f t="shared" si="20"/>
        <v>723.99600000000009</v>
      </c>
      <c r="G57" s="167">
        <f t="shared" si="21"/>
        <v>1072.0710000000001</v>
      </c>
      <c r="H57" s="197">
        <f t="shared" si="22"/>
        <v>563.54999999999995</v>
      </c>
      <c r="I57" s="180">
        <f t="shared" si="23"/>
        <v>839.8</v>
      </c>
      <c r="J57" s="197">
        <f t="shared" si="24"/>
        <v>442</v>
      </c>
      <c r="K57" s="182">
        <f t="shared" si="25"/>
        <v>663</v>
      </c>
      <c r="L57" s="192">
        <f t="shared" si="26"/>
        <v>431.75600000000003</v>
      </c>
      <c r="M57" s="182">
        <f t="shared" si="27"/>
        <v>621.12266666666665</v>
      </c>
      <c r="N57" s="189">
        <f t="shared" si="28"/>
        <v>388.63066666666674</v>
      </c>
      <c r="O57" s="180">
        <f t="shared" si="29"/>
        <v>562.12650000000008</v>
      </c>
      <c r="P57" s="177">
        <f t="shared" si="30"/>
        <v>349.15833333333336</v>
      </c>
      <c r="Q57" s="167">
        <f t="shared" si="31"/>
        <v>507.86666666666667</v>
      </c>
      <c r="R57" s="170">
        <f t="shared" si="32"/>
        <v>299.75400000000002</v>
      </c>
      <c r="S57" s="167">
        <f t="shared" si="33"/>
        <v>422.60400000000004</v>
      </c>
      <c r="T57" s="197">
        <f t="shared" si="34"/>
        <v>280.8</v>
      </c>
      <c r="U57" s="318">
        <f t="shared" si="35"/>
        <v>397.8</v>
      </c>
    </row>
    <row r="58" spans="3:21">
      <c r="C58" s="19">
        <v>53</v>
      </c>
      <c r="D58" s="23">
        <f t="shared" si="18"/>
        <v>845.50900000000013</v>
      </c>
      <c r="E58" s="167">
        <f t="shared" si="19"/>
        <v>1244.3340000000001</v>
      </c>
      <c r="F58" s="23">
        <f t="shared" si="20"/>
        <v>737.91899999999998</v>
      </c>
      <c r="G58" s="167">
        <f t="shared" si="21"/>
        <v>1092.6877500000001</v>
      </c>
      <c r="H58" s="197">
        <f t="shared" si="22"/>
        <v>574.38750000000005</v>
      </c>
      <c r="I58" s="180">
        <f t="shared" si="23"/>
        <v>855.95</v>
      </c>
      <c r="J58" s="197">
        <f t="shared" si="24"/>
        <v>450.5</v>
      </c>
      <c r="K58" s="182">
        <f t="shared" si="25"/>
        <v>675.75</v>
      </c>
      <c r="L58" s="192">
        <f t="shared" si="26"/>
        <v>440.05899999999997</v>
      </c>
      <c r="M58" s="182">
        <f t="shared" si="27"/>
        <v>633.06733333333329</v>
      </c>
      <c r="N58" s="189">
        <f t="shared" si="28"/>
        <v>396.10433333333339</v>
      </c>
      <c r="O58" s="180">
        <f t="shared" si="29"/>
        <v>572.93662500000005</v>
      </c>
      <c r="P58" s="177">
        <f t="shared" si="30"/>
        <v>355.87291666666664</v>
      </c>
      <c r="Q58" s="167">
        <f t="shared" si="31"/>
        <v>517.63333333333333</v>
      </c>
      <c r="R58" s="170">
        <f t="shared" si="32"/>
        <v>305.51850000000007</v>
      </c>
      <c r="S58" s="167">
        <f t="shared" si="33"/>
        <v>430.73100000000005</v>
      </c>
      <c r="T58" s="197">
        <f t="shared" si="34"/>
        <v>286.2</v>
      </c>
      <c r="U58" s="318">
        <f t="shared" si="35"/>
        <v>405.45</v>
      </c>
    </row>
    <row r="59" spans="3:21">
      <c r="C59" s="19">
        <v>54</v>
      </c>
      <c r="D59" s="23">
        <f t="shared" si="18"/>
        <v>861.4620000000001</v>
      </c>
      <c r="E59" s="167">
        <f t="shared" si="19"/>
        <v>1267.8120000000004</v>
      </c>
      <c r="F59" s="23">
        <f t="shared" si="20"/>
        <v>751.8420000000001</v>
      </c>
      <c r="G59" s="167">
        <f t="shared" si="21"/>
        <v>1113.3045000000002</v>
      </c>
      <c r="H59" s="197">
        <f t="shared" si="22"/>
        <v>585.22500000000002</v>
      </c>
      <c r="I59" s="180">
        <f t="shared" si="23"/>
        <v>872.1</v>
      </c>
      <c r="J59" s="197">
        <f t="shared" si="24"/>
        <v>459</v>
      </c>
      <c r="K59" s="182">
        <f t="shared" si="25"/>
        <v>688.5</v>
      </c>
      <c r="L59" s="192">
        <f t="shared" si="26"/>
        <v>448.36199999999997</v>
      </c>
      <c r="M59" s="182">
        <f t="shared" si="27"/>
        <v>645.01199999999994</v>
      </c>
      <c r="N59" s="189">
        <f t="shared" si="28"/>
        <v>403.57800000000003</v>
      </c>
      <c r="O59" s="180">
        <f t="shared" si="29"/>
        <v>583.74675000000002</v>
      </c>
      <c r="P59" s="177">
        <f t="shared" si="30"/>
        <v>362.58750000000009</v>
      </c>
      <c r="Q59" s="167">
        <f t="shared" si="31"/>
        <v>527.40000000000009</v>
      </c>
      <c r="R59" s="170">
        <f t="shared" si="32"/>
        <v>311.28300000000002</v>
      </c>
      <c r="S59" s="167">
        <f t="shared" si="33"/>
        <v>438.858</v>
      </c>
      <c r="T59" s="197">
        <f t="shared" si="34"/>
        <v>291.60000000000002</v>
      </c>
      <c r="U59" s="318">
        <f t="shared" si="35"/>
        <v>413.1</v>
      </c>
    </row>
    <row r="60" spans="3:21">
      <c r="C60" s="19">
        <v>55</v>
      </c>
      <c r="D60" s="23">
        <f t="shared" si="18"/>
        <v>877.41499999999996</v>
      </c>
      <c r="E60" s="167">
        <f t="shared" si="19"/>
        <v>1291.29</v>
      </c>
      <c r="F60" s="23">
        <f t="shared" si="20"/>
        <v>765.76499999999999</v>
      </c>
      <c r="G60" s="167">
        <f t="shared" si="21"/>
        <v>1133.9212499999999</v>
      </c>
      <c r="H60" s="197">
        <f t="shared" si="22"/>
        <v>596.06250000000011</v>
      </c>
      <c r="I60" s="180">
        <f t="shared" si="23"/>
        <v>888.25000000000023</v>
      </c>
      <c r="J60" s="197">
        <f t="shared" si="24"/>
        <v>467.5</v>
      </c>
      <c r="K60" s="182">
        <f t="shared" si="25"/>
        <v>701.25</v>
      </c>
      <c r="L60" s="192">
        <f t="shared" si="26"/>
        <v>456.66499999999996</v>
      </c>
      <c r="M60" s="182">
        <f t="shared" si="27"/>
        <v>656.95666666666659</v>
      </c>
      <c r="N60" s="189">
        <f t="shared" si="28"/>
        <v>411.05166666666668</v>
      </c>
      <c r="O60" s="180">
        <f t="shared" si="29"/>
        <v>594.55687499999999</v>
      </c>
      <c r="P60" s="177">
        <f t="shared" si="30"/>
        <v>369.30208333333337</v>
      </c>
      <c r="Q60" s="167">
        <f t="shared" si="31"/>
        <v>537.16666666666674</v>
      </c>
      <c r="R60" s="170">
        <f t="shared" si="32"/>
        <v>317.04750000000007</v>
      </c>
      <c r="S60" s="167">
        <f t="shared" si="33"/>
        <v>446.98500000000013</v>
      </c>
      <c r="T60" s="197">
        <f t="shared" si="34"/>
        <v>297</v>
      </c>
      <c r="U60" s="318">
        <f t="shared" si="35"/>
        <v>420.75000000000006</v>
      </c>
    </row>
    <row r="61" spans="3:21">
      <c r="C61" s="19">
        <v>56</v>
      </c>
      <c r="D61" s="23">
        <f t="shared" si="18"/>
        <v>893.36800000000005</v>
      </c>
      <c r="E61" s="167">
        <f t="shared" si="19"/>
        <v>1314.768</v>
      </c>
      <c r="F61" s="23">
        <f t="shared" si="20"/>
        <v>779.68800000000022</v>
      </c>
      <c r="G61" s="167">
        <f t="shared" si="21"/>
        <v>1154.5380000000002</v>
      </c>
      <c r="H61" s="197">
        <f t="shared" si="22"/>
        <v>606.90000000000009</v>
      </c>
      <c r="I61" s="180">
        <f t="shared" si="23"/>
        <v>904.40000000000009</v>
      </c>
      <c r="J61" s="197">
        <f t="shared" si="24"/>
        <v>476.00000000000006</v>
      </c>
      <c r="K61" s="182">
        <f t="shared" si="25"/>
        <v>714.00000000000011</v>
      </c>
      <c r="L61" s="192">
        <f t="shared" si="26"/>
        <v>464.96800000000007</v>
      </c>
      <c r="M61" s="182">
        <f t="shared" si="27"/>
        <v>668.90133333333347</v>
      </c>
      <c r="N61" s="189">
        <f t="shared" si="28"/>
        <v>418.52533333333338</v>
      </c>
      <c r="O61" s="180">
        <f t="shared" si="29"/>
        <v>605.36700000000008</v>
      </c>
      <c r="P61" s="177">
        <f t="shared" si="30"/>
        <v>376.01666666666665</v>
      </c>
      <c r="Q61" s="167">
        <f t="shared" si="31"/>
        <v>546.93333333333328</v>
      </c>
      <c r="R61" s="170">
        <f t="shared" si="32"/>
        <v>322.81200000000001</v>
      </c>
      <c r="S61" s="167">
        <f t="shared" si="33"/>
        <v>455.11200000000002</v>
      </c>
      <c r="T61" s="197">
        <f t="shared" si="34"/>
        <v>302.40000000000003</v>
      </c>
      <c r="U61" s="318">
        <f t="shared" si="35"/>
        <v>428.40000000000003</v>
      </c>
    </row>
    <row r="62" spans="3:21">
      <c r="C62" s="19">
        <v>57</v>
      </c>
      <c r="D62" s="23">
        <f t="shared" si="18"/>
        <v>909.32099999999991</v>
      </c>
      <c r="E62" s="167">
        <f t="shared" si="19"/>
        <v>1338.2459999999999</v>
      </c>
      <c r="F62" s="23">
        <f t="shared" si="20"/>
        <v>793.61099999999999</v>
      </c>
      <c r="G62" s="167">
        <f t="shared" si="21"/>
        <v>1175.1547499999999</v>
      </c>
      <c r="H62" s="197">
        <f t="shared" si="22"/>
        <v>617.73749999999995</v>
      </c>
      <c r="I62" s="180">
        <f t="shared" si="23"/>
        <v>920.54999999999984</v>
      </c>
      <c r="J62" s="197">
        <f t="shared" si="24"/>
        <v>484.49999999999994</v>
      </c>
      <c r="K62" s="182">
        <f t="shared" si="25"/>
        <v>726.74999999999989</v>
      </c>
      <c r="L62" s="192">
        <f t="shared" si="26"/>
        <v>473.2709999999999</v>
      </c>
      <c r="M62" s="182">
        <f t="shared" si="27"/>
        <v>680.84599999999989</v>
      </c>
      <c r="N62" s="189">
        <f t="shared" si="28"/>
        <v>425.99899999999997</v>
      </c>
      <c r="O62" s="180">
        <f t="shared" si="29"/>
        <v>616.17712499999993</v>
      </c>
      <c r="P62" s="177">
        <f t="shared" si="30"/>
        <v>382.73124999999999</v>
      </c>
      <c r="Q62" s="167">
        <f t="shared" si="31"/>
        <v>556.70000000000005</v>
      </c>
      <c r="R62" s="170">
        <f t="shared" si="32"/>
        <v>328.57650000000001</v>
      </c>
      <c r="S62" s="167">
        <f t="shared" si="33"/>
        <v>463.23899999999998</v>
      </c>
      <c r="T62" s="197">
        <f t="shared" si="34"/>
        <v>307.79999999999995</v>
      </c>
      <c r="U62" s="318">
        <f t="shared" si="35"/>
        <v>436.0499999999999</v>
      </c>
    </row>
    <row r="63" spans="3:21">
      <c r="C63" s="19">
        <v>58</v>
      </c>
      <c r="D63" s="23">
        <f t="shared" si="18"/>
        <v>925.274</v>
      </c>
      <c r="E63" s="167">
        <f t="shared" si="19"/>
        <v>1361.7239999999999</v>
      </c>
      <c r="F63" s="23">
        <f t="shared" si="20"/>
        <v>807.53399999999988</v>
      </c>
      <c r="G63" s="167">
        <f t="shared" si="21"/>
        <v>1195.7714999999998</v>
      </c>
      <c r="H63" s="197">
        <f t="shared" si="22"/>
        <v>628.57499999999993</v>
      </c>
      <c r="I63" s="180">
        <f t="shared" si="23"/>
        <v>936.69999999999982</v>
      </c>
      <c r="J63" s="197">
        <f t="shared" si="24"/>
        <v>493</v>
      </c>
      <c r="K63" s="182">
        <f t="shared" si="25"/>
        <v>739.5</v>
      </c>
      <c r="L63" s="192">
        <f t="shared" si="26"/>
        <v>481.57399999999996</v>
      </c>
      <c r="M63" s="182">
        <f t="shared" si="27"/>
        <v>692.79066666666665</v>
      </c>
      <c r="N63" s="189">
        <f t="shared" si="28"/>
        <v>433.47266666666661</v>
      </c>
      <c r="O63" s="180">
        <f t="shared" si="29"/>
        <v>626.9872499999999</v>
      </c>
      <c r="P63" s="177">
        <f t="shared" si="30"/>
        <v>389.44583333333338</v>
      </c>
      <c r="Q63" s="167">
        <f t="shared" si="31"/>
        <v>566.4666666666667</v>
      </c>
      <c r="R63" s="170">
        <f t="shared" si="32"/>
        <v>334.34100000000001</v>
      </c>
      <c r="S63" s="167">
        <f t="shared" si="33"/>
        <v>471.36599999999999</v>
      </c>
      <c r="T63" s="197">
        <f t="shared" si="34"/>
        <v>313.2</v>
      </c>
      <c r="U63" s="318">
        <f t="shared" si="35"/>
        <v>443.7</v>
      </c>
    </row>
    <row r="64" spans="3:21">
      <c r="C64" s="19">
        <v>59</v>
      </c>
      <c r="D64" s="23">
        <f t="shared" si="18"/>
        <v>941.22699999999998</v>
      </c>
      <c r="E64" s="167">
        <f t="shared" si="19"/>
        <v>1385.2019999999998</v>
      </c>
      <c r="F64" s="23">
        <f t="shared" si="20"/>
        <v>821.45700000000011</v>
      </c>
      <c r="G64" s="167">
        <f t="shared" si="21"/>
        <v>1216.38825</v>
      </c>
      <c r="H64" s="197">
        <f t="shared" si="22"/>
        <v>639.41250000000002</v>
      </c>
      <c r="I64" s="180">
        <f t="shared" si="23"/>
        <v>952.85</v>
      </c>
      <c r="J64" s="197">
        <f t="shared" si="24"/>
        <v>501.5</v>
      </c>
      <c r="K64" s="182">
        <f t="shared" si="25"/>
        <v>752.25</v>
      </c>
      <c r="L64" s="192">
        <f t="shared" si="26"/>
        <v>489.87699999999995</v>
      </c>
      <c r="M64" s="182">
        <f t="shared" si="27"/>
        <v>704.7353333333333</v>
      </c>
      <c r="N64" s="189">
        <f t="shared" si="28"/>
        <v>440.94633333333337</v>
      </c>
      <c r="O64" s="180">
        <f t="shared" si="29"/>
        <v>637.79737499999999</v>
      </c>
      <c r="P64" s="177">
        <f t="shared" si="30"/>
        <v>396.16041666666661</v>
      </c>
      <c r="Q64" s="167">
        <f t="shared" si="31"/>
        <v>576.23333333333335</v>
      </c>
      <c r="R64" s="170">
        <f t="shared" si="32"/>
        <v>340.10550000000001</v>
      </c>
      <c r="S64" s="167">
        <f t="shared" si="33"/>
        <v>479.49299999999994</v>
      </c>
      <c r="T64" s="197">
        <f t="shared" si="34"/>
        <v>318.60000000000002</v>
      </c>
      <c r="U64" s="318">
        <f t="shared" si="35"/>
        <v>451.35</v>
      </c>
    </row>
    <row r="65" spans="3:21">
      <c r="C65" s="19">
        <v>60</v>
      </c>
      <c r="D65" s="23">
        <f t="shared" si="18"/>
        <v>957.18</v>
      </c>
      <c r="E65" s="167">
        <f t="shared" si="19"/>
        <v>1408.68</v>
      </c>
      <c r="F65" s="23">
        <f t="shared" si="20"/>
        <v>835.38</v>
      </c>
      <c r="G65" s="167">
        <f t="shared" si="21"/>
        <v>1237.0050000000001</v>
      </c>
      <c r="H65" s="197">
        <f t="shared" si="22"/>
        <v>650.25</v>
      </c>
      <c r="I65" s="180">
        <f t="shared" si="23"/>
        <v>969</v>
      </c>
      <c r="J65" s="197">
        <f t="shared" si="24"/>
        <v>510</v>
      </c>
      <c r="K65" s="182">
        <f t="shared" si="25"/>
        <v>765</v>
      </c>
      <c r="L65" s="192">
        <f t="shared" si="26"/>
        <v>498.18</v>
      </c>
      <c r="M65" s="182">
        <f t="shared" si="27"/>
        <v>716.68000000000006</v>
      </c>
      <c r="N65" s="189">
        <f t="shared" si="28"/>
        <v>448.42</v>
      </c>
      <c r="O65" s="180">
        <f t="shared" si="29"/>
        <v>648.60749999999996</v>
      </c>
      <c r="P65" s="177">
        <f t="shared" si="30"/>
        <v>402.875</v>
      </c>
      <c r="Q65" s="167">
        <f t="shared" si="31"/>
        <v>586</v>
      </c>
      <c r="R65" s="170">
        <f t="shared" si="32"/>
        <v>345.87</v>
      </c>
      <c r="S65" s="167">
        <f t="shared" si="33"/>
        <v>487.62</v>
      </c>
      <c r="T65" s="197">
        <f t="shared" si="34"/>
        <v>324</v>
      </c>
      <c r="U65" s="318">
        <f t="shared" si="35"/>
        <v>459</v>
      </c>
    </row>
    <row r="66" spans="3:21">
      <c r="C66" s="19">
        <v>61</v>
      </c>
      <c r="D66" s="23">
        <f t="shared" si="18"/>
        <v>973.13300000000004</v>
      </c>
      <c r="E66" s="167">
        <f t="shared" si="19"/>
        <v>1432.1580000000001</v>
      </c>
      <c r="F66" s="23">
        <f t="shared" si="20"/>
        <v>849.30299999999988</v>
      </c>
      <c r="G66" s="167">
        <f t="shared" si="21"/>
        <v>1257.6217499999998</v>
      </c>
      <c r="H66" s="197">
        <f t="shared" si="22"/>
        <v>661.08749999999998</v>
      </c>
      <c r="I66" s="180">
        <f t="shared" si="23"/>
        <v>985.15</v>
      </c>
      <c r="J66" s="197">
        <f t="shared" si="24"/>
        <v>518.5</v>
      </c>
      <c r="K66" s="182">
        <f t="shared" si="25"/>
        <v>777.75</v>
      </c>
      <c r="L66" s="192">
        <f t="shared" si="26"/>
        <v>506.483</v>
      </c>
      <c r="M66" s="182">
        <f t="shared" si="27"/>
        <v>728.6246666666666</v>
      </c>
      <c r="N66" s="189">
        <f t="shared" si="28"/>
        <v>455.8936666666666</v>
      </c>
      <c r="O66" s="180">
        <f t="shared" si="29"/>
        <v>659.41762499999993</v>
      </c>
      <c r="P66" s="177">
        <f t="shared" si="30"/>
        <v>409.58958333333339</v>
      </c>
      <c r="Q66" s="167">
        <f t="shared" si="31"/>
        <v>595.76666666666665</v>
      </c>
      <c r="R66" s="170">
        <f t="shared" si="32"/>
        <v>351.6345</v>
      </c>
      <c r="S66" s="167">
        <f t="shared" si="33"/>
        <v>495.74699999999996</v>
      </c>
      <c r="T66" s="197">
        <f t="shared" si="34"/>
        <v>329.4</v>
      </c>
      <c r="U66" s="318">
        <f t="shared" si="35"/>
        <v>466.65</v>
      </c>
    </row>
    <row r="67" spans="3:21">
      <c r="C67" s="19">
        <v>62</v>
      </c>
      <c r="D67" s="23">
        <f t="shared" si="18"/>
        <v>989.08600000000001</v>
      </c>
      <c r="E67" s="167">
        <f t="shared" si="19"/>
        <v>1455.636</v>
      </c>
      <c r="F67" s="23">
        <f t="shared" si="20"/>
        <v>863.226</v>
      </c>
      <c r="G67" s="167">
        <f t="shared" si="21"/>
        <v>1278.2384999999999</v>
      </c>
      <c r="H67" s="197">
        <f t="shared" si="22"/>
        <v>671.92499999999995</v>
      </c>
      <c r="I67" s="180">
        <f t="shared" si="23"/>
        <v>1001.3</v>
      </c>
      <c r="J67" s="197">
        <f t="shared" si="24"/>
        <v>527</v>
      </c>
      <c r="K67" s="182">
        <f t="shared" si="25"/>
        <v>790.5</v>
      </c>
      <c r="L67" s="192">
        <f t="shared" si="26"/>
        <v>514.78600000000006</v>
      </c>
      <c r="M67" s="182">
        <f t="shared" si="27"/>
        <v>740.56933333333336</v>
      </c>
      <c r="N67" s="189">
        <f t="shared" si="28"/>
        <v>463.36733333333325</v>
      </c>
      <c r="O67" s="180">
        <f t="shared" si="29"/>
        <v>670.2277499999999</v>
      </c>
      <c r="P67" s="177">
        <f t="shared" si="30"/>
        <v>416.30416666666662</v>
      </c>
      <c r="Q67" s="167">
        <f t="shared" si="31"/>
        <v>605.5333333333333</v>
      </c>
      <c r="R67" s="170">
        <f t="shared" si="32"/>
        <v>357.399</v>
      </c>
      <c r="S67" s="167">
        <f t="shared" si="33"/>
        <v>503.87399999999997</v>
      </c>
      <c r="T67" s="197">
        <f t="shared" si="34"/>
        <v>334.8</v>
      </c>
      <c r="U67" s="318">
        <f t="shared" si="35"/>
        <v>474.3</v>
      </c>
    </row>
    <row r="68" spans="3:21">
      <c r="C68" s="19">
        <v>63</v>
      </c>
      <c r="D68" s="23">
        <f t="shared" si="18"/>
        <v>1005.039</v>
      </c>
      <c r="E68" s="167">
        <f t="shared" si="19"/>
        <v>1479.114</v>
      </c>
      <c r="F68" s="23">
        <f t="shared" si="20"/>
        <v>877.149</v>
      </c>
      <c r="G68" s="167">
        <f t="shared" si="21"/>
        <v>1298.8552500000001</v>
      </c>
      <c r="H68" s="197">
        <f t="shared" si="22"/>
        <v>682.76250000000005</v>
      </c>
      <c r="I68" s="180">
        <f t="shared" si="23"/>
        <v>1017.45</v>
      </c>
      <c r="J68" s="197">
        <f t="shared" si="24"/>
        <v>535.5</v>
      </c>
      <c r="K68" s="182">
        <f t="shared" si="25"/>
        <v>803.25</v>
      </c>
      <c r="L68" s="192">
        <f t="shared" si="26"/>
        <v>523.08899999999994</v>
      </c>
      <c r="M68" s="182">
        <f t="shared" si="27"/>
        <v>752.5139999999999</v>
      </c>
      <c r="N68" s="189">
        <f t="shared" si="28"/>
        <v>470.84100000000001</v>
      </c>
      <c r="O68" s="180">
        <f t="shared" si="29"/>
        <v>681.03787499999999</v>
      </c>
      <c r="P68" s="177">
        <f t="shared" si="30"/>
        <v>423.01875000000001</v>
      </c>
      <c r="Q68" s="167">
        <f t="shared" si="31"/>
        <v>615.29999999999995</v>
      </c>
      <c r="R68" s="170">
        <f t="shared" si="32"/>
        <v>363.1635</v>
      </c>
      <c r="S68" s="167">
        <f t="shared" si="33"/>
        <v>512.00099999999998</v>
      </c>
      <c r="T68" s="197">
        <f t="shared" si="34"/>
        <v>340.2</v>
      </c>
      <c r="U68" s="318">
        <f t="shared" si="35"/>
        <v>481.95</v>
      </c>
    </row>
    <row r="69" spans="3:21">
      <c r="C69" s="19">
        <v>64</v>
      </c>
      <c r="D69" s="23">
        <f t="shared" si="18"/>
        <v>1020.992</v>
      </c>
      <c r="E69" s="167">
        <f t="shared" si="19"/>
        <v>1502.5919999999999</v>
      </c>
      <c r="F69" s="23">
        <f t="shared" si="20"/>
        <v>891.07200000000012</v>
      </c>
      <c r="G69" s="167">
        <f t="shared" si="21"/>
        <v>1319.4720000000002</v>
      </c>
      <c r="H69" s="197">
        <f t="shared" si="22"/>
        <v>693.6</v>
      </c>
      <c r="I69" s="180">
        <f t="shared" si="23"/>
        <v>1033.5999999999999</v>
      </c>
      <c r="J69" s="197">
        <f t="shared" si="24"/>
        <v>544</v>
      </c>
      <c r="K69" s="182">
        <f t="shared" si="25"/>
        <v>816</v>
      </c>
      <c r="L69" s="192">
        <f t="shared" si="26"/>
        <v>531.39200000000005</v>
      </c>
      <c r="M69" s="182">
        <f t="shared" si="27"/>
        <v>764.45866666666677</v>
      </c>
      <c r="N69" s="189">
        <f t="shared" si="28"/>
        <v>478.31466666666665</v>
      </c>
      <c r="O69" s="180">
        <f t="shared" si="29"/>
        <v>691.84799999999996</v>
      </c>
      <c r="P69" s="177">
        <f t="shared" si="30"/>
        <v>429.73333333333335</v>
      </c>
      <c r="Q69" s="167">
        <f t="shared" si="31"/>
        <v>625.06666666666672</v>
      </c>
      <c r="R69" s="170">
        <f t="shared" si="32"/>
        <v>368.928</v>
      </c>
      <c r="S69" s="167">
        <f t="shared" si="33"/>
        <v>520.12800000000004</v>
      </c>
      <c r="T69" s="197">
        <f t="shared" si="34"/>
        <v>345.6</v>
      </c>
      <c r="U69" s="318">
        <f t="shared" si="35"/>
        <v>489.6</v>
      </c>
    </row>
    <row r="70" spans="3:21">
      <c r="C70" s="19">
        <v>65</v>
      </c>
      <c r="D70" s="23">
        <f t="shared" ref="D70:D101" si="36">$D$4*(C70/100)/12-($D$4*(C70/100)/12*VLOOKUP($D$5,P_REDUCTION,2,FALSE)/100)</f>
        <v>1036.9450000000002</v>
      </c>
      <c r="E70" s="167">
        <f t="shared" ref="E70:E105" si="37">$D$4*(C70/100)/12-($D$4*(C70/100)/12*VLOOKUP($D$5,P_REDUCTION,3,FALSE)/100)</f>
        <v>1526.07</v>
      </c>
      <c r="F70" s="23">
        <f t="shared" ref="F70:F105" si="38">$F$4*(C70/100)/12-($F$4*(C70/100)/12*VLOOKUP($F$5,P_REDUCTION,2,FALSE)/100)</f>
        <v>904.995</v>
      </c>
      <c r="G70" s="167">
        <f t="shared" ref="G70:G105" si="39">$F$4*(C70/100)/12-($F$4*(C70/100)/12*VLOOKUP($F$5,P_REDUCTION,3,FALSE)/100)</f>
        <v>1340.0887499999999</v>
      </c>
      <c r="H70" s="197">
        <f t="shared" ref="H70:H105" si="40">$H$4*(C70/100)/12-($H$4*(C70/100)/12*VLOOKUP($H$5,P_REDUCTION,2,FALSE)/100)</f>
        <v>704.4375</v>
      </c>
      <c r="I70" s="180">
        <f t="shared" ref="I70:I105" si="41">$H$4*(C70/100)/12-($H$4*(C70/100)/12*VLOOKUP($H$5,P_REDUCTION,3,FALSE)/100)</f>
        <v>1049.75</v>
      </c>
      <c r="J70" s="197">
        <f t="shared" ref="J70:J105" si="42">$J$4*(C70/100)/12-($J$4*(C70/100)/12*VLOOKUP($J$5,P_REDUCTION,2,FALSE)/100)</f>
        <v>552.5</v>
      </c>
      <c r="K70" s="182">
        <f t="shared" ref="K70:K105" si="43">$J$4*(C70/100)/12-($J$4*(C70/100)/12*VLOOKUP($J$5,P_REDUCTION,3,FALSE)/100)</f>
        <v>828.75</v>
      </c>
      <c r="L70" s="192">
        <f t="shared" ref="L70:L105" si="44">$L$4*(C70/100)/12-($L$4*(C70/100)/12*VLOOKUP($L$5,P_REDUCTION,2,FALSE)/100)</f>
        <v>539.69499999999994</v>
      </c>
      <c r="M70" s="182">
        <f t="shared" ref="M70:M105" si="45">$L$4*(C70/100)/12-($L$4*(C70/100)/12*VLOOKUP($L$5,P_REDUCTION,3,FALSE)/100)</f>
        <v>776.40333333333342</v>
      </c>
      <c r="N70" s="189">
        <f t="shared" ref="N70:N105" si="46">$N$4*(C70/100)/12-($N$4*(C70/100)/12*VLOOKUP($N$5,P_REDUCTION,2,FALSE)/100)</f>
        <v>485.78833333333336</v>
      </c>
      <c r="O70" s="180">
        <f t="shared" ref="O70:O105" si="47">$N$4*(C70/100)/12-($N$4*(C70/100)/12*VLOOKUP($N$5,P_REDUCTION,3,FALSE)/100)</f>
        <v>702.65812499999993</v>
      </c>
      <c r="P70" s="177">
        <f t="shared" ref="P70:P105" si="48">$P$4*(C70/100)/12-($P$4*(C70/100)/12*VLOOKUP($P$5,P_REDUCTION,2,FALSE)/100)</f>
        <v>436.44791666666663</v>
      </c>
      <c r="Q70" s="167">
        <f t="shared" ref="Q70:Q105" si="49">$P$4*(C70/100)/12-($P$4*(C70/100)/12*VLOOKUP($P$5,P_REDUCTION,3,FALSE)/100)</f>
        <v>634.83333333333326</v>
      </c>
      <c r="R70" s="170">
        <f t="shared" ref="R70:R105" si="50">$R$4*(C70/100)/12-($R$4*(C70/100)/12*VLOOKUP($R$5,P_REDUCTION,2,FALSE)/100)</f>
        <v>374.6925</v>
      </c>
      <c r="S70" s="167">
        <f t="shared" ref="S70:S105" si="51">$R$4*(C70/100)/12-($R$4*(C70/100)/12*VLOOKUP($R$5,P_REDUCTION,3,FALSE)/100)</f>
        <v>528.255</v>
      </c>
      <c r="T70" s="197">
        <f t="shared" ref="T70:T105" si="52">$T$4*(C70/100)/12-($T$4*(C70/100)/12*VLOOKUP($T$5,P_REDUCTION,2,FALSE)/100)</f>
        <v>351</v>
      </c>
      <c r="U70" s="318">
        <f t="shared" ref="U70:U105" si="53">$T$4*(C70/100)/12-($T$4*(C70/100)/12*VLOOKUP($T$5,P_REDUCTION,3,FALSE)/100)</f>
        <v>497.25</v>
      </c>
    </row>
    <row r="71" spans="3:21">
      <c r="C71" s="20">
        <v>66</v>
      </c>
      <c r="D71" s="23">
        <f t="shared" si="36"/>
        <v>1052.8980000000001</v>
      </c>
      <c r="E71" s="167">
        <f t="shared" si="37"/>
        <v>1549.5480000000002</v>
      </c>
      <c r="F71" s="23">
        <f t="shared" si="38"/>
        <v>918.91799999999989</v>
      </c>
      <c r="G71" s="167">
        <f t="shared" si="39"/>
        <v>1360.7055</v>
      </c>
      <c r="H71" s="197">
        <f t="shared" si="40"/>
        <v>715.27499999999998</v>
      </c>
      <c r="I71" s="180">
        <f t="shared" si="41"/>
        <v>1065.9000000000001</v>
      </c>
      <c r="J71" s="197">
        <f t="shared" si="42"/>
        <v>561</v>
      </c>
      <c r="K71" s="182">
        <f t="shared" si="43"/>
        <v>841.5</v>
      </c>
      <c r="L71" s="192">
        <f t="shared" si="44"/>
        <v>547.99800000000005</v>
      </c>
      <c r="M71" s="182">
        <f t="shared" si="45"/>
        <v>788.34800000000007</v>
      </c>
      <c r="N71" s="189">
        <f t="shared" si="46"/>
        <v>493.262</v>
      </c>
      <c r="O71" s="180">
        <f t="shared" si="47"/>
        <v>713.4682499999999</v>
      </c>
      <c r="P71" s="177">
        <f t="shared" si="48"/>
        <v>443.16250000000002</v>
      </c>
      <c r="Q71" s="167">
        <f t="shared" si="49"/>
        <v>644.6</v>
      </c>
      <c r="R71" s="170">
        <f t="shared" si="50"/>
        <v>380.45699999999999</v>
      </c>
      <c r="S71" s="167">
        <f t="shared" si="51"/>
        <v>536.38200000000006</v>
      </c>
      <c r="T71" s="197">
        <f t="shared" si="52"/>
        <v>356.4</v>
      </c>
      <c r="U71" s="318">
        <f t="shared" si="53"/>
        <v>504.9</v>
      </c>
    </row>
    <row r="72" spans="3:21">
      <c r="C72" s="20">
        <v>67</v>
      </c>
      <c r="D72" s="23">
        <f t="shared" si="36"/>
        <v>1068.8510000000001</v>
      </c>
      <c r="E72" s="167">
        <f t="shared" si="37"/>
        <v>1573.0260000000001</v>
      </c>
      <c r="F72" s="23">
        <f t="shared" si="38"/>
        <v>932.84100000000012</v>
      </c>
      <c r="G72" s="167">
        <f t="shared" si="39"/>
        <v>1381.3222500000002</v>
      </c>
      <c r="H72" s="197">
        <f t="shared" si="40"/>
        <v>726.11249999999995</v>
      </c>
      <c r="I72" s="180">
        <f t="shared" si="41"/>
        <v>1082.05</v>
      </c>
      <c r="J72" s="197">
        <f t="shared" si="42"/>
        <v>569.5</v>
      </c>
      <c r="K72" s="182">
        <f t="shared" si="43"/>
        <v>854.25</v>
      </c>
      <c r="L72" s="192">
        <f t="shared" si="44"/>
        <v>556.30100000000004</v>
      </c>
      <c r="M72" s="182">
        <f t="shared" si="45"/>
        <v>800.29266666666672</v>
      </c>
      <c r="N72" s="189">
        <f t="shared" si="46"/>
        <v>500.73566666666676</v>
      </c>
      <c r="O72" s="180">
        <f t="shared" si="47"/>
        <v>724.2783750000001</v>
      </c>
      <c r="P72" s="177">
        <f t="shared" si="48"/>
        <v>449.87708333333336</v>
      </c>
      <c r="Q72" s="167">
        <f t="shared" si="49"/>
        <v>654.36666666666667</v>
      </c>
      <c r="R72" s="170">
        <f t="shared" si="50"/>
        <v>386.22149999999999</v>
      </c>
      <c r="S72" s="167">
        <f t="shared" si="51"/>
        <v>544.50900000000001</v>
      </c>
      <c r="T72" s="197">
        <f t="shared" si="52"/>
        <v>361.8</v>
      </c>
      <c r="U72" s="318">
        <f t="shared" si="53"/>
        <v>512.54999999999995</v>
      </c>
    </row>
    <row r="73" spans="3:21">
      <c r="C73" s="20">
        <v>68</v>
      </c>
      <c r="D73" s="23">
        <f t="shared" si="36"/>
        <v>1084.8040000000001</v>
      </c>
      <c r="E73" s="167">
        <f t="shared" si="37"/>
        <v>1596.5040000000001</v>
      </c>
      <c r="F73" s="23">
        <f t="shared" si="38"/>
        <v>946.76400000000001</v>
      </c>
      <c r="G73" s="167">
        <f t="shared" si="39"/>
        <v>1401.9390000000001</v>
      </c>
      <c r="H73" s="197">
        <f t="shared" si="40"/>
        <v>736.95</v>
      </c>
      <c r="I73" s="180">
        <f t="shared" si="41"/>
        <v>1098.2</v>
      </c>
      <c r="J73" s="197">
        <f t="shared" si="42"/>
        <v>578.00000000000011</v>
      </c>
      <c r="K73" s="182">
        <f t="shared" si="43"/>
        <v>867.00000000000023</v>
      </c>
      <c r="L73" s="192">
        <f t="shared" si="44"/>
        <v>564.60400000000004</v>
      </c>
      <c r="M73" s="182">
        <f t="shared" si="45"/>
        <v>812.23733333333337</v>
      </c>
      <c r="N73" s="189">
        <f t="shared" si="46"/>
        <v>508.2093333333334</v>
      </c>
      <c r="O73" s="180">
        <f t="shared" si="47"/>
        <v>735.08850000000007</v>
      </c>
      <c r="P73" s="177">
        <f t="shared" si="48"/>
        <v>456.59166666666664</v>
      </c>
      <c r="Q73" s="167">
        <f t="shared" si="49"/>
        <v>664.13333333333333</v>
      </c>
      <c r="R73" s="170">
        <f t="shared" si="50"/>
        <v>391.98599999999999</v>
      </c>
      <c r="S73" s="167">
        <f t="shared" si="51"/>
        <v>552.63599999999997</v>
      </c>
      <c r="T73" s="197">
        <f t="shared" si="52"/>
        <v>367.20000000000005</v>
      </c>
      <c r="U73" s="318">
        <f t="shared" si="53"/>
        <v>520.20000000000005</v>
      </c>
    </row>
    <row r="74" spans="3:21">
      <c r="C74" s="20">
        <v>69</v>
      </c>
      <c r="D74" s="23">
        <f t="shared" si="36"/>
        <v>1100.7570000000001</v>
      </c>
      <c r="E74" s="167">
        <f t="shared" si="37"/>
        <v>1619.982</v>
      </c>
      <c r="F74" s="23">
        <f t="shared" si="38"/>
        <v>960.68699999999978</v>
      </c>
      <c r="G74" s="167">
        <f t="shared" si="39"/>
        <v>1422.5557499999998</v>
      </c>
      <c r="H74" s="197">
        <f t="shared" si="40"/>
        <v>747.78750000000002</v>
      </c>
      <c r="I74" s="180">
        <f t="shared" si="41"/>
        <v>1114.3499999999999</v>
      </c>
      <c r="J74" s="197">
        <f t="shared" si="42"/>
        <v>586.49999999999989</v>
      </c>
      <c r="K74" s="182">
        <f t="shared" si="43"/>
        <v>879.74999999999977</v>
      </c>
      <c r="L74" s="192">
        <f t="shared" si="44"/>
        <v>572.90699999999993</v>
      </c>
      <c r="M74" s="182">
        <f t="shared" si="45"/>
        <v>824.1819999999999</v>
      </c>
      <c r="N74" s="189">
        <f t="shared" si="46"/>
        <v>515.68299999999999</v>
      </c>
      <c r="O74" s="180">
        <f t="shared" si="47"/>
        <v>745.89862499999981</v>
      </c>
      <c r="P74" s="177">
        <f t="shared" si="48"/>
        <v>463.30624999999998</v>
      </c>
      <c r="Q74" s="167">
        <f t="shared" si="49"/>
        <v>673.9</v>
      </c>
      <c r="R74" s="170">
        <f t="shared" si="50"/>
        <v>397.75049999999999</v>
      </c>
      <c r="S74" s="167">
        <f t="shared" si="51"/>
        <v>560.76299999999992</v>
      </c>
      <c r="T74" s="197">
        <f t="shared" si="52"/>
        <v>372.59999999999991</v>
      </c>
      <c r="U74" s="318">
        <f t="shared" si="53"/>
        <v>527.84999999999991</v>
      </c>
    </row>
    <row r="75" spans="3:21">
      <c r="C75" s="20">
        <v>70</v>
      </c>
      <c r="D75" s="23">
        <f t="shared" si="36"/>
        <v>1116.71</v>
      </c>
      <c r="E75" s="167">
        <f t="shared" si="37"/>
        <v>1643.46</v>
      </c>
      <c r="F75" s="23">
        <f t="shared" si="38"/>
        <v>974.61</v>
      </c>
      <c r="G75" s="167">
        <f t="shared" si="39"/>
        <v>1443.1725000000001</v>
      </c>
      <c r="H75" s="197">
        <f t="shared" si="40"/>
        <v>758.625</v>
      </c>
      <c r="I75" s="180">
        <f t="shared" si="41"/>
        <v>1130.5</v>
      </c>
      <c r="J75" s="197">
        <f t="shared" si="42"/>
        <v>595</v>
      </c>
      <c r="K75" s="182">
        <f t="shared" si="43"/>
        <v>892.5</v>
      </c>
      <c r="L75" s="192">
        <f t="shared" si="44"/>
        <v>581.21</v>
      </c>
      <c r="M75" s="182">
        <f t="shared" si="45"/>
        <v>836.12666666666667</v>
      </c>
      <c r="N75" s="189">
        <f t="shared" si="46"/>
        <v>523.15666666666664</v>
      </c>
      <c r="O75" s="180">
        <f t="shared" si="47"/>
        <v>756.70875000000001</v>
      </c>
      <c r="P75" s="177">
        <f t="shared" si="48"/>
        <v>470.02083333333337</v>
      </c>
      <c r="Q75" s="167">
        <f t="shared" si="49"/>
        <v>683.66666666666674</v>
      </c>
      <c r="R75" s="170">
        <f t="shared" si="50"/>
        <v>403.51499999999993</v>
      </c>
      <c r="S75" s="167">
        <f t="shared" si="51"/>
        <v>568.88999999999987</v>
      </c>
      <c r="T75" s="197">
        <f t="shared" si="52"/>
        <v>377.99999999999989</v>
      </c>
      <c r="U75" s="318">
        <f t="shared" si="53"/>
        <v>535.49999999999989</v>
      </c>
    </row>
    <row r="76" spans="3:21">
      <c r="C76" s="20">
        <v>71</v>
      </c>
      <c r="D76" s="23">
        <f t="shared" si="36"/>
        <v>1132.663</v>
      </c>
      <c r="E76" s="167">
        <f t="shared" si="37"/>
        <v>1666.9379999999999</v>
      </c>
      <c r="F76" s="23">
        <f t="shared" si="38"/>
        <v>988.5329999999999</v>
      </c>
      <c r="G76" s="167">
        <f t="shared" si="39"/>
        <v>1463.7892499999998</v>
      </c>
      <c r="H76" s="197">
        <f t="shared" si="40"/>
        <v>769.46249999999998</v>
      </c>
      <c r="I76" s="180">
        <f t="shared" si="41"/>
        <v>1146.6500000000001</v>
      </c>
      <c r="J76" s="197">
        <f t="shared" si="42"/>
        <v>603.5</v>
      </c>
      <c r="K76" s="182">
        <f t="shared" si="43"/>
        <v>905.25</v>
      </c>
      <c r="L76" s="192">
        <f t="shared" si="44"/>
        <v>589.51300000000003</v>
      </c>
      <c r="M76" s="182">
        <f t="shared" si="45"/>
        <v>848.07133333333331</v>
      </c>
      <c r="N76" s="189">
        <f t="shared" si="46"/>
        <v>530.63033333333328</v>
      </c>
      <c r="O76" s="180">
        <f t="shared" si="47"/>
        <v>767.51887499999998</v>
      </c>
      <c r="P76" s="177">
        <f t="shared" si="48"/>
        <v>476.73541666666665</v>
      </c>
      <c r="Q76" s="167">
        <f t="shared" si="49"/>
        <v>693.43333333333328</v>
      </c>
      <c r="R76" s="170">
        <f t="shared" si="50"/>
        <v>409.27949999999998</v>
      </c>
      <c r="S76" s="167">
        <f t="shared" si="51"/>
        <v>577.01699999999994</v>
      </c>
      <c r="T76" s="197">
        <f t="shared" si="52"/>
        <v>383.4</v>
      </c>
      <c r="U76" s="318">
        <f t="shared" si="53"/>
        <v>543.15</v>
      </c>
    </row>
    <row r="77" spans="3:21">
      <c r="C77" s="20">
        <v>72</v>
      </c>
      <c r="D77" s="23">
        <f t="shared" si="36"/>
        <v>1148.616</v>
      </c>
      <c r="E77" s="167">
        <f t="shared" si="37"/>
        <v>1690.4159999999999</v>
      </c>
      <c r="F77" s="23">
        <f t="shared" si="38"/>
        <v>1002.456</v>
      </c>
      <c r="G77" s="167">
        <f t="shared" si="39"/>
        <v>1484.4059999999999</v>
      </c>
      <c r="H77" s="197">
        <f t="shared" si="40"/>
        <v>780.3</v>
      </c>
      <c r="I77" s="180">
        <f t="shared" si="41"/>
        <v>1162.8</v>
      </c>
      <c r="J77" s="197">
        <f t="shared" si="42"/>
        <v>612</v>
      </c>
      <c r="K77" s="182">
        <f t="shared" si="43"/>
        <v>918</v>
      </c>
      <c r="L77" s="192">
        <f t="shared" si="44"/>
        <v>597.81599999999992</v>
      </c>
      <c r="M77" s="182">
        <f t="shared" si="45"/>
        <v>860.01599999999996</v>
      </c>
      <c r="N77" s="189">
        <f t="shared" si="46"/>
        <v>538.10400000000004</v>
      </c>
      <c r="O77" s="180">
        <f t="shared" si="47"/>
        <v>778.32899999999995</v>
      </c>
      <c r="P77" s="177">
        <f t="shared" si="48"/>
        <v>483.45</v>
      </c>
      <c r="Q77" s="167">
        <f t="shared" si="49"/>
        <v>703.2</v>
      </c>
      <c r="R77" s="170">
        <f t="shared" si="50"/>
        <v>415.04399999999998</v>
      </c>
      <c r="S77" s="167">
        <f t="shared" si="51"/>
        <v>585.14400000000001</v>
      </c>
      <c r="T77" s="197">
        <f t="shared" si="52"/>
        <v>388.8</v>
      </c>
      <c r="U77" s="318">
        <f t="shared" si="53"/>
        <v>550.79999999999995</v>
      </c>
    </row>
    <row r="78" spans="3:21">
      <c r="C78" s="20">
        <v>73</v>
      </c>
      <c r="D78" s="23">
        <f t="shared" si="36"/>
        <v>1164.5689999999997</v>
      </c>
      <c r="E78" s="167">
        <f t="shared" si="37"/>
        <v>1713.8939999999998</v>
      </c>
      <c r="F78" s="23">
        <f t="shared" si="38"/>
        <v>1016.3789999999999</v>
      </c>
      <c r="G78" s="167">
        <f t="shared" si="39"/>
        <v>1505.0227499999999</v>
      </c>
      <c r="H78" s="197">
        <f t="shared" si="40"/>
        <v>791.13750000000005</v>
      </c>
      <c r="I78" s="180">
        <f t="shared" si="41"/>
        <v>1178.95</v>
      </c>
      <c r="J78" s="197">
        <f t="shared" si="42"/>
        <v>620.5</v>
      </c>
      <c r="K78" s="182">
        <f t="shared" si="43"/>
        <v>930.75</v>
      </c>
      <c r="L78" s="192">
        <f t="shared" si="44"/>
        <v>606.11899999999991</v>
      </c>
      <c r="M78" s="182">
        <f t="shared" si="45"/>
        <v>871.96066666666661</v>
      </c>
      <c r="N78" s="189">
        <f t="shared" si="46"/>
        <v>545.57766666666657</v>
      </c>
      <c r="O78" s="180">
        <f t="shared" si="47"/>
        <v>789.13912499999992</v>
      </c>
      <c r="P78" s="177">
        <f t="shared" si="48"/>
        <v>490.16458333333338</v>
      </c>
      <c r="Q78" s="167">
        <f t="shared" si="49"/>
        <v>712.9666666666667</v>
      </c>
      <c r="R78" s="170">
        <f t="shared" si="50"/>
        <v>420.80849999999992</v>
      </c>
      <c r="S78" s="167">
        <f t="shared" si="51"/>
        <v>593.27099999999996</v>
      </c>
      <c r="T78" s="197">
        <f t="shared" si="52"/>
        <v>394.2</v>
      </c>
      <c r="U78" s="318">
        <f t="shared" si="53"/>
        <v>558.45000000000005</v>
      </c>
    </row>
    <row r="79" spans="3:21">
      <c r="C79" s="20">
        <v>74</v>
      </c>
      <c r="D79" s="23">
        <f t="shared" si="36"/>
        <v>1180.5220000000002</v>
      </c>
      <c r="E79" s="167">
        <f t="shared" si="37"/>
        <v>1737.3720000000001</v>
      </c>
      <c r="F79" s="23">
        <f t="shared" si="38"/>
        <v>1030.3020000000001</v>
      </c>
      <c r="G79" s="167">
        <f t="shared" si="39"/>
        <v>1525.6395000000002</v>
      </c>
      <c r="H79" s="197">
        <f t="shared" si="40"/>
        <v>801.97500000000002</v>
      </c>
      <c r="I79" s="180">
        <f t="shared" si="41"/>
        <v>1195.0999999999999</v>
      </c>
      <c r="J79" s="197">
        <f t="shared" si="42"/>
        <v>629</v>
      </c>
      <c r="K79" s="182">
        <f t="shared" si="43"/>
        <v>943.5</v>
      </c>
      <c r="L79" s="192">
        <f t="shared" si="44"/>
        <v>614.42200000000003</v>
      </c>
      <c r="M79" s="182">
        <f t="shared" si="45"/>
        <v>883.90533333333337</v>
      </c>
      <c r="N79" s="189">
        <f t="shared" si="46"/>
        <v>553.05133333333333</v>
      </c>
      <c r="O79" s="180">
        <f t="shared" si="47"/>
        <v>799.94925000000001</v>
      </c>
      <c r="P79" s="177">
        <f t="shared" si="48"/>
        <v>496.87916666666661</v>
      </c>
      <c r="Q79" s="167">
        <f t="shared" si="49"/>
        <v>722.73333333333335</v>
      </c>
      <c r="R79" s="170">
        <f t="shared" si="50"/>
        <v>426.57300000000004</v>
      </c>
      <c r="S79" s="167">
        <f t="shared" si="51"/>
        <v>601.39800000000002</v>
      </c>
      <c r="T79" s="197">
        <f t="shared" si="52"/>
        <v>399.6</v>
      </c>
      <c r="U79" s="318">
        <f t="shared" si="53"/>
        <v>566.1</v>
      </c>
    </row>
    <row r="80" spans="3:21">
      <c r="C80" s="20">
        <v>75</v>
      </c>
      <c r="D80" s="23">
        <f t="shared" si="36"/>
        <v>1196.4749999999999</v>
      </c>
      <c r="E80" s="167">
        <f t="shared" si="37"/>
        <v>1760.85</v>
      </c>
      <c r="F80" s="23">
        <f t="shared" si="38"/>
        <v>1044.2249999999999</v>
      </c>
      <c r="G80" s="167">
        <f t="shared" si="39"/>
        <v>1546.2562499999999</v>
      </c>
      <c r="H80" s="197">
        <f t="shared" si="40"/>
        <v>812.8125</v>
      </c>
      <c r="I80" s="180">
        <f t="shared" si="41"/>
        <v>1211.25</v>
      </c>
      <c r="J80" s="197">
        <f t="shared" si="42"/>
        <v>637.5</v>
      </c>
      <c r="K80" s="182">
        <f t="shared" si="43"/>
        <v>956.25</v>
      </c>
      <c r="L80" s="192">
        <f t="shared" si="44"/>
        <v>622.72500000000002</v>
      </c>
      <c r="M80" s="182">
        <f t="shared" si="45"/>
        <v>895.85</v>
      </c>
      <c r="N80" s="189">
        <f t="shared" si="46"/>
        <v>560.52499999999998</v>
      </c>
      <c r="O80" s="180">
        <f t="shared" si="47"/>
        <v>810.75937499999998</v>
      </c>
      <c r="P80" s="177">
        <f t="shared" si="48"/>
        <v>503.59375</v>
      </c>
      <c r="Q80" s="167">
        <f t="shared" si="49"/>
        <v>732.5</v>
      </c>
      <c r="R80" s="170">
        <f t="shared" si="50"/>
        <v>432.33749999999998</v>
      </c>
      <c r="S80" s="167">
        <f t="shared" si="51"/>
        <v>609.52499999999998</v>
      </c>
      <c r="T80" s="197">
        <f t="shared" si="52"/>
        <v>405</v>
      </c>
      <c r="U80" s="318">
        <f t="shared" si="53"/>
        <v>573.75</v>
      </c>
    </row>
    <row r="81" spans="3:21">
      <c r="C81" s="20">
        <v>76</v>
      </c>
      <c r="D81" s="23">
        <f t="shared" si="36"/>
        <v>1212.4279999999999</v>
      </c>
      <c r="E81" s="167">
        <f t="shared" si="37"/>
        <v>1784.328</v>
      </c>
      <c r="F81" s="23">
        <f t="shared" si="38"/>
        <v>1058.1479999999999</v>
      </c>
      <c r="G81" s="167">
        <f t="shared" si="39"/>
        <v>1566.8729999999998</v>
      </c>
      <c r="H81" s="197">
        <f t="shared" si="40"/>
        <v>823.65</v>
      </c>
      <c r="I81" s="180">
        <f t="shared" si="41"/>
        <v>1227.4000000000001</v>
      </c>
      <c r="J81" s="197">
        <f t="shared" si="42"/>
        <v>646</v>
      </c>
      <c r="K81" s="182">
        <f t="shared" si="43"/>
        <v>969</v>
      </c>
      <c r="L81" s="192">
        <f t="shared" si="44"/>
        <v>631.02800000000002</v>
      </c>
      <c r="M81" s="182">
        <f t="shared" si="45"/>
        <v>907.79466666666667</v>
      </c>
      <c r="N81" s="189">
        <f t="shared" si="46"/>
        <v>567.99866666666662</v>
      </c>
      <c r="O81" s="180">
        <f t="shared" si="47"/>
        <v>821.56949999999995</v>
      </c>
      <c r="P81" s="177">
        <f t="shared" si="48"/>
        <v>510.30833333333339</v>
      </c>
      <c r="Q81" s="167">
        <f t="shared" si="49"/>
        <v>742.26666666666665</v>
      </c>
      <c r="R81" s="170">
        <f t="shared" si="50"/>
        <v>438.10199999999998</v>
      </c>
      <c r="S81" s="167">
        <f t="shared" si="51"/>
        <v>617.65199999999993</v>
      </c>
      <c r="T81" s="197">
        <f t="shared" si="52"/>
        <v>410.4</v>
      </c>
      <c r="U81" s="318">
        <f t="shared" si="53"/>
        <v>581.4</v>
      </c>
    </row>
    <row r="82" spans="3:21">
      <c r="C82" s="20">
        <v>77</v>
      </c>
      <c r="D82" s="23">
        <f t="shared" si="36"/>
        <v>1228.3810000000001</v>
      </c>
      <c r="E82" s="167">
        <f t="shared" si="37"/>
        <v>1807.8060000000003</v>
      </c>
      <c r="F82" s="23">
        <f t="shared" si="38"/>
        <v>1072.0710000000001</v>
      </c>
      <c r="G82" s="167">
        <f t="shared" si="39"/>
        <v>1587.4897500000002</v>
      </c>
      <c r="H82" s="197">
        <f t="shared" si="40"/>
        <v>834.48749999999995</v>
      </c>
      <c r="I82" s="180">
        <f t="shared" si="41"/>
        <v>1243.55</v>
      </c>
      <c r="J82" s="197">
        <f t="shared" si="42"/>
        <v>654.5</v>
      </c>
      <c r="K82" s="182">
        <f t="shared" si="43"/>
        <v>981.75</v>
      </c>
      <c r="L82" s="192">
        <f t="shared" si="44"/>
        <v>639.33100000000013</v>
      </c>
      <c r="M82" s="182">
        <f t="shared" si="45"/>
        <v>919.73933333333343</v>
      </c>
      <c r="N82" s="189">
        <f t="shared" si="46"/>
        <v>575.47233333333338</v>
      </c>
      <c r="O82" s="180">
        <f t="shared" si="47"/>
        <v>832.37962500000015</v>
      </c>
      <c r="P82" s="177">
        <f t="shared" si="48"/>
        <v>517.02291666666656</v>
      </c>
      <c r="Q82" s="167">
        <f t="shared" si="49"/>
        <v>752.0333333333333</v>
      </c>
      <c r="R82" s="170">
        <f t="shared" si="50"/>
        <v>443.86650000000009</v>
      </c>
      <c r="S82" s="167">
        <f t="shared" si="51"/>
        <v>625.77900000000011</v>
      </c>
      <c r="T82" s="197">
        <f t="shared" si="52"/>
        <v>415.8</v>
      </c>
      <c r="U82" s="318">
        <f t="shared" si="53"/>
        <v>589.04999999999995</v>
      </c>
    </row>
    <row r="83" spans="3:21">
      <c r="C83" s="20">
        <v>78</v>
      </c>
      <c r="D83" s="23">
        <f t="shared" si="36"/>
        <v>1244.3340000000001</v>
      </c>
      <c r="E83" s="167">
        <f t="shared" si="37"/>
        <v>1831.2840000000001</v>
      </c>
      <c r="F83" s="23">
        <f t="shared" si="38"/>
        <v>1085.9940000000001</v>
      </c>
      <c r="G83" s="167">
        <f t="shared" si="39"/>
        <v>1608.1065000000003</v>
      </c>
      <c r="H83" s="197">
        <f t="shared" si="40"/>
        <v>845.32500000000005</v>
      </c>
      <c r="I83" s="180">
        <f t="shared" si="41"/>
        <v>1259.7</v>
      </c>
      <c r="J83" s="197">
        <f t="shared" si="42"/>
        <v>663</v>
      </c>
      <c r="K83" s="182">
        <f t="shared" si="43"/>
        <v>994.5</v>
      </c>
      <c r="L83" s="192">
        <f t="shared" si="44"/>
        <v>647.63400000000001</v>
      </c>
      <c r="M83" s="182">
        <f t="shared" si="45"/>
        <v>931.68399999999997</v>
      </c>
      <c r="N83" s="189">
        <f t="shared" si="46"/>
        <v>582.94600000000003</v>
      </c>
      <c r="O83" s="180">
        <f t="shared" si="47"/>
        <v>843.18975000000012</v>
      </c>
      <c r="P83" s="177">
        <f t="shared" si="48"/>
        <v>523.73749999999995</v>
      </c>
      <c r="Q83" s="167">
        <f t="shared" si="49"/>
        <v>761.8</v>
      </c>
      <c r="R83" s="170">
        <f t="shared" si="50"/>
        <v>449.63100000000003</v>
      </c>
      <c r="S83" s="167">
        <f t="shared" si="51"/>
        <v>633.90600000000006</v>
      </c>
      <c r="T83" s="197">
        <f t="shared" si="52"/>
        <v>421.2</v>
      </c>
      <c r="U83" s="318">
        <f t="shared" si="53"/>
        <v>596.70000000000005</v>
      </c>
    </row>
    <row r="84" spans="3:21">
      <c r="C84" s="20">
        <v>79</v>
      </c>
      <c r="D84" s="23">
        <f t="shared" si="36"/>
        <v>1260.287</v>
      </c>
      <c r="E84" s="167">
        <f t="shared" si="37"/>
        <v>1854.7620000000002</v>
      </c>
      <c r="F84" s="23">
        <f t="shared" si="38"/>
        <v>1099.9169999999999</v>
      </c>
      <c r="G84" s="167">
        <f t="shared" si="39"/>
        <v>1628.72325</v>
      </c>
      <c r="H84" s="197">
        <f t="shared" si="40"/>
        <v>856.16250000000002</v>
      </c>
      <c r="I84" s="180">
        <f t="shared" si="41"/>
        <v>1275.8499999999999</v>
      </c>
      <c r="J84" s="197">
        <f t="shared" si="42"/>
        <v>671.5</v>
      </c>
      <c r="K84" s="182">
        <f t="shared" si="43"/>
        <v>1007.25</v>
      </c>
      <c r="L84" s="192">
        <f t="shared" si="44"/>
        <v>655.9369999999999</v>
      </c>
      <c r="M84" s="182">
        <f t="shared" si="45"/>
        <v>943.62866666666662</v>
      </c>
      <c r="N84" s="189">
        <f t="shared" si="46"/>
        <v>590.41966666666667</v>
      </c>
      <c r="O84" s="180">
        <f t="shared" si="47"/>
        <v>853.99987500000009</v>
      </c>
      <c r="P84" s="177">
        <f t="shared" si="48"/>
        <v>530.45208333333335</v>
      </c>
      <c r="Q84" s="167">
        <f t="shared" si="49"/>
        <v>771.56666666666672</v>
      </c>
      <c r="R84" s="170">
        <f t="shared" si="50"/>
        <v>455.39550000000003</v>
      </c>
      <c r="S84" s="167">
        <f t="shared" si="51"/>
        <v>642.03300000000002</v>
      </c>
      <c r="T84" s="197">
        <f t="shared" si="52"/>
        <v>426.6</v>
      </c>
      <c r="U84" s="318">
        <f t="shared" si="53"/>
        <v>604.35</v>
      </c>
    </row>
    <row r="85" spans="3:21">
      <c r="C85" s="20">
        <v>80</v>
      </c>
      <c r="D85" s="23">
        <f t="shared" si="36"/>
        <v>1276.24</v>
      </c>
      <c r="E85" s="167">
        <f t="shared" si="37"/>
        <v>1878.24</v>
      </c>
      <c r="F85" s="23">
        <f t="shared" si="38"/>
        <v>1113.8399999999999</v>
      </c>
      <c r="G85" s="167">
        <f t="shared" si="39"/>
        <v>1649.34</v>
      </c>
      <c r="H85" s="197">
        <f t="shared" si="40"/>
        <v>867</v>
      </c>
      <c r="I85" s="180">
        <f t="shared" si="41"/>
        <v>1292</v>
      </c>
      <c r="J85" s="197">
        <f t="shared" si="42"/>
        <v>680</v>
      </c>
      <c r="K85" s="182">
        <f t="shared" si="43"/>
        <v>1020</v>
      </c>
      <c r="L85" s="192">
        <f t="shared" si="44"/>
        <v>664.24</v>
      </c>
      <c r="M85" s="182">
        <f t="shared" si="45"/>
        <v>955.57333333333327</v>
      </c>
      <c r="N85" s="189">
        <f t="shared" si="46"/>
        <v>597.89333333333343</v>
      </c>
      <c r="O85" s="180">
        <f t="shared" si="47"/>
        <v>864.81000000000006</v>
      </c>
      <c r="P85" s="177">
        <f t="shared" si="48"/>
        <v>537.16666666666663</v>
      </c>
      <c r="Q85" s="167">
        <f t="shared" si="49"/>
        <v>781.33333333333326</v>
      </c>
      <c r="R85" s="170">
        <f t="shared" si="50"/>
        <v>461.16</v>
      </c>
      <c r="S85" s="167">
        <f t="shared" si="51"/>
        <v>650.16</v>
      </c>
      <c r="T85" s="197">
        <f t="shared" si="52"/>
        <v>432</v>
      </c>
      <c r="U85" s="318">
        <f t="shared" si="53"/>
        <v>612</v>
      </c>
    </row>
    <row r="86" spans="3:21">
      <c r="C86" s="20">
        <v>81</v>
      </c>
      <c r="D86" s="23">
        <f t="shared" si="36"/>
        <v>1292.193</v>
      </c>
      <c r="E86" s="167">
        <f t="shared" si="37"/>
        <v>1901.7179999999998</v>
      </c>
      <c r="F86" s="23">
        <f t="shared" si="38"/>
        <v>1127.7629999999999</v>
      </c>
      <c r="G86" s="167">
        <f t="shared" si="39"/>
        <v>1669.9567500000001</v>
      </c>
      <c r="H86" s="197">
        <f t="shared" si="40"/>
        <v>877.83749999999998</v>
      </c>
      <c r="I86" s="180">
        <f t="shared" si="41"/>
        <v>1308.1500000000001</v>
      </c>
      <c r="J86" s="197">
        <f t="shared" si="42"/>
        <v>688.5</v>
      </c>
      <c r="K86" s="182">
        <f t="shared" si="43"/>
        <v>1032.75</v>
      </c>
      <c r="L86" s="192">
        <f t="shared" si="44"/>
        <v>672.54300000000012</v>
      </c>
      <c r="M86" s="182">
        <f t="shared" si="45"/>
        <v>967.51800000000003</v>
      </c>
      <c r="N86" s="189">
        <f t="shared" si="46"/>
        <v>605.36699999999996</v>
      </c>
      <c r="O86" s="180">
        <f t="shared" si="47"/>
        <v>875.62012500000003</v>
      </c>
      <c r="P86" s="177">
        <f t="shared" si="48"/>
        <v>543.88125000000002</v>
      </c>
      <c r="Q86" s="167">
        <f t="shared" si="49"/>
        <v>791.1</v>
      </c>
      <c r="R86" s="170">
        <f t="shared" si="50"/>
        <v>466.92450000000008</v>
      </c>
      <c r="S86" s="167">
        <f t="shared" si="51"/>
        <v>658.28700000000015</v>
      </c>
      <c r="T86" s="197">
        <f t="shared" si="52"/>
        <v>437.4</v>
      </c>
      <c r="U86" s="318">
        <f t="shared" si="53"/>
        <v>619.65</v>
      </c>
    </row>
    <row r="87" spans="3:21">
      <c r="C87" s="20">
        <v>82</v>
      </c>
      <c r="D87" s="23">
        <f t="shared" si="36"/>
        <v>1308.146</v>
      </c>
      <c r="E87" s="167">
        <f t="shared" si="37"/>
        <v>1925.1959999999999</v>
      </c>
      <c r="F87" s="23">
        <f t="shared" si="38"/>
        <v>1141.6859999999997</v>
      </c>
      <c r="G87" s="167">
        <f t="shared" si="39"/>
        <v>1690.5734999999997</v>
      </c>
      <c r="H87" s="197">
        <f t="shared" si="40"/>
        <v>888.67499999999995</v>
      </c>
      <c r="I87" s="180">
        <f t="shared" si="41"/>
        <v>1324.3</v>
      </c>
      <c r="J87" s="197">
        <f t="shared" si="42"/>
        <v>697</v>
      </c>
      <c r="K87" s="182">
        <f t="shared" si="43"/>
        <v>1045.5</v>
      </c>
      <c r="L87" s="192">
        <f t="shared" si="44"/>
        <v>680.84599999999989</v>
      </c>
      <c r="M87" s="182">
        <f t="shared" si="45"/>
        <v>979.46266666666645</v>
      </c>
      <c r="N87" s="189">
        <f t="shared" si="46"/>
        <v>612.84066666666672</v>
      </c>
      <c r="O87" s="180">
        <f t="shared" si="47"/>
        <v>886.43025</v>
      </c>
      <c r="P87" s="177">
        <f t="shared" si="48"/>
        <v>550.5958333333333</v>
      </c>
      <c r="Q87" s="167">
        <f t="shared" si="49"/>
        <v>800.86666666666667</v>
      </c>
      <c r="R87" s="170">
        <f t="shared" si="50"/>
        <v>472.68899999999996</v>
      </c>
      <c r="S87" s="167">
        <f t="shared" si="51"/>
        <v>666.41399999999999</v>
      </c>
      <c r="T87" s="197">
        <f t="shared" si="52"/>
        <v>442.8</v>
      </c>
      <c r="U87" s="318">
        <f t="shared" si="53"/>
        <v>627.29999999999995</v>
      </c>
    </row>
    <row r="88" spans="3:21">
      <c r="C88" s="20">
        <v>83</v>
      </c>
      <c r="D88" s="23">
        <f t="shared" si="36"/>
        <v>1324.0989999999997</v>
      </c>
      <c r="E88" s="167">
        <f t="shared" si="37"/>
        <v>1948.674</v>
      </c>
      <c r="F88" s="23">
        <f t="shared" si="38"/>
        <v>1155.6089999999999</v>
      </c>
      <c r="G88" s="167">
        <f t="shared" si="39"/>
        <v>1711.1902499999999</v>
      </c>
      <c r="H88" s="197">
        <f t="shared" si="40"/>
        <v>899.51250000000005</v>
      </c>
      <c r="I88" s="180">
        <f t="shared" si="41"/>
        <v>1340.45</v>
      </c>
      <c r="J88" s="197">
        <f t="shared" si="42"/>
        <v>705.5</v>
      </c>
      <c r="K88" s="182">
        <f t="shared" si="43"/>
        <v>1058.25</v>
      </c>
      <c r="L88" s="192">
        <f t="shared" si="44"/>
        <v>689.149</v>
      </c>
      <c r="M88" s="182">
        <f t="shared" si="45"/>
        <v>991.40733333333333</v>
      </c>
      <c r="N88" s="189">
        <f t="shared" si="46"/>
        <v>620.31433333333337</v>
      </c>
      <c r="O88" s="180">
        <f t="shared" si="47"/>
        <v>897.24037499999997</v>
      </c>
      <c r="P88" s="177">
        <f t="shared" si="48"/>
        <v>557.3104166666667</v>
      </c>
      <c r="Q88" s="167">
        <f t="shared" si="49"/>
        <v>810.63333333333333</v>
      </c>
      <c r="R88" s="170">
        <f t="shared" si="50"/>
        <v>478.45349999999991</v>
      </c>
      <c r="S88" s="167">
        <f t="shared" si="51"/>
        <v>674.54099999999994</v>
      </c>
      <c r="T88" s="197">
        <f t="shared" si="52"/>
        <v>448.2</v>
      </c>
      <c r="U88" s="318">
        <f t="shared" si="53"/>
        <v>634.95000000000005</v>
      </c>
    </row>
    <row r="89" spans="3:21">
      <c r="C89" s="20">
        <v>84</v>
      </c>
      <c r="D89" s="23">
        <f t="shared" si="36"/>
        <v>1340.0520000000001</v>
      </c>
      <c r="E89" s="167">
        <f t="shared" si="37"/>
        <v>1972.152</v>
      </c>
      <c r="F89" s="23">
        <f t="shared" si="38"/>
        <v>1169.5319999999999</v>
      </c>
      <c r="G89" s="167">
        <f t="shared" si="39"/>
        <v>1731.8069999999998</v>
      </c>
      <c r="H89" s="197">
        <f t="shared" si="40"/>
        <v>910.35</v>
      </c>
      <c r="I89" s="180">
        <f t="shared" si="41"/>
        <v>1356.6</v>
      </c>
      <c r="J89" s="197">
        <f t="shared" si="42"/>
        <v>714</v>
      </c>
      <c r="K89" s="182">
        <f t="shared" si="43"/>
        <v>1071</v>
      </c>
      <c r="L89" s="192">
        <f t="shared" si="44"/>
        <v>697.452</v>
      </c>
      <c r="M89" s="182">
        <f t="shared" si="45"/>
        <v>1003.3519999999999</v>
      </c>
      <c r="N89" s="189">
        <f t="shared" si="46"/>
        <v>627.78800000000001</v>
      </c>
      <c r="O89" s="180">
        <f t="shared" si="47"/>
        <v>908.05049999999994</v>
      </c>
      <c r="P89" s="177">
        <f t="shared" si="48"/>
        <v>564.02499999999998</v>
      </c>
      <c r="Q89" s="167">
        <f t="shared" si="49"/>
        <v>820.4</v>
      </c>
      <c r="R89" s="170">
        <f t="shared" si="50"/>
        <v>484.21800000000002</v>
      </c>
      <c r="S89" s="167">
        <f t="shared" si="51"/>
        <v>682.66800000000012</v>
      </c>
      <c r="T89" s="197">
        <f t="shared" si="52"/>
        <v>453.6</v>
      </c>
      <c r="U89" s="318">
        <f t="shared" si="53"/>
        <v>642.6</v>
      </c>
    </row>
    <row r="90" spans="3:21">
      <c r="C90" s="20">
        <v>85</v>
      </c>
      <c r="D90" s="23">
        <f t="shared" si="36"/>
        <v>1356.0050000000001</v>
      </c>
      <c r="E90" s="167">
        <f t="shared" si="37"/>
        <v>1995.63</v>
      </c>
      <c r="F90" s="23">
        <f t="shared" si="38"/>
        <v>1183.4549999999999</v>
      </c>
      <c r="G90" s="167">
        <f t="shared" si="39"/>
        <v>1752.4237499999999</v>
      </c>
      <c r="H90" s="197">
        <f t="shared" si="40"/>
        <v>921.1875</v>
      </c>
      <c r="I90" s="180">
        <f t="shared" si="41"/>
        <v>1372.75</v>
      </c>
      <c r="J90" s="197">
        <f t="shared" si="42"/>
        <v>722.5</v>
      </c>
      <c r="K90" s="182">
        <f t="shared" si="43"/>
        <v>1083.75</v>
      </c>
      <c r="L90" s="192">
        <f t="shared" si="44"/>
        <v>705.755</v>
      </c>
      <c r="M90" s="182">
        <f t="shared" si="45"/>
        <v>1015.2966666666667</v>
      </c>
      <c r="N90" s="189">
        <f t="shared" si="46"/>
        <v>635.26166666666654</v>
      </c>
      <c r="O90" s="180">
        <f t="shared" si="47"/>
        <v>918.86062499999991</v>
      </c>
      <c r="P90" s="177">
        <f t="shared" si="48"/>
        <v>570.73958333333326</v>
      </c>
      <c r="Q90" s="167">
        <f t="shared" si="49"/>
        <v>830.16666666666663</v>
      </c>
      <c r="R90" s="170">
        <f t="shared" si="50"/>
        <v>489.98250000000002</v>
      </c>
      <c r="S90" s="167">
        <f t="shared" si="51"/>
        <v>690.79499999999996</v>
      </c>
      <c r="T90" s="197">
        <f t="shared" si="52"/>
        <v>459</v>
      </c>
      <c r="U90" s="318">
        <f t="shared" si="53"/>
        <v>650.25</v>
      </c>
    </row>
    <row r="91" spans="3:21">
      <c r="C91" s="20">
        <v>86</v>
      </c>
      <c r="D91" s="23">
        <f t="shared" si="36"/>
        <v>1371.9579999999999</v>
      </c>
      <c r="E91" s="167">
        <f t="shared" si="37"/>
        <v>2019.1079999999999</v>
      </c>
      <c r="F91" s="23">
        <f t="shared" si="38"/>
        <v>1197.3779999999999</v>
      </c>
      <c r="G91" s="167">
        <f t="shared" si="39"/>
        <v>1773.0405000000001</v>
      </c>
      <c r="H91" s="197">
        <f t="shared" si="40"/>
        <v>932.02499999999998</v>
      </c>
      <c r="I91" s="180">
        <f t="shared" si="41"/>
        <v>1388.9</v>
      </c>
      <c r="J91" s="197">
        <f t="shared" si="42"/>
        <v>731</v>
      </c>
      <c r="K91" s="182">
        <f t="shared" si="43"/>
        <v>1096.5</v>
      </c>
      <c r="L91" s="192">
        <f t="shared" si="44"/>
        <v>714.05799999999999</v>
      </c>
      <c r="M91" s="182">
        <f t="shared" si="45"/>
        <v>1027.2413333333334</v>
      </c>
      <c r="N91" s="189">
        <f t="shared" si="46"/>
        <v>642.7353333333333</v>
      </c>
      <c r="O91" s="180">
        <f t="shared" si="47"/>
        <v>929.67074999999988</v>
      </c>
      <c r="P91" s="177">
        <f t="shared" si="48"/>
        <v>577.45416666666677</v>
      </c>
      <c r="Q91" s="167">
        <f t="shared" si="49"/>
        <v>839.93333333333339</v>
      </c>
      <c r="R91" s="170">
        <f t="shared" si="50"/>
        <v>495.74699999999996</v>
      </c>
      <c r="S91" s="167">
        <f t="shared" si="51"/>
        <v>698.92199999999991</v>
      </c>
      <c r="T91" s="197">
        <f t="shared" si="52"/>
        <v>464.4</v>
      </c>
      <c r="U91" s="318">
        <f t="shared" si="53"/>
        <v>657.9</v>
      </c>
    </row>
    <row r="92" spans="3:21">
      <c r="C92" s="20">
        <v>87</v>
      </c>
      <c r="D92" s="23">
        <f t="shared" si="36"/>
        <v>1387.9110000000003</v>
      </c>
      <c r="E92" s="167">
        <f t="shared" si="37"/>
        <v>2042.5860000000002</v>
      </c>
      <c r="F92" s="23">
        <f t="shared" si="38"/>
        <v>1211.3009999999997</v>
      </c>
      <c r="G92" s="167">
        <f t="shared" si="39"/>
        <v>1793.6572499999997</v>
      </c>
      <c r="H92" s="197">
        <f t="shared" si="40"/>
        <v>942.86249999999995</v>
      </c>
      <c r="I92" s="180">
        <f t="shared" si="41"/>
        <v>1405.05</v>
      </c>
      <c r="J92" s="197">
        <f t="shared" si="42"/>
        <v>739.5</v>
      </c>
      <c r="K92" s="182">
        <f t="shared" si="43"/>
        <v>1109.25</v>
      </c>
      <c r="L92" s="192">
        <f t="shared" si="44"/>
        <v>722.36099999999999</v>
      </c>
      <c r="M92" s="182">
        <f t="shared" si="45"/>
        <v>1039.1859999999999</v>
      </c>
      <c r="N92" s="189">
        <f t="shared" si="46"/>
        <v>650.20899999999995</v>
      </c>
      <c r="O92" s="180">
        <f t="shared" si="47"/>
        <v>940.48087499999986</v>
      </c>
      <c r="P92" s="177">
        <f t="shared" si="48"/>
        <v>584.16875000000005</v>
      </c>
      <c r="Q92" s="167">
        <f t="shared" si="49"/>
        <v>849.7</v>
      </c>
      <c r="R92" s="170">
        <f t="shared" si="50"/>
        <v>501.51150000000001</v>
      </c>
      <c r="S92" s="167">
        <f t="shared" si="51"/>
        <v>707.04899999999998</v>
      </c>
      <c r="T92" s="197">
        <f t="shared" si="52"/>
        <v>469.8</v>
      </c>
      <c r="U92" s="318">
        <f t="shared" si="53"/>
        <v>665.55</v>
      </c>
    </row>
    <row r="93" spans="3:21">
      <c r="C93" s="20">
        <v>88</v>
      </c>
      <c r="D93" s="23">
        <f t="shared" si="36"/>
        <v>1403.8639999999998</v>
      </c>
      <c r="E93" s="167">
        <f t="shared" si="37"/>
        <v>2066.0639999999999</v>
      </c>
      <c r="F93" s="23">
        <f t="shared" si="38"/>
        <v>1225.2240000000002</v>
      </c>
      <c r="G93" s="167">
        <f t="shared" si="39"/>
        <v>1814.2740000000003</v>
      </c>
      <c r="H93" s="197">
        <f t="shared" si="40"/>
        <v>953.7</v>
      </c>
      <c r="I93" s="180">
        <f t="shared" si="41"/>
        <v>1421.2</v>
      </c>
      <c r="J93" s="197">
        <f t="shared" si="42"/>
        <v>748</v>
      </c>
      <c r="K93" s="182">
        <f t="shared" si="43"/>
        <v>1122</v>
      </c>
      <c r="L93" s="192">
        <f t="shared" si="44"/>
        <v>730.66399999999999</v>
      </c>
      <c r="M93" s="182">
        <f t="shared" si="45"/>
        <v>1051.1306666666665</v>
      </c>
      <c r="N93" s="189">
        <f t="shared" si="46"/>
        <v>657.68266666666671</v>
      </c>
      <c r="O93" s="180">
        <f t="shared" si="47"/>
        <v>951.29100000000005</v>
      </c>
      <c r="P93" s="177">
        <f t="shared" si="48"/>
        <v>590.88333333333321</v>
      </c>
      <c r="Q93" s="167">
        <f t="shared" si="49"/>
        <v>859.46666666666658</v>
      </c>
      <c r="R93" s="170">
        <f t="shared" si="50"/>
        <v>507.27600000000001</v>
      </c>
      <c r="S93" s="167">
        <f t="shared" si="51"/>
        <v>715.17600000000004</v>
      </c>
      <c r="T93" s="197">
        <f t="shared" si="52"/>
        <v>475.2</v>
      </c>
      <c r="U93" s="318">
        <f t="shared" si="53"/>
        <v>673.2</v>
      </c>
    </row>
    <row r="94" spans="3:21">
      <c r="C94" s="20">
        <v>89</v>
      </c>
      <c r="D94" s="23">
        <f t="shared" si="36"/>
        <v>1419.817</v>
      </c>
      <c r="E94" s="167">
        <f t="shared" si="37"/>
        <v>2089.5419999999999</v>
      </c>
      <c r="F94" s="23">
        <f t="shared" si="38"/>
        <v>1239.1469999999999</v>
      </c>
      <c r="G94" s="167">
        <f t="shared" si="39"/>
        <v>1834.89075</v>
      </c>
      <c r="H94" s="197">
        <f t="shared" si="40"/>
        <v>964.53750000000002</v>
      </c>
      <c r="I94" s="180">
        <f t="shared" si="41"/>
        <v>1437.35</v>
      </c>
      <c r="J94" s="197">
        <f t="shared" si="42"/>
        <v>756.5</v>
      </c>
      <c r="K94" s="182">
        <f t="shared" si="43"/>
        <v>1134.75</v>
      </c>
      <c r="L94" s="192">
        <f t="shared" si="44"/>
        <v>738.96699999999998</v>
      </c>
      <c r="M94" s="182">
        <f t="shared" si="45"/>
        <v>1063.0753333333334</v>
      </c>
      <c r="N94" s="189">
        <f t="shared" si="46"/>
        <v>665.15633333333335</v>
      </c>
      <c r="O94" s="180">
        <f t="shared" si="47"/>
        <v>962.10112500000002</v>
      </c>
      <c r="P94" s="177">
        <f t="shared" si="48"/>
        <v>597.59791666666672</v>
      </c>
      <c r="Q94" s="167">
        <f t="shared" si="49"/>
        <v>869.23333333333335</v>
      </c>
      <c r="R94" s="170">
        <f t="shared" si="50"/>
        <v>513.04050000000007</v>
      </c>
      <c r="S94" s="167">
        <f t="shared" si="51"/>
        <v>723.30300000000011</v>
      </c>
      <c r="T94" s="197">
        <f t="shared" si="52"/>
        <v>480.6</v>
      </c>
      <c r="U94" s="318">
        <f t="shared" si="53"/>
        <v>680.85</v>
      </c>
    </row>
    <row r="95" spans="3:21">
      <c r="C95" s="20">
        <v>90</v>
      </c>
      <c r="D95" s="23">
        <f t="shared" si="36"/>
        <v>1435.77</v>
      </c>
      <c r="E95" s="167">
        <f t="shared" si="37"/>
        <v>2113.02</v>
      </c>
      <c r="F95" s="23">
        <f t="shared" si="38"/>
        <v>1253.07</v>
      </c>
      <c r="G95" s="167">
        <f t="shared" si="39"/>
        <v>1855.5075000000002</v>
      </c>
      <c r="H95" s="197">
        <f t="shared" si="40"/>
        <v>975.375</v>
      </c>
      <c r="I95" s="180">
        <f t="shared" si="41"/>
        <v>1453.5</v>
      </c>
      <c r="J95" s="197">
        <f t="shared" si="42"/>
        <v>765</v>
      </c>
      <c r="K95" s="182">
        <f t="shared" si="43"/>
        <v>1147.5</v>
      </c>
      <c r="L95" s="192">
        <f t="shared" si="44"/>
        <v>747.27</v>
      </c>
      <c r="M95" s="182">
        <f t="shared" si="45"/>
        <v>1075.02</v>
      </c>
      <c r="N95" s="189">
        <f t="shared" si="46"/>
        <v>672.63</v>
      </c>
      <c r="O95" s="180">
        <f t="shared" si="47"/>
        <v>972.91125</v>
      </c>
      <c r="P95" s="177">
        <f t="shared" si="48"/>
        <v>604.3125</v>
      </c>
      <c r="Q95" s="167">
        <f t="shared" si="49"/>
        <v>879</v>
      </c>
      <c r="R95" s="170">
        <f t="shared" si="50"/>
        <v>518.80500000000006</v>
      </c>
      <c r="S95" s="167">
        <f t="shared" si="51"/>
        <v>731.43000000000006</v>
      </c>
      <c r="T95" s="197">
        <f t="shared" si="52"/>
        <v>486</v>
      </c>
      <c r="U95" s="318">
        <f t="shared" si="53"/>
        <v>688.5</v>
      </c>
    </row>
    <row r="96" spans="3:21">
      <c r="C96" s="20">
        <v>91</v>
      </c>
      <c r="D96" s="23">
        <f t="shared" si="36"/>
        <v>1451.7230000000002</v>
      </c>
      <c r="E96" s="167">
        <f t="shared" si="37"/>
        <v>2136.4980000000005</v>
      </c>
      <c r="F96" s="23">
        <f t="shared" si="38"/>
        <v>1266.9929999999999</v>
      </c>
      <c r="G96" s="167">
        <f t="shared" si="39"/>
        <v>1876.1242500000001</v>
      </c>
      <c r="H96" s="197">
        <f t="shared" si="40"/>
        <v>986.21249999999998</v>
      </c>
      <c r="I96" s="180">
        <f t="shared" si="41"/>
        <v>1469.65</v>
      </c>
      <c r="J96" s="197">
        <f t="shared" si="42"/>
        <v>773.5</v>
      </c>
      <c r="K96" s="182">
        <f t="shared" si="43"/>
        <v>1160.25</v>
      </c>
      <c r="L96" s="192">
        <f t="shared" si="44"/>
        <v>755.57300000000009</v>
      </c>
      <c r="M96" s="182">
        <f t="shared" si="45"/>
        <v>1086.9646666666667</v>
      </c>
      <c r="N96" s="189">
        <f t="shared" si="46"/>
        <v>680.10366666666664</v>
      </c>
      <c r="O96" s="180">
        <f t="shared" si="47"/>
        <v>983.72137499999997</v>
      </c>
      <c r="P96" s="177">
        <f t="shared" si="48"/>
        <v>611.02708333333328</v>
      </c>
      <c r="Q96" s="167">
        <f t="shared" si="49"/>
        <v>888.76666666666665</v>
      </c>
      <c r="R96" s="170">
        <f t="shared" si="50"/>
        <v>524.56949999999995</v>
      </c>
      <c r="S96" s="167">
        <f t="shared" si="51"/>
        <v>739.5569999999999</v>
      </c>
      <c r="T96" s="197">
        <f t="shared" si="52"/>
        <v>491.4</v>
      </c>
      <c r="U96" s="318">
        <f t="shared" si="53"/>
        <v>696.15</v>
      </c>
    </row>
    <row r="97" spans="3:21">
      <c r="C97" s="20">
        <v>92</v>
      </c>
      <c r="D97" s="23">
        <f t="shared" si="36"/>
        <v>1467.6760000000002</v>
      </c>
      <c r="E97" s="167">
        <f t="shared" si="37"/>
        <v>2159.9760000000001</v>
      </c>
      <c r="F97" s="23">
        <f t="shared" si="38"/>
        <v>1280.9160000000002</v>
      </c>
      <c r="G97" s="167">
        <f t="shared" si="39"/>
        <v>1896.7410000000002</v>
      </c>
      <c r="H97" s="197">
        <f t="shared" si="40"/>
        <v>997.05</v>
      </c>
      <c r="I97" s="180">
        <f t="shared" si="41"/>
        <v>1485.8</v>
      </c>
      <c r="J97" s="197">
        <f t="shared" si="42"/>
        <v>782</v>
      </c>
      <c r="K97" s="182">
        <f t="shared" si="43"/>
        <v>1173</v>
      </c>
      <c r="L97" s="192">
        <f t="shared" si="44"/>
        <v>763.87600000000009</v>
      </c>
      <c r="M97" s="182">
        <f t="shared" si="45"/>
        <v>1098.9093333333335</v>
      </c>
      <c r="N97" s="189">
        <f t="shared" si="46"/>
        <v>687.5773333333334</v>
      </c>
      <c r="O97" s="180">
        <f t="shared" si="47"/>
        <v>994.53150000000016</v>
      </c>
      <c r="P97" s="177">
        <f t="shared" si="48"/>
        <v>617.74166666666679</v>
      </c>
      <c r="Q97" s="167">
        <f t="shared" si="49"/>
        <v>898.53333333333342</v>
      </c>
      <c r="R97" s="170">
        <f t="shared" si="50"/>
        <v>530.33400000000006</v>
      </c>
      <c r="S97" s="167">
        <f t="shared" si="51"/>
        <v>747.68400000000008</v>
      </c>
      <c r="T97" s="197">
        <f t="shared" si="52"/>
        <v>496.8</v>
      </c>
      <c r="U97" s="318">
        <f t="shared" si="53"/>
        <v>703.8</v>
      </c>
    </row>
    <row r="98" spans="3:21">
      <c r="C98" s="20">
        <v>93</v>
      </c>
      <c r="D98" s="23">
        <f t="shared" si="36"/>
        <v>1483.6289999999999</v>
      </c>
      <c r="E98" s="167">
        <f t="shared" si="37"/>
        <v>2183.4539999999997</v>
      </c>
      <c r="F98" s="23">
        <f t="shared" si="38"/>
        <v>1294.8390000000002</v>
      </c>
      <c r="G98" s="167">
        <f t="shared" si="39"/>
        <v>1917.3577500000001</v>
      </c>
      <c r="H98" s="197">
        <f t="shared" si="40"/>
        <v>1007.8875</v>
      </c>
      <c r="I98" s="180">
        <f t="shared" si="41"/>
        <v>1501.95</v>
      </c>
      <c r="J98" s="197">
        <f t="shared" si="42"/>
        <v>790.5</v>
      </c>
      <c r="K98" s="182">
        <f t="shared" si="43"/>
        <v>1185.75</v>
      </c>
      <c r="L98" s="192">
        <f t="shared" si="44"/>
        <v>772.17900000000009</v>
      </c>
      <c r="M98" s="182">
        <f t="shared" si="45"/>
        <v>1110.854</v>
      </c>
      <c r="N98" s="189">
        <f t="shared" si="46"/>
        <v>695.05100000000004</v>
      </c>
      <c r="O98" s="180">
        <f t="shared" si="47"/>
        <v>1005.3416250000001</v>
      </c>
      <c r="P98" s="177">
        <f t="shared" si="48"/>
        <v>624.45624999999995</v>
      </c>
      <c r="Q98" s="167">
        <f t="shared" si="49"/>
        <v>908.3</v>
      </c>
      <c r="R98" s="170">
        <f t="shared" si="50"/>
        <v>536.09850000000006</v>
      </c>
      <c r="S98" s="167">
        <f t="shared" si="51"/>
        <v>755.81100000000004</v>
      </c>
      <c r="T98" s="197">
        <f t="shared" si="52"/>
        <v>502.2</v>
      </c>
      <c r="U98" s="318">
        <f t="shared" si="53"/>
        <v>711.45</v>
      </c>
    </row>
    <row r="99" spans="3:21">
      <c r="C99" s="20">
        <v>94</v>
      </c>
      <c r="D99" s="23">
        <f t="shared" si="36"/>
        <v>1499.5819999999997</v>
      </c>
      <c r="E99" s="167">
        <f t="shared" si="37"/>
        <v>2206.9319999999998</v>
      </c>
      <c r="F99" s="23">
        <f t="shared" si="38"/>
        <v>1308.7619999999999</v>
      </c>
      <c r="G99" s="167">
        <f t="shared" si="39"/>
        <v>1937.9744999999998</v>
      </c>
      <c r="H99" s="197">
        <f t="shared" si="40"/>
        <v>1018.725</v>
      </c>
      <c r="I99" s="180">
        <f t="shared" si="41"/>
        <v>1518.1</v>
      </c>
      <c r="J99" s="197">
        <f t="shared" si="42"/>
        <v>799</v>
      </c>
      <c r="K99" s="182">
        <f t="shared" si="43"/>
        <v>1198.5</v>
      </c>
      <c r="L99" s="192">
        <f t="shared" si="44"/>
        <v>780.48199999999997</v>
      </c>
      <c r="M99" s="182">
        <f t="shared" si="45"/>
        <v>1122.7986666666666</v>
      </c>
      <c r="N99" s="189">
        <f t="shared" si="46"/>
        <v>702.52466666666658</v>
      </c>
      <c r="O99" s="180">
        <f t="shared" si="47"/>
        <v>1016.1517499999999</v>
      </c>
      <c r="P99" s="177">
        <f t="shared" si="48"/>
        <v>631.17083333333323</v>
      </c>
      <c r="Q99" s="167">
        <f t="shared" si="49"/>
        <v>918.06666666666661</v>
      </c>
      <c r="R99" s="170">
        <f t="shared" si="50"/>
        <v>541.86299999999983</v>
      </c>
      <c r="S99" s="167">
        <f t="shared" si="51"/>
        <v>763.93799999999987</v>
      </c>
      <c r="T99" s="197">
        <f t="shared" si="52"/>
        <v>507.6</v>
      </c>
      <c r="U99" s="318">
        <f t="shared" si="53"/>
        <v>719.1</v>
      </c>
    </row>
    <row r="100" spans="3:21">
      <c r="C100" s="20">
        <v>95</v>
      </c>
      <c r="D100" s="23">
        <f t="shared" si="36"/>
        <v>1515.5350000000001</v>
      </c>
      <c r="E100" s="167">
        <f t="shared" si="37"/>
        <v>2230.41</v>
      </c>
      <c r="F100" s="23">
        <f t="shared" si="38"/>
        <v>1322.6849999999999</v>
      </c>
      <c r="G100" s="167">
        <f t="shared" si="39"/>
        <v>1958.5912499999999</v>
      </c>
      <c r="H100" s="197">
        <f t="shared" si="40"/>
        <v>1029.5625</v>
      </c>
      <c r="I100" s="180">
        <f t="shared" si="41"/>
        <v>1534.25</v>
      </c>
      <c r="J100" s="197">
        <f t="shared" si="42"/>
        <v>807.5</v>
      </c>
      <c r="K100" s="182">
        <f t="shared" si="43"/>
        <v>1211.25</v>
      </c>
      <c r="L100" s="192">
        <f t="shared" si="44"/>
        <v>788.78499999999997</v>
      </c>
      <c r="M100" s="182">
        <f t="shared" si="45"/>
        <v>1134.7433333333333</v>
      </c>
      <c r="N100" s="189">
        <f t="shared" si="46"/>
        <v>709.99833333333333</v>
      </c>
      <c r="O100" s="180">
        <f t="shared" si="47"/>
        <v>1026.961875</v>
      </c>
      <c r="P100" s="177">
        <f t="shared" si="48"/>
        <v>637.88541666666674</v>
      </c>
      <c r="Q100" s="167">
        <f t="shared" si="49"/>
        <v>927.83333333333337</v>
      </c>
      <c r="R100" s="170">
        <f t="shared" si="50"/>
        <v>547.62750000000005</v>
      </c>
      <c r="S100" s="167">
        <f t="shared" si="51"/>
        <v>772.06500000000005</v>
      </c>
      <c r="T100" s="197">
        <f t="shared" si="52"/>
        <v>513</v>
      </c>
      <c r="U100" s="318">
        <f t="shared" si="53"/>
        <v>726.75</v>
      </c>
    </row>
    <row r="101" spans="3:21">
      <c r="C101" s="20">
        <v>96</v>
      </c>
      <c r="D101" s="23">
        <f t="shared" si="36"/>
        <v>1531.4880000000001</v>
      </c>
      <c r="E101" s="167">
        <f t="shared" si="37"/>
        <v>2253.8879999999999</v>
      </c>
      <c r="F101" s="23">
        <f t="shared" si="38"/>
        <v>1336.6079999999999</v>
      </c>
      <c r="G101" s="167">
        <f t="shared" si="39"/>
        <v>1979.2080000000001</v>
      </c>
      <c r="H101" s="197">
        <f t="shared" si="40"/>
        <v>1040.4000000000001</v>
      </c>
      <c r="I101" s="180">
        <f t="shared" si="41"/>
        <v>1550.4</v>
      </c>
      <c r="J101" s="197">
        <f t="shared" si="42"/>
        <v>816</v>
      </c>
      <c r="K101" s="182">
        <f t="shared" si="43"/>
        <v>1224</v>
      </c>
      <c r="L101" s="192">
        <f t="shared" si="44"/>
        <v>797.08799999999985</v>
      </c>
      <c r="M101" s="182">
        <f t="shared" si="45"/>
        <v>1146.6879999999999</v>
      </c>
      <c r="N101" s="189">
        <f t="shared" si="46"/>
        <v>717.47199999999998</v>
      </c>
      <c r="O101" s="180">
        <f t="shared" si="47"/>
        <v>1037.7719999999999</v>
      </c>
      <c r="P101" s="177">
        <f t="shared" si="48"/>
        <v>644.6</v>
      </c>
      <c r="Q101" s="167">
        <f t="shared" si="49"/>
        <v>937.6</v>
      </c>
      <c r="R101" s="170">
        <f t="shared" si="50"/>
        <v>553.39200000000005</v>
      </c>
      <c r="S101" s="167">
        <f t="shared" si="51"/>
        <v>780.19199999999989</v>
      </c>
      <c r="T101" s="197">
        <f t="shared" si="52"/>
        <v>518.4</v>
      </c>
      <c r="U101" s="318">
        <f t="shared" si="53"/>
        <v>734.4</v>
      </c>
    </row>
    <row r="102" spans="3:21">
      <c r="C102" s="20">
        <v>97</v>
      </c>
      <c r="D102" s="23">
        <f t="shared" ref="D102:D105" si="54">$D$4*(C102/100)/12-($D$4*(C102/100)/12*VLOOKUP($D$5,P_REDUCTION,2,FALSE)/100)</f>
        <v>1547.441</v>
      </c>
      <c r="E102" s="167">
        <f t="shared" si="37"/>
        <v>2277.366</v>
      </c>
      <c r="F102" s="23">
        <f t="shared" si="38"/>
        <v>1350.5309999999997</v>
      </c>
      <c r="G102" s="167">
        <f t="shared" si="39"/>
        <v>1999.8247499999998</v>
      </c>
      <c r="H102" s="197">
        <f t="shared" si="40"/>
        <v>1051.2375</v>
      </c>
      <c r="I102" s="180">
        <f t="shared" si="41"/>
        <v>1566.55</v>
      </c>
      <c r="J102" s="197">
        <f t="shared" si="42"/>
        <v>824.5</v>
      </c>
      <c r="K102" s="182">
        <f t="shared" si="43"/>
        <v>1236.75</v>
      </c>
      <c r="L102" s="192">
        <f t="shared" si="44"/>
        <v>805.39099999999985</v>
      </c>
      <c r="M102" s="182">
        <f t="shared" si="45"/>
        <v>1158.6326666666664</v>
      </c>
      <c r="N102" s="189">
        <f t="shared" si="46"/>
        <v>724.94566666666663</v>
      </c>
      <c r="O102" s="180">
        <f t="shared" si="47"/>
        <v>1048.5821249999999</v>
      </c>
      <c r="P102" s="177">
        <f t="shared" si="48"/>
        <v>651.3145833333333</v>
      </c>
      <c r="Q102" s="167">
        <f t="shared" si="49"/>
        <v>947.36666666666656</v>
      </c>
      <c r="R102" s="170">
        <f t="shared" si="50"/>
        <v>559.15650000000005</v>
      </c>
      <c r="S102" s="167">
        <f t="shared" si="51"/>
        <v>788.31899999999996</v>
      </c>
      <c r="T102" s="197">
        <f t="shared" si="52"/>
        <v>523.79999999999995</v>
      </c>
      <c r="U102" s="318">
        <f t="shared" si="53"/>
        <v>742.05</v>
      </c>
    </row>
    <row r="103" spans="3:21">
      <c r="C103" s="20">
        <v>98</v>
      </c>
      <c r="D103" s="23">
        <f t="shared" si="54"/>
        <v>1563.394</v>
      </c>
      <c r="E103" s="167">
        <f t="shared" si="37"/>
        <v>2300.8440000000001</v>
      </c>
      <c r="F103" s="23">
        <f t="shared" si="38"/>
        <v>1364.454</v>
      </c>
      <c r="G103" s="167">
        <f t="shared" si="39"/>
        <v>2020.4414999999999</v>
      </c>
      <c r="H103" s="197">
        <f t="shared" si="40"/>
        <v>1062.075</v>
      </c>
      <c r="I103" s="180">
        <f t="shared" si="41"/>
        <v>1582.7</v>
      </c>
      <c r="J103" s="197">
        <f t="shared" si="42"/>
        <v>833</v>
      </c>
      <c r="K103" s="182">
        <f t="shared" si="43"/>
        <v>1249.5</v>
      </c>
      <c r="L103" s="192">
        <f t="shared" si="44"/>
        <v>813.69400000000007</v>
      </c>
      <c r="M103" s="182">
        <f t="shared" si="45"/>
        <v>1170.5773333333336</v>
      </c>
      <c r="N103" s="189">
        <f t="shared" si="46"/>
        <v>732.41933333333338</v>
      </c>
      <c r="O103" s="180">
        <f t="shared" si="47"/>
        <v>1059.3922499999999</v>
      </c>
      <c r="P103" s="177">
        <f t="shared" si="48"/>
        <v>658.0291666666667</v>
      </c>
      <c r="Q103" s="167">
        <f t="shared" si="49"/>
        <v>957.13333333333344</v>
      </c>
      <c r="R103" s="170">
        <f t="shared" si="50"/>
        <v>564.92100000000005</v>
      </c>
      <c r="S103" s="167">
        <f t="shared" si="51"/>
        <v>796.44599999999991</v>
      </c>
      <c r="T103" s="197">
        <f t="shared" si="52"/>
        <v>529.20000000000005</v>
      </c>
      <c r="U103" s="318">
        <f t="shared" si="53"/>
        <v>749.7</v>
      </c>
    </row>
    <row r="104" spans="3:21">
      <c r="C104" s="20">
        <v>99</v>
      </c>
      <c r="D104" s="23">
        <f t="shared" si="54"/>
        <v>1579.347</v>
      </c>
      <c r="E104" s="167">
        <f t="shared" si="37"/>
        <v>2324.3220000000001</v>
      </c>
      <c r="F104" s="23">
        <f t="shared" si="38"/>
        <v>1378.377</v>
      </c>
      <c r="G104" s="167">
        <f t="shared" si="39"/>
        <v>2041.05825</v>
      </c>
      <c r="H104" s="197">
        <f t="shared" si="40"/>
        <v>1072.9124999999999</v>
      </c>
      <c r="I104" s="180">
        <f t="shared" si="41"/>
        <v>1598.85</v>
      </c>
      <c r="J104" s="197">
        <f t="shared" si="42"/>
        <v>841.5</v>
      </c>
      <c r="K104" s="182">
        <f t="shared" si="43"/>
        <v>1262.25</v>
      </c>
      <c r="L104" s="192">
        <f t="shared" si="44"/>
        <v>821.99700000000007</v>
      </c>
      <c r="M104" s="182">
        <f t="shared" si="45"/>
        <v>1182.5220000000002</v>
      </c>
      <c r="N104" s="189">
        <f t="shared" si="46"/>
        <v>739.89300000000003</v>
      </c>
      <c r="O104" s="180">
        <f t="shared" si="47"/>
        <v>1070.2023749999998</v>
      </c>
      <c r="P104" s="177">
        <f t="shared" si="48"/>
        <v>664.74374999999998</v>
      </c>
      <c r="Q104" s="167">
        <f t="shared" si="49"/>
        <v>966.9</v>
      </c>
      <c r="R104" s="170">
        <f t="shared" si="50"/>
        <v>570.68550000000005</v>
      </c>
      <c r="S104" s="167">
        <f t="shared" si="51"/>
        <v>804.57300000000009</v>
      </c>
      <c r="T104" s="197">
        <f t="shared" si="52"/>
        <v>534.6</v>
      </c>
      <c r="U104" s="318">
        <f t="shared" si="53"/>
        <v>757.35</v>
      </c>
    </row>
    <row r="105" spans="3:21" ht="13.5" thickBot="1">
      <c r="C105" s="233">
        <v>100</v>
      </c>
      <c r="D105" s="24">
        <f t="shared" si="54"/>
        <v>1595.3</v>
      </c>
      <c r="E105" s="168">
        <f t="shared" si="37"/>
        <v>2347.8000000000002</v>
      </c>
      <c r="F105" s="24">
        <f t="shared" si="38"/>
        <v>1392.3</v>
      </c>
      <c r="G105" s="168">
        <f t="shared" si="39"/>
        <v>2061.6750000000002</v>
      </c>
      <c r="H105" s="198">
        <f t="shared" si="40"/>
        <v>1083.75</v>
      </c>
      <c r="I105" s="187">
        <f t="shared" si="41"/>
        <v>1615</v>
      </c>
      <c r="J105" s="198">
        <f t="shared" si="42"/>
        <v>850</v>
      </c>
      <c r="K105" s="183">
        <f t="shared" si="43"/>
        <v>1275</v>
      </c>
      <c r="L105" s="193">
        <f t="shared" si="44"/>
        <v>830.30000000000007</v>
      </c>
      <c r="M105" s="183">
        <f t="shared" si="45"/>
        <v>1194.4666666666667</v>
      </c>
      <c r="N105" s="190">
        <f t="shared" si="46"/>
        <v>747.36666666666656</v>
      </c>
      <c r="O105" s="187">
        <f t="shared" si="47"/>
        <v>1081.0124999999998</v>
      </c>
      <c r="P105" s="178">
        <f t="shared" si="48"/>
        <v>671.45833333333326</v>
      </c>
      <c r="Q105" s="168">
        <f t="shared" si="49"/>
        <v>976.66666666666663</v>
      </c>
      <c r="R105" s="171">
        <f t="shared" si="50"/>
        <v>576.45000000000005</v>
      </c>
      <c r="S105" s="168">
        <f t="shared" si="51"/>
        <v>812.7</v>
      </c>
      <c r="T105" s="198">
        <f t="shared" si="52"/>
        <v>540</v>
      </c>
      <c r="U105" s="319">
        <f t="shared" si="53"/>
        <v>765</v>
      </c>
    </row>
    <row r="106" spans="3:21">
      <c r="C106" s="21"/>
    </row>
    <row r="107" spans="3:21">
      <c r="C107" s="1"/>
    </row>
    <row r="108" spans="3:21">
      <c r="C108" s="1"/>
    </row>
  </sheetData>
  <mergeCells count="1">
    <mergeCell ref="C2:U2"/>
  </mergeCells>
  <printOptions horizontalCentered="1"/>
  <pageMargins left="0.19685039370078741" right="0.19685039370078741" top="0.31496062992125984" bottom="0.27559055118110237" header="0.23622047244094491" footer="0.15748031496062992"/>
  <pageSetup paperSize="9" scale="80" orientation="landscape" r:id="rId1"/>
</worksheet>
</file>

<file path=xl/worksheets/sheet6.xml><?xml version="1.0" encoding="utf-8"?>
<worksheet xmlns="http://schemas.openxmlformats.org/spreadsheetml/2006/main" xmlns:r="http://schemas.openxmlformats.org/officeDocument/2006/relationships">
  <dimension ref="B2:CF78"/>
  <sheetViews>
    <sheetView topLeftCell="A19" workbookViewId="0">
      <selection activeCell="AK21" sqref="AK21"/>
    </sheetView>
  </sheetViews>
  <sheetFormatPr baseColWidth="10" defaultRowHeight="12.75"/>
  <cols>
    <col min="1" max="97" width="2.28515625" customWidth="1"/>
  </cols>
  <sheetData>
    <row r="2" spans="2:84" ht="12" customHeight="1">
      <c r="C2" s="430" t="s">
        <v>495</v>
      </c>
      <c r="D2" s="431"/>
      <c r="E2" s="431"/>
      <c r="F2" s="431"/>
      <c r="G2" s="431"/>
      <c r="H2" s="431"/>
      <c r="I2" s="431"/>
      <c r="J2" s="431"/>
      <c r="K2" s="431"/>
      <c r="L2" s="431"/>
      <c r="M2" s="431"/>
      <c r="N2" s="431"/>
      <c r="O2" s="431"/>
      <c r="P2" s="431"/>
      <c r="Q2" s="431"/>
      <c r="R2" s="431"/>
      <c r="S2" s="431"/>
      <c r="T2" s="431"/>
      <c r="U2" s="431"/>
      <c r="V2" s="431"/>
      <c r="W2" s="431"/>
      <c r="X2" s="431"/>
      <c r="Y2" s="432"/>
    </row>
    <row r="3" spans="2:84" ht="12" customHeight="1">
      <c r="C3" s="267">
        <v>8</v>
      </c>
      <c r="D3" s="272" t="s">
        <v>494</v>
      </c>
      <c r="F3" s="267">
        <v>7</v>
      </c>
      <c r="G3" s="269" t="s">
        <v>487</v>
      </c>
      <c r="I3" s="271">
        <v>6</v>
      </c>
      <c r="J3" s="272" t="s">
        <v>488</v>
      </c>
      <c r="K3" s="270"/>
      <c r="L3" s="271">
        <v>5</v>
      </c>
      <c r="M3" s="272" t="s">
        <v>489</v>
      </c>
      <c r="O3" s="271">
        <v>4</v>
      </c>
      <c r="P3" s="272" t="s">
        <v>490</v>
      </c>
      <c r="Q3" s="270"/>
      <c r="R3" s="271">
        <v>3</v>
      </c>
      <c r="S3" s="272" t="s">
        <v>491</v>
      </c>
      <c r="U3" s="271">
        <v>2</v>
      </c>
      <c r="V3" s="274" t="s">
        <v>492</v>
      </c>
      <c r="W3" s="273"/>
      <c r="X3" s="271">
        <v>1</v>
      </c>
      <c r="Y3" s="272" t="s">
        <v>493</v>
      </c>
    </row>
    <row r="5" spans="2:84" ht="13.5">
      <c r="C5" s="249">
        <v>1</v>
      </c>
      <c r="D5" s="249">
        <v>2</v>
      </c>
      <c r="E5" s="249">
        <v>3</v>
      </c>
      <c r="F5" s="249">
        <v>4</v>
      </c>
      <c r="G5" s="249">
        <v>5</v>
      </c>
      <c r="H5" s="249">
        <v>6</v>
      </c>
      <c r="I5" s="249">
        <v>7</v>
      </c>
      <c r="J5" s="249">
        <v>8</v>
      </c>
      <c r="K5" s="249">
        <v>9</v>
      </c>
      <c r="L5" s="249">
        <v>10</v>
      </c>
      <c r="M5" s="249">
        <v>11</v>
      </c>
      <c r="N5" s="249">
        <v>12</v>
      </c>
      <c r="O5" s="249">
        <v>13</v>
      </c>
      <c r="P5" s="249">
        <v>14</v>
      </c>
      <c r="Q5" s="249">
        <v>15</v>
      </c>
      <c r="R5" s="249">
        <v>16</v>
      </c>
      <c r="S5" s="249">
        <v>17</v>
      </c>
      <c r="T5" s="249">
        <v>18</v>
      </c>
      <c r="U5" s="249">
        <v>19</v>
      </c>
      <c r="V5" s="249">
        <v>20</v>
      </c>
      <c r="W5" s="249">
        <v>21</v>
      </c>
      <c r="X5" s="249">
        <v>22</v>
      </c>
      <c r="Y5" s="249">
        <v>23</v>
      </c>
      <c r="Z5" s="249">
        <v>24</v>
      </c>
      <c r="AA5" s="249">
        <v>25</v>
      </c>
      <c r="AB5" s="249">
        <v>26</v>
      </c>
      <c r="AC5" s="249">
        <v>27</v>
      </c>
      <c r="AD5" s="249">
        <v>28</v>
      </c>
      <c r="AE5" s="249">
        <v>29</v>
      </c>
      <c r="AF5" s="249">
        <v>30</v>
      </c>
      <c r="AG5" s="249">
        <v>31</v>
      </c>
      <c r="AH5" s="249">
        <v>32</v>
      </c>
      <c r="AI5" s="249">
        <v>33</v>
      </c>
      <c r="AJ5" s="249">
        <v>34</v>
      </c>
      <c r="AK5" s="249">
        <v>35</v>
      </c>
      <c r="AL5" s="249">
        <v>36</v>
      </c>
      <c r="AM5" s="249">
        <v>37</v>
      </c>
      <c r="AN5" s="249">
        <v>38</v>
      </c>
      <c r="AO5" s="249">
        <v>39</v>
      </c>
      <c r="AP5" s="249">
        <v>40</v>
      </c>
      <c r="AQ5" s="249">
        <v>41</v>
      </c>
      <c r="AR5" s="249">
        <v>42</v>
      </c>
      <c r="AS5" s="249">
        <v>43</v>
      </c>
      <c r="AT5" s="249">
        <v>44</v>
      </c>
      <c r="AU5" s="249">
        <v>45</v>
      </c>
      <c r="AV5" s="249">
        <v>46</v>
      </c>
      <c r="AW5" s="249">
        <v>47</v>
      </c>
      <c r="AX5" s="249">
        <v>48</v>
      </c>
      <c r="AY5" s="249">
        <v>49</v>
      </c>
      <c r="AZ5" s="249">
        <v>50</v>
      </c>
      <c r="BA5" s="249">
        <v>51</v>
      </c>
      <c r="BB5" s="249">
        <v>52</v>
      </c>
      <c r="BC5" s="249">
        <v>53</v>
      </c>
      <c r="BD5" s="249">
        <v>54</v>
      </c>
      <c r="BE5" s="249">
        <v>55</v>
      </c>
      <c r="BF5" s="249">
        <v>56</v>
      </c>
      <c r="BG5" s="249">
        <v>57</v>
      </c>
      <c r="BH5" s="249">
        <v>58</v>
      </c>
      <c r="BI5" s="249">
        <v>59</v>
      </c>
      <c r="BJ5" s="249">
        <v>60</v>
      </c>
      <c r="BK5" s="249">
        <v>61</v>
      </c>
      <c r="BL5" s="249">
        <v>62</v>
      </c>
      <c r="BM5" s="249">
        <v>63</v>
      </c>
      <c r="BN5" s="249">
        <v>64</v>
      </c>
      <c r="BO5" s="249">
        <v>65</v>
      </c>
      <c r="BP5" s="249">
        <v>66</v>
      </c>
      <c r="BQ5" s="249">
        <v>67</v>
      </c>
      <c r="BR5" s="249">
        <v>68</v>
      </c>
      <c r="BS5" s="249">
        <v>69</v>
      </c>
      <c r="BT5" s="249">
        <v>70</v>
      </c>
      <c r="BU5" s="249">
        <v>71</v>
      </c>
      <c r="BV5" s="249">
        <v>72</v>
      </c>
      <c r="BW5" s="249">
        <v>73</v>
      </c>
      <c r="BX5" s="249">
        <v>74</v>
      </c>
      <c r="BY5" s="249">
        <v>75</v>
      </c>
      <c r="BZ5" s="249">
        <v>76</v>
      </c>
      <c r="CA5" s="249">
        <v>77</v>
      </c>
      <c r="CB5" s="249">
        <v>78</v>
      </c>
      <c r="CC5" s="249">
        <v>79</v>
      </c>
      <c r="CD5" s="249">
        <v>80</v>
      </c>
      <c r="CE5" s="249">
        <v>81</v>
      </c>
      <c r="CF5" s="249">
        <v>82</v>
      </c>
    </row>
    <row r="6" spans="2:84" ht="9.9499999999999993" customHeight="1">
      <c r="B6" s="250">
        <v>83</v>
      </c>
      <c r="C6" s="251"/>
      <c r="D6" s="252"/>
      <c r="E6" s="253"/>
      <c r="F6" s="252"/>
      <c r="G6" s="253"/>
      <c r="H6" s="252"/>
      <c r="I6" s="253"/>
      <c r="J6" s="252"/>
      <c r="K6" s="253"/>
      <c r="L6" s="252"/>
      <c r="M6" s="254"/>
      <c r="N6" s="252"/>
      <c r="O6" s="254"/>
      <c r="P6" s="252"/>
      <c r="Q6" s="254"/>
      <c r="R6" s="255"/>
      <c r="S6" s="256"/>
      <c r="T6" s="252"/>
      <c r="U6" s="253"/>
      <c r="V6" s="257"/>
      <c r="W6" s="257"/>
      <c r="X6" s="257"/>
      <c r="Y6" s="257"/>
      <c r="Z6" s="257"/>
      <c r="AA6" s="257"/>
      <c r="AB6" s="257"/>
      <c r="AC6" s="257"/>
      <c r="AD6" s="257"/>
      <c r="AE6" s="257"/>
      <c r="AF6" s="257"/>
      <c r="AG6" s="257"/>
      <c r="AH6" s="257"/>
      <c r="AI6" s="257"/>
      <c r="AJ6" s="257"/>
      <c r="AK6" s="257"/>
      <c r="AL6" s="257"/>
      <c r="AM6" s="257"/>
      <c r="AN6" s="257"/>
      <c r="AO6" s="257"/>
      <c r="AP6" s="257"/>
      <c r="AQ6" s="257"/>
      <c r="AR6" s="257"/>
      <c r="AS6" s="257"/>
      <c r="AT6" s="257"/>
      <c r="AU6" s="257"/>
      <c r="AV6" s="257"/>
      <c r="AW6" s="257"/>
      <c r="AX6" s="257"/>
      <c r="AY6" s="257"/>
      <c r="AZ6" s="257"/>
      <c r="BA6" s="257"/>
      <c r="BB6" s="257"/>
      <c r="BC6" s="257"/>
      <c r="BD6" s="257"/>
      <c r="BE6" s="257"/>
      <c r="BF6" s="257"/>
      <c r="BG6" s="257"/>
      <c r="BH6" s="257"/>
      <c r="BI6" s="257"/>
      <c r="BJ6" s="257"/>
      <c r="BK6" s="257"/>
      <c r="BL6" s="257"/>
      <c r="BM6" s="257"/>
      <c r="BN6" s="257"/>
      <c r="BO6" s="257"/>
      <c r="BP6" s="257"/>
      <c r="BQ6" s="257"/>
      <c r="BR6" s="257"/>
      <c r="BS6" s="257"/>
      <c r="BT6" s="257"/>
      <c r="BU6" s="257"/>
      <c r="BV6" s="257"/>
      <c r="BW6" s="257"/>
      <c r="BX6" s="257"/>
      <c r="BY6" s="257"/>
      <c r="BZ6" s="257"/>
      <c r="CA6" s="257"/>
      <c r="CB6" s="257"/>
      <c r="CC6" s="257"/>
      <c r="CD6" s="257"/>
      <c r="CE6" s="257"/>
      <c r="CF6" s="258"/>
    </row>
    <row r="7" spans="2:84" ht="9.9499999999999993" customHeight="1">
      <c r="B7" s="250">
        <v>82</v>
      </c>
      <c r="C7" s="251"/>
      <c r="D7" s="252"/>
      <c r="E7" s="253"/>
      <c r="F7" s="252"/>
      <c r="G7" s="253"/>
      <c r="H7" s="252"/>
      <c r="I7" s="253"/>
      <c r="J7" s="252"/>
      <c r="K7" s="253"/>
      <c r="L7" s="252"/>
      <c r="M7" s="254"/>
      <c r="N7" s="252"/>
      <c r="O7" s="254"/>
      <c r="P7" s="252"/>
      <c r="Q7" s="254"/>
      <c r="R7" s="255"/>
      <c r="S7" s="256"/>
      <c r="T7" s="252"/>
      <c r="U7" s="253"/>
      <c r="V7" s="257"/>
      <c r="W7" s="257"/>
      <c r="X7" s="257"/>
      <c r="Y7" s="257"/>
      <c r="Z7" s="257"/>
      <c r="AA7" s="257"/>
      <c r="AB7" s="257"/>
      <c r="AC7" s="257"/>
      <c r="AD7" s="257"/>
      <c r="AE7" s="257"/>
      <c r="AF7" s="257"/>
      <c r="AG7" s="257"/>
      <c r="AH7" s="257"/>
      <c r="AI7" s="257"/>
      <c r="AJ7" s="257"/>
      <c r="AK7" s="257"/>
      <c r="AL7" s="257"/>
      <c r="AM7" s="257"/>
      <c r="AN7" s="257"/>
      <c r="AO7" s="257"/>
      <c r="AP7" s="257"/>
      <c r="AQ7" s="257"/>
      <c r="AR7" s="257"/>
      <c r="AS7" s="257"/>
      <c r="AT7" s="257"/>
      <c r="AU7" s="257"/>
      <c r="AV7" s="257"/>
      <c r="AW7" s="257"/>
      <c r="AX7" s="257"/>
      <c r="AY7" s="257"/>
      <c r="AZ7" s="257"/>
      <c r="BA7" s="257"/>
      <c r="BB7" s="257"/>
      <c r="BC7" s="257"/>
      <c r="BD7" s="257"/>
      <c r="BE7" s="257"/>
      <c r="BF7" s="257"/>
      <c r="BG7" s="257"/>
      <c r="BH7" s="257"/>
      <c r="BI7" s="257"/>
      <c r="BJ7" s="257"/>
      <c r="BK7" s="257"/>
      <c r="BL7" s="257"/>
      <c r="BM7" s="257"/>
      <c r="BN7" s="257"/>
      <c r="BO7" s="257"/>
      <c r="BP7" s="257"/>
      <c r="BQ7" s="257"/>
      <c r="BR7" s="257"/>
      <c r="BS7" s="257"/>
      <c r="BT7" s="257"/>
      <c r="BU7" s="257"/>
      <c r="BV7" s="257"/>
      <c r="BW7" s="257"/>
      <c r="BX7" s="257"/>
      <c r="BY7" s="257"/>
      <c r="BZ7" s="257"/>
      <c r="CA7" s="257"/>
      <c r="CB7" s="257"/>
      <c r="CC7" s="257"/>
      <c r="CD7" s="257"/>
      <c r="CE7" s="257"/>
      <c r="CF7" s="258"/>
    </row>
    <row r="8" spans="2:84" ht="9.9499999999999993" customHeight="1">
      <c r="B8" s="250">
        <v>81</v>
      </c>
      <c r="C8" s="251"/>
      <c r="D8" s="252"/>
      <c r="E8" s="253"/>
      <c r="F8" s="252"/>
      <c r="G8" s="253"/>
      <c r="H8" s="252"/>
      <c r="I8" s="253"/>
      <c r="J8" s="252"/>
      <c r="K8" s="253"/>
      <c r="L8" s="252"/>
      <c r="M8" s="254"/>
      <c r="N8" s="252"/>
      <c r="O8" s="254"/>
      <c r="P8" s="252"/>
      <c r="Q8" s="254"/>
      <c r="R8" s="255"/>
      <c r="S8" s="256"/>
      <c r="T8" s="252"/>
      <c r="U8" s="253"/>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257"/>
      <c r="AV8" s="257"/>
      <c r="AW8" s="257"/>
      <c r="AX8" s="257"/>
      <c r="AY8" s="257"/>
      <c r="AZ8" s="257"/>
      <c r="BA8" s="257"/>
      <c r="BB8" s="257"/>
      <c r="BC8" s="257"/>
      <c r="BD8" s="257"/>
      <c r="BE8" s="257"/>
      <c r="BF8" s="257"/>
      <c r="BG8" s="257"/>
      <c r="BH8" s="257"/>
      <c r="BI8" s="257"/>
      <c r="BJ8" s="257"/>
      <c r="BK8" s="257"/>
      <c r="BL8" s="257"/>
      <c r="BM8" s="257"/>
      <c r="BN8" s="257"/>
      <c r="BO8" s="257"/>
      <c r="BP8" s="257"/>
      <c r="BQ8" s="257"/>
      <c r="BR8" s="257"/>
      <c r="BS8" s="257"/>
      <c r="BT8" s="257"/>
      <c r="BU8" s="257"/>
      <c r="BV8" s="257"/>
      <c r="BW8" s="257"/>
      <c r="BX8" s="257"/>
      <c r="BY8" s="257"/>
      <c r="BZ8" s="257"/>
      <c r="CA8" s="257"/>
      <c r="CB8" s="257"/>
      <c r="CC8" s="257"/>
      <c r="CD8" s="257"/>
      <c r="CE8" s="257"/>
      <c r="CF8" s="258"/>
    </row>
    <row r="9" spans="2:84" ht="9.9499999999999993" customHeight="1">
      <c r="B9" s="250">
        <v>80</v>
      </c>
      <c r="C9" s="251"/>
      <c r="D9" s="252"/>
      <c r="E9" s="253"/>
      <c r="F9" s="252"/>
      <c r="G9" s="253"/>
      <c r="H9" s="252"/>
      <c r="I9" s="253"/>
      <c r="J9" s="252"/>
      <c r="K9" s="253"/>
      <c r="L9" s="252"/>
      <c r="M9" s="254"/>
      <c r="N9" s="252"/>
      <c r="O9" s="254"/>
      <c r="P9" s="252"/>
      <c r="Q9" s="254"/>
      <c r="R9" s="255"/>
      <c r="S9" s="256"/>
      <c r="T9" s="252"/>
      <c r="U9" s="253"/>
      <c r="V9" s="257"/>
      <c r="W9" s="257"/>
      <c r="X9" s="257"/>
      <c r="Y9" s="257"/>
      <c r="Z9" s="257"/>
      <c r="AA9" s="257"/>
      <c r="AB9" s="257"/>
      <c r="AC9" s="257"/>
      <c r="AD9" s="257"/>
      <c r="AE9" s="257"/>
      <c r="AF9" s="257"/>
      <c r="AG9" s="257"/>
      <c r="AH9" s="257"/>
      <c r="AI9" s="257"/>
      <c r="AJ9" s="257"/>
      <c r="AK9" s="257"/>
      <c r="AL9" s="257"/>
      <c r="AM9" s="257"/>
      <c r="AN9" s="257"/>
      <c r="AO9" s="257"/>
      <c r="AP9" s="257"/>
      <c r="AQ9" s="257"/>
      <c r="AR9" s="257"/>
      <c r="AS9" s="257"/>
      <c r="AT9" s="257"/>
      <c r="AU9" s="257"/>
      <c r="AV9" s="257"/>
      <c r="AW9" s="257"/>
      <c r="AX9" s="257"/>
      <c r="AY9" s="257"/>
      <c r="AZ9" s="257"/>
      <c r="BA9" s="257"/>
      <c r="BB9" s="257"/>
      <c r="BC9" s="257"/>
      <c r="BD9" s="257"/>
      <c r="BE9" s="257"/>
      <c r="BF9" s="257"/>
      <c r="BG9" s="257"/>
      <c r="BH9" s="257"/>
      <c r="BI9" s="257"/>
      <c r="BJ9" s="257"/>
      <c r="BK9" s="257"/>
      <c r="BL9" s="257"/>
      <c r="BM9" s="257"/>
      <c r="BN9" s="257"/>
      <c r="BO9" s="257"/>
      <c r="BP9" s="257"/>
      <c r="BQ9" s="257"/>
      <c r="BR9" s="257"/>
      <c r="BS9" s="257"/>
      <c r="BT9" s="257"/>
      <c r="BU9" s="257"/>
      <c r="BV9" s="257"/>
      <c r="BW9" s="257"/>
      <c r="BX9" s="257"/>
      <c r="BY9" s="257"/>
      <c r="BZ9" s="257"/>
      <c r="CA9" s="257"/>
      <c r="CB9" s="257"/>
      <c r="CC9" s="257"/>
      <c r="CD9" s="257"/>
      <c r="CE9" s="257"/>
      <c r="CF9" s="258"/>
    </row>
    <row r="10" spans="2:84" ht="9.9499999999999993" customHeight="1">
      <c r="B10" s="250">
        <v>79</v>
      </c>
      <c r="C10" s="251"/>
      <c r="D10" s="252"/>
      <c r="E10" s="253"/>
      <c r="F10" s="252"/>
      <c r="G10" s="253"/>
      <c r="H10" s="252"/>
      <c r="I10" s="253"/>
      <c r="J10" s="252"/>
      <c r="K10" s="253"/>
      <c r="L10" s="252"/>
      <c r="M10" s="254"/>
      <c r="N10" s="252"/>
      <c r="O10" s="254"/>
      <c r="P10" s="252"/>
      <c r="Q10" s="254"/>
      <c r="R10" s="255"/>
      <c r="S10" s="256"/>
      <c r="T10" s="252"/>
      <c r="U10" s="253"/>
      <c r="V10" s="257"/>
      <c r="W10" s="257"/>
      <c r="X10" s="257"/>
      <c r="Y10" s="257"/>
      <c r="Z10" s="257"/>
      <c r="AA10" s="257"/>
      <c r="AB10" s="257"/>
      <c r="AC10" s="257"/>
      <c r="AD10" s="257"/>
      <c r="AE10" s="257"/>
      <c r="AF10" s="257"/>
      <c r="AG10" s="257"/>
      <c r="AH10" s="257"/>
      <c r="AI10" s="257"/>
      <c r="AJ10" s="257"/>
      <c r="AK10" s="257"/>
      <c r="AL10" s="257"/>
      <c r="AM10" s="257"/>
      <c r="AN10" s="257"/>
      <c r="AO10" s="257"/>
      <c r="AP10" s="257"/>
      <c r="AQ10" s="257"/>
      <c r="AR10" s="257"/>
      <c r="AS10" s="257"/>
      <c r="AT10" s="257"/>
      <c r="AU10" s="257"/>
      <c r="AV10" s="257"/>
      <c r="AW10" s="257"/>
      <c r="AX10" s="257"/>
      <c r="AY10" s="257"/>
      <c r="AZ10" s="257"/>
      <c r="BA10" s="257"/>
      <c r="BB10" s="257"/>
      <c r="BC10" s="257"/>
      <c r="BD10" s="257"/>
      <c r="BE10" s="257"/>
      <c r="BF10" s="257"/>
      <c r="BG10" s="257"/>
      <c r="BH10" s="257"/>
      <c r="BI10" s="257"/>
      <c r="BJ10" s="257"/>
      <c r="BK10" s="257"/>
      <c r="BL10" s="257"/>
      <c r="BM10" s="257"/>
      <c r="BN10" s="257"/>
      <c r="BO10" s="257"/>
      <c r="BP10" s="257"/>
      <c r="BQ10" s="257"/>
      <c r="BR10" s="257"/>
      <c r="BS10" s="257"/>
      <c r="BT10" s="257"/>
      <c r="BU10" s="257"/>
      <c r="BV10" s="257"/>
      <c r="BW10" s="257"/>
      <c r="BX10" s="257"/>
      <c r="BY10" s="257"/>
      <c r="BZ10" s="257"/>
      <c r="CA10" s="257"/>
      <c r="CB10" s="257"/>
      <c r="CC10" s="257"/>
      <c r="CD10" s="257"/>
      <c r="CE10" s="257"/>
      <c r="CF10" s="258"/>
    </row>
    <row r="11" spans="2:84" ht="9.9499999999999993" customHeight="1">
      <c r="B11" s="250">
        <v>78</v>
      </c>
      <c r="C11" s="259"/>
      <c r="D11" s="260"/>
      <c r="E11" s="272" t="s">
        <v>489</v>
      </c>
      <c r="F11" s="260"/>
      <c r="G11" s="260"/>
      <c r="H11" s="260"/>
      <c r="I11" s="260"/>
      <c r="J11" s="256"/>
      <c r="K11" s="260"/>
      <c r="L11" s="256"/>
      <c r="M11" s="256"/>
      <c r="N11" s="256"/>
      <c r="O11" s="256"/>
      <c r="P11" s="256"/>
      <c r="Q11" s="256"/>
      <c r="R11" s="256"/>
      <c r="S11" s="256"/>
      <c r="T11" s="253"/>
      <c r="U11" s="253"/>
      <c r="V11" s="257"/>
      <c r="W11" s="257"/>
      <c r="X11" s="257"/>
      <c r="Y11" s="257"/>
      <c r="Z11" s="257"/>
      <c r="AA11" s="257"/>
      <c r="AB11" s="257"/>
      <c r="AC11" s="257"/>
      <c r="AD11" s="257"/>
      <c r="AE11" s="257"/>
      <c r="AF11" s="257"/>
      <c r="AG11" s="257"/>
      <c r="AH11" s="257"/>
      <c r="AI11" s="257"/>
      <c r="AJ11" s="257"/>
      <c r="AK11" s="257"/>
      <c r="AL11" s="257"/>
      <c r="AM11" s="257"/>
      <c r="AN11" s="257"/>
      <c r="AO11" s="257"/>
      <c r="AP11" s="257"/>
      <c r="AQ11" s="257"/>
      <c r="AR11" s="257"/>
      <c r="AS11" s="257"/>
      <c r="AT11" s="257"/>
      <c r="AU11" s="257"/>
      <c r="AV11" s="257"/>
      <c r="AW11" s="257"/>
      <c r="AX11" s="257"/>
      <c r="AY11" s="257"/>
      <c r="AZ11" s="257"/>
      <c r="BA11" s="257"/>
      <c r="BB11" s="257"/>
      <c r="BC11" s="257"/>
      <c r="BD11" s="257"/>
      <c r="BE11" s="257"/>
      <c r="BF11" s="257"/>
      <c r="BG11" s="257"/>
      <c r="BH11" s="257"/>
      <c r="BI11" s="257"/>
      <c r="BJ11" s="257"/>
      <c r="BK11" s="257"/>
      <c r="BL11" s="257"/>
      <c r="BM11" s="257"/>
      <c r="BN11" s="257"/>
      <c r="BO11" s="257"/>
      <c r="BP11" s="257"/>
      <c r="BQ11" s="257"/>
      <c r="BR11" s="257"/>
      <c r="BS11" s="257"/>
      <c r="BT11" s="257"/>
      <c r="BU11" s="257"/>
      <c r="BV11" s="257"/>
      <c r="BW11" s="257"/>
      <c r="BX11" s="257"/>
      <c r="BY11" s="257"/>
      <c r="BZ11" s="257"/>
      <c r="CA11" s="257"/>
      <c r="CB11" s="257"/>
      <c r="CC11" s="257"/>
      <c r="CD11" s="257"/>
      <c r="CE11" s="257"/>
      <c r="CF11" s="258"/>
    </row>
    <row r="12" spans="2:84" ht="9.9499999999999993" customHeight="1">
      <c r="B12" s="250">
        <v>77</v>
      </c>
      <c r="C12" s="259"/>
      <c r="D12" s="260"/>
      <c r="E12" s="260"/>
      <c r="F12" s="260"/>
      <c r="G12" s="260"/>
      <c r="H12" s="260"/>
      <c r="I12" s="260"/>
      <c r="J12" s="260"/>
      <c r="K12" s="260"/>
      <c r="L12" s="256"/>
      <c r="M12" s="256"/>
      <c r="N12" s="256"/>
      <c r="O12" s="256"/>
      <c r="P12" s="256"/>
      <c r="Q12" s="256"/>
      <c r="R12" s="256"/>
      <c r="S12" s="256"/>
      <c r="T12" s="253"/>
      <c r="U12" s="253"/>
      <c r="V12" s="257"/>
      <c r="W12" s="261"/>
      <c r="X12" s="257"/>
      <c r="Y12" s="257"/>
      <c r="Z12" s="257"/>
      <c r="AA12" s="257"/>
      <c r="AB12" s="257"/>
      <c r="AC12" s="257"/>
      <c r="AD12" s="257"/>
      <c r="AE12" s="257"/>
      <c r="AF12" s="257"/>
      <c r="AG12" s="257"/>
      <c r="AH12" s="257"/>
      <c r="AI12" s="257"/>
      <c r="AJ12" s="257"/>
      <c r="AK12" s="257"/>
      <c r="AL12" s="257"/>
      <c r="AM12" s="257"/>
      <c r="AN12" s="257"/>
      <c r="AO12" s="257"/>
      <c r="AP12" s="257"/>
      <c r="AQ12" s="257"/>
      <c r="AR12" s="257"/>
      <c r="AS12" s="257"/>
      <c r="AT12" s="257"/>
      <c r="AU12" s="257"/>
      <c r="AV12" s="257"/>
      <c r="AW12" s="257"/>
      <c r="AX12" s="257"/>
      <c r="AY12" s="257"/>
      <c r="AZ12" s="257"/>
      <c r="BA12" s="257"/>
      <c r="BB12" s="257"/>
      <c r="BC12" s="257"/>
      <c r="BD12" s="257"/>
      <c r="BE12" s="257"/>
      <c r="BF12" s="257"/>
      <c r="BG12" s="257"/>
      <c r="BH12" s="257"/>
      <c r="BI12" s="257"/>
      <c r="BJ12" s="257"/>
      <c r="BK12" s="257"/>
      <c r="BL12" s="257"/>
      <c r="BM12" s="257"/>
      <c r="BN12" s="257"/>
      <c r="BO12" s="257"/>
      <c r="BP12" s="257"/>
      <c r="BQ12" s="257"/>
      <c r="BR12" s="257"/>
      <c r="BS12" s="257"/>
      <c r="BT12" s="257"/>
      <c r="BU12" s="257"/>
      <c r="BV12" s="257"/>
      <c r="BW12" s="257"/>
      <c r="BX12" s="257"/>
      <c r="BY12" s="257"/>
      <c r="BZ12" s="257"/>
      <c r="CA12" s="257"/>
      <c r="CB12" s="257"/>
      <c r="CC12" s="257"/>
      <c r="CD12" s="257"/>
      <c r="CE12" s="257"/>
      <c r="CF12" s="258"/>
    </row>
    <row r="13" spans="2:84" ht="9.9499999999999993" customHeight="1">
      <c r="B13" s="250">
        <v>76</v>
      </c>
      <c r="C13" s="259"/>
      <c r="D13" s="272" t="s">
        <v>489</v>
      </c>
      <c r="E13" s="272"/>
      <c r="F13" s="260"/>
      <c r="G13" s="260"/>
      <c r="H13" s="260"/>
      <c r="I13" s="260"/>
      <c r="J13" s="260"/>
      <c r="K13" s="260"/>
      <c r="L13" s="256"/>
      <c r="M13" s="256"/>
      <c r="N13" s="256"/>
      <c r="O13" s="256"/>
      <c r="P13" s="256"/>
      <c r="Q13" s="256"/>
      <c r="R13" s="256"/>
      <c r="S13" s="256"/>
      <c r="T13" s="253"/>
      <c r="U13" s="253"/>
      <c r="V13" s="257"/>
      <c r="W13" s="261"/>
      <c r="X13" s="257"/>
      <c r="Y13" s="257"/>
      <c r="Z13" s="257"/>
      <c r="AA13" s="257"/>
      <c r="AB13" s="257"/>
      <c r="AC13" s="257"/>
      <c r="AD13" s="257"/>
      <c r="AE13" s="257"/>
      <c r="AF13" s="257"/>
      <c r="AG13" s="257"/>
      <c r="AH13" s="257"/>
      <c r="AI13" s="257"/>
      <c r="AJ13" s="257"/>
      <c r="AK13" s="257"/>
      <c r="AL13" s="257"/>
      <c r="AM13" s="257"/>
      <c r="AN13" s="257"/>
      <c r="AO13" s="257"/>
      <c r="AP13" s="257"/>
      <c r="AQ13" s="257"/>
      <c r="AR13" s="257"/>
      <c r="AS13" s="257"/>
      <c r="AT13" s="257"/>
      <c r="AU13" s="257"/>
      <c r="AV13" s="257"/>
      <c r="AW13" s="257"/>
      <c r="AX13" s="257"/>
      <c r="AY13" s="257"/>
      <c r="AZ13" s="257"/>
      <c r="BA13" s="257"/>
      <c r="BB13" s="257"/>
      <c r="BC13" s="257"/>
      <c r="BD13" s="257"/>
      <c r="BE13" s="257"/>
      <c r="BF13" s="257"/>
      <c r="BG13" s="257"/>
      <c r="BH13" s="257"/>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8"/>
    </row>
    <row r="14" spans="2:84" ht="9.9499999999999993" customHeight="1">
      <c r="B14" s="250">
        <v>75</v>
      </c>
      <c r="C14" s="259"/>
      <c r="D14" s="260"/>
      <c r="E14" s="260"/>
      <c r="F14" s="272" t="s">
        <v>490</v>
      </c>
      <c r="G14" s="260"/>
      <c r="H14" s="260"/>
      <c r="I14" s="260"/>
      <c r="J14" s="260"/>
      <c r="K14" s="260"/>
      <c r="L14" s="256"/>
      <c r="M14" s="256"/>
      <c r="N14" s="256"/>
      <c r="O14" s="256"/>
      <c r="P14" s="256"/>
      <c r="Q14" s="256"/>
      <c r="R14" s="256"/>
      <c r="S14" s="256"/>
      <c r="T14" s="253"/>
      <c r="U14" s="253"/>
      <c r="V14" s="257"/>
      <c r="W14" s="261"/>
      <c r="X14" s="257"/>
      <c r="Y14" s="257"/>
      <c r="Z14" s="257"/>
      <c r="AA14" s="257"/>
      <c r="AB14" s="257"/>
      <c r="AC14" s="257"/>
      <c r="AD14" s="257"/>
      <c r="AE14" s="257"/>
      <c r="AF14" s="257"/>
      <c r="AG14" s="257"/>
      <c r="AH14" s="257"/>
      <c r="AI14" s="257"/>
      <c r="AJ14" s="257"/>
      <c r="AK14" s="257"/>
      <c r="AL14" s="257"/>
      <c r="AM14" s="257"/>
      <c r="AN14" s="257"/>
      <c r="AO14" s="257"/>
      <c r="AP14" s="257"/>
      <c r="AQ14" s="257"/>
      <c r="AR14" s="257"/>
      <c r="AS14" s="257"/>
      <c r="AT14" s="257"/>
      <c r="AU14" s="257"/>
      <c r="AV14" s="257"/>
      <c r="AW14" s="257"/>
      <c r="AX14" s="257"/>
      <c r="AY14" s="257"/>
      <c r="AZ14" s="257"/>
      <c r="BA14" s="257"/>
      <c r="BB14" s="257"/>
      <c r="BC14" s="257"/>
      <c r="BD14" s="257"/>
      <c r="BE14" s="257"/>
      <c r="BF14" s="257"/>
      <c r="BG14" s="257"/>
      <c r="BH14" s="257"/>
      <c r="BI14" s="257"/>
      <c r="BJ14" s="257"/>
      <c r="BK14" s="257"/>
      <c r="BL14" s="257"/>
      <c r="BM14" s="257"/>
      <c r="BN14" s="257"/>
      <c r="BO14" s="257"/>
      <c r="BP14" s="257"/>
      <c r="BQ14" s="257"/>
      <c r="BR14" s="257"/>
      <c r="BS14" s="257"/>
      <c r="BT14" s="257"/>
      <c r="BU14" s="257"/>
      <c r="BV14" s="257"/>
      <c r="BW14" s="257"/>
      <c r="BX14" s="257"/>
      <c r="BY14" s="257"/>
      <c r="BZ14" s="257"/>
      <c r="CA14" s="257"/>
      <c r="CB14" s="257"/>
      <c r="CC14" s="257"/>
      <c r="CD14" s="257"/>
      <c r="CE14" s="257"/>
      <c r="CF14" s="258"/>
    </row>
    <row r="15" spans="2:84" ht="9.9499999999999993" customHeight="1">
      <c r="B15" s="250">
        <v>74</v>
      </c>
      <c r="C15" s="259"/>
      <c r="D15" s="260"/>
      <c r="E15" s="260"/>
      <c r="F15" s="260"/>
      <c r="G15" s="260"/>
      <c r="H15" s="260"/>
      <c r="I15" s="260"/>
      <c r="J15" s="260"/>
      <c r="K15" s="260"/>
      <c r="L15" s="256"/>
      <c r="M15" s="256"/>
      <c r="N15" s="256"/>
      <c r="O15" s="256"/>
      <c r="P15" s="256"/>
      <c r="Q15" s="256"/>
      <c r="R15" s="256"/>
      <c r="S15" s="256"/>
      <c r="T15" s="253"/>
      <c r="U15" s="253"/>
      <c r="V15" s="257"/>
      <c r="W15" s="261"/>
      <c r="X15" s="257"/>
      <c r="Y15" s="257"/>
      <c r="Z15" s="257"/>
      <c r="AA15" s="257"/>
      <c r="AB15" s="257"/>
      <c r="AC15" s="257"/>
      <c r="AD15" s="257"/>
      <c r="AE15" s="257"/>
      <c r="AF15" s="257"/>
      <c r="AG15" s="257"/>
      <c r="AH15" s="257"/>
      <c r="AI15" s="257"/>
      <c r="AJ15" s="257"/>
      <c r="AK15" s="257"/>
      <c r="AL15" s="257"/>
      <c r="AM15" s="257"/>
      <c r="AN15" s="257"/>
      <c r="AO15" s="257"/>
      <c r="AP15" s="257"/>
      <c r="AQ15" s="257"/>
      <c r="AR15" s="257"/>
      <c r="AS15" s="257"/>
      <c r="AT15" s="257"/>
      <c r="AU15" s="257"/>
      <c r="AV15" s="257"/>
      <c r="AW15" s="257"/>
      <c r="AX15" s="257"/>
      <c r="AY15" s="257"/>
      <c r="AZ15" s="257"/>
      <c r="BA15" s="257"/>
      <c r="BB15" s="257"/>
      <c r="BC15" s="257"/>
      <c r="BD15" s="257"/>
      <c r="BE15" s="257"/>
      <c r="BF15" s="257"/>
      <c r="BG15" s="257"/>
      <c r="BH15" s="257"/>
      <c r="BI15" s="257"/>
      <c r="BJ15" s="257"/>
      <c r="BK15" s="257"/>
      <c r="BL15" s="257"/>
      <c r="BM15" s="257"/>
      <c r="BN15" s="257"/>
      <c r="BO15" s="257"/>
      <c r="BP15" s="257"/>
      <c r="BQ15" s="257"/>
      <c r="BR15" s="257"/>
      <c r="BS15" s="257"/>
      <c r="BT15" s="257"/>
      <c r="BU15" s="257"/>
      <c r="BV15" s="257"/>
      <c r="BW15" s="257"/>
      <c r="BX15" s="257"/>
      <c r="BY15" s="257"/>
      <c r="BZ15" s="257"/>
      <c r="CA15" s="257"/>
      <c r="CB15" s="257"/>
      <c r="CC15" s="257"/>
      <c r="CD15" s="257"/>
      <c r="CE15" s="257"/>
      <c r="CF15" s="258"/>
    </row>
    <row r="16" spans="2:84" ht="9.9499999999999993" customHeight="1">
      <c r="B16" s="250">
        <v>73</v>
      </c>
      <c r="C16" s="259"/>
      <c r="D16" s="260"/>
      <c r="E16" s="255"/>
      <c r="F16" s="260"/>
      <c r="G16" s="255"/>
      <c r="H16" s="260"/>
      <c r="I16" s="255"/>
      <c r="J16" s="260"/>
      <c r="K16" s="255"/>
      <c r="L16" s="256"/>
      <c r="M16" s="255"/>
      <c r="N16" s="256"/>
      <c r="O16" s="255"/>
      <c r="P16" s="256"/>
      <c r="Q16" s="255"/>
      <c r="R16" s="256"/>
      <c r="S16" s="255"/>
      <c r="T16" s="253"/>
      <c r="U16" s="252"/>
      <c r="V16" s="257"/>
      <c r="W16" s="261"/>
      <c r="X16" s="257"/>
      <c r="Y16" s="257"/>
      <c r="Z16" s="257"/>
      <c r="AA16" s="257"/>
      <c r="AB16" s="257"/>
      <c r="AC16" s="257"/>
      <c r="AD16" s="257"/>
      <c r="AE16" s="257"/>
      <c r="AF16" s="257"/>
      <c r="AG16" s="257"/>
      <c r="AH16" s="257"/>
      <c r="AI16" s="257"/>
      <c r="AJ16" s="257"/>
      <c r="AK16" s="257"/>
      <c r="AL16" s="257"/>
      <c r="AM16" s="257"/>
      <c r="AN16" s="257"/>
      <c r="AO16" s="257"/>
      <c r="AP16" s="257"/>
      <c r="AQ16" s="257"/>
      <c r="AR16" s="257"/>
      <c r="AS16" s="257"/>
      <c r="AT16" s="257"/>
      <c r="AU16" s="257"/>
      <c r="AV16" s="257"/>
      <c r="AW16" s="257"/>
      <c r="AX16" s="257"/>
      <c r="AY16" s="257"/>
      <c r="AZ16" s="257"/>
      <c r="BA16" s="257"/>
      <c r="BB16" s="257"/>
      <c r="BC16" s="257"/>
      <c r="BD16" s="257"/>
      <c r="BE16" s="257"/>
      <c r="BF16" s="257"/>
      <c r="BG16" s="257"/>
      <c r="BH16" s="257"/>
      <c r="BI16" s="257"/>
      <c r="BJ16" s="257"/>
      <c r="BK16" s="257"/>
      <c r="BL16" s="257"/>
      <c r="BM16" s="257"/>
      <c r="BN16" s="257"/>
      <c r="BO16" s="257"/>
      <c r="BP16" s="257"/>
      <c r="BQ16" s="257"/>
      <c r="BR16" s="257"/>
      <c r="BS16" s="257"/>
      <c r="BT16" s="257"/>
      <c r="BU16" s="257"/>
      <c r="BV16" s="257"/>
      <c r="BW16" s="257"/>
      <c r="BX16" s="257"/>
      <c r="BY16" s="257"/>
      <c r="BZ16" s="257"/>
      <c r="CA16" s="257"/>
      <c r="CB16" s="257"/>
      <c r="CC16" s="257"/>
      <c r="CD16" s="257"/>
      <c r="CE16" s="257"/>
      <c r="CF16" s="258"/>
    </row>
    <row r="17" spans="2:84" ht="9.9499999999999993" customHeight="1">
      <c r="B17" s="250">
        <v>72</v>
      </c>
      <c r="C17" s="259"/>
      <c r="D17" s="260"/>
      <c r="E17" s="255"/>
      <c r="F17" s="260"/>
      <c r="G17" s="255"/>
      <c r="H17" s="260"/>
      <c r="I17" s="255"/>
      <c r="J17" s="260"/>
      <c r="K17" s="255"/>
      <c r="L17" s="256"/>
      <c r="M17" s="255"/>
      <c r="N17" s="256"/>
      <c r="O17" s="255"/>
      <c r="P17" s="256"/>
      <c r="Q17" s="255"/>
      <c r="R17" s="256"/>
      <c r="S17" s="255"/>
      <c r="T17" s="253"/>
      <c r="U17" s="252"/>
      <c r="V17" s="257"/>
      <c r="W17" s="261"/>
      <c r="X17" s="257"/>
      <c r="Y17" s="257"/>
      <c r="Z17" s="257"/>
      <c r="AA17" s="257"/>
      <c r="AB17" s="257"/>
      <c r="AC17" s="257"/>
      <c r="AD17" s="257"/>
      <c r="AE17" s="257"/>
      <c r="AF17" s="257"/>
      <c r="AG17" s="257"/>
      <c r="AH17" s="257"/>
      <c r="AI17" s="257"/>
      <c r="AJ17" s="257"/>
      <c r="AK17" s="257"/>
      <c r="AL17" s="257"/>
      <c r="AM17" s="257"/>
      <c r="AN17" s="257"/>
      <c r="AO17" s="257"/>
      <c r="AP17" s="257"/>
      <c r="AQ17" s="257"/>
      <c r="AR17" s="257"/>
      <c r="AS17" s="257"/>
      <c r="AT17" s="257"/>
      <c r="AU17" s="257"/>
      <c r="AV17" s="257"/>
      <c r="AW17" s="257"/>
      <c r="AX17" s="257"/>
      <c r="AY17" s="257"/>
      <c r="AZ17" s="257"/>
      <c r="BA17" s="257"/>
      <c r="BB17" s="257"/>
      <c r="BC17" s="257"/>
      <c r="BD17" s="257"/>
      <c r="BE17" s="257"/>
      <c r="BF17" s="257"/>
      <c r="BG17" s="257"/>
      <c r="BH17" s="257"/>
      <c r="BI17" s="257"/>
      <c r="BJ17" s="257"/>
      <c r="BK17" s="257"/>
      <c r="BL17" s="257"/>
      <c r="BM17" s="257"/>
      <c r="BN17" s="257"/>
      <c r="BO17" s="257"/>
      <c r="BP17" s="257"/>
      <c r="BQ17" s="257"/>
      <c r="BR17" s="257"/>
      <c r="BS17" s="257"/>
      <c r="BT17" s="257"/>
      <c r="BU17" s="257"/>
      <c r="BV17" s="257"/>
      <c r="BW17" s="257"/>
      <c r="BX17" s="257"/>
      <c r="BY17" s="257"/>
      <c r="BZ17" s="257"/>
      <c r="CA17" s="257"/>
      <c r="CB17" s="257"/>
      <c r="CC17" s="257"/>
      <c r="CD17" s="257"/>
      <c r="CE17" s="257"/>
      <c r="CF17" s="258"/>
    </row>
    <row r="18" spans="2:84" ht="9.9499999999999993" customHeight="1">
      <c r="B18" s="250">
        <v>71</v>
      </c>
      <c r="C18" s="266"/>
      <c r="D18" s="260"/>
      <c r="E18" s="255"/>
      <c r="F18" s="260"/>
      <c r="G18" s="255"/>
      <c r="H18" s="260"/>
      <c r="I18" s="255"/>
      <c r="J18" s="260"/>
      <c r="K18" s="255"/>
      <c r="L18" s="256"/>
      <c r="M18" s="255"/>
      <c r="N18" s="256"/>
      <c r="O18" s="255"/>
      <c r="P18" s="256"/>
      <c r="Q18" s="255"/>
      <c r="R18" s="256"/>
      <c r="S18" s="255"/>
      <c r="T18" s="253"/>
      <c r="U18" s="252"/>
      <c r="V18" s="257"/>
      <c r="W18" s="257"/>
      <c r="X18" s="257"/>
      <c r="Y18" s="257"/>
      <c r="Z18" s="257"/>
      <c r="AA18" s="257"/>
      <c r="AB18" s="257"/>
      <c r="AC18" s="257"/>
      <c r="AD18" s="257"/>
      <c r="AE18" s="257"/>
      <c r="AF18" s="257"/>
      <c r="AG18" s="257"/>
      <c r="AH18" s="257"/>
      <c r="AI18" s="257"/>
      <c r="AJ18" s="257"/>
      <c r="AK18" s="257"/>
      <c r="AL18" s="257"/>
      <c r="AM18" s="257"/>
      <c r="AN18" s="257"/>
      <c r="AO18" s="257"/>
      <c r="AP18" s="257"/>
      <c r="AQ18" s="257"/>
      <c r="AR18" s="257"/>
      <c r="AS18" s="257"/>
      <c r="AT18" s="257"/>
      <c r="AU18" s="257"/>
      <c r="AV18" s="257"/>
      <c r="AW18" s="257"/>
      <c r="AX18" s="257"/>
      <c r="AY18" s="257"/>
      <c r="AZ18" s="257"/>
      <c r="BA18" s="257"/>
      <c r="BB18" s="257"/>
      <c r="BC18" s="257"/>
      <c r="BD18" s="257"/>
      <c r="BE18" s="257"/>
      <c r="BF18" s="257"/>
      <c r="BG18" s="257"/>
      <c r="BH18" s="257"/>
      <c r="BI18" s="257"/>
      <c r="BJ18" s="257"/>
      <c r="BK18" s="257"/>
      <c r="BL18" s="257"/>
      <c r="BM18" s="257"/>
      <c r="BN18" s="257"/>
      <c r="BO18" s="257"/>
      <c r="BP18" s="257"/>
      <c r="BQ18" s="257"/>
      <c r="BR18" s="257"/>
      <c r="BS18" s="257"/>
      <c r="BT18" s="257"/>
      <c r="BU18" s="257"/>
      <c r="BV18" s="257"/>
      <c r="BW18" s="257"/>
      <c r="BX18" s="257"/>
      <c r="BY18" s="257"/>
      <c r="BZ18" s="257"/>
      <c r="CA18" s="257"/>
      <c r="CB18" s="257"/>
      <c r="CC18" s="257"/>
      <c r="CD18" s="257"/>
      <c r="CE18" s="257"/>
      <c r="CF18" s="258"/>
    </row>
    <row r="19" spans="2:84" ht="9.9499999999999993" customHeight="1">
      <c r="B19" s="250">
        <v>70</v>
      </c>
      <c r="C19" s="251"/>
      <c r="D19" s="252"/>
      <c r="E19" s="253"/>
      <c r="F19" s="252"/>
      <c r="G19" s="253"/>
      <c r="H19" s="252"/>
      <c r="I19" s="253"/>
      <c r="J19" s="252"/>
      <c r="K19" s="253"/>
      <c r="L19" s="252"/>
      <c r="M19" s="254"/>
      <c r="N19" s="252"/>
      <c r="O19" s="254"/>
      <c r="P19" s="252"/>
      <c r="Q19" s="254"/>
      <c r="R19" s="255"/>
      <c r="S19" s="256"/>
      <c r="T19" s="252"/>
      <c r="U19" s="253"/>
      <c r="V19" s="257"/>
      <c r="W19" s="257"/>
      <c r="X19" s="257"/>
      <c r="Y19" s="257"/>
      <c r="Z19" s="257"/>
      <c r="AA19" s="257"/>
      <c r="AB19" s="257"/>
      <c r="AC19" s="257"/>
      <c r="AD19" s="257"/>
      <c r="AE19" s="257"/>
      <c r="AF19" s="257"/>
      <c r="AG19" s="257"/>
      <c r="AH19" s="257"/>
      <c r="AI19" s="257"/>
      <c r="AJ19" s="257"/>
      <c r="AK19" s="257"/>
      <c r="AL19" s="257"/>
      <c r="AM19" s="257"/>
      <c r="AN19" s="257"/>
      <c r="AO19" s="257"/>
      <c r="AP19" s="257"/>
      <c r="AQ19" s="257"/>
      <c r="AR19" s="257"/>
      <c r="AS19" s="257"/>
      <c r="AT19" s="257"/>
      <c r="AU19" s="257"/>
      <c r="AV19" s="257"/>
      <c r="AW19" s="257"/>
      <c r="AX19" s="257"/>
      <c r="AY19" s="257"/>
      <c r="AZ19" s="257"/>
      <c r="BA19" s="257"/>
      <c r="BB19" s="257"/>
      <c r="BC19" s="257"/>
      <c r="BD19" s="257"/>
      <c r="BE19" s="257"/>
      <c r="BF19" s="257"/>
      <c r="BG19" s="257"/>
      <c r="BH19" s="257"/>
      <c r="BI19" s="257"/>
      <c r="BJ19" s="257"/>
      <c r="BK19" s="257"/>
      <c r="BL19" s="257"/>
      <c r="BM19" s="257"/>
      <c r="BN19" s="257"/>
      <c r="BO19" s="257"/>
      <c r="BP19" s="257"/>
      <c r="BQ19" s="257"/>
      <c r="BR19" s="257"/>
      <c r="BS19" s="257"/>
      <c r="BT19" s="257"/>
      <c r="BU19" s="257"/>
      <c r="BV19" s="257"/>
      <c r="BW19" s="257"/>
      <c r="BX19" s="257"/>
      <c r="BY19" s="257"/>
      <c r="BZ19" s="257"/>
      <c r="CA19" s="257"/>
      <c r="CB19" s="257"/>
      <c r="CC19" s="257"/>
      <c r="CD19" s="257"/>
      <c r="CE19" s="257"/>
      <c r="CF19" s="258"/>
    </row>
    <row r="20" spans="2:84" ht="9.9499999999999993" customHeight="1">
      <c r="B20" s="250">
        <v>69</v>
      </c>
      <c r="C20" s="251"/>
      <c r="D20" s="252"/>
      <c r="E20" s="253"/>
      <c r="F20" s="252"/>
      <c r="G20" s="253"/>
      <c r="H20" s="252"/>
      <c r="I20" s="253"/>
      <c r="J20" s="252"/>
      <c r="K20" s="253"/>
      <c r="L20" s="252"/>
      <c r="M20" s="254"/>
      <c r="N20" s="252"/>
      <c r="O20" s="254"/>
      <c r="P20" s="252"/>
      <c r="Q20" s="254"/>
      <c r="R20" s="255"/>
      <c r="S20" s="256"/>
      <c r="T20" s="252"/>
      <c r="U20" s="253"/>
      <c r="V20" s="257"/>
      <c r="W20" s="257"/>
      <c r="X20" s="257"/>
      <c r="Y20" s="257"/>
      <c r="Z20" s="257"/>
      <c r="AA20" s="257"/>
      <c r="AB20" s="257"/>
      <c r="AC20" s="257"/>
      <c r="AD20" s="257"/>
      <c r="AE20" s="257"/>
      <c r="AF20" s="257"/>
      <c r="AG20" s="257"/>
      <c r="AH20" s="257"/>
      <c r="AI20" s="257"/>
      <c r="AJ20" s="257"/>
      <c r="AK20" s="257"/>
      <c r="AL20" s="257"/>
      <c r="AM20" s="257"/>
      <c r="AN20" s="257"/>
      <c r="AO20" s="257"/>
      <c r="AP20" s="257"/>
      <c r="AQ20" s="257"/>
      <c r="AR20" s="257"/>
      <c r="AS20" s="257"/>
      <c r="AT20" s="257"/>
      <c r="AU20" s="257"/>
      <c r="AV20" s="257"/>
      <c r="AW20" s="257"/>
      <c r="AX20" s="257"/>
      <c r="AY20" s="257"/>
      <c r="AZ20" s="257"/>
      <c r="BA20" s="257"/>
      <c r="BB20" s="257"/>
      <c r="BC20" s="257"/>
      <c r="BD20" s="257"/>
      <c r="BE20" s="257"/>
      <c r="BF20" s="257"/>
      <c r="BG20" s="257"/>
      <c r="BH20" s="257"/>
      <c r="BI20" s="257"/>
      <c r="BJ20" s="257"/>
      <c r="BK20" s="257"/>
      <c r="BL20" s="257"/>
      <c r="BM20" s="257"/>
      <c r="BN20" s="257"/>
      <c r="BO20" s="257"/>
      <c r="BP20" s="257"/>
      <c r="BQ20" s="257"/>
      <c r="BR20" s="257"/>
      <c r="BS20" s="257"/>
      <c r="BT20" s="257"/>
      <c r="BU20" s="257"/>
      <c r="BV20" s="257"/>
      <c r="BW20" s="257"/>
      <c r="BX20" s="257"/>
      <c r="BY20" s="257"/>
      <c r="BZ20" s="257"/>
      <c r="CA20" s="257"/>
      <c r="CB20" s="257"/>
      <c r="CC20" s="257"/>
      <c r="CD20" s="257"/>
      <c r="CE20" s="257"/>
      <c r="CF20" s="258"/>
    </row>
    <row r="21" spans="2:84" ht="9.9499999999999993" customHeight="1">
      <c r="B21" s="250">
        <v>68</v>
      </c>
      <c r="C21" s="251"/>
      <c r="D21" s="252"/>
      <c r="E21" s="253"/>
      <c r="F21" s="252"/>
      <c r="G21" s="253"/>
      <c r="H21" s="252"/>
      <c r="I21" s="253"/>
      <c r="J21" s="252"/>
      <c r="K21" s="253"/>
      <c r="L21" s="252"/>
      <c r="M21" s="272" t="s">
        <v>491</v>
      </c>
      <c r="N21" s="252"/>
      <c r="O21" s="254"/>
      <c r="P21" s="252"/>
      <c r="Q21" s="254"/>
      <c r="R21" s="255"/>
      <c r="S21" s="256"/>
      <c r="T21" s="252"/>
      <c r="U21" s="253"/>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257"/>
      <c r="AU21" s="257"/>
      <c r="AV21" s="257"/>
      <c r="AW21" s="257"/>
      <c r="AX21" s="257"/>
      <c r="AY21" s="257"/>
      <c r="AZ21" s="257"/>
      <c r="BA21" s="257"/>
      <c r="BB21" s="257"/>
      <c r="BC21" s="257"/>
      <c r="BD21" s="257"/>
      <c r="BE21" s="257"/>
      <c r="BF21" s="257"/>
      <c r="BG21" s="257"/>
      <c r="BH21" s="257"/>
      <c r="BI21" s="257"/>
      <c r="BJ21" s="257"/>
      <c r="BK21" s="257"/>
      <c r="BL21" s="257"/>
      <c r="BM21" s="257"/>
      <c r="BN21" s="257"/>
      <c r="BO21" s="257"/>
      <c r="BP21" s="257"/>
      <c r="BQ21" s="257"/>
      <c r="BR21" s="257"/>
      <c r="BS21" s="257"/>
      <c r="BT21" s="257"/>
      <c r="BU21" s="257"/>
      <c r="BV21" s="257"/>
      <c r="BW21" s="257"/>
      <c r="BX21" s="257"/>
      <c r="BY21" s="257"/>
      <c r="BZ21" s="257"/>
      <c r="CA21" s="257"/>
      <c r="CB21" s="257"/>
      <c r="CC21" s="257"/>
      <c r="CD21" s="257"/>
      <c r="CE21" s="257"/>
      <c r="CF21" s="258"/>
    </row>
    <row r="22" spans="2:84" ht="9.9499999999999993" customHeight="1">
      <c r="B22" s="250">
        <v>67</v>
      </c>
      <c r="C22" s="251"/>
      <c r="D22" s="252"/>
      <c r="E22" s="253"/>
      <c r="F22" s="252"/>
      <c r="G22" s="253"/>
      <c r="H22" s="252"/>
      <c r="I22" s="253"/>
      <c r="J22" s="252"/>
      <c r="K22" s="253"/>
      <c r="L22" s="252"/>
      <c r="M22" s="254"/>
      <c r="N22" s="252"/>
      <c r="O22" s="254"/>
      <c r="P22" s="252"/>
      <c r="Q22" s="254"/>
      <c r="R22" s="255"/>
      <c r="S22" s="256"/>
      <c r="T22" s="252"/>
      <c r="U22" s="253"/>
      <c r="V22" s="257"/>
      <c r="W22" s="257"/>
      <c r="X22" s="257"/>
      <c r="Y22" s="257"/>
      <c r="Z22" s="257"/>
      <c r="AA22" s="257"/>
      <c r="AB22" s="257"/>
      <c r="AC22" s="257"/>
      <c r="AD22" s="257"/>
      <c r="AE22" s="257"/>
      <c r="AF22" s="257"/>
      <c r="AG22" s="257"/>
      <c r="AH22" s="257"/>
      <c r="AI22" s="257"/>
      <c r="AJ22" s="257"/>
      <c r="AK22" s="257"/>
      <c r="AL22" s="257"/>
      <c r="AM22" s="257"/>
      <c r="AN22" s="257"/>
      <c r="AO22" s="257"/>
      <c r="AP22" s="257"/>
      <c r="AQ22" s="257"/>
      <c r="AR22" s="257"/>
      <c r="AS22" s="257"/>
      <c r="AT22" s="257"/>
      <c r="AU22" s="257"/>
      <c r="AV22" s="257"/>
      <c r="AW22" s="257"/>
      <c r="AX22" s="257"/>
      <c r="AY22" s="257"/>
      <c r="AZ22" s="257"/>
      <c r="BA22" s="257"/>
      <c r="BB22" s="257"/>
      <c r="BC22" s="257"/>
      <c r="BD22" s="257"/>
      <c r="BE22" s="257"/>
      <c r="BF22" s="257"/>
      <c r="BG22" s="257"/>
      <c r="BH22" s="257"/>
      <c r="BI22" s="257"/>
      <c r="BJ22" s="257"/>
      <c r="BK22" s="257"/>
      <c r="BL22" s="257"/>
      <c r="BM22" s="257"/>
      <c r="BN22" s="257"/>
      <c r="BO22" s="257"/>
      <c r="BP22" s="257"/>
      <c r="BQ22" s="257"/>
      <c r="BR22" s="257"/>
      <c r="BS22" s="257"/>
      <c r="BT22" s="257"/>
      <c r="BU22" s="257"/>
      <c r="BV22" s="257"/>
      <c r="BW22" s="257"/>
      <c r="BX22" s="257"/>
      <c r="BY22" s="257"/>
      <c r="BZ22" s="257"/>
      <c r="CA22" s="257"/>
      <c r="CB22" s="257"/>
      <c r="CC22" s="257"/>
      <c r="CD22" s="257"/>
      <c r="CE22" s="257"/>
      <c r="CF22" s="258"/>
    </row>
    <row r="23" spans="2:84" ht="9.9499999999999993" customHeight="1">
      <c r="B23" s="250">
        <v>66</v>
      </c>
      <c r="C23" s="275" t="s">
        <v>489</v>
      </c>
      <c r="D23" s="252"/>
      <c r="E23" s="253"/>
      <c r="F23" s="252"/>
      <c r="G23" s="272" t="s">
        <v>491</v>
      </c>
      <c r="H23" s="252"/>
      <c r="I23" s="253"/>
      <c r="J23" s="252"/>
      <c r="K23" s="253"/>
      <c r="L23" s="272" t="s">
        <v>491</v>
      </c>
      <c r="M23" s="254"/>
      <c r="N23" s="252"/>
      <c r="O23" s="254"/>
      <c r="P23" s="252"/>
      <c r="Q23" s="254"/>
      <c r="R23" s="255"/>
      <c r="S23" s="256"/>
      <c r="T23" s="252"/>
      <c r="U23" s="253"/>
      <c r="V23" s="257"/>
      <c r="W23" s="257"/>
      <c r="X23" s="257"/>
      <c r="Y23" s="257"/>
      <c r="Z23" s="257"/>
      <c r="AA23" s="257"/>
      <c r="AB23" s="257"/>
      <c r="AC23" s="257"/>
      <c r="AD23" s="257"/>
      <c r="AE23" s="257"/>
      <c r="AF23" s="257"/>
      <c r="AG23" s="257"/>
      <c r="AH23" s="257"/>
      <c r="AI23" s="257"/>
      <c r="AJ23" s="257"/>
      <c r="AK23" s="257"/>
      <c r="AL23" s="257"/>
      <c r="AM23" s="257"/>
      <c r="AN23" s="257"/>
      <c r="AO23" s="257"/>
      <c r="AP23" s="257"/>
      <c r="AQ23" s="257"/>
      <c r="AR23" s="257"/>
      <c r="AS23" s="257"/>
      <c r="AT23" s="257"/>
      <c r="AU23" s="257"/>
      <c r="AV23" s="257"/>
      <c r="AW23" s="257"/>
      <c r="AX23" s="257"/>
      <c r="AY23" s="257"/>
      <c r="AZ23" s="257"/>
      <c r="BA23" s="257"/>
      <c r="BB23" s="257"/>
      <c r="BC23" s="257"/>
      <c r="BD23" s="257"/>
      <c r="BE23" s="257"/>
      <c r="BF23" s="257"/>
      <c r="BG23" s="257"/>
      <c r="BH23" s="257"/>
      <c r="BI23" s="257"/>
      <c r="BJ23" s="257"/>
      <c r="BK23" s="257"/>
      <c r="BL23" s="257"/>
      <c r="BM23" s="257"/>
      <c r="BN23" s="257"/>
      <c r="BO23" s="257"/>
      <c r="BP23" s="257"/>
      <c r="BQ23" s="257"/>
      <c r="BR23" s="257"/>
      <c r="BS23" s="257"/>
      <c r="BT23" s="257"/>
      <c r="BU23" s="257"/>
      <c r="BV23" s="257"/>
      <c r="BW23" s="257"/>
      <c r="BX23" s="257"/>
      <c r="BY23" s="257"/>
      <c r="BZ23" s="257"/>
      <c r="CA23" s="257"/>
      <c r="CB23" s="257"/>
      <c r="CC23" s="257"/>
      <c r="CD23" s="257"/>
      <c r="CE23" s="257"/>
      <c r="CF23" s="258"/>
    </row>
    <row r="24" spans="2:84" ht="9.9499999999999993" customHeight="1">
      <c r="B24" s="250">
        <v>65</v>
      </c>
      <c r="C24" s="275" t="s">
        <v>491</v>
      </c>
      <c r="D24" s="260"/>
      <c r="E24" s="260"/>
      <c r="F24" s="260"/>
      <c r="G24" s="260"/>
      <c r="H24" s="260"/>
      <c r="I24" s="260"/>
      <c r="J24" s="256"/>
      <c r="K24" s="260"/>
      <c r="L24" s="256"/>
      <c r="M24" s="256"/>
      <c r="N24" s="256"/>
      <c r="O24" s="256"/>
      <c r="P24" s="256"/>
      <c r="Q24" s="256"/>
      <c r="R24" s="256"/>
      <c r="S24" s="256"/>
      <c r="T24" s="253"/>
      <c r="U24" s="253"/>
      <c r="V24" s="257"/>
      <c r="W24" s="257"/>
      <c r="X24" s="257"/>
      <c r="Y24" s="257"/>
      <c r="Z24" s="257"/>
      <c r="AA24" s="257"/>
      <c r="AB24" s="257"/>
      <c r="AC24" s="274" t="s">
        <v>492</v>
      </c>
      <c r="AD24" s="257"/>
      <c r="AE24" s="257"/>
      <c r="AF24" s="257"/>
      <c r="AG24" s="257"/>
      <c r="AH24" s="257"/>
      <c r="AI24" s="257"/>
      <c r="AJ24" s="257"/>
      <c r="AK24" s="257"/>
      <c r="AL24" s="257"/>
      <c r="AM24" s="257"/>
      <c r="AN24" s="257"/>
      <c r="AO24" s="257"/>
      <c r="AP24" s="257"/>
      <c r="AQ24" s="257"/>
      <c r="AR24" s="257"/>
      <c r="AS24" s="257"/>
      <c r="AT24" s="257"/>
      <c r="AU24" s="257"/>
      <c r="AV24" s="257"/>
      <c r="AW24" s="257"/>
      <c r="AX24" s="257"/>
      <c r="AY24" s="257"/>
      <c r="AZ24" s="257"/>
      <c r="BA24" s="257"/>
      <c r="BB24" s="257"/>
      <c r="BC24" s="257"/>
      <c r="BD24" s="257"/>
      <c r="BE24" s="257"/>
      <c r="BF24" s="257"/>
      <c r="BG24" s="257"/>
      <c r="BH24" s="257"/>
      <c r="BI24" s="257"/>
      <c r="BJ24" s="257"/>
      <c r="BK24" s="257"/>
      <c r="BL24" s="257"/>
      <c r="BM24" s="257"/>
      <c r="BN24" s="257"/>
      <c r="BO24" s="257"/>
      <c r="BP24" s="257"/>
      <c r="BQ24" s="257"/>
      <c r="BR24" s="257"/>
      <c r="BS24" s="257"/>
      <c r="BT24" s="257"/>
      <c r="BU24" s="257"/>
      <c r="BV24" s="257"/>
      <c r="BW24" s="257"/>
      <c r="BX24" s="257"/>
      <c r="BY24" s="257"/>
      <c r="BZ24" s="257"/>
      <c r="CA24" s="257"/>
      <c r="CB24" s="257"/>
      <c r="CC24" s="257"/>
      <c r="CD24" s="257"/>
      <c r="CE24" s="257"/>
      <c r="CF24" s="258"/>
    </row>
    <row r="25" spans="2:84" ht="9.9499999999999993" customHeight="1">
      <c r="B25" s="250">
        <v>64</v>
      </c>
      <c r="C25" s="259"/>
      <c r="D25" s="260"/>
      <c r="E25" s="272" t="s">
        <v>490</v>
      </c>
      <c r="F25" s="260"/>
      <c r="G25" s="260"/>
      <c r="H25" s="260"/>
      <c r="I25" s="260"/>
      <c r="J25" s="260"/>
      <c r="K25" s="260"/>
      <c r="L25" s="256"/>
      <c r="M25" s="256"/>
      <c r="N25" s="256"/>
      <c r="O25" s="256"/>
      <c r="P25" s="256"/>
      <c r="Q25" s="256"/>
      <c r="R25" s="256"/>
      <c r="S25" s="256"/>
      <c r="T25" s="253"/>
      <c r="U25" s="253"/>
      <c r="V25" s="257"/>
      <c r="W25" s="261"/>
      <c r="X25" s="257"/>
      <c r="Y25" s="257"/>
      <c r="Z25" s="257"/>
      <c r="AA25" s="274" t="s">
        <v>492</v>
      </c>
      <c r="AB25" s="257"/>
      <c r="AC25" s="257"/>
      <c r="AD25" s="257"/>
      <c r="AE25" s="257"/>
      <c r="AF25" s="257"/>
      <c r="AG25" s="257"/>
      <c r="AH25" s="257"/>
      <c r="AI25" s="257"/>
      <c r="AJ25" s="257"/>
      <c r="AK25" s="257"/>
      <c r="AL25" s="257"/>
      <c r="AM25" s="257"/>
      <c r="AN25" s="257"/>
      <c r="AO25" s="257"/>
      <c r="AP25" s="257"/>
      <c r="AQ25" s="257"/>
      <c r="AR25" s="257"/>
      <c r="AS25" s="257"/>
      <c r="AT25" s="257"/>
      <c r="AU25" s="257"/>
      <c r="AV25" s="257"/>
      <c r="AW25" s="257"/>
      <c r="AX25" s="257"/>
      <c r="AY25" s="257"/>
      <c r="AZ25" s="257"/>
      <c r="BA25" s="257"/>
      <c r="BB25" s="257"/>
      <c r="BC25" s="257"/>
      <c r="BD25" s="257"/>
      <c r="BE25" s="257"/>
      <c r="BF25" s="257"/>
      <c r="BG25" s="257"/>
      <c r="BH25" s="257"/>
      <c r="BI25" s="257"/>
      <c r="BJ25" s="257"/>
      <c r="BK25" s="257"/>
      <c r="BL25" s="257"/>
      <c r="BM25" s="257"/>
      <c r="BN25" s="257"/>
      <c r="BO25" s="257"/>
      <c r="BP25" s="257"/>
      <c r="BQ25" s="257"/>
      <c r="BR25" s="257"/>
      <c r="BS25" s="257"/>
      <c r="BT25" s="257"/>
      <c r="BU25" s="257"/>
      <c r="BV25" s="257"/>
      <c r="BW25" s="257"/>
      <c r="BX25" s="257"/>
      <c r="BY25" s="257"/>
      <c r="BZ25" s="257"/>
      <c r="CA25" s="257"/>
      <c r="CB25" s="257"/>
      <c r="CC25" s="257"/>
      <c r="CD25" s="257"/>
      <c r="CE25" s="257"/>
      <c r="CF25" s="258"/>
    </row>
    <row r="26" spans="2:84" ht="9.9499999999999993" customHeight="1">
      <c r="B26" s="250">
        <v>63</v>
      </c>
      <c r="C26" s="251"/>
      <c r="D26" s="252"/>
      <c r="E26" s="253"/>
      <c r="F26" s="252"/>
      <c r="G26" s="253"/>
      <c r="H26" s="252"/>
      <c r="I26" s="253"/>
      <c r="J26" s="252"/>
      <c r="K26" s="253"/>
      <c r="L26" s="252"/>
      <c r="M26" s="254"/>
      <c r="N26" s="252"/>
      <c r="O26" s="254"/>
      <c r="P26" s="252"/>
      <c r="Q26" s="254"/>
      <c r="R26" s="255"/>
      <c r="S26" s="256"/>
      <c r="T26" s="252"/>
      <c r="U26" s="253"/>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257"/>
      <c r="AS26" s="257"/>
      <c r="AT26" s="257"/>
      <c r="AU26" s="257"/>
      <c r="AV26" s="257"/>
      <c r="AW26" s="257"/>
      <c r="AX26" s="257"/>
      <c r="AY26" s="257"/>
      <c r="AZ26" s="257"/>
      <c r="BA26" s="257"/>
      <c r="BB26" s="257"/>
      <c r="BC26" s="257"/>
      <c r="BD26" s="257"/>
      <c r="BE26" s="257"/>
      <c r="BF26" s="257"/>
      <c r="BG26" s="257"/>
      <c r="BH26" s="257"/>
      <c r="BI26" s="257"/>
      <c r="BJ26" s="257"/>
      <c r="BK26" s="257"/>
      <c r="BL26" s="257"/>
      <c r="BM26" s="257"/>
      <c r="BN26" s="257"/>
      <c r="BO26" s="257"/>
      <c r="BP26" s="257"/>
      <c r="BQ26" s="257"/>
      <c r="BR26" s="257"/>
      <c r="BS26" s="257"/>
      <c r="BT26" s="257"/>
      <c r="BU26" s="257"/>
      <c r="BV26" s="257"/>
      <c r="BW26" s="257"/>
      <c r="BX26" s="257"/>
      <c r="BY26" s="257"/>
      <c r="BZ26" s="257"/>
      <c r="CA26" s="257"/>
      <c r="CB26" s="257"/>
      <c r="CC26" s="257"/>
      <c r="CD26" s="257"/>
      <c r="CE26" s="257"/>
      <c r="CF26" s="258"/>
    </row>
    <row r="27" spans="2:84" ht="9.9499999999999993" customHeight="1">
      <c r="B27" s="250">
        <v>62</v>
      </c>
      <c r="C27" s="251"/>
      <c r="D27" s="252"/>
      <c r="E27" s="253"/>
      <c r="F27" s="252"/>
      <c r="G27" s="253"/>
      <c r="H27" s="252"/>
      <c r="I27" s="253"/>
      <c r="J27" s="252"/>
      <c r="K27" s="253"/>
      <c r="L27" s="252"/>
      <c r="M27" s="254"/>
      <c r="N27" s="252"/>
      <c r="O27" s="254"/>
      <c r="P27" s="252"/>
      <c r="Q27" s="254"/>
      <c r="R27" s="255"/>
      <c r="S27" s="256"/>
      <c r="T27" s="252"/>
      <c r="U27" s="253"/>
      <c r="V27" s="257"/>
      <c r="W27" s="257"/>
      <c r="X27" s="257"/>
      <c r="Y27" s="257"/>
      <c r="Z27" s="257"/>
      <c r="AA27" s="257"/>
      <c r="AB27" s="257"/>
      <c r="AC27" s="257"/>
      <c r="AD27" s="257"/>
      <c r="AE27" s="257"/>
      <c r="AF27" s="257"/>
      <c r="AG27" s="257"/>
      <c r="AH27" s="257"/>
      <c r="AI27" s="257"/>
      <c r="AJ27" s="257"/>
      <c r="AK27" s="257"/>
      <c r="AL27" s="257"/>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7"/>
      <c r="BL27" s="257"/>
      <c r="BM27" s="257"/>
      <c r="BN27" s="257"/>
      <c r="BO27" s="257"/>
      <c r="BP27" s="257"/>
      <c r="BQ27" s="257"/>
      <c r="BR27" s="257"/>
      <c r="BS27" s="257"/>
      <c r="BT27" s="257"/>
      <c r="BU27" s="257"/>
      <c r="BV27" s="257"/>
      <c r="BW27" s="257"/>
      <c r="BX27" s="257"/>
      <c r="BY27" s="257"/>
      <c r="BZ27" s="257"/>
      <c r="CA27" s="257"/>
      <c r="CB27" s="257"/>
      <c r="CC27" s="257"/>
      <c r="CD27" s="257"/>
      <c r="CE27" s="257"/>
      <c r="CF27" s="258"/>
    </row>
    <row r="28" spans="2:84" ht="9.9499999999999993" customHeight="1">
      <c r="B28" s="250">
        <v>61</v>
      </c>
      <c r="C28" s="251"/>
      <c r="D28" s="274" t="s">
        <v>492</v>
      </c>
      <c r="E28" s="253"/>
      <c r="F28" s="252"/>
      <c r="G28" s="253"/>
      <c r="H28" s="252"/>
      <c r="I28" s="253"/>
      <c r="J28" s="252"/>
      <c r="K28" s="253"/>
      <c r="L28" s="252"/>
      <c r="M28" s="254"/>
      <c r="N28" s="252"/>
      <c r="O28" s="254"/>
      <c r="P28" s="252"/>
      <c r="Q28" s="254"/>
      <c r="R28" s="255"/>
      <c r="S28" s="256"/>
      <c r="T28" s="252"/>
      <c r="U28" s="253"/>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257"/>
      <c r="AT28" s="257"/>
      <c r="AU28" s="257"/>
      <c r="AV28" s="257"/>
      <c r="AW28" s="257"/>
      <c r="AX28" s="257"/>
      <c r="AY28" s="257"/>
      <c r="AZ28" s="257"/>
      <c r="BA28" s="257"/>
      <c r="BB28" s="257"/>
      <c r="BC28" s="257"/>
      <c r="BD28" s="257"/>
      <c r="BE28" s="257"/>
      <c r="BF28" s="257"/>
      <c r="BG28" s="257"/>
      <c r="BH28" s="257"/>
      <c r="BI28" s="257"/>
      <c r="BJ28" s="257"/>
      <c r="BK28" s="257"/>
      <c r="BL28" s="257"/>
      <c r="BM28" s="257"/>
      <c r="BN28" s="257"/>
      <c r="BO28" s="257"/>
      <c r="BP28" s="257"/>
      <c r="BQ28" s="257"/>
      <c r="BR28" s="257"/>
      <c r="BS28" s="257"/>
      <c r="BT28" s="257"/>
      <c r="BU28" s="257"/>
      <c r="BV28" s="257"/>
      <c r="BW28" s="257"/>
      <c r="BX28" s="257"/>
      <c r="BY28" s="257"/>
      <c r="BZ28" s="257"/>
      <c r="CA28" s="257"/>
      <c r="CB28" s="257"/>
      <c r="CC28" s="257"/>
      <c r="CD28" s="257"/>
      <c r="CE28" s="257"/>
      <c r="CF28" s="258"/>
    </row>
    <row r="29" spans="2:84" ht="9.9499999999999993" customHeight="1">
      <c r="B29" s="250">
        <v>60</v>
      </c>
      <c r="C29" s="259"/>
      <c r="D29" s="272" t="s">
        <v>491</v>
      </c>
      <c r="E29" s="253"/>
      <c r="F29" s="252"/>
      <c r="G29" s="253"/>
      <c r="H29" s="252"/>
      <c r="I29" s="253"/>
      <c r="J29" s="252"/>
      <c r="K29" s="253"/>
      <c r="L29" s="252"/>
      <c r="M29" s="254"/>
      <c r="N29" s="252"/>
      <c r="O29" s="254"/>
      <c r="P29" s="252"/>
      <c r="Q29" s="254"/>
      <c r="R29" s="255"/>
      <c r="S29" s="256"/>
      <c r="T29" s="252"/>
      <c r="U29" s="253"/>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257"/>
      <c r="AU29" s="257"/>
      <c r="AV29" s="257"/>
      <c r="AW29" s="257"/>
      <c r="AX29" s="257"/>
      <c r="AY29" s="257"/>
      <c r="AZ29" s="257"/>
      <c r="BA29" s="257"/>
      <c r="BB29" s="257"/>
      <c r="BC29" s="257"/>
      <c r="BD29" s="257"/>
      <c r="BE29" s="257"/>
      <c r="BF29" s="257"/>
      <c r="BG29" s="257"/>
      <c r="BH29" s="257"/>
      <c r="BI29" s="257"/>
      <c r="BJ29" s="257"/>
      <c r="BK29" s="257"/>
      <c r="BL29" s="257"/>
      <c r="BM29" s="257"/>
      <c r="BN29" s="257"/>
      <c r="BO29" s="257"/>
      <c r="BP29" s="257"/>
      <c r="BQ29" s="257"/>
      <c r="BR29" s="257"/>
      <c r="BS29" s="257"/>
      <c r="BT29" s="257"/>
      <c r="BU29" s="257"/>
      <c r="BV29" s="257"/>
      <c r="BW29" s="257"/>
      <c r="BX29" s="257"/>
      <c r="BY29" s="257"/>
      <c r="BZ29" s="257"/>
      <c r="CA29" s="257"/>
      <c r="CB29" s="257"/>
      <c r="CC29" s="257"/>
      <c r="CD29" s="257"/>
      <c r="CE29" s="257"/>
      <c r="CF29" s="258"/>
    </row>
    <row r="30" spans="2:84" ht="9.9499999999999993" customHeight="1">
      <c r="B30" s="250">
        <v>59</v>
      </c>
      <c r="C30" s="251"/>
      <c r="D30" s="252"/>
      <c r="E30" s="253"/>
      <c r="F30" s="252"/>
      <c r="G30" s="253"/>
      <c r="H30" s="272" t="s">
        <v>491</v>
      </c>
      <c r="I30" s="253"/>
      <c r="J30" s="252"/>
      <c r="K30" s="253"/>
      <c r="L30" s="252"/>
      <c r="M30" s="254"/>
      <c r="N30" s="252"/>
      <c r="O30" s="254"/>
      <c r="P30" s="252"/>
      <c r="Q30" s="254"/>
      <c r="R30" s="255"/>
      <c r="S30" s="256"/>
      <c r="T30" s="252"/>
      <c r="U30" s="253"/>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257"/>
      <c r="BD30" s="257"/>
      <c r="BE30" s="257"/>
      <c r="BF30" s="257"/>
      <c r="BG30" s="257"/>
      <c r="BH30" s="257"/>
      <c r="BI30" s="257"/>
      <c r="BJ30" s="257"/>
      <c r="BK30" s="257"/>
      <c r="BL30" s="257"/>
      <c r="BM30" s="257"/>
      <c r="BN30" s="257"/>
      <c r="BO30" s="257"/>
      <c r="BP30" s="257"/>
      <c r="BQ30" s="257"/>
      <c r="BR30" s="257"/>
      <c r="BS30" s="257"/>
      <c r="BT30" s="257"/>
      <c r="BU30" s="257"/>
      <c r="BV30" s="257"/>
      <c r="BW30" s="257"/>
      <c r="BX30" s="257"/>
      <c r="BY30" s="257"/>
      <c r="BZ30" s="257"/>
      <c r="CA30" s="257"/>
      <c r="CB30" s="257"/>
      <c r="CC30" s="257"/>
      <c r="CD30" s="257"/>
      <c r="CE30" s="257"/>
      <c r="CF30" s="258"/>
    </row>
    <row r="31" spans="2:84" ht="9.9499999999999993" customHeight="1">
      <c r="B31" s="250">
        <v>58</v>
      </c>
      <c r="C31" s="259"/>
      <c r="D31" s="272" t="s">
        <v>490</v>
      </c>
      <c r="E31" s="260"/>
      <c r="F31" s="260"/>
      <c r="G31" s="260"/>
      <c r="H31" s="260"/>
      <c r="I31" s="260"/>
      <c r="J31" s="256"/>
      <c r="K31" s="260"/>
      <c r="L31" s="256"/>
      <c r="M31" s="256"/>
      <c r="N31" s="256"/>
      <c r="O31" s="256"/>
      <c r="P31" s="256"/>
      <c r="Q31" s="256"/>
      <c r="R31" s="256"/>
      <c r="S31" s="256"/>
      <c r="T31" s="253"/>
      <c r="U31" s="253"/>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257"/>
      <c r="BJ31" s="257"/>
      <c r="BK31" s="257"/>
      <c r="BL31" s="257"/>
      <c r="BM31" s="257"/>
      <c r="BN31" s="257"/>
      <c r="BO31" s="257"/>
      <c r="BP31" s="257"/>
      <c r="BQ31" s="257"/>
      <c r="BR31" s="257"/>
      <c r="BS31" s="257"/>
      <c r="BT31" s="257"/>
      <c r="BU31" s="257"/>
      <c r="BV31" s="257"/>
      <c r="BW31" s="257"/>
      <c r="BX31" s="257"/>
      <c r="BY31" s="257"/>
      <c r="BZ31" s="257"/>
      <c r="CA31" s="257"/>
      <c r="CB31" s="257"/>
      <c r="CC31" s="257"/>
      <c r="CD31" s="257"/>
      <c r="CE31" s="257"/>
      <c r="CF31" s="258"/>
    </row>
    <row r="32" spans="2:84" ht="9.9499999999999993" customHeight="1">
      <c r="B32" s="250">
        <v>57</v>
      </c>
      <c r="C32" s="259"/>
      <c r="D32" s="260"/>
      <c r="E32" s="260"/>
      <c r="F32" s="260"/>
      <c r="G32" s="260"/>
      <c r="H32" s="260"/>
      <c r="I32" s="260"/>
      <c r="J32" s="260"/>
      <c r="K32" s="260"/>
      <c r="L32" s="256"/>
      <c r="M32" s="256"/>
      <c r="N32" s="256"/>
      <c r="O32" s="274" t="s">
        <v>492</v>
      </c>
      <c r="P32" s="256"/>
      <c r="Q32" s="256"/>
      <c r="R32" s="256"/>
      <c r="S32" s="256"/>
      <c r="T32" s="253"/>
      <c r="U32" s="253"/>
      <c r="V32" s="257"/>
      <c r="W32" s="261"/>
      <c r="X32" s="257"/>
      <c r="Y32" s="257"/>
      <c r="Z32" s="257"/>
      <c r="AA32" s="257"/>
      <c r="AB32" s="257"/>
      <c r="AC32" s="257"/>
      <c r="AD32" s="257"/>
      <c r="AE32" s="257"/>
      <c r="AF32" s="274" t="s">
        <v>492</v>
      </c>
      <c r="AG32" s="257"/>
      <c r="AH32" s="257"/>
      <c r="AI32" s="257"/>
      <c r="AJ32" s="257"/>
      <c r="AK32" s="257"/>
      <c r="AL32" s="257"/>
      <c r="AM32" s="257"/>
      <c r="AN32" s="257"/>
      <c r="AO32" s="257"/>
      <c r="AP32" s="257"/>
      <c r="AQ32" s="257"/>
      <c r="AR32" s="257"/>
      <c r="AS32" s="257"/>
      <c r="AT32" s="257"/>
      <c r="AU32" s="257"/>
      <c r="AV32" s="257"/>
      <c r="AW32" s="257"/>
      <c r="AX32" s="257"/>
      <c r="AY32" s="257"/>
      <c r="AZ32" s="257"/>
      <c r="BA32" s="257"/>
      <c r="BB32" s="257"/>
      <c r="BC32" s="257"/>
      <c r="BD32" s="257"/>
      <c r="BE32" s="257"/>
      <c r="BF32" s="257"/>
      <c r="BG32" s="257"/>
      <c r="BH32" s="257"/>
      <c r="BI32" s="257"/>
      <c r="BJ32" s="257"/>
      <c r="BK32" s="257"/>
      <c r="BL32" s="257"/>
      <c r="BM32" s="257"/>
      <c r="BN32" s="257"/>
      <c r="BO32" s="257"/>
      <c r="BP32" s="257"/>
      <c r="BQ32" s="257"/>
      <c r="BR32" s="257"/>
      <c r="BS32" s="257"/>
      <c r="BT32" s="257"/>
      <c r="BU32" s="257"/>
      <c r="BV32" s="257"/>
      <c r="BW32" s="257"/>
      <c r="BX32" s="257"/>
      <c r="BY32" s="257"/>
      <c r="BZ32" s="257"/>
      <c r="CA32" s="257"/>
      <c r="CB32" s="257"/>
      <c r="CC32" s="257"/>
      <c r="CD32" s="257"/>
      <c r="CE32" s="257"/>
      <c r="CF32" s="258"/>
    </row>
    <row r="33" spans="2:84" ht="9.9499999999999993" customHeight="1">
      <c r="B33" s="250">
        <v>56</v>
      </c>
      <c r="C33" s="259"/>
      <c r="D33" s="260"/>
      <c r="E33" s="260"/>
      <c r="F33" s="272" t="s">
        <v>489</v>
      </c>
      <c r="G33" s="260"/>
      <c r="H33" s="260"/>
      <c r="I33" s="260"/>
      <c r="J33" s="260"/>
      <c r="K33" s="260"/>
      <c r="L33" s="256"/>
      <c r="M33" s="256"/>
      <c r="N33" s="256"/>
      <c r="O33" s="256"/>
      <c r="P33" s="256"/>
      <c r="Q33" s="256"/>
      <c r="R33" s="256"/>
      <c r="S33" s="256"/>
      <c r="T33" s="253"/>
      <c r="U33" s="253"/>
      <c r="V33" s="257"/>
      <c r="W33" s="261"/>
      <c r="X33" s="257"/>
      <c r="Y33" s="257"/>
      <c r="Z33" s="257"/>
      <c r="AA33" s="257"/>
      <c r="AB33" s="257"/>
      <c r="AC33" s="257"/>
      <c r="AD33" s="257"/>
      <c r="AE33" s="257"/>
      <c r="AF33" s="257"/>
      <c r="AG33" s="257"/>
      <c r="AH33" s="257"/>
      <c r="AI33" s="257"/>
      <c r="AJ33" s="257"/>
      <c r="AK33" s="257"/>
      <c r="AL33" s="257"/>
      <c r="AM33" s="257"/>
      <c r="AN33" s="257"/>
      <c r="AO33" s="257"/>
      <c r="AP33" s="257"/>
      <c r="AQ33" s="257"/>
      <c r="AR33" s="257"/>
      <c r="AS33" s="257"/>
      <c r="AT33" s="257"/>
      <c r="AU33" s="257"/>
      <c r="AV33" s="257"/>
      <c r="AW33" s="257"/>
      <c r="AX33" s="257"/>
      <c r="AY33" s="257"/>
      <c r="AZ33" s="257"/>
      <c r="BA33" s="257"/>
      <c r="BB33" s="257"/>
      <c r="BC33" s="257"/>
      <c r="BD33" s="257"/>
      <c r="BE33" s="257"/>
      <c r="BF33" s="257"/>
      <c r="BG33" s="257"/>
      <c r="BH33" s="257"/>
      <c r="BI33" s="257"/>
      <c r="BJ33" s="257"/>
      <c r="BK33" s="257"/>
      <c r="BL33" s="257"/>
      <c r="BM33" s="257"/>
      <c r="BN33" s="257"/>
      <c r="BO33" s="257"/>
      <c r="BP33" s="257"/>
      <c r="BQ33" s="257"/>
      <c r="BR33" s="257"/>
      <c r="BS33" s="257"/>
      <c r="BT33" s="257"/>
      <c r="BU33" s="257"/>
      <c r="BV33" s="257"/>
      <c r="BW33" s="257"/>
      <c r="BX33" s="257"/>
      <c r="BY33" s="257"/>
      <c r="BZ33" s="257"/>
      <c r="CA33" s="257"/>
      <c r="CB33" s="257"/>
      <c r="CC33" s="257"/>
      <c r="CD33" s="257"/>
      <c r="CE33" s="257"/>
      <c r="CF33" s="258"/>
    </row>
    <row r="34" spans="2:84" ht="9.9499999999999993" customHeight="1">
      <c r="B34" s="250">
        <v>55</v>
      </c>
      <c r="C34" s="259"/>
      <c r="D34" s="260"/>
      <c r="E34" s="272" t="s">
        <v>491</v>
      </c>
      <c r="F34" s="260"/>
      <c r="G34" s="260"/>
      <c r="H34" s="260"/>
      <c r="I34" s="260"/>
      <c r="J34" s="260"/>
      <c r="K34" s="260"/>
      <c r="L34" s="256"/>
      <c r="M34" s="256"/>
      <c r="N34" s="256"/>
      <c r="O34" s="256"/>
      <c r="P34" s="256"/>
      <c r="Q34" s="256"/>
      <c r="R34" s="256"/>
      <c r="S34" s="256"/>
      <c r="T34" s="253"/>
      <c r="U34" s="253"/>
      <c r="V34" s="257"/>
      <c r="W34" s="261"/>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257"/>
      <c r="AU34" s="257"/>
      <c r="AV34" s="257"/>
      <c r="AW34" s="257"/>
      <c r="AX34" s="257"/>
      <c r="AY34" s="257"/>
      <c r="AZ34" s="257"/>
      <c r="BA34" s="257"/>
      <c r="BB34" s="257"/>
      <c r="BC34" s="257"/>
      <c r="BD34" s="257"/>
      <c r="BE34" s="257"/>
      <c r="BF34" s="257"/>
      <c r="BG34" s="257"/>
      <c r="BH34" s="257"/>
      <c r="BI34" s="257"/>
      <c r="BJ34" s="257"/>
      <c r="BK34" s="257"/>
      <c r="BL34" s="257"/>
      <c r="BM34" s="257"/>
      <c r="BN34" s="257"/>
      <c r="BO34" s="257"/>
      <c r="BP34" s="257"/>
      <c r="BQ34" s="257"/>
      <c r="BR34" s="257"/>
      <c r="BS34" s="257"/>
      <c r="BT34" s="257"/>
      <c r="BU34" s="257"/>
      <c r="BV34" s="257"/>
      <c r="BW34" s="257"/>
      <c r="BX34" s="257"/>
      <c r="BY34" s="257"/>
      <c r="BZ34" s="257"/>
      <c r="CA34" s="257"/>
      <c r="CB34" s="257"/>
      <c r="CC34" s="257"/>
      <c r="CD34" s="257"/>
      <c r="CE34" s="257"/>
      <c r="CF34" s="258"/>
    </row>
    <row r="35" spans="2:84" ht="9.9499999999999993" customHeight="1">
      <c r="B35" s="250">
        <v>54</v>
      </c>
      <c r="C35" s="259"/>
      <c r="D35" s="260"/>
      <c r="E35" s="260"/>
      <c r="F35" s="260"/>
      <c r="G35" s="274" t="s">
        <v>492</v>
      </c>
      <c r="H35" s="260"/>
      <c r="I35" s="260"/>
      <c r="J35" s="272" t="s">
        <v>491</v>
      </c>
      <c r="K35" s="260"/>
      <c r="L35" s="256"/>
      <c r="M35" s="256"/>
      <c r="N35" s="256"/>
      <c r="O35" s="256"/>
      <c r="P35" s="256"/>
      <c r="Q35" s="256"/>
      <c r="R35" s="256"/>
      <c r="S35" s="256"/>
      <c r="T35" s="253"/>
      <c r="U35" s="253"/>
      <c r="V35" s="257"/>
      <c r="W35" s="261"/>
      <c r="X35" s="257"/>
      <c r="Y35" s="257"/>
      <c r="Z35" s="257"/>
      <c r="AA35" s="257"/>
      <c r="AB35" s="274" t="s">
        <v>492</v>
      </c>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257"/>
      <c r="BC35" s="257"/>
      <c r="BD35" s="257"/>
      <c r="BE35" s="257"/>
      <c r="BF35" s="257"/>
      <c r="BG35" s="257"/>
      <c r="BH35" s="257"/>
      <c r="BI35" s="257"/>
      <c r="BJ35" s="257"/>
      <c r="BK35" s="257"/>
      <c r="BL35" s="257"/>
      <c r="BM35" s="257"/>
      <c r="BN35" s="257"/>
      <c r="BO35" s="257"/>
      <c r="BP35" s="257"/>
      <c r="BQ35" s="257"/>
      <c r="BR35" s="257"/>
      <c r="BS35" s="257"/>
      <c r="BT35" s="257"/>
      <c r="BU35" s="257"/>
      <c r="BV35" s="257"/>
      <c r="BW35" s="257"/>
      <c r="BX35" s="257"/>
      <c r="BY35" s="257"/>
      <c r="BZ35" s="257"/>
      <c r="CA35" s="257"/>
      <c r="CB35" s="257"/>
      <c r="CC35" s="257"/>
      <c r="CD35" s="257"/>
      <c r="CE35" s="257"/>
      <c r="CF35" s="258"/>
    </row>
    <row r="36" spans="2:84" ht="9.9499999999999993" customHeight="1">
      <c r="B36" s="250">
        <v>53</v>
      </c>
      <c r="C36" s="259"/>
      <c r="D36" s="260"/>
      <c r="E36" s="255"/>
      <c r="F36" s="274" t="s">
        <v>492</v>
      </c>
      <c r="G36" s="255"/>
      <c r="H36" s="260"/>
      <c r="I36" s="255"/>
      <c r="J36" s="260"/>
      <c r="K36" s="255"/>
      <c r="L36" s="256"/>
      <c r="M36" s="255"/>
      <c r="N36" s="256"/>
      <c r="O36" s="255"/>
      <c r="P36" s="256"/>
      <c r="Q36" s="255"/>
      <c r="R36" s="256"/>
      <c r="S36" s="255"/>
      <c r="T36" s="253"/>
      <c r="U36" s="252"/>
      <c r="V36" s="257"/>
      <c r="W36" s="261"/>
      <c r="X36" s="257"/>
      <c r="Y36" s="257"/>
      <c r="Z36" s="257"/>
      <c r="AA36" s="257"/>
      <c r="AB36" s="257"/>
      <c r="AC36" s="257"/>
      <c r="AD36" s="257"/>
      <c r="AE36" s="257"/>
      <c r="AF36" s="257"/>
      <c r="AG36" s="257"/>
      <c r="AH36" s="257"/>
      <c r="AI36" s="257"/>
      <c r="AJ36" s="257"/>
      <c r="AK36" s="257"/>
      <c r="AL36" s="257"/>
      <c r="AM36" s="257"/>
      <c r="AN36" s="257"/>
      <c r="AO36" s="257"/>
      <c r="AP36" s="257"/>
      <c r="AQ36" s="257"/>
      <c r="AR36" s="257"/>
      <c r="AS36" s="257"/>
      <c r="AT36" s="257"/>
      <c r="AU36" s="257"/>
      <c r="AV36" s="257"/>
      <c r="AW36" s="257"/>
      <c r="AX36" s="257"/>
      <c r="AY36" s="257"/>
      <c r="AZ36" s="257"/>
      <c r="BA36" s="257"/>
      <c r="BB36" s="257"/>
      <c r="BC36" s="257"/>
      <c r="BD36" s="257"/>
      <c r="BE36" s="257"/>
      <c r="BF36" s="257"/>
      <c r="BG36" s="257"/>
      <c r="BH36" s="257"/>
      <c r="BI36" s="257"/>
      <c r="BJ36" s="257"/>
      <c r="BK36" s="257"/>
      <c r="BL36" s="257"/>
      <c r="BM36" s="257"/>
      <c r="BN36" s="257"/>
      <c r="BO36" s="257"/>
      <c r="BP36" s="257"/>
      <c r="BQ36" s="257"/>
      <c r="BR36" s="257"/>
      <c r="BS36" s="257"/>
      <c r="BT36" s="257"/>
      <c r="BU36" s="257"/>
      <c r="BV36" s="257"/>
      <c r="BW36" s="257"/>
      <c r="BX36" s="257"/>
      <c r="BY36" s="257"/>
      <c r="BZ36" s="257"/>
      <c r="CA36" s="257"/>
      <c r="CB36" s="257"/>
      <c r="CC36" s="257"/>
      <c r="CD36" s="257"/>
      <c r="CE36" s="257"/>
      <c r="CF36" s="258"/>
    </row>
    <row r="37" spans="2:84" ht="9.9499999999999993" customHeight="1">
      <c r="B37" s="250">
        <v>52</v>
      </c>
      <c r="C37" s="259"/>
      <c r="D37" s="260"/>
      <c r="E37" s="255"/>
      <c r="F37" s="260"/>
      <c r="G37" s="255"/>
      <c r="H37" s="260"/>
      <c r="I37" s="255"/>
      <c r="J37" s="260"/>
      <c r="K37" s="255"/>
      <c r="L37" s="256"/>
      <c r="M37" s="255"/>
      <c r="N37" s="256"/>
      <c r="O37" s="255"/>
      <c r="P37" s="256"/>
      <c r="Q37" s="255"/>
      <c r="R37" s="256"/>
      <c r="S37" s="255"/>
      <c r="T37" s="253"/>
      <c r="U37" s="252"/>
      <c r="V37" s="257"/>
      <c r="W37" s="261"/>
      <c r="X37" s="257"/>
      <c r="Y37" s="257"/>
      <c r="Z37" s="257"/>
      <c r="AA37" s="257"/>
      <c r="AB37" s="257"/>
      <c r="AC37" s="257"/>
      <c r="AD37" s="274" t="s">
        <v>492</v>
      </c>
      <c r="AE37" s="257"/>
      <c r="AF37" s="257"/>
      <c r="AG37" s="257"/>
      <c r="AH37" s="257"/>
      <c r="AI37" s="257"/>
      <c r="AJ37" s="257"/>
      <c r="AK37" s="257"/>
      <c r="AL37" s="257"/>
      <c r="AM37" s="257"/>
      <c r="AN37" s="257"/>
      <c r="AO37" s="257"/>
      <c r="AP37" s="257"/>
      <c r="AQ37" s="257"/>
      <c r="AR37" s="257"/>
      <c r="AS37" s="257"/>
      <c r="AT37" s="257"/>
      <c r="AU37" s="257"/>
      <c r="AV37" s="257"/>
      <c r="AW37" s="257"/>
      <c r="AX37" s="257"/>
      <c r="AY37" s="257"/>
      <c r="AZ37" s="257"/>
      <c r="BA37" s="257"/>
      <c r="BB37" s="257"/>
      <c r="BC37" s="257"/>
      <c r="BD37" s="257"/>
      <c r="BE37" s="257"/>
      <c r="BF37" s="257"/>
      <c r="BG37" s="257"/>
      <c r="BH37" s="257"/>
      <c r="BI37" s="257"/>
      <c r="BJ37" s="257"/>
      <c r="BK37" s="257"/>
      <c r="BL37" s="257"/>
      <c r="BM37" s="257"/>
      <c r="BN37" s="257"/>
      <c r="BO37" s="257"/>
      <c r="BP37" s="257"/>
      <c r="BQ37" s="257"/>
      <c r="BR37" s="257"/>
      <c r="BS37" s="257"/>
      <c r="BT37" s="257"/>
      <c r="BU37" s="257"/>
      <c r="BV37" s="257"/>
      <c r="BW37" s="257"/>
      <c r="BX37" s="257"/>
      <c r="BY37" s="257"/>
      <c r="BZ37" s="257"/>
      <c r="CA37" s="257"/>
      <c r="CB37" s="257"/>
      <c r="CC37" s="257"/>
      <c r="CD37" s="257"/>
      <c r="CE37" s="257"/>
      <c r="CF37" s="258"/>
    </row>
    <row r="38" spans="2:84" ht="9.9499999999999993" customHeight="1">
      <c r="B38" s="250">
        <v>51</v>
      </c>
      <c r="C38" s="266"/>
      <c r="D38" s="260"/>
      <c r="E38" s="255"/>
      <c r="F38" s="260"/>
      <c r="G38" s="255"/>
      <c r="H38" s="260"/>
      <c r="I38" s="255"/>
      <c r="J38" s="260"/>
      <c r="K38" s="255"/>
      <c r="L38" s="256"/>
      <c r="M38" s="255"/>
      <c r="N38" s="256"/>
      <c r="O38" s="255"/>
      <c r="P38" s="256"/>
      <c r="Q38" s="255"/>
      <c r="R38" s="256"/>
      <c r="S38" s="255"/>
      <c r="T38" s="253"/>
      <c r="U38" s="252"/>
      <c r="V38" s="257"/>
      <c r="W38" s="257"/>
      <c r="X38" s="257"/>
      <c r="Y38" s="257"/>
      <c r="Z38" s="257"/>
      <c r="AA38" s="257"/>
      <c r="AB38" s="257"/>
      <c r="AC38" s="257"/>
      <c r="AD38" s="257"/>
      <c r="AE38" s="274" t="s">
        <v>492</v>
      </c>
      <c r="AF38" s="257"/>
      <c r="AG38" s="257"/>
      <c r="AH38" s="257"/>
      <c r="AI38" s="257"/>
      <c r="AJ38" s="257"/>
      <c r="AK38" s="257"/>
      <c r="AL38" s="257"/>
      <c r="AM38" s="257"/>
      <c r="AN38" s="257"/>
      <c r="AO38" s="257"/>
      <c r="AP38" s="257"/>
      <c r="AQ38" s="257"/>
      <c r="AR38" s="257"/>
      <c r="AS38" s="257"/>
      <c r="AT38" s="257"/>
      <c r="AU38" s="257"/>
      <c r="AV38" s="257"/>
      <c r="AW38" s="257"/>
      <c r="AX38" s="257"/>
      <c r="AY38" s="257"/>
      <c r="AZ38" s="257"/>
      <c r="BA38" s="257"/>
      <c r="BB38" s="257"/>
      <c r="BC38" s="257"/>
      <c r="BD38" s="257"/>
      <c r="BE38" s="257"/>
      <c r="BF38" s="257"/>
      <c r="BG38" s="257"/>
      <c r="BH38" s="257"/>
      <c r="BI38" s="257"/>
      <c r="BJ38" s="257"/>
      <c r="BK38" s="257"/>
      <c r="BL38" s="257"/>
      <c r="BM38" s="257"/>
      <c r="BN38" s="257"/>
      <c r="BO38" s="257"/>
      <c r="BP38" s="257"/>
      <c r="BQ38" s="257"/>
      <c r="BR38" s="257"/>
      <c r="BS38" s="257"/>
      <c r="BT38" s="257"/>
      <c r="BU38" s="257"/>
      <c r="BV38" s="257"/>
      <c r="BW38" s="257"/>
      <c r="BX38" s="257"/>
      <c r="BY38" s="257"/>
      <c r="BZ38" s="257"/>
      <c r="CA38" s="257"/>
      <c r="CB38" s="257"/>
      <c r="CC38" s="257"/>
      <c r="CD38" s="257"/>
      <c r="CE38" s="257"/>
      <c r="CF38" s="258"/>
    </row>
    <row r="39" spans="2:84" ht="9.9499999999999993" customHeight="1">
      <c r="B39" s="250">
        <v>50</v>
      </c>
      <c r="C39" s="275" t="s">
        <v>490</v>
      </c>
      <c r="D39" s="252"/>
      <c r="E39" s="253"/>
      <c r="F39" s="272" t="s">
        <v>491</v>
      </c>
      <c r="G39" s="253"/>
      <c r="H39" s="252"/>
      <c r="I39" s="272" t="s">
        <v>491</v>
      </c>
      <c r="J39" s="252"/>
      <c r="K39" s="272" t="s">
        <v>491</v>
      </c>
      <c r="L39" s="252"/>
      <c r="M39" s="254"/>
      <c r="N39" s="252"/>
      <c r="O39" s="254"/>
      <c r="P39" s="252"/>
      <c r="Q39" s="254"/>
      <c r="R39" s="255"/>
      <c r="S39" s="256"/>
      <c r="T39" s="252"/>
      <c r="U39" s="253"/>
      <c r="V39" s="257"/>
      <c r="W39" s="257"/>
      <c r="X39" s="257"/>
      <c r="Y39" s="257"/>
      <c r="Z39" s="257"/>
      <c r="AA39" s="257"/>
      <c r="AB39" s="257"/>
      <c r="AC39" s="257"/>
      <c r="AD39" s="257"/>
      <c r="AE39" s="257"/>
      <c r="AF39" s="257"/>
      <c r="AG39" s="257"/>
      <c r="AH39" s="257"/>
      <c r="AI39" s="257"/>
      <c r="AJ39" s="257"/>
      <c r="AK39" s="257"/>
      <c r="AL39" s="257"/>
      <c r="AM39" s="257"/>
      <c r="AN39" s="257"/>
      <c r="AO39" s="257"/>
      <c r="AP39" s="257"/>
      <c r="AQ39" s="257"/>
      <c r="AR39" s="257"/>
      <c r="AS39" s="257"/>
      <c r="AT39" s="257"/>
      <c r="AU39" s="257"/>
      <c r="AV39" s="257"/>
      <c r="AW39" s="257"/>
      <c r="AX39" s="257"/>
      <c r="AY39" s="257"/>
      <c r="AZ39" s="257"/>
      <c r="BA39" s="257"/>
      <c r="BB39" s="257"/>
      <c r="BC39" s="257"/>
      <c r="BD39" s="257"/>
      <c r="BE39" s="257"/>
      <c r="BF39" s="257"/>
      <c r="BG39" s="257"/>
      <c r="BH39" s="257"/>
      <c r="BI39" s="257"/>
      <c r="BJ39" s="257"/>
      <c r="BK39" s="257"/>
      <c r="BL39" s="257"/>
      <c r="BM39" s="257"/>
      <c r="BN39" s="257"/>
      <c r="BO39" s="257"/>
      <c r="BP39" s="257"/>
      <c r="BQ39" s="257"/>
      <c r="BR39" s="257"/>
      <c r="BS39" s="257"/>
      <c r="BT39" s="257"/>
      <c r="BU39" s="257"/>
      <c r="BV39" s="257"/>
      <c r="BW39" s="257"/>
      <c r="BX39" s="257"/>
      <c r="BY39" s="257"/>
      <c r="BZ39" s="257"/>
      <c r="CA39" s="257"/>
      <c r="CB39" s="257"/>
      <c r="CC39" s="257"/>
      <c r="CD39" s="257"/>
      <c r="CE39" s="257"/>
      <c r="CF39" s="258"/>
    </row>
    <row r="40" spans="2:84" ht="9.9499999999999993" customHeight="1">
      <c r="B40" s="250">
        <v>49</v>
      </c>
      <c r="C40" s="251"/>
      <c r="D40" s="252"/>
      <c r="E40" s="253"/>
      <c r="F40" s="252"/>
      <c r="G40" s="253"/>
      <c r="H40" s="252"/>
      <c r="I40" s="253"/>
      <c r="J40" s="252"/>
      <c r="K40" s="253"/>
      <c r="L40" s="252"/>
      <c r="M40" s="254"/>
      <c r="N40" s="252"/>
      <c r="O40" s="254"/>
      <c r="P40" s="252"/>
      <c r="Q40" s="254"/>
      <c r="R40" s="255"/>
      <c r="S40" s="256"/>
      <c r="T40" s="252"/>
      <c r="U40" s="253"/>
      <c r="V40" s="257"/>
      <c r="W40" s="257"/>
      <c r="X40" s="257"/>
      <c r="Y40" s="257"/>
      <c r="Z40" s="257"/>
      <c r="AA40" s="257"/>
      <c r="AB40" s="257"/>
      <c r="AC40" s="257"/>
      <c r="AD40" s="257"/>
      <c r="AE40" s="257"/>
      <c r="AF40" s="257"/>
      <c r="AG40" s="257"/>
      <c r="AH40" s="257"/>
      <c r="AI40" s="257"/>
      <c r="AJ40" s="257"/>
      <c r="AK40" s="257"/>
      <c r="AL40" s="257"/>
      <c r="AM40" s="257"/>
      <c r="AN40" s="257"/>
      <c r="AO40" s="257"/>
      <c r="AP40" s="257"/>
      <c r="AQ40" s="257"/>
      <c r="AR40" s="257"/>
      <c r="AS40" s="257"/>
      <c r="AT40" s="257"/>
      <c r="AU40" s="257"/>
      <c r="AV40" s="257"/>
      <c r="AW40" s="257"/>
      <c r="AX40" s="257"/>
      <c r="AY40" s="257"/>
      <c r="AZ40" s="257"/>
      <c r="BA40" s="257"/>
      <c r="BB40" s="257"/>
      <c r="BC40" s="257"/>
      <c r="BD40" s="257"/>
      <c r="BE40" s="257"/>
      <c r="BF40" s="257"/>
      <c r="BG40" s="257"/>
      <c r="BH40" s="257"/>
      <c r="BI40" s="257"/>
      <c r="BJ40" s="257"/>
      <c r="BK40" s="257"/>
      <c r="BL40" s="257"/>
      <c r="BM40" s="257"/>
      <c r="BN40" s="257"/>
      <c r="BO40" s="257"/>
      <c r="BP40" s="257"/>
      <c r="BQ40" s="257"/>
      <c r="BR40" s="257"/>
      <c r="BS40" s="257"/>
      <c r="BT40" s="257"/>
      <c r="BU40" s="257"/>
      <c r="BV40" s="257"/>
      <c r="BW40" s="257"/>
      <c r="BX40" s="257"/>
      <c r="BY40" s="257"/>
      <c r="BZ40" s="257"/>
      <c r="CA40" s="257"/>
      <c r="CB40" s="257"/>
      <c r="CC40" s="257"/>
      <c r="CD40" s="257"/>
      <c r="CE40" s="257"/>
      <c r="CF40" s="258"/>
    </row>
    <row r="41" spans="2:84" ht="9.9499999999999993" customHeight="1">
      <c r="B41" s="250">
        <v>48</v>
      </c>
      <c r="C41" s="251"/>
      <c r="D41" s="252"/>
      <c r="E41" s="253"/>
      <c r="F41" s="252"/>
      <c r="G41" s="253"/>
      <c r="H41" s="252"/>
      <c r="I41" s="253"/>
      <c r="J41" s="252"/>
      <c r="K41" s="253"/>
      <c r="L41" s="252"/>
      <c r="M41" s="254"/>
      <c r="N41" s="252"/>
      <c r="O41" s="254"/>
      <c r="P41" s="252"/>
      <c r="Q41" s="254"/>
      <c r="R41" s="255"/>
      <c r="S41" s="256"/>
      <c r="T41" s="252"/>
      <c r="U41" s="253"/>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8"/>
    </row>
    <row r="42" spans="2:84" ht="9.9499999999999993" customHeight="1">
      <c r="B42" s="250">
        <v>47</v>
      </c>
      <c r="C42" s="251"/>
      <c r="D42" s="252"/>
      <c r="E42" s="274" t="s">
        <v>492</v>
      </c>
      <c r="F42" s="252"/>
      <c r="G42" s="253"/>
      <c r="H42" s="252"/>
      <c r="I42" s="253"/>
      <c r="J42" s="252"/>
      <c r="K42" s="253"/>
      <c r="L42" s="252"/>
      <c r="M42" s="254"/>
      <c r="N42" s="252"/>
      <c r="O42" s="254"/>
      <c r="P42" s="252"/>
      <c r="Q42" s="254"/>
      <c r="R42" s="255"/>
      <c r="S42" s="256"/>
      <c r="T42" s="252"/>
      <c r="U42" s="253"/>
      <c r="V42" s="257"/>
      <c r="W42" s="257"/>
      <c r="X42" s="257"/>
      <c r="Y42" s="257"/>
      <c r="Z42" s="257"/>
      <c r="AA42" s="257"/>
      <c r="AB42" s="257"/>
      <c r="AC42" s="257"/>
      <c r="AD42" s="257"/>
      <c r="AE42" s="257"/>
      <c r="AF42" s="257"/>
      <c r="AG42" s="257"/>
      <c r="AH42" s="257"/>
      <c r="AI42" s="257"/>
      <c r="AJ42" s="257"/>
      <c r="AK42" s="257"/>
      <c r="AL42" s="257"/>
      <c r="AM42" s="257"/>
      <c r="AN42" s="257"/>
      <c r="AO42" s="257"/>
      <c r="AP42" s="257"/>
      <c r="AQ42" s="257"/>
      <c r="AR42" s="257"/>
      <c r="AS42" s="257"/>
      <c r="AT42" s="257"/>
      <c r="AU42" s="257"/>
      <c r="AV42" s="257"/>
      <c r="AW42" s="257"/>
      <c r="AX42" s="257"/>
      <c r="AY42" s="257"/>
      <c r="AZ42" s="257"/>
      <c r="BA42" s="257"/>
      <c r="BB42" s="257"/>
      <c r="BC42" s="257"/>
      <c r="BD42" s="257"/>
      <c r="BE42" s="257"/>
      <c r="BF42" s="257"/>
      <c r="BG42" s="257"/>
      <c r="BH42" s="257"/>
      <c r="BI42" s="257"/>
      <c r="BJ42" s="257"/>
      <c r="BK42" s="257"/>
      <c r="BL42" s="257"/>
      <c r="BM42" s="257"/>
      <c r="BN42" s="257"/>
      <c r="BO42" s="257"/>
      <c r="BP42" s="257"/>
      <c r="BQ42" s="257"/>
      <c r="BR42" s="257"/>
      <c r="BS42" s="257"/>
      <c r="BT42" s="257"/>
      <c r="BU42" s="257"/>
      <c r="BV42" s="257"/>
      <c r="BW42" s="257"/>
      <c r="BX42" s="257"/>
      <c r="BY42" s="257"/>
      <c r="BZ42" s="257"/>
      <c r="CA42" s="257"/>
      <c r="CB42" s="257"/>
      <c r="CC42" s="257"/>
      <c r="CD42" s="257"/>
      <c r="CE42" s="257"/>
      <c r="CF42" s="258"/>
    </row>
    <row r="43" spans="2:84" ht="9.9499999999999993" customHeight="1">
      <c r="B43" s="250">
        <v>46</v>
      </c>
      <c r="C43" s="251"/>
      <c r="D43" s="252"/>
      <c r="E43" s="253"/>
      <c r="F43" s="252"/>
      <c r="G43" s="253"/>
      <c r="H43" s="252"/>
      <c r="I43" s="253"/>
      <c r="J43" s="252"/>
      <c r="K43" s="253"/>
      <c r="L43" s="252"/>
      <c r="M43" s="254"/>
      <c r="N43" s="252"/>
      <c r="O43" s="254"/>
      <c r="P43" s="274" t="s">
        <v>492</v>
      </c>
      <c r="Q43" s="274" t="s">
        <v>492</v>
      </c>
      <c r="R43" s="274" t="s">
        <v>492</v>
      </c>
      <c r="S43" s="274" t="s">
        <v>492</v>
      </c>
      <c r="T43" s="274" t="s">
        <v>492</v>
      </c>
      <c r="U43" s="274" t="s">
        <v>492</v>
      </c>
      <c r="V43" s="257"/>
      <c r="W43" s="257"/>
      <c r="X43" s="257"/>
      <c r="Y43" s="257"/>
      <c r="Z43" s="257"/>
      <c r="AA43" s="257"/>
      <c r="AB43" s="257"/>
      <c r="AC43" s="257"/>
      <c r="AD43" s="257"/>
      <c r="AE43" s="257"/>
      <c r="AF43" s="257"/>
      <c r="AG43" s="274" t="s">
        <v>492</v>
      </c>
      <c r="AH43" s="257"/>
      <c r="AI43" s="257"/>
      <c r="AJ43" s="257"/>
      <c r="AK43" s="257"/>
      <c r="AL43" s="257"/>
      <c r="AM43" s="257"/>
      <c r="AN43" s="257"/>
      <c r="AO43" s="257"/>
      <c r="AP43" s="257"/>
      <c r="AQ43" s="257"/>
      <c r="AR43" s="257"/>
      <c r="AS43" s="257"/>
      <c r="AT43" s="257"/>
      <c r="AU43" s="257"/>
      <c r="AV43" s="257"/>
      <c r="AW43" s="257"/>
      <c r="AX43" s="257"/>
      <c r="AY43" s="257"/>
      <c r="AZ43" s="257"/>
      <c r="BA43" s="257"/>
      <c r="BB43" s="257"/>
      <c r="BC43" s="257"/>
      <c r="BD43" s="257"/>
      <c r="BE43" s="257"/>
      <c r="BF43" s="257"/>
      <c r="BG43" s="257"/>
      <c r="BH43" s="257"/>
      <c r="BI43" s="257"/>
      <c r="BJ43" s="257"/>
      <c r="BK43" s="257"/>
      <c r="BL43" s="257"/>
      <c r="BM43" s="257"/>
      <c r="BN43" s="257"/>
      <c r="BO43" s="257"/>
      <c r="BP43" s="257"/>
      <c r="BQ43" s="257"/>
      <c r="BR43" s="257"/>
      <c r="BS43" s="257"/>
      <c r="BT43" s="257"/>
      <c r="BU43" s="257"/>
      <c r="BV43" s="257"/>
      <c r="BW43" s="257"/>
      <c r="BX43" s="257"/>
      <c r="BY43" s="257"/>
      <c r="BZ43" s="257"/>
      <c r="CA43" s="257"/>
      <c r="CB43" s="257"/>
      <c r="CC43" s="257"/>
      <c r="CD43" s="257"/>
      <c r="CE43" s="257"/>
      <c r="CF43" s="258"/>
    </row>
    <row r="44" spans="2:84" ht="9.9499999999999993" customHeight="1">
      <c r="B44" s="250">
        <v>45</v>
      </c>
      <c r="C44" s="259"/>
      <c r="D44" s="260"/>
      <c r="E44" s="260"/>
      <c r="F44" s="260"/>
      <c r="G44" s="260"/>
      <c r="H44" s="260"/>
      <c r="I44" s="260"/>
      <c r="J44" s="256"/>
      <c r="K44" s="260"/>
      <c r="L44" s="256"/>
      <c r="M44" s="256"/>
      <c r="N44" s="256"/>
      <c r="O44" s="256"/>
      <c r="P44" s="256"/>
      <c r="Q44" s="256"/>
      <c r="R44" s="256"/>
      <c r="S44" s="256"/>
      <c r="T44" s="253"/>
      <c r="U44" s="253"/>
      <c r="V44" s="257"/>
      <c r="W44" s="257"/>
      <c r="X44" s="257"/>
      <c r="Y44" s="257"/>
      <c r="Z44" s="257"/>
      <c r="AA44" s="257"/>
      <c r="AB44" s="257"/>
      <c r="AC44" s="257"/>
      <c r="AD44" s="257"/>
      <c r="AE44" s="257"/>
      <c r="AF44" s="257"/>
      <c r="AG44" s="257"/>
      <c r="AH44" s="257"/>
      <c r="AI44" s="257"/>
      <c r="AJ44" s="257"/>
      <c r="AK44" s="257"/>
      <c r="AL44" s="257"/>
      <c r="AM44" s="257"/>
      <c r="AN44" s="257"/>
      <c r="AO44" s="257"/>
      <c r="AP44" s="257"/>
      <c r="AQ44" s="257"/>
      <c r="AR44" s="257"/>
      <c r="AS44" s="257"/>
      <c r="AT44" s="257"/>
      <c r="AU44" s="257"/>
      <c r="AV44" s="257"/>
      <c r="AW44" s="257"/>
      <c r="AX44" s="257"/>
      <c r="AY44" s="257"/>
      <c r="AZ44" s="257"/>
      <c r="BA44" s="257"/>
      <c r="BB44" s="257"/>
      <c r="BC44" s="257"/>
      <c r="BD44" s="257"/>
      <c r="BE44" s="257"/>
      <c r="BF44" s="257"/>
      <c r="BG44" s="257"/>
      <c r="BH44" s="257"/>
      <c r="BI44" s="257"/>
      <c r="BJ44" s="257"/>
      <c r="BK44" s="257"/>
      <c r="BL44" s="257"/>
      <c r="BM44" s="257"/>
      <c r="BN44" s="257"/>
      <c r="BO44" s="257"/>
      <c r="BP44" s="257"/>
      <c r="BQ44" s="257"/>
      <c r="BR44" s="257"/>
      <c r="BS44" s="257"/>
      <c r="BT44" s="257"/>
      <c r="BU44" s="257"/>
      <c r="BV44" s="257"/>
      <c r="BW44" s="257"/>
      <c r="BX44" s="257"/>
      <c r="BY44" s="257"/>
      <c r="BZ44" s="257"/>
      <c r="CA44" s="257"/>
      <c r="CB44" s="257"/>
      <c r="CC44" s="257"/>
      <c r="CD44" s="257"/>
      <c r="CE44" s="257"/>
      <c r="CF44" s="258"/>
    </row>
    <row r="45" spans="2:84" ht="9.9499999999999993" customHeight="1">
      <c r="B45" s="250">
        <v>44</v>
      </c>
      <c r="C45" s="259"/>
      <c r="D45" s="260"/>
      <c r="E45" s="260"/>
      <c r="F45" s="260"/>
      <c r="G45" s="260"/>
      <c r="H45" s="260"/>
      <c r="I45" s="260"/>
      <c r="J45" s="260"/>
      <c r="K45" s="260"/>
      <c r="L45" s="256"/>
      <c r="M45" s="256"/>
      <c r="N45" s="256"/>
      <c r="O45" s="256"/>
      <c r="P45" s="256"/>
      <c r="Q45" s="256"/>
      <c r="R45" s="256"/>
      <c r="S45" s="256"/>
      <c r="T45" s="253"/>
      <c r="U45" s="253"/>
      <c r="V45" s="257"/>
      <c r="W45" s="274" t="s">
        <v>492</v>
      </c>
      <c r="X45" s="274" t="s">
        <v>492</v>
      </c>
      <c r="Y45" s="257"/>
      <c r="Z45" s="257"/>
      <c r="AA45" s="257"/>
      <c r="AB45" s="257"/>
      <c r="AC45" s="257"/>
      <c r="AD45" s="257"/>
      <c r="AE45" s="257"/>
      <c r="AF45" s="257"/>
      <c r="AG45" s="257"/>
      <c r="AH45" s="257"/>
      <c r="AI45" s="257"/>
      <c r="AJ45" s="257"/>
      <c r="AK45" s="257"/>
      <c r="AL45" s="257"/>
      <c r="AM45" s="257"/>
      <c r="AN45" s="257"/>
      <c r="AO45" s="257"/>
      <c r="AP45" s="257"/>
      <c r="AQ45" s="257"/>
      <c r="AR45" s="257"/>
      <c r="AS45" s="257"/>
      <c r="AT45" s="257"/>
      <c r="AU45" s="257"/>
      <c r="AV45" s="257"/>
      <c r="AW45" s="257"/>
      <c r="AX45" s="257"/>
      <c r="AY45" s="257"/>
      <c r="AZ45" s="257"/>
      <c r="BA45" s="257"/>
      <c r="BB45" s="257"/>
      <c r="BC45" s="257"/>
      <c r="BD45" s="257"/>
      <c r="BE45" s="257"/>
      <c r="BF45" s="257"/>
      <c r="BG45" s="257"/>
      <c r="BH45" s="257"/>
      <c r="BI45" s="257"/>
      <c r="BJ45" s="257"/>
      <c r="BK45" s="257"/>
      <c r="BL45" s="257"/>
      <c r="BM45" s="257"/>
      <c r="BN45" s="257"/>
      <c r="BO45" s="257"/>
      <c r="BP45" s="257"/>
      <c r="BQ45" s="257"/>
      <c r="BR45" s="257"/>
      <c r="BS45" s="257"/>
      <c r="BT45" s="257"/>
      <c r="BU45" s="257"/>
      <c r="BV45" s="257"/>
      <c r="BW45" s="257"/>
      <c r="BX45" s="257"/>
      <c r="BY45" s="257"/>
      <c r="BZ45" s="257"/>
      <c r="CA45" s="257"/>
      <c r="CB45" s="257"/>
      <c r="CC45" s="257"/>
      <c r="CD45" s="257"/>
      <c r="CE45" s="257"/>
      <c r="CF45" s="258"/>
    </row>
    <row r="46" spans="2:84" ht="9.9499999999999993" customHeight="1">
      <c r="B46" s="250">
        <v>43</v>
      </c>
      <c r="C46" s="259"/>
      <c r="D46" s="260"/>
      <c r="E46" s="260"/>
      <c r="F46" s="260"/>
      <c r="G46" s="260"/>
      <c r="H46" s="260"/>
      <c r="I46" s="260"/>
      <c r="J46" s="260"/>
      <c r="K46" s="260"/>
      <c r="L46" s="256"/>
      <c r="M46" s="256"/>
      <c r="N46" s="256"/>
      <c r="O46" s="256"/>
      <c r="P46" s="256"/>
      <c r="Q46" s="256"/>
      <c r="R46" s="256"/>
      <c r="S46" s="256"/>
      <c r="T46" s="253"/>
      <c r="U46" s="253"/>
      <c r="V46" s="257"/>
      <c r="W46" s="261"/>
      <c r="X46" s="257"/>
      <c r="Y46" s="257"/>
      <c r="Z46" s="257"/>
      <c r="AA46" s="257"/>
      <c r="AB46" s="257"/>
      <c r="AC46" s="257"/>
      <c r="AD46" s="257"/>
      <c r="AE46" s="257"/>
      <c r="AF46" s="257"/>
      <c r="AG46" s="257"/>
      <c r="AH46" s="257"/>
      <c r="AI46" s="257"/>
      <c r="AJ46" s="257"/>
      <c r="AK46" s="257"/>
      <c r="AL46" s="257"/>
      <c r="AM46" s="257"/>
      <c r="AN46" s="257"/>
      <c r="AO46" s="257"/>
      <c r="AP46" s="257"/>
      <c r="AQ46" s="257"/>
      <c r="AR46" s="257"/>
      <c r="AS46" s="257"/>
      <c r="AT46" s="257"/>
      <c r="AU46" s="257"/>
      <c r="AV46" s="257"/>
      <c r="AW46" s="257"/>
      <c r="AX46" s="257"/>
      <c r="AY46" s="257"/>
      <c r="AZ46" s="257"/>
      <c r="BA46" s="257"/>
      <c r="BB46" s="257"/>
      <c r="BC46" s="257"/>
      <c r="BD46" s="257"/>
      <c r="BE46" s="257"/>
      <c r="BF46" s="257"/>
      <c r="BG46" s="257"/>
      <c r="BH46" s="257"/>
      <c r="BI46" s="257"/>
      <c r="BJ46" s="257"/>
      <c r="BK46" s="257"/>
      <c r="BL46" s="257"/>
      <c r="BM46" s="257"/>
      <c r="BN46" s="257"/>
      <c r="BO46" s="257"/>
      <c r="BP46" s="257"/>
      <c r="BQ46" s="257"/>
      <c r="BR46" s="257"/>
      <c r="BS46" s="257"/>
      <c r="BT46" s="257"/>
      <c r="BU46" s="257"/>
      <c r="BV46" s="257"/>
      <c r="BW46" s="257"/>
      <c r="BX46" s="257"/>
      <c r="BY46" s="257"/>
      <c r="BZ46" s="257"/>
      <c r="CA46" s="257"/>
      <c r="CB46" s="257"/>
      <c r="CC46" s="257"/>
      <c r="CD46" s="257"/>
      <c r="CE46" s="257"/>
      <c r="CF46" s="258"/>
    </row>
    <row r="47" spans="2:84" ht="9.9499999999999993" customHeight="1">
      <c r="B47" s="250">
        <v>42</v>
      </c>
      <c r="C47" s="259"/>
      <c r="D47" s="260"/>
      <c r="E47" s="260"/>
      <c r="F47" s="260"/>
      <c r="G47" s="260"/>
      <c r="H47" s="260"/>
      <c r="I47" s="260"/>
      <c r="J47" s="260"/>
      <c r="K47" s="260"/>
      <c r="L47" s="256"/>
      <c r="M47" s="256"/>
      <c r="N47" s="256"/>
      <c r="O47" s="256"/>
      <c r="P47" s="256"/>
      <c r="Q47" s="256"/>
      <c r="R47" s="256"/>
      <c r="S47" s="256"/>
      <c r="T47" s="253"/>
      <c r="U47" s="253"/>
      <c r="V47" s="257"/>
      <c r="W47" s="261"/>
      <c r="X47" s="257"/>
      <c r="Y47" s="257"/>
      <c r="Z47" s="274" t="s">
        <v>492</v>
      </c>
      <c r="AA47" s="257"/>
      <c r="AB47" s="257"/>
      <c r="AC47" s="257"/>
      <c r="AD47" s="257"/>
      <c r="AE47" s="257"/>
      <c r="AF47" s="257"/>
      <c r="AG47" s="257"/>
      <c r="AH47" s="257"/>
      <c r="AI47" s="257"/>
      <c r="AJ47" s="257"/>
      <c r="AK47" s="257"/>
      <c r="AL47" s="257"/>
      <c r="AM47" s="257"/>
      <c r="AN47" s="257"/>
      <c r="AO47" s="257"/>
      <c r="AP47" s="257"/>
      <c r="AQ47" s="257"/>
      <c r="AR47" s="257"/>
      <c r="AS47" s="257"/>
      <c r="AT47" s="257"/>
      <c r="AU47" s="257"/>
      <c r="AV47" s="257"/>
      <c r="AW47" s="257"/>
      <c r="AX47" s="257"/>
      <c r="AY47" s="257"/>
      <c r="AZ47" s="257"/>
      <c r="BA47" s="257"/>
      <c r="BB47" s="257"/>
      <c r="BC47" s="257"/>
      <c r="BD47" s="257"/>
      <c r="BE47" s="257"/>
      <c r="BF47" s="257"/>
      <c r="BG47" s="257"/>
      <c r="BH47" s="257"/>
      <c r="BI47" s="257"/>
      <c r="BJ47" s="257"/>
      <c r="BK47" s="257"/>
      <c r="BL47" s="257"/>
      <c r="BM47" s="257"/>
      <c r="BN47" s="257"/>
      <c r="BO47" s="257"/>
      <c r="BP47" s="257"/>
      <c r="BQ47" s="257"/>
      <c r="BR47" s="257"/>
      <c r="BS47" s="257"/>
      <c r="BT47" s="257"/>
      <c r="BU47" s="257"/>
      <c r="BV47" s="257"/>
      <c r="BW47" s="257"/>
      <c r="BX47" s="257"/>
      <c r="BY47" s="257"/>
      <c r="BZ47" s="257"/>
      <c r="CA47" s="257"/>
      <c r="CB47" s="257"/>
      <c r="CC47" s="257"/>
      <c r="CD47" s="257"/>
      <c r="CE47" s="257"/>
      <c r="CF47" s="258"/>
    </row>
    <row r="48" spans="2:84" ht="9.9499999999999993" customHeight="1">
      <c r="B48" s="250">
        <v>41</v>
      </c>
      <c r="C48" s="276" t="s">
        <v>492</v>
      </c>
      <c r="D48" s="274"/>
      <c r="E48" s="260"/>
      <c r="F48" s="260"/>
      <c r="G48" s="260"/>
      <c r="H48" s="260"/>
      <c r="I48" s="260"/>
      <c r="J48" s="260"/>
      <c r="K48" s="260"/>
      <c r="L48" s="256"/>
      <c r="M48" s="256"/>
      <c r="N48" s="256"/>
      <c r="O48" s="256"/>
      <c r="P48" s="256"/>
      <c r="Q48" s="256"/>
      <c r="R48" s="256"/>
      <c r="S48" s="256"/>
      <c r="T48" s="253"/>
      <c r="U48" s="253"/>
      <c r="V48" s="257"/>
      <c r="W48" s="261"/>
      <c r="X48" s="257"/>
      <c r="Y48" s="257"/>
      <c r="Z48" s="257"/>
      <c r="AA48" s="257"/>
      <c r="AB48" s="257"/>
      <c r="AC48" s="257"/>
      <c r="AD48" s="257"/>
      <c r="AE48" s="257"/>
      <c r="AF48" s="257"/>
      <c r="AG48" s="257"/>
      <c r="AH48" s="257"/>
      <c r="AI48" s="257"/>
      <c r="AJ48" s="257"/>
      <c r="AK48" s="257"/>
      <c r="AL48" s="257"/>
      <c r="AM48" s="257"/>
      <c r="AN48" s="257"/>
      <c r="AO48" s="257"/>
      <c r="AP48" s="257"/>
      <c r="AQ48" s="257"/>
      <c r="AR48" s="257"/>
      <c r="AS48" s="257"/>
      <c r="AT48" s="257"/>
      <c r="AU48" s="257"/>
      <c r="AV48" s="257"/>
      <c r="AW48" s="257"/>
      <c r="AX48" s="257"/>
      <c r="AY48" s="257"/>
      <c r="AZ48" s="257"/>
      <c r="BA48" s="257"/>
      <c r="BB48" s="257"/>
      <c r="BC48" s="257"/>
      <c r="BD48" s="257"/>
      <c r="BE48" s="257"/>
      <c r="BF48" s="257"/>
      <c r="BG48" s="257"/>
      <c r="BH48" s="257"/>
      <c r="BI48" s="257"/>
      <c r="BJ48" s="257"/>
      <c r="BK48" s="257"/>
      <c r="BL48" s="257"/>
      <c r="BM48" s="257"/>
      <c r="BN48" s="257"/>
      <c r="BO48" s="257"/>
      <c r="BP48" s="257"/>
      <c r="BQ48" s="257"/>
      <c r="BR48" s="257"/>
      <c r="BS48" s="257"/>
      <c r="BT48" s="257"/>
      <c r="BU48" s="257"/>
      <c r="BV48" s="257"/>
      <c r="BW48" s="257"/>
      <c r="BX48" s="257"/>
      <c r="BY48" s="257"/>
      <c r="BZ48" s="257"/>
      <c r="CA48" s="257"/>
      <c r="CB48" s="257"/>
      <c r="CC48" s="257"/>
      <c r="CD48" s="257"/>
      <c r="CE48" s="257"/>
      <c r="CF48" s="258"/>
    </row>
    <row r="49" spans="2:84" ht="9.9499999999999993" customHeight="1">
      <c r="B49" s="250">
        <v>40</v>
      </c>
      <c r="C49" s="259"/>
      <c r="D49" s="260"/>
      <c r="E49" s="255"/>
      <c r="F49" s="260"/>
      <c r="G49" s="255"/>
      <c r="H49" s="260"/>
      <c r="I49" s="255"/>
      <c r="J49" s="260"/>
      <c r="K49" s="255"/>
      <c r="L49" s="256"/>
      <c r="M49" s="274" t="s">
        <v>492</v>
      </c>
      <c r="N49" s="256"/>
      <c r="O49" s="255"/>
      <c r="P49" s="256"/>
      <c r="Q49" s="255"/>
      <c r="R49" s="256"/>
      <c r="S49" s="255"/>
      <c r="T49" s="253"/>
      <c r="U49" s="252"/>
      <c r="V49" s="257"/>
      <c r="W49" s="261"/>
      <c r="X49" s="257"/>
      <c r="Y49" s="257"/>
      <c r="Z49" s="257"/>
      <c r="AA49" s="257"/>
      <c r="AB49" s="257"/>
      <c r="AC49" s="257"/>
      <c r="AD49" s="257"/>
      <c r="AE49" s="257"/>
      <c r="AF49" s="257"/>
      <c r="AG49" s="257"/>
      <c r="AH49" s="257"/>
      <c r="AI49" s="257"/>
      <c r="AJ49" s="257"/>
      <c r="AK49" s="257"/>
      <c r="AL49" s="257"/>
      <c r="AM49" s="257"/>
      <c r="AN49" s="257"/>
      <c r="AO49" s="257"/>
      <c r="AP49" s="257"/>
      <c r="AQ49" s="257"/>
      <c r="AR49" s="257"/>
      <c r="AS49" s="257"/>
      <c r="AT49" s="257"/>
      <c r="AU49" s="257"/>
      <c r="AV49" s="257"/>
      <c r="AW49" s="257"/>
      <c r="AX49" s="257"/>
      <c r="AY49" s="257"/>
      <c r="AZ49" s="257"/>
      <c r="BA49" s="257"/>
      <c r="BB49" s="257"/>
      <c r="BC49" s="257"/>
      <c r="BD49" s="257"/>
      <c r="BE49" s="257"/>
      <c r="BF49" s="257"/>
      <c r="BG49" s="257"/>
      <c r="BH49" s="257"/>
      <c r="BI49" s="257"/>
      <c r="BJ49" s="257"/>
      <c r="BK49" s="257"/>
      <c r="BL49" s="257"/>
      <c r="BM49" s="257"/>
      <c r="BN49" s="257"/>
      <c r="BO49" s="257"/>
      <c r="BP49" s="257"/>
      <c r="BQ49" s="257"/>
      <c r="BR49" s="257"/>
      <c r="BS49" s="257"/>
      <c r="BT49" s="257"/>
      <c r="BU49" s="257"/>
      <c r="BV49" s="257"/>
      <c r="BW49" s="257"/>
      <c r="BX49" s="257"/>
      <c r="BY49" s="257"/>
      <c r="BZ49" s="257"/>
      <c r="CA49" s="257"/>
      <c r="CB49" s="257"/>
      <c r="CC49" s="257"/>
      <c r="CD49" s="257"/>
      <c r="CE49" s="257"/>
      <c r="CF49" s="258"/>
    </row>
    <row r="50" spans="2:84" ht="9.9499999999999993" customHeight="1">
      <c r="B50" s="250">
        <v>39</v>
      </c>
      <c r="C50" s="259"/>
      <c r="D50" s="260"/>
      <c r="E50" s="255"/>
      <c r="F50" s="260"/>
      <c r="G50" s="255"/>
      <c r="H50" s="260"/>
      <c r="I50" s="255"/>
      <c r="J50" s="260"/>
      <c r="K50" s="255"/>
      <c r="L50" s="256"/>
      <c r="M50" s="255"/>
      <c r="N50" s="256"/>
      <c r="O50" s="255"/>
      <c r="P50" s="256"/>
      <c r="Q50" s="255"/>
      <c r="R50" s="256"/>
      <c r="S50" s="255"/>
      <c r="T50" s="253"/>
      <c r="U50" s="252"/>
      <c r="V50" s="257"/>
      <c r="W50" s="261"/>
      <c r="X50" s="257"/>
      <c r="Y50" s="274" t="s">
        <v>492</v>
      </c>
      <c r="Z50" s="257"/>
      <c r="AA50" s="257"/>
      <c r="AB50" s="257"/>
      <c r="AC50" s="257"/>
      <c r="AD50" s="257"/>
      <c r="AE50" s="257"/>
      <c r="AF50" s="257"/>
      <c r="AG50" s="257"/>
      <c r="AH50" s="257"/>
      <c r="AI50" s="257"/>
      <c r="AJ50" s="257"/>
      <c r="AK50" s="257"/>
      <c r="AL50" s="257"/>
      <c r="AM50" s="257"/>
      <c r="AN50" s="257"/>
      <c r="AO50" s="257"/>
      <c r="AP50" s="257"/>
      <c r="AQ50" s="257"/>
      <c r="AR50" s="257"/>
      <c r="AS50" s="257"/>
      <c r="AT50" s="257"/>
      <c r="AU50" s="257"/>
      <c r="AV50" s="257"/>
      <c r="AW50" s="257"/>
      <c r="AX50" s="257"/>
      <c r="AY50" s="257"/>
      <c r="AZ50" s="257"/>
      <c r="BA50" s="257"/>
      <c r="BB50" s="257"/>
      <c r="BC50" s="257"/>
      <c r="BD50" s="257"/>
      <c r="BE50" s="257"/>
      <c r="BF50" s="257"/>
      <c r="BG50" s="257"/>
      <c r="BH50" s="257"/>
      <c r="BI50" s="257"/>
      <c r="BJ50" s="257"/>
      <c r="BK50" s="257"/>
      <c r="BL50" s="257"/>
      <c r="BM50" s="257"/>
      <c r="BN50" s="257"/>
      <c r="BO50" s="257"/>
      <c r="BP50" s="257"/>
      <c r="BQ50" s="257"/>
      <c r="BR50" s="257"/>
      <c r="BS50" s="257"/>
      <c r="BT50" s="257"/>
      <c r="BU50" s="257"/>
      <c r="BV50" s="257"/>
      <c r="BW50" s="257"/>
      <c r="BX50" s="257"/>
      <c r="BY50" s="257"/>
      <c r="BZ50" s="257"/>
      <c r="CA50" s="257"/>
      <c r="CB50" s="257"/>
      <c r="CC50" s="257"/>
      <c r="CD50" s="257"/>
      <c r="CE50" s="257"/>
      <c r="CF50" s="258"/>
    </row>
    <row r="51" spans="2:84" ht="9.9499999999999993" customHeight="1">
      <c r="B51" s="250">
        <v>38</v>
      </c>
      <c r="C51" s="275" t="s">
        <v>493</v>
      </c>
      <c r="D51" s="260"/>
      <c r="E51" s="255"/>
      <c r="F51" s="260"/>
      <c r="G51" s="255"/>
      <c r="H51" s="260"/>
      <c r="I51" s="255"/>
      <c r="J51" s="260"/>
      <c r="K51" s="255"/>
      <c r="L51" s="256"/>
      <c r="M51" s="255"/>
      <c r="N51" s="256"/>
      <c r="O51" s="255"/>
      <c r="P51" s="256"/>
      <c r="Q51" s="255"/>
      <c r="R51" s="256"/>
      <c r="S51" s="255"/>
      <c r="T51" s="253"/>
      <c r="U51" s="252"/>
      <c r="V51" s="257"/>
      <c r="W51" s="257"/>
      <c r="X51" s="257"/>
      <c r="Y51" s="257"/>
      <c r="Z51" s="257"/>
      <c r="AA51" s="257"/>
      <c r="AB51" s="257"/>
      <c r="AC51" s="257"/>
      <c r="AD51" s="257"/>
      <c r="AE51" s="257"/>
      <c r="AF51" s="257"/>
      <c r="AG51" s="257"/>
      <c r="AH51" s="257"/>
      <c r="AI51" s="257"/>
      <c r="AJ51" s="257"/>
      <c r="AK51" s="257"/>
      <c r="AL51" s="257"/>
      <c r="AM51" s="257"/>
      <c r="AN51" s="257"/>
      <c r="AO51" s="257"/>
      <c r="AP51" s="257"/>
      <c r="AQ51" s="257"/>
      <c r="AR51" s="257"/>
      <c r="AS51" s="257"/>
      <c r="AT51" s="257"/>
      <c r="AU51" s="257"/>
      <c r="AV51" s="257"/>
      <c r="AW51" s="257"/>
      <c r="AX51" s="257"/>
      <c r="AY51" s="257"/>
      <c r="AZ51" s="257"/>
      <c r="BA51" s="257"/>
      <c r="BB51" s="257"/>
      <c r="BC51" s="257"/>
      <c r="BD51" s="257"/>
      <c r="BE51" s="257"/>
      <c r="BF51" s="257"/>
      <c r="BG51" s="257"/>
      <c r="BH51" s="257"/>
      <c r="BI51" s="257"/>
      <c r="BJ51" s="257"/>
      <c r="BK51" s="257"/>
      <c r="BL51" s="257"/>
      <c r="BM51" s="257"/>
      <c r="BN51" s="257"/>
      <c r="BO51" s="257"/>
      <c r="BP51" s="257"/>
      <c r="BQ51" s="257"/>
      <c r="BR51" s="257"/>
      <c r="BS51" s="257"/>
      <c r="BT51" s="257"/>
      <c r="BU51" s="257"/>
      <c r="BV51" s="257"/>
      <c r="BW51" s="257"/>
      <c r="BX51" s="257"/>
      <c r="BY51" s="257"/>
      <c r="BZ51" s="257"/>
      <c r="CA51" s="257"/>
      <c r="CB51" s="257"/>
      <c r="CC51" s="257"/>
      <c r="CD51" s="257"/>
      <c r="CE51" s="257"/>
      <c r="CF51" s="258"/>
    </row>
    <row r="52" spans="2:84" ht="9.9499999999999993" customHeight="1">
      <c r="B52" s="250">
        <v>37</v>
      </c>
      <c r="C52" s="259"/>
      <c r="D52" s="260"/>
      <c r="E52" s="255"/>
      <c r="F52" s="260"/>
      <c r="G52" s="255"/>
      <c r="H52" s="260"/>
      <c r="I52" s="255"/>
      <c r="J52" s="260"/>
      <c r="K52" s="255"/>
      <c r="L52" s="274" t="s">
        <v>492</v>
      </c>
      <c r="M52" s="255"/>
      <c r="N52" s="274" t="s">
        <v>492</v>
      </c>
      <c r="O52" s="255"/>
      <c r="P52" s="256"/>
      <c r="Q52" s="255"/>
      <c r="R52" s="256"/>
      <c r="S52" s="255"/>
      <c r="T52" s="253"/>
      <c r="U52" s="252"/>
      <c r="V52" s="257"/>
      <c r="W52" s="257"/>
      <c r="X52" s="257"/>
      <c r="Y52" s="257"/>
      <c r="Z52" s="257"/>
      <c r="AA52" s="257"/>
      <c r="AB52" s="257"/>
      <c r="AC52" s="257"/>
      <c r="AD52" s="257"/>
      <c r="AE52" s="257"/>
      <c r="AF52" s="257"/>
      <c r="AG52" s="257"/>
      <c r="AH52" s="257"/>
      <c r="AI52" s="257"/>
      <c r="AJ52" s="257"/>
      <c r="AK52" s="257"/>
      <c r="AL52" s="257"/>
      <c r="AM52" s="257"/>
      <c r="AN52" s="257"/>
      <c r="AO52" s="257"/>
      <c r="AP52" s="257"/>
      <c r="AQ52" s="257"/>
      <c r="AR52" s="257"/>
      <c r="AS52" s="257"/>
      <c r="AT52" s="257"/>
      <c r="AU52" s="257"/>
      <c r="AV52" s="257"/>
      <c r="AW52" s="257"/>
      <c r="AX52" s="257"/>
      <c r="AY52" s="257"/>
      <c r="AZ52" s="257"/>
      <c r="BA52" s="257"/>
      <c r="BB52" s="257"/>
      <c r="BC52" s="257"/>
      <c r="BD52" s="257"/>
      <c r="BE52" s="257"/>
      <c r="BF52" s="257"/>
      <c r="BG52" s="257"/>
      <c r="BH52" s="257"/>
      <c r="BI52" s="257"/>
      <c r="BJ52" s="257"/>
      <c r="BK52" s="257"/>
      <c r="BL52" s="257"/>
      <c r="BM52" s="257"/>
      <c r="BN52" s="257"/>
      <c r="BO52" s="257"/>
      <c r="BP52" s="257"/>
      <c r="BQ52" s="257"/>
      <c r="BR52" s="257"/>
      <c r="BS52" s="257"/>
      <c r="BT52" s="257"/>
      <c r="BU52" s="257"/>
      <c r="BV52" s="257"/>
      <c r="BW52" s="257"/>
      <c r="BX52" s="257"/>
      <c r="BY52" s="257"/>
      <c r="BZ52" s="257"/>
      <c r="CA52" s="257"/>
      <c r="CB52" s="257"/>
      <c r="CC52" s="257"/>
      <c r="CD52" s="257"/>
      <c r="CE52" s="257"/>
      <c r="CF52" s="258"/>
    </row>
    <row r="53" spans="2:84" ht="9.9499999999999993" customHeight="1">
      <c r="B53" s="250">
        <v>36</v>
      </c>
      <c r="C53" s="259"/>
      <c r="D53" s="260"/>
      <c r="E53" s="255"/>
      <c r="F53" s="260"/>
      <c r="G53" s="255"/>
      <c r="H53" s="260"/>
      <c r="I53" s="255"/>
      <c r="J53" s="260"/>
      <c r="K53" s="255"/>
      <c r="L53" s="256"/>
      <c r="M53" s="255"/>
      <c r="N53" s="256"/>
      <c r="O53" s="255"/>
      <c r="P53" s="256"/>
      <c r="Q53" s="255"/>
      <c r="R53" s="256"/>
      <c r="S53" s="255"/>
      <c r="T53" s="253"/>
      <c r="U53" s="252"/>
      <c r="V53" s="257"/>
      <c r="W53" s="257"/>
      <c r="X53" s="257"/>
      <c r="Y53" s="257"/>
      <c r="Z53" s="257"/>
      <c r="AA53" s="257"/>
      <c r="AB53" s="257"/>
      <c r="AC53" s="257"/>
      <c r="AD53" s="257"/>
      <c r="AE53" s="257"/>
      <c r="AF53" s="257"/>
      <c r="AG53" s="257"/>
      <c r="AH53" s="257"/>
      <c r="AI53" s="257"/>
      <c r="AJ53" s="257"/>
      <c r="AK53" s="257"/>
      <c r="AL53" s="257"/>
      <c r="AM53" s="257"/>
      <c r="AN53" s="257"/>
      <c r="AO53" s="257"/>
      <c r="AP53" s="257"/>
      <c r="AQ53" s="257"/>
      <c r="AR53" s="257"/>
      <c r="AS53" s="257"/>
      <c r="AT53" s="257"/>
      <c r="AU53" s="257"/>
      <c r="AV53" s="257"/>
      <c r="AW53" s="257"/>
      <c r="AX53" s="257"/>
      <c r="AY53" s="257"/>
      <c r="AZ53" s="257"/>
      <c r="BA53" s="257"/>
      <c r="BB53" s="257"/>
      <c r="BC53" s="257"/>
      <c r="BD53" s="257"/>
      <c r="BE53" s="257"/>
      <c r="BF53" s="257"/>
      <c r="BG53" s="257"/>
      <c r="BH53" s="257"/>
      <c r="BI53" s="257"/>
      <c r="BJ53" s="257"/>
      <c r="BK53" s="257"/>
      <c r="BL53" s="257"/>
      <c r="BM53" s="257"/>
      <c r="BN53" s="257"/>
      <c r="BO53" s="257"/>
      <c r="BP53" s="257"/>
      <c r="BQ53" s="257"/>
      <c r="BR53" s="257"/>
      <c r="BS53" s="257"/>
      <c r="BT53" s="257"/>
      <c r="BU53" s="257"/>
      <c r="BV53" s="257"/>
      <c r="BW53" s="257"/>
      <c r="BX53" s="257"/>
      <c r="BY53" s="257"/>
      <c r="BZ53" s="257"/>
      <c r="CA53" s="257"/>
      <c r="CB53" s="257"/>
      <c r="CC53" s="257"/>
      <c r="CD53" s="257"/>
      <c r="CE53" s="257"/>
      <c r="CF53" s="258"/>
    </row>
    <row r="54" spans="2:84" ht="9.9499999999999993" customHeight="1">
      <c r="B54" s="250">
        <v>35</v>
      </c>
      <c r="C54" s="259"/>
      <c r="D54" s="260"/>
      <c r="E54" s="255"/>
      <c r="F54" s="260"/>
      <c r="G54" s="255"/>
      <c r="H54" s="260"/>
      <c r="I54" s="255"/>
      <c r="J54" s="260"/>
      <c r="K54" s="255"/>
      <c r="L54" s="256"/>
      <c r="M54" s="255"/>
      <c r="N54" s="256"/>
      <c r="O54" s="255"/>
      <c r="P54" s="256"/>
      <c r="Q54" s="255"/>
      <c r="R54" s="256"/>
      <c r="S54" s="255"/>
      <c r="T54" s="253"/>
      <c r="U54" s="252"/>
      <c r="V54" s="257"/>
      <c r="W54" s="257"/>
      <c r="X54" s="257"/>
      <c r="Y54" s="257"/>
      <c r="Z54" s="257"/>
      <c r="AA54" s="257"/>
      <c r="AB54" s="257"/>
      <c r="AC54" s="257"/>
      <c r="AD54" s="257"/>
      <c r="AE54" s="257"/>
      <c r="AF54" s="257"/>
      <c r="AG54" s="272" t="s">
        <v>493</v>
      </c>
      <c r="AH54" s="257"/>
      <c r="AI54" s="257"/>
      <c r="AJ54" s="257"/>
      <c r="AK54" s="257"/>
      <c r="AL54" s="257"/>
      <c r="AM54" s="257"/>
      <c r="AN54" s="257"/>
      <c r="AO54" s="257"/>
      <c r="AP54" s="257"/>
      <c r="AQ54" s="257"/>
      <c r="AR54" s="257"/>
      <c r="AS54" s="257"/>
      <c r="AT54" s="257"/>
      <c r="AU54" s="257"/>
      <c r="AV54" s="257"/>
      <c r="AW54" s="257"/>
      <c r="AX54" s="257"/>
      <c r="AY54" s="257"/>
      <c r="AZ54" s="257"/>
      <c r="BA54" s="257"/>
      <c r="BB54" s="257"/>
      <c r="BC54" s="257"/>
      <c r="BD54" s="257"/>
      <c r="BE54" s="257"/>
      <c r="BF54" s="257"/>
      <c r="BG54" s="257"/>
      <c r="BH54" s="257"/>
      <c r="BI54" s="257"/>
      <c r="BJ54" s="257"/>
      <c r="BK54" s="257"/>
      <c r="BL54" s="257"/>
      <c r="BM54" s="257"/>
      <c r="BN54" s="257"/>
      <c r="BO54" s="257"/>
      <c r="BP54" s="257"/>
      <c r="BQ54" s="257"/>
      <c r="BR54" s="257"/>
      <c r="BS54" s="257"/>
      <c r="BT54" s="257"/>
      <c r="BU54" s="257"/>
      <c r="BV54" s="257"/>
      <c r="BW54" s="257"/>
      <c r="BX54" s="257"/>
      <c r="BY54" s="257"/>
      <c r="BZ54" s="257"/>
      <c r="CA54" s="257"/>
      <c r="CB54" s="257"/>
      <c r="CC54" s="257"/>
      <c r="CD54" s="257"/>
      <c r="CE54" s="257"/>
      <c r="CF54" s="258"/>
    </row>
    <row r="55" spans="2:84" ht="9.9499999999999993" customHeight="1">
      <c r="B55" s="250">
        <v>34</v>
      </c>
      <c r="C55" s="259"/>
      <c r="D55" s="260"/>
      <c r="E55" s="255"/>
      <c r="F55" s="260"/>
      <c r="G55" s="274"/>
      <c r="H55" s="260"/>
      <c r="I55" s="274" t="s">
        <v>492</v>
      </c>
      <c r="J55" s="260"/>
      <c r="K55" s="274" t="s">
        <v>492</v>
      </c>
      <c r="L55" s="256"/>
      <c r="M55" s="255"/>
      <c r="N55" s="256"/>
      <c r="O55" s="255"/>
      <c r="P55" s="256"/>
      <c r="Q55" s="255"/>
      <c r="R55" s="256"/>
      <c r="S55" s="255"/>
      <c r="T55" s="253"/>
      <c r="U55" s="252"/>
      <c r="V55" s="257"/>
      <c r="W55" s="257"/>
      <c r="X55" s="257"/>
      <c r="Y55" s="257"/>
      <c r="Z55" s="257"/>
      <c r="AA55" s="257"/>
      <c r="AB55" s="257"/>
      <c r="AC55" s="257"/>
      <c r="AD55" s="257"/>
      <c r="AE55" s="257"/>
      <c r="AF55" s="257"/>
      <c r="AG55" s="257"/>
      <c r="AH55" s="272" t="s">
        <v>493</v>
      </c>
      <c r="AI55" s="272" t="s">
        <v>493</v>
      </c>
      <c r="AJ55" s="272" t="s">
        <v>493</v>
      </c>
      <c r="AK55" s="272" t="s">
        <v>493</v>
      </c>
      <c r="AL55" s="272" t="s">
        <v>493</v>
      </c>
      <c r="AM55" s="272" t="s">
        <v>493</v>
      </c>
      <c r="AN55" s="272" t="s">
        <v>493</v>
      </c>
      <c r="AO55" s="272" t="s">
        <v>493</v>
      </c>
      <c r="AP55" s="257"/>
      <c r="AQ55" s="257"/>
      <c r="AR55" s="257"/>
      <c r="AS55" s="257"/>
      <c r="AT55" s="257"/>
      <c r="AU55" s="257"/>
      <c r="AV55" s="257"/>
      <c r="AW55" s="257"/>
      <c r="AX55" s="257"/>
      <c r="AY55" s="257"/>
      <c r="AZ55" s="257"/>
      <c r="BA55" s="257"/>
      <c r="BB55" s="257"/>
      <c r="BC55" s="257"/>
      <c r="BD55" s="257"/>
      <c r="BE55" s="272" t="s">
        <v>493</v>
      </c>
      <c r="BF55" s="257"/>
      <c r="BG55" s="257"/>
      <c r="BH55" s="257"/>
      <c r="BI55" s="257"/>
      <c r="BJ55" s="257"/>
      <c r="BK55" s="257"/>
      <c r="BL55" s="257"/>
      <c r="BM55" s="257"/>
      <c r="BN55" s="257"/>
      <c r="BO55" s="257"/>
      <c r="BP55" s="257"/>
      <c r="BQ55" s="257"/>
      <c r="BR55" s="257"/>
      <c r="BS55" s="257"/>
      <c r="BT55" s="257"/>
      <c r="BU55" s="257"/>
      <c r="BV55" s="257"/>
      <c r="BW55" s="257"/>
      <c r="BX55" s="257"/>
      <c r="BY55" s="257"/>
      <c r="BZ55" s="257"/>
      <c r="CA55" s="257"/>
      <c r="CB55" s="257"/>
      <c r="CC55" s="257"/>
      <c r="CD55" s="257"/>
      <c r="CE55" s="257"/>
      <c r="CF55" s="258"/>
    </row>
    <row r="56" spans="2:84" ht="9.9499999999999993" customHeight="1">
      <c r="B56" s="250">
        <v>33</v>
      </c>
      <c r="C56" s="259"/>
      <c r="D56" s="260"/>
      <c r="E56" s="255"/>
      <c r="F56" s="274"/>
      <c r="G56" s="255"/>
      <c r="H56" s="260"/>
      <c r="I56" s="255"/>
      <c r="J56" s="260"/>
      <c r="K56" s="255"/>
      <c r="L56" s="256"/>
      <c r="M56" s="255"/>
      <c r="N56" s="272" t="s">
        <v>493</v>
      </c>
      <c r="O56" s="272" t="s">
        <v>493</v>
      </c>
      <c r="P56" s="272" t="s">
        <v>493</v>
      </c>
      <c r="Q56" s="272" t="s">
        <v>493</v>
      </c>
      <c r="R56" s="272" t="s">
        <v>493</v>
      </c>
      <c r="S56" s="272" t="s">
        <v>493</v>
      </c>
      <c r="T56" s="253"/>
      <c r="U56" s="252"/>
      <c r="V56" s="257"/>
      <c r="W56" s="257"/>
      <c r="X56" s="257"/>
      <c r="Y56" s="257"/>
      <c r="Z56" s="257"/>
      <c r="AA56" s="257"/>
      <c r="AB56" s="257"/>
      <c r="AC56" s="257"/>
      <c r="AD56" s="257"/>
      <c r="AE56" s="257"/>
      <c r="AF56" s="257"/>
      <c r="AG56" s="257"/>
      <c r="AH56" s="257"/>
      <c r="AI56" s="257"/>
      <c r="AJ56" s="257"/>
      <c r="AK56" s="257"/>
      <c r="AL56" s="257"/>
      <c r="AM56" s="257"/>
      <c r="AN56" s="257"/>
      <c r="AO56" s="257"/>
      <c r="AP56" s="272" t="s">
        <v>493</v>
      </c>
      <c r="AQ56" s="272" t="s">
        <v>493</v>
      </c>
      <c r="AR56" s="272" t="s">
        <v>493</v>
      </c>
      <c r="AS56" s="272" t="s">
        <v>493</v>
      </c>
      <c r="AT56" s="272" t="s">
        <v>493</v>
      </c>
      <c r="AU56" s="272" t="s">
        <v>493</v>
      </c>
      <c r="AV56" s="272" t="s">
        <v>493</v>
      </c>
      <c r="AW56" s="272" t="s">
        <v>493</v>
      </c>
      <c r="AX56" s="272" t="s">
        <v>493</v>
      </c>
      <c r="AY56" s="272" t="s">
        <v>493</v>
      </c>
      <c r="AZ56" s="272" t="s">
        <v>493</v>
      </c>
      <c r="BA56" s="272" t="s">
        <v>493</v>
      </c>
      <c r="BB56" s="272" t="s">
        <v>493</v>
      </c>
      <c r="BC56" s="272" t="s">
        <v>493</v>
      </c>
      <c r="BD56" s="272" t="s">
        <v>493</v>
      </c>
      <c r="BE56" s="257"/>
      <c r="BF56" s="257"/>
      <c r="BG56" s="257"/>
      <c r="BH56" s="257"/>
      <c r="BI56" s="257"/>
      <c r="BJ56" s="257"/>
      <c r="BK56" s="257"/>
      <c r="BL56" s="257"/>
      <c r="BM56" s="257"/>
      <c r="BN56" s="257"/>
      <c r="BO56" s="257"/>
      <c r="BP56" s="257"/>
      <c r="BQ56" s="257"/>
      <c r="BR56" s="257"/>
      <c r="BS56" s="257"/>
      <c r="BT56" s="257"/>
      <c r="BU56" s="257"/>
      <c r="BV56" s="257"/>
      <c r="BW56" s="257"/>
      <c r="BX56" s="257"/>
      <c r="BY56" s="257"/>
      <c r="BZ56" s="257"/>
      <c r="CA56" s="257"/>
      <c r="CB56" s="257"/>
      <c r="CC56" s="257"/>
      <c r="CD56" s="257"/>
      <c r="CE56" s="257"/>
      <c r="CF56" s="258"/>
    </row>
    <row r="57" spans="2:84" ht="9.9499999999999993" customHeight="1">
      <c r="B57" s="250">
        <v>32</v>
      </c>
      <c r="C57" s="259"/>
      <c r="D57" s="260"/>
      <c r="E57" s="255"/>
      <c r="F57" s="260"/>
      <c r="G57" s="255"/>
      <c r="H57" s="260"/>
      <c r="I57" s="255"/>
      <c r="J57" s="260"/>
      <c r="K57" s="255"/>
      <c r="L57" s="256"/>
      <c r="M57" s="255"/>
      <c r="N57" s="256"/>
      <c r="O57" s="255"/>
      <c r="P57" s="256"/>
      <c r="Q57" s="255"/>
      <c r="R57" s="256"/>
      <c r="S57" s="255"/>
      <c r="T57" s="253"/>
      <c r="U57" s="252"/>
      <c r="V57" s="257"/>
      <c r="W57" s="257"/>
      <c r="X57" s="257"/>
      <c r="Y57" s="257"/>
      <c r="Z57" s="257"/>
      <c r="AA57" s="257"/>
      <c r="AB57" s="257"/>
      <c r="AC57" s="257"/>
      <c r="AD57" s="257"/>
      <c r="AE57" s="257"/>
      <c r="AF57" s="257"/>
      <c r="AG57" s="257"/>
      <c r="AH57" s="257"/>
      <c r="AI57" s="257"/>
      <c r="AJ57" s="257"/>
      <c r="AK57" s="257"/>
      <c r="AL57" s="257"/>
      <c r="AM57" s="257"/>
      <c r="AN57" s="257"/>
      <c r="AO57" s="257"/>
      <c r="AP57" s="257"/>
      <c r="AQ57" s="257"/>
      <c r="AR57" s="257"/>
      <c r="AS57" s="257"/>
      <c r="AT57" s="257"/>
      <c r="AU57" s="257"/>
      <c r="AV57" s="257"/>
      <c r="AW57" s="257"/>
      <c r="AX57" s="257"/>
      <c r="AY57" s="257"/>
      <c r="AZ57" s="257"/>
      <c r="BA57" s="257"/>
      <c r="BB57" s="257"/>
      <c r="BC57" s="257"/>
      <c r="BD57" s="257"/>
      <c r="BE57" s="257"/>
      <c r="BF57" s="257"/>
      <c r="BG57" s="257"/>
      <c r="BH57" s="257"/>
      <c r="BI57" s="257"/>
      <c r="BJ57" s="257"/>
      <c r="BK57" s="257"/>
      <c r="BL57" s="257"/>
      <c r="BM57" s="257"/>
      <c r="BN57" s="257"/>
      <c r="BO57" s="257"/>
      <c r="BP57" s="257"/>
      <c r="BQ57" s="257"/>
      <c r="BR57" s="257"/>
      <c r="BS57" s="257"/>
      <c r="BT57" s="257"/>
      <c r="BU57" s="257"/>
      <c r="BV57" s="257"/>
      <c r="BW57" s="257"/>
      <c r="BX57" s="257"/>
      <c r="BY57" s="257"/>
      <c r="BZ57" s="257"/>
      <c r="CA57" s="257"/>
      <c r="CB57" s="257"/>
      <c r="CC57" s="257"/>
      <c r="CD57" s="257"/>
      <c r="CE57" s="257"/>
      <c r="CF57" s="258"/>
    </row>
    <row r="58" spans="2:84" ht="9.9499999999999993" customHeight="1">
      <c r="B58" s="250">
        <v>31</v>
      </c>
      <c r="C58" s="259"/>
      <c r="D58" s="260"/>
      <c r="E58" s="255"/>
      <c r="F58" s="260"/>
      <c r="G58" s="255"/>
      <c r="H58" s="260"/>
      <c r="I58" s="255"/>
      <c r="J58" s="260"/>
      <c r="K58" s="255"/>
      <c r="L58" s="256"/>
      <c r="M58" s="255"/>
      <c r="N58" s="256"/>
      <c r="O58" s="255"/>
      <c r="P58" s="256"/>
      <c r="Q58" s="255"/>
      <c r="R58" s="256"/>
      <c r="S58" s="255"/>
      <c r="T58" s="253"/>
      <c r="U58" s="252"/>
      <c r="V58" s="257"/>
      <c r="W58" s="257"/>
      <c r="X58" s="257"/>
      <c r="Y58" s="257"/>
      <c r="Z58" s="257"/>
      <c r="AA58" s="257"/>
      <c r="AB58" s="257"/>
      <c r="AC58" s="257"/>
      <c r="AD58" s="257"/>
      <c r="AE58" s="257"/>
      <c r="AF58" s="257"/>
      <c r="AG58" s="257"/>
      <c r="AH58" s="257"/>
      <c r="AI58" s="257"/>
      <c r="AJ58" s="257"/>
      <c r="AK58" s="257"/>
      <c r="AL58" s="257"/>
      <c r="AM58" s="257"/>
      <c r="AN58" s="257"/>
      <c r="AO58" s="257"/>
      <c r="AP58" s="257"/>
      <c r="AQ58" s="257"/>
      <c r="AR58" s="257"/>
      <c r="AS58" s="257"/>
      <c r="AT58" s="257"/>
      <c r="AU58" s="257"/>
      <c r="AV58" s="257"/>
      <c r="AW58" s="257"/>
      <c r="AX58" s="257"/>
      <c r="AY58" s="257"/>
      <c r="AZ58" s="257"/>
      <c r="BA58" s="257"/>
      <c r="BB58" s="257"/>
      <c r="BC58" s="257"/>
      <c r="BD58" s="257"/>
      <c r="BE58" s="257"/>
      <c r="BF58" s="257"/>
      <c r="BG58" s="257"/>
      <c r="BH58" s="257"/>
      <c r="BI58" s="257"/>
      <c r="BJ58" s="257"/>
      <c r="BK58" s="257"/>
      <c r="BL58" s="257"/>
      <c r="BM58" s="257"/>
      <c r="BN58" s="257"/>
      <c r="BO58" s="257"/>
      <c r="BP58" s="257"/>
      <c r="BQ58" s="257"/>
      <c r="BR58" s="257"/>
      <c r="BS58" s="257"/>
      <c r="BT58" s="257"/>
      <c r="BU58" s="257"/>
      <c r="BV58" s="257"/>
      <c r="BW58" s="257"/>
      <c r="BX58" s="257"/>
      <c r="BY58" s="257"/>
      <c r="BZ58" s="257"/>
      <c r="CA58" s="257"/>
      <c r="CB58" s="257"/>
      <c r="CC58" s="257"/>
      <c r="CD58" s="257"/>
      <c r="CE58" s="257"/>
      <c r="CF58" s="258"/>
    </row>
    <row r="59" spans="2:84" ht="9.9499999999999993" customHeight="1">
      <c r="B59" s="250">
        <v>30</v>
      </c>
      <c r="C59" s="259"/>
      <c r="D59" s="260"/>
      <c r="E59" s="255"/>
      <c r="F59" s="260"/>
      <c r="G59" s="255"/>
      <c r="H59" s="260"/>
      <c r="I59" s="255"/>
      <c r="J59" s="260"/>
      <c r="K59" s="255"/>
      <c r="L59" s="256"/>
      <c r="M59" s="255"/>
      <c r="N59" s="256"/>
      <c r="O59" s="255"/>
      <c r="P59" s="256"/>
      <c r="Q59" s="255"/>
      <c r="R59" s="256"/>
      <c r="S59" s="255"/>
      <c r="T59" s="253"/>
      <c r="U59" s="252"/>
      <c r="V59" s="257"/>
      <c r="W59" s="257"/>
      <c r="X59" s="257"/>
      <c r="Y59" s="257"/>
      <c r="Z59" s="257"/>
      <c r="AA59" s="257"/>
      <c r="AB59" s="257"/>
      <c r="AC59" s="257"/>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c r="BH59" s="257"/>
      <c r="BI59" s="257"/>
      <c r="BJ59" s="257"/>
      <c r="BK59" s="257"/>
      <c r="BL59" s="257"/>
      <c r="BM59" s="257"/>
      <c r="BN59" s="257"/>
      <c r="BO59" s="257"/>
      <c r="BP59" s="257"/>
      <c r="BQ59" s="257"/>
      <c r="BR59" s="257"/>
      <c r="BS59" s="257"/>
      <c r="BT59" s="257"/>
      <c r="BU59" s="257"/>
      <c r="BV59" s="257"/>
      <c r="BW59" s="257"/>
      <c r="BX59" s="257"/>
      <c r="BY59" s="257"/>
      <c r="BZ59" s="257"/>
      <c r="CA59" s="257"/>
      <c r="CB59" s="257"/>
      <c r="CC59" s="257"/>
      <c r="CD59" s="257"/>
      <c r="CE59" s="257"/>
      <c r="CF59" s="258"/>
    </row>
    <row r="60" spans="2:84" ht="9.9499999999999993" customHeight="1">
      <c r="B60" s="250">
        <v>29</v>
      </c>
      <c r="C60" s="259"/>
      <c r="D60" s="260"/>
      <c r="E60" s="255"/>
      <c r="F60" s="260"/>
      <c r="G60" s="272" t="s">
        <v>493</v>
      </c>
      <c r="H60" s="274" t="s">
        <v>492</v>
      </c>
      <c r="I60" s="255"/>
      <c r="J60" s="260"/>
      <c r="K60" s="255"/>
      <c r="L60" s="256"/>
      <c r="M60" s="272" t="s">
        <v>493</v>
      </c>
      <c r="N60" s="256"/>
      <c r="O60" s="255"/>
      <c r="P60" s="256"/>
      <c r="Q60" s="255"/>
      <c r="R60" s="256"/>
      <c r="S60" s="255"/>
      <c r="T60" s="253"/>
      <c r="U60" s="252"/>
      <c r="V60" s="274" t="s">
        <v>492</v>
      </c>
      <c r="W60" s="257"/>
      <c r="X60" s="257"/>
      <c r="Y60" s="257"/>
      <c r="Z60" s="257"/>
      <c r="AA60" s="257"/>
      <c r="AB60" s="257"/>
      <c r="AC60" s="257"/>
      <c r="AD60" s="257"/>
      <c r="AE60" s="257"/>
      <c r="AF60" s="257"/>
      <c r="AG60" s="257"/>
      <c r="AH60" s="257"/>
      <c r="AI60" s="257"/>
      <c r="AJ60" s="257"/>
      <c r="AK60" s="257"/>
      <c r="AL60" s="257"/>
      <c r="AM60" s="257"/>
      <c r="AN60" s="257"/>
      <c r="AO60" s="257"/>
      <c r="AP60" s="257"/>
      <c r="AQ60" s="257"/>
      <c r="AR60" s="257"/>
      <c r="AS60" s="257"/>
      <c r="AT60" s="257"/>
      <c r="AU60" s="257"/>
      <c r="AV60" s="257"/>
      <c r="AW60" s="257"/>
      <c r="AX60" s="257"/>
      <c r="AY60" s="257"/>
      <c r="AZ60" s="257"/>
      <c r="BA60" s="257"/>
      <c r="BB60" s="257"/>
      <c r="BC60" s="257"/>
      <c r="BD60" s="257"/>
      <c r="BE60" s="257"/>
      <c r="BF60" s="257"/>
      <c r="BG60" s="257"/>
      <c r="BH60" s="257"/>
      <c r="BI60" s="257"/>
      <c r="BJ60" s="257"/>
      <c r="BK60" s="257"/>
      <c r="BL60" s="257"/>
      <c r="BM60" s="257"/>
      <c r="BN60" s="257"/>
      <c r="BO60" s="257"/>
      <c r="BP60" s="257"/>
      <c r="BQ60" s="257"/>
      <c r="BR60" s="257"/>
      <c r="BS60" s="257"/>
      <c r="BT60" s="257"/>
      <c r="BU60" s="257"/>
      <c r="BV60" s="257"/>
      <c r="BW60" s="257"/>
      <c r="BX60" s="257"/>
      <c r="BY60" s="257"/>
      <c r="BZ60" s="257"/>
      <c r="CA60" s="257"/>
      <c r="CB60" s="257"/>
      <c r="CC60" s="257"/>
      <c r="CD60" s="257"/>
      <c r="CE60" s="257"/>
      <c r="CF60" s="258"/>
    </row>
    <row r="61" spans="2:84" ht="9.9499999999999993" customHeight="1">
      <c r="B61" s="250">
        <v>28</v>
      </c>
      <c r="C61" s="259"/>
      <c r="D61" s="260"/>
      <c r="E61" s="255"/>
      <c r="F61" s="260"/>
      <c r="G61" s="255"/>
      <c r="H61" s="260"/>
      <c r="I61" s="255"/>
      <c r="J61" s="260"/>
      <c r="K61" s="255"/>
      <c r="L61" s="256"/>
      <c r="M61" s="255"/>
      <c r="N61" s="256"/>
      <c r="O61" s="255"/>
      <c r="P61" s="256"/>
      <c r="Q61" s="255"/>
      <c r="R61" s="256"/>
      <c r="S61" s="255"/>
      <c r="T61" s="253"/>
      <c r="U61" s="252"/>
      <c r="V61" s="257"/>
      <c r="W61" s="257"/>
      <c r="X61" s="257"/>
      <c r="Y61" s="257"/>
      <c r="Z61" s="257"/>
      <c r="AA61" s="257"/>
      <c r="AB61" s="257"/>
      <c r="AC61" s="257"/>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c r="BW61" s="257"/>
      <c r="BX61" s="257"/>
      <c r="BY61" s="257"/>
      <c r="BZ61" s="257"/>
      <c r="CA61" s="257"/>
      <c r="CB61" s="257"/>
      <c r="CC61" s="257"/>
      <c r="CD61" s="257"/>
      <c r="CE61" s="257"/>
      <c r="CF61" s="258"/>
    </row>
    <row r="62" spans="2:84" ht="9.9499999999999993" customHeight="1">
      <c r="B62" s="250">
        <v>27</v>
      </c>
      <c r="C62" s="259"/>
      <c r="D62" s="260"/>
      <c r="E62" s="272" t="s">
        <v>493</v>
      </c>
      <c r="F62" s="272" t="s">
        <v>493</v>
      </c>
      <c r="G62" s="255"/>
      <c r="H62" s="272" t="s">
        <v>493</v>
      </c>
      <c r="I62" s="272" t="s">
        <v>493</v>
      </c>
      <c r="J62" s="272" t="s">
        <v>493</v>
      </c>
      <c r="K62" s="272" t="s">
        <v>493</v>
      </c>
      <c r="L62" s="256"/>
      <c r="M62" s="255"/>
      <c r="N62" s="256"/>
      <c r="O62" s="255"/>
      <c r="P62" s="256"/>
      <c r="Q62" s="255"/>
      <c r="R62" s="256"/>
      <c r="S62" s="255"/>
      <c r="T62" s="253"/>
      <c r="U62" s="252"/>
      <c r="V62" s="257"/>
      <c r="W62" s="257"/>
      <c r="X62" s="257"/>
      <c r="Y62" s="257"/>
      <c r="Z62" s="257"/>
      <c r="AA62" s="257"/>
      <c r="AB62" s="257"/>
      <c r="AC62" s="257"/>
      <c r="AD62" s="257"/>
      <c r="AE62" s="257"/>
      <c r="AF62" s="257"/>
      <c r="AG62" s="257"/>
      <c r="AH62" s="257"/>
      <c r="AI62" s="257"/>
      <c r="AJ62" s="257"/>
      <c r="AK62" s="257"/>
      <c r="AL62" s="257"/>
      <c r="AM62" s="257"/>
      <c r="AN62" s="257"/>
      <c r="AO62" s="257"/>
      <c r="AP62" s="257"/>
      <c r="AQ62" s="257"/>
      <c r="AR62" s="257"/>
      <c r="AS62" s="257"/>
      <c r="AT62" s="257"/>
      <c r="AU62" s="257"/>
      <c r="AV62" s="257"/>
      <c r="AW62" s="257"/>
      <c r="AX62" s="257"/>
      <c r="AY62" s="257"/>
      <c r="AZ62" s="257"/>
      <c r="BA62" s="257"/>
      <c r="BB62" s="257"/>
      <c r="BC62" s="257"/>
      <c r="BD62" s="257"/>
      <c r="BE62" s="257"/>
      <c r="BF62" s="257"/>
      <c r="BG62" s="257"/>
      <c r="BH62" s="257"/>
      <c r="BI62" s="257"/>
      <c r="BJ62" s="257"/>
      <c r="BK62" s="257"/>
      <c r="BL62" s="257"/>
      <c r="BM62" s="257"/>
      <c r="BN62" s="257"/>
      <c r="BO62" s="257"/>
      <c r="BP62" s="257"/>
      <c r="BQ62" s="257"/>
      <c r="BR62" s="257"/>
      <c r="BS62" s="257"/>
      <c r="BT62" s="257"/>
      <c r="BU62" s="257"/>
      <c r="BV62" s="257"/>
      <c r="BW62" s="257"/>
      <c r="BX62" s="257"/>
      <c r="BY62" s="257"/>
      <c r="BZ62" s="257"/>
      <c r="CA62" s="257"/>
      <c r="CB62" s="257"/>
      <c r="CC62" s="257"/>
      <c r="CD62" s="257"/>
      <c r="CE62" s="257"/>
      <c r="CF62" s="258"/>
    </row>
    <row r="63" spans="2:84" ht="9.9499999999999993" customHeight="1">
      <c r="B63" s="250">
        <v>26</v>
      </c>
      <c r="C63" s="259"/>
      <c r="D63" s="260"/>
      <c r="E63" s="255"/>
      <c r="F63" s="260"/>
      <c r="G63" s="255"/>
      <c r="H63" s="260"/>
      <c r="I63" s="255"/>
      <c r="J63" s="274" t="s">
        <v>492</v>
      </c>
      <c r="K63" s="255"/>
      <c r="L63" s="256"/>
      <c r="M63" s="255"/>
      <c r="N63" s="256"/>
      <c r="O63" s="255"/>
      <c r="P63" s="256"/>
      <c r="Q63" s="255"/>
      <c r="R63" s="256"/>
      <c r="S63" s="255"/>
      <c r="T63" s="272" t="s">
        <v>493</v>
      </c>
      <c r="U63" s="272" t="s">
        <v>493</v>
      </c>
      <c r="V63" s="272" t="s">
        <v>493</v>
      </c>
      <c r="W63" s="272" t="s">
        <v>493</v>
      </c>
      <c r="X63" s="272" t="s">
        <v>493</v>
      </c>
      <c r="Y63" s="272" t="s">
        <v>493</v>
      </c>
      <c r="Z63" s="272" t="s">
        <v>493</v>
      </c>
      <c r="AA63" s="272" t="s">
        <v>493</v>
      </c>
      <c r="AB63" s="272" t="s">
        <v>493</v>
      </c>
      <c r="AC63" s="272" t="s">
        <v>493</v>
      </c>
      <c r="AD63" s="272" t="s">
        <v>493</v>
      </c>
      <c r="AE63" s="272" t="s">
        <v>493</v>
      </c>
      <c r="AF63" s="272" t="s">
        <v>493</v>
      </c>
      <c r="AG63" s="257"/>
      <c r="AH63" s="257"/>
      <c r="AI63" s="257"/>
      <c r="AJ63" s="257"/>
      <c r="AK63" s="257"/>
      <c r="AL63" s="257"/>
      <c r="AM63" s="257"/>
      <c r="AN63" s="257"/>
      <c r="AO63" s="257"/>
      <c r="AP63" s="257"/>
      <c r="AQ63" s="257"/>
      <c r="AR63" s="257"/>
      <c r="AS63" s="257"/>
      <c r="AT63" s="257"/>
      <c r="AU63" s="257"/>
      <c r="AV63" s="257"/>
      <c r="AW63" s="257"/>
      <c r="AX63" s="257"/>
      <c r="AY63" s="257"/>
      <c r="AZ63" s="257"/>
      <c r="BA63" s="257"/>
      <c r="BB63" s="257"/>
      <c r="BC63" s="257"/>
      <c r="BD63" s="257"/>
      <c r="BE63" s="257"/>
      <c r="BF63" s="257"/>
      <c r="BG63" s="257"/>
      <c r="BH63" s="257"/>
      <c r="BI63" s="257"/>
      <c r="BJ63" s="257"/>
      <c r="BK63" s="257"/>
      <c r="BL63" s="257"/>
      <c r="BM63" s="257"/>
      <c r="BN63" s="257"/>
      <c r="BO63" s="257"/>
      <c r="BP63" s="257"/>
      <c r="BQ63" s="257"/>
      <c r="BR63" s="257"/>
      <c r="BS63" s="257"/>
      <c r="BT63" s="257"/>
      <c r="BU63" s="257"/>
      <c r="BV63" s="257"/>
      <c r="BW63" s="257"/>
      <c r="BX63" s="257"/>
      <c r="BY63" s="257"/>
      <c r="BZ63" s="257"/>
      <c r="CA63" s="257"/>
      <c r="CB63" s="257"/>
      <c r="CC63" s="257"/>
      <c r="CD63" s="257"/>
      <c r="CE63" s="257"/>
      <c r="CF63" s="258"/>
    </row>
    <row r="64" spans="2:84" ht="9.9499999999999993" customHeight="1">
      <c r="B64" s="250">
        <v>25</v>
      </c>
      <c r="C64" s="259"/>
      <c r="D64" s="260"/>
      <c r="E64" s="255"/>
      <c r="F64" s="260"/>
      <c r="G64" s="255"/>
      <c r="H64" s="260"/>
      <c r="I64" s="255"/>
      <c r="J64" s="260"/>
      <c r="K64" s="255"/>
      <c r="L64" s="272" t="s">
        <v>493</v>
      </c>
      <c r="M64" s="255"/>
      <c r="N64" s="256"/>
      <c r="O64" s="255"/>
      <c r="P64" s="256"/>
      <c r="Q64" s="255"/>
      <c r="R64" s="256"/>
      <c r="S64" s="255"/>
      <c r="T64" s="253"/>
      <c r="U64" s="252"/>
      <c r="V64" s="257"/>
      <c r="W64" s="257"/>
      <c r="X64" s="257"/>
      <c r="Y64" s="257"/>
      <c r="Z64" s="257"/>
      <c r="AA64" s="257"/>
      <c r="AB64" s="257"/>
      <c r="AC64" s="257"/>
      <c r="AD64" s="257"/>
      <c r="AE64" s="257"/>
      <c r="AF64" s="257"/>
      <c r="AG64" s="257"/>
      <c r="AH64" s="257"/>
      <c r="AI64" s="257"/>
      <c r="AJ64" s="257"/>
      <c r="AK64" s="257"/>
      <c r="AL64" s="257"/>
      <c r="AM64" s="257"/>
      <c r="AN64" s="257"/>
      <c r="AO64" s="257"/>
      <c r="AP64" s="257"/>
      <c r="AQ64" s="257"/>
      <c r="AR64" s="257"/>
      <c r="AS64" s="257"/>
      <c r="AT64" s="257"/>
      <c r="AU64" s="257"/>
      <c r="AV64" s="257"/>
      <c r="AW64" s="257"/>
      <c r="AX64" s="257"/>
      <c r="AY64" s="257"/>
      <c r="AZ64" s="257"/>
      <c r="BA64" s="257"/>
      <c r="BB64" s="257"/>
      <c r="BC64" s="257"/>
      <c r="BD64" s="257"/>
      <c r="BE64" s="257"/>
      <c r="BF64" s="257"/>
      <c r="BG64" s="257"/>
      <c r="BH64" s="257"/>
      <c r="BI64" s="257"/>
      <c r="BJ64" s="257"/>
      <c r="BK64" s="257"/>
      <c r="BL64" s="257"/>
      <c r="BM64" s="257"/>
      <c r="BN64" s="257"/>
      <c r="BO64" s="257"/>
      <c r="BP64" s="257"/>
      <c r="BQ64" s="257"/>
      <c r="BR64" s="257"/>
      <c r="BS64" s="257"/>
      <c r="BT64" s="257"/>
      <c r="BU64" s="257"/>
      <c r="BV64" s="257"/>
      <c r="BW64" s="257"/>
      <c r="BX64" s="257"/>
      <c r="BY64" s="257"/>
      <c r="BZ64" s="257"/>
      <c r="CA64" s="257"/>
      <c r="CB64" s="257"/>
      <c r="CC64" s="257"/>
      <c r="CD64" s="257"/>
      <c r="CE64" s="257"/>
      <c r="CF64" s="258"/>
    </row>
    <row r="65" spans="2:84" ht="9.9499999999999993" customHeight="1">
      <c r="B65" s="250">
        <v>24</v>
      </c>
      <c r="C65" s="259"/>
      <c r="D65" s="260"/>
      <c r="E65" s="255"/>
      <c r="F65" s="260"/>
      <c r="G65" s="255"/>
      <c r="H65" s="260"/>
      <c r="I65" s="255"/>
      <c r="J65" s="260"/>
      <c r="K65" s="255"/>
      <c r="L65" s="256"/>
      <c r="M65" s="255"/>
      <c r="N65" s="256"/>
      <c r="O65" s="255"/>
      <c r="P65" s="256"/>
      <c r="Q65" s="255"/>
      <c r="R65" s="256"/>
      <c r="S65" s="255"/>
      <c r="T65" s="253"/>
      <c r="U65" s="252"/>
      <c r="V65" s="257"/>
      <c r="W65" s="257"/>
      <c r="X65" s="257"/>
      <c r="Y65" s="257"/>
      <c r="Z65" s="257"/>
      <c r="AA65" s="257"/>
      <c r="AB65" s="257"/>
      <c r="AC65" s="257"/>
      <c r="AD65" s="257"/>
      <c r="AE65" s="257"/>
      <c r="AF65" s="257"/>
      <c r="AG65" s="257"/>
      <c r="AH65" s="257"/>
      <c r="AI65" s="257"/>
      <c r="AJ65" s="257"/>
      <c r="AK65" s="257"/>
      <c r="AL65" s="257"/>
      <c r="AM65" s="257"/>
      <c r="AN65" s="257"/>
      <c r="AO65" s="257"/>
      <c r="AP65" s="257"/>
      <c r="AQ65" s="257"/>
      <c r="AR65" s="257"/>
      <c r="AS65" s="257"/>
      <c r="AT65" s="257"/>
      <c r="AU65" s="257"/>
      <c r="AV65" s="257"/>
      <c r="AW65" s="257"/>
      <c r="AX65" s="257"/>
      <c r="AY65" s="257"/>
      <c r="AZ65" s="257"/>
      <c r="BA65" s="257"/>
      <c r="BB65" s="257"/>
      <c r="BC65" s="257"/>
      <c r="BD65" s="257"/>
      <c r="BE65" s="257"/>
      <c r="BF65" s="257"/>
      <c r="BG65" s="257"/>
      <c r="BH65" s="257"/>
      <c r="BI65" s="257"/>
      <c r="BJ65" s="257"/>
      <c r="BK65" s="257"/>
      <c r="BL65" s="257"/>
      <c r="BM65" s="257"/>
      <c r="BN65" s="257"/>
      <c r="BO65" s="257"/>
      <c r="BP65" s="257"/>
      <c r="BQ65" s="257"/>
      <c r="BR65" s="257"/>
      <c r="BS65" s="257"/>
      <c r="BT65" s="257"/>
      <c r="BU65" s="257"/>
      <c r="BV65" s="257"/>
      <c r="BW65" s="257"/>
      <c r="BX65" s="257"/>
      <c r="BY65" s="257"/>
      <c r="BZ65" s="257"/>
      <c r="CA65" s="257"/>
      <c r="CB65" s="257"/>
      <c r="CC65" s="257"/>
      <c r="CD65" s="257"/>
      <c r="CE65" s="257"/>
      <c r="CF65" s="258"/>
    </row>
    <row r="66" spans="2:84" ht="9.9499999999999993" customHeight="1">
      <c r="B66" s="250">
        <v>23</v>
      </c>
      <c r="C66" s="259"/>
      <c r="D66" s="260"/>
      <c r="E66" s="255"/>
      <c r="F66" s="260"/>
      <c r="G66" s="255"/>
      <c r="H66" s="260"/>
      <c r="I66" s="255"/>
      <c r="J66" s="260"/>
      <c r="K66" s="255"/>
      <c r="L66" s="256"/>
      <c r="M66" s="255"/>
      <c r="N66" s="256"/>
      <c r="O66" s="255"/>
      <c r="P66" s="256"/>
      <c r="Q66" s="255"/>
      <c r="R66" s="256"/>
      <c r="S66" s="255"/>
      <c r="T66" s="253"/>
      <c r="U66" s="252"/>
      <c r="V66" s="257"/>
      <c r="W66" s="257"/>
      <c r="X66" s="257"/>
      <c r="Y66" s="257"/>
      <c r="Z66" s="257"/>
      <c r="AA66" s="257"/>
      <c r="AB66" s="257"/>
      <c r="AC66" s="257"/>
      <c r="AD66" s="257"/>
      <c r="AE66" s="257"/>
      <c r="AF66" s="257"/>
      <c r="AG66" s="257"/>
      <c r="AH66" s="257"/>
      <c r="AI66" s="257"/>
      <c r="AJ66" s="257"/>
      <c r="AK66" s="257"/>
      <c r="AL66" s="257"/>
      <c r="AM66" s="257"/>
      <c r="AN66" s="257"/>
      <c r="AO66" s="257"/>
      <c r="AP66" s="257"/>
      <c r="AQ66" s="257"/>
      <c r="AR66" s="257"/>
      <c r="AS66" s="257"/>
      <c r="AT66" s="257"/>
      <c r="AU66" s="257"/>
      <c r="AV66" s="257"/>
      <c r="AW66" s="257"/>
      <c r="AX66" s="257"/>
      <c r="AY66" s="257"/>
      <c r="AZ66" s="257"/>
      <c r="BA66" s="257"/>
      <c r="BB66" s="257"/>
      <c r="BC66" s="257"/>
      <c r="BD66" s="257"/>
      <c r="BE66" s="257"/>
      <c r="BF66" s="257"/>
      <c r="BG66" s="257"/>
      <c r="BH66" s="257"/>
      <c r="BI66" s="257"/>
      <c r="BJ66" s="257"/>
      <c r="BK66" s="257"/>
      <c r="BL66" s="257"/>
      <c r="BM66" s="257"/>
      <c r="BN66" s="257"/>
      <c r="BO66" s="257"/>
      <c r="BP66" s="257"/>
      <c r="BQ66" s="257"/>
      <c r="BR66" s="257"/>
      <c r="BS66" s="257"/>
      <c r="BT66" s="257"/>
      <c r="BU66" s="257"/>
      <c r="BV66" s="257"/>
      <c r="BW66" s="257"/>
      <c r="BX66" s="257"/>
      <c r="BY66" s="257"/>
      <c r="BZ66" s="257"/>
      <c r="CA66" s="257"/>
      <c r="CB66" s="257"/>
      <c r="CC66" s="257"/>
      <c r="CD66" s="257"/>
      <c r="CE66" s="257"/>
      <c r="CF66" s="258"/>
    </row>
    <row r="67" spans="2:84" ht="9.9499999999999993" customHeight="1">
      <c r="B67" s="250">
        <v>22</v>
      </c>
      <c r="C67" s="259"/>
      <c r="D67" s="260"/>
      <c r="E67" s="255"/>
      <c r="F67" s="260"/>
      <c r="G67" s="255"/>
      <c r="H67" s="260"/>
      <c r="I67" s="255"/>
      <c r="J67" s="260"/>
      <c r="K67" s="255"/>
      <c r="L67" s="256"/>
      <c r="M67" s="255"/>
      <c r="N67" s="256"/>
      <c r="O67" s="255"/>
      <c r="P67" s="256"/>
      <c r="Q67" s="255"/>
      <c r="R67" s="256"/>
      <c r="S67" s="255"/>
      <c r="T67" s="253"/>
      <c r="U67" s="252"/>
      <c r="V67" s="257"/>
      <c r="W67" s="257"/>
      <c r="X67" s="257"/>
      <c r="Y67" s="257"/>
      <c r="Z67" s="257"/>
      <c r="AA67" s="257"/>
      <c r="AB67" s="257"/>
      <c r="AC67" s="257"/>
      <c r="AD67" s="257"/>
      <c r="AE67" s="257"/>
      <c r="AF67" s="257"/>
      <c r="AG67" s="257"/>
      <c r="AH67" s="257"/>
      <c r="AI67" s="257"/>
      <c r="AJ67" s="257"/>
      <c r="AK67" s="257"/>
      <c r="AL67" s="257"/>
      <c r="AM67" s="257"/>
      <c r="AN67" s="257"/>
      <c r="AO67" s="257"/>
      <c r="AP67" s="257"/>
      <c r="AQ67" s="257"/>
      <c r="AR67" s="257"/>
      <c r="AS67" s="257"/>
      <c r="AT67" s="257"/>
      <c r="AU67" s="257"/>
      <c r="AV67" s="257"/>
      <c r="AW67" s="257"/>
      <c r="AX67" s="257"/>
      <c r="AY67" s="257"/>
      <c r="AZ67" s="257"/>
      <c r="BA67" s="257"/>
      <c r="BB67" s="257"/>
      <c r="BC67" s="257"/>
      <c r="BD67" s="257"/>
      <c r="BE67" s="257"/>
      <c r="BF67" s="257"/>
      <c r="BG67" s="257"/>
      <c r="BH67" s="257"/>
      <c r="BI67" s="257"/>
      <c r="BJ67" s="257"/>
      <c r="BK67" s="257"/>
      <c r="BL67" s="257"/>
      <c r="BM67" s="257"/>
      <c r="BN67" s="257"/>
      <c r="BO67" s="257"/>
      <c r="BP67" s="257"/>
      <c r="BQ67" s="257"/>
      <c r="BR67" s="257"/>
      <c r="BS67" s="257"/>
      <c r="BT67" s="257"/>
      <c r="BU67" s="257"/>
      <c r="BV67" s="257"/>
      <c r="BW67" s="257"/>
      <c r="BX67" s="257"/>
      <c r="BY67" s="257"/>
      <c r="BZ67" s="257"/>
      <c r="CA67" s="257"/>
      <c r="CB67" s="257"/>
      <c r="CC67" s="257"/>
      <c r="CD67" s="257"/>
      <c r="CE67" s="257"/>
      <c r="CF67" s="258"/>
    </row>
    <row r="68" spans="2:84" ht="9.9499999999999993" customHeight="1">
      <c r="B68" s="250">
        <v>21</v>
      </c>
      <c r="C68" s="276"/>
      <c r="D68" s="260"/>
      <c r="E68" s="255"/>
      <c r="F68" s="260"/>
      <c r="G68" s="255"/>
      <c r="H68" s="260"/>
      <c r="I68" s="255"/>
      <c r="J68" s="260"/>
      <c r="K68" s="255"/>
      <c r="L68" s="256"/>
      <c r="M68" s="255"/>
      <c r="N68" s="256"/>
      <c r="O68" s="255"/>
      <c r="P68" s="256"/>
      <c r="Q68" s="255"/>
      <c r="R68" s="256"/>
      <c r="S68" s="255"/>
      <c r="T68" s="253"/>
      <c r="U68" s="252"/>
      <c r="V68" s="257"/>
      <c r="W68" s="257"/>
      <c r="X68" s="257"/>
      <c r="Y68" s="257"/>
      <c r="Z68" s="257"/>
      <c r="AA68" s="257"/>
      <c r="AB68" s="257"/>
      <c r="AC68" s="257"/>
      <c r="AD68" s="257"/>
      <c r="AE68" s="257"/>
      <c r="AF68" s="257"/>
      <c r="AG68" s="257"/>
      <c r="AH68" s="257"/>
      <c r="AI68" s="257"/>
      <c r="AJ68" s="257"/>
      <c r="AK68" s="257"/>
      <c r="AL68" s="257"/>
      <c r="AM68" s="257"/>
      <c r="AN68" s="257"/>
      <c r="AO68" s="257"/>
      <c r="AP68" s="257"/>
      <c r="AQ68" s="257"/>
      <c r="AR68" s="257"/>
      <c r="AS68" s="257"/>
      <c r="AT68" s="257"/>
      <c r="AU68" s="257"/>
      <c r="AV68" s="257"/>
      <c r="AW68" s="257"/>
      <c r="AX68" s="257"/>
      <c r="AY68" s="257"/>
      <c r="AZ68" s="257"/>
      <c r="BA68" s="257"/>
      <c r="BB68" s="257"/>
      <c r="BC68" s="257"/>
      <c r="BD68" s="257"/>
      <c r="BE68" s="257"/>
      <c r="BF68" s="257"/>
      <c r="BG68" s="257"/>
      <c r="BH68" s="257"/>
      <c r="BI68" s="257"/>
      <c r="BJ68" s="257"/>
      <c r="BK68" s="257"/>
      <c r="BL68" s="257"/>
      <c r="BM68" s="257"/>
      <c r="BN68" s="257"/>
      <c r="BO68" s="257"/>
      <c r="BP68" s="257"/>
      <c r="BQ68" s="257"/>
      <c r="BR68" s="257"/>
      <c r="BS68" s="257"/>
      <c r="BT68" s="257"/>
      <c r="BU68" s="257"/>
      <c r="BV68" s="257"/>
      <c r="BW68" s="257"/>
      <c r="BX68" s="257"/>
      <c r="BY68" s="257"/>
      <c r="BZ68" s="257"/>
      <c r="CA68" s="257"/>
      <c r="CB68" s="257"/>
      <c r="CC68" s="257"/>
      <c r="CD68" s="257"/>
      <c r="CE68" s="257"/>
      <c r="CF68" s="258"/>
    </row>
    <row r="69" spans="2:84" ht="9.9499999999999993" customHeight="1">
      <c r="B69" s="250">
        <v>20</v>
      </c>
      <c r="C69" s="259"/>
      <c r="D69" s="260"/>
      <c r="E69" s="255"/>
      <c r="F69" s="260"/>
      <c r="G69" s="255"/>
      <c r="H69" s="260"/>
      <c r="I69" s="255"/>
      <c r="J69" s="260"/>
      <c r="K69" s="255"/>
      <c r="L69" s="256"/>
      <c r="M69" s="255"/>
      <c r="N69" s="256"/>
      <c r="O69" s="255"/>
      <c r="P69" s="256"/>
      <c r="Q69" s="255"/>
      <c r="R69" s="256"/>
      <c r="S69" s="255"/>
      <c r="T69" s="253"/>
      <c r="U69" s="252"/>
      <c r="V69" s="257"/>
      <c r="W69" s="257"/>
      <c r="X69" s="257"/>
      <c r="Y69" s="257"/>
      <c r="Z69" s="257"/>
      <c r="AA69" s="257"/>
      <c r="AB69" s="257"/>
      <c r="AC69" s="257"/>
      <c r="AD69" s="257"/>
      <c r="AE69" s="257"/>
      <c r="AF69" s="257"/>
      <c r="AG69" s="257"/>
      <c r="AH69" s="257"/>
      <c r="AI69" s="257"/>
      <c r="AJ69" s="257"/>
      <c r="AK69" s="257"/>
      <c r="AL69" s="257"/>
      <c r="AM69" s="257"/>
      <c r="AN69" s="257"/>
      <c r="AO69" s="257"/>
      <c r="AP69" s="257"/>
      <c r="AQ69" s="257"/>
      <c r="AR69" s="257"/>
      <c r="AS69" s="257"/>
      <c r="AT69" s="257"/>
      <c r="AU69" s="257"/>
      <c r="AV69" s="257"/>
      <c r="AW69" s="257"/>
      <c r="AX69" s="257"/>
      <c r="AY69" s="257"/>
      <c r="AZ69" s="257"/>
      <c r="BA69" s="257"/>
      <c r="BB69" s="257"/>
      <c r="BC69" s="257"/>
      <c r="BD69" s="257"/>
      <c r="BE69" s="257"/>
      <c r="BF69" s="257"/>
      <c r="BG69" s="257"/>
      <c r="BH69" s="257"/>
      <c r="BI69" s="257"/>
      <c r="BJ69" s="257"/>
      <c r="BK69" s="257"/>
      <c r="BL69" s="257"/>
      <c r="BM69" s="257"/>
      <c r="BN69" s="257"/>
      <c r="BO69" s="257"/>
      <c r="BP69" s="257"/>
      <c r="BQ69" s="257"/>
      <c r="BR69" s="257"/>
      <c r="BS69" s="257"/>
      <c r="BT69" s="257"/>
      <c r="BU69" s="257"/>
      <c r="BV69" s="257"/>
      <c r="BW69" s="257"/>
      <c r="BX69" s="257"/>
      <c r="BY69" s="257"/>
      <c r="BZ69" s="257"/>
      <c r="CA69" s="257"/>
      <c r="CB69" s="257"/>
      <c r="CC69" s="257"/>
      <c r="CD69" s="257"/>
      <c r="CE69" s="257"/>
      <c r="CF69" s="258"/>
    </row>
    <row r="70" spans="2:84" ht="9.9499999999999993" customHeight="1">
      <c r="B70" s="250">
        <v>19</v>
      </c>
      <c r="C70" s="259"/>
      <c r="D70" s="260"/>
      <c r="E70" s="255"/>
      <c r="F70" s="260"/>
      <c r="G70" s="255"/>
      <c r="H70" s="260"/>
      <c r="I70" s="255"/>
      <c r="J70" s="260"/>
      <c r="K70" s="255"/>
      <c r="L70" s="256"/>
      <c r="M70" s="255"/>
      <c r="N70" s="256"/>
      <c r="O70" s="255"/>
      <c r="P70" s="256"/>
      <c r="Q70" s="255"/>
      <c r="R70" s="256"/>
      <c r="S70" s="255"/>
      <c r="T70" s="253"/>
      <c r="U70" s="252"/>
      <c r="V70" s="257"/>
      <c r="W70" s="257"/>
      <c r="X70" s="257"/>
      <c r="Y70" s="257"/>
      <c r="Z70" s="257"/>
      <c r="AA70" s="257"/>
      <c r="AB70" s="257"/>
      <c r="AC70" s="257"/>
      <c r="AD70" s="257"/>
      <c r="AE70" s="257"/>
      <c r="AF70" s="257"/>
      <c r="AG70" s="257"/>
      <c r="AH70" s="257"/>
      <c r="AI70" s="257"/>
      <c r="AJ70" s="257"/>
      <c r="AK70" s="257"/>
      <c r="AL70" s="257"/>
      <c r="AM70" s="257"/>
      <c r="AN70" s="257"/>
      <c r="AO70" s="257"/>
      <c r="AP70" s="257"/>
      <c r="AQ70" s="257"/>
      <c r="AR70" s="257"/>
      <c r="AS70" s="257"/>
      <c r="AT70" s="257"/>
      <c r="AU70" s="257"/>
      <c r="AV70" s="257"/>
      <c r="AW70" s="257"/>
      <c r="AX70" s="257"/>
      <c r="AY70" s="257"/>
      <c r="AZ70" s="257"/>
      <c r="BA70" s="257"/>
      <c r="BB70" s="257"/>
      <c r="BC70" s="257"/>
      <c r="BD70" s="257"/>
      <c r="BE70" s="257"/>
      <c r="BF70" s="257"/>
      <c r="BG70" s="257"/>
      <c r="BH70" s="257"/>
      <c r="BI70" s="257"/>
      <c r="BJ70" s="257"/>
      <c r="BK70" s="257"/>
      <c r="BL70" s="257"/>
      <c r="BM70" s="257"/>
      <c r="BN70" s="257"/>
      <c r="BO70" s="257"/>
      <c r="BP70" s="257"/>
      <c r="BQ70" s="257"/>
      <c r="BR70" s="257"/>
      <c r="BS70" s="257"/>
      <c r="BT70" s="257"/>
      <c r="BU70" s="257"/>
      <c r="BV70" s="257"/>
      <c r="BW70" s="257"/>
      <c r="BX70" s="257"/>
      <c r="BY70" s="257"/>
      <c r="BZ70" s="257"/>
      <c r="CA70" s="257"/>
      <c r="CB70" s="257"/>
      <c r="CC70" s="257"/>
      <c r="CD70" s="257"/>
      <c r="CE70" s="257"/>
      <c r="CF70" s="258"/>
    </row>
    <row r="71" spans="2:84" ht="9.9499999999999993" customHeight="1">
      <c r="B71" s="250">
        <v>18</v>
      </c>
      <c r="C71" s="259"/>
      <c r="D71" s="260"/>
      <c r="E71" s="255"/>
      <c r="F71" s="260"/>
      <c r="G71" s="255"/>
      <c r="H71" s="260"/>
      <c r="I71" s="255"/>
      <c r="J71" s="260"/>
      <c r="K71" s="255"/>
      <c r="L71" s="256"/>
      <c r="M71" s="255"/>
      <c r="N71" s="256"/>
      <c r="O71" s="255"/>
      <c r="P71" s="256"/>
      <c r="Q71" s="255"/>
      <c r="R71" s="256"/>
      <c r="S71" s="255"/>
      <c r="T71" s="253"/>
      <c r="U71" s="252"/>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c r="BJ71" s="257"/>
      <c r="BK71" s="257"/>
      <c r="BL71" s="257"/>
      <c r="BM71" s="257"/>
      <c r="BN71" s="257"/>
      <c r="BO71" s="257"/>
      <c r="BP71" s="257"/>
      <c r="BQ71" s="257"/>
      <c r="BR71" s="257"/>
      <c r="BS71" s="257"/>
      <c r="BT71" s="257"/>
      <c r="BU71" s="257"/>
      <c r="BV71" s="257"/>
      <c r="BW71" s="257"/>
      <c r="BX71" s="257"/>
      <c r="BY71" s="257"/>
      <c r="BZ71" s="257"/>
      <c r="CA71" s="257"/>
      <c r="CB71" s="257"/>
      <c r="CC71" s="257"/>
      <c r="CD71" s="257"/>
      <c r="CE71" s="257"/>
      <c r="CF71" s="258"/>
    </row>
    <row r="72" spans="2:84" ht="9.9499999999999993" customHeight="1">
      <c r="B72" s="250">
        <v>17</v>
      </c>
      <c r="C72" s="259"/>
      <c r="D72" s="260"/>
      <c r="E72" s="255"/>
      <c r="F72" s="260"/>
      <c r="G72" s="255"/>
      <c r="H72" s="260"/>
      <c r="I72" s="255"/>
      <c r="J72" s="260"/>
      <c r="K72" s="255"/>
      <c r="L72" s="256"/>
      <c r="M72" s="255"/>
      <c r="N72" s="256"/>
      <c r="O72" s="255"/>
      <c r="P72" s="256"/>
      <c r="Q72" s="255"/>
      <c r="R72" s="256"/>
      <c r="S72" s="255"/>
      <c r="T72" s="253"/>
      <c r="U72" s="252"/>
      <c r="V72" s="257"/>
      <c r="W72" s="257"/>
      <c r="X72" s="257"/>
      <c r="Y72" s="257"/>
      <c r="Z72" s="257"/>
      <c r="AA72" s="257"/>
      <c r="AB72" s="257"/>
      <c r="AC72" s="257"/>
      <c r="AD72" s="257"/>
      <c r="AE72" s="257"/>
      <c r="AF72" s="257"/>
      <c r="AG72" s="257"/>
      <c r="AH72" s="257"/>
      <c r="AI72" s="257"/>
      <c r="AJ72" s="257"/>
      <c r="AK72" s="257"/>
      <c r="AL72" s="257"/>
      <c r="AM72" s="257"/>
      <c r="AN72" s="257"/>
      <c r="AO72" s="257"/>
      <c r="AP72" s="257"/>
      <c r="AQ72" s="257"/>
      <c r="AR72" s="257"/>
      <c r="AS72" s="257"/>
      <c r="AT72" s="257"/>
      <c r="AU72" s="257"/>
      <c r="AV72" s="257"/>
      <c r="AW72" s="257"/>
      <c r="AX72" s="257"/>
      <c r="AY72" s="257"/>
      <c r="AZ72" s="257"/>
      <c r="BA72" s="257"/>
      <c r="BB72" s="257"/>
      <c r="BC72" s="257"/>
      <c r="BD72" s="257"/>
      <c r="BE72" s="257"/>
      <c r="BF72" s="257"/>
      <c r="BG72" s="272" t="s">
        <v>493</v>
      </c>
      <c r="BH72" s="257"/>
      <c r="BI72" s="257"/>
      <c r="BJ72" s="257"/>
      <c r="BK72" s="257"/>
      <c r="BL72" s="257"/>
      <c r="BM72" s="257"/>
      <c r="BN72" s="257"/>
      <c r="BO72" s="257"/>
      <c r="BP72" s="257"/>
      <c r="BQ72" s="257"/>
      <c r="BR72" s="257"/>
      <c r="BS72" s="257"/>
      <c r="BT72" s="257"/>
      <c r="BU72" s="257"/>
      <c r="BV72" s="257"/>
      <c r="BW72" s="257"/>
      <c r="BX72" s="257"/>
      <c r="BY72" s="257"/>
      <c r="BZ72" s="257"/>
      <c r="CA72" s="257"/>
      <c r="CB72" s="257"/>
      <c r="CC72" s="257"/>
      <c r="CD72" s="257"/>
      <c r="CE72" s="257"/>
      <c r="CF72" s="258"/>
    </row>
    <row r="73" spans="2:84" ht="9.9499999999999993" customHeight="1">
      <c r="B73" s="250">
        <v>16</v>
      </c>
      <c r="C73" s="259"/>
      <c r="D73" s="260"/>
      <c r="E73" s="255"/>
      <c r="F73" s="260"/>
      <c r="G73" s="255"/>
      <c r="H73" s="260"/>
      <c r="I73" s="255"/>
      <c r="J73" s="260"/>
      <c r="K73" s="255"/>
      <c r="L73" s="256"/>
      <c r="M73" s="255"/>
      <c r="N73" s="256"/>
      <c r="O73" s="255"/>
      <c r="P73" s="256"/>
      <c r="Q73" s="255"/>
      <c r="R73" s="256"/>
      <c r="S73" s="255"/>
      <c r="T73" s="253"/>
      <c r="U73" s="252"/>
      <c r="V73" s="257"/>
      <c r="W73" s="257"/>
      <c r="X73" s="257"/>
      <c r="Y73" s="257"/>
      <c r="Z73" s="257"/>
      <c r="AA73" s="257"/>
      <c r="AB73" s="257"/>
      <c r="AC73" s="257"/>
      <c r="AD73" s="257"/>
      <c r="AE73" s="257"/>
      <c r="AF73" s="257"/>
      <c r="AG73" s="257"/>
      <c r="AH73" s="257"/>
      <c r="AI73" s="257"/>
      <c r="AJ73" s="257"/>
      <c r="AK73" s="257"/>
      <c r="AL73" s="257"/>
      <c r="AM73" s="257"/>
      <c r="AN73" s="257"/>
      <c r="AO73" s="257"/>
      <c r="AP73" s="257"/>
      <c r="AQ73" s="257"/>
      <c r="AR73" s="257"/>
      <c r="AS73" s="257"/>
      <c r="AT73" s="257"/>
      <c r="AU73" s="257"/>
      <c r="AV73" s="257"/>
      <c r="AW73" s="257"/>
      <c r="AX73" s="257"/>
      <c r="AY73" s="257"/>
      <c r="AZ73" s="257"/>
      <c r="BA73" s="257"/>
      <c r="BB73" s="257"/>
      <c r="BC73" s="257"/>
      <c r="BD73" s="257"/>
      <c r="BE73" s="257"/>
      <c r="BF73" s="257"/>
      <c r="BG73" s="257"/>
      <c r="BH73" s="272" t="s">
        <v>493</v>
      </c>
      <c r="BI73" s="257"/>
      <c r="BJ73" s="257"/>
      <c r="BK73" s="257"/>
      <c r="BL73" s="257"/>
      <c r="BM73" s="257"/>
      <c r="BN73" s="257"/>
      <c r="BO73" s="257"/>
      <c r="BP73" s="257"/>
      <c r="BQ73" s="257"/>
      <c r="BR73" s="257"/>
      <c r="BS73" s="257"/>
      <c r="BT73" s="257"/>
      <c r="BU73" s="257"/>
      <c r="BV73" s="257"/>
      <c r="BW73" s="257"/>
      <c r="BX73" s="257"/>
      <c r="BY73" s="257"/>
      <c r="BZ73" s="257"/>
      <c r="CA73" s="257"/>
      <c r="CB73" s="257"/>
      <c r="CC73" s="257"/>
      <c r="CD73" s="257"/>
      <c r="CE73" s="257"/>
      <c r="CF73" s="258"/>
    </row>
    <row r="74" spans="2:84" ht="9.9499999999999993" customHeight="1">
      <c r="B74" s="250">
        <v>15</v>
      </c>
      <c r="C74" s="259"/>
      <c r="D74" s="272" t="s">
        <v>493</v>
      </c>
      <c r="E74" s="255"/>
      <c r="F74" s="260"/>
      <c r="G74" s="255"/>
      <c r="H74" s="260"/>
      <c r="I74" s="255"/>
      <c r="J74" s="260"/>
      <c r="K74" s="255"/>
      <c r="L74" s="256"/>
      <c r="M74" s="255"/>
      <c r="N74" s="256"/>
      <c r="O74" s="255"/>
      <c r="P74" s="256"/>
      <c r="Q74" s="255"/>
      <c r="R74" s="256"/>
      <c r="S74" s="255"/>
      <c r="T74" s="253"/>
      <c r="U74" s="252"/>
      <c r="V74" s="257"/>
      <c r="W74" s="257"/>
      <c r="X74" s="257"/>
      <c r="Y74" s="257"/>
      <c r="Z74" s="257"/>
      <c r="AA74" s="257"/>
      <c r="AB74" s="257"/>
      <c r="AC74" s="257"/>
      <c r="AD74" s="257"/>
      <c r="AE74" s="257"/>
      <c r="AF74" s="257"/>
      <c r="AG74" s="257"/>
      <c r="AH74" s="257"/>
      <c r="AI74" s="257"/>
      <c r="AJ74" s="257"/>
      <c r="AK74" s="257"/>
      <c r="AL74" s="257"/>
      <c r="AM74" s="257"/>
      <c r="AN74" s="257"/>
      <c r="AO74" s="257"/>
      <c r="AP74" s="257"/>
      <c r="AQ74" s="257"/>
      <c r="AR74" s="257"/>
      <c r="AS74" s="257"/>
      <c r="AT74" s="257"/>
      <c r="AU74" s="257"/>
      <c r="AV74" s="257"/>
      <c r="AW74" s="257"/>
      <c r="AX74" s="257"/>
      <c r="AY74" s="257"/>
      <c r="AZ74" s="257"/>
      <c r="BA74" s="257"/>
      <c r="BB74" s="257"/>
      <c r="BC74" s="257"/>
      <c r="BD74" s="257"/>
      <c r="BE74" s="257"/>
      <c r="BF74" s="272" t="s">
        <v>493</v>
      </c>
      <c r="BG74" s="257"/>
      <c r="BH74" s="257"/>
      <c r="BI74" s="257"/>
      <c r="BJ74" s="257"/>
      <c r="BK74" s="257"/>
      <c r="BL74" s="257"/>
      <c r="BM74" s="257"/>
      <c r="BN74" s="257"/>
      <c r="BO74" s="257"/>
      <c r="BP74" s="257"/>
      <c r="BQ74" s="257"/>
      <c r="BR74" s="257"/>
      <c r="BS74" s="257"/>
      <c r="BT74" s="257"/>
      <c r="BU74" s="257"/>
      <c r="BV74" s="257"/>
      <c r="BW74" s="257"/>
      <c r="BX74" s="257"/>
      <c r="BY74" s="257"/>
      <c r="BZ74" s="257"/>
      <c r="CA74" s="257"/>
      <c r="CB74" s="257"/>
      <c r="CC74" s="257"/>
      <c r="CD74" s="257"/>
      <c r="CE74" s="257"/>
      <c r="CF74" s="258"/>
    </row>
    <row r="75" spans="2:84" ht="9.9499999999999993" customHeight="1">
      <c r="B75" s="250">
        <v>14</v>
      </c>
      <c r="C75" s="265"/>
      <c r="D75" s="260"/>
      <c r="E75" s="255"/>
      <c r="F75" s="260"/>
      <c r="G75" s="255"/>
      <c r="H75" s="260"/>
      <c r="I75" s="255"/>
      <c r="J75" s="260"/>
      <c r="K75" s="255"/>
      <c r="L75" s="256"/>
      <c r="M75" s="255"/>
      <c r="N75" s="256"/>
      <c r="O75" s="255"/>
      <c r="P75" s="256"/>
      <c r="Q75" s="255"/>
      <c r="R75" s="256"/>
      <c r="S75" s="255"/>
      <c r="T75" s="253"/>
      <c r="U75" s="252"/>
      <c r="V75" s="257"/>
      <c r="W75" s="257"/>
      <c r="X75" s="257"/>
      <c r="Y75" s="257"/>
      <c r="Z75" s="257"/>
      <c r="AA75" s="257"/>
      <c r="AB75" s="257"/>
      <c r="AC75" s="257"/>
      <c r="AD75" s="257"/>
      <c r="AE75" s="257"/>
      <c r="AF75" s="257"/>
      <c r="AG75" s="257"/>
      <c r="AH75" s="257"/>
      <c r="AI75" s="257"/>
      <c r="AJ75" s="257"/>
      <c r="AK75" s="257"/>
      <c r="AL75" s="257"/>
      <c r="AM75" s="257"/>
      <c r="AN75" s="257"/>
      <c r="AO75" s="257"/>
      <c r="AP75" s="257"/>
      <c r="AQ75" s="257"/>
      <c r="AR75" s="257"/>
      <c r="AS75" s="257"/>
      <c r="AT75" s="257"/>
      <c r="AU75" s="257"/>
      <c r="AV75" s="257"/>
      <c r="AW75" s="257"/>
      <c r="AX75" s="257"/>
      <c r="AY75" s="257"/>
      <c r="AZ75" s="257"/>
      <c r="BA75" s="257"/>
      <c r="BB75" s="257"/>
      <c r="BC75" s="257"/>
      <c r="BD75" s="257"/>
      <c r="BE75" s="257"/>
      <c r="BF75" s="257"/>
      <c r="BG75" s="257"/>
      <c r="BH75" s="257"/>
      <c r="BI75" s="257"/>
      <c r="BJ75" s="257"/>
      <c r="BK75" s="257"/>
      <c r="BL75" s="257"/>
      <c r="BM75" s="257"/>
      <c r="BN75" s="257"/>
      <c r="BO75" s="257"/>
      <c r="BP75" s="257"/>
      <c r="BQ75" s="257"/>
      <c r="BR75" s="257"/>
      <c r="BS75" s="257"/>
      <c r="BT75" s="257"/>
      <c r="BU75" s="257"/>
      <c r="BV75" s="257"/>
      <c r="BW75" s="257"/>
      <c r="BX75" s="257"/>
      <c r="BY75" s="257"/>
      <c r="BZ75" s="257"/>
      <c r="CA75" s="257"/>
      <c r="CB75" s="257"/>
      <c r="CC75" s="257"/>
      <c r="CD75" s="257"/>
      <c r="CE75" s="257"/>
      <c r="CF75" s="258"/>
    </row>
    <row r="76" spans="2:84" ht="13.5">
      <c r="C76" s="249">
        <v>1</v>
      </c>
      <c r="D76" s="249">
        <v>2</v>
      </c>
      <c r="E76" s="249">
        <v>3</v>
      </c>
      <c r="F76" s="249">
        <v>4</v>
      </c>
      <c r="G76" s="249">
        <v>5</v>
      </c>
      <c r="H76" s="249">
        <v>6</v>
      </c>
      <c r="I76" s="249">
        <v>7</v>
      </c>
      <c r="J76" s="249">
        <v>8</v>
      </c>
      <c r="K76" s="249">
        <v>9</v>
      </c>
      <c r="L76" s="249">
        <v>10</v>
      </c>
      <c r="M76" s="249">
        <v>11</v>
      </c>
      <c r="N76" s="249">
        <v>12</v>
      </c>
      <c r="O76" s="249">
        <v>13</v>
      </c>
      <c r="P76" s="249">
        <v>14</v>
      </c>
      <c r="Q76" s="249">
        <v>15</v>
      </c>
      <c r="R76" s="249">
        <v>16</v>
      </c>
      <c r="S76" s="249">
        <v>17</v>
      </c>
      <c r="T76" s="249">
        <v>18</v>
      </c>
      <c r="U76" s="249">
        <v>19</v>
      </c>
      <c r="V76" s="249">
        <v>20</v>
      </c>
      <c r="W76" s="249">
        <v>21</v>
      </c>
      <c r="X76" s="249">
        <v>22</v>
      </c>
      <c r="Y76" s="249">
        <v>23</v>
      </c>
      <c r="Z76" s="249">
        <v>24</v>
      </c>
      <c r="AA76" s="249">
        <v>25</v>
      </c>
      <c r="AB76" s="249">
        <v>26</v>
      </c>
      <c r="AC76" s="249">
        <v>27</v>
      </c>
      <c r="AD76" s="249">
        <v>28</v>
      </c>
      <c r="AE76" s="249">
        <v>29</v>
      </c>
      <c r="AF76" s="249">
        <v>30</v>
      </c>
      <c r="AG76" s="249">
        <v>31</v>
      </c>
      <c r="AH76" s="249">
        <v>32</v>
      </c>
      <c r="AI76" s="249">
        <v>33</v>
      </c>
      <c r="AJ76" s="249">
        <v>34</v>
      </c>
      <c r="AK76" s="249">
        <v>35</v>
      </c>
      <c r="AL76" s="249">
        <v>36</v>
      </c>
      <c r="AM76" s="249">
        <v>37</v>
      </c>
      <c r="AN76" s="249">
        <v>38</v>
      </c>
      <c r="AO76" s="249">
        <v>39</v>
      </c>
      <c r="AP76" s="249">
        <v>40</v>
      </c>
      <c r="AQ76" s="249">
        <v>41</v>
      </c>
      <c r="AR76" s="249">
        <v>42</v>
      </c>
      <c r="AS76" s="249">
        <v>43</v>
      </c>
      <c r="AT76" s="249">
        <v>44</v>
      </c>
      <c r="AU76" s="249">
        <v>45</v>
      </c>
      <c r="AV76" s="249">
        <v>46</v>
      </c>
      <c r="AW76" s="249">
        <v>47</v>
      </c>
      <c r="AX76" s="249">
        <v>48</v>
      </c>
      <c r="AY76" s="249">
        <v>49</v>
      </c>
      <c r="AZ76" s="249">
        <v>50</v>
      </c>
      <c r="BA76" s="249">
        <v>51</v>
      </c>
      <c r="BB76" s="249">
        <v>52</v>
      </c>
      <c r="BC76" s="249">
        <v>53</v>
      </c>
      <c r="BD76" s="249">
        <v>54</v>
      </c>
      <c r="BE76" s="249">
        <v>55</v>
      </c>
      <c r="BF76" s="249">
        <v>56</v>
      </c>
      <c r="BG76" s="249">
        <v>57</v>
      </c>
      <c r="BH76" s="249">
        <v>58</v>
      </c>
      <c r="BI76" s="249">
        <v>59</v>
      </c>
      <c r="BJ76" s="249">
        <v>60</v>
      </c>
      <c r="BK76" s="249">
        <v>61</v>
      </c>
      <c r="BL76" s="249">
        <v>62</v>
      </c>
      <c r="BM76" s="249">
        <v>63</v>
      </c>
      <c r="BN76" s="249">
        <v>64</v>
      </c>
      <c r="BO76" s="249">
        <v>65</v>
      </c>
      <c r="BP76" s="249">
        <v>66</v>
      </c>
      <c r="BQ76" s="249">
        <v>67</v>
      </c>
      <c r="BR76" s="249">
        <v>68</v>
      </c>
      <c r="BS76" s="249">
        <v>69</v>
      </c>
      <c r="BT76" s="249">
        <v>70</v>
      </c>
      <c r="BU76" s="249">
        <v>71</v>
      </c>
      <c r="BV76" s="249">
        <v>72</v>
      </c>
      <c r="BW76" s="249">
        <v>73</v>
      </c>
      <c r="BX76" s="249">
        <v>74</v>
      </c>
      <c r="BY76" s="249">
        <v>75</v>
      </c>
      <c r="BZ76" s="249">
        <v>76</v>
      </c>
      <c r="CA76" s="249">
        <v>77</v>
      </c>
      <c r="CB76" s="249">
        <v>78</v>
      </c>
      <c r="CC76" s="249">
        <v>79</v>
      </c>
      <c r="CD76" s="249">
        <v>80</v>
      </c>
      <c r="CE76" s="249">
        <v>81</v>
      </c>
      <c r="CF76" s="249">
        <v>82</v>
      </c>
    </row>
    <row r="77" spans="2:84">
      <c r="C77" s="1"/>
    </row>
    <row r="78" spans="2:84">
      <c r="B78" s="267"/>
      <c r="C78" s="268"/>
      <c r="D78" s="269"/>
      <c r="E78" s="270"/>
      <c r="F78" s="271"/>
      <c r="G78" s="270"/>
      <c r="H78" s="272"/>
      <c r="I78" s="270"/>
      <c r="J78" s="271"/>
      <c r="K78" s="270"/>
      <c r="L78" s="272"/>
      <c r="M78" s="270"/>
      <c r="N78" s="271"/>
      <c r="O78" s="270"/>
      <c r="P78" s="272"/>
      <c r="Q78" s="270"/>
      <c r="R78" s="271"/>
      <c r="S78" s="270"/>
      <c r="T78" s="270"/>
      <c r="U78" s="270"/>
      <c r="V78" s="271"/>
      <c r="Z78" s="271"/>
    </row>
  </sheetData>
  <mergeCells count="1">
    <mergeCell ref="C2:Y2"/>
  </mergeCells>
  <printOptions horizontalCentered="1"/>
  <pageMargins left="0.19685039370078741" right="0.19685039370078741" top="0.31496062992125984" bottom="0.27559055118110237" header="0.23622047244094491" footer="0.15748031496062992"/>
  <pageSetup paperSize="9" scale="75" orientation="landscape" r:id="rId1"/>
  <drawing r:id="rId2"/>
</worksheet>
</file>

<file path=xl/worksheets/sheet7.xml><?xml version="1.0" encoding="utf-8"?>
<worksheet xmlns="http://schemas.openxmlformats.org/spreadsheetml/2006/main" xmlns:r="http://schemas.openxmlformats.org/officeDocument/2006/relationships">
  <dimension ref="B2:CT151"/>
  <sheetViews>
    <sheetView topLeftCell="A49" zoomScaleNormal="100" workbookViewId="0">
      <selection activeCell="K130" sqref="K130"/>
    </sheetView>
  </sheetViews>
  <sheetFormatPr baseColWidth="10" defaultRowHeight="12.75"/>
  <cols>
    <col min="1" max="1" width="1.42578125" customWidth="1"/>
    <col min="2" max="2" width="3.5703125" customWidth="1"/>
    <col min="3" max="97" width="2.140625" customWidth="1"/>
  </cols>
  <sheetData>
    <row r="2" spans="2:98" s="270" customFormat="1" ht="6" customHeight="1">
      <c r="C2" s="278">
        <v>1</v>
      </c>
      <c r="D2" s="278">
        <v>2</v>
      </c>
      <c r="E2" s="278">
        <v>3</v>
      </c>
      <c r="F2" s="278">
        <v>4</v>
      </c>
      <c r="G2" s="278">
        <v>5</v>
      </c>
      <c r="H2" s="278">
        <v>6</v>
      </c>
      <c r="I2" s="278">
        <v>7</v>
      </c>
      <c r="J2" s="278">
        <v>8</v>
      </c>
      <c r="K2" s="278">
        <v>9</v>
      </c>
      <c r="L2" s="278">
        <v>10</v>
      </c>
      <c r="M2" s="278">
        <v>11</v>
      </c>
      <c r="N2" s="278">
        <v>12</v>
      </c>
      <c r="O2" s="278">
        <v>13</v>
      </c>
      <c r="P2" s="278">
        <v>14</v>
      </c>
      <c r="Q2" s="278">
        <v>15</v>
      </c>
      <c r="R2" s="278">
        <v>16</v>
      </c>
      <c r="S2" s="278">
        <v>17</v>
      </c>
      <c r="T2" s="278">
        <v>18</v>
      </c>
      <c r="U2" s="278">
        <v>19</v>
      </c>
      <c r="V2" s="278">
        <v>20</v>
      </c>
      <c r="W2" s="278">
        <v>21</v>
      </c>
      <c r="X2" s="278">
        <v>22</v>
      </c>
      <c r="Y2" s="278">
        <v>23</v>
      </c>
      <c r="Z2" s="278">
        <v>24</v>
      </c>
      <c r="AA2" s="278">
        <v>25</v>
      </c>
      <c r="AB2" s="278">
        <v>26</v>
      </c>
      <c r="AC2" s="278">
        <v>27</v>
      </c>
      <c r="AD2" s="278">
        <v>28</v>
      </c>
      <c r="AE2" s="278">
        <v>29</v>
      </c>
      <c r="AF2" s="278">
        <v>30</v>
      </c>
      <c r="AG2" s="278">
        <v>31</v>
      </c>
      <c r="AH2" s="278">
        <v>32</v>
      </c>
      <c r="AI2" s="278">
        <v>33</v>
      </c>
      <c r="AJ2" s="278">
        <v>34</v>
      </c>
      <c r="AK2" s="278">
        <v>35</v>
      </c>
      <c r="AL2" s="278">
        <v>36</v>
      </c>
      <c r="AM2" s="278">
        <v>37</v>
      </c>
      <c r="AN2" s="278">
        <v>38</v>
      </c>
      <c r="AO2" s="278">
        <v>39</v>
      </c>
      <c r="AP2" s="278">
        <v>40</v>
      </c>
      <c r="AQ2" s="278">
        <v>41</v>
      </c>
      <c r="AR2" s="278">
        <v>42</v>
      </c>
      <c r="AS2" s="278">
        <v>43</v>
      </c>
      <c r="AT2" s="278">
        <v>44</v>
      </c>
      <c r="AU2" s="278">
        <v>45</v>
      </c>
      <c r="AV2" s="278">
        <v>46</v>
      </c>
      <c r="AW2" s="278">
        <v>47</v>
      </c>
      <c r="AX2" s="278">
        <v>48</v>
      </c>
      <c r="AY2" s="278">
        <v>49</v>
      </c>
      <c r="AZ2" s="278">
        <v>50</v>
      </c>
      <c r="BA2" s="278">
        <v>51</v>
      </c>
      <c r="BB2" s="278">
        <v>52</v>
      </c>
      <c r="BC2" s="278">
        <v>53</v>
      </c>
      <c r="BD2" s="278">
        <v>54</v>
      </c>
      <c r="BE2" s="278">
        <v>55</v>
      </c>
      <c r="BF2" s="278">
        <v>56</v>
      </c>
      <c r="BG2" s="278">
        <v>57</v>
      </c>
      <c r="BH2" s="278">
        <v>58</v>
      </c>
      <c r="BI2" s="278">
        <v>59</v>
      </c>
      <c r="BJ2" s="278">
        <v>60</v>
      </c>
      <c r="BK2" s="278">
        <v>61</v>
      </c>
      <c r="BL2" s="278">
        <v>62</v>
      </c>
      <c r="BM2" s="278">
        <v>63</v>
      </c>
      <c r="BN2" s="278">
        <v>64</v>
      </c>
      <c r="BO2" s="278">
        <v>65</v>
      </c>
      <c r="BP2" s="278">
        <v>66</v>
      </c>
      <c r="BQ2" s="278">
        <v>67</v>
      </c>
      <c r="BR2" s="278">
        <v>68</v>
      </c>
      <c r="BS2" s="278">
        <v>69</v>
      </c>
      <c r="BT2" s="278">
        <v>70</v>
      </c>
      <c r="BU2" s="278">
        <v>71</v>
      </c>
      <c r="BV2" s="278">
        <v>72</v>
      </c>
      <c r="BW2" s="278">
        <v>73</v>
      </c>
      <c r="BX2" s="278">
        <v>74</v>
      </c>
      <c r="BY2" s="278">
        <v>75</v>
      </c>
      <c r="BZ2" s="278">
        <v>76</v>
      </c>
      <c r="CA2" s="278">
        <v>77</v>
      </c>
      <c r="CB2" s="278">
        <v>78</v>
      </c>
      <c r="CC2" s="278">
        <v>79</v>
      </c>
      <c r="CD2" s="278">
        <v>80</v>
      </c>
      <c r="CE2" s="278">
        <v>81</v>
      </c>
      <c r="CF2" s="278">
        <v>82</v>
      </c>
      <c r="CG2" s="271"/>
      <c r="CH2" s="271"/>
      <c r="CI2" s="271"/>
      <c r="CJ2" s="271"/>
      <c r="CK2" s="271"/>
      <c r="CL2" s="271"/>
      <c r="CM2" s="271"/>
      <c r="CN2" s="271"/>
      <c r="CO2" s="271"/>
      <c r="CP2" s="271"/>
      <c r="CQ2" s="271"/>
      <c r="CR2" s="271"/>
      <c r="CS2" s="271"/>
      <c r="CT2" s="271"/>
    </row>
    <row r="3" spans="2:98" ht="5.0999999999999996" customHeight="1">
      <c r="B3" s="277">
        <v>1540</v>
      </c>
      <c r="C3" s="280"/>
      <c r="D3" s="281"/>
      <c r="E3" s="282"/>
      <c r="F3" s="281"/>
      <c r="G3" s="282"/>
      <c r="H3" s="281"/>
      <c r="I3" s="282"/>
      <c r="J3" s="281"/>
      <c r="K3" s="282"/>
      <c r="L3" s="281"/>
      <c r="M3" s="282"/>
      <c r="N3" s="281"/>
      <c r="O3" s="282"/>
      <c r="P3" s="281"/>
      <c r="Q3" s="282"/>
      <c r="R3" s="281"/>
      <c r="S3" s="282"/>
      <c r="T3" s="281"/>
      <c r="U3" s="282"/>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c r="AV3" s="283"/>
      <c r="AW3" s="283"/>
      <c r="AX3" s="283"/>
      <c r="AY3" s="283"/>
      <c r="AZ3" s="283"/>
      <c r="BA3" s="283"/>
      <c r="BB3" s="283"/>
      <c r="BC3" s="283"/>
      <c r="BD3" s="283"/>
      <c r="BE3" s="283"/>
      <c r="BF3" s="283"/>
      <c r="BG3" s="283"/>
      <c r="BH3" s="283"/>
      <c r="BI3" s="283"/>
      <c r="BJ3" s="283"/>
      <c r="BK3" s="283"/>
      <c r="BL3" s="283"/>
      <c r="BM3" s="283"/>
      <c r="BN3" s="283"/>
      <c r="BO3" s="283"/>
      <c r="BP3" s="283"/>
      <c r="BQ3" s="283"/>
      <c r="BR3" s="283"/>
      <c r="BS3" s="283"/>
      <c r="BT3" s="283"/>
      <c r="BU3" s="283"/>
      <c r="BV3" s="283"/>
      <c r="BW3" s="283"/>
      <c r="BX3" s="283"/>
      <c r="BY3" s="283"/>
      <c r="BZ3" s="283"/>
      <c r="CA3" s="283"/>
      <c r="CB3" s="283"/>
      <c r="CC3" s="283"/>
      <c r="CD3" s="283"/>
      <c r="CE3" s="283"/>
      <c r="CF3" s="284"/>
      <c r="CG3" s="249"/>
      <c r="CH3" s="249"/>
      <c r="CI3" s="249"/>
      <c r="CJ3" s="249"/>
      <c r="CK3" s="249"/>
      <c r="CL3" s="249"/>
      <c r="CM3" s="249"/>
      <c r="CN3" s="249"/>
      <c r="CO3" s="249"/>
      <c r="CP3" s="249"/>
      <c r="CQ3" s="249"/>
      <c r="CR3" s="249"/>
      <c r="CS3" s="249"/>
      <c r="CT3" s="249"/>
    </row>
    <row r="4" spans="2:98" ht="5.0999999999999996" customHeight="1">
      <c r="B4" s="277">
        <v>1530</v>
      </c>
      <c r="C4" s="285"/>
      <c r="D4" s="286"/>
      <c r="E4" s="279"/>
      <c r="F4" s="286"/>
      <c r="G4" s="279"/>
      <c r="H4" s="286"/>
      <c r="I4" s="279"/>
      <c r="J4" s="286"/>
      <c r="K4" s="279"/>
      <c r="L4" s="286"/>
      <c r="M4" s="279"/>
      <c r="N4" s="286"/>
      <c r="O4" s="279"/>
      <c r="P4" s="286"/>
      <c r="Q4" s="279"/>
      <c r="R4" s="286"/>
      <c r="S4" s="279"/>
      <c r="T4" s="286"/>
      <c r="U4" s="279"/>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8"/>
      <c r="CG4" s="249"/>
      <c r="CH4" s="249"/>
      <c r="CI4" s="249"/>
      <c r="CJ4" s="249"/>
      <c r="CK4" s="249"/>
      <c r="CL4" s="249"/>
      <c r="CM4" s="249"/>
      <c r="CN4" s="249"/>
      <c r="CO4" s="249"/>
      <c r="CP4" s="249"/>
      <c r="CQ4" s="249"/>
      <c r="CR4" s="249"/>
      <c r="CS4" s="249"/>
      <c r="CT4" s="249"/>
    </row>
    <row r="5" spans="2:98" ht="5.0999999999999996" customHeight="1">
      <c r="B5" s="277">
        <v>1520</v>
      </c>
      <c r="C5" s="285"/>
      <c r="D5" s="286"/>
      <c r="E5" s="279"/>
      <c r="F5" s="286"/>
      <c r="G5" s="279"/>
      <c r="H5" s="286"/>
      <c r="I5" s="279"/>
      <c r="J5" s="286"/>
      <c r="K5" s="279"/>
      <c r="L5" s="286"/>
      <c r="M5" s="279"/>
      <c r="N5" s="286"/>
      <c r="O5" s="279"/>
      <c r="P5" s="286"/>
      <c r="Q5" s="279"/>
      <c r="R5" s="286"/>
      <c r="S5" s="279"/>
      <c r="T5" s="286"/>
      <c r="U5" s="279"/>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8"/>
      <c r="CG5" s="249"/>
      <c r="CH5" s="249"/>
      <c r="CI5" s="249"/>
      <c r="CJ5" s="249"/>
      <c r="CK5" s="249"/>
      <c r="CL5" s="249"/>
      <c r="CM5" s="249"/>
      <c r="CN5" s="249"/>
      <c r="CO5" s="249"/>
      <c r="CP5" s="249"/>
      <c r="CQ5" s="249"/>
      <c r="CR5" s="249"/>
      <c r="CS5" s="249"/>
      <c r="CT5" s="249"/>
    </row>
    <row r="6" spans="2:98" ht="5.0999999999999996" customHeight="1">
      <c r="B6" s="277">
        <v>1510</v>
      </c>
      <c r="C6" s="285"/>
      <c r="D6" s="286"/>
      <c r="E6" s="279"/>
      <c r="F6" s="286"/>
      <c r="G6" s="279"/>
      <c r="H6" s="286"/>
      <c r="I6" s="279"/>
      <c r="J6" s="286"/>
      <c r="K6" s="279"/>
      <c r="L6" s="286"/>
      <c r="M6" s="279"/>
      <c r="N6" s="286"/>
      <c r="O6" s="279"/>
      <c r="P6" s="286"/>
      <c r="Q6" s="279"/>
      <c r="R6" s="286"/>
      <c r="S6" s="279"/>
      <c r="T6" s="286"/>
      <c r="U6" s="279"/>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8"/>
      <c r="CG6" s="249"/>
      <c r="CH6" s="249"/>
      <c r="CI6" s="249"/>
      <c r="CJ6" s="249"/>
      <c r="CK6" s="249"/>
      <c r="CL6" s="249"/>
      <c r="CM6" s="249"/>
      <c r="CN6" s="249"/>
      <c r="CO6" s="249"/>
      <c r="CP6" s="249"/>
      <c r="CQ6" s="249"/>
      <c r="CR6" s="249"/>
      <c r="CS6" s="249"/>
      <c r="CT6" s="249"/>
    </row>
    <row r="7" spans="2:98" ht="5.0999999999999996" customHeight="1">
      <c r="B7" s="277">
        <v>1500</v>
      </c>
      <c r="C7" s="285"/>
      <c r="D7" s="286"/>
      <c r="E7" s="279"/>
      <c r="F7" s="286"/>
      <c r="G7" s="279"/>
      <c r="H7" s="286"/>
      <c r="I7" s="279"/>
      <c r="J7" s="286"/>
      <c r="K7" s="279"/>
      <c r="L7" s="286"/>
      <c r="M7" s="279"/>
      <c r="N7" s="286"/>
      <c r="O7" s="279"/>
      <c r="P7" s="286"/>
      <c r="Q7" s="279"/>
      <c r="R7" s="286"/>
      <c r="S7" s="279"/>
      <c r="T7" s="286"/>
      <c r="U7" s="279"/>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8"/>
      <c r="CG7" s="249"/>
      <c r="CH7" s="249"/>
      <c r="CI7" s="249"/>
      <c r="CJ7" s="249"/>
      <c r="CK7" s="249"/>
      <c r="CL7" s="249"/>
      <c r="CM7" s="249"/>
      <c r="CN7" s="249"/>
      <c r="CO7" s="249"/>
      <c r="CP7" s="249"/>
      <c r="CQ7" s="249"/>
      <c r="CR7" s="249"/>
      <c r="CS7" s="249"/>
      <c r="CT7" s="249"/>
    </row>
    <row r="8" spans="2:98" ht="5.0999999999999996" customHeight="1">
      <c r="B8" s="277">
        <v>1490</v>
      </c>
      <c r="C8" s="285"/>
      <c r="D8" s="279"/>
      <c r="E8" s="289"/>
      <c r="F8" s="279"/>
      <c r="G8" s="279"/>
      <c r="H8" s="279"/>
      <c r="I8" s="279"/>
      <c r="J8" s="279"/>
      <c r="K8" s="279"/>
      <c r="L8" s="279"/>
      <c r="M8" s="279"/>
      <c r="N8" s="279"/>
      <c r="O8" s="279"/>
      <c r="P8" s="279"/>
      <c r="Q8" s="279"/>
      <c r="R8" s="279"/>
      <c r="S8" s="279"/>
      <c r="T8" s="279"/>
      <c r="U8" s="279"/>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8"/>
      <c r="CG8" s="249"/>
      <c r="CH8" s="249"/>
      <c r="CI8" s="249"/>
      <c r="CJ8" s="249"/>
      <c r="CK8" s="249"/>
      <c r="CL8" s="249"/>
      <c r="CM8" s="249"/>
      <c r="CN8" s="249"/>
      <c r="CO8" s="249"/>
      <c r="CP8" s="249"/>
      <c r="CQ8" s="249"/>
      <c r="CR8" s="249"/>
      <c r="CS8" s="249"/>
      <c r="CT8" s="249"/>
    </row>
    <row r="9" spans="2:98" ht="5.0999999999999996" customHeight="1">
      <c r="B9" s="277">
        <v>1480</v>
      </c>
      <c r="C9" s="285"/>
      <c r="D9" s="279"/>
      <c r="E9" s="279"/>
      <c r="F9" s="279"/>
      <c r="G9" s="279"/>
      <c r="H9" s="279"/>
      <c r="I9" s="279"/>
      <c r="J9" s="279"/>
      <c r="K9" s="279"/>
      <c r="L9" s="279"/>
      <c r="M9" s="279"/>
      <c r="N9" s="279"/>
      <c r="O9" s="279"/>
      <c r="P9" s="279"/>
      <c r="Q9" s="279"/>
      <c r="R9" s="279"/>
      <c r="S9" s="279"/>
      <c r="T9" s="279"/>
      <c r="U9" s="279"/>
      <c r="V9" s="287"/>
      <c r="W9" s="279"/>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8"/>
      <c r="CG9" s="249"/>
      <c r="CH9" s="249"/>
      <c r="CI9" s="249"/>
      <c r="CJ9" s="249"/>
      <c r="CK9" s="249"/>
      <c r="CL9" s="249"/>
      <c r="CM9" s="249"/>
      <c r="CN9" s="249"/>
      <c r="CO9" s="249"/>
      <c r="CP9" s="249"/>
      <c r="CQ9" s="249"/>
      <c r="CR9" s="249"/>
      <c r="CS9" s="249"/>
      <c r="CT9" s="249"/>
    </row>
    <row r="10" spans="2:98" ht="5.0999999999999996" customHeight="1">
      <c r="B10" s="277">
        <v>1470</v>
      </c>
      <c r="C10" s="285"/>
      <c r="D10" s="289"/>
      <c r="E10" s="289"/>
      <c r="F10" s="279"/>
      <c r="G10" s="279"/>
      <c r="H10" s="279"/>
      <c r="I10" s="279"/>
      <c r="J10" s="279"/>
      <c r="K10" s="279"/>
      <c r="L10" s="279"/>
      <c r="M10" s="279"/>
      <c r="N10" s="279"/>
      <c r="O10" s="279"/>
      <c r="P10" s="279"/>
      <c r="Q10" s="279"/>
      <c r="R10" s="279"/>
      <c r="S10" s="279"/>
      <c r="T10" s="279"/>
      <c r="U10" s="279"/>
      <c r="V10" s="287"/>
      <c r="W10" s="279"/>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8"/>
      <c r="CG10" s="249"/>
      <c r="CH10" s="249"/>
      <c r="CI10" s="249"/>
      <c r="CJ10" s="249"/>
      <c r="CK10" s="249"/>
      <c r="CL10" s="249"/>
      <c r="CM10" s="249"/>
      <c r="CN10" s="249"/>
      <c r="CO10" s="249"/>
      <c r="CP10" s="249"/>
      <c r="CQ10" s="249"/>
      <c r="CR10" s="249"/>
      <c r="CS10" s="249"/>
      <c r="CT10" s="249"/>
    </row>
    <row r="11" spans="2:98" ht="5.0999999999999996" customHeight="1">
      <c r="B11" s="277">
        <v>1460</v>
      </c>
      <c r="C11" s="285"/>
      <c r="D11" s="279"/>
      <c r="E11" s="279"/>
      <c r="F11" s="289"/>
      <c r="G11" s="279"/>
      <c r="H11" s="279"/>
      <c r="I11" s="279"/>
      <c r="J11" s="279"/>
      <c r="K11" s="279"/>
      <c r="L11" s="279"/>
      <c r="M11" s="279"/>
      <c r="N11" s="279"/>
      <c r="O11" s="279"/>
      <c r="P11" s="279"/>
      <c r="Q11" s="279"/>
      <c r="R11" s="279"/>
      <c r="S11" s="279"/>
      <c r="T11" s="279"/>
      <c r="U11" s="279"/>
      <c r="V11" s="287"/>
      <c r="W11" s="279"/>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8"/>
      <c r="CG11" s="249"/>
      <c r="CH11" s="249"/>
      <c r="CI11" s="249"/>
      <c r="CJ11" s="249"/>
      <c r="CK11" s="249"/>
      <c r="CL11" s="249"/>
      <c r="CM11" s="249"/>
      <c r="CN11" s="249"/>
      <c r="CO11" s="249"/>
      <c r="CP11" s="249"/>
      <c r="CQ11" s="249"/>
      <c r="CR11" s="249"/>
      <c r="CS11" s="249"/>
      <c r="CT11" s="249"/>
    </row>
    <row r="12" spans="2:98" ht="5.0999999999999996" customHeight="1">
      <c r="B12" s="277">
        <v>1450</v>
      </c>
      <c r="C12" s="285"/>
      <c r="D12" s="279"/>
      <c r="E12" s="279"/>
      <c r="F12" s="279"/>
      <c r="G12" s="279"/>
      <c r="H12" s="279"/>
      <c r="I12" s="279"/>
      <c r="J12" s="279"/>
      <c r="K12" s="279"/>
      <c r="L12" s="279"/>
      <c r="M12" s="279"/>
      <c r="N12" s="279"/>
      <c r="O12" s="279"/>
      <c r="P12" s="279"/>
      <c r="Q12" s="279"/>
      <c r="R12" s="279"/>
      <c r="S12" s="279"/>
      <c r="T12" s="279"/>
      <c r="U12" s="279"/>
      <c r="V12" s="287"/>
      <c r="W12" s="279"/>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8"/>
      <c r="CG12" s="249"/>
      <c r="CH12" s="249"/>
      <c r="CI12" s="249"/>
      <c r="CJ12" s="249"/>
      <c r="CK12" s="249"/>
      <c r="CL12" s="249"/>
      <c r="CM12" s="249"/>
      <c r="CN12" s="249"/>
      <c r="CO12" s="249"/>
      <c r="CP12" s="249"/>
      <c r="CQ12" s="249"/>
      <c r="CR12" s="249"/>
      <c r="CS12" s="249"/>
      <c r="CT12" s="249"/>
    </row>
    <row r="13" spans="2:98" ht="5.0999999999999996" customHeight="1">
      <c r="B13" s="277">
        <v>1440</v>
      </c>
      <c r="C13" s="285"/>
      <c r="D13" s="279"/>
      <c r="E13" s="286"/>
      <c r="F13" s="279"/>
      <c r="G13" s="286"/>
      <c r="H13" s="279"/>
      <c r="I13" s="286"/>
      <c r="J13" s="279"/>
      <c r="K13" s="286"/>
      <c r="L13" s="279"/>
      <c r="M13" s="286"/>
      <c r="N13" s="279"/>
      <c r="O13" s="286"/>
      <c r="P13" s="279"/>
      <c r="Q13" s="286"/>
      <c r="R13" s="279"/>
      <c r="S13" s="286"/>
      <c r="T13" s="279"/>
      <c r="U13" s="286"/>
      <c r="V13" s="287"/>
      <c r="W13" s="279"/>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8"/>
      <c r="CG13" s="249"/>
      <c r="CH13" s="249"/>
      <c r="CI13" s="249"/>
      <c r="CJ13" s="249"/>
      <c r="CK13" s="249"/>
      <c r="CL13" s="249"/>
      <c r="CM13" s="249"/>
      <c r="CN13" s="249"/>
      <c r="CO13" s="249"/>
      <c r="CP13" s="249"/>
      <c r="CQ13" s="249"/>
      <c r="CR13" s="249"/>
      <c r="CS13" s="249"/>
      <c r="CT13" s="249"/>
    </row>
    <row r="14" spans="2:98" ht="5.0999999999999996" customHeight="1">
      <c r="B14" s="277">
        <v>1430</v>
      </c>
      <c r="C14" s="285"/>
      <c r="D14" s="279"/>
      <c r="E14" s="286"/>
      <c r="F14" s="279"/>
      <c r="G14" s="286"/>
      <c r="H14" s="279"/>
      <c r="I14" s="286"/>
      <c r="J14" s="279"/>
      <c r="K14" s="286"/>
      <c r="L14" s="279"/>
      <c r="M14" s="286"/>
      <c r="N14" s="279"/>
      <c r="O14" s="286"/>
      <c r="P14" s="279"/>
      <c r="Q14" s="286"/>
      <c r="R14" s="279"/>
      <c r="S14" s="286"/>
      <c r="T14" s="279"/>
      <c r="U14" s="286"/>
      <c r="V14" s="287"/>
      <c r="W14" s="279"/>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8"/>
      <c r="CG14" s="249"/>
      <c r="CH14" s="249"/>
      <c r="CI14" s="249"/>
      <c r="CJ14" s="249"/>
      <c r="CK14" s="249"/>
      <c r="CL14" s="249"/>
      <c r="CM14" s="249"/>
      <c r="CN14" s="249"/>
      <c r="CO14" s="249"/>
      <c r="CP14" s="249"/>
      <c r="CQ14" s="249"/>
      <c r="CR14" s="249"/>
      <c r="CS14" s="249"/>
      <c r="CT14" s="249"/>
    </row>
    <row r="15" spans="2:98" ht="5.0999999999999996" customHeight="1">
      <c r="B15" s="277">
        <v>1420</v>
      </c>
      <c r="C15" s="290"/>
      <c r="D15" s="279"/>
      <c r="E15" s="286"/>
      <c r="F15" s="279"/>
      <c r="G15" s="286"/>
      <c r="H15" s="279"/>
      <c r="I15" s="286"/>
      <c r="J15" s="279"/>
      <c r="K15" s="286"/>
      <c r="L15" s="279"/>
      <c r="M15" s="286"/>
      <c r="N15" s="279"/>
      <c r="O15" s="286"/>
      <c r="P15" s="279"/>
      <c r="Q15" s="286"/>
      <c r="R15" s="279"/>
      <c r="S15" s="286"/>
      <c r="T15" s="279"/>
      <c r="U15" s="286"/>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8"/>
      <c r="CG15" s="249"/>
      <c r="CH15" s="249"/>
      <c r="CI15" s="249"/>
      <c r="CJ15" s="249"/>
      <c r="CK15" s="249"/>
      <c r="CL15" s="249"/>
      <c r="CM15" s="249"/>
      <c r="CN15" s="249"/>
      <c r="CO15" s="249"/>
      <c r="CP15" s="249"/>
      <c r="CQ15" s="249"/>
      <c r="CR15" s="249"/>
      <c r="CS15" s="249"/>
      <c r="CT15" s="249"/>
    </row>
    <row r="16" spans="2:98" ht="5.0999999999999996" customHeight="1">
      <c r="B16" s="277">
        <v>1410</v>
      </c>
      <c r="C16" s="285"/>
      <c r="D16" s="286"/>
      <c r="E16" s="279"/>
      <c r="F16" s="286"/>
      <c r="G16" s="279"/>
      <c r="H16" s="286"/>
      <c r="I16" s="279"/>
      <c r="J16" s="286"/>
      <c r="K16" s="279"/>
      <c r="L16" s="286"/>
      <c r="M16" s="279"/>
      <c r="N16" s="286"/>
      <c r="O16" s="279"/>
      <c r="P16" s="286"/>
      <c r="Q16" s="279"/>
      <c r="R16" s="286"/>
      <c r="S16" s="279"/>
      <c r="T16" s="286"/>
      <c r="U16" s="279"/>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8"/>
      <c r="CG16" s="249"/>
      <c r="CH16" s="249"/>
      <c r="CI16" s="249"/>
      <c r="CJ16" s="249"/>
      <c r="CK16" s="249"/>
      <c r="CL16" s="249"/>
      <c r="CM16" s="249"/>
      <c r="CN16" s="249"/>
      <c r="CO16" s="249"/>
      <c r="CP16" s="249"/>
      <c r="CQ16" s="249"/>
      <c r="CR16" s="249"/>
      <c r="CS16" s="249"/>
      <c r="CT16" s="249"/>
    </row>
    <row r="17" spans="2:98" ht="5.0999999999999996" customHeight="1">
      <c r="B17" s="277">
        <v>1400</v>
      </c>
      <c r="C17" s="285"/>
      <c r="D17" s="286"/>
      <c r="E17" s="279"/>
      <c r="F17" s="286"/>
      <c r="G17" s="279"/>
      <c r="H17" s="286"/>
      <c r="I17" s="279"/>
      <c r="J17" s="286"/>
      <c r="K17" s="279"/>
      <c r="L17" s="286"/>
      <c r="M17" s="279"/>
      <c r="N17" s="286"/>
      <c r="O17" s="279"/>
      <c r="P17" s="286"/>
      <c r="Q17" s="279"/>
      <c r="R17" s="286"/>
      <c r="S17" s="279"/>
      <c r="T17" s="286"/>
      <c r="U17" s="279"/>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8"/>
      <c r="CG17" s="249"/>
      <c r="CH17" s="249"/>
      <c r="CI17" s="249"/>
      <c r="CJ17" s="249"/>
      <c r="CK17" s="249"/>
      <c r="CL17" s="249"/>
      <c r="CM17" s="249"/>
      <c r="CN17" s="249"/>
      <c r="CO17" s="249"/>
      <c r="CP17" s="249"/>
      <c r="CQ17" s="249"/>
      <c r="CR17" s="249"/>
      <c r="CS17" s="249"/>
      <c r="CT17" s="249"/>
    </row>
    <row r="18" spans="2:98" ht="5.0999999999999996" customHeight="1">
      <c r="B18" s="277">
        <v>1390</v>
      </c>
      <c r="C18" s="285"/>
      <c r="D18" s="286"/>
      <c r="E18" s="279"/>
      <c r="F18" s="286"/>
      <c r="G18" s="279"/>
      <c r="H18" s="286"/>
      <c r="I18" s="279"/>
      <c r="J18" s="286"/>
      <c r="K18" s="279"/>
      <c r="L18" s="286"/>
      <c r="M18" s="289"/>
      <c r="N18" s="286"/>
      <c r="O18" s="279"/>
      <c r="P18" s="286"/>
      <c r="Q18" s="279"/>
      <c r="R18" s="286"/>
      <c r="S18" s="279"/>
      <c r="T18" s="286"/>
      <c r="U18" s="279"/>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8"/>
      <c r="CG18" s="249"/>
      <c r="CH18" s="249"/>
      <c r="CI18" s="249"/>
      <c r="CJ18" s="249"/>
      <c r="CK18" s="249"/>
      <c r="CL18" s="249"/>
      <c r="CM18" s="249"/>
      <c r="CN18" s="249"/>
      <c r="CO18" s="249"/>
      <c r="CP18" s="249"/>
      <c r="CQ18" s="249"/>
      <c r="CR18" s="249"/>
      <c r="CS18" s="249"/>
      <c r="CT18" s="249"/>
    </row>
    <row r="19" spans="2:98" ht="5.0999999999999996" customHeight="1">
      <c r="B19" s="277">
        <v>1380</v>
      </c>
      <c r="C19" s="285"/>
      <c r="D19" s="286"/>
      <c r="E19" s="279"/>
      <c r="F19" s="286"/>
      <c r="G19" s="279"/>
      <c r="H19" s="286"/>
      <c r="I19" s="279"/>
      <c r="J19" s="286"/>
      <c r="K19" s="279"/>
      <c r="L19" s="286"/>
      <c r="M19" s="279"/>
      <c r="N19" s="286"/>
      <c r="O19" s="279"/>
      <c r="P19" s="286"/>
      <c r="Q19" s="279"/>
      <c r="R19" s="286"/>
      <c r="S19" s="279"/>
      <c r="T19" s="286"/>
      <c r="U19" s="279"/>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8"/>
      <c r="CG19" s="249"/>
      <c r="CH19" s="249"/>
      <c r="CI19" s="249"/>
      <c r="CJ19" s="249"/>
      <c r="CK19" s="249"/>
      <c r="CL19" s="249"/>
      <c r="CM19" s="249"/>
      <c r="CN19" s="249"/>
      <c r="CO19" s="249"/>
      <c r="CP19" s="249"/>
      <c r="CQ19" s="249"/>
      <c r="CR19" s="249"/>
      <c r="CS19" s="249"/>
      <c r="CT19" s="249"/>
    </row>
    <row r="20" spans="2:98" ht="5.0999999999999996" customHeight="1">
      <c r="B20" s="277">
        <v>1370</v>
      </c>
      <c r="C20" s="285"/>
      <c r="D20" s="286"/>
      <c r="E20" s="279"/>
      <c r="F20" s="286"/>
      <c r="G20" s="289"/>
      <c r="H20" s="286"/>
      <c r="I20" s="279"/>
      <c r="J20" s="286"/>
      <c r="K20" s="279"/>
      <c r="L20" s="289"/>
      <c r="M20" s="279"/>
      <c r="N20" s="286"/>
      <c r="O20" s="279"/>
      <c r="P20" s="286"/>
      <c r="Q20" s="279"/>
      <c r="R20" s="286"/>
      <c r="S20" s="279"/>
      <c r="T20" s="286"/>
      <c r="U20" s="279"/>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8"/>
      <c r="CG20" s="249"/>
      <c r="CH20" s="249"/>
      <c r="CI20" s="249"/>
      <c r="CJ20" s="249"/>
      <c r="CK20" s="249"/>
      <c r="CL20" s="249"/>
      <c r="CM20" s="249"/>
      <c r="CN20" s="249"/>
      <c r="CO20" s="249"/>
      <c r="CP20" s="249"/>
      <c r="CQ20" s="249"/>
      <c r="CR20" s="249"/>
      <c r="CS20" s="249"/>
      <c r="CT20" s="249"/>
    </row>
    <row r="21" spans="2:98" ht="5.0999999999999996" customHeight="1">
      <c r="B21" s="277">
        <v>1360</v>
      </c>
      <c r="C21" s="285"/>
      <c r="D21" s="279"/>
      <c r="E21" s="279"/>
      <c r="F21" s="279"/>
      <c r="G21" s="279"/>
      <c r="H21" s="279"/>
      <c r="I21" s="279"/>
      <c r="J21" s="279"/>
      <c r="K21" s="279"/>
      <c r="L21" s="279"/>
      <c r="M21" s="279"/>
      <c r="N21" s="279"/>
      <c r="O21" s="279"/>
      <c r="P21" s="279"/>
      <c r="Q21" s="279"/>
      <c r="R21" s="279"/>
      <c r="S21" s="279"/>
      <c r="T21" s="279"/>
      <c r="U21" s="279"/>
      <c r="V21" s="287"/>
      <c r="W21" s="287"/>
      <c r="X21" s="287"/>
      <c r="Y21" s="287"/>
      <c r="Z21" s="287"/>
      <c r="AA21" s="287"/>
      <c r="AB21" s="287"/>
      <c r="AC21" s="291"/>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8"/>
      <c r="CG21" s="249"/>
      <c r="CH21" s="249"/>
      <c r="CI21" s="249"/>
      <c r="CJ21" s="249"/>
      <c r="CK21" s="249"/>
      <c r="CL21" s="249"/>
      <c r="CM21" s="249"/>
      <c r="CN21" s="249"/>
      <c r="CO21" s="249"/>
      <c r="CP21" s="249"/>
      <c r="CQ21" s="249"/>
      <c r="CR21" s="249"/>
      <c r="CS21" s="249"/>
      <c r="CT21" s="249"/>
    </row>
    <row r="22" spans="2:98" ht="5.0999999999999996" customHeight="1">
      <c r="B22" s="277">
        <v>1350</v>
      </c>
      <c r="C22" s="285"/>
      <c r="D22" s="279"/>
      <c r="E22" s="289"/>
      <c r="F22" s="279"/>
      <c r="G22" s="279"/>
      <c r="H22" s="279"/>
      <c r="I22" s="279"/>
      <c r="J22" s="279"/>
      <c r="K22" s="279"/>
      <c r="L22" s="279"/>
      <c r="M22" s="279"/>
      <c r="N22" s="279"/>
      <c r="O22" s="279"/>
      <c r="P22" s="279"/>
      <c r="Q22" s="279"/>
      <c r="R22" s="279"/>
      <c r="S22" s="279"/>
      <c r="T22" s="279"/>
      <c r="U22" s="279"/>
      <c r="V22" s="287"/>
      <c r="W22" s="279"/>
      <c r="X22" s="287"/>
      <c r="Y22" s="287"/>
      <c r="Z22" s="287"/>
      <c r="AA22" s="291"/>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8"/>
      <c r="CG22" s="249"/>
      <c r="CH22" s="249"/>
      <c r="CI22" s="249"/>
      <c r="CJ22" s="249"/>
      <c r="CK22" s="249"/>
      <c r="CL22" s="249"/>
      <c r="CM22" s="249"/>
      <c r="CN22" s="249"/>
      <c r="CO22" s="249"/>
      <c r="CP22" s="249"/>
      <c r="CQ22" s="249"/>
      <c r="CR22" s="249"/>
      <c r="CS22" s="249"/>
      <c r="CT22" s="249"/>
    </row>
    <row r="23" spans="2:98" ht="5.0999999999999996" customHeight="1">
      <c r="B23" s="277">
        <v>1340</v>
      </c>
      <c r="C23" s="285"/>
      <c r="D23" s="286"/>
      <c r="E23" s="279"/>
      <c r="F23" s="286"/>
      <c r="G23" s="279"/>
      <c r="H23" s="286"/>
      <c r="I23" s="279"/>
      <c r="J23" s="286"/>
      <c r="K23" s="279"/>
      <c r="L23" s="286"/>
      <c r="M23" s="279"/>
      <c r="N23" s="286"/>
      <c r="O23" s="279"/>
      <c r="P23" s="286"/>
      <c r="Q23" s="279"/>
      <c r="R23" s="286"/>
      <c r="S23" s="279"/>
      <c r="T23" s="286"/>
      <c r="U23" s="279"/>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8"/>
      <c r="CG23" s="249"/>
      <c r="CH23" s="249"/>
      <c r="CI23" s="249"/>
      <c r="CJ23" s="249"/>
      <c r="CK23" s="249"/>
      <c r="CL23" s="249"/>
      <c r="CM23" s="249"/>
      <c r="CN23" s="249"/>
      <c r="CO23" s="249"/>
      <c r="CP23" s="249"/>
      <c r="CQ23" s="249"/>
      <c r="CR23" s="249"/>
      <c r="CS23" s="249"/>
      <c r="CT23" s="249"/>
    </row>
    <row r="24" spans="2:98" ht="5.0999999999999996" customHeight="1">
      <c r="B24" s="277">
        <v>1330</v>
      </c>
      <c r="C24" s="285"/>
      <c r="D24" s="286"/>
      <c r="E24" s="279"/>
      <c r="F24" s="286"/>
      <c r="G24" s="279"/>
      <c r="H24" s="286"/>
      <c r="I24" s="279"/>
      <c r="J24" s="286"/>
      <c r="K24" s="279"/>
      <c r="L24" s="286"/>
      <c r="M24" s="279"/>
      <c r="N24" s="286"/>
      <c r="O24" s="279"/>
      <c r="P24" s="286"/>
      <c r="Q24" s="279"/>
      <c r="R24" s="286"/>
      <c r="S24" s="279"/>
      <c r="T24" s="286"/>
      <c r="U24" s="279"/>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8"/>
      <c r="CG24" s="249"/>
      <c r="CH24" s="249"/>
      <c r="CI24" s="249"/>
      <c r="CJ24" s="249"/>
      <c r="CK24" s="249"/>
      <c r="CL24" s="249"/>
      <c r="CM24" s="249"/>
      <c r="CN24" s="249"/>
      <c r="CO24" s="249"/>
      <c r="CP24" s="249"/>
      <c r="CQ24" s="249"/>
      <c r="CR24" s="249"/>
      <c r="CS24" s="249"/>
      <c r="CT24" s="249"/>
    </row>
    <row r="25" spans="2:98" ht="5.0999999999999996" customHeight="1">
      <c r="B25" s="277">
        <v>1320</v>
      </c>
      <c r="C25" s="285"/>
      <c r="D25" s="291"/>
      <c r="E25" s="279"/>
      <c r="F25" s="286"/>
      <c r="G25" s="279"/>
      <c r="H25" s="286"/>
      <c r="I25" s="279"/>
      <c r="J25" s="286"/>
      <c r="K25" s="279"/>
      <c r="L25" s="286"/>
      <c r="M25" s="279"/>
      <c r="N25" s="286"/>
      <c r="O25" s="279"/>
      <c r="P25" s="286"/>
      <c r="Q25" s="279"/>
      <c r="R25" s="286"/>
      <c r="S25" s="279"/>
      <c r="T25" s="286"/>
      <c r="U25" s="279"/>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8"/>
      <c r="CG25" s="249"/>
      <c r="CH25" s="249"/>
      <c r="CI25" s="249"/>
      <c r="CJ25" s="249"/>
      <c r="CK25" s="249"/>
      <c r="CL25" s="249"/>
      <c r="CM25" s="249"/>
      <c r="CN25" s="249"/>
      <c r="CO25" s="249"/>
      <c r="CP25" s="249"/>
      <c r="CQ25" s="249"/>
      <c r="CR25" s="249"/>
      <c r="CS25" s="249"/>
      <c r="CT25" s="249"/>
    </row>
    <row r="26" spans="2:98" ht="5.0999999999999996" customHeight="1">
      <c r="B26" s="277">
        <v>1310</v>
      </c>
      <c r="C26" s="285"/>
      <c r="D26" s="287"/>
      <c r="E26" s="279"/>
      <c r="F26" s="286"/>
      <c r="G26" s="279"/>
      <c r="H26" s="286"/>
      <c r="I26" s="279"/>
      <c r="J26" s="286"/>
      <c r="K26" s="279"/>
      <c r="L26" s="286"/>
      <c r="M26" s="279"/>
      <c r="N26" s="286"/>
      <c r="O26" s="279"/>
      <c r="P26" s="286"/>
      <c r="Q26" s="279"/>
      <c r="R26" s="286"/>
      <c r="S26" s="279"/>
      <c r="T26" s="286"/>
      <c r="U26" s="279"/>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8"/>
      <c r="CG26" s="249"/>
      <c r="CH26" s="249"/>
      <c r="CI26" s="249"/>
      <c r="CJ26" s="249"/>
      <c r="CK26" s="249"/>
      <c r="CL26" s="249"/>
      <c r="CM26" s="249"/>
      <c r="CN26" s="249"/>
      <c r="CO26" s="249"/>
      <c r="CP26" s="249"/>
      <c r="CQ26" s="249"/>
      <c r="CR26" s="249"/>
      <c r="CS26" s="249"/>
      <c r="CT26" s="249"/>
    </row>
    <row r="27" spans="2:98" ht="5.0999999999999996" customHeight="1">
      <c r="B27" s="277">
        <v>1300</v>
      </c>
      <c r="C27" s="285"/>
      <c r="D27" s="286"/>
      <c r="E27" s="279"/>
      <c r="F27" s="286"/>
      <c r="G27" s="279"/>
      <c r="H27" s="286"/>
      <c r="I27" s="279"/>
      <c r="J27" s="286"/>
      <c r="K27" s="279"/>
      <c r="L27" s="286"/>
      <c r="M27" s="279"/>
      <c r="N27" s="286"/>
      <c r="O27" s="279"/>
      <c r="P27" s="286"/>
      <c r="Q27" s="279"/>
      <c r="R27" s="286"/>
      <c r="S27" s="279"/>
      <c r="T27" s="286"/>
      <c r="U27" s="279"/>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8"/>
      <c r="CG27" s="249"/>
      <c r="CH27" s="249"/>
      <c r="CI27" s="249"/>
      <c r="CJ27" s="249"/>
      <c r="CK27" s="249"/>
      <c r="CL27" s="249"/>
      <c r="CM27" s="249"/>
      <c r="CN27" s="249"/>
      <c r="CO27" s="249"/>
      <c r="CP27" s="249"/>
      <c r="CQ27" s="249"/>
      <c r="CR27" s="249"/>
      <c r="CS27" s="249"/>
      <c r="CT27" s="249"/>
    </row>
    <row r="28" spans="2:98" ht="5.0999999999999996" customHeight="1">
      <c r="B28" s="277">
        <v>1290</v>
      </c>
      <c r="C28" s="285"/>
      <c r="D28" s="286"/>
      <c r="E28" s="279"/>
      <c r="F28" s="286"/>
      <c r="G28" s="279"/>
      <c r="H28" s="286"/>
      <c r="I28" s="279"/>
      <c r="J28" s="286"/>
      <c r="K28" s="279"/>
      <c r="L28" s="286"/>
      <c r="M28" s="279"/>
      <c r="N28" s="286"/>
      <c r="O28" s="279"/>
      <c r="P28" s="286"/>
      <c r="Q28" s="279"/>
      <c r="R28" s="286"/>
      <c r="S28" s="279"/>
      <c r="T28" s="286"/>
      <c r="U28" s="279"/>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8"/>
      <c r="CG28" s="249"/>
      <c r="CH28" s="249"/>
      <c r="CI28" s="249"/>
      <c r="CJ28" s="249"/>
      <c r="CK28" s="249"/>
      <c r="CL28" s="249"/>
      <c r="CM28" s="249"/>
      <c r="CN28" s="249"/>
      <c r="CO28" s="249"/>
      <c r="CP28" s="249"/>
      <c r="CQ28" s="249"/>
      <c r="CR28" s="249"/>
      <c r="CS28" s="249"/>
      <c r="CT28" s="249"/>
    </row>
    <row r="29" spans="2:98" ht="5.0999999999999996" customHeight="1">
      <c r="B29" s="277">
        <v>1280</v>
      </c>
      <c r="C29" s="285"/>
      <c r="D29" s="286"/>
      <c r="E29" s="279"/>
      <c r="F29" s="286"/>
      <c r="G29" s="279"/>
      <c r="H29" s="286"/>
      <c r="I29" s="279"/>
      <c r="J29" s="286"/>
      <c r="K29" s="279"/>
      <c r="L29" s="286"/>
      <c r="M29" s="279"/>
      <c r="N29" s="286"/>
      <c r="O29" s="279"/>
      <c r="P29" s="286"/>
      <c r="Q29" s="279"/>
      <c r="R29" s="286"/>
      <c r="S29" s="279"/>
      <c r="T29" s="286"/>
      <c r="U29" s="279"/>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8"/>
      <c r="CG29" s="249"/>
      <c r="CH29" s="249"/>
      <c r="CI29" s="249"/>
      <c r="CJ29" s="249"/>
      <c r="CK29" s="249"/>
      <c r="CL29" s="249"/>
      <c r="CM29" s="249"/>
      <c r="CN29" s="249"/>
      <c r="CO29" s="249"/>
      <c r="CP29" s="249"/>
      <c r="CQ29" s="249"/>
      <c r="CR29" s="249"/>
      <c r="CS29" s="249"/>
      <c r="CT29" s="249"/>
    </row>
    <row r="30" spans="2:98" ht="5.0999999999999996" customHeight="1">
      <c r="B30" s="277">
        <v>1270</v>
      </c>
      <c r="C30" s="285"/>
      <c r="D30" s="286"/>
      <c r="E30" s="279"/>
      <c r="F30" s="286"/>
      <c r="G30" s="279"/>
      <c r="H30" s="286"/>
      <c r="I30" s="279"/>
      <c r="J30" s="286"/>
      <c r="K30" s="279"/>
      <c r="L30" s="286"/>
      <c r="M30" s="279"/>
      <c r="N30" s="286"/>
      <c r="O30" s="279"/>
      <c r="P30" s="286"/>
      <c r="Q30" s="279"/>
      <c r="R30" s="286"/>
      <c r="S30" s="279"/>
      <c r="T30" s="286"/>
      <c r="U30" s="279"/>
      <c r="V30" s="287"/>
      <c r="W30" s="287"/>
      <c r="X30" s="287"/>
      <c r="Y30" s="287"/>
      <c r="Z30" s="287"/>
      <c r="AA30" s="287"/>
      <c r="AB30" s="287"/>
      <c r="AC30" s="287"/>
      <c r="AD30" s="287"/>
      <c r="AE30" s="287"/>
      <c r="AF30" s="287"/>
      <c r="AG30" s="287"/>
      <c r="AH30" s="287"/>
      <c r="AI30" s="287"/>
      <c r="AJ30" s="287"/>
      <c r="AK30" s="287"/>
      <c r="AL30" s="287"/>
      <c r="AM30" s="287"/>
      <c r="AN30" s="287"/>
      <c r="AO30" s="287"/>
      <c r="AP30" s="287"/>
      <c r="AQ30" s="287"/>
      <c r="AR30" s="287"/>
      <c r="AS30" s="287"/>
      <c r="AT30" s="287"/>
      <c r="AU30" s="287"/>
      <c r="AV30" s="287"/>
      <c r="AW30" s="287"/>
      <c r="AX30" s="287"/>
      <c r="AY30" s="287"/>
      <c r="AZ30" s="287"/>
      <c r="BA30" s="287"/>
      <c r="BB30" s="287"/>
      <c r="BC30" s="287"/>
      <c r="BD30" s="287"/>
      <c r="BE30" s="287"/>
      <c r="BF30" s="287"/>
      <c r="BG30" s="287"/>
      <c r="BH30" s="287"/>
      <c r="BI30" s="287"/>
      <c r="BJ30" s="287"/>
      <c r="BK30" s="287"/>
      <c r="BL30" s="287"/>
      <c r="BM30" s="287"/>
      <c r="BN30" s="287"/>
      <c r="BO30" s="287"/>
      <c r="BP30" s="287"/>
      <c r="BQ30" s="287"/>
      <c r="BR30" s="287"/>
      <c r="BS30" s="287"/>
      <c r="BT30" s="287"/>
      <c r="BU30" s="287"/>
      <c r="BV30" s="287"/>
      <c r="BW30" s="287"/>
      <c r="BX30" s="287"/>
      <c r="BY30" s="287"/>
      <c r="BZ30" s="287"/>
      <c r="CA30" s="287"/>
      <c r="CB30" s="287"/>
      <c r="CC30" s="287"/>
      <c r="CD30" s="287"/>
      <c r="CE30" s="287"/>
      <c r="CF30" s="288"/>
      <c r="CG30" s="249"/>
      <c r="CH30" s="249"/>
      <c r="CI30" s="249"/>
      <c r="CJ30" s="249"/>
      <c r="CK30" s="249"/>
      <c r="CL30" s="249"/>
      <c r="CM30" s="249"/>
      <c r="CN30" s="249"/>
      <c r="CO30" s="249"/>
      <c r="CP30" s="249"/>
      <c r="CQ30" s="249"/>
      <c r="CR30" s="249"/>
      <c r="CS30" s="249"/>
      <c r="CT30" s="249"/>
    </row>
    <row r="31" spans="2:98" ht="5.0999999999999996" customHeight="1">
      <c r="B31" s="277">
        <v>1260</v>
      </c>
      <c r="C31" s="285"/>
      <c r="D31" s="286"/>
      <c r="E31" s="279"/>
      <c r="F31" s="286"/>
      <c r="G31" s="279"/>
      <c r="H31" s="286"/>
      <c r="I31" s="279"/>
      <c r="J31" s="286"/>
      <c r="K31" s="279"/>
      <c r="L31" s="286"/>
      <c r="M31" s="279"/>
      <c r="N31" s="286"/>
      <c r="O31" s="279"/>
      <c r="P31" s="286"/>
      <c r="Q31" s="279"/>
      <c r="R31" s="286"/>
      <c r="S31" s="279"/>
      <c r="T31" s="286"/>
      <c r="U31" s="279"/>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8"/>
      <c r="CG31" s="249"/>
      <c r="CH31" s="249"/>
      <c r="CI31" s="249"/>
      <c r="CJ31" s="249"/>
      <c r="CK31" s="249"/>
      <c r="CL31" s="249"/>
      <c r="CM31" s="249"/>
      <c r="CN31" s="249"/>
      <c r="CO31" s="249"/>
      <c r="CP31" s="249"/>
      <c r="CQ31" s="249"/>
      <c r="CR31" s="249"/>
      <c r="CS31" s="249"/>
      <c r="CT31" s="249"/>
    </row>
    <row r="32" spans="2:98" ht="5.0999999999999996" customHeight="1">
      <c r="B32" s="277">
        <v>1250</v>
      </c>
      <c r="C32" s="285"/>
      <c r="D32" s="279"/>
      <c r="E32" s="289"/>
      <c r="F32" s="279"/>
      <c r="G32" s="279"/>
      <c r="H32" s="279"/>
      <c r="I32" s="279"/>
      <c r="J32" s="279"/>
      <c r="K32" s="279"/>
      <c r="L32" s="279"/>
      <c r="M32" s="279"/>
      <c r="N32" s="279"/>
      <c r="O32" s="279"/>
      <c r="P32" s="279"/>
      <c r="Q32" s="279"/>
      <c r="R32" s="279"/>
      <c r="S32" s="279"/>
      <c r="T32" s="279"/>
      <c r="U32" s="279"/>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8"/>
      <c r="CG32" s="249"/>
      <c r="CH32" s="249"/>
      <c r="CI32" s="249"/>
      <c r="CJ32" s="249"/>
      <c r="CK32" s="249"/>
      <c r="CL32" s="249"/>
      <c r="CM32" s="249"/>
      <c r="CN32" s="249"/>
      <c r="CO32" s="249"/>
      <c r="CP32" s="249"/>
      <c r="CQ32" s="249"/>
      <c r="CR32" s="249"/>
      <c r="CS32" s="249"/>
      <c r="CT32" s="249"/>
    </row>
    <row r="33" spans="2:98" ht="5.0999999999999996" customHeight="1">
      <c r="B33" s="277">
        <v>1240</v>
      </c>
      <c r="C33" s="285"/>
      <c r="D33" s="279"/>
      <c r="E33" s="279"/>
      <c r="F33" s="279"/>
      <c r="G33" s="279"/>
      <c r="H33" s="279"/>
      <c r="I33" s="279"/>
      <c r="J33" s="279"/>
      <c r="K33" s="279"/>
      <c r="L33" s="279"/>
      <c r="M33" s="279"/>
      <c r="N33" s="279"/>
      <c r="O33" s="279"/>
      <c r="P33" s="279"/>
      <c r="Q33" s="279"/>
      <c r="R33" s="279"/>
      <c r="S33" s="279"/>
      <c r="T33" s="279"/>
      <c r="U33" s="279"/>
      <c r="V33" s="287"/>
      <c r="W33" s="279"/>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8"/>
      <c r="CG33" s="249"/>
      <c r="CH33" s="249"/>
      <c r="CI33" s="249"/>
      <c r="CJ33" s="249"/>
      <c r="CK33" s="249"/>
      <c r="CL33" s="249"/>
      <c r="CM33" s="249"/>
      <c r="CN33" s="249"/>
      <c r="CO33" s="249"/>
      <c r="CP33" s="249"/>
      <c r="CQ33" s="249"/>
      <c r="CR33" s="249"/>
      <c r="CS33" s="249"/>
      <c r="CT33" s="249"/>
    </row>
    <row r="34" spans="2:98" ht="5.0999999999999996" customHeight="1">
      <c r="B34" s="277">
        <v>1230</v>
      </c>
      <c r="C34" s="285"/>
      <c r="D34" s="289"/>
      <c r="E34" s="289"/>
      <c r="F34" s="279"/>
      <c r="G34" s="279"/>
      <c r="H34" s="279"/>
      <c r="I34" s="279"/>
      <c r="J34" s="279"/>
      <c r="K34" s="279"/>
      <c r="L34" s="279"/>
      <c r="M34" s="279"/>
      <c r="N34" s="279"/>
      <c r="O34" s="279"/>
      <c r="P34" s="279"/>
      <c r="Q34" s="279"/>
      <c r="R34" s="279"/>
      <c r="S34" s="279"/>
      <c r="T34" s="279"/>
      <c r="U34" s="279"/>
      <c r="V34" s="287"/>
      <c r="W34" s="279"/>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8"/>
      <c r="CG34" s="249"/>
      <c r="CH34" s="249"/>
      <c r="CI34" s="249"/>
      <c r="CJ34" s="249"/>
      <c r="CK34" s="249"/>
      <c r="CL34" s="249"/>
      <c r="CM34" s="249"/>
      <c r="CN34" s="249"/>
      <c r="CO34" s="249"/>
      <c r="CP34" s="249"/>
      <c r="CQ34" s="249"/>
      <c r="CR34" s="249"/>
      <c r="CS34" s="249"/>
      <c r="CT34" s="249"/>
    </row>
    <row r="35" spans="2:98" ht="5.0999999999999996" customHeight="1">
      <c r="B35" s="277">
        <v>1220</v>
      </c>
      <c r="C35" s="285"/>
      <c r="D35" s="279"/>
      <c r="E35" s="279"/>
      <c r="F35" s="289"/>
      <c r="G35" s="279"/>
      <c r="H35" s="279"/>
      <c r="I35" s="279"/>
      <c r="J35" s="279"/>
      <c r="K35" s="279"/>
      <c r="L35" s="279"/>
      <c r="M35" s="279"/>
      <c r="N35" s="279"/>
      <c r="O35" s="279"/>
      <c r="P35" s="279"/>
      <c r="Q35" s="279"/>
      <c r="R35" s="279"/>
      <c r="S35" s="279"/>
      <c r="T35" s="279"/>
      <c r="U35" s="279"/>
      <c r="V35" s="287"/>
      <c r="W35" s="279"/>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8"/>
      <c r="CG35" s="249"/>
      <c r="CH35" s="249"/>
      <c r="CI35" s="249"/>
      <c r="CJ35" s="249"/>
      <c r="CK35" s="249"/>
      <c r="CL35" s="249"/>
      <c r="CM35" s="249"/>
      <c r="CN35" s="249"/>
      <c r="CO35" s="249"/>
      <c r="CP35" s="249"/>
      <c r="CQ35" s="249"/>
      <c r="CR35" s="249"/>
      <c r="CS35" s="249"/>
      <c r="CT35" s="249"/>
    </row>
    <row r="36" spans="2:98" ht="5.0999999999999996" customHeight="1">
      <c r="B36" s="277">
        <v>1210</v>
      </c>
      <c r="C36" s="285"/>
      <c r="D36" s="279"/>
      <c r="E36" s="279"/>
      <c r="F36" s="279"/>
      <c r="G36" s="279"/>
      <c r="H36" s="279"/>
      <c r="I36" s="279"/>
      <c r="J36" s="279"/>
      <c r="K36" s="279"/>
      <c r="L36" s="279"/>
      <c r="M36" s="279"/>
      <c r="N36" s="279"/>
      <c r="O36" s="279"/>
      <c r="P36" s="279"/>
      <c r="Q36" s="279"/>
      <c r="R36" s="279"/>
      <c r="S36" s="279"/>
      <c r="T36" s="279"/>
      <c r="U36" s="279"/>
      <c r="V36" s="287"/>
      <c r="W36" s="279"/>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8"/>
      <c r="CG36" s="249"/>
      <c r="CH36" s="249"/>
      <c r="CI36" s="249"/>
      <c r="CJ36" s="249"/>
      <c r="CK36" s="249"/>
      <c r="CL36" s="249"/>
      <c r="CM36" s="249"/>
      <c r="CN36" s="249"/>
      <c r="CO36" s="249"/>
      <c r="CP36" s="249"/>
      <c r="CQ36" s="249"/>
      <c r="CR36" s="249"/>
      <c r="CS36" s="249"/>
      <c r="CT36" s="249"/>
    </row>
    <row r="37" spans="2:98" ht="5.0999999999999996" customHeight="1">
      <c r="B37" s="277">
        <v>1200</v>
      </c>
      <c r="C37" s="285"/>
      <c r="D37" s="279"/>
      <c r="E37" s="286"/>
      <c r="F37" s="279"/>
      <c r="G37" s="286"/>
      <c r="H37" s="279"/>
      <c r="I37" s="286"/>
      <c r="J37" s="279"/>
      <c r="K37" s="286"/>
      <c r="L37" s="279"/>
      <c r="M37" s="286"/>
      <c r="N37" s="279"/>
      <c r="O37" s="286"/>
      <c r="P37" s="279"/>
      <c r="Q37" s="286"/>
      <c r="R37" s="279"/>
      <c r="S37" s="286"/>
      <c r="T37" s="279"/>
      <c r="U37" s="286"/>
      <c r="V37" s="287"/>
      <c r="W37" s="279"/>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8"/>
      <c r="CG37" s="249"/>
      <c r="CH37" s="249"/>
      <c r="CI37" s="249"/>
      <c r="CJ37" s="249"/>
      <c r="CK37" s="249"/>
      <c r="CL37" s="249"/>
      <c r="CM37" s="249"/>
      <c r="CN37" s="249"/>
      <c r="CO37" s="249"/>
      <c r="CP37" s="249"/>
      <c r="CQ37" s="249"/>
      <c r="CR37" s="249"/>
      <c r="CS37" s="249"/>
      <c r="CT37" s="249"/>
    </row>
    <row r="38" spans="2:98" ht="5.0999999999999996" customHeight="1">
      <c r="B38" s="277">
        <v>1190</v>
      </c>
      <c r="C38" s="285"/>
      <c r="D38" s="279"/>
      <c r="E38" s="286"/>
      <c r="F38" s="279"/>
      <c r="G38" s="286"/>
      <c r="H38" s="279"/>
      <c r="I38" s="286"/>
      <c r="J38" s="279"/>
      <c r="K38" s="286"/>
      <c r="L38" s="279"/>
      <c r="M38" s="286"/>
      <c r="N38" s="279"/>
      <c r="O38" s="286"/>
      <c r="P38" s="279"/>
      <c r="Q38" s="286"/>
      <c r="R38" s="279"/>
      <c r="S38" s="286"/>
      <c r="T38" s="279"/>
      <c r="U38" s="286"/>
      <c r="V38" s="287"/>
      <c r="W38" s="279"/>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8"/>
      <c r="CG38" s="249"/>
      <c r="CH38" s="249"/>
      <c r="CI38" s="249"/>
      <c r="CJ38" s="249"/>
      <c r="CK38" s="249"/>
      <c r="CL38" s="249"/>
      <c r="CM38" s="249"/>
      <c r="CN38" s="249"/>
      <c r="CO38" s="249"/>
      <c r="CP38" s="249"/>
      <c r="CQ38" s="249"/>
      <c r="CR38" s="249"/>
      <c r="CS38" s="249"/>
      <c r="CT38" s="249"/>
    </row>
    <row r="39" spans="2:98" ht="5.0999999999999996" customHeight="1">
      <c r="B39" s="277">
        <v>1180</v>
      </c>
      <c r="C39" s="290"/>
      <c r="D39" s="279"/>
      <c r="E39" s="286"/>
      <c r="F39" s="279"/>
      <c r="G39" s="286"/>
      <c r="H39" s="279"/>
      <c r="I39" s="286"/>
      <c r="J39" s="279"/>
      <c r="K39" s="286"/>
      <c r="L39" s="279"/>
      <c r="M39" s="286"/>
      <c r="N39" s="279"/>
      <c r="O39" s="286"/>
      <c r="P39" s="279"/>
      <c r="Q39" s="286"/>
      <c r="R39" s="279"/>
      <c r="S39" s="286"/>
      <c r="T39" s="279"/>
      <c r="U39" s="286"/>
      <c r="V39" s="287"/>
      <c r="W39" s="287"/>
      <c r="X39" s="287"/>
      <c r="Y39" s="287"/>
      <c r="Z39" s="287"/>
      <c r="AA39" s="287"/>
      <c r="AB39" s="287"/>
      <c r="AC39" s="287"/>
      <c r="AD39" s="287"/>
      <c r="AE39" s="287"/>
      <c r="AF39" s="287"/>
      <c r="AG39" s="287"/>
      <c r="AH39" s="287"/>
      <c r="AI39" s="287"/>
      <c r="AJ39" s="287"/>
      <c r="AK39" s="287"/>
      <c r="AL39" s="287"/>
      <c r="AM39" s="287"/>
      <c r="AN39" s="287"/>
      <c r="AO39" s="287"/>
      <c r="AP39" s="287"/>
      <c r="AQ39" s="287"/>
      <c r="AR39" s="287"/>
      <c r="AS39" s="287"/>
      <c r="AT39" s="287"/>
      <c r="AU39" s="287"/>
      <c r="AV39" s="287"/>
      <c r="AW39" s="287"/>
      <c r="AX39" s="287"/>
      <c r="AY39" s="287"/>
      <c r="AZ39" s="287"/>
      <c r="BA39" s="287"/>
      <c r="BB39" s="287"/>
      <c r="BC39" s="287"/>
      <c r="BD39" s="287"/>
      <c r="BE39" s="287"/>
      <c r="BF39" s="287"/>
      <c r="BG39" s="287"/>
      <c r="BH39" s="287"/>
      <c r="BI39" s="287"/>
      <c r="BJ39" s="287"/>
      <c r="BK39" s="287"/>
      <c r="BL39" s="287"/>
      <c r="BM39" s="287"/>
      <c r="BN39" s="287"/>
      <c r="BO39" s="287"/>
      <c r="BP39" s="287"/>
      <c r="BQ39" s="287"/>
      <c r="BR39" s="287"/>
      <c r="BS39" s="287"/>
      <c r="BT39" s="287"/>
      <c r="BU39" s="287"/>
      <c r="BV39" s="287"/>
      <c r="BW39" s="287"/>
      <c r="BX39" s="287"/>
      <c r="BY39" s="287"/>
      <c r="BZ39" s="287"/>
      <c r="CA39" s="287"/>
      <c r="CB39" s="287"/>
      <c r="CC39" s="287"/>
      <c r="CD39" s="287"/>
      <c r="CE39" s="287"/>
      <c r="CF39" s="288"/>
      <c r="CG39" s="249"/>
      <c r="CH39" s="249"/>
      <c r="CI39" s="249"/>
      <c r="CJ39" s="249"/>
      <c r="CK39" s="249"/>
      <c r="CL39" s="249"/>
      <c r="CM39" s="249"/>
      <c r="CN39" s="249"/>
      <c r="CO39" s="249"/>
      <c r="CP39" s="249"/>
      <c r="CQ39" s="249"/>
      <c r="CR39" s="249"/>
      <c r="CS39" s="249"/>
      <c r="CT39" s="249"/>
    </row>
    <row r="40" spans="2:98" ht="5.0999999999999996" customHeight="1">
      <c r="B40" s="277">
        <v>1170</v>
      </c>
      <c r="C40" s="285"/>
      <c r="D40" s="286"/>
      <c r="E40" s="279"/>
      <c r="F40" s="286"/>
      <c r="G40" s="279"/>
      <c r="H40" s="286"/>
      <c r="I40" s="279"/>
      <c r="J40" s="286"/>
      <c r="K40" s="279"/>
      <c r="L40" s="286"/>
      <c r="M40" s="279"/>
      <c r="N40" s="286"/>
      <c r="O40" s="279"/>
      <c r="P40" s="286"/>
      <c r="Q40" s="279"/>
      <c r="R40" s="286"/>
      <c r="S40" s="279"/>
      <c r="T40" s="286"/>
      <c r="U40" s="279"/>
      <c r="V40" s="287"/>
      <c r="W40" s="287"/>
      <c r="X40" s="287"/>
      <c r="Y40" s="287"/>
      <c r="Z40" s="287"/>
      <c r="AA40" s="287"/>
      <c r="AB40" s="287"/>
      <c r="AC40" s="287"/>
      <c r="AD40" s="287"/>
      <c r="AE40" s="287"/>
      <c r="AF40" s="287"/>
      <c r="AG40" s="287"/>
      <c r="AH40" s="287"/>
      <c r="AI40" s="287"/>
      <c r="AJ40" s="287"/>
      <c r="AK40" s="287"/>
      <c r="AL40" s="287"/>
      <c r="AM40" s="287"/>
      <c r="AN40" s="287"/>
      <c r="AO40" s="287"/>
      <c r="AP40" s="287"/>
      <c r="AQ40" s="287"/>
      <c r="AR40" s="287"/>
      <c r="AS40" s="287"/>
      <c r="AT40" s="287"/>
      <c r="AU40" s="287"/>
      <c r="AV40" s="287"/>
      <c r="AW40" s="287"/>
      <c r="AX40" s="287"/>
      <c r="AY40" s="287"/>
      <c r="AZ40" s="287"/>
      <c r="BA40" s="287"/>
      <c r="BB40" s="287"/>
      <c r="BC40" s="287"/>
      <c r="BD40" s="287"/>
      <c r="BE40" s="287"/>
      <c r="BF40" s="287"/>
      <c r="BG40" s="287"/>
      <c r="BH40" s="287"/>
      <c r="BI40" s="287"/>
      <c r="BJ40" s="287"/>
      <c r="BK40" s="287"/>
      <c r="BL40" s="287"/>
      <c r="BM40" s="287"/>
      <c r="BN40" s="287"/>
      <c r="BO40" s="287"/>
      <c r="BP40" s="287"/>
      <c r="BQ40" s="287"/>
      <c r="BR40" s="287"/>
      <c r="BS40" s="287"/>
      <c r="BT40" s="287"/>
      <c r="BU40" s="287"/>
      <c r="BV40" s="287"/>
      <c r="BW40" s="287"/>
      <c r="BX40" s="287"/>
      <c r="BY40" s="287"/>
      <c r="BZ40" s="287"/>
      <c r="CA40" s="287"/>
      <c r="CB40" s="287"/>
      <c r="CC40" s="287"/>
      <c r="CD40" s="287"/>
      <c r="CE40" s="287"/>
      <c r="CF40" s="288"/>
      <c r="CG40" s="249"/>
      <c r="CH40" s="249"/>
      <c r="CI40" s="249"/>
      <c r="CJ40" s="249"/>
      <c r="CK40" s="249"/>
      <c r="CL40" s="249"/>
      <c r="CM40" s="249"/>
      <c r="CN40" s="249"/>
      <c r="CO40" s="249"/>
      <c r="CP40" s="249"/>
      <c r="CQ40" s="249"/>
      <c r="CR40" s="249"/>
      <c r="CS40" s="249"/>
      <c r="CT40" s="249"/>
    </row>
    <row r="41" spans="2:98" ht="5.0999999999999996" customHeight="1">
      <c r="B41" s="277">
        <v>1160</v>
      </c>
      <c r="C41" s="285"/>
      <c r="D41" s="286"/>
      <c r="E41" s="279"/>
      <c r="F41" s="286"/>
      <c r="G41" s="279"/>
      <c r="H41" s="286"/>
      <c r="I41" s="279"/>
      <c r="J41" s="286"/>
      <c r="K41" s="279"/>
      <c r="L41" s="286"/>
      <c r="M41" s="279"/>
      <c r="N41" s="286"/>
      <c r="O41" s="279"/>
      <c r="P41" s="286"/>
      <c r="Q41" s="279"/>
      <c r="R41" s="286"/>
      <c r="S41" s="279"/>
      <c r="T41" s="286"/>
      <c r="U41" s="279"/>
      <c r="V41" s="287"/>
      <c r="W41" s="287"/>
      <c r="X41" s="287"/>
      <c r="Y41" s="287"/>
      <c r="Z41" s="287"/>
      <c r="AA41" s="287"/>
      <c r="AB41" s="287"/>
      <c r="AC41" s="287"/>
      <c r="AD41" s="287"/>
      <c r="AE41" s="287"/>
      <c r="AF41" s="287"/>
      <c r="AG41" s="287"/>
      <c r="AH41" s="287"/>
      <c r="AI41" s="287"/>
      <c r="AJ41" s="287"/>
      <c r="AK41" s="287"/>
      <c r="AL41" s="287"/>
      <c r="AM41" s="287"/>
      <c r="AN41" s="287"/>
      <c r="AO41" s="287"/>
      <c r="AP41" s="287"/>
      <c r="AQ41" s="287"/>
      <c r="AR41" s="287"/>
      <c r="AS41" s="287"/>
      <c r="AT41" s="287"/>
      <c r="AU41" s="287"/>
      <c r="AV41" s="287"/>
      <c r="AW41" s="287"/>
      <c r="AX41" s="287"/>
      <c r="AY41" s="287"/>
      <c r="AZ41" s="287"/>
      <c r="BA41" s="287"/>
      <c r="BB41" s="287"/>
      <c r="BC41" s="287"/>
      <c r="BD41" s="287"/>
      <c r="BE41" s="287"/>
      <c r="BF41" s="287"/>
      <c r="BG41" s="287"/>
      <c r="BH41" s="287"/>
      <c r="BI41" s="287"/>
      <c r="BJ41" s="287"/>
      <c r="BK41" s="287"/>
      <c r="BL41" s="287"/>
      <c r="BM41" s="287"/>
      <c r="BN41" s="287"/>
      <c r="BO41" s="287"/>
      <c r="BP41" s="287"/>
      <c r="BQ41" s="287"/>
      <c r="BR41" s="287"/>
      <c r="BS41" s="287"/>
      <c r="BT41" s="287"/>
      <c r="BU41" s="287"/>
      <c r="BV41" s="287"/>
      <c r="BW41" s="287"/>
      <c r="BX41" s="287"/>
      <c r="BY41" s="287"/>
      <c r="BZ41" s="287"/>
      <c r="CA41" s="287"/>
      <c r="CB41" s="287"/>
      <c r="CC41" s="287"/>
      <c r="CD41" s="287"/>
      <c r="CE41" s="287"/>
      <c r="CF41" s="288"/>
      <c r="CG41" s="249"/>
      <c r="CH41" s="249"/>
      <c r="CI41" s="249"/>
      <c r="CJ41" s="249"/>
      <c r="CK41" s="249"/>
      <c r="CL41" s="249"/>
      <c r="CM41" s="249"/>
      <c r="CN41" s="249"/>
      <c r="CO41" s="249"/>
      <c r="CP41" s="249"/>
      <c r="CQ41" s="249"/>
      <c r="CR41" s="249"/>
      <c r="CS41" s="249"/>
      <c r="CT41" s="249"/>
    </row>
    <row r="42" spans="2:98" ht="5.0999999999999996" customHeight="1">
      <c r="B42" s="277">
        <v>1150</v>
      </c>
      <c r="C42" s="285"/>
      <c r="D42" s="286"/>
      <c r="E42" s="279"/>
      <c r="F42" s="286"/>
      <c r="G42" s="279"/>
      <c r="H42" s="286"/>
      <c r="I42" s="279"/>
      <c r="J42" s="286"/>
      <c r="K42" s="279"/>
      <c r="L42" s="286"/>
      <c r="M42" s="289"/>
      <c r="N42" s="286"/>
      <c r="O42" s="279"/>
      <c r="P42" s="286"/>
      <c r="Q42" s="279"/>
      <c r="R42" s="286"/>
      <c r="S42" s="279"/>
      <c r="T42" s="286"/>
      <c r="U42" s="279"/>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8"/>
      <c r="CG42" s="249"/>
      <c r="CH42" s="249"/>
      <c r="CI42" s="249"/>
      <c r="CJ42" s="249"/>
      <c r="CK42" s="249"/>
      <c r="CL42" s="249"/>
      <c r="CM42" s="249"/>
      <c r="CN42" s="249"/>
      <c r="CO42" s="249"/>
      <c r="CP42" s="249"/>
      <c r="CQ42" s="249"/>
      <c r="CR42" s="249"/>
      <c r="CS42" s="249"/>
      <c r="CT42" s="249"/>
    </row>
    <row r="43" spans="2:98" ht="5.0999999999999996" customHeight="1">
      <c r="B43" s="277">
        <v>1140</v>
      </c>
      <c r="C43" s="285"/>
      <c r="D43" s="286"/>
      <c r="E43" s="279"/>
      <c r="F43" s="286"/>
      <c r="G43" s="279"/>
      <c r="H43" s="286"/>
      <c r="I43" s="279"/>
      <c r="J43" s="286"/>
      <c r="K43" s="279"/>
      <c r="L43" s="286"/>
      <c r="M43" s="279"/>
      <c r="N43" s="286"/>
      <c r="O43" s="279"/>
      <c r="P43" s="286"/>
      <c r="Q43" s="279"/>
      <c r="R43" s="286"/>
      <c r="S43" s="279"/>
      <c r="T43" s="286"/>
      <c r="U43" s="279"/>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8"/>
      <c r="CG43" s="249"/>
      <c r="CH43" s="249"/>
      <c r="CI43" s="249"/>
      <c r="CJ43" s="249"/>
      <c r="CK43" s="249"/>
      <c r="CL43" s="249"/>
      <c r="CM43" s="249"/>
      <c r="CN43" s="249"/>
      <c r="CO43" s="249"/>
      <c r="CP43" s="249"/>
      <c r="CQ43" s="249"/>
      <c r="CR43" s="249"/>
      <c r="CS43" s="249"/>
      <c r="CT43" s="249"/>
    </row>
    <row r="44" spans="2:98" ht="5.0999999999999996" customHeight="1">
      <c r="B44" s="277">
        <v>1130</v>
      </c>
      <c r="C44" s="285"/>
      <c r="D44" s="286"/>
      <c r="E44" s="279"/>
      <c r="F44" s="286"/>
      <c r="G44" s="289"/>
      <c r="H44" s="286"/>
      <c r="I44" s="279"/>
      <c r="J44" s="286"/>
      <c r="K44" s="279"/>
      <c r="L44" s="289"/>
      <c r="M44" s="279"/>
      <c r="N44" s="286"/>
      <c r="O44" s="279"/>
      <c r="P44" s="286"/>
      <c r="Q44" s="279"/>
      <c r="R44" s="286"/>
      <c r="S44" s="279"/>
      <c r="T44" s="286"/>
      <c r="U44" s="279"/>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8"/>
      <c r="CG44" s="249"/>
      <c r="CH44" s="249"/>
      <c r="CI44" s="249"/>
      <c r="CJ44" s="249"/>
      <c r="CK44" s="249"/>
      <c r="CL44" s="249"/>
      <c r="CM44" s="249"/>
      <c r="CN44" s="249"/>
      <c r="CO44" s="249"/>
      <c r="CP44" s="249"/>
      <c r="CQ44" s="249"/>
      <c r="CR44" s="249"/>
      <c r="CS44" s="249"/>
      <c r="CT44" s="249"/>
    </row>
    <row r="45" spans="2:98" ht="5.0999999999999996" customHeight="1">
      <c r="B45" s="277">
        <v>1120</v>
      </c>
      <c r="C45" s="285"/>
      <c r="D45" s="279"/>
      <c r="E45" s="279"/>
      <c r="F45" s="279"/>
      <c r="G45" s="279"/>
      <c r="H45" s="279"/>
      <c r="I45" s="279"/>
      <c r="J45" s="279"/>
      <c r="K45" s="279"/>
      <c r="L45" s="279"/>
      <c r="M45" s="279"/>
      <c r="N45" s="279"/>
      <c r="O45" s="279"/>
      <c r="P45" s="279"/>
      <c r="Q45" s="279"/>
      <c r="R45" s="279"/>
      <c r="S45" s="279"/>
      <c r="T45" s="279"/>
      <c r="U45" s="279"/>
      <c r="V45" s="287"/>
      <c r="W45" s="287"/>
      <c r="X45" s="287"/>
      <c r="Y45" s="287"/>
      <c r="Z45" s="287"/>
      <c r="AA45" s="287"/>
      <c r="AB45" s="287"/>
      <c r="AC45" s="291"/>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8"/>
      <c r="CG45" s="249"/>
      <c r="CH45" s="249"/>
      <c r="CI45" s="249"/>
      <c r="CJ45" s="249"/>
      <c r="CK45" s="249"/>
      <c r="CL45" s="249"/>
      <c r="CM45" s="249"/>
      <c r="CN45" s="249"/>
      <c r="CO45" s="249"/>
      <c r="CP45" s="249"/>
      <c r="CQ45" s="249"/>
      <c r="CR45" s="249"/>
      <c r="CS45" s="249"/>
      <c r="CT45" s="249"/>
    </row>
    <row r="46" spans="2:98" ht="5.0999999999999996" customHeight="1">
      <c r="B46" s="277">
        <v>1110</v>
      </c>
      <c r="C46" s="285"/>
      <c r="D46" s="279"/>
      <c r="E46" s="289"/>
      <c r="F46" s="279"/>
      <c r="G46" s="279"/>
      <c r="H46" s="279"/>
      <c r="I46" s="279"/>
      <c r="J46" s="279"/>
      <c r="K46" s="279"/>
      <c r="L46" s="279"/>
      <c r="M46" s="279"/>
      <c r="N46" s="279"/>
      <c r="O46" s="279"/>
      <c r="P46" s="279"/>
      <c r="Q46" s="279"/>
      <c r="R46" s="279"/>
      <c r="S46" s="279"/>
      <c r="T46" s="279"/>
      <c r="U46" s="279"/>
      <c r="V46" s="287"/>
      <c r="W46" s="279"/>
      <c r="X46" s="287"/>
      <c r="Y46" s="287"/>
      <c r="Z46" s="287"/>
      <c r="AA46" s="291"/>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8"/>
      <c r="CG46" s="249"/>
      <c r="CH46" s="249"/>
      <c r="CI46" s="249"/>
      <c r="CJ46" s="249"/>
      <c r="CK46" s="249"/>
      <c r="CL46" s="249"/>
      <c r="CM46" s="249"/>
      <c r="CN46" s="249"/>
      <c r="CO46" s="249"/>
      <c r="CP46" s="249"/>
      <c r="CQ46" s="249"/>
      <c r="CR46" s="249"/>
      <c r="CS46" s="249"/>
      <c r="CT46" s="249"/>
    </row>
    <row r="47" spans="2:98" ht="5.0999999999999996" customHeight="1">
      <c r="B47" s="277">
        <v>1100</v>
      </c>
      <c r="C47" s="285"/>
      <c r="D47" s="286"/>
      <c r="E47" s="279"/>
      <c r="F47" s="286"/>
      <c r="G47" s="279"/>
      <c r="H47" s="286"/>
      <c r="I47" s="279"/>
      <c r="J47" s="286"/>
      <c r="K47" s="279"/>
      <c r="L47" s="286"/>
      <c r="M47" s="279"/>
      <c r="N47" s="286"/>
      <c r="O47" s="279"/>
      <c r="P47" s="286"/>
      <c r="Q47" s="279"/>
      <c r="R47" s="286"/>
      <c r="S47" s="279"/>
      <c r="T47" s="286"/>
      <c r="U47" s="279"/>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8"/>
      <c r="CG47" s="249"/>
      <c r="CH47" s="249"/>
      <c r="CI47" s="249"/>
      <c r="CJ47" s="249"/>
      <c r="CK47" s="249"/>
      <c r="CL47" s="249"/>
      <c r="CM47" s="249"/>
      <c r="CN47" s="249"/>
      <c r="CO47" s="249"/>
      <c r="CP47" s="249"/>
      <c r="CQ47" s="249"/>
      <c r="CR47" s="249"/>
      <c r="CS47" s="249"/>
      <c r="CT47" s="249"/>
    </row>
    <row r="48" spans="2:98" ht="5.0999999999999996" customHeight="1">
      <c r="B48" s="277">
        <v>1090</v>
      </c>
      <c r="C48" s="285"/>
      <c r="D48" s="286"/>
      <c r="E48" s="279"/>
      <c r="F48" s="286"/>
      <c r="G48" s="279"/>
      <c r="H48" s="286"/>
      <c r="I48" s="279"/>
      <c r="J48" s="286"/>
      <c r="K48" s="279"/>
      <c r="L48" s="286"/>
      <c r="M48" s="279"/>
      <c r="N48" s="286"/>
      <c r="O48" s="279"/>
      <c r="P48" s="286"/>
      <c r="Q48" s="279"/>
      <c r="R48" s="286"/>
      <c r="S48" s="279"/>
      <c r="T48" s="286"/>
      <c r="U48" s="279"/>
      <c r="V48" s="287"/>
      <c r="W48" s="287"/>
      <c r="X48" s="287"/>
      <c r="Y48" s="287"/>
      <c r="Z48" s="287"/>
      <c r="AA48" s="287"/>
      <c r="AB48" s="287"/>
      <c r="AC48" s="287"/>
      <c r="AD48" s="287"/>
      <c r="AE48" s="287"/>
      <c r="AF48" s="287"/>
      <c r="AG48" s="287"/>
      <c r="AH48" s="287"/>
      <c r="AI48" s="287"/>
      <c r="AJ48" s="287"/>
      <c r="AK48" s="287"/>
      <c r="AL48" s="287"/>
      <c r="AM48" s="287"/>
      <c r="AN48" s="287"/>
      <c r="AO48" s="287"/>
      <c r="AP48" s="287"/>
      <c r="AQ48" s="287"/>
      <c r="AR48" s="287"/>
      <c r="AS48" s="287"/>
      <c r="AT48" s="287"/>
      <c r="AU48" s="287"/>
      <c r="AV48" s="287"/>
      <c r="AW48" s="287"/>
      <c r="AX48" s="287"/>
      <c r="AY48" s="287"/>
      <c r="AZ48" s="287"/>
      <c r="BA48" s="287"/>
      <c r="BB48" s="287"/>
      <c r="BC48" s="287"/>
      <c r="BD48" s="287"/>
      <c r="BE48" s="287"/>
      <c r="BF48" s="287"/>
      <c r="BG48" s="287"/>
      <c r="BH48" s="287"/>
      <c r="BI48" s="287"/>
      <c r="BJ48" s="287"/>
      <c r="BK48" s="287"/>
      <c r="BL48" s="287"/>
      <c r="BM48" s="287"/>
      <c r="BN48" s="287"/>
      <c r="BO48" s="287"/>
      <c r="BP48" s="287"/>
      <c r="BQ48" s="287"/>
      <c r="BR48" s="287"/>
      <c r="BS48" s="287"/>
      <c r="BT48" s="287"/>
      <c r="BU48" s="287"/>
      <c r="BV48" s="287"/>
      <c r="BW48" s="287"/>
      <c r="BX48" s="287"/>
      <c r="BY48" s="287"/>
      <c r="BZ48" s="287"/>
      <c r="CA48" s="287"/>
      <c r="CB48" s="287"/>
      <c r="CC48" s="287"/>
      <c r="CD48" s="287"/>
      <c r="CE48" s="287"/>
      <c r="CF48" s="288"/>
      <c r="CG48" s="249"/>
      <c r="CH48" s="249"/>
      <c r="CI48" s="249"/>
      <c r="CJ48" s="249"/>
      <c r="CK48" s="249"/>
      <c r="CL48" s="249"/>
      <c r="CM48" s="249"/>
      <c r="CN48" s="249"/>
      <c r="CO48" s="249"/>
      <c r="CP48" s="249"/>
      <c r="CQ48" s="249"/>
      <c r="CR48" s="249"/>
      <c r="CS48" s="249"/>
      <c r="CT48" s="249"/>
    </row>
    <row r="49" spans="2:98" ht="5.0999999999999996" customHeight="1">
      <c r="B49" s="277">
        <v>1080</v>
      </c>
      <c r="C49" s="285"/>
      <c r="D49" s="291"/>
      <c r="E49" s="279"/>
      <c r="F49" s="286"/>
      <c r="G49" s="279"/>
      <c r="H49" s="286"/>
      <c r="I49" s="279"/>
      <c r="J49" s="286"/>
      <c r="K49" s="279"/>
      <c r="L49" s="286"/>
      <c r="M49" s="279"/>
      <c r="N49" s="286"/>
      <c r="O49" s="279"/>
      <c r="P49" s="286"/>
      <c r="Q49" s="279"/>
      <c r="R49" s="286"/>
      <c r="S49" s="279"/>
      <c r="T49" s="286"/>
      <c r="U49" s="279"/>
      <c r="V49" s="287"/>
      <c r="W49" s="287"/>
      <c r="X49" s="287"/>
      <c r="Y49" s="287"/>
      <c r="Z49" s="287"/>
      <c r="AA49" s="287"/>
      <c r="AB49" s="287"/>
      <c r="AC49" s="287"/>
      <c r="AD49" s="287"/>
      <c r="AE49" s="287"/>
      <c r="AF49" s="287"/>
      <c r="AG49" s="287"/>
      <c r="AH49" s="287"/>
      <c r="AI49" s="287"/>
      <c r="AJ49" s="287"/>
      <c r="AK49" s="287"/>
      <c r="AL49" s="287"/>
      <c r="AM49" s="287"/>
      <c r="AN49" s="287"/>
      <c r="AO49" s="287"/>
      <c r="AP49" s="287"/>
      <c r="AQ49" s="287"/>
      <c r="AR49" s="287"/>
      <c r="AS49" s="287"/>
      <c r="AT49" s="287"/>
      <c r="AU49" s="287"/>
      <c r="AV49" s="287"/>
      <c r="AW49" s="287"/>
      <c r="AX49" s="287"/>
      <c r="AY49" s="287"/>
      <c r="AZ49" s="287"/>
      <c r="BA49" s="287"/>
      <c r="BB49" s="287"/>
      <c r="BC49" s="287"/>
      <c r="BD49" s="287"/>
      <c r="BE49" s="287"/>
      <c r="BF49" s="287"/>
      <c r="BG49" s="287"/>
      <c r="BH49" s="287"/>
      <c r="BI49" s="287"/>
      <c r="BJ49" s="287"/>
      <c r="BK49" s="287"/>
      <c r="BL49" s="287"/>
      <c r="BM49" s="287"/>
      <c r="BN49" s="287"/>
      <c r="BO49" s="287"/>
      <c r="BP49" s="287"/>
      <c r="BQ49" s="287"/>
      <c r="BR49" s="287"/>
      <c r="BS49" s="287"/>
      <c r="BT49" s="287"/>
      <c r="BU49" s="287"/>
      <c r="BV49" s="287"/>
      <c r="BW49" s="287"/>
      <c r="BX49" s="287"/>
      <c r="BY49" s="287"/>
      <c r="BZ49" s="287"/>
      <c r="CA49" s="287"/>
      <c r="CB49" s="287"/>
      <c r="CC49" s="287"/>
      <c r="CD49" s="287"/>
      <c r="CE49" s="287"/>
      <c r="CF49" s="288"/>
      <c r="CG49" s="249"/>
      <c r="CH49" s="249"/>
      <c r="CI49" s="249"/>
      <c r="CJ49" s="249"/>
      <c r="CK49" s="249"/>
      <c r="CL49" s="249"/>
      <c r="CM49" s="249"/>
      <c r="CN49" s="249"/>
      <c r="CO49" s="249"/>
      <c r="CP49" s="249"/>
      <c r="CQ49" s="249"/>
      <c r="CR49" s="249"/>
      <c r="CS49" s="249"/>
      <c r="CT49" s="249"/>
    </row>
    <row r="50" spans="2:98" ht="5.0999999999999996" customHeight="1">
      <c r="B50" s="277">
        <v>1070</v>
      </c>
      <c r="C50" s="285"/>
      <c r="D50" s="287"/>
      <c r="E50" s="279"/>
      <c r="F50" s="286"/>
      <c r="G50" s="279"/>
      <c r="H50" s="286"/>
      <c r="I50" s="279"/>
      <c r="J50" s="286"/>
      <c r="K50" s="279"/>
      <c r="L50" s="286"/>
      <c r="M50" s="279"/>
      <c r="N50" s="286"/>
      <c r="O50" s="279"/>
      <c r="P50" s="286"/>
      <c r="Q50" s="279"/>
      <c r="R50" s="286"/>
      <c r="S50" s="279"/>
      <c r="T50" s="286"/>
      <c r="U50" s="279"/>
      <c r="V50" s="287"/>
      <c r="W50" s="287"/>
      <c r="X50" s="287"/>
      <c r="Y50" s="287"/>
      <c r="Z50" s="287"/>
      <c r="AA50" s="287"/>
      <c r="AB50" s="287"/>
      <c r="AC50" s="287"/>
      <c r="AD50" s="287"/>
      <c r="AE50" s="287"/>
      <c r="AF50" s="287"/>
      <c r="AG50" s="287"/>
      <c r="AH50" s="287"/>
      <c r="AI50" s="287"/>
      <c r="AJ50" s="287"/>
      <c r="AK50" s="287"/>
      <c r="AL50" s="287"/>
      <c r="AM50" s="287"/>
      <c r="AN50" s="287"/>
      <c r="AO50" s="287"/>
      <c r="AP50" s="287"/>
      <c r="AQ50" s="287"/>
      <c r="AR50" s="287"/>
      <c r="AS50" s="287"/>
      <c r="AT50" s="287"/>
      <c r="AU50" s="287"/>
      <c r="AV50" s="287"/>
      <c r="AW50" s="287"/>
      <c r="AX50" s="287"/>
      <c r="AY50" s="287"/>
      <c r="AZ50" s="287"/>
      <c r="BA50" s="287"/>
      <c r="BB50" s="287"/>
      <c r="BC50" s="287"/>
      <c r="BD50" s="287"/>
      <c r="BE50" s="287"/>
      <c r="BF50" s="287"/>
      <c r="BG50" s="287"/>
      <c r="BH50" s="287"/>
      <c r="BI50" s="287"/>
      <c r="BJ50" s="287"/>
      <c r="BK50" s="287"/>
      <c r="BL50" s="287"/>
      <c r="BM50" s="287"/>
      <c r="BN50" s="287"/>
      <c r="BO50" s="287"/>
      <c r="BP50" s="287"/>
      <c r="BQ50" s="287"/>
      <c r="BR50" s="287"/>
      <c r="BS50" s="287"/>
      <c r="BT50" s="287"/>
      <c r="BU50" s="287"/>
      <c r="BV50" s="287"/>
      <c r="BW50" s="287"/>
      <c r="BX50" s="287"/>
      <c r="BY50" s="287"/>
      <c r="BZ50" s="287"/>
      <c r="CA50" s="287"/>
      <c r="CB50" s="287"/>
      <c r="CC50" s="287"/>
      <c r="CD50" s="287"/>
      <c r="CE50" s="287"/>
      <c r="CF50" s="288"/>
      <c r="CG50" s="249"/>
      <c r="CH50" s="249"/>
      <c r="CI50" s="249"/>
      <c r="CJ50" s="249"/>
      <c r="CK50" s="249"/>
      <c r="CL50" s="249"/>
      <c r="CM50" s="249"/>
      <c r="CN50" s="249"/>
      <c r="CO50" s="249"/>
      <c r="CP50" s="249"/>
      <c r="CQ50" s="249"/>
      <c r="CR50" s="249"/>
      <c r="CS50" s="249"/>
      <c r="CT50" s="249"/>
    </row>
    <row r="51" spans="2:98" ht="5.0999999999999996" customHeight="1">
      <c r="B51" s="277">
        <v>1060</v>
      </c>
      <c r="C51" s="285"/>
      <c r="D51" s="286"/>
      <c r="E51" s="279"/>
      <c r="F51" s="286"/>
      <c r="G51" s="279"/>
      <c r="H51" s="289"/>
      <c r="I51" s="279"/>
      <c r="J51" s="286"/>
      <c r="K51" s="279"/>
      <c r="L51" s="286"/>
      <c r="M51" s="279"/>
      <c r="N51" s="286"/>
      <c r="O51" s="279"/>
      <c r="P51" s="286"/>
      <c r="Q51" s="279"/>
      <c r="R51" s="286"/>
      <c r="S51" s="279"/>
      <c r="T51" s="286"/>
      <c r="U51" s="279"/>
      <c r="V51" s="287"/>
      <c r="W51" s="287"/>
      <c r="X51" s="287"/>
      <c r="Y51" s="287"/>
      <c r="Z51" s="287"/>
      <c r="AA51" s="287"/>
      <c r="AB51" s="287"/>
      <c r="AC51" s="287"/>
      <c r="AD51" s="287"/>
      <c r="AE51" s="287"/>
      <c r="AF51" s="287"/>
      <c r="AG51" s="287"/>
      <c r="AH51" s="287"/>
      <c r="AI51" s="287"/>
      <c r="AJ51" s="287"/>
      <c r="AK51" s="287"/>
      <c r="AL51" s="287"/>
      <c r="AM51" s="287"/>
      <c r="AN51" s="287"/>
      <c r="AO51" s="287"/>
      <c r="AP51" s="287"/>
      <c r="AQ51" s="287"/>
      <c r="AR51" s="287"/>
      <c r="AS51" s="287"/>
      <c r="AT51" s="287"/>
      <c r="AU51" s="287"/>
      <c r="AV51" s="287"/>
      <c r="AW51" s="287"/>
      <c r="AX51" s="287"/>
      <c r="AY51" s="287"/>
      <c r="AZ51" s="287"/>
      <c r="BA51" s="287"/>
      <c r="BB51" s="287"/>
      <c r="BC51" s="287"/>
      <c r="BD51" s="287"/>
      <c r="BE51" s="287"/>
      <c r="BF51" s="287"/>
      <c r="BG51" s="287"/>
      <c r="BH51" s="287"/>
      <c r="BI51" s="287"/>
      <c r="BJ51" s="287"/>
      <c r="BK51" s="287"/>
      <c r="BL51" s="287"/>
      <c r="BM51" s="287"/>
      <c r="BN51" s="287"/>
      <c r="BO51" s="287"/>
      <c r="BP51" s="287"/>
      <c r="BQ51" s="287"/>
      <c r="BR51" s="287"/>
      <c r="BS51" s="287"/>
      <c r="BT51" s="287"/>
      <c r="BU51" s="287"/>
      <c r="BV51" s="287"/>
      <c r="BW51" s="287"/>
      <c r="BX51" s="287"/>
      <c r="BY51" s="287"/>
      <c r="BZ51" s="287"/>
      <c r="CA51" s="287"/>
      <c r="CB51" s="287"/>
      <c r="CC51" s="287"/>
      <c r="CD51" s="287"/>
      <c r="CE51" s="287"/>
      <c r="CF51" s="288"/>
      <c r="CG51" s="249"/>
      <c r="CH51" s="249"/>
      <c r="CI51" s="249"/>
      <c r="CJ51" s="249"/>
      <c r="CK51" s="249"/>
      <c r="CL51" s="249"/>
      <c r="CM51" s="249"/>
      <c r="CN51" s="249"/>
      <c r="CO51" s="249"/>
      <c r="CP51" s="249"/>
      <c r="CQ51" s="249"/>
      <c r="CR51" s="249"/>
      <c r="CS51" s="249"/>
      <c r="CT51" s="249"/>
    </row>
    <row r="52" spans="2:98" ht="5.0999999999999996" customHeight="1">
      <c r="B52" s="277">
        <v>1050</v>
      </c>
      <c r="C52" s="285"/>
      <c r="D52" s="289"/>
      <c r="E52" s="279"/>
      <c r="F52" s="279"/>
      <c r="G52" s="279"/>
      <c r="H52" s="279"/>
      <c r="I52" s="279"/>
      <c r="J52" s="279"/>
      <c r="K52" s="279"/>
      <c r="L52" s="279"/>
      <c r="M52" s="279"/>
      <c r="N52" s="279"/>
      <c r="O52" s="279"/>
      <c r="P52" s="279"/>
      <c r="Q52" s="279"/>
      <c r="R52" s="279"/>
      <c r="S52" s="279"/>
      <c r="T52" s="279"/>
      <c r="U52" s="279"/>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287"/>
      <c r="AS52" s="287"/>
      <c r="AT52" s="287"/>
      <c r="AU52" s="287"/>
      <c r="AV52" s="287"/>
      <c r="AW52" s="287"/>
      <c r="AX52" s="287"/>
      <c r="AY52" s="287"/>
      <c r="AZ52" s="287"/>
      <c r="BA52" s="287"/>
      <c r="BB52" s="287"/>
      <c r="BC52" s="287"/>
      <c r="BD52" s="287"/>
      <c r="BE52" s="287"/>
      <c r="BF52" s="287"/>
      <c r="BG52" s="287"/>
      <c r="BH52" s="287"/>
      <c r="BI52" s="287"/>
      <c r="BJ52" s="287"/>
      <c r="BK52" s="287"/>
      <c r="BL52" s="287"/>
      <c r="BM52" s="287"/>
      <c r="BN52" s="287"/>
      <c r="BO52" s="287"/>
      <c r="BP52" s="287"/>
      <c r="BQ52" s="287"/>
      <c r="BR52" s="287"/>
      <c r="BS52" s="287"/>
      <c r="BT52" s="287"/>
      <c r="BU52" s="287"/>
      <c r="BV52" s="287"/>
      <c r="BW52" s="287"/>
      <c r="BX52" s="287"/>
      <c r="BY52" s="287"/>
      <c r="BZ52" s="287"/>
      <c r="CA52" s="287"/>
      <c r="CB52" s="287"/>
      <c r="CC52" s="287"/>
      <c r="CD52" s="287"/>
      <c r="CE52" s="287"/>
      <c r="CF52" s="288"/>
      <c r="CG52" s="249"/>
      <c r="CH52" s="249"/>
      <c r="CI52" s="249"/>
      <c r="CJ52" s="249"/>
      <c r="CK52" s="249"/>
      <c r="CL52" s="249"/>
      <c r="CM52" s="249"/>
      <c r="CN52" s="249"/>
      <c r="CO52" s="249"/>
      <c r="CP52" s="249"/>
      <c r="CQ52" s="249"/>
      <c r="CR52" s="249"/>
      <c r="CS52" s="249"/>
      <c r="CT52" s="249"/>
    </row>
    <row r="53" spans="2:98" ht="5.0999999999999996" customHeight="1">
      <c r="B53" s="277">
        <v>1040</v>
      </c>
      <c r="C53" s="285"/>
      <c r="D53" s="279"/>
      <c r="E53" s="279"/>
      <c r="F53" s="279"/>
      <c r="G53" s="279"/>
      <c r="H53" s="279"/>
      <c r="I53" s="279"/>
      <c r="J53" s="279"/>
      <c r="K53" s="279"/>
      <c r="L53" s="279"/>
      <c r="M53" s="279"/>
      <c r="N53" s="279"/>
      <c r="O53" s="291"/>
      <c r="P53" s="279"/>
      <c r="Q53" s="279"/>
      <c r="R53" s="279"/>
      <c r="S53" s="279"/>
      <c r="T53" s="279"/>
      <c r="U53" s="279"/>
      <c r="V53" s="287"/>
      <c r="W53" s="279"/>
      <c r="X53" s="287"/>
      <c r="Y53" s="287"/>
      <c r="Z53" s="287"/>
      <c r="AA53" s="287"/>
      <c r="AB53" s="287"/>
      <c r="AC53" s="287"/>
      <c r="AD53" s="287"/>
      <c r="AE53" s="287"/>
      <c r="AF53" s="291"/>
      <c r="AG53" s="287"/>
      <c r="AH53" s="287"/>
      <c r="AI53" s="287"/>
      <c r="AJ53" s="287"/>
      <c r="AK53" s="287"/>
      <c r="AL53" s="287"/>
      <c r="AM53" s="287"/>
      <c r="AN53" s="287"/>
      <c r="AO53" s="287"/>
      <c r="AP53" s="287"/>
      <c r="AQ53" s="287"/>
      <c r="AR53" s="287"/>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c r="BT53" s="287"/>
      <c r="BU53" s="287"/>
      <c r="BV53" s="287"/>
      <c r="BW53" s="287"/>
      <c r="BX53" s="287"/>
      <c r="BY53" s="287"/>
      <c r="BZ53" s="287"/>
      <c r="CA53" s="287"/>
      <c r="CB53" s="287"/>
      <c r="CC53" s="287"/>
      <c r="CD53" s="287"/>
      <c r="CE53" s="287"/>
      <c r="CF53" s="288"/>
      <c r="CG53" s="249"/>
      <c r="CH53" s="249"/>
      <c r="CI53" s="249"/>
      <c r="CJ53" s="249"/>
      <c r="CK53" s="249"/>
      <c r="CL53" s="249"/>
      <c r="CM53" s="249"/>
      <c r="CN53" s="249"/>
      <c r="CO53" s="249"/>
      <c r="CP53" s="249"/>
      <c r="CQ53" s="249"/>
      <c r="CR53" s="249"/>
      <c r="CS53" s="249"/>
      <c r="CT53" s="249"/>
    </row>
    <row r="54" spans="2:98" ht="5.0999999999999996" customHeight="1">
      <c r="B54" s="277">
        <v>1030</v>
      </c>
      <c r="C54" s="285"/>
      <c r="D54" s="286"/>
      <c r="E54" s="279"/>
      <c r="F54" s="286"/>
      <c r="G54" s="279"/>
      <c r="H54" s="286"/>
      <c r="I54" s="279"/>
      <c r="J54" s="286"/>
      <c r="K54" s="279"/>
      <c r="L54" s="286"/>
      <c r="M54" s="279"/>
      <c r="N54" s="286"/>
      <c r="O54" s="279"/>
      <c r="P54" s="286"/>
      <c r="Q54" s="279"/>
      <c r="R54" s="286"/>
      <c r="S54" s="279"/>
      <c r="T54" s="286"/>
      <c r="U54" s="279"/>
      <c r="V54" s="287"/>
      <c r="W54" s="287"/>
      <c r="X54" s="287"/>
      <c r="Y54" s="287"/>
      <c r="Z54" s="287"/>
      <c r="AA54" s="287"/>
      <c r="AB54" s="287"/>
      <c r="AC54" s="287"/>
      <c r="AD54" s="287"/>
      <c r="AE54" s="287"/>
      <c r="AF54" s="287"/>
      <c r="AG54" s="287"/>
      <c r="AH54" s="287"/>
      <c r="AI54" s="287"/>
      <c r="AJ54" s="287"/>
      <c r="AK54" s="287"/>
      <c r="AL54" s="287"/>
      <c r="AM54" s="287"/>
      <c r="AN54" s="287"/>
      <c r="AO54" s="287"/>
      <c r="AP54" s="287"/>
      <c r="AQ54" s="287"/>
      <c r="AR54" s="287"/>
      <c r="AS54" s="287"/>
      <c r="AT54" s="287"/>
      <c r="AU54" s="287"/>
      <c r="AV54" s="287"/>
      <c r="AW54" s="287"/>
      <c r="AX54" s="287"/>
      <c r="AY54" s="287"/>
      <c r="AZ54" s="287"/>
      <c r="BA54" s="287"/>
      <c r="BB54" s="287"/>
      <c r="BC54" s="287"/>
      <c r="BD54" s="287"/>
      <c r="BE54" s="287"/>
      <c r="BF54" s="287"/>
      <c r="BG54" s="287"/>
      <c r="BH54" s="287"/>
      <c r="BI54" s="287"/>
      <c r="BJ54" s="287"/>
      <c r="BK54" s="287"/>
      <c r="BL54" s="287"/>
      <c r="BM54" s="287"/>
      <c r="BN54" s="287"/>
      <c r="BO54" s="287"/>
      <c r="BP54" s="287"/>
      <c r="BQ54" s="287"/>
      <c r="BR54" s="287"/>
      <c r="BS54" s="287"/>
      <c r="BT54" s="287"/>
      <c r="BU54" s="287"/>
      <c r="BV54" s="287"/>
      <c r="BW54" s="287"/>
      <c r="BX54" s="287"/>
      <c r="BY54" s="287"/>
      <c r="BZ54" s="287"/>
      <c r="CA54" s="287"/>
      <c r="CB54" s="287"/>
      <c r="CC54" s="287"/>
      <c r="CD54" s="287"/>
      <c r="CE54" s="287"/>
      <c r="CF54" s="288"/>
      <c r="CG54" s="249"/>
      <c r="CH54" s="249"/>
      <c r="CI54" s="249"/>
      <c r="CJ54" s="249"/>
      <c r="CK54" s="249"/>
      <c r="CL54" s="249"/>
      <c r="CM54" s="249"/>
      <c r="CN54" s="249"/>
      <c r="CO54" s="249"/>
      <c r="CP54" s="249"/>
      <c r="CQ54" s="249"/>
      <c r="CR54" s="249"/>
      <c r="CS54" s="249"/>
      <c r="CT54" s="249"/>
    </row>
    <row r="55" spans="2:98" ht="5.0999999999999996" customHeight="1">
      <c r="B55" s="277">
        <v>1020</v>
      </c>
      <c r="C55" s="285"/>
      <c r="D55" s="286"/>
      <c r="E55" s="279"/>
      <c r="F55" s="286"/>
      <c r="G55" s="279"/>
      <c r="H55" s="286"/>
      <c r="I55" s="279"/>
      <c r="J55" s="286"/>
      <c r="K55" s="279"/>
      <c r="L55" s="286"/>
      <c r="M55" s="279"/>
      <c r="N55" s="286"/>
      <c r="O55" s="279"/>
      <c r="P55" s="286"/>
      <c r="Q55" s="279"/>
      <c r="R55" s="286"/>
      <c r="S55" s="279"/>
      <c r="T55" s="286"/>
      <c r="U55" s="279"/>
      <c r="V55" s="287"/>
      <c r="W55" s="287"/>
      <c r="X55" s="287"/>
      <c r="Y55" s="287"/>
      <c r="Z55" s="287"/>
      <c r="AA55" s="287"/>
      <c r="AB55" s="287"/>
      <c r="AC55" s="287"/>
      <c r="AD55" s="287"/>
      <c r="AE55" s="287"/>
      <c r="AF55" s="287"/>
      <c r="AG55" s="287"/>
      <c r="AH55" s="287"/>
      <c r="AI55" s="287"/>
      <c r="AJ55" s="287"/>
      <c r="AK55" s="287"/>
      <c r="AL55" s="287"/>
      <c r="AM55" s="287"/>
      <c r="AN55" s="287"/>
      <c r="AO55" s="287"/>
      <c r="AP55" s="287"/>
      <c r="AQ55" s="287"/>
      <c r="AR55" s="287"/>
      <c r="AS55" s="287"/>
      <c r="AT55" s="287"/>
      <c r="AU55" s="287"/>
      <c r="AV55" s="287"/>
      <c r="AW55" s="287"/>
      <c r="AX55" s="287"/>
      <c r="AY55" s="287"/>
      <c r="AZ55" s="287"/>
      <c r="BA55" s="287"/>
      <c r="BB55" s="287"/>
      <c r="BC55" s="287"/>
      <c r="BD55" s="287"/>
      <c r="BE55" s="287"/>
      <c r="BF55" s="287"/>
      <c r="BG55" s="287"/>
      <c r="BH55" s="287"/>
      <c r="BI55" s="287"/>
      <c r="BJ55" s="287"/>
      <c r="BK55" s="287"/>
      <c r="BL55" s="287"/>
      <c r="BM55" s="287"/>
      <c r="BN55" s="287"/>
      <c r="BO55" s="287"/>
      <c r="BP55" s="287"/>
      <c r="BQ55" s="287"/>
      <c r="BR55" s="287"/>
      <c r="BS55" s="287"/>
      <c r="BT55" s="287"/>
      <c r="BU55" s="287"/>
      <c r="BV55" s="287"/>
      <c r="BW55" s="287"/>
      <c r="BX55" s="287"/>
      <c r="BY55" s="287"/>
      <c r="BZ55" s="287"/>
      <c r="CA55" s="287"/>
      <c r="CB55" s="287"/>
      <c r="CC55" s="287"/>
      <c r="CD55" s="287"/>
      <c r="CE55" s="287"/>
      <c r="CF55" s="288"/>
      <c r="CG55" s="249"/>
      <c r="CH55" s="249"/>
      <c r="CI55" s="249"/>
      <c r="CJ55" s="249"/>
      <c r="CK55" s="249"/>
      <c r="CL55" s="249"/>
      <c r="CM55" s="249"/>
      <c r="CN55" s="249"/>
      <c r="CO55" s="249"/>
      <c r="CP55" s="249"/>
      <c r="CQ55" s="249"/>
      <c r="CR55" s="249"/>
      <c r="CS55" s="249"/>
      <c r="CT55" s="249"/>
    </row>
    <row r="56" spans="2:98" ht="5.0999999999999996" customHeight="1">
      <c r="B56" s="277">
        <v>1010</v>
      </c>
      <c r="C56" s="285"/>
      <c r="D56" s="286"/>
      <c r="E56" s="279"/>
      <c r="F56" s="286"/>
      <c r="G56" s="279"/>
      <c r="H56" s="286"/>
      <c r="I56" s="279"/>
      <c r="J56" s="286"/>
      <c r="K56" s="279"/>
      <c r="L56" s="286"/>
      <c r="M56" s="279"/>
      <c r="N56" s="286"/>
      <c r="O56" s="279"/>
      <c r="P56" s="286"/>
      <c r="Q56" s="279"/>
      <c r="R56" s="286"/>
      <c r="S56" s="279"/>
      <c r="T56" s="286"/>
      <c r="U56" s="279"/>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7"/>
      <c r="AT56" s="287"/>
      <c r="AU56" s="287"/>
      <c r="AV56" s="287"/>
      <c r="AW56" s="287"/>
      <c r="AX56" s="287"/>
      <c r="AY56" s="287"/>
      <c r="AZ56" s="287"/>
      <c r="BA56" s="287"/>
      <c r="BB56" s="287"/>
      <c r="BC56" s="287"/>
      <c r="BD56" s="287"/>
      <c r="BE56" s="287"/>
      <c r="BF56" s="287"/>
      <c r="BG56" s="287"/>
      <c r="BH56" s="287"/>
      <c r="BI56" s="287"/>
      <c r="BJ56" s="287"/>
      <c r="BK56" s="287"/>
      <c r="BL56" s="287"/>
      <c r="BM56" s="287"/>
      <c r="BN56" s="287"/>
      <c r="BO56" s="287"/>
      <c r="BP56" s="287"/>
      <c r="BQ56" s="287"/>
      <c r="BR56" s="287"/>
      <c r="BS56" s="287"/>
      <c r="BT56" s="287"/>
      <c r="BU56" s="287"/>
      <c r="BV56" s="287"/>
      <c r="BW56" s="287"/>
      <c r="BX56" s="287"/>
      <c r="BY56" s="287"/>
      <c r="BZ56" s="287"/>
      <c r="CA56" s="287"/>
      <c r="CB56" s="287"/>
      <c r="CC56" s="287"/>
      <c r="CD56" s="287"/>
      <c r="CE56" s="287"/>
      <c r="CF56" s="288"/>
    </row>
    <row r="57" spans="2:98" ht="5.0999999999999996" customHeight="1">
      <c r="B57" s="277">
        <v>1000</v>
      </c>
      <c r="C57" s="285"/>
      <c r="D57" s="286"/>
      <c r="E57" s="279"/>
      <c r="F57" s="286"/>
      <c r="G57" s="279"/>
      <c r="H57" s="286"/>
      <c r="I57" s="279"/>
      <c r="J57" s="286"/>
      <c r="K57" s="279"/>
      <c r="L57" s="286"/>
      <c r="M57" s="279"/>
      <c r="N57" s="286"/>
      <c r="O57" s="279"/>
      <c r="P57" s="286"/>
      <c r="Q57" s="279"/>
      <c r="R57" s="286"/>
      <c r="S57" s="279"/>
      <c r="T57" s="286"/>
      <c r="U57" s="279"/>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7"/>
      <c r="AT57" s="287"/>
      <c r="AU57" s="287"/>
      <c r="AV57" s="287"/>
      <c r="AW57" s="287"/>
      <c r="AX57" s="287"/>
      <c r="AY57" s="287"/>
      <c r="AZ57" s="287"/>
      <c r="BA57" s="287"/>
      <c r="BB57" s="287"/>
      <c r="BC57" s="287"/>
      <c r="BD57" s="287"/>
      <c r="BE57" s="287"/>
      <c r="BF57" s="287"/>
      <c r="BG57" s="287"/>
      <c r="BH57" s="287"/>
      <c r="BI57" s="287"/>
      <c r="BJ57" s="287"/>
      <c r="BK57" s="287"/>
      <c r="BL57" s="287"/>
      <c r="BM57" s="287"/>
      <c r="BN57" s="287"/>
      <c r="BO57" s="287"/>
      <c r="BP57" s="287"/>
      <c r="BQ57" s="287"/>
      <c r="BR57" s="287"/>
      <c r="BS57" s="287"/>
      <c r="BT57" s="287"/>
      <c r="BU57" s="287"/>
      <c r="BV57" s="287"/>
      <c r="BW57" s="287"/>
      <c r="BX57" s="287"/>
      <c r="BY57" s="287"/>
      <c r="BZ57" s="287"/>
      <c r="CA57" s="287"/>
      <c r="CB57" s="287"/>
      <c r="CC57" s="287"/>
      <c r="CD57" s="287"/>
      <c r="CE57" s="287"/>
      <c r="CF57" s="288"/>
    </row>
    <row r="58" spans="2:98" ht="5.0999999999999996" customHeight="1">
      <c r="B58" s="277">
        <v>990</v>
      </c>
      <c r="C58" s="285"/>
      <c r="D58" s="286"/>
      <c r="E58" s="279"/>
      <c r="F58" s="286"/>
      <c r="G58" s="279"/>
      <c r="H58" s="286"/>
      <c r="I58" s="279"/>
      <c r="J58" s="286"/>
      <c r="K58" s="279"/>
      <c r="L58" s="286"/>
      <c r="M58" s="279"/>
      <c r="N58" s="286"/>
      <c r="O58" s="279"/>
      <c r="P58" s="286"/>
      <c r="Q58" s="279"/>
      <c r="R58" s="286"/>
      <c r="S58" s="279"/>
      <c r="T58" s="286"/>
      <c r="U58" s="279"/>
      <c r="V58" s="287"/>
      <c r="W58" s="287"/>
      <c r="X58" s="287"/>
      <c r="Y58" s="287"/>
      <c r="Z58" s="287"/>
      <c r="AA58" s="287"/>
      <c r="AB58" s="287"/>
      <c r="AC58" s="287"/>
      <c r="AD58" s="287"/>
      <c r="AE58" s="287"/>
      <c r="AF58" s="287"/>
      <c r="AG58" s="287"/>
      <c r="AH58" s="287"/>
      <c r="AI58" s="287"/>
      <c r="AJ58" s="287"/>
      <c r="AK58" s="287"/>
      <c r="AL58" s="287"/>
      <c r="AM58" s="287"/>
      <c r="AN58" s="287"/>
      <c r="AO58" s="287"/>
      <c r="AP58" s="287"/>
      <c r="AQ58" s="287"/>
      <c r="AR58" s="287"/>
      <c r="AS58" s="287"/>
      <c r="AT58" s="287"/>
      <c r="AU58" s="287"/>
      <c r="AV58" s="287"/>
      <c r="AW58" s="287"/>
      <c r="AX58" s="287"/>
      <c r="AY58" s="287"/>
      <c r="AZ58" s="287"/>
      <c r="BA58" s="287"/>
      <c r="BB58" s="287"/>
      <c r="BC58" s="287"/>
      <c r="BD58" s="287"/>
      <c r="BE58" s="287"/>
      <c r="BF58" s="287"/>
      <c r="BG58" s="287"/>
      <c r="BH58" s="287"/>
      <c r="BI58" s="287"/>
      <c r="BJ58" s="287"/>
      <c r="BK58" s="287"/>
      <c r="BL58" s="287"/>
      <c r="BM58" s="287"/>
      <c r="BN58" s="287"/>
      <c r="BO58" s="287"/>
      <c r="BP58" s="287"/>
      <c r="BQ58" s="287"/>
      <c r="BR58" s="287"/>
      <c r="BS58" s="287"/>
      <c r="BT58" s="287"/>
      <c r="BU58" s="287"/>
      <c r="BV58" s="287"/>
      <c r="BW58" s="287"/>
      <c r="BX58" s="287"/>
      <c r="BY58" s="287"/>
      <c r="BZ58" s="287"/>
      <c r="CA58" s="287"/>
      <c r="CB58" s="287"/>
      <c r="CC58" s="287"/>
      <c r="CD58" s="287"/>
      <c r="CE58" s="287"/>
      <c r="CF58" s="288"/>
    </row>
    <row r="59" spans="2:98" ht="5.0999999999999996" customHeight="1">
      <c r="B59" s="277">
        <v>980</v>
      </c>
      <c r="C59" s="285"/>
      <c r="D59" s="286"/>
      <c r="E59" s="279"/>
      <c r="F59" s="286"/>
      <c r="G59" s="279"/>
      <c r="H59" s="286"/>
      <c r="I59" s="279"/>
      <c r="J59" s="286"/>
      <c r="K59" s="279"/>
      <c r="L59" s="286"/>
      <c r="M59" s="279"/>
      <c r="N59" s="286"/>
      <c r="O59" s="279"/>
      <c r="P59" s="286"/>
      <c r="Q59" s="279"/>
      <c r="R59" s="286"/>
      <c r="S59" s="279"/>
      <c r="T59" s="286"/>
      <c r="U59" s="279"/>
      <c r="V59" s="287"/>
      <c r="W59" s="287"/>
      <c r="X59" s="287"/>
      <c r="Y59" s="287"/>
      <c r="Z59" s="287"/>
      <c r="AA59" s="287"/>
      <c r="AB59" s="287"/>
      <c r="AC59" s="287"/>
      <c r="AD59" s="287"/>
      <c r="AE59" s="287"/>
      <c r="AF59" s="287"/>
      <c r="AG59" s="287"/>
      <c r="AH59" s="287"/>
      <c r="AI59" s="287"/>
      <c r="AJ59" s="287"/>
      <c r="AK59" s="287"/>
      <c r="AL59" s="287"/>
      <c r="AM59" s="287"/>
      <c r="AN59" s="287"/>
      <c r="AO59" s="287"/>
      <c r="AP59" s="287"/>
      <c r="AQ59" s="287"/>
      <c r="AR59" s="287"/>
      <c r="AS59" s="287"/>
      <c r="AT59" s="287"/>
      <c r="AU59" s="287"/>
      <c r="AV59" s="287"/>
      <c r="AW59" s="287"/>
      <c r="AX59" s="287"/>
      <c r="AY59" s="287"/>
      <c r="AZ59" s="287"/>
      <c r="BA59" s="287"/>
      <c r="BB59" s="287"/>
      <c r="BC59" s="287"/>
      <c r="BD59" s="287"/>
      <c r="BE59" s="287"/>
      <c r="BF59" s="287"/>
      <c r="BG59" s="287"/>
      <c r="BH59" s="287"/>
      <c r="BI59" s="287"/>
      <c r="BJ59" s="287"/>
      <c r="BK59" s="287"/>
      <c r="BL59" s="287"/>
      <c r="BM59" s="287"/>
      <c r="BN59" s="287"/>
      <c r="BO59" s="287"/>
      <c r="BP59" s="287"/>
      <c r="BQ59" s="287"/>
      <c r="BR59" s="287"/>
      <c r="BS59" s="287"/>
      <c r="BT59" s="287"/>
      <c r="BU59" s="287"/>
      <c r="BV59" s="287"/>
      <c r="BW59" s="287"/>
      <c r="BX59" s="287"/>
      <c r="BY59" s="287"/>
      <c r="BZ59" s="287"/>
      <c r="CA59" s="287"/>
      <c r="CB59" s="287"/>
      <c r="CC59" s="287"/>
      <c r="CD59" s="287"/>
      <c r="CE59" s="287"/>
      <c r="CF59" s="288"/>
    </row>
    <row r="60" spans="2:98" ht="5.0999999999999996" customHeight="1">
      <c r="B60" s="277">
        <v>970</v>
      </c>
      <c r="C60" s="285"/>
      <c r="D60" s="286"/>
      <c r="E60" s="279"/>
      <c r="F60" s="286"/>
      <c r="G60" s="279"/>
      <c r="H60" s="286"/>
      <c r="I60" s="279"/>
      <c r="J60" s="286"/>
      <c r="K60" s="279"/>
      <c r="L60" s="286"/>
      <c r="M60" s="279"/>
      <c r="N60" s="286"/>
      <c r="O60" s="279"/>
      <c r="P60" s="286"/>
      <c r="Q60" s="279"/>
      <c r="R60" s="286"/>
      <c r="S60" s="279"/>
      <c r="T60" s="286"/>
      <c r="U60" s="279"/>
      <c r="V60" s="287"/>
      <c r="W60" s="287"/>
      <c r="X60" s="287"/>
      <c r="Y60" s="287"/>
      <c r="Z60" s="287"/>
      <c r="AA60" s="287"/>
      <c r="AB60" s="287"/>
      <c r="AC60" s="287"/>
      <c r="AD60" s="287"/>
      <c r="AE60" s="287"/>
      <c r="AF60" s="287"/>
      <c r="AG60" s="287"/>
      <c r="AH60" s="287"/>
      <c r="AI60" s="287"/>
      <c r="AJ60" s="287"/>
      <c r="AK60" s="287"/>
      <c r="AL60" s="287"/>
      <c r="AM60" s="287"/>
      <c r="AN60" s="287"/>
      <c r="AO60" s="287"/>
      <c r="AP60" s="287"/>
      <c r="AQ60" s="287"/>
      <c r="AR60" s="287"/>
      <c r="AS60" s="287"/>
      <c r="AT60" s="287"/>
      <c r="AU60" s="287"/>
      <c r="AV60" s="287"/>
      <c r="AW60" s="287"/>
      <c r="AX60" s="287"/>
      <c r="AY60" s="287"/>
      <c r="AZ60" s="287"/>
      <c r="BA60" s="287"/>
      <c r="BB60" s="287"/>
      <c r="BC60" s="287"/>
      <c r="BD60" s="287"/>
      <c r="BE60" s="287"/>
      <c r="BF60" s="287"/>
      <c r="BG60" s="287"/>
      <c r="BH60" s="287"/>
      <c r="BI60" s="287"/>
      <c r="BJ60" s="287"/>
      <c r="BK60" s="287"/>
      <c r="BL60" s="287"/>
      <c r="BM60" s="287"/>
      <c r="BN60" s="287"/>
      <c r="BO60" s="287"/>
      <c r="BP60" s="287"/>
      <c r="BQ60" s="287"/>
      <c r="BR60" s="287"/>
      <c r="BS60" s="287"/>
      <c r="BT60" s="287"/>
      <c r="BU60" s="287"/>
      <c r="BV60" s="287"/>
      <c r="BW60" s="287"/>
      <c r="BX60" s="287"/>
      <c r="BY60" s="287"/>
      <c r="BZ60" s="287"/>
      <c r="CA60" s="287"/>
      <c r="CB60" s="287"/>
      <c r="CC60" s="287"/>
      <c r="CD60" s="287"/>
      <c r="CE60" s="287"/>
      <c r="CF60" s="288"/>
    </row>
    <row r="61" spans="2:98" ht="5.0999999999999996" customHeight="1">
      <c r="B61" s="277">
        <v>960</v>
      </c>
      <c r="C61" s="285"/>
      <c r="D61" s="279"/>
      <c r="E61" s="289"/>
      <c r="F61" s="279"/>
      <c r="G61" s="279"/>
      <c r="H61" s="279"/>
      <c r="I61" s="279"/>
      <c r="J61" s="279"/>
      <c r="K61" s="279"/>
      <c r="L61" s="279"/>
      <c r="M61" s="279"/>
      <c r="N61" s="279"/>
      <c r="O61" s="279"/>
      <c r="P61" s="279"/>
      <c r="Q61" s="279"/>
      <c r="R61" s="279"/>
      <c r="S61" s="279"/>
      <c r="T61" s="279"/>
      <c r="U61" s="279"/>
      <c r="V61" s="287"/>
      <c r="W61" s="287"/>
      <c r="X61" s="287"/>
      <c r="Y61" s="287"/>
      <c r="Z61" s="287"/>
      <c r="AA61" s="287"/>
      <c r="AB61" s="287"/>
      <c r="AC61" s="287"/>
      <c r="AD61" s="287"/>
      <c r="AE61" s="287"/>
      <c r="AF61" s="287"/>
      <c r="AG61" s="287"/>
      <c r="AH61" s="287"/>
      <c r="AI61" s="287"/>
      <c r="AJ61" s="287"/>
      <c r="AK61" s="287"/>
      <c r="AL61" s="287"/>
      <c r="AM61" s="287"/>
      <c r="AN61" s="287"/>
      <c r="AO61" s="287"/>
      <c r="AP61" s="287"/>
      <c r="AQ61" s="287"/>
      <c r="AR61" s="287"/>
      <c r="AS61" s="287"/>
      <c r="AT61" s="287"/>
      <c r="AU61" s="287"/>
      <c r="AV61" s="287"/>
      <c r="AW61" s="287"/>
      <c r="AX61" s="287"/>
      <c r="AY61" s="287"/>
      <c r="AZ61" s="287"/>
      <c r="BA61" s="287"/>
      <c r="BB61" s="287"/>
      <c r="BC61" s="287"/>
      <c r="BD61" s="287"/>
      <c r="BE61" s="287"/>
      <c r="BF61" s="287"/>
      <c r="BG61" s="287"/>
      <c r="BH61" s="287"/>
      <c r="BI61" s="287"/>
      <c r="BJ61" s="287"/>
      <c r="BK61" s="287"/>
      <c r="BL61" s="287"/>
      <c r="BM61" s="287"/>
      <c r="BN61" s="287"/>
      <c r="BO61" s="287"/>
      <c r="BP61" s="287"/>
      <c r="BQ61" s="287"/>
      <c r="BR61" s="287"/>
      <c r="BS61" s="287"/>
      <c r="BT61" s="287"/>
      <c r="BU61" s="287"/>
      <c r="BV61" s="287"/>
      <c r="BW61" s="287"/>
      <c r="BX61" s="287"/>
      <c r="BY61" s="287"/>
      <c r="BZ61" s="287"/>
      <c r="CA61" s="287"/>
      <c r="CB61" s="287"/>
      <c r="CC61" s="287"/>
      <c r="CD61" s="287"/>
      <c r="CE61" s="287"/>
      <c r="CF61" s="288"/>
    </row>
    <row r="62" spans="2:98" ht="5.0999999999999996" customHeight="1">
      <c r="B62" s="277">
        <v>950</v>
      </c>
      <c r="C62" s="285"/>
      <c r="D62" s="279"/>
      <c r="E62" s="279"/>
      <c r="F62" s="279"/>
      <c r="G62" s="279"/>
      <c r="H62" s="279"/>
      <c r="I62" s="279"/>
      <c r="J62" s="279"/>
      <c r="K62" s="279"/>
      <c r="L62" s="279"/>
      <c r="M62" s="279"/>
      <c r="N62" s="279"/>
      <c r="O62" s="279"/>
      <c r="P62" s="279"/>
      <c r="Q62" s="279"/>
      <c r="R62" s="279"/>
      <c r="S62" s="279"/>
      <c r="T62" s="279"/>
      <c r="U62" s="279"/>
      <c r="V62" s="287"/>
      <c r="W62" s="279"/>
      <c r="X62" s="287"/>
      <c r="Y62" s="287"/>
      <c r="Z62" s="287"/>
      <c r="AA62" s="287"/>
      <c r="AB62" s="287"/>
      <c r="AC62" s="287"/>
      <c r="AD62" s="287"/>
      <c r="AE62" s="287"/>
      <c r="AF62" s="287"/>
      <c r="AG62" s="287"/>
      <c r="AH62" s="287"/>
      <c r="AI62" s="287"/>
      <c r="AJ62" s="287"/>
      <c r="AK62" s="287"/>
      <c r="AL62" s="287"/>
      <c r="AM62" s="287"/>
      <c r="AN62" s="287"/>
      <c r="AO62" s="287"/>
      <c r="AP62" s="287"/>
      <c r="AQ62" s="287"/>
      <c r="AR62" s="287"/>
      <c r="AS62" s="287"/>
      <c r="AT62" s="287"/>
      <c r="AU62" s="287"/>
      <c r="AV62" s="287"/>
      <c r="AW62" s="287"/>
      <c r="AX62" s="287"/>
      <c r="AY62" s="287"/>
      <c r="AZ62" s="287"/>
      <c r="BA62" s="287"/>
      <c r="BB62" s="287"/>
      <c r="BC62" s="287"/>
      <c r="BD62" s="287"/>
      <c r="BE62" s="287"/>
      <c r="BF62" s="287"/>
      <c r="BG62" s="287"/>
      <c r="BH62" s="287"/>
      <c r="BI62" s="287"/>
      <c r="BJ62" s="287"/>
      <c r="BK62" s="287"/>
      <c r="BL62" s="287"/>
      <c r="BM62" s="287"/>
      <c r="BN62" s="287"/>
      <c r="BO62" s="287"/>
      <c r="BP62" s="287"/>
      <c r="BQ62" s="287"/>
      <c r="BR62" s="287"/>
      <c r="BS62" s="287"/>
      <c r="BT62" s="287"/>
      <c r="BU62" s="287"/>
      <c r="BV62" s="287"/>
      <c r="BW62" s="287"/>
      <c r="BX62" s="287"/>
      <c r="BY62" s="287"/>
      <c r="BZ62" s="287"/>
      <c r="CA62" s="287"/>
      <c r="CB62" s="287"/>
      <c r="CC62" s="287"/>
      <c r="CD62" s="287"/>
      <c r="CE62" s="287"/>
      <c r="CF62" s="288"/>
    </row>
    <row r="63" spans="2:98" ht="5.0999999999999996" customHeight="1">
      <c r="B63" s="277">
        <v>940</v>
      </c>
      <c r="C63" s="285"/>
      <c r="D63" s="289"/>
      <c r="E63" s="289"/>
      <c r="F63" s="279"/>
      <c r="G63" s="279"/>
      <c r="H63" s="279"/>
      <c r="I63" s="279"/>
      <c r="J63" s="279"/>
      <c r="K63" s="279"/>
      <c r="L63" s="279"/>
      <c r="M63" s="279"/>
      <c r="N63" s="279"/>
      <c r="O63" s="279"/>
      <c r="P63" s="279"/>
      <c r="Q63" s="279"/>
      <c r="R63" s="279"/>
      <c r="S63" s="279"/>
      <c r="T63" s="279"/>
      <c r="U63" s="279"/>
      <c r="V63" s="287"/>
      <c r="W63" s="279"/>
      <c r="X63" s="287"/>
      <c r="Y63" s="287"/>
      <c r="Z63" s="287"/>
      <c r="AA63" s="287"/>
      <c r="AB63" s="287"/>
      <c r="AC63" s="287"/>
      <c r="AD63" s="287"/>
      <c r="AE63" s="287"/>
      <c r="AF63" s="287"/>
      <c r="AG63" s="287"/>
      <c r="AH63" s="287"/>
      <c r="AI63" s="287"/>
      <c r="AJ63" s="287"/>
      <c r="AK63" s="287"/>
      <c r="AL63" s="287"/>
      <c r="AM63" s="287"/>
      <c r="AN63" s="287"/>
      <c r="AO63" s="287"/>
      <c r="AP63" s="287"/>
      <c r="AQ63" s="287"/>
      <c r="AR63" s="287"/>
      <c r="AS63" s="287"/>
      <c r="AT63" s="287"/>
      <c r="AU63" s="287"/>
      <c r="AV63" s="287"/>
      <c r="AW63" s="287"/>
      <c r="AX63" s="287"/>
      <c r="AY63" s="287"/>
      <c r="AZ63" s="287"/>
      <c r="BA63" s="287"/>
      <c r="BB63" s="287"/>
      <c r="BC63" s="287"/>
      <c r="BD63" s="287"/>
      <c r="BE63" s="287"/>
      <c r="BF63" s="287"/>
      <c r="BG63" s="287"/>
      <c r="BH63" s="287"/>
      <c r="BI63" s="287"/>
      <c r="BJ63" s="287"/>
      <c r="BK63" s="287"/>
      <c r="BL63" s="287"/>
      <c r="BM63" s="287"/>
      <c r="BN63" s="287"/>
      <c r="BO63" s="287"/>
      <c r="BP63" s="287"/>
      <c r="BQ63" s="287"/>
      <c r="BR63" s="287"/>
      <c r="BS63" s="287"/>
      <c r="BT63" s="287"/>
      <c r="BU63" s="287"/>
      <c r="BV63" s="287"/>
      <c r="BW63" s="287"/>
      <c r="BX63" s="287"/>
      <c r="BY63" s="287"/>
      <c r="BZ63" s="287"/>
      <c r="CA63" s="287"/>
      <c r="CB63" s="287"/>
      <c r="CC63" s="287"/>
      <c r="CD63" s="287"/>
      <c r="CE63" s="287"/>
      <c r="CF63" s="288"/>
    </row>
    <row r="64" spans="2:98" ht="5.0999999999999996" customHeight="1">
      <c r="B64" s="277">
        <v>930</v>
      </c>
      <c r="C64" s="285"/>
      <c r="D64" s="279"/>
      <c r="E64" s="279"/>
      <c r="F64" s="289"/>
      <c r="G64" s="279"/>
      <c r="H64" s="279"/>
      <c r="I64" s="279"/>
      <c r="J64" s="279"/>
      <c r="K64" s="279"/>
      <c r="L64" s="279"/>
      <c r="M64" s="279"/>
      <c r="N64" s="279"/>
      <c r="O64" s="279"/>
      <c r="P64" s="279"/>
      <c r="Q64" s="279"/>
      <c r="R64" s="279"/>
      <c r="S64" s="279"/>
      <c r="T64" s="279"/>
      <c r="U64" s="279"/>
      <c r="V64" s="287"/>
      <c r="W64" s="279"/>
      <c r="X64" s="287"/>
      <c r="Y64" s="287"/>
      <c r="Z64" s="287"/>
      <c r="AA64" s="287"/>
      <c r="AB64" s="287"/>
      <c r="AC64" s="287"/>
      <c r="AD64" s="287"/>
      <c r="AE64" s="287"/>
      <c r="AF64" s="287"/>
      <c r="AG64" s="287"/>
      <c r="AH64" s="287"/>
      <c r="AI64" s="287"/>
      <c r="AJ64" s="287"/>
      <c r="AK64" s="287"/>
      <c r="AL64" s="287"/>
      <c r="AM64" s="287"/>
      <c r="AN64" s="287"/>
      <c r="AO64" s="287"/>
      <c r="AP64" s="287"/>
      <c r="AQ64" s="287"/>
      <c r="AR64" s="287"/>
      <c r="AS64" s="287"/>
      <c r="AT64" s="287"/>
      <c r="AU64" s="287"/>
      <c r="AV64" s="287"/>
      <c r="AW64" s="287"/>
      <c r="AX64" s="287"/>
      <c r="AY64" s="287"/>
      <c r="AZ64" s="287"/>
      <c r="BA64" s="287"/>
      <c r="BB64" s="287"/>
      <c r="BC64" s="287"/>
      <c r="BD64" s="287"/>
      <c r="BE64" s="287"/>
      <c r="BF64" s="287"/>
      <c r="BG64" s="287"/>
      <c r="BH64" s="287"/>
      <c r="BI64" s="287"/>
      <c r="BJ64" s="287"/>
      <c r="BK64" s="287"/>
      <c r="BL64" s="287"/>
      <c r="BM64" s="287"/>
      <c r="BN64" s="287"/>
      <c r="BO64" s="287"/>
      <c r="BP64" s="287"/>
      <c r="BQ64" s="287"/>
      <c r="BR64" s="287"/>
      <c r="BS64" s="287"/>
      <c r="BT64" s="287"/>
      <c r="BU64" s="287"/>
      <c r="BV64" s="287"/>
      <c r="BW64" s="287"/>
      <c r="BX64" s="287"/>
      <c r="BY64" s="287"/>
      <c r="BZ64" s="287"/>
      <c r="CA64" s="287"/>
      <c r="CB64" s="287"/>
      <c r="CC64" s="287"/>
      <c r="CD64" s="287"/>
      <c r="CE64" s="287"/>
      <c r="CF64" s="288"/>
    </row>
    <row r="65" spans="2:84" ht="5.0999999999999996" customHeight="1">
      <c r="B65" s="277">
        <v>920</v>
      </c>
      <c r="C65" s="285"/>
      <c r="D65" s="279"/>
      <c r="E65" s="279"/>
      <c r="F65" s="279"/>
      <c r="G65" s="279"/>
      <c r="H65" s="279"/>
      <c r="I65" s="279"/>
      <c r="J65" s="279"/>
      <c r="K65" s="279"/>
      <c r="L65" s="279"/>
      <c r="M65" s="279"/>
      <c r="N65" s="279"/>
      <c r="O65" s="279"/>
      <c r="P65" s="279"/>
      <c r="Q65" s="279"/>
      <c r="R65" s="279"/>
      <c r="S65" s="279"/>
      <c r="T65" s="279"/>
      <c r="U65" s="279"/>
      <c r="V65" s="287"/>
      <c r="W65" s="279"/>
      <c r="X65" s="287"/>
      <c r="Y65" s="287"/>
      <c r="Z65" s="287"/>
      <c r="AA65" s="287"/>
      <c r="AB65" s="287"/>
      <c r="AC65" s="287"/>
      <c r="AD65" s="287"/>
      <c r="AE65" s="287"/>
      <c r="AF65" s="287"/>
      <c r="AG65" s="287"/>
      <c r="AH65" s="287"/>
      <c r="AI65" s="287"/>
      <c r="AJ65" s="287"/>
      <c r="AK65" s="287"/>
      <c r="AL65" s="287"/>
      <c r="AM65" s="287"/>
      <c r="AN65" s="287"/>
      <c r="AO65" s="287"/>
      <c r="AP65" s="287"/>
      <c r="AQ65" s="287"/>
      <c r="AR65" s="287"/>
      <c r="AS65" s="287"/>
      <c r="AT65" s="287"/>
      <c r="AU65" s="287"/>
      <c r="AV65" s="287"/>
      <c r="AW65" s="287"/>
      <c r="AX65" s="287"/>
      <c r="AY65" s="287"/>
      <c r="AZ65" s="287"/>
      <c r="BA65" s="287"/>
      <c r="BB65" s="287"/>
      <c r="BC65" s="287"/>
      <c r="BD65" s="287"/>
      <c r="BE65" s="287"/>
      <c r="BF65" s="287"/>
      <c r="BG65" s="287"/>
      <c r="BH65" s="287"/>
      <c r="BI65" s="287"/>
      <c r="BJ65" s="287"/>
      <c r="BK65" s="287"/>
      <c r="BL65" s="287"/>
      <c r="BM65" s="287"/>
      <c r="BN65" s="287"/>
      <c r="BO65" s="287"/>
      <c r="BP65" s="287"/>
      <c r="BQ65" s="287"/>
      <c r="BR65" s="287"/>
      <c r="BS65" s="287"/>
      <c r="BT65" s="287"/>
      <c r="BU65" s="287"/>
      <c r="BV65" s="287"/>
      <c r="BW65" s="287"/>
      <c r="BX65" s="287"/>
      <c r="BY65" s="287"/>
      <c r="BZ65" s="287"/>
      <c r="CA65" s="287"/>
      <c r="CB65" s="287"/>
      <c r="CC65" s="287"/>
      <c r="CD65" s="287"/>
      <c r="CE65" s="287"/>
      <c r="CF65" s="288"/>
    </row>
    <row r="66" spans="2:84" ht="5.0999999999999996" customHeight="1">
      <c r="B66" s="277">
        <v>910</v>
      </c>
      <c r="C66" s="285"/>
      <c r="D66" s="279"/>
      <c r="E66" s="286"/>
      <c r="F66" s="279"/>
      <c r="G66" s="286"/>
      <c r="H66" s="279"/>
      <c r="I66" s="286"/>
      <c r="J66" s="279"/>
      <c r="K66" s="286"/>
      <c r="L66" s="279"/>
      <c r="M66" s="286"/>
      <c r="N66" s="279"/>
      <c r="O66" s="286"/>
      <c r="P66" s="279"/>
      <c r="Q66" s="286"/>
      <c r="R66" s="279"/>
      <c r="S66" s="286"/>
      <c r="T66" s="279"/>
      <c r="U66" s="286"/>
      <c r="V66" s="287"/>
      <c r="W66" s="279"/>
      <c r="X66" s="287"/>
      <c r="Y66" s="287"/>
      <c r="Z66" s="287"/>
      <c r="AA66" s="287"/>
      <c r="AB66" s="287"/>
      <c r="AC66" s="287"/>
      <c r="AD66" s="287"/>
      <c r="AE66" s="287"/>
      <c r="AF66" s="287"/>
      <c r="AG66" s="287"/>
      <c r="AH66" s="287"/>
      <c r="AI66" s="287"/>
      <c r="AJ66" s="287"/>
      <c r="AK66" s="287"/>
      <c r="AL66" s="287"/>
      <c r="AM66" s="287"/>
      <c r="AN66" s="287"/>
      <c r="AO66" s="287"/>
      <c r="AP66" s="287"/>
      <c r="AQ66" s="287"/>
      <c r="AR66" s="287"/>
      <c r="AS66" s="287"/>
      <c r="AT66" s="287"/>
      <c r="AU66" s="287"/>
      <c r="AV66" s="287"/>
      <c r="AW66" s="287"/>
      <c r="AX66" s="287"/>
      <c r="AY66" s="287"/>
      <c r="AZ66" s="287"/>
      <c r="BA66" s="287"/>
      <c r="BB66" s="287"/>
      <c r="BC66" s="287"/>
      <c r="BD66" s="287"/>
      <c r="BE66" s="287"/>
      <c r="BF66" s="287"/>
      <c r="BG66" s="287"/>
      <c r="BH66" s="287"/>
      <c r="BI66" s="287"/>
      <c r="BJ66" s="287"/>
      <c r="BK66" s="287"/>
      <c r="BL66" s="287"/>
      <c r="BM66" s="287"/>
      <c r="BN66" s="287"/>
      <c r="BO66" s="287"/>
      <c r="BP66" s="287"/>
      <c r="BQ66" s="287"/>
      <c r="BR66" s="287"/>
      <c r="BS66" s="287"/>
      <c r="BT66" s="287"/>
      <c r="BU66" s="287"/>
      <c r="BV66" s="287"/>
      <c r="BW66" s="287"/>
      <c r="BX66" s="287"/>
      <c r="BY66" s="287"/>
      <c r="BZ66" s="287"/>
      <c r="CA66" s="287"/>
      <c r="CB66" s="287"/>
      <c r="CC66" s="287"/>
      <c r="CD66" s="287"/>
      <c r="CE66" s="287"/>
      <c r="CF66" s="288"/>
    </row>
    <row r="67" spans="2:84" ht="5.0999999999999996" customHeight="1">
      <c r="B67" s="277">
        <v>900</v>
      </c>
      <c r="C67" s="285"/>
      <c r="D67" s="279"/>
      <c r="E67" s="286"/>
      <c r="F67" s="279"/>
      <c r="G67" s="286"/>
      <c r="H67" s="279"/>
      <c r="I67" s="286"/>
      <c r="J67" s="279"/>
      <c r="K67" s="286"/>
      <c r="L67" s="279"/>
      <c r="M67" s="286"/>
      <c r="N67" s="279"/>
      <c r="O67" s="286"/>
      <c r="P67" s="279"/>
      <c r="Q67" s="286"/>
      <c r="R67" s="279"/>
      <c r="S67" s="286"/>
      <c r="T67" s="279"/>
      <c r="U67" s="286"/>
      <c r="V67" s="287"/>
      <c r="W67" s="279"/>
      <c r="X67" s="287"/>
      <c r="Y67" s="287"/>
      <c r="Z67" s="287"/>
      <c r="AA67" s="287"/>
      <c r="AB67" s="287"/>
      <c r="AC67" s="287"/>
      <c r="AD67" s="287"/>
      <c r="AE67" s="287"/>
      <c r="AF67" s="287"/>
      <c r="AG67" s="287"/>
      <c r="AH67" s="287"/>
      <c r="AI67" s="287"/>
      <c r="AJ67" s="287"/>
      <c r="AK67" s="287"/>
      <c r="AL67" s="287"/>
      <c r="AM67" s="287"/>
      <c r="AN67" s="287"/>
      <c r="AO67" s="287"/>
      <c r="AP67" s="287"/>
      <c r="AQ67" s="287"/>
      <c r="AR67" s="287"/>
      <c r="AS67" s="287"/>
      <c r="AT67" s="287"/>
      <c r="AU67" s="287"/>
      <c r="AV67" s="287"/>
      <c r="AW67" s="287"/>
      <c r="AX67" s="287"/>
      <c r="AY67" s="287"/>
      <c r="AZ67" s="287"/>
      <c r="BA67" s="287"/>
      <c r="BB67" s="287"/>
      <c r="BC67" s="287"/>
      <c r="BD67" s="287"/>
      <c r="BE67" s="287"/>
      <c r="BF67" s="287"/>
      <c r="BG67" s="287"/>
      <c r="BH67" s="287"/>
      <c r="BI67" s="287"/>
      <c r="BJ67" s="287"/>
      <c r="BK67" s="287"/>
      <c r="BL67" s="287"/>
      <c r="BM67" s="287"/>
      <c r="BN67" s="287"/>
      <c r="BO67" s="287"/>
      <c r="BP67" s="287"/>
      <c r="BQ67" s="287"/>
      <c r="BR67" s="287"/>
      <c r="BS67" s="287"/>
      <c r="BT67" s="287"/>
      <c r="BU67" s="287"/>
      <c r="BV67" s="287"/>
      <c r="BW67" s="287"/>
      <c r="BX67" s="287"/>
      <c r="BY67" s="287"/>
      <c r="BZ67" s="287"/>
      <c r="CA67" s="287"/>
      <c r="CB67" s="287"/>
      <c r="CC67" s="287"/>
      <c r="CD67" s="287"/>
      <c r="CE67" s="287"/>
      <c r="CF67" s="288"/>
    </row>
    <row r="68" spans="2:84" ht="5.0999999999999996" customHeight="1">
      <c r="B68" s="277">
        <v>890</v>
      </c>
      <c r="C68" s="290"/>
      <c r="D68" s="279"/>
      <c r="E68" s="286"/>
      <c r="F68" s="279"/>
      <c r="G68" s="286"/>
      <c r="H68" s="279"/>
      <c r="I68" s="286"/>
      <c r="J68" s="279"/>
      <c r="K68" s="286"/>
      <c r="L68" s="279"/>
      <c r="M68" s="286"/>
      <c r="N68" s="279"/>
      <c r="O68" s="286"/>
      <c r="P68" s="279"/>
      <c r="Q68" s="286"/>
      <c r="R68" s="279"/>
      <c r="S68" s="286"/>
      <c r="T68" s="279"/>
      <c r="U68" s="286"/>
      <c r="V68" s="287"/>
      <c r="W68" s="287"/>
      <c r="X68" s="287"/>
      <c r="Y68" s="287"/>
      <c r="Z68" s="287"/>
      <c r="AA68" s="287"/>
      <c r="AB68" s="287"/>
      <c r="AC68" s="287"/>
      <c r="AD68" s="287"/>
      <c r="AE68" s="287"/>
      <c r="AF68" s="287"/>
      <c r="AG68" s="287"/>
      <c r="AH68" s="287"/>
      <c r="AI68" s="287"/>
      <c r="AJ68" s="287"/>
      <c r="AK68" s="287"/>
      <c r="AL68" s="287"/>
      <c r="AM68" s="287"/>
      <c r="AN68" s="287"/>
      <c r="AO68" s="287"/>
      <c r="AP68" s="287"/>
      <c r="AQ68" s="287"/>
      <c r="AR68" s="287"/>
      <c r="AS68" s="287"/>
      <c r="AT68" s="287"/>
      <c r="AU68" s="287"/>
      <c r="AV68" s="287"/>
      <c r="AW68" s="287"/>
      <c r="AX68" s="287"/>
      <c r="AY68" s="287"/>
      <c r="AZ68" s="287"/>
      <c r="BA68" s="287"/>
      <c r="BB68" s="287"/>
      <c r="BC68" s="287"/>
      <c r="BD68" s="287"/>
      <c r="BE68" s="287"/>
      <c r="BF68" s="287"/>
      <c r="BG68" s="287"/>
      <c r="BH68" s="287"/>
      <c r="BI68" s="287"/>
      <c r="BJ68" s="287"/>
      <c r="BK68" s="287"/>
      <c r="BL68" s="287"/>
      <c r="BM68" s="287"/>
      <c r="BN68" s="287"/>
      <c r="BO68" s="287"/>
      <c r="BP68" s="287"/>
      <c r="BQ68" s="287"/>
      <c r="BR68" s="287"/>
      <c r="BS68" s="287"/>
      <c r="BT68" s="287"/>
      <c r="BU68" s="287"/>
      <c r="BV68" s="287"/>
      <c r="BW68" s="287"/>
      <c r="BX68" s="287"/>
      <c r="BY68" s="287"/>
      <c r="BZ68" s="287"/>
      <c r="CA68" s="287"/>
      <c r="CB68" s="287"/>
      <c r="CC68" s="287"/>
      <c r="CD68" s="287"/>
      <c r="CE68" s="287"/>
      <c r="CF68" s="288"/>
    </row>
    <row r="69" spans="2:84" ht="5.0999999999999996" customHeight="1">
      <c r="B69" s="277">
        <v>880</v>
      </c>
      <c r="C69" s="285"/>
      <c r="D69" s="286"/>
      <c r="E69" s="279"/>
      <c r="F69" s="286"/>
      <c r="G69" s="279"/>
      <c r="H69" s="286"/>
      <c r="I69" s="279"/>
      <c r="J69" s="286"/>
      <c r="K69" s="279"/>
      <c r="L69" s="286"/>
      <c r="M69" s="279"/>
      <c r="N69" s="286"/>
      <c r="O69" s="279"/>
      <c r="P69" s="286"/>
      <c r="Q69" s="279"/>
      <c r="R69" s="286"/>
      <c r="S69" s="279"/>
      <c r="T69" s="286"/>
      <c r="U69" s="279"/>
      <c r="V69" s="287"/>
      <c r="W69" s="287"/>
      <c r="X69" s="287"/>
      <c r="Y69" s="287"/>
      <c r="Z69" s="287"/>
      <c r="AA69" s="287"/>
      <c r="AB69" s="287"/>
      <c r="AC69" s="287"/>
      <c r="AD69" s="287"/>
      <c r="AE69" s="287"/>
      <c r="AF69" s="287"/>
      <c r="AG69" s="287"/>
      <c r="AH69" s="287"/>
      <c r="AI69" s="287"/>
      <c r="AJ69" s="287"/>
      <c r="AK69" s="287"/>
      <c r="AL69" s="287"/>
      <c r="AM69" s="287"/>
      <c r="AN69" s="287"/>
      <c r="AO69" s="287"/>
      <c r="AP69" s="287"/>
      <c r="AQ69" s="287"/>
      <c r="AR69" s="287"/>
      <c r="AS69" s="287"/>
      <c r="AT69" s="287"/>
      <c r="AU69" s="287"/>
      <c r="AV69" s="287"/>
      <c r="AW69" s="287"/>
      <c r="AX69" s="287"/>
      <c r="AY69" s="287"/>
      <c r="AZ69" s="287"/>
      <c r="BA69" s="287"/>
      <c r="BB69" s="287"/>
      <c r="BC69" s="287"/>
      <c r="BD69" s="287"/>
      <c r="BE69" s="287"/>
      <c r="BF69" s="287"/>
      <c r="BG69" s="287"/>
      <c r="BH69" s="287"/>
      <c r="BI69" s="287"/>
      <c r="BJ69" s="287"/>
      <c r="BK69" s="287"/>
      <c r="BL69" s="287"/>
      <c r="BM69" s="287"/>
      <c r="BN69" s="287"/>
      <c r="BO69" s="287"/>
      <c r="BP69" s="287"/>
      <c r="BQ69" s="287"/>
      <c r="BR69" s="287"/>
      <c r="BS69" s="287"/>
      <c r="BT69" s="287"/>
      <c r="BU69" s="287"/>
      <c r="BV69" s="287"/>
      <c r="BW69" s="287"/>
      <c r="BX69" s="287"/>
      <c r="BY69" s="287"/>
      <c r="BZ69" s="287"/>
      <c r="CA69" s="287"/>
      <c r="CB69" s="287"/>
      <c r="CC69" s="287"/>
      <c r="CD69" s="287"/>
      <c r="CE69" s="287"/>
      <c r="CF69" s="288"/>
    </row>
    <row r="70" spans="2:84" ht="5.0999999999999996" customHeight="1">
      <c r="B70" s="277">
        <v>870</v>
      </c>
      <c r="C70" s="285"/>
      <c r="D70" s="286"/>
      <c r="E70" s="279"/>
      <c r="F70" s="286"/>
      <c r="G70" s="279"/>
      <c r="H70" s="286"/>
      <c r="I70" s="279"/>
      <c r="J70" s="286"/>
      <c r="K70" s="279"/>
      <c r="L70" s="286"/>
      <c r="M70" s="279"/>
      <c r="N70" s="286"/>
      <c r="O70" s="279"/>
      <c r="P70" s="286"/>
      <c r="Q70" s="279"/>
      <c r="R70" s="286"/>
      <c r="S70" s="279"/>
      <c r="T70" s="286"/>
      <c r="U70" s="279"/>
      <c r="V70" s="287"/>
      <c r="W70" s="287"/>
      <c r="X70" s="287"/>
      <c r="Y70" s="287"/>
      <c r="Z70" s="287"/>
      <c r="AA70" s="287"/>
      <c r="AB70" s="287"/>
      <c r="AC70" s="287"/>
      <c r="AD70" s="287"/>
      <c r="AE70" s="287"/>
      <c r="AF70" s="287"/>
      <c r="AG70" s="287"/>
      <c r="AH70" s="287"/>
      <c r="AI70" s="287"/>
      <c r="AJ70" s="287"/>
      <c r="AK70" s="287"/>
      <c r="AL70" s="287"/>
      <c r="AM70" s="287"/>
      <c r="AN70" s="287"/>
      <c r="AO70" s="287"/>
      <c r="AP70" s="287"/>
      <c r="AQ70" s="287"/>
      <c r="AR70" s="287"/>
      <c r="AS70" s="287"/>
      <c r="AT70" s="287"/>
      <c r="AU70" s="287"/>
      <c r="AV70" s="287"/>
      <c r="AW70" s="287"/>
      <c r="AX70" s="287"/>
      <c r="AY70" s="287"/>
      <c r="AZ70" s="287"/>
      <c r="BA70" s="287"/>
      <c r="BB70" s="287"/>
      <c r="BC70" s="287"/>
      <c r="BD70" s="287"/>
      <c r="BE70" s="287"/>
      <c r="BF70" s="287"/>
      <c r="BG70" s="287"/>
      <c r="BH70" s="287"/>
      <c r="BI70" s="287"/>
      <c r="BJ70" s="287"/>
      <c r="BK70" s="287"/>
      <c r="BL70" s="287"/>
      <c r="BM70" s="287"/>
      <c r="BN70" s="287"/>
      <c r="BO70" s="287"/>
      <c r="BP70" s="287"/>
      <c r="BQ70" s="287"/>
      <c r="BR70" s="287"/>
      <c r="BS70" s="287"/>
      <c r="BT70" s="287"/>
      <c r="BU70" s="287"/>
      <c r="BV70" s="287"/>
      <c r="BW70" s="287"/>
      <c r="BX70" s="287"/>
      <c r="BY70" s="287"/>
      <c r="BZ70" s="287"/>
      <c r="CA70" s="287"/>
      <c r="CB70" s="287"/>
      <c r="CC70" s="287"/>
      <c r="CD70" s="287"/>
      <c r="CE70" s="287"/>
      <c r="CF70" s="288"/>
    </row>
    <row r="71" spans="2:84" ht="5.0999999999999996" customHeight="1">
      <c r="B71" s="277">
        <v>860</v>
      </c>
      <c r="C71" s="285"/>
      <c r="D71" s="286"/>
      <c r="E71" s="279"/>
      <c r="F71" s="286"/>
      <c r="G71" s="279"/>
      <c r="H71" s="286"/>
      <c r="I71" s="279"/>
      <c r="J71" s="286"/>
      <c r="K71" s="279"/>
      <c r="L71" s="286"/>
      <c r="M71" s="289"/>
      <c r="N71" s="286"/>
      <c r="O71" s="279"/>
      <c r="P71" s="286"/>
      <c r="Q71" s="279"/>
      <c r="R71" s="286"/>
      <c r="S71" s="279"/>
      <c r="T71" s="286"/>
      <c r="U71" s="279"/>
      <c r="V71" s="287"/>
      <c r="W71" s="287"/>
      <c r="X71" s="287"/>
      <c r="Y71" s="287"/>
      <c r="Z71" s="287"/>
      <c r="AA71" s="287"/>
      <c r="AB71" s="287"/>
      <c r="AC71" s="287"/>
      <c r="AD71" s="287"/>
      <c r="AE71" s="287"/>
      <c r="AF71" s="287"/>
      <c r="AG71" s="287"/>
      <c r="AH71" s="287"/>
      <c r="AI71" s="287"/>
      <c r="AJ71" s="287"/>
      <c r="AK71" s="287"/>
      <c r="AL71" s="287"/>
      <c r="AM71" s="287"/>
      <c r="AN71" s="287"/>
      <c r="AO71" s="287"/>
      <c r="AP71" s="287"/>
      <c r="AQ71" s="287"/>
      <c r="AR71" s="287"/>
      <c r="AS71" s="287"/>
      <c r="AT71" s="287"/>
      <c r="AU71" s="287"/>
      <c r="AV71" s="287"/>
      <c r="AW71" s="287"/>
      <c r="AX71" s="287"/>
      <c r="AY71" s="287"/>
      <c r="AZ71" s="287"/>
      <c r="BA71" s="287"/>
      <c r="BB71" s="287"/>
      <c r="BC71" s="287"/>
      <c r="BD71" s="287"/>
      <c r="BE71" s="287"/>
      <c r="BF71" s="287"/>
      <c r="BG71" s="287"/>
      <c r="BH71" s="287"/>
      <c r="BI71" s="287"/>
      <c r="BJ71" s="287"/>
      <c r="BK71" s="287"/>
      <c r="BL71" s="287"/>
      <c r="BM71" s="287"/>
      <c r="BN71" s="287"/>
      <c r="BO71" s="287"/>
      <c r="BP71" s="287"/>
      <c r="BQ71" s="287"/>
      <c r="BR71" s="287"/>
      <c r="BS71" s="287"/>
      <c r="BT71" s="287"/>
      <c r="BU71" s="287"/>
      <c r="BV71" s="287"/>
      <c r="BW71" s="287"/>
      <c r="BX71" s="287"/>
      <c r="BY71" s="287"/>
      <c r="BZ71" s="287"/>
      <c r="CA71" s="287"/>
      <c r="CB71" s="287"/>
      <c r="CC71" s="287"/>
      <c r="CD71" s="287"/>
      <c r="CE71" s="287"/>
      <c r="CF71" s="288"/>
    </row>
    <row r="72" spans="2:84" ht="5.0999999999999996" customHeight="1">
      <c r="B72" s="277">
        <v>850</v>
      </c>
      <c r="C72" s="285"/>
      <c r="D72" s="286"/>
      <c r="E72" s="279"/>
      <c r="F72" s="286"/>
      <c r="G72" s="279"/>
      <c r="H72" s="286"/>
      <c r="I72" s="279"/>
      <c r="J72" s="286"/>
      <c r="K72" s="279"/>
      <c r="L72" s="286"/>
      <c r="M72" s="279"/>
      <c r="N72" s="286"/>
      <c r="O72" s="279"/>
      <c r="P72" s="286"/>
      <c r="Q72" s="279"/>
      <c r="R72" s="286"/>
      <c r="S72" s="279"/>
      <c r="T72" s="286"/>
      <c r="U72" s="279"/>
      <c r="V72" s="287"/>
      <c r="W72" s="287"/>
      <c r="X72" s="287"/>
      <c r="Y72" s="287"/>
      <c r="Z72" s="287"/>
      <c r="AA72" s="287"/>
      <c r="AB72" s="287"/>
      <c r="AC72" s="287"/>
      <c r="AD72" s="287"/>
      <c r="AE72" s="287"/>
      <c r="AF72" s="287"/>
      <c r="AG72" s="287"/>
      <c r="AH72" s="287"/>
      <c r="AI72" s="287"/>
      <c r="AJ72" s="287"/>
      <c r="AK72" s="287"/>
      <c r="AL72" s="287"/>
      <c r="AM72" s="287"/>
      <c r="AN72" s="287"/>
      <c r="AO72" s="287"/>
      <c r="AP72" s="287"/>
      <c r="AQ72" s="287"/>
      <c r="AR72" s="287"/>
      <c r="AS72" s="287"/>
      <c r="AT72" s="287"/>
      <c r="AU72" s="287"/>
      <c r="AV72" s="287"/>
      <c r="AW72" s="287"/>
      <c r="AX72" s="287"/>
      <c r="AY72" s="287"/>
      <c r="AZ72" s="287"/>
      <c r="BA72" s="287"/>
      <c r="BB72" s="287"/>
      <c r="BC72" s="287"/>
      <c r="BD72" s="287"/>
      <c r="BE72" s="287"/>
      <c r="BF72" s="287"/>
      <c r="BG72" s="287"/>
      <c r="BH72" s="287"/>
      <c r="BI72" s="287"/>
      <c r="BJ72" s="287"/>
      <c r="BK72" s="287"/>
      <c r="BL72" s="287"/>
      <c r="BM72" s="287"/>
      <c r="BN72" s="287"/>
      <c r="BO72" s="287"/>
      <c r="BP72" s="287"/>
      <c r="BQ72" s="287"/>
      <c r="BR72" s="287"/>
      <c r="BS72" s="287"/>
      <c r="BT72" s="287"/>
      <c r="BU72" s="287"/>
      <c r="BV72" s="287"/>
      <c r="BW72" s="287"/>
      <c r="BX72" s="287"/>
      <c r="BY72" s="287"/>
      <c r="BZ72" s="287"/>
      <c r="CA72" s="287"/>
      <c r="CB72" s="287"/>
      <c r="CC72" s="287"/>
      <c r="CD72" s="287"/>
      <c r="CE72" s="287"/>
      <c r="CF72" s="288"/>
    </row>
    <row r="73" spans="2:84" ht="5.0999999999999996" customHeight="1">
      <c r="B73" s="277">
        <v>840</v>
      </c>
      <c r="C73" s="285"/>
      <c r="D73" s="286"/>
      <c r="E73" s="279"/>
      <c r="F73" s="286"/>
      <c r="G73" s="289"/>
      <c r="H73" s="286"/>
      <c r="I73" s="279"/>
      <c r="J73" s="286"/>
      <c r="K73" s="279"/>
      <c r="L73" s="289"/>
      <c r="M73" s="279"/>
      <c r="N73" s="286"/>
      <c r="O73" s="279"/>
      <c r="P73" s="286"/>
      <c r="Q73" s="279"/>
      <c r="R73" s="286"/>
      <c r="S73" s="279"/>
      <c r="T73" s="286"/>
      <c r="U73" s="279"/>
      <c r="V73" s="287"/>
      <c r="W73" s="287"/>
      <c r="X73" s="287"/>
      <c r="Y73" s="287"/>
      <c r="Z73" s="287"/>
      <c r="AA73" s="287"/>
      <c r="AB73" s="287"/>
      <c r="AC73" s="287"/>
      <c r="AD73" s="287"/>
      <c r="AE73" s="287"/>
      <c r="AF73" s="287"/>
      <c r="AG73" s="287"/>
      <c r="AH73" s="287"/>
      <c r="AI73" s="287"/>
      <c r="AJ73" s="287"/>
      <c r="AK73" s="287"/>
      <c r="AL73" s="287"/>
      <c r="AM73" s="287"/>
      <c r="AN73" s="287"/>
      <c r="AO73" s="287"/>
      <c r="AP73" s="287"/>
      <c r="AQ73" s="287"/>
      <c r="AR73" s="287"/>
      <c r="AS73" s="287"/>
      <c r="AT73" s="287"/>
      <c r="AU73" s="287"/>
      <c r="AV73" s="287"/>
      <c r="AW73" s="287"/>
      <c r="AX73" s="287"/>
      <c r="AY73" s="287"/>
      <c r="AZ73" s="287"/>
      <c r="BA73" s="287"/>
      <c r="BB73" s="287"/>
      <c r="BC73" s="287"/>
      <c r="BD73" s="287"/>
      <c r="BE73" s="287"/>
      <c r="BF73" s="287"/>
      <c r="BG73" s="287"/>
      <c r="BH73" s="287"/>
      <c r="BI73" s="287"/>
      <c r="BJ73" s="287"/>
      <c r="BK73" s="287"/>
      <c r="BL73" s="287"/>
      <c r="BM73" s="287"/>
      <c r="BN73" s="287"/>
      <c r="BO73" s="287"/>
      <c r="BP73" s="287"/>
      <c r="BQ73" s="287"/>
      <c r="BR73" s="287"/>
      <c r="BS73" s="287"/>
      <c r="BT73" s="287"/>
      <c r="BU73" s="287"/>
      <c r="BV73" s="287"/>
      <c r="BW73" s="287"/>
      <c r="BX73" s="287"/>
      <c r="BY73" s="287"/>
      <c r="BZ73" s="287"/>
      <c r="CA73" s="287"/>
      <c r="CB73" s="287"/>
      <c r="CC73" s="287"/>
      <c r="CD73" s="287"/>
      <c r="CE73" s="287"/>
      <c r="CF73" s="288"/>
    </row>
    <row r="74" spans="2:84" ht="5.0999999999999996" customHeight="1">
      <c r="B74" s="277">
        <v>830</v>
      </c>
      <c r="C74" s="285"/>
      <c r="D74" s="279"/>
      <c r="E74" s="279"/>
      <c r="F74" s="279"/>
      <c r="G74" s="279"/>
      <c r="H74" s="279"/>
      <c r="I74" s="279"/>
      <c r="J74" s="279"/>
      <c r="K74" s="279"/>
      <c r="L74" s="279"/>
      <c r="M74" s="279"/>
      <c r="N74" s="279"/>
      <c r="O74" s="279"/>
      <c r="P74" s="279"/>
      <c r="Q74" s="279"/>
      <c r="R74" s="279"/>
      <c r="S74" s="279"/>
      <c r="T74" s="279"/>
      <c r="U74" s="279"/>
      <c r="V74" s="287"/>
      <c r="W74" s="287"/>
      <c r="X74" s="287"/>
      <c r="Y74" s="287"/>
      <c r="Z74" s="287"/>
      <c r="AA74" s="287"/>
      <c r="AB74" s="287"/>
      <c r="AC74" s="291"/>
      <c r="AD74" s="287"/>
      <c r="AE74" s="287"/>
      <c r="AF74" s="287"/>
      <c r="AG74" s="287"/>
      <c r="AH74" s="287"/>
      <c r="AI74" s="287"/>
      <c r="AJ74" s="287"/>
      <c r="AK74" s="287"/>
      <c r="AL74" s="287"/>
      <c r="AM74" s="287"/>
      <c r="AN74" s="287"/>
      <c r="AO74" s="287"/>
      <c r="AP74" s="287"/>
      <c r="AQ74" s="287"/>
      <c r="AR74" s="287"/>
      <c r="AS74" s="287"/>
      <c r="AT74" s="287"/>
      <c r="AU74" s="287"/>
      <c r="AV74" s="287"/>
      <c r="AW74" s="287"/>
      <c r="AX74" s="287"/>
      <c r="AY74" s="287"/>
      <c r="AZ74" s="287"/>
      <c r="BA74" s="287"/>
      <c r="BB74" s="287"/>
      <c r="BC74" s="287"/>
      <c r="BD74" s="287"/>
      <c r="BE74" s="287"/>
      <c r="BF74" s="287"/>
      <c r="BG74" s="287"/>
      <c r="BH74" s="287"/>
      <c r="BI74" s="287"/>
      <c r="BJ74" s="287"/>
      <c r="BK74" s="287"/>
      <c r="BL74" s="287"/>
      <c r="BM74" s="287"/>
      <c r="BN74" s="287"/>
      <c r="BO74" s="287"/>
      <c r="BP74" s="287"/>
      <c r="BQ74" s="287"/>
      <c r="BR74" s="287"/>
      <c r="BS74" s="287"/>
      <c r="BT74" s="287"/>
      <c r="BU74" s="287"/>
      <c r="BV74" s="287"/>
      <c r="BW74" s="287"/>
      <c r="BX74" s="287"/>
      <c r="BY74" s="287"/>
      <c r="BZ74" s="287"/>
      <c r="CA74" s="287"/>
      <c r="CB74" s="287"/>
      <c r="CC74" s="287"/>
      <c r="CD74" s="287"/>
      <c r="CE74" s="287"/>
      <c r="CF74" s="288"/>
    </row>
    <row r="75" spans="2:84" ht="5.0999999999999996" customHeight="1">
      <c r="B75" s="277">
        <v>820</v>
      </c>
      <c r="C75" s="285"/>
      <c r="D75" s="279"/>
      <c r="E75" s="289"/>
      <c r="F75" s="279"/>
      <c r="G75" s="279"/>
      <c r="H75" s="279"/>
      <c r="I75" s="279"/>
      <c r="J75" s="279"/>
      <c r="K75" s="279"/>
      <c r="L75" s="279"/>
      <c r="M75" s="279"/>
      <c r="N75" s="279"/>
      <c r="O75" s="279"/>
      <c r="P75" s="279"/>
      <c r="Q75" s="279"/>
      <c r="R75" s="279"/>
      <c r="S75" s="279"/>
      <c r="T75" s="279"/>
      <c r="U75" s="279"/>
      <c r="V75" s="287"/>
      <c r="W75" s="279"/>
      <c r="X75" s="287"/>
      <c r="Y75" s="287"/>
      <c r="Z75" s="287"/>
      <c r="AA75" s="291"/>
      <c r="AB75" s="287"/>
      <c r="AC75" s="287"/>
      <c r="AD75" s="287"/>
      <c r="AE75" s="287"/>
      <c r="AF75" s="287"/>
      <c r="AG75" s="287"/>
      <c r="AH75" s="287"/>
      <c r="AI75" s="287"/>
      <c r="AJ75" s="287"/>
      <c r="AK75" s="287"/>
      <c r="AL75" s="287"/>
      <c r="AM75" s="287"/>
      <c r="AN75" s="287"/>
      <c r="AO75" s="287"/>
      <c r="AP75" s="287"/>
      <c r="AQ75" s="287"/>
      <c r="AR75" s="287"/>
      <c r="AS75" s="287"/>
      <c r="AT75" s="287"/>
      <c r="AU75" s="287"/>
      <c r="AV75" s="287"/>
      <c r="AW75" s="287"/>
      <c r="AX75" s="287"/>
      <c r="AY75" s="287"/>
      <c r="AZ75" s="287"/>
      <c r="BA75" s="287"/>
      <c r="BB75" s="287"/>
      <c r="BC75" s="287"/>
      <c r="BD75" s="287"/>
      <c r="BE75" s="287"/>
      <c r="BF75" s="287"/>
      <c r="BG75" s="287"/>
      <c r="BH75" s="287"/>
      <c r="BI75" s="287"/>
      <c r="BJ75" s="287"/>
      <c r="BK75" s="287"/>
      <c r="BL75" s="287"/>
      <c r="BM75" s="287"/>
      <c r="BN75" s="287"/>
      <c r="BO75" s="287"/>
      <c r="BP75" s="287"/>
      <c r="BQ75" s="287"/>
      <c r="BR75" s="287"/>
      <c r="BS75" s="287"/>
      <c r="BT75" s="287"/>
      <c r="BU75" s="287"/>
      <c r="BV75" s="287"/>
      <c r="BW75" s="287"/>
      <c r="BX75" s="287"/>
      <c r="BY75" s="287"/>
      <c r="BZ75" s="287"/>
      <c r="CA75" s="287"/>
      <c r="CB75" s="287"/>
      <c r="CC75" s="287"/>
      <c r="CD75" s="287"/>
      <c r="CE75" s="287"/>
      <c r="CF75" s="288"/>
    </row>
    <row r="76" spans="2:84" ht="5.0999999999999996" customHeight="1">
      <c r="B76" s="277">
        <v>810</v>
      </c>
      <c r="C76" s="285"/>
      <c r="D76" s="286"/>
      <c r="E76" s="279"/>
      <c r="F76" s="286"/>
      <c r="G76" s="279"/>
      <c r="H76" s="286"/>
      <c r="I76" s="279"/>
      <c r="J76" s="286"/>
      <c r="K76" s="279"/>
      <c r="L76" s="286"/>
      <c r="M76" s="279"/>
      <c r="N76" s="286"/>
      <c r="O76" s="279"/>
      <c r="P76" s="286"/>
      <c r="Q76" s="279"/>
      <c r="R76" s="286"/>
      <c r="S76" s="279"/>
      <c r="T76" s="286"/>
      <c r="U76" s="279"/>
      <c r="V76" s="287"/>
      <c r="W76" s="287"/>
      <c r="X76" s="287"/>
      <c r="Y76" s="287"/>
      <c r="Z76" s="287"/>
      <c r="AA76" s="287"/>
      <c r="AB76" s="287"/>
      <c r="AC76" s="287"/>
      <c r="AD76" s="287"/>
      <c r="AE76" s="287"/>
      <c r="AF76" s="287"/>
      <c r="AG76" s="287"/>
      <c r="AH76" s="287"/>
      <c r="AI76" s="287"/>
      <c r="AJ76" s="287"/>
      <c r="AK76" s="287"/>
      <c r="AL76" s="287"/>
      <c r="AM76" s="287"/>
      <c r="AN76" s="287"/>
      <c r="AO76" s="287"/>
      <c r="AP76" s="287"/>
      <c r="AQ76" s="287"/>
      <c r="AR76" s="287"/>
      <c r="AS76" s="287"/>
      <c r="AT76" s="287"/>
      <c r="AU76" s="287"/>
      <c r="AV76" s="287"/>
      <c r="AW76" s="287"/>
      <c r="AX76" s="287"/>
      <c r="AY76" s="287"/>
      <c r="AZ76" s="287"/>
      <c r="BA76" s="287"/>
      <c r="BB76" s="287"/>
      <c r="BC76" s="287"/>
      <c r="BD76" s="287"/>
      <c r="BE76" s="287"/>
      <c r="BF76" s="287"/>
      <c r="BG76" s="287"/>
      <c r="BH76" s="287"/>
      <c r="BI76" s="287"/>
      <c r="BJ76" s="287"/>
      <c r="BK76" s="287"/>
      <c r="BL76" s="287"/>
      <c r="BM76" s="287"/>
      <c r="BN76" s="287"/>
      <c r="BO76" s="287"/>
      <c r="BP76" s="287"/>
      <c r="BQ76" s="287"/>
      <c r="BR76" s="287"/>
      <c r="BS76" s="287"/>
      <c r="BT76" s="287"/>
      <c r="BU76" s="287"/>
      <c r="BV76" s="287"/>
      <c r="BW76" s="287"/>
      <c r="BX76" s="287"/>
      <c r="BY76" s="287"/>
      <c r="BZ76" s="287"/>
      <c r="CA76" s="287"/>
      <c r="CB76" s="287"/>
      <c r="CC76" s="287"/>
      <c r="CD76" s="287"/>
      <c r="CE76" s="287"/>
      <c r="CF76" s="288"/>
    </row>
    <row r="77" spans="2:84" ht="5.0999999999999996" customHeight="1">
      <c r="B77" s="277">
        <v>800</v>
      </c>
      <c r="C77" s="285"/>
      <c r="D77" s="286"/>
      <c r="E77" s="279"/>
      <c r="F77" s="286"/>
      <c r="G77" s="279"/>
      <c r="H77" s="286"/>
      <c r="I77" s="279"/>
      <c r="J77" s="286"/>
      <c r="K77" s="279"/>
      <c r="L77" s="286"/>
      <c r="M77" s="279"/>
      <c r="N77" s="286"/>
      <c r="O77" s="279"/>
      <c r="P77" s="286"/>
      <c r="Q77" s="279"/>
      <c r="R77" s="286"/>
      <c r="S77" s="279"/>
      <c r="T77" s="286"/>
      <c r="U77" s="279"/>
      <c r="V77" s="287"/>
      <c r="W77" s="287"/>
      <c r="X77" s="287"/>
      <c r="Y77" s="287"/>
      <c r="Z77" s="287"/>
      <c r="AA77" s="287"/>
      <c r="AB77" s="287"/>
      <c r="AC77" s="287"/>
      <c r="AD77" s="287"/>
      <c r="AE77" s="287"/>
      <c r="AF77" s="287"/>
      <c r="AG77" s="287"/>
      <c r="AH77" s="287"/>
      <c r="AI77" s="287"/>
      <c r="AJ77" s="287"/>
      <c r="AK77" s="287"/>
      <c r="AL77" s="287"/>
      <c r="AM77" s="287"/>
      <c r="AN77" s="287"/>
      <c r="AO77" s="287"/>
      <c r="AP77" s="287"/>
      <c r="AQ77" s="287"/>
      <c r="AR77" s="287"/>
      <c r="AS77" s="287"/>
      <c r="AT77" s="287"/>
      <c r="AU77" s="287"/>
      <c r="AV77" s="287"/>
      <c r="AW77" s="287"/>
      <c r="AX77" s="287"/>
      <c r="AY77" s="287"/>
      <c r="AZ77" s="287"/>
      <c r="BA77" s="287"/>
      <c r="BB77" s="287"/>
      <c r="BC77" s="287"/>
      <c r="BD77" s="287"/>
      <c r="BE77" s="287"/>
      <c r="BF77" s="287"/>
      <c r="BG77" s="287"/>
      <c r="BH77" s="287"/>
      <c r="BI77" s="287"/>
      <c r="BJ77" s="287"/>
      <c r="BK77" s="287"/>
      <c r="BL77" s="287"/>
      <c r="BM77" s="287"/>
      <c r="BN77" s="287"/>
      <c r="BO77" s="287"/>
      <c r="BP77" s="287"/>
      <c r="BQ77" s="287"/>
      <c r="BR77" s="287"/>
      <c r="BS77" s="287"/>
      <c r="BT77" s="287"/>
      <c r="BU77" s="287"/>
      <c r="BV77" s="287"/>
      <c r="BW77" s="287"/>
      <c r="BX77" s="287"/>
      <c r="BY77" s="287"/>
      <c r="BZ77" s="287"/>
      <c r="CA77" s="287"/>
      <c r="CB77" s="287"/>
      <c r="CC77" s="287"/>
      <c r="CD77" s="287"/>
      <c r="CE77" s="287"/>
      <c r="CF77" s="288"/>
    </row>
    <row r="78" spans="2:84" ht="5.0999999999999996" customHeight="1">
      <c r="B78" s="277">
        <v>790</v>
      </c>
      <c r="C78" s="285"/>
      <c r="D78" s="291"/>
      <c r="E78" s="279"/>
      <c r="F78" s="286"/>
      <c r="G78" s="279"/>
      <c r="H78" s="286"/>
      <c r="I78" s="279"/>
      <c r="J78" s="286"/>
      <c r="K78" s="279"/>
      <c r="L78" s="286"/>
      <c r="M78" s="279"/>
      <c r="N78" s="286"/>
      <c r="O78" s="279"/>
      <c r="P78" s="286"/>
      <c r="Q78" s="279"/>
      <c r="R78" s="286"/>
      <c r="S78" s="279"/>
      <c r="T78" s="286"/>
      <c r="U78" s="279"/>
      <c r="V78" s="287"/>
      <c r="W78" s="287"/>
      <c r="X78" s="287"/>
      <c r="Y78" s="287"/>
      <c r="Z78" s="287"/>
      <c r="AA78" s="287"/>
      <c r="AB78" s="287"/>
      <c r="AC78" s="287"/>
      <c r="AD78" s="287"/>
      <c r="AE78" s="287"/>
      <c r="AF78" s="287"/>
      <c r="AG78" s="287"/>
      <c r="AH78" s="287"/>
      <c r="AI78" s="287"/>
      <c r="AJ78" s="287"/>
      <c r="AK78" s="287"/>
      <c r="AL78" s="287"/>
      <c r="AM78" s="287"/>
      <c r="AN78" s="287"/>
      <c r="AO78" s="287"/>
      <c r="AP78" s="287"/>
      <c r="AQ78" s="287"/>
      <c r="AR78" s="287"/>
      <c r="AS78" s="287"/>
      <c r="AT78" s="287"/>
      <c r="AU78" s="287"/>
      <c r="AV78" s="287"/>
      <c r="AW78" s="287"/>
      <c r="AX78" s="287"/>
      <c r="AY78" s="287"/>
      <c r="AZ78" s="287"/>
      <c r="BA78" s="287"/>
      <c r="BB78" s="287"/>
      <c r="BC78" s="287"/>
      <c r="BD78" s="287"/>
      <c r="BE78" s="287"/>
      <c r="BF78" s="287"/>
      <c r="BG78" s="287"/>
      <c r="BH78" s="287"/>
      <c r="BI78" s="287"/>
      <c r="BJ78" s="287"/>
      <c r="BK78" s="287"/>
      <c r="BL78" s="287"/>
      <c r="BM78" s="287"/>
      <c r="BN78" s="287"/>
      <c r="BO78" s="287"/>
      <c r="BP78" s="287"/>
      <c r="BQ78" s="287"/>
      <c r="BR78" s="287"/>
      <c r="BS78" s="287"/>
      <c r="BT78" s="287"/>
      <c r="BU78" s="287"/>
      <c r="BV78" s="287"/>
      <c r="BW78" s="287"/>
      <c r="BX78" s="287"/>
      <c r="BY78" s="287"/>
      <c r="BZ78" s="287"/>
      <c r="CA78" s="287"/>
      <c r="CB78" s="287"/>
      <c r="CC78" s="287"/>
      <c r="CD78" s="287"/>
      <c r="CE78" s="287"/>
      <c r="CF78" s="288"/>
    </row>
    <row r="79" spans="2:84" ht="5.0999999999999996" customHeight="1">
      <c r="B79" s="277">
        <v>780</v>
      </c>
      <c r="C79" s="285"/>
      <c r="D79" s="287"/>
      <c r="E79" s="279"/>
      <c r="F79" s="286"/>
      <c r="G79" s="279"/>
      <c r="H79" s="286"/>
      <c r="I79" s="279"/>
      <c r="J79" s="286"/>
      <c r="K79" s="279"/>
      <c r="L79" s="286"/>
      <c r="M79" s="279"/>
      <c r="N79" s="286"/>
      <c r="O79" s="279"/>
      <c r="P79" s="286"/>
      <c r="Q79" s="279"/>
      <c r="R79" s="286"/>
      <c r="S79" s="279"/>
      <c r="T79" s="286"/>
      <c r="U79" s="279"/>
      <c r="V79" s="287"/>
      <c r="W79" s="287"/>
      <c r="X79" s="287"/>
      <c r="Y79" s="287"/>
      <c r="Z79" s="287"/>
      <c r="AA79" s="287"/>
      <c r="AB79" s="287"/>
      <c r="AC79" s="287"/>
      <c r="AD79" s="287"/>
      <c r="AE79" s="287"/>
      <c r="AF79" s="287"/>
      <c r="AG79" s="287"/>
      <c r="AH79" s="287"/>
      <c r="AI79" s="287"/>
      <c r="AJ79" s="287"/>
      <c r="AK79" s="287"/>
      <c r="AL79" s="287"/>
      <c r="AM79" s="287"/>
      <c r="AN79" s="287"/>
      <c r="AO79" s="287"/>
      <c r="AP79" s="287"/>
      <c r="AQ79" s="287"/>
      <c r="AR79" s="287"/>
      <c r="AS79" s="287"/>
      <c r="AT79" s="287"/>
      <c r="AU79" s="287"/>
      <c r="AV79" s="287"/>
      <c r="AW79" s="287"/>
      <c r="AX79" s="287"/>
      <c r="AY79" s="287"/>
      <c r="AZ79" s="287"/>
      <c r="BA79" s="287"/>
      <c r="BB79" s="287"/>
      <c r="BC79" s="287"/>
      <c r="BD79" s="287"/>
      <c r="BE79" s="287"/>
      <c r="BF79" s="287"/>
      <c r="BG79" s="287"/>
      <c r="BH79" s="287"/>
      <c r="BI79" s="287"/>
      <c r="BJ79" s="287"/>
      <c r="BK79" s="287"/>
      <c r="BL79" s="287"/>
      <c r="BM79" s="287"/>
      <c r="BN79" s="287"/>
      <c r="BO79" s="287"/>
      <c r="BP79" s="287"/>
      <c r="BQ79" s="287"/>
      <c r="BR79" s="287"/>
      <c r="BS79" s="287"/>
      <c r="BT79" s="287"/>
      <c r="BU79" s="287"/>
      <c r="BV79" s="287"/>
      <c r="BW79" s="287"/>
      <c r="BX79" s="287"/>
      <c r="BY79" s="287"/>
      <c r="BZ79" s="287"/>
      <c r="CA79" s="287"/>
      <c r="CB79" s="287"/>
      <c r="CC79" s="287"/>
      <c r="CD79" s="287"/>
      <c r="CE79" s="287"/>
      <c r="CF79" s="288"/>
    </row>
    <row r="80" spans="2:84" ht="5.0999999999999996" customHeight="1">
      <c r="B80" s="277">
        <v>770</v>
      </c>
      <c r="C80" s="285"/>
      <c r="D80" s="286"/>
      <c r="E80" s="279"/>
      <c r="F80" s="286"/>
      <c r="G80" s="279"/>
      <c r="H80" s="289"/>
      <c r="I80" s="279"/>
      <c r="J80" s="286"/>
      <c r="K80" s="279"/>
      <c r="L80" s="286"/>
      <c r="M80" s="279"/>
      <c r="N80" s="286"/>
      <c r="O80" s="279"/>
      <c r="P80" s="286"/>
      <c r="Q80" s="279"/>
      <c r="R80" s="286"/>
      <c r="S80" s="279"/>
      <c r="T80" s="286"/>
      <c r="U80" s="279"/>
      <c r="V80" s="287"/>
      <c r="W80" s="287"/>
      <c r="X80" s="287"/>
      <c r="Y80" s="287"/>
      <c r="Z80" s="287"/>
      <c r="AA80" s="287"/>
      <c r="AB80" s="287"/>
      <c r="AC80" s="287"/>
      <c r="AD80" s="287"/>
      <c r="AE80" s="287"/>
      <c r="AF80" s="287"/>
      <c r="AG80" s="287"/>
      <c r="AH80" s="287"/>
      <c r="AI80" s="287"/>
      <c r="AJ80" s="287"/>
      <c r="AK80" s="287"/>
      <c r="AL80" s="287"/>
      <c r="AM80" s="287"/>
      <c r="AN80" s="287"/>
      <c r="AO80" s="287"/>
      <c r="AP80" s="287"/>
      <c r="AQ80" s="287"/>
      <c r="AR80" s="287"/>
      <c r="AS80" s="287"/>
      <c r="AT80" s="287"/>
      <c r="AU80" s="287"/>
      <c r="AV80" s="287"/>
      <c r="AW80" s="287"/>
      <c r="AX80" s="287"/>
      <c r="AY80" s="287"/>
      <c r="AZ80" s="287"/>
      <c r="BA80" s="287"/>
      <c r="BB80" s="287"/>
      <c r="BC80" s="287"/>
      <c r="BD80" s="287"/>
      <c r="BE80" s="287"/>
      <c r="BF80" s="287"/>
      <c r="BG80" s="287"/>
      <c r="BH80" s="287"/>
      <c r="BI80" s="287"/>
      <c r="BJ80" s="287"/>
      <c r="BK80" s="287"/>
      <c r="BL80" s="287"/>
      <c r="BM80" s="287"/>
      <c r="BN80" s="287"/>
      <c r="BO80" s="287"/>
      <c r="BP80" s="287"/>
      <c r="BQ80" s="287"/>
      <c r="BR80" s="287"/>
      <c r="BS80" s="287"/>
      <c r="BT80" s="287"/>
      <c r="BU80" s="287"/>
      <c r="BV80" s="287"/>
      <c r="BW80" s="287"/>
      <c r="BX80" s="287"/>
      <c r="BY80" s="287"/>
      <c r="BZ80" s="287"/>
      <c r="CA80" s="287"/>
      <c r="CB80" s="287"/>
      <c r="CC80" s="287"/>
      <c r="CD80" s="287"/>
      <c r="CE80" s="287"/>
      <c r="CF80" s="288"/>
    </row>
    <row r="81" spans="2:84" ht="5.0999999999999996" customHeight="1">
      <c r="B81" s="277">
        <v>760</v>
      </c>
      <c r="C81" s="285"/>
      <c r="D81" s="289"/>
      <c r="E81" s="279"/>
      <c r="F81" s="279"/>
      <c r="G81" s="279"/>
      <c r="H81" s="279"/>
      <c r="I81" s="279"/>
      <c r="J81" s="279"/>
      <c r="K81" s="279"/>
      <c r="L81" s="279"/>
      <c r="M81" s="279"/>
      <c r="N81" s="279"/>
      <c r="O81" s="279"/>
      <c r="P81" s="279"/>
      <c r="Q81" s="279"/>
      <c r="R81" s="279"/>
      <c r="S81" s="279"/>
      <c r="T81" s="279"/>
      <c r="U81" s="279"/>
      <c r="V81" s="287"/>
      <c r="W81" s="287"/>
      <c r="X81" s="287"/>
      <c r="Y81" s="287"/>
      <c r="Z81" s="287"/>
      <c r="AA81" s="287"/>
      <c r="AB81" s="287"/>
      <c r="AC81" s="287"/>
      <c r="AD81" s="287"/>
      <c r="AE81" s="287"/>
      <c r="AF81" s="287"/>
      <c r="AG81" s="287"/>
      <c r="AH81" s="287"/>
      <c r="AI81" s="287"/>
      <c r="AJ81" s="287"/>
      <c r="AK81" s="287"/>
      <c r="AL81" s="287"/>
      <c r="AM81" s="287"/>
      <c r="AN81" s="287"/>
      <c r="AO81" s="287"/>
      <c r="AP81" s="287"/>
      <c r="AQ81" s="287"/>
      <c r="AR81" s="287"/>
      <c r="AS81" s="287"/>
      <c r="AT81" s="287"/>
      <c r="AU81" s="287"/>
      <c r="AV81" s="287"/>
      <c r="AW81" s="287"/>
      <c r="AX81" s="287"/>
      <c r="AY81" s="287"/>
      <c r="AZ81" s="287"/>
      <c r="BA81" s="287"/>
      <c r="BB81" s="287"/>
      <c r="BC81" s="287"/>
      <c r="BD81" s="287"/>
      <c r="BE81" s="287"/>
      <c r="BF81" s="287"/>
      <c r="BG81" s="287"/>
      <c r="BH81" s="287"/>
      <c r="BI81" s="287"/>
      <c r="BJ81" s="287"/>
      <c r="BK81" s="287"/>
      <c r="BL81" s="287"/>
      <c r="BM81" s="287"/>
      <c r="BN81" s="287"/>
      <c r="BO81" s="287"/>
      <c r="BP81" s="287"/>
      <c r="BQ81" s="287"/>
      <c r="BR81" s="287"/>
      <c r="BS81" s="287"/>
      <c r="BT81" s="287"/>
      <c r="BU81" s="287"/>
      <c r="BV81" s="287"/>
      <c r="BW81" s="287"/>
      <c r="BX81" s="287"/>
      <c r="BY81" s="287"/>
      <c r="BZ81" s="287"/>
      <c r="CA81" s="287"/>
      <c r="CB81" s="287"/>
      <c r="CC81" s="287"/>
      <c r="CD81" s="287"/>
      <c r="CE81" s="287"/>
      <c r="CF81" s="288"/>
    </row>
    <row r="82" spans="2:84" ht="5.0999999999999996" customHeight="1">
      <c r="B82" s="277">
        <v>750</v>
      </c>
      <c r="C82" s="285"/>
      <c r="D82" s="279"/>
      <c r="E82" s="279"/>
      <c r="F82" s="279"/>
      <c r="G82" s="279"/>
      <c r="H82" s="279"/>
      <c r="I82" s="279"/>
      <c r="J82" s="279"/>
      <c r="K82" s="279"/>
      <c r="L82" s="279"/>
      <c r="M82" s="279"/>
      <c r="N82" s="279"/>
      <c r="O82" s="291"/>
      <c r="P82" s="279"/>
      <c r="Q82" s="279"/>
      <c r="R82" s="279"/>
      <c r="S82" s="279"/>
      <c r="T82" s="279"/>
      <c r="U82" s="279"/>
      <c r="V82" s="287"/>
      <c r="W82" s="279"/>
      <c r="X82" s="287"/>
      <c r="Y82" s="287"/>
      <c r="Z82" s="287"/>
      <c r="AA82" s="287"/>
      <c r="AB82" s="287"/>
      <c r="AC82" s="287"/>
      <c r="AD82" s="287"/>
      <c r="AE82" s="287"/>
      <c r="AF82" s="291"/>
      <c r="AG82" s="287"/>
      <c r="AH82" s="287"/>
      <c r="AI82" s="287"/>
      <c r="AJ82" s="287"/>
      <c r="AK82" s="287"/>
      <c r="AL82" s="287"/>
      <c r="AM82" s="287"/>
      <c r="AN82" s="287"/>
      <c r="AO82" s="287"/>
      <c r="AP82" s="287"/>
      <c r="AQ82" s="287"/>
      <c r="AR82" s="287"/>
      <c r="AS82" s="287"/>
      <c r="AT82" s="287"/>
      <c r="AU82" s="287"/>
      <c r="AV82" s="287"/>
      <c r="AW82" s="287"/>
      <c r="AX82" s="287"/>
      <c r="AY82" s="287"/>
      <c r="AZ82" s="287"/>
      <c r="BA82" s="287"/>
      <c r="BB82" s="287"/>
      <c r="BC82" s="287"/>
      <c r="BD82" s="287"/>
      <c r="BE82" s="287"/>
      <c r="BF82" s="287"/>
      <c r="BG82" s="287"/>
      <c r="BH82" s="287"/>
      <c r="BI82" s="287"/>
      <c r="BJ82" s="287"/>
      <c r="BK82" s="287"/>
      <c r="BL82" s="287"/>
      <c r="BM82" s="287"/>
      <c r="BN82" s="287"/>
      <c r="BO82" s="287"/>
      <c r="BP82" s="287"/>
      <c r="BQ82" s="287"/>
      <c r="BR82" s="287"/>
      <c r="BS82" s="287"/>
      <c r="BT82" s="287"/>
      <c r="BU82" s="287"/>
      <c r="BV82" s="287"/>
      <c r="BW82" s="287"/>
      <c r="BX82" s="287"/>
      <c r="BY82" s="287"/>
      <c r="BZ82" s="287"/>
      <c r="CA82" s="287"/>
      <c r="CB82" s="287"/>
      <c r="CC82" s="287"/>
      <c r="CD82" s="287"/>
      <c r="CE82" s="287"/>
      <c r="CF82" s="288"/>
    </row>
    <row r="83" spans="2:84" ht="5.0999999999999996" customHeight="1">
      <c r="B83" s="277">
        <v>740</v>
      </c>
      <c r="C83" s="285"/>
      <c r="D83" s="286"/>
      <c r="E83" s="279"/>
      <c r="F83" s="286"/>
      <c r="G83" s="279"/>
      <c r="H83" s="286"/>
      <c r="I83" s="279"/>
      <c r="J83" s="286"/>
      <c r="K83" s="279"/>
      <c r="L83" s="286"/>
      <c r="M83" s="279"/>
      <c r="N83" s="286"/>
      <c r="O83" s="279"/>
      <c r="P83" s="286"/>
      <c r="Q83" s="279"/>
      <c r="R83" s="286"/>
      <c r="S83" s="279"/>
      <c r="T83" s="286"/>
      <c r="U83" s="279"/>
      <c r="V83" s="287"/>
      <c r="W83" s="287"/>
      <c r="X83" s="287"/>
      <c r="Y83" s="287"/>
      <c r="Z83" s="287"/>
      <c r="AA83" s="287"/>
      <c r="AB83" s="287"/>
      <c r="AC83" s="287"/>
      <c r="AD83" s="287"/>
      <c r="AE83" s="287"/>
      <c r="AF83" s="287"/>
      <c r="AG83" s="287"/>
      <c r="AH83" s="287"/>
      <c r="AI83" s="287"/>
      <c r="AJ83" s="287"/>
      <c r="AK83" s="287"/>
      <c r="AL83" s="287"/>
      <c r="AM83" s="287"/>
      <c r="AN83" s="287"/>
      <c r="AO83" s="287"/>
      <c r="AP83" s="287"/>
      <c r="AQ83" s="287"/>
      <c r="AR83" s="287"/>
      <c r="AS83" s="287"/>
      <c r="AT83" s="287"/>
      <c r="AU83" s="287"/>
      <c r="AV83" s="287"/>
      <c r="AW83" s="287"/>
      <c r="AX83" s="287"/>
      <c r="AY83" s="287"/>
      <c r="AZ83" s="287"/>
      <c r="BA83" s="287"/>
      <c r="BB83" s="287"/>
      <c r="BC83" s="287"/>
      <c r="BD83" s="287"/>
      <c r="BE83" s="287"/>
      <c r="BF83" s="287"/>
      <c r="BG83" s="287"/>
      <c r="BH83" s="287"/>
      <c r="BI83" s="287"/>
      <c r="BJ83" s="287"/>
      <c r="BK83" s="287"/>
      <c r="BL83" s="287"/>
      <c r="BM83" s="287"/>
      <c r="BN83" s="287"/>
      <c r="BO83" s="287"/>
      <c r="BP83" s="287"/>
      <c r="BQ83" s="287"/>
      <c r="BR83" s="287"/>
      <c r="BS83" s="287"/>
      <c r="BT83" s="287"/>
      <c r="BU83" s="287"/>
      <c r="BV83" s="287"/>
      <c r="BW83" s="287"/>
      <c r="BX83" s="287"/>
      <c r="BY83" s="287"/>
      <c r="BZ83" s="287"/>
      <c r="CA83" s="287"/>
      <c r="CB83" s="287"/>
      <c r="CC83" s="287"/>
      <c r="CD83" s="287"/>
      <c r="CE83" s="287"/>
      <c r="CF83" s="288"/>
    </row>
    <row r="84" spans="2:84" ht="5.0999999999999996" customHeight="1">
      <c r="B84" s="277">
        <v>730</v>
      </c>
      <c r="C84" s="285"/>
      <c r="D84" s="286"/>
      <c r="E84" s="279"/>
      <c r="F84" s="286"/>
      <c r="G84" s="279"/>
      <c r="H84" s="286"/>
      <c r="I84" s="279"/>
      <c r="J84" s="286"/>
      <c r="K84" s="279"/>
      <c r="L84" s="286"/>
      <c r="M84" s="279"/>
      <c r="N84" s="286"/>
      <c r="O84" s="279"/>
      <c r="P84" s="286"/>
      <c r="Q84" s="279"/>
      <c r="R84" s="286"/>
      <c r="S84" s="279"/>
      <c r="T84" s="286"/>
      <c r="U84" s="279"/>
      <c r="V84" s="287"/>
      <c r="W84" s="287"/>
      <c r="X84" s="287"/>
      <c r="Y84" s="287"/>
      <c r="Z84" s="287"/>
      <c r="AA84" s="287"/>
      <c r="AB84" s="287"/>
      <c r="AC84" s="287"/>
      <c r="AD84" s="287"/>
      <c r="AE84" s="287"/>
      <c r="AF84" s="287"/>
      <c r="AG84" s="287"/>
      <c r="AH84" s="287"/>
      <c r="AI84" s="287"/>
      <c r="AJ84" s="287"/>
      <c r="AK84" s="287"/>
      <c r="AL84" s="287"/>
      <c r="AM84" s="287"/>
      <c r="AN84" s="287"/>
      <c r="AO84" s="287"/>
      <c r="AP84" s="287"/>
      <c r="AQ84" s="287"/>
      <c r="AR84" s="287"/>
      <c r="AS84" s="287"/>
      <c r="AT84" s="287"/>
      <c r="AU84" s="287"/>
      <c r="AV84" s="287"/>
      <c r="AW84" s="287"/>
      <c r="AX84" s="287"/>
      <c r="AY84" s="287"/>
      <c r="AZ84" s="287"/>
      <c r="BA84" s="287"/>
      <c r="BB84" s="287"/>
      <c r="BC84" s="287"/>
      <c r="BD84" s="287"/>
      <c r="BE84" s="287"/>
      <c r="BF84" s="287"/>
      <c r="BG84" s="287"/>
      <c r="BH84" s="287"/>
      <c r="BI84" s="287"/>
      <c r="BJ84" s="287"/>
      <c r="BK84" s="287"/>
      <c r="BL84" s="287"/>
      <c r="BM84" s="287"/>
      <c r="BN84" s="287"/>
      <c r="BO84" s="287"/>
      <c r="BP84" s="287"/>
      <c r="BQ84" s="287"/>
      <c r="BR84" s="287"/>
      <c r="BS84" s="287"/>
      <c r="BT84" s="287"/>
      <c r="BU84" s="287"/>
      <c r="BV84" s="287"/>
      <c r="BW84" s="287"/>
      <c r="BX84" s="287"/>
      <c r="BY84" s="287"/>
      <c r="BZ84" s="287"/>
      <c r="CA84" s="287"/>
      <c r="CB84" s="287"/>
      <c r="CC84" s="287"/>
      <c r="CD84" s="287"/>
      <c r="CE84" s="287"/>
      <c r="CF84" s="288"/>
    </row>
    <row r="85" spans="2:84" ht="5.0999999999999996" customHeight="1">
      <c r="B85" s="277">
        <v>720</v>
      </c>
      <c r="C85" s="285"/>
      <c r="D85" s="286"/>
      <c r="E85" s="279"/>
      <c r="F85" s="286"/>
      <c r="G85" s="279"/>
      <c r="H85" s="286"/>
      <c r="I85" s="279"/>
      <c r="J85" s="286"/>
      <c r="K85" s="279"/>
      <c r="L85" s="286"/>
      <c r="M85" s="279"/>
      <c r="N85" s="286"/>
      <c r="O85" s="279"/>
      <c r="P85" s="286"/>
      <c r="Q85" s="279"/>
      <c r="R85" s="286"/>
      <c r="S85" s="279"/>
      <c r="T85" s="286"/>
      <c r="U85" s="279"/>
      <c r="V85" s="287"/>
      <c r="W85" s="287"/>
      <c r="X85" s="287"/>
      <c r="Y85" s="287"/>
      <c r="Z85" s="287"/>
      <c r="AA85" s="287"/>
      <c r="AB85" s="287"/>
      <c r="AC85" s="287"/>
      <c r="AD85" s="287"/>
      <c r="AE85" s="287"/>
      <c r="AF85" s="287"/>
      <c r="AG85" s="287"/>
      <c r="AH85" s="287"/>
      <c r="AI85" s="287"/>
      <c r="AJ85" s="287"/>
      <c r="AK85" s="287"/>
      <c r="AL85" s="287"/>
      <c r="AM85" s="287"/>
      <c r="AN85" s="287"/>
      <c r="AO85" s="287"/>
      <c r="AP85" s="287"/>
      <c r="AQ85" s="287"/>
      <c r="AR85" s="287"/>
      <c r="AS85" s="287"/>
      <c r="AT85" s="287"/>
      <c r="AU85" s="287"/>
      <c r="AV85" s="287"/>
      <c r="AW85" s="287"/>
      <c r="AX85" s="287"/>
      <c r="AY85" s="287"/>
      <c r="AZ85" s="287"/>
      <c r="BA85" s="287"/>
      <c r="BB85" s="287"/>
      <c r="BC85" s="287"/>
      <c r="BD85" s="287"/>
      <c r="BE85" s="287"/>
      <c r="BF85" s="287"/>
      <c r="BG85" s="287"/>
      <c r="BH85" s="287"/>
      <c r="BI85" s="287"/>
      <c r="BJ85" s="287"/>
      <c r="BK85" s="287"/>
      <c r="BL85" s="287"/>
      <c r="BM85" s="287"/>
      <c r="BN85" s="287"/>
      <c r="BO85" s="287"/>
      <c r="BP85" s="287"/>
      <c r="BQ85" s="287"/>
      <c r="BR85" s="287"/>
      <c r="BS85" s="287"/>
      <c r="BT85" s="287"/>
      <c r="BU85" s="287"/>
      <c r="BV85" s="287"/>
      <c r="BW85" s="287"/>
      <c r="BX85" s="287"/>
      <c r="BY85" s="287"/>
      <c r="BZ85" s="287"/>
      <c r="CA85" s="287"/>
      <c r="CB85" s="287"/>
      <c r="CC85" s="287"/>
      <c r="CD85" s="287"/>
      <c r="CE85" s="287"/>
      <c r="CF85" s="288"/>
    </row>
    <row r="86" spans="2:84" ht="5.0999999999999996" customHeight="1">
      <c r="B86" s="277">
        <v>710</v>
      </c>
      <c r="C86" s="285"/>
      <c r="D86" s="286"/>
      <c r="E86" s="279"/>
      <c r="F86" s="286"/>
      <c r="G86" s="279"/>
      <c r="H86" s="286"/>
      <c r="I86" s="279"/>
      <c r="J86" s="286"/>
      <c r="K86" s="279"/>
      <c r="L86" s="286"/>
      <c r="M86" s="279"/>
      <c r="N86" s="286"/>
      <c r="O86" s="279"/>
      <c r="P86" s="286"/>
      <c r="Q86" s="279"/>
      <c r="R86" s="286"/>
      <c r="S86" s="279"/>
      <c r="T86" s="286"/>
      <c r="U86" s="279"/>
      <c r="V86" s="287"/>
      <c r="W86" s="287"/>
      <c r="X86" s="287"/>
      <c r="Y86" s="287"/>
      <c r="Z86" s="287"/>
      <c r="AA86" s="287"/>
      <c r="AB86" s="287"/>
      <c r="AC86" s="287"/>
      <c r="AD86" s="287"/>
      <c r="AE86" s="287"/>
      <c r="AF86" s="287"/>
      <c r="AG86" s="287"/>
      <c r="AH86" s="287"/>
      <c r="AI86" s="287"/>
      <c r="AJ86" s="287"/>
      <c r="AK86" s="287"/>
      <c r="AL86" s="287"/>
      <c r="AM86" s="287"/>
      <c r="AN86" s="287"/>
      <c r="AO86" s="287"/>
      <c r="AP86" s="287"/>
      <c r="AQ86" s="287"/>
      <c r="AR86" s="287"/>
      <c r="AS86" s="287"/>
      <c r="AT86" s="287"/>
      <c r="AU86" s="287"/>
      <c r="AV86" s="287"/>
      <c r="AW86" s="287"/>
      <c r="AX86" s="287"/>
      <c r="AY86" s="287"/>
      <c r="AZ86" s="287"/>
      <c r="BA86" s="287"/>
      <c r="BB86" s="287"/>
      <c r="BC86" s="287"/>
      <c r="BD86" s="287"/>
      <c r="BE86" s="287"/>
      <c r="BF86" s="287"/>
      <c r="BG86" s="287"/>
      <c r="BH86" s="287"/>
      <c r="BI86" s="287"/>
      <c r="BJ86" s="287"/>
      <c r="BK86" s="287"/>
      <c r="BL86" s="287"/>
      <c r="BM86" s="287"/>
      <c r="BN86" s="287"/>
      <c r="BO86" s="287"/>
      <c r="BP86" s="287"/>
      <c r="BQ86" s="287"/>
      <c r="BR86" s="287"/>
      <c r="BS86" s="287"/>
      <c r="BT86" s="287"/>
      <c r="BU86" s="287"/>
      <c r="BV86" s="287"/>
      <c r="BW86" s="287"/>
      <c r="BX86" s="287"/>
      <c r="BY86" s="287"/>
      <c r="BZ86" s="287"/>
      <c r="CA86" s="287"/>
      <c r="CB86" s="287"/>
      <c r="CC86" s="287"/>
      <c r="CD86" s="287"/>
      <c r="CE86" s="287"/>
      <c r="CF86" s="288"/>
    </row>
    <row r="87" spans="2:84" ht="5.0999999999999996" customHeight="1">
      <c r="B87" s="277">
        <v>700</v>
      </c>
      <c r="C87" s="285"/>
      <c r="D87" s="286"/>
      <c r="E87" s="279"/>
      <c r="F87" s="286"/>
      <c r="G87" s="279"/>
      <c r="H87" s="286"/>
      <c r="I87" s="279"/>
      <c r="J87" s="286"/>
      <c r="K87" s="279"/>
      <c r="L87" s="286"/>
      <c r="M87" s="279"/>
      <c r="N87" s="286"/>
      <c r="O87" s="279"/>
      <c r="P87" s="286"/>
      <c r="Q87" s="279"/>
      <c r="R87" s="286"/>
      <c r="S87" s="279"/>
      <c r="T87" s="286"/>
      <c r="U87" s="279"/>
      <c r="V87" s="287"/>
      <c r="W87" s="287"/>
      <c r="X87" s="287"/>
      <c r="Y87" s="287"/>
      <c r="Z87" s="287"/>
      <c r="AA87" s="287"/>
      <c r="AB87" s="287"/>
      <c r="AC87" s="287"/>
      <c r="AD87" s="287"/>
      <c r="AE87" s="287"/>
      <c r="AF87" s="287"/>
      <c r="AG87" s="287"/>
      <c r="AH87" s="287"/>
      <c r="AI87" s="287"/>
      <c r="AJ87" s="287"/>
      <c r="AK87" s="287"/>
      <c r="AL87" s="287"/>
      <c r="AM87" s="287"/>
      <c r="AN87" s="287"/>
      <c r="AO87" s="287"/>
      <c r="AP87" s="287"/>
      <c r="AQ87" s="287"/>
      <c r="AR87" s="287"/>
      <c r="AS87" s="287"/>
      <c r="AT87" s="287"/>
      <c r="AU87" s="287"/>
      <c r="AV87" s="287"/>
      <c r="AW87" s="287"/>
      <c r="AX87" s="287"/>
      <c r="AY87" s="287"/>
      <c r="AZ87" s="287"/>
      <c r="BA87" s="287"/>
      <c r="BB87" s="287"/>
      <c r="BC87" s="287"/>
      <c r="BD87" s="287"/>
      <c r="BE87" s="287"/>
      <c r="BF87" s="287"/>
      <c r="BG87" s="287"/>
      <c r="BH87" s="287"/>
      <c r="BI87" s="287"/>
      <c r="BJ87" s="287"/>
      <c r="BK87" s="287"/>
      <c r="BL87" s="287"/>
      <c r="BM87" s="287"/>
      <c r="BN87" s="287"/>
      <c r="BO87" s="287"/>
      <c r="BP87" s="287"/>
      <c r="BQ87" s="287"/>
      <c r="BR87" s="287"/>
      <c r="BS87" s="287"/>
      <c r="BT87" s="287"/>
      <c r="BU87" s="287"/>
      <c r="BV87" s="287"/>
      <c r="BW87" s="287"/>
      <c r="BX87" s="287"/>
      <c r="BY87" s="287"/>
      <c r="BZ87" s="287"/>
      <c r="CA87" s="287"/>
      <c r="CB87" s="287"/>
      <c r="CC87" s="287"/>
      <c r="CD87" s="287"/>
      <c r="CE87" s="287"/>
      <c r="CF87" s="288"/>
    </row>
    <row r="88" spans="2:84" ht="5.0999999999999996" customHeight="1">
      <c r="B88" s="277">
        <v>690</v>
      </c>
      <c r="C88" s="285"/>
      <c r="D88" s="279"/>
      <c r="E88" s="289"/>
      <c r="F88" s="279"/>
      <c r="G88" s="279"/>
      <c r="H88" s="279"/>
      <c r="I88" s="279"/>
      <c r="J88" s="279"/>
      <c r="K88" s="279"/>
      <c r="L88" s="279"/>
      <c r="M88" s="279"/>
      <c r="N88" s="279"/>
      <c r="O88" s="279"/>
      <c r="P88" s="279"/>
      <c r="Q88" s="279"/>
      <c r="R88" s="279"/>
      <c r="S88" s="279"/>
      <c r="T88" s="279"/>
      <c r="U88" s="279"/>
      <c r="V88" s="287"/>
      <c r="W88" s="287"/>
      <c r="X88" s="287"/>
      <c r="Y88" s="287"/>
      <c r="Z88" s="287"/>
      <c r="AA88" s="287"/>
      <c r="AB88" s="287"/>
      <c r="AC88" s="287"/>
      <c r="AD88" s="287"/>
      <c r="AE88" s="287"/>
      <c r="AF88" s="287"/>
      <c r="AG88" s="287"/>
      <c r="AH88" s="287"/>
      <c r="AI88" s="287"/>
      <c r="AJ88" s="287"/>
      <c r="AK88" s="287"/>
      <c r="AL88" s="287"/>
      <c r="AM88" s="287"/>
      <c r="AN88" s="287"/>
      <c r="AO88" s="287"/>
      <c r="AP88" s="287"/>
      <c r="AQ88" s="287"/>
      <c r="AR88" s="287"/>
      <c r="AS88" s="287"/>
      <c r="AT88" s="287"/>
      <c r="AU88" s="287"/>
      <c r="AV88" s="287"/>
      <c r="AW88" s="287"/>
      <c r="AX88" s="287"/>
      <c r="AY88" s="287"/>
      <c r="AZ88" s="287"/>
      <c r="BA88" s="287"/>
      <c r="BB88" s="287"/>
      <c r="BC88" s="287"/>
      <c r="BD88" s="287"/>
      <c r="BE88" s="287"/>
      <c r="BF88" s="287"/>
      <c r="BG88" s="287"/>
      <c r="BH88" s="287"/>
      <c r="BI88" s="287"/>
      <c r="BJ88" s="287"/>
      <c r="BK88" s="287"/>
      <c r="BL88" s="287"/>
      <c r="BM88" s="287"/>
      <c r="BN88" s="287"/>
      <c r="BO88" s="287"/>
      <c r="BP88" s="287"/>
      <c r="BQ88" s="287"/>
      <c r="BR88" s="287"/>
      <c r="BS88" s="287"/>
      <c r="BT88" s="287"/>
      <c r="BU88" s="287"/>
      <c r="BV88" s="287"/>
      <c r="BW88" s="287"/>
      <c r="BX88" s="287"/>
      <c r="BY88" s="287"/>
      <c r="BZ88" s="287"/>
      <c r="CA88" s="287"/>
      <c r="CB88" s="287"/>
      <c r="CC88" s="287"/>
      <c r="CD88" s="287"/>
      <c r="CE88" s="287"/>
      <c r="CF88" s="288"/>
    </row>
    <row r="89" spans="2:84" ht="5.0999999999999996" customHeight="1">
      <c r="B89" s="277">
        <v>680</v>
      </c>
      <c r="C89" s="285"/>
      <c r="D89" s="279"/>
      <c r="E89" s="279"/>
      <c r="F89" s="279"/>
      <c r="G89" s="279"/>
      <c r="H89" s="279"/>
      <c r="I89" s="279"/>
      <c r="J89" s="279"/>
      <c r="K89" s="279"/>
      <c r="L89" s="279"/>
      <c r="M89" s="279"/>
      <c r="N89" s="279"/>
      <c r="O89" s="279"/>
      <c r="P89" s="279"/>
      <c r="Q89" s="279"/>
      <c r="R89" s="279"/>
      <c r="S89" s="279"/>
      <c r="T89" s="279"/>
      <c r="U89" s="279"/>
      <c r="V89" s="287"/>
      <c r="W89" s="279"/>
      <c r="X89" s="287"/>
      <c r="Y89" s="287"/>
      <c r="Z89" s="287"/>
      <c r="AA89" s="287"/>
      <c r="AB89" s="287"/>
      <c r="AC89" s="287"/>
      <c r="AD89" s="287"/>
      <c r="AE89" s="287"/>
      <c r="AF89" s="287"/>
      <c r="AG89" s="287"/>
      <c r="AH89" s="287"/>
      <c r="AI89" s="287"/>
      <c r="AJ89" s="287"/>
      <c r="AK89" s="287"/>
      <c r="AL89" s="287"/>
      <c r="AM89" s="287"/>
      <c r="AN89" s="287"/>
      <c r="AO89" s="287"/>
      <c r="AP89" s="287"/>
      <c r="AQ89" s="287"/>
      <c r="AR89" s="287"/>
      <c r="AS89" s="287"/>
      <c r="AT89" s="287"/>
      <c r="AU89" s="287"/>
      <c r="AV89" s="287"/>
      <c r="AW89" s="287"/>
      <c r="AX89" s="287"/>
      <c r="AY89" s="287"/>
      <c r="AZ89" s="287"/>
      <c r="BA89" s="287"/>
      <c r="BB89" s="287"/>
      <c r="BC89" s="287"/>
      <c r="BD89" s="287"/>
      <c r="BE89" s="287"/>
      <c r="BF89" s="287"/>
      <c r="BG89" s="287"/>
      <c r="BH89" s="287"/>
      <c r="BI89" s="287"/>
      <c r="BJ89" s="287"/>
      <c r="BK89" s="287"/>
      <c r="BL89" s="287"/>
      <c r="BM89" s="287"/>
      <c r="BN89" s="287"/>
      <c r="BO89" s="287"/>
      <c r="BP89" s="287"/>
      <c r="BQ89" s="287"/>
      <c r="BR89" s="287"/>
      <c r="BS89" s="287"/>
      <c r="BT89" s="287"/>
      <c r="BU89" s="287"/>
      <c r="BV89" s="287"/>
      <c r="BW89" s="287"/>
      <c r="BX89" s="287"/>
      <c r="BY89" s="287"/>
      <c r="BZ89" s="287"/>
      <c r="CA89" s="287"/>
      <c r="CB89" s="287"/>
      <c r="CC89" s="287"/>
      <c r="CD89" s="287"/>
      <c r="CE89" s="287"/>
      <c r="CF89" s="288"/>
    </row>
    <row r="90" spans="2:84" ht="5.0999999999999996" customHeight="1">
      <c r="B90" s="277">
        <v>670</v>
      </c>
      <c r="C90" s="285"/>
      <c r="D90" s="289"/>
      <c r="E90" s="289"/>
      <c r="F90" s="279"/>
      <c r="G90" s="279"/>
      <c r="H90" s="279"/>
      <c r="I90" s="279"/>
      <c r="J90" s="279"/>
      <c r="K90" s="279"/>
      <c r="L90" s="279"/>
      <c r="M90" s="279"/>
      <c r="N90" s="279"/>
      <c r="O90" s="279"/>
      <c r="P90" s="279"/>
      <c r="Q90" s="279"/>
      <c r="R90" s="279"/>
      <c r="S90" s="279"/>
      <c r="T90" s="279"/>
      <c r="U90" s="279"/>
      <c r="V90" s="287"/>
      <c r="W90" s="279"/>
      <c r="X90" s="287"/>
      <c r="Y90" s="287"/>
      <c r="Z90" s="287"/>
      <c r="AA90" s="287"/>
      <c r="AB90" s="287"/>
      <c r="AC90" s="287"/>
      <c r="AD90" s="287"/>
      <c r="AE90" s="287"/>
      <c r="AF90" s="287"/>
      <c r="AG90" s="287"/>
      <c r="AH90" s="287"/>
      <c r="AI90" s="287"/>
      <c r="AJ90" s="287"/>
      <c r="AK90" s="287"/>
      <c r="AL90" s="287"/>
      <c r="AM90" s="287"/>
      <c r="AN90" s="287"/>
      <c r="AO90" s="287"/>
      <c r="AP90" s="287"/>
      <c r="AQ90" s="287"/>
      <c r="AR90" s="287"/>
      <c r="AS90" s="287"/>
      <c r="AT90" s="287"/>
      <c r="AU90" s="287"/>
      <c r="AV90" s="287"/>
      <c r="AW90" s="287"/>
      <c r="AX90" s="287"/>
      <c r="AY90" s="287"/>
      <c r="AZ90" s="287"/>
      <c r="BA90" s="287"/>
      <c r="BB90" s="287"/>
      <c r="BC90" s="287"/>
      <c r="BD90" s="287"/>
      <c r="BE90" s="287"/>
      <c r="BF90" s="287"/>
      <c r="BG90" s="287"/>
      <c r="BH90" s="287"/>
      <c r="BI90" s="287"/>
      <c r="BJ90" s="287"/>
      <c r="BK90" s="287"/>
      <c r="BL90" s="287"/>
      <c r="BM90" s="287"/>
      <c r="BN90" s="287"/>
      <c r="BO90" s="287"/>
      <c r="BP90" s="287"/>
      <c r="BQ90" s="287"/>
      <c r="BR90" s="287"/>
      <c r="BS90" s="287"/>
      <c r="BT90" s="287"/>
      <c r="BU90" s="287"/>
      <c r="BV90" s="287"/>
      <c r="BW90" s="287"/>
      <c r="BX90" s="287"/>
      <c r="BY90" s="287"/>
      <c r="BZ90" s="287"/>
      <c r="CA90" s="287"/>
      <c r="CB90" s="287"/>
      <c r="CC90" s="287"/>
      <c r="CD90" s="287"/>
      <c r="CE90" s="287"/>
      <c r="CF90" s="288"/>
    </row>
    <row r="91" spans="2:84" ht="5.0999999999999996" customHeight="1">
      <c r="B91" s="277">
        <v>660</v>
      </c>
      <c r="C91" s="285"/>
      <c r="D91" s="279"/>
      <c r="E91" s="279"/>
      <c r="F91" s="289"/>
      <c r="G91" s="279"/>
      <c r="H91" s="279"/>
      <c r="I91" s="279"/>
      <c r="J91" s="279"/>
      <c r="K91" s="279"/>
      <c r="L91" s="279"/>
      <c r="M91" s="279"/>
      <c r="N91" s="279"/>
      <c r="O91" s="279"/>
      <c r="P91" s="279"/>
      <c r="Q91" s="279"/>
      <c r="R91" s="279"/>
      <c r="S91" s="279"/>
      <c r="T91" s="279"/>
      <c r="U91" s="279"/>
      <c r="V91" s="287"/>
      <c r="W91" s="279"/>
      <c r="X91" s="287"/>
      <c r="Y91" s="287"/>
      <c r="Z91" s="287"/>
      <c r="AA91" s="287"/>
      <c r="AB91" s="287"/>
      <c r="AC91" s="287"/>
      <c r="AD91" s="287"/>
      <c r="AE91" s="287"/>
      <c r="AF91" s="287"/>
      <c r="AG91" s="287"/>
      <c r="AH91" s="287"/>
      <c r="AI91" s="287"/>
      <c r="AJ91" s="287"/>
      <c r="AK91" s="287"/>
      <c r="AL91" s="287"/>
      <c r="AM91" s="287"/>
      <c r="AN91" s="287"/>
      <c r="AO91" s="287"/>
      <c r="AP91" s="287"/>
      <c r="AQ91" s="287"/>
      <c r="AR91" s="287"/>
      <c r="AS91" s="287"/>
      <c r="AT91" s="287"/>
      <c r="AU91" s="287"/>
      <c r="AV91" s="287"/>
      <c r="AW91" s="287"/>
      <c r="AX91" s="287"/>
      <c r="AY91" s="287"/>
      <c r="AZ91" s="287"/>
      <c r="BA91" s="287"/>
      <c r="BB91" s="287"/>
      <c r="BC91" s="287"/>
      <c r="BD91" s="287"/>
      <c r="BE91" s="287"/>
      <c r="BF91" s="287"/>
      <c r="BG91" s="287"/>
      <c r="BH91" s="287"/>
      <c r="BI91" s="287"/>
      <c r="BJ91" s="287"/>
      <c r="BK91" s="287"/>
      <c r="BL91" s="287"/>
      <c r="BM91" s="287"/>
      <c r="BN91" s="287"/>
      <c r="BO91" s="287"/>
      <c r="BP91" s="287"/>
      <c r="BQ91" s="287"/>
      <c r="BR91" s="287"/>
      <c r="BS91" s="287"/>
      <c r="BT91" s="287"/>
      <c r="BU91" s="287"/>
      <c r="BV91" s="287"/>
      <c r="BW91" s="287"/>
      <c r="BX91" s="287"/>
      <c r="BY91" s="287"/>
      <c r="BZ91" s="287"/>
      <c r="CA91" s="287"/>
      <c r="CB91" s="287"/>
      <c r="CC91" s="287"/>
      <c r="CD91" s="287"/>
      <c r="CE91" s="287"/>
      <c r="CF91" s="288"/>
    </row>
    <row r="92" spans="2:84" ht="5.0999999999999996" customHeight="1">
      <c r="B92" s="277">
        <v>650</v>
      </c>
      <c r="C92" s="285"/>
      <c r="D92" s="279"/>
      <c r="E92" s="279"/>
      <c r="F92" s="279"/>
      <c r="G92" s="279"/>
      <c r="H92" s="279"/>
      <c r="I92" s="279"/>
      <c r="J92" s="279"/>
      <c r="K92" s="279"/>
      <c r="L92" s="279"/>
      <c r="M92" s="279"/>
      <c r="N92" s="279"/>
      <c r="O92" s="279"/>
      <c r="P92" s="279"/>
      <c r="Q92" s="279"/>
      <c r="R92" s="279"/>
      <c r="S92" s="279"/>
      <c r="T92" s="279"/>
      <c r="U92" s="279"/>
      <c r="V92" s="287"/>
      <c r="W92" s="279"/>
      <c r="X92" s="287"/>
      <c r="Y92" s="287"/>
      <c r="Z92" s="287"/>
      <c r="AA92" s="287"/>
      <c r="AB92" s="287"/>
      <c r="AC92" s="287"/>
      <c r="AD92" s="287"/>
      <c r="AE92" s="287"/>
      <c r="AF92" s="287"/>
      <c r="AG92" s="287"/>
      <c r="AH92" s="287"/>
      <c r="AI92" s="287"/>
      <c r="AJ92" s="287"/>
      <c r="AK92" s="287"/>
      <c r="AL92" s="287"/>
      <c r="AM92" s="287"/>
      <c r="AN92" s="287"/>
      <c r="AO92" s="287"/>
      <c r="AP92" s="287"/>
      <c r="AQ92" s="287"/>
      <c r="AR92" s="287"/>
      <c r="AS92" s="287"/>
      <c r="AT92" s="287"/>
      <c r="AU92" s="287"/>
      <c r="AV92" s="287"/>
      <c r="AW92" s="287"/>
      <c r="AX92" s="287"/>
      <c r="AY92" s="287"/>
      <c r="AZ92" s="287"/>
      <c r="BA92" s="287"/>
      <c r="BB92" s="287"/>
      <c r="BC92" s="287"/>
      <c r="BD92" s="287"/>
      <c r="BE92" s="287"/>
      <c r="BF92" s="287"/>
      <c r="BG92" s="287"/>
      <c r="BH92" s="287"/>
      <c r="BI92" s="287"/>
      <c r="BJ92" s="287"/>
      <c r="BK92" s="287"/>
      <c r="BL92" s="287"/>
      <c r="BM92" s="287"/>
      <c r="BN92" s="287"/>
      <c r="BO92" s="287"/>
      <c r="BP92" s="287"/>
      <c r="BQ92" s="287"/>
      <c r="BR92" s="287"/>
      <c r="BS92" s="287"/>
      <c r="BT92" s="287"/>
      <c r="BU92" s="287"/>
      <c r="BV92" s="287"/>
      <c r="BW92" s="287"/>
      <c r="BX92" s="287"/>
      <c r="BY92" s="287"/>
      <c r="BZ92" s="287"/>
      <c r="CA92" s="287"/>
      <c r="CB92" s="287"/>
      <c r="CC92" s="287"/>
      <c r="CD92" s="287"/>
      <c r="CE92" s="287"/>
      <c r="CF92" s="288"/>
    </row>
    <row r="93" spans="2:84" ht="5.0999999999999996" customHeight="1">
      <c r="B93" s="277">
        <v>640</v>
      </c>
      <c r="C93" s="285"/>
      <c r="D93" s="279"/>
      <c r="E93" s="286"/>
      <c r="F93" s="279"/>
      <c r="G93" s="286"/>
      <c r="H93" s="279"/>
      <c r="I93" s="286"/>
      <c r="J93" s="279"/>
      <c r="K93" s="286"/>
      <c r="L93" s="279"/>
      <c r="M93" s="286"/>
      <c r="N93" s="279"/>
      <c r="O93" s="286"/>
      <c r="P93" s="279"/>
      <c r="Q93" s="286"/>
      <c r="R93" s="279"/>
      <c r="S93" s="286"/>
      <c r="T93" s="279"/>
      <c r="U93" s="286"/>
      <c r="V93" s="287"/>
      <c r="W93" s="279"/>
      <c r="X93" s="287"/>
      <c r="Y93" s="287"/>
      <c r="Z93" s="287"/>
      <c r="AA93" s="287"/>
      <c r="AB93" s="287"/>
      <c r="AC93" s="287"/>
      <c r="AD93" s="287"/>
      <c r="AE93" s="287"/>
      <c r="AF93" s="287"/>
      <c r="AG93" s="287"/>
      <c r="AH93" s="287"/>
      <c r="AI93" s="287"/>
      <c r="AJ93" s="287"/>
      <c r="AK93" s="287"/>
      <c r="AL93" s="287"/>
      <c r="AM93" s="287"/>
      <c r="AN93" s="287"/>
      <c r="AO93" s="287"/>
      <c r="AP93" s="287"/>
      <c r="AQ93" s="287"/>
      <c r="AR93" s="287"/>
      <c r="AS93" s="287"/>
      <c r="AT93" s="287"/>
      <c r="AU93" s="287"/>
      <c r="AV93" s="287"/>
      <c r="AW93" s="287"/>
      <c r="AX93" s="287"/>
      <c r="AY93" s="287"/>
      <c r="AZ93" s="287"/>
      <c r="BA93" s="287"/>
      <c r="BB93" s="287"/>
      <c r="BC93" s="287"/>
      <c r="BD93" s="287"/>
      <c r="BE93" s="287"/>
      <c r="BF93" s="287"/>
      <c r="BG93" s="287"/>
      <c r="BH93" s="287"/>
      <c r="BI93" s="287"/>
      <c r="BJ93" s="287"/>
      <c r="BK93" s="287"/>
      <c r="BL93" s="287"/>
      <c r="BM93" s="287"/>
      <c r="BN93" s="287"/>
      <c r="BO93" s="287"/>
      <c r="BP93" s="287"/>
      <c r="BQ93" s="287"/>
      <c r="BR93" s="287"/>
      <c r="BS93" s="287"/>
      <c r="BT93" s="287"/>
      <c r="BU93" s="287"/>
      <c r="BV93" s="287"/>
      <c r="BW93" s="287"/>
      <c r="BX93" s="287"/>
      <c r="BY93" s="287"/>
      <c r="BZ93" s="287"/>
      <c r="CA93" s="287"/>
      <c r="CB93" s="287"/>
      <c r="CC93" s="287"/>
      <c r="CD93" s="287"/>
      <c r="CE93" s="287"/>
      <c r="CF93" s="288"/>
    </row>
    <row r="94" spans="2:84" ht="5.0999999999999996" customHeight="1">
      <c r="B94" s="277">
        <v>630</v>
      </c>
      <c r="C94" s="285"/>
      <c r="D94" s="279"/>
      <c r="E94" s="286"/>
      <c r="F94" s="279"/>
      <c r="G94" s="286"/>
      <c r="H94" s="279"/>
      <c r="I94" s="286"/>
      <c r="J94" s="279"/>
      <c r="K94" s="286"/>
      <c r="L94" s="279"/>
      <c r="M94" s="286"/>
      <c r="N94" s="279"/>
      <c r="O94" s="286"/>
      <c r="P94" s="279"/>
      <c r="Q94" s="286"/>
      <c r="R94" s="279"/>
      <c r="S94" s="286"/>
      <c r="T94" s="279"/>
      <c r="U94" s="286"/>
      <c r="V94" s="287"/>
      <c r="W94" s="279"/>
      <c r="X94" s="287"/>
      <c r="Y94" s="287"/>
      <c r="Z94" s="287"/>
      <c r="AA94" s="287"/>
      <c r="AB94" s="287"/>
      <c r="AC94" s="287"/>
      <c r="AD94" s="287"/>
      <c r="AE94" s="287"/>
      <c r="AF94" s="287"/>
      <c r="AG94" s="287"/>
      <c r="AH94" s="287"/>
      <c r="AI94" s="287"/>
      <c r="AJ94" s="287"/>
      <c r="AK94" s="287"/>
      <c r="AL94" s="287"/>
      <c r="AM94" s="287"/>
      <c r="AN94" s="287"/>
      <c r="AO94" s="287"/>
      <c r="AP94" s="287"/>
      <c r="AQ94" s="287"/>
      <c r="AR94" s="287"/>
      <c r="AS94" s="287"/>
      <c r="AT94" s="287"/>
      <c r="AU94" s="287"/>
      <c r="AV94" s="287"/>
      <c r="AW94" s="287"/>
      <c r="AX94" s="287"/>
      <c r="AY94" s="287"/>
      <c r="AZ94" s="287"/>
      <c r="BA94" s="287"/>
      <c r="BB94" s="287"/>
      <c r="BC94" s="287"/>
      <c r="BD94" s="287"/>
      <c r="BE94" s="287"/>
      <c r="BF94" s="287"/>
      <c r="BG94" s="287"/>
      <c r="BH94" s="287"/>
      <c r="BI94" s="287"/>
      <c r="BJ94" s="287"/>
      <c r="BK94" s="287"/>
      <c r="BL94" s="287"/>
      <c r="BM94" s="287"/>
      <c r="BN94" s="287"/>
      <c r="BO94" s="287"/>
      <c r="BP94" s="287"/>
      <c r="BQ94" s="287"/>
      <c r="BR94" s="287"/>
      <c r="BS94" s="287"/>
      <c r="BT94" s="287"/>
      <c r="BU94" s="287"/>
      <c r="BV94" s="287"/>
      <c r="BW94" s="287"/>
      <c r="BX94" s="287"/>
      <c r="BY94" s="287"/>
      <c r="BZ94" s="287"/>
      <c r="CA94" s="287"/>
      <c r="CB94" s="287"/>
      <c r="CC94" s="287"/>
      <c r="CD94" s="287"/>
      <c r="CE94" s="287"/>
      <c r="CF94" s="288"/>
    </row>
    <row r="95" spans="2:84" ht="5.0999999999999996" customHeight="1">
      <c r="B95" s="277">
        <v>620</v>
      </c>
      <c r="C95" s="290"/>
      <c r="D95" s="279"/>
      <c r="E95" s="286"/>
      <c r="F95" s="279"/>
      <c r="G95" s="286"/>
      <c r="H95" s="279"/>
      <c r="I95" s="286"/>
      <c r="J95" s="279"/>
      <c r="K95" s="286"/>
      <c r="L95" s="279"/>
      <c r="M95" s="286"/>
      <c r="N95" s="279"/>
      <c r="O95" s="286"/>
      <c r="P95" s="279"/>
      <c r="Q95" s="286"/>
      <c r="R95" s="279"/>
      <c r="S95" s="286"/>
      <c r="T95" s="279"/>
      <c r="U95" s="286"/>
      <c r="V95" s="287"/>
      <c r="W95" s="287"/>
      <c r="X95" s="287"/>
      <c r="Y95" s="287"/>
      <c r="Z95" s="287"/>
      <c r="AA95" s="287"/>
      <c r="AB95" s="287"/>
      <c r="AC95" s="287"/>
      <c r="AD95" s="287"/>
      <c r="AE95" s="287"/>
      <c r="AF95" s="287"/>
      <c r="AG95" s="287"/>
      <c r="AH95" s="287"/>
      <c r="AI95" s="287"/>
      <c r="AJ95" s="287"/>
      <c r="AK95" s="287"/>
      <c r="AL95" s="287"/>
      <c r="AM95" s="287"/>
      <c r="AN95" s="287"/>
      <c r="AO95" s="287"/>
      <c r="AP95" s="287"/>
      <c r="AQ95" s="287"/>
      <c r="AR95" s="287"/>
      <c r="AS95" s="287"/>
      <c r="AT95" s="287"/>
      <c r="AU95" s="287"/>
      <c r="AV95" s="287"/>
      <c r="AW95" s="287"/>
      <c r="AX95" s="287"/>
      <c r="AY95" s="287"/>
      <c r="AZ95" s="287"/>
      <c r="BA95" s="287"/>
      <c r="BB95" s="287"/>
      <c r="BC95" s="287"/>
      <c r="BD95" s="287"/>
      <c r="BE95" s="287"/>
      <c r="BF95" s="287"/>
      <c r="BG95" s="287"/>
      <c r="BH95" s="287"/>
      <c r="BI95" s="287"/>
      <c r="BJ95" s="287"/>
      <c r="BK95" s="287"/>
      <c r="BL95" s="287"/>
      <c r="BM95" s="287"/>
      <c r="BN95" s="287"/>
      <c r="BO95" s="287"/>
      <c r="BP95" s="287"/>
      <c r="BQ95" s="287"/>
      <c r="BR95" s="287"/>
      <c r="BS95" s="287"/>
      <c r="BT95" s="287"/>
      <c r="BU95" s="287"/>
      <c r="BV95" s="287"/>
      <c r="BW95" s="287"/>
      <c r="BX95" s="287"/>
      <c r="BY95" s="287"/>
      <c r="BZ95" s="287"/>
      <c r="CA95" s="287"/>
      <c r="CB95" s="287"/>
      <c r="CC95" s="287"/>
      <c r="CD95" s="287"/>
      <c r="CE95" s="287"/>
      <c r="CF95" s="288"/>
    </row>
    <row r="96" spans="2:84" ht="5.0999999999999996" customHeight="1">
      <c r="B96" s="277">
        <v>610</v>
      </c>
      <c r="C96" s="285"/>
      <c r="D96" s="286"/>
      <c r="E96" s="279"/>
      <c r="F96" s="286"/>
      <c r="G96" s="279"/>
      <c r="H96" s="286"/>
      <c r="I96" s="279"/>
      <c r="J96" s="286"/>
      <c r="K96" s="279"/>
      <c r="L96" s="286"/>
      <c r="M96" s="279"/>
      <c r="N96" s="286"/>
      <c r="O96" s="279"/>
      <c r="P96" s="286"/>
      <c r="Q96" s="279"/>
      <c r="R96" s="286"/>
      <c r="S96" s="279"/>
      <c r="T96" s="286"/>
      <c r="U96" s="279"/>
      <c r="V96" s="287"/>
      <c r="W96" s="287"/>
      <c r="X96" s="287"/>
      <c r="Y96" s="287"/>
      <c r="Z96" s="287"/>
      <c r="AA96" s="287"/>
      <c r="AB96" s="287"/>
      <c r="AC96" s="287"/>
      <c r="AD96" s="287"/>
      <c r="AE96" s="287"/>
      <c r="AF96" s="287"/>
      <c r="AG96" s="287"/>
      <c r="AH96" s="287"/>
      <c r="AI96" s="287"/>
      <c r="AJ96" s="287"/>
      <c r="AK96" s="287"/>
      <c r="AL96" s="287"/>
      <c r="AM96" s="287"/>
      <c r="AN96" s="287"/>
      <c r="AO96" s="287"/>
      <c r="AP96" s="287"/>
      <c r="AQ96" s="287"/>
      <c r="AR96" s="287"/>
      <c r="AS96" s="287"/>
      <c r="AT96" s="287"/>
      <c r="AU96" s="287"/>
      <c r="AV96" s="287"/>
      <c r="AW96" s="287"/>
      <c r="AX96" s="287"/>
      <c r="AY96" s="287"/>
      <c r="AZ96" s="287"/>
      <c r="BA96" s="287"/>
      <c r="BB96" s="287"/>
      <c r="BC96" s="287"/>
      <c r="BD96" s="287"/>
      <c r="BE96" s="287"/>
      <c r="BF96" s="287"/>
      <c r="BG96" s="287"/>
      <c r="BH96" s="287"/>
      <c r="BI96" s="287"/>
      <c r="BJ96" s="287"/>
      <c r="BK96" s="287"/>
      <c r="BL96" s="287"/>
      <c r="BM96" s="287"/>
      <c r="BN96" s="287"/>
      <c r="BO96" s="287"/>
      <c r="BP96" s="287"/>
      <c r="BQ96" s="287"/>
      <c r="BR96" s="287"/>
      <c r="BS96" s="287"/>
      <c r="BT96" s="287"/>
      <c r="BU96" s="287"/>
      <c r="BV96" s="287"/>
      <c r="BW96" s="287"/>
      <c r="BX96" s="287"/>
      <c r="BY96" s="287"/>
      <c r="BZ96" s="287"/>
      <c r="CA96" s="287"/>
      <c r="CB96" s="287"/>
      <c r="CC96" s="287"/>
      <c r="CD96" s="287"/>
      <c r="CE96" s="287"/>
      <c r="CF96" s="288"/>
    </row>
    <row r="97" spans="2:84" ht="5.0999999999999996" customHeight="1">
      <c r="B97" s="277">
        <v>600</v>
      </c>
      <c r="C97" s="285"/>
      <c r="D97" s="286"/>
      <c r="E97" s="279"/>
      <c r="F97" s="286"/>
      <c r="G97" s="279"/>
      <c r="H97" s="286"/>
      <c r="I97" s="279"/>
      <c r="J97" s="286"/>
      <c r="K97" s="279"/>
      <c r="L97" s="286"/>
      <c r="M97" s="279"/>
      <c r="N97" s="286"/>
      <c r="O97" s="279"/>
      <c r="P97" s="286"/>
      <c r="Q97" s="279"/>
      <c r="R97" s="286"/>
      <c r="S97" s="279"/>
      <c r="T97" s="286"/>
      <c r="U97" s="279"/>
      <c r="V97" s="287"/>
      <c r="W97" s="287"/>
      <c r="X97" s="287"/>
      <c r="Y97" s="287"/>
      <c r="Z97" s="287"/>
      <c r="AA97" s="287"/>
      <c r="AB97" s="287"/>
      <c r="AC97" s="287"/>
      <c r="AD97" s="287"/>
      <c r="AE97" s="287"/>
      <c r="AF97" s="287"/>
      <c r="AG97" s="287"/>
      <c r="AH97" s="287"/>
      <c r="AI97" s="287"/>
      <c r="AJ97" s="287"/>
      <c r="AK97" s="287"/>
      <c r="AL97" s="287"/>
      <c r="AM97" s="287"/>
      <c r="AN97" s="287"/>
      <c r="AO97" s="287"/>
      <c r="AP97" s="287"/>
      <c r="AQ97" s="287"/>
      <c r="AR97" s="287"/>
      <c r="AS97" s="287"/>
      <c r="AT97" s="287"/>
      <c r="AU97" s="287"/>
      <c r="AV97" s="287"/>
      <c r="AW97" s="287"/>
      <c r="AX97" s="287"/>
      <c r="AY97" s="287"/>
      <c r="AZ97" s="287"/>
      <c r="BA97" s="287"/>
      <c r="BB97" s="287"/>
      <c r="BC97" s="287"/>
      <c r="BD97" s="287"/>
      <c r="BE97" s="287"/>
      <c r="BF97" s="287"/>
      <c r="BG97" s="287"/>
      <c r="BH97" s="287"/>
      <c r="BI97" s="287"/>
      <c r="BJ97" s="287"/>
      <c r="BK97" s="287"/>
      <c r="BL97" s="287"/>
      <c r="BM97" s="287"/>
      <c r="BN97" s="287"/>
      <c r="BO97" s="287"/>
      <c r="BP97" s="287"/>
      <c r="BQ97" s="287"/>
      <c r="BR97" s="287"/>
      <c r="BS97" s="287"/>
      <c r="BT97" s="287"/>
      <c r="BU97" s="287"/>
      <c r="BV97" s="287"/>
      <c r="BW97" s="287"/>
      <c r="BX97" s="287"/>
      <c r="BY97" s="287"/>
      <c r="BZ97" s="287"/>
      <c r="CA97" s="287"/>
      <c r="CB97" s="287"/>
      <c r="CC97" s="287"/>
      <c r="CD97" s="287"/>
      <c r="CE97" s="287"/>
      <c r="CF97" s="288"/>
    </row>
    <row r="98" spans="2:84" ht="5.0999999999999996" customHeight="1">
      <c r="B98" s="277">
        <v>590</v>
      </c>
      <c r="C98" s="285"/>
      <c r="D98" s="286"/>
      <c r="E98" s="279"/>
      <c r="F98" s="286"/>
      <c r="G98" s="279"/>
      <c r="H98" s="286"/>
      <c r="I98" s="279"/>
      <c r="J98" s="286"/>
      <c r="K98" s="279"/>
      <c r="L98" s="286"/>
      <c r="M98" s="289"/>
      <c r="N98" s="286"/>
      <c r="O98" s="279"/>
      <c r="P98" s="286"/>
      <c r="Q98" s="279"/>
      <c r="R98" s="286"/>
      <c r="S98" s="279"/>
      <c r="T98" s="286"/>
      <c r="U98" s="279"/>
      <c r="V98" s="287"/>
      <c r="W98" s="287"/>
      <c r="X98" s="287"/>
      <c r="Y98" s="287"/>
      <c r="Z98" s="287"/>
      <c r="AA98" s="287"/>
      <c r="AB98" s="287"/>
      <c r="AC98" s="287"/>
      <c r="AD98" s="287"/>
      <c r="AE98" s="287"/>
      <c r="AF98" s="287"/>
      <c r="AG98" s="287"/>
      <c r="AH98" s="287"/>
      <c r="AI98" s="287"/>
      <c r="AJ98" s="287"/>
      <c r="AK98" s="287"/>
      <c r="AL98" s="287"/>
      <c r="AM98" s="287"/>
      <c r="AN98" s="287"/>
      <c r="AO98" s="287"/>
      <c r="AP98" s="287"/>
      <c r="AQ98" s="287"/>
      <c r="AR98" s="287"/>
      <c r="AS98" s="287"/>
      <c r="AT98" s="287"/>
      <c r="AU98" s="287"/>
      <c r="AV98" s="287"/>
      <c r="AW98" s="287"/>
      <c r="AX98" s="287"/>
      <c r="AY98" s="287"/>
      <c r="AZ98" s="287"/>
      <c r="BA98" s="287"/>
      <c r="BB98" s="287"/>
      <c r="BC98" s="287"/>
      <c r="BD98" s="287"/>
      <c r="BE98" s="287"/>
      <c r="BF98" s="287"/>
      <c r="BG98" s="287"/>
      <c r="BH98" s="287"/>
      <c r="BI98" s="287"/>
      <c r="BJ98" s="287"/>
      <c r="BK98" s="287"/>
      <c r="BL98" s="287"/>
      <c r="BM98" s="287"/>
      <c r="BN98" s="287"/>
      <c r="BO98" s="287"/>
      <c r="BP98" s="287"/>
      <c r="BQ98" s="287"/>
      <c r="BR98" s="287"/>
      <c r="BS98" s="287"/>
      <c r="BT98" s="287"/>
      <c r="BU98" s="287"/>
      <c r="BV98" s="287"/>
      <c r="BW98" s="287"/>
      <c r="BX98" s="287"/>
      <c r="BY98" s="287"/>
      <c r="BZ98" s="287"/>
      <c r="CA98" s="287"/>
      <c r="CB98" s="287"/>
      <c r="CC98" s="287"/>
      <c r="CD98" s="287"/>
      <c r="CE98" s="287"/>
      <c r="CF98" s="288"/>
    </row>
    <row r="99" spans="2:84" ht="5.0999999999999996" customHeight="1">
      <c r="B99" s="277">
        <v>580</v>
      </c>
      <c r="C99" s="285"/>
      <c r="D99" s="286"/>
      <c r="E99" s="279"/>
      <c r="F99" s="286"/>
      <c r="G99" s="279"/>
      <c r="H99" s="286"/>
      <c r="I99" s="279"/>
      <c r="J99" s="286"/>
      <c r="K99" s="279"/>
      <c r="L99" s="286"/>
      <c r="M99" s="279"/>
      <c r="N99" s="286"/>
      <c r="O99" s="279"/>
      <c r="P99" s="286"/>
      <c r="Q99" s="279"/>
      <c r="R99" s="286"/>
      <c r="S99" s="279"/>
      <c r="T99" s="286"/>
      <c r="U99" s="279"/>
      <c r="V99" s="287"/>
      <c r="W99" s="287"/>
      <c r="X99" s="287"/>
      <c r="Y99" s="287"/>
      <c r="Z99" s="287"/>
      <c r="AA99" s="287"/>
      <c r="AB99" s="287"/>
      <c r="AC99" s="287"/>
      <c r="AD99" s="287"/>
      <c r="AE99" s="287"/>
      <c r="AF99" s="287"/>
      <c r="AG99" s="287"/>
      <c r="AH99" s="287"/>
      <c r="AI99" s="287"/>
      <c r="AJ99" s="287"/>
      <c r="AK99" s="287"/>
      <c r="AL99" s="287"/>
      <c r="AM99" s="287"/>
      <c r="AN99" s="287"/>
      <c r="AO99" s="287"/>
      <c r="AP99" s="287"/>
      <c r="AQ99" s="287"/>
      <c r="AR99" s="287"/>
      <c r="AS99" s="287"/>
      <c r="AT99" s="287"/>
      <c r="AU99" s="287"/>
      <c r="AV99" s="287"/>
      <c r="AW99" s="287"/>
      <c r="AX99" s="287"/>
      <c r="AY99" s="287"/>
      <c r="AZ99" s="287"/>
      <c r="BA99" s="287"/>
      <c r="BB99" s="287"/>
      <c r="BC99" s="287"/>
      <c r="BD99" s="287"/>
      <c r="BE99" s="287"/>
      <c r="BF99" s="287"/>
      <c r="BG99" s="287"/>
      <c r="BH99" s="287"/>
      <c r="BI99" s="287"/>
      <c r="BJ99" s="287"/>
      <c r="BK99" s="287"/>
      <c r="BL99" s="287"/>
      <c r="BM99" s="287"/>
      <c r="BN99" s="287"/>
      <c r="BO99" s="287"/>
      <c r="BP99" s="287"/>
      <c r="BQ99" s="287"/>
      <c r="BR99" s="287"/>
      <c r="BS99" s="287"/>
      <c r="BT99" s="287"/>
      <c r="BU99" s="287"/>
      <c r="BV99" s="287"/>
      <c r="BW99" s="287"/>
      <c r="BX99" s="287"/>
      <c r="BY99" s="287"/>
      <c r="BZ99" s="287"/>
      <c r="CA99" s="287"/>
      <c r="CB99" s="287"/>
      <c r="CC99" s="287"/>
      <c r="CD99" s="287"/>
      <c r="CE99" s="287"/>
      <c r="CF99" s="288"/>
    </row>
    <row r="100" spans="2:84" ht="5.0999999999999996" customHeight="1">
      <c r="B100" s="277">
        <v>570</v>
      </c>
      <c r="C100" s="285"/>
      <c r="D100" s="286"/>
      <c r="E100" s="279"/>
      <c r="F100" s="286"/>
      <c r="G100" s="289"/>
      <c r="H100" s="286"/>
      <c r="I100" s="279"/>
      <c r="J100" s="286"/>
      <c r="K100" s="279"/>
      <c r="L100" s="289"/>
      <c r="M100" s="279"/>
      <c r="N100" s="286"/>
      <c r="O100" s="279"/>
      <c r="P100" s="286"/>
      <c r="Q100" s="279"/>
      <c r="R100" s="286"/>
      <c r="S100" s="279"/>
      <c r="T100" s="286"/>
      <c r="U100" s="279"/>
      <c r="V100" s="287"/>
      <c r="W100" s="287"/>
      <c r="X100" s="287"/>
      <c r="Y100" s="287"/>
      <c r="Z100" s="287"/>
      <c r="AA100" s="287"/>
      <c r="AB100" s="287"/>
      <c r="AC100" s="287"/>
      <c r="AD100" s="287"/>
      <c r="AE100" s="287"/>
      <c r="AF100" s="287"/>
      <c r="AG100" s="287"/>
      <c r="AH100" s="287"/>
      <c r="AI100" s="287"/>
      <c r="AJ100" s="287"/>
      <c r="AK100" s="287"/>
      <c r="AL100" s="287"/>
      <c r="AM100" s="287"/>
      <c r="AN100" s="287"/>
      <c r="AO100" s="287"/>
      <c r="AP100" s="287"/>
      <c r="AQ100" s="287"/>
      <c r="AR100" s="287"/>
      <c r="AS100" s="287"/>
      <c r="AT100" s="287"/>
      <c r="AU100" s="287"/>
      <c r="AV100" s="287"/>
      <c r="AW100" s="287"/>
      <c r="AX100" s="287"/>
      <c r="AY100" s="287"/>
      <c r="AZ100" s="287"/>
      <c r="BA100" s="287"/>
      <c r="BB100" s="287"/>
      <c r="BC100" s="287"/>
      <c r="BD100" s="287"/>
      <c r="BE100" s="287"/>
      <c r="BF100" s="287"/>
      <c r="BG100" s="287"/>
      <c r="BH100" s="287"/>
      <c r="BI100" s="287"/>
      <c r="BJ100" s="287"/>
      <c r="BK100" s="287"/>
      <c r="BL100" s="287"/>
      <c r="BM100" s="287"/>
      <c r="BN100" s="287"/>
      <c r="BO100" s="287"/>
      <c r="BP100" s="287"/>
      <c r="BQ100" s="287"/>
      <c r="BR100" s="287"/>
      <c r="BS100" s="287"/>
      <c r="BT100" s="287"/>
      <c r="BU100" s="287"/>
      <c r="BV100" s="287"/>
      <c r="BW100" s="287"/>
      <c r="BX100" s="287"/>
      <c r="BY100" s="287"/>
      <c r="BZ100" s="287"/>
      <c r="CA100" s="287"/>
      <c r="CB100" s="287"/>
      <c r="CC100" s="287"/>
      <c r="CD100" s="287"/>
      <c r="CE100" s="287"/>
      <c r="CF100" s="288"/>
    </row>
    <row r="101" spans="2:84" ht="5.0999999999999996" customHeight="1">
      <c r="B101" s="277">
        <v>560</v>
      </c>
      <c r="C101" s="285"/>
      <c r="D101" s="279"/>
      <c r="E101" s="279"/>
      <c r="F101" s="279"/>
      <c r="G101" s="279"/>
      <c r="H101" s="279"/>
      <c r="I101" s="279"/>
      <c r="J101" s="279"/>
      <c r="K101" s="279"/>
      <c r="L101" s="279"/>
      <c r="M101" s="279"/>
      <c r="N101" s="279"/>
      <c r="O101" s="279"/>
      <c r="P101" s="279"/>
      <c r="Q101" s="279"/>
      <c r="R101" s="279"/>
      <c r="S101" s="279"/>
      <c r="T101" s="279"/>
      <c r="U101" s="279"/>
      <c r="V101" s="287"/>
      <c r="W101" s="287"/>
      <c r="X101" s="287"/>
      <c r="Y101" s="287"/>
      <c r="Z101" s="287"/>
      <c r="AA101" s="287"/>
      <c r="AB101" s="287"/>
      <c r="AC101" s="291"/>
      <c r="AD101" s="287"/>
      <c r="AE101" s="287"/>
      <c r="AF101" s="287"/>
      <c r="AG101" s="287"/>
      <c r="AH101" s="287"/>
      <c r="AI101" s="287"/>
      <c r="AJ101" s="287"/>
      <c r="AK101" s="287"/>
      <c r="AL101" s="287"/>
      <c r="AM101" s="287"/>
      <c r="AN101" s="287"/>
      <c r="AO101" s="287"/>
      <c r="AP101" s="287"/>
      <c r="AQ101" s="287"/>
      <c r="AR101" s="287"/>
      <c r="AS101" s="287"/>
      <c r="AT101" s="287"/>
      <c r="AU101" s="287"/>
      <c r="AV101" s="287"/>
      <c r="AW101" s="287"/>
      <c r="AX101" s="287"/>
      <c r="AY101" s="287"/>
      <c r="AZ101" s="287"/>
      <c r="BA101" s="287"/>
      <c r="BB101" s="287"/>
      <c r="BC101" s="287"/>
      <c r="BD101" s="287"/>
      <c r="BE101" s="287"/>
      <c r="BF101" s="287"/>
      <c r="BG101" s="287"/>
      <c r="BH101" s="287"/>
      <c r="BI101" s="287"/>
      <c r="BJ101" s="287"/>
      <c r="BK101" s="287"/>
      <c r="BL101" s="287"/>
      <c r="BM101" s="287"/>
      <c r="BN101" s="287"/>
      <c r="BO101" s="287"/>
      <c r="BP101" s="287"/>
      <c r="BQ101" s="287"/>
      <c r="BR101" s="287"/>
      <c r="BS101" s="287"/>
      <c r="BT101" s="287"/>
      <c r="BU101" s="287"/>
      <c r="BV101" s="287"/>
      <c r="BW101" s="287"/>
      <c r="BX101" s="287"/>
      <c r="BY101" s="287"/>
      <c r="BZ101" s="287"/>
      <c r="CA101" s="287"/>
      <c r="CB101" s="287"/>
      <c r="CC101" s="287"/>
      <c r="CD101" s="287"/>
      <c r="CE101" s="287"/>
      <c r="CF101" s="288"/>
    </row>
    <row r="102" spans="2:84" ht="5.0999999999999996" customHeight="1">
      <c r="B102" s="277">
        <v>550</v>
      </c>
      <c r="C102" s="285"/>
      <c r="D102" s="279"/>
      <c r="E102" s="289"/>
      <c r="F102" s="279"/>
      <c r="G102" s="279"/>
      <c r="H102" s="279"/>
      <c r="I102" s="279"/>
      <c r="J102" s="279"/>
      <c r="K102" s="279"/>
      <c r="L102" s="279"/>
      <c r="M102" s="279"/>
      <c r="N102" s="279"/>
      <c r="O102" s="279"/>
      <c r="P102" s="279"/>
      <c r="Q102" s="279"/>
      <c r="R102" s="279"/>
      <c r="S102" s="279"/>
      <c r="T102" s="279"/>
      <c r="U102" s="279"/>
      <c r="V102" s="287"/>
      <c r="W102" s="279"/>
      <c r="X102" s="287"/>
      <c r="Y102" s="287"/>
      <c r="Z102" s="287"/>
      <c r="AA102" s="291"/>
      <c r="AB102" s="287"/>
      <c r="AC102" s="287"/>
      <c r="AD102" s="287"/>
      <c r="AE102" s="287"/>
      <c r="AF102" s="287"/>
      <c r="AG102" s="287"/>
      <c r="AH102" s="287"/>
      <c r="AI102" s="287"/>
      <c r="AJ102" s="287"/>
      <c r="AK102" s="287"/>
      <c r="AL102" s="287"/>
      <c r="AM102" s="287"/>
      <c r="AN102" s="287"/>
      <c r="AO102" s="287"/>
      <c r="AP102" s="287"/>
      <c r="AQ102" s="287"/>
      <c r="AR102" s="287"/>
      <c r="AS102" s="287"/>
      <c r="AT102" s="287"/>
      <c r="AU102" s="287"/>
      <c r="AV102" s="287"/>
      <c r="AW102" s="287"/>
      <c r="AX102" s="287"/>
      <c r="AY102" s="287"/>
      <c r="AZ102" s="287"/>
      <c r="BA102" s="287"/>
      <c r="BB102" s="287"/>
      <c r="BC102" s="287"/>
      <c r="BD102" s="287"/>
      <c r="BE102" s="287"/>
      <c r="BF102" s="287"/>
      <c r="BG102" s="287"/>
      <c r="BH102" s="287"/>
      <c r="BI102" s="287"/>
      <c r="BJ102" s="287"/>
      <c r="BK102" s="287"/>
      <c r="BL102" s="287"/>
      <c r="BM102" s="287"/>
      <c r="BN102" s="287"/>
      <c r="BO102" s="287"/>
      <c r="BP102" s="287"/>
      <c r="BQ102" s="287"/>
      <c r="BR102" s="287"/>
      <c r="BS102" s="287"/>
      <c r="BT102" s="287"/>
      <c r="BU102" s="287"/>
      <c r="BV102" s="287"/>
      <c r="BW102" s="287"/>
      <c r="BX102" s="287"/>
      <c r="BY102" s="287"/>
      <c r="BZ102" s="287"/>
      <c r="CA102" s="287"/>
      <c r="CB102" s="287"/>
      <c r="CC102" s="287"/>
      <c r="CD102" s="287"/>
      <c r="CE102" s="287"/>
      <c r="CF102" s="288"/>
    </row>
    <row r="103" spans="2:84" ht="5.0999999999999996" customHeight="1">
      <c r="B103" s="277">
        <v>540</v>
      </c>
      <c r="C103" s="285"/>
      <c r="D103" s="286"/>
      <c r="E103" s="279"/>
      <c r="F103" s="286"/>
      <c r="G103" s="279"/>
      <c r="H103" s="286"/>
      <c r="I103" s="279"/>
      <c r="J103" s="286"/>
      <c r="K103" s="279"/>
      <c r="L103" s="286"/>
      <c r="M103" s="279"/>
      <c r="N103" s="286"/>
      <c r="O103" s="279"/>
      <c r="P103" s="286"/>
      <c r="Q103" s="279"/>
      <c r="R103" s="286"/>
      <c r="S103" s="279"/>
      <c r="T103" s="286"/>
      <c r="U103" s="279"/>
      <c r="V103" s="287"/>
      <c r="W103" s="287"/>
      <c r="X103" s="287"/>
      <c r="Y103" s="287"/>
      <c r="Z103" s="287"/>
      <c r="AA103" s="287"/>
      <c r="AB103" s="287"/>
      <c r="AC103" s="287"/>
      <c r="AD103" s="287"/>
      <c r="AE103" s="287"/>
      <c r="AF103" s="287"/>
      <c r="AG103" s="287"/>
      <c r="AH103" s="287"/>
      <c r="AI103" s="287"/>
      <c r="AJ103" s="287"/>
      <c r="AK103" s="287"/>
      <c r="AL103" s="287"/>
      <c r="AM103" s="287"/>
      <c r="AN103" s="287"/>
      <c r="AO103" s="287"/>
      <c r="AP103" s="287"/>
      <c r="AQ103" s="287"/>
      <c r="AR103" s="287"/>
      <c r="AS103" s="287"/>
      <c r="AT103" s="287"/>
      <c r="AU103" s="287"/>
      <c r="AV103" s="287"/>
      <c r="AW103" s="287"/>
      <c r="AX103" s="287"/>
      <c r="AY103" s="287"/>
      <c r="AZ103" s="287"/>
      <c r="BA103" s="287"/>
      <c r="BB103" s="287"/>
      <c r="BC103" s="287"/>
      <c r="BD103" s="287"/>
      <c r="BE103" s="287"/>
      <c r="BF103" s="287"/>
      <c r="BG103" s="287"/>
      <c r="BH103" s="287"/>
      <c r="BI103" s="287"/>
      <c r="BJ103" s="287"/>
      <c r="BK103" s="287"/>
      <c r="BL103" s="287"/>
      <c r="BM103" s="287"/>
      <c r="BN103" s="287"/>
      <c r="BO103" s="287"/>
      <c r="BP103" s="287"/>
      <c r="BQ103" s="287"/>
      <c r="BR103" s="287"/>
      <c r="BS103" s="287"/>
      <c r="BT103" s="287"/>
      <c r="BU103" s="287"/>
      <c r="BV103" s="287"/>
      <c r="BW103" s="287"/>
      <c r="BX103" s="287"/>
      <c r="BY103" s="287"/>
      <c r="BZ103" s="287"/>
      <c r="CA103" s="287"/>
      <c r="CB103" s="287"/>
      <c r="CC103" s="287"/>
      <c r="CD103" s="287"/>
      <c r="CE103" s="287"/>
      <c r="CF103" s="288"/>
    </row>
    <row r="104" spans="2:84" ht="5.0999999999999996" customHeight="1">
      <c r="B104" s="277">
        <v>530</v>
      </c>
      <c r="C104" s="285"/>
      <c r="D104" s="286"/>
      <c r="E104" s="279"/>
      <c r="F104" s="286"/>
      <c r="G104" s="279"/>
      <c r="H104" s="286"/>
      <c r="I104" s="279"/>
      <c r="J104" s="286"/>
      <c r="K104" s="279"/>
      <c r="L104" s="286"/>
      <c r="M104" s="279"/>
      <c r="N104" s="286"/>
      <c r="O104" s="279"/>
      <c r="P104" s="286"/>
      <c r="Q104" s="279"/>
      <c r="R104" s="286"/>
      <c r="S104" s="279"/>
      <c r="T104" s="286"/>
      <c r="U104" s="279"/>
      <c r="V104" s="287"/>
      <c r="W104" s="287"/>
      <c r="X104" s="287"/>
      <c r="Y104" s="287"/>
      <c r="Z104" s="287"/>
      <c r="AA104" s="287"/>
      <c r="AB104" s="287"/>
      <c r="AC104" s="287"/>
      <c r="AD104" s="287"/>
      <c r="AE104" s="287"/>
      <c r="AF104" s="287"/>
      <c r="AG104" s="287"/>
      <c r="AH104" s="287"/>
      <c r="AI104" s="287"/>
      <c r="AJ104" s="287"/>
      <c r="AK104" s="287"/>
      <c r="AL104" s="287"/>
      <c r="AM104" s="287"/>
      <c r="AN104" s="287"/>
      <c r="AO104" s="287"/>
      <c r="AP104" s="287"/>
      <c r="AQ104" s="287"/>
      <c r="AR104" s="287"/>
      <c r="AS104" s="287"/>
      <c r="AT104" s="287"/>
      <c r="AU104" s="287"/>
      <c r="AV104" s="287"/>
      <c r="AW104" s="287"/>
      <c r="AX104" s="287"/>
      <c r="AY104" s="287"/>
      <c r="AZ104" s="287"/>
      <c r="BA104" s="287"/>
      <c r="BB104" s="287"/>
      <c r="BC104" s="287"/>
      <c r="BD104" s="287"/>
      <c r="BE104" s="287"/>
      <c r="BF104" s="287"/>
      <c r="BG104" s="287"/>
      <c r="BH104" s="287"/>
      <c r="BI104" s="287"/>
      <c r="BJ104" s="287"/>
      <c r="BK104" s="287"/>
      <c r="BL104" s="287"/>
      <c r="BM104" s="287"/>
      <c r="BN104" s="287"/>
      <c r="BO104" s="287"/>
      <c r="BP104" s="287"/>
      <c r="BQ104" s="287"/>
      <c r="BR104" s="287"/>
      <c r="BS104" s="287"/>
      <c r="BT104" s="287"/>
      <c r="BU104" s="287"/>
      <c r="BV104" s="287"/>
      <c r="BW104" s="287"/>
      <c r="BX104" s="287"/>
      <c r="BY104" s="287"/>
      <c r="BZ104" s="287"/>
      <c r="CA104" s="287"/>
      <c r="CB104" s="287"/>
      <c r="CC104" s="287"/>
      <c r="CD104" s="287"/>
      <c r="CE104" s="287"/>
      <c r="CF104" s="288"/>
    </row>
    <row r="105" spans="2:84" ht="5.0999999999999996" customHeight="1">
      <c r="B105" s="277">
        <v>520</v>
      </c>
      <c r="C105" s="285"/>
      <c r="D105" s="291"/>
      <c r="E105" s="279"/>
      <c r="F105" s="286"/>
      <c r="G105" s="279"/>
      <c r="H105" s="286"/>
      <c r="I105" s="279"/>
      <c r="J105" s="286"/>
      <c r="K105" s="279"/>
      <c r="L105" s="286"/>
      <c r="M105" s="279"/>
      <c r="N105" s="286"/>
      <c r="O105" s="279"/>
      <c r="P105" s="286"/>
      <c r="Q105" s="279"/>
      <c r="R105" s="286"/>
      <c r="S105" s="279"/>
      <c r="T105" s="286"/>
      <c r="U105" s="279"/>
      <c r="V105" s="287"/>
      <c r="W105" s="287"/>
      <c r="X105" s="287"/>
      <c r="Y105" s="287"/>
      <c r="Z105" s="287"/>
      <c r="AA105" s="287"/>
      <c r="AB105" s="287"/>
      <c r="AC105" s="287"/>
      <c r="AD105" s="287"/>
      <c r="AE105" s="287"/>
      <c r="AF105" s="287"/>
      <c r="AG105" s="287"/>
      <c r="AH105" s="287"/>
      <c r="AI105" s="287"/>
      <c r="AJ105" s="287"/>
      <c r="AK105" s="287"/>
      <c r="AL105" s="287"/>
      <c r="AM105" s="287"/>
      <c r="AN105" s="287"/>
      <c r="AO105" s="287"/>
      <c r="AP105" s="287"/>
      <c r="AQ105" s="287"/>
      <c r="AR105" s="287"/>
      <c r="AS105" s="287"/>
      <c r="AT105" s="287"/>
      <c r="AU105" s="287"/>
      <c r="AV105" s="287"/>
      <c r="AW105" s="287"/>
      <c r="AX105" s="287"/>
      <c r="AY105" s="287"/>
      <c r="AZ105" s="287"/>
      <c r="BA105" s="287"/>
      <c r="BB105" s="287"/>
      <c r="BC105" s="287"/>
      <c r="BD105" s="287"/>
      <c r="BE105" s="287"/>
      <c r="BF105" s="287"/>
      <c r="BG105" s="287"/>
      <c r="BH105" s="287"/>
      <c r="BI105" s="287"/>
      <c r="BJ105" s="287"/>
      <c r="BK105" s="287"/>
      <c r="BL105" s="287"/>
      <c r="BM105" s="287"/>
      <c r="BN105" s="287"/>
      <c r="BO105" s="287"/>
      <c r="BP105" s="287"/>
      <c r="BQ105" s="287"/>
      <c r="BR105" s="287"/>
      <c r="BS105" s="287"/>
      <c r="BT105" s="287"/>
      <c r="BU105" s="287"/>
      <c r="BV105" s="287"/>
      <c r="BW105" s="287"/>
      <c r="BX105" s="287"/>
      <c r="BY105" s="287"/>
      <c r="BZ105" s="287"/>
      <c r="CA105" s="287"/>
      <c r="CB105" s="287"/>
      <c r="CC105" s="287"/>
      <c r="CD105" s="287"/>
      <c r="CE105" s="287"/>
      <c r="CF105" s="288"/>
    </row>
    <row r="106" spans="2:84" ht="5.0999999999999996" customHeight="1">
      <c r="B106" s="277">
        <v>510</v>
      </c>
      <c r="C106" s="285"/>
      <c r="D106" s="287"/>
      <c r="E106" s="279"/>
      <c r="F106" s="286"/>
      <c r="G106" s="279"/>
      <c r="H106" s="286"/>
      <c r="I106" s="279"/>
      <c r="J106" s="286"/>
      <c r="K106" s="279"/>
      <c r="L106" s="286"/>
      <c r="M106" s="279"/>
      <c r="N106" s="286"/>
      <c r="O106" s="279"/>
      <c r="P106" s="286"/>
      <c r="Q106" s="279"/>
      <c r="R106" s="286"/>
      <c r="S106" s="279"/>
      <c r="T106" s="286"/>
      <c r="U106" s="279"/>
      <c r="V106" s="287"/>
      <c r="W106" s="287"/>
      <c r="X106" s="287"/>
      <c r="Y106" s="287"/>
      <c r="Z106" s="287"/>
      <c r="AA106" s="287"/>
      <c r="AB106" s="287"/>
      <c r="AC106" s="287"/>
      <c r="AD106" s="287"/>
      <c r="AE106" s="287"/>
      <c r="AF106" s="287"/>
      <c r="AG106" s="287"/>
      <c r="AH106" s="287"/>
      <c r="AI106" s="287"/>
      <c r="AJ106" s="287"/>
      <c r="AK106" s="287"/>
      <c r="AL106" s="287"/>
      <c r="AM106" s="287"/>
      <c r="AN106" s="287"/>
      <c r="AO106" s="287"/>
      <c r="AP106" s="287"/>
      <c r="AQ106" s="287"/>
      <c r="AR106" s="287"/>
      <c r="AS106" s="287"/>
      <c r="AT106" s="287"/>
      <c r="AU106" s="287"/>
      <c r="AV106" s="287"/>
      <c r="AW106" s="287"/>
      <c r="AX106" s="287"/>
      <c r="AY106" s="287"/>
      <c r="AZ106" s="287"/>
      <c r="BA106" s="287"/>
      <c r="BB106" s="287"/>
      <c r="BC106" s="287"/>
      <c r="BD106" s="287"/>
      <c r="BE106" s="287"/>
      <c r="BF106" s="287"/>
      <c r="BG106" s="287"/>
      <c r="BH106" s="287"/>
      <c r="BI106" s="287"/>
      <c r="BJ106" s="287"/>
      <c r="BK106" s="287"/>
      <c r="BL106" s="287"/>
      <c r="BM106" s="287"/>
      <c r="BN106" s="287"/>
      <c r="BO106" s="287"/>
      <c r="BP106" s="287"/>
      <c r="BQ106" s="287"/>
      <c r="BR106" s="287"/>
      <c r="BS106" s="287"/>
      <c r="BT106" s="287"/>
      <c r="BU106" s="287"/>
      <c r="BV106" s="287"/>
      <c r="BW106" s="287"/>
      <c r="BX106" s="287"/>
      <c r="BY106" s="287"/>
      <c r="BZ106" s="287"/>
      <c r="CA106" s="287"/>
      <c r="CB106" s="287"/>
      <c r="CC106" s="287"/>
      <c r="CD106" s="287"/>
      <c r="CE106" s="287"/>
      <c r="CF106" s="288"/>
    </row>
    <row r="107" spans="2:84" ht="5.0999999999999996" customHeight="1">
      <c r="B107" s="277">
        <v>500</v>
      </c>
      <c r="C107" s="285"/>
      <c r="D107" s="286"/>
      <c r="E107" s="279"/>
      <c r="F107" s="286"/>
      <c r="G107" s="303" t="s">
        <v>21</v>
      </c>
      <c r="H107" s="289"/>
      <c r="I107" s="279"/>
      <c r="J107" s="286"/>
      <c r="K107" s="279"/>
      <c r="L107" s="286"/>
      <c r="M107" s="279"/>
      <c r="N107" s="286"/>
      <c r="O107" s="279"/>
      <c r="P107" s="286"/>
      <c r="Q107" s="279"/>
      <c r="R107" s="286"/>
      <c r="S107" s="279"/>
      <c r="T107" s="286"/>
      <c r="U107" s="279"/>
      <c r="V107" s="287"/>
      <c r="W107" s="287"/>
      <c r="X107" s="287"/>
      <c r="Y107" s="287"/>
      <c r="Z107" s="287"/>
      <c r="AA107" s="287"/>
      <c r="AB107" s="287"/>
      <c r="AC107" s="287"/>
      <c r="AD107" s="287"/>
      <c r="AE107" s="287"/>
      <c r="AF107" s="287"/>
      <c r="AG107" s="287"/>
      <c r="AH107" s="287"/>
      <c r="AI107" s="287"/>
      <c r="AJ107" s="287"/>
      <c r="AK107" s="287"/>
      <c r="AL107" s="287"/>
      <c r="AM107" s="287"/>
      <c r="AN107" s="287"/>
      <c r="AO107" s="287"/>
      <c r="AP107" s="287"/>
      <c r="AQ107" s="287"/>
      <c r="AR107" s="287"/>
      <c r="AS107" s="287"/>
      <c r="AT107" s="287"/>
      <c r="AU107" s="287"/>
      <c r="AV107" s="287"/>
      <c r="AW107" s="287"/>
      <c r="AX107" s="287"/>
      <c r="AY107" s="287"/>
      <c r="AZ107" s="287"/>
      <c r="BA107" s="287"/>
      <c r="BB107" s="287"/>
      <c r="BC107" s="287"/>
      <c r="BD107" s="287"/>
      <c r="BE107" s="287"/>
      <c r="BF107" s="287"/>
      <c r="BG107" s="287"/>
      <c r="BH107" s="287"/>
      <c r="BI107" s="287"/>
      <c r="BJ107" s="287"/>
      <c r="BK107" s="287"/>
      <c r="BL107" s="287"/>
      <c r="BM107" s="287"/>
      <c r="BN107" s="287"/>
      <c r="BO107" s="287"/>
      <c r="BP107" s="287"/>
      <c r="BQ107" s="287"/>
      <c r="BR107" s="287"/>
      <c r="BS107" s="287"/>
      <c r="BT107" s="287"/>
      <c r="BU107" s="287"/>
      <c r="BV107" s="287"/>
      <c r="BW107" s="287"/>
      <c r="BX107" s="287"/>
      <c r="BY107" s="287"/>
      <c r="BZ107" s="287"/>
      <c r="CA107" s="287"/>
      <c r="CB107" s="287"/>
      <c r="CC107" s="287"/>
      <c r="CD107" s="287"/>
      <c r="CE107" s="287"/>
      <c r="CF107" s="288"/>
    </row>
    <row r="108" spans="2:84" ht="5.0999999999999996" customHeight="1">
      <c r="B108" s="277">
        <v>490</v>
      </c>
      <c r="C108" s="285"/>
      <c r="D108" s="289"/>
      <c r="E108" s="279"/>
      <c r="F108" s="279"/>
      <c r="G108" s="279"/>
      <c r="H108" s="279"/>
      <c r="I108" s="279"/>
      <c r="J108" s="279"/>
      <c r="K108" s="279"/>
      <c r="L108" s="279"/>
      <c r="M108" s="279"/>
      <c r="N108" s="279"/>
      <c r="O108" s="279"/>
      <c r="P108" s="279"/>
      <c r="Q108" s="279"/>
      <c r="R108" s="279"/>
      <c r="S108" s="279"/>
      <c r="T108" s="279"/>
      <c r="U108" s="279"/>
      <c r="V108" s="287"/>
      <c r="W108" s="287"/>
      <c r="X108" s="287"/>
      <c r="Y108" s="287"/>
      <c r="Z108" s="287"/>
      <c r="AA108" s="287"/>
      <c r="AB108" s="287"/>
      <c r="AC108" s="287"/>
      <c r="AD108" s="287"/>
      <c r="AE108" s="287"/>
      <c r="AF108" s="287"/>
      <c r="AG108" s="287"/>
      <c r="AH108" s="287"/>
      <c r="AI108" s="287"/>
      <c r="AJ108" s="287"/>
      <c r="AK108" s="287"/>
      <c r="AL108" s="287"/>
      <c r="AM108" s="287"/>
      <c r="AN108" s="287"/>
      <c r="AO108" s="287"/>
      <c r="AP108" s="287"/>
      <c r="AQ108" s="287"/>
      <c r="AR108" s="287"/>
      <c r="AS108" s="287"/>
      <c r="AT108" s="287"/>
      <c r="AU108" s="287"/>
      <c r="AV108" s="287"/>
      <c r="AW108" s="287"/>
      <c r="AX108" s="287"/>
      <c r="AY108" s="287"/>
      <c r="AZ108" s="287"/>
      <c r="BA108" s="287"/>
      <c r="BB108" s="287"/>
      <c r="BC108" s="287"/>
      <c r="BD108" s="287"/>
      <c r="BE108" s="287"/>
      <c r="BF108" s="287"/>
      <c r="BG108" s="287"/>
      <c r="BH108" s="287"/>
      <c r="BI108" s="287"/>
      <c r="BJ108" s="287"/>
      <c r="BK108" s="287"/>
      <c r="BL108" s="287"/>
      <c r="BM108" s="287"/>
      <c r="BN108" s="287"/>
      <c r="BO108" s="287"/>
      <c r="BP108" s="287"/>
      <c r="BQ108" s="287"/>
      <c r="BR108" s="287"/>
      <c r="BS108" s="287"/>
      <c r="BT108" s="287"/>
      <c r="BU108" s="287"/>
      <c r="BV108" s="287"/>
      <c r="BW108" s="287"/>
      <c r="BX108" s="287"/>
      <c r="BY108" s="287"/>
      <c r="BZ108" s="287"/>
      <c r="CA108" s="287"/>
      <c r="CB108" s="287"/>
      <c r="CC108" s="287"/>
      <c r="CD108" s="287"/>
      <c r="CE108" s="287"/>
      <c r="CF108" s="288"/>
    </row>
    <row r="109" spans="2:84" ht="5.0999999999999996" customHeight="1">
      <c r="B109" s="277">
        <v>480</v>
      </c>
      <c r="C109" s="285"/>
      <c r="D109" s="279"/>
      <c r="E109" s="279"/>
      <c r="F109" s="279"/>
      <c r="G109" s="279"/>
      <c r="H109" s="279"/>
      <c r="I109" s="279"/>
      <c r="J109" s="279"/>
      <c r="K109" s="279"/>
      <c r="L109" s="279"/>
      <c r="M109" s="279"/>
      <c r="N109" s="279"/>
      <c r="O109" s="291"/>
      <c r="P109" s="279"/>
      <c r="Q109" s="279"/>
      <c r="R109" s="279"/>
      <c r="S109" s="279"/>
      <c r="T109" s="279"/>
      <c r="U109" s="279"/>
      <c r="V109" s="287"/>
      <c r="W109" s="279"/>
      <c r="X109" s="287"/>
      <c r="Y109" s="287"/>
      <c r="Z109" s="287"/>
      <c r="AA109" s="287"/>
      <c r="AB109" s="287"/>
      <c r="AC109" s="287"/>
      <c r="AD109" s="287"/>
      <c r="AE109" s="287"/>
      <c r="AF109" s="291"/>
      <c r="AG109" s="287"/>
      <c r="AH109" s="287"/>
      <c r="AI109" s="287"/>
      <c r="AJ109" s="287"/>
      <c r="AK109" s="287"/>
      <c r="AL109" s="287"/>
      <c r="AM109" s="287"/>
      <c r="AN109" s="287"/>
      <c r="AO109" s="287"/>
      <c r="AP109" s="287"/>
      <c r="AQ109" s="287"/>
      <c r="AR109" s="287"/>
      <c r="AS109" s="287"/>
      <c r="AT109" s="287"/>
      <c r="AU109" s="287"/>
      <c r="AV109" s="287"/>
      <c r="AW109" s="287"/>
      <c r="AX109" s="287"/>
      <c r="AY109" s="287"/>
      <c r="AZ109" s="287"/>
      <c r="BA109" s="287"/>
      <c r="BB109" s="287"/>
      <c r="BC109" s="287"/>
      <c r="BD109" s="287"/>
      <c r="BE109" s="287"/>
      <c r="BF109" s="287"/>
      <c r="BG109" s="287"/>
      <c r="BH109" s="287"/>
      <c r="BI109" s="287"/>
      <c r="BJ109" s="287"/>
      <c r="BK109" s="287"/>
      <c r="BL109" s="287"/>
      <c r="BM109" s="287"/>
      <c r="BN109" s="287"/>
      <c r="BO109" s="287"/>
      <c r="BP109" s="287"/>
      <c r="BQ109" s="287"/>
      <c r="BR109" s="287"/>
      <c r="BS109" s="287"/>
      <c r="BT109" s="287"/>
      <c r="BU109" s="287"/>
      <c r="BV109" s="287"/>
      <c r="BW109" s="287"/>
      <c r="BX109" s="287"/>
      <c r="BY109" s="287"/>
      <c r="BZ109" s="287"/>
      <c r="CA109" s="287"/>
      <c r="CB109" s="287"/>
      <c r="CC109" s="287"/>
      <c r="CD109" s="287"/>
      <c r="CE109" s="287"/>
      <c r="CF109" s="288"/>
    </row>
    <row r="110" spans="2:84" ht="5.0999999999999996" customHeight="1">
      <c r="B110" s="277">
        <v>470</v>
      </c>
      <c r="C110" s="285"/>
      <c r="D110" s="279"/>
      <c r="E110" s="279"/>
      <c r="F110" s="289"/>
      <c r="G110" s="279"/>
      <c r="H110" s="279"/>
      <c r="I110" s="279"/>
      <c r="J110" s="279"/>
      <c r="K110" s="279"/>
      <c r="L110" s="279"/>
      <c r="M110" s="279"/>
      <c r="N110" s="279"/>
      <c r="O110" s="279"/>
      <c r="P110" s="279"/>
      <c r="Q110" s="279"/>
      <c r="R110" s="279"/>
      <c r="S110" s="279"/>
      <c r="T110" s="279"/>
      <c r="U110" s="279"/>
      <c r="V110" s="287"/>
      <c r="W110" s="279"/>
      <c r="X110" s="287"/>
      <c r="Y110" s="287"/>
      <c r="Z110" s="287"/>
      <c r="AA110" s="287"/>
      <c r="AB110" s="287"/>
      <c r="AC110" s="287"/>
      <c r="AD110" s="287"/>
      <c r="AE110" s="287"/>
      <c r="AF110" s="287"/>
      <c r="AG110" s="287"/>
      <c r="AH110" s="287"/>
      <c r="AI110" s="287"/>
      <c r="AJ110" s="287"/>
      <c r="AK110" s="287"/>
      <c r="AL110" s="287"/>
      <c r="AM110" s="287"/>
      <c r="AN110" s="287"/>
      <c r="AO110" s="287"/>
      <c r="AP110" s="287"/>
      <c r="AQ110" s="287"/>
      <c r="AR110" s="287"/>
      <c r="AS110" s="287"/>
      <c r="AT110" s="287"/>
      <c r="AU110" s="287"/>
      <c r="AV110" s="287"/>
      <c r="AW110" s="287"/>
      <c r="AX110" s="287"/>
      <c r="AY110" s="287"/>
      <c r="AZ110" s="287"/>
      <c r="BA110" s="287"/>
      <c r="BB110" s="287"/>
      <c r="BC110" s="287"/>
      <c r="BD110" s="287"/>
      <c r="BE110" s="287"/>
      <c r="BF110" s="287"/>
      <c r="BG110" s="287"/>
      <c r="BH110" s="287"/>
      <c r="BI110" s="287"/>
      <c r="BJ110" s="287"/>
      <c r="BK110" s="287"/>
      <c r="BL110" s="287"/>
      <c r="BM110" s="287"/>
      <c r="BN110" s="287"/>
      <c r="BO110" s="287"/>
      <c r="BP110" s="287"/>
      <c r="BQ110" s="287"/>
      <c r="BR110" s="287"/>
      <c r="BS110" s="287"/>
      <c r="BT110" s="287"/>
      <c r="BU110" s="287"/>
      <c r="BV110" s="287"/>
      <c r="BW110" s="287"/>
      <c r="BX110" s="287"/>
      <c r="BY110" s="287"/>
      <c r="BZ110" s="287"/>
      <c r="CA110" s="287"/>
      <c r="CB110" s="287"/>
      <c r="CC110" s="287"/>
      <c r="CD110" s="287"/>
      <c r="CE110" s="287"/>
      <c r="CF110" s="288"/>
    </row>
    <row r="111" spans="2:84" ht="5.0999999999999996" customHeight="1">
      <c r="B111" s="277">
        <v>460</v>
      </c>
      <c r="C111" s="285"/>
      <c r="D111" s="279"/>
      <c r="E111" s="289"/>
      <c r="F111" s="279"/>
      <c r="G111" s="279"/>
      <c r="H111" s="279"/>
      <c r="I111" s="279"/>
      <c r="J111" s="279"/>
      <c r="K111" s="279"/>
      <c r="L111" s="279"/>
      <c r="M111" s="279"/>
      <c r="N111" s="279"/>
      <c r="O111" s="279"/>
      <c r="P111" s="279"/>
      <c r="Q111" s="279"/>
      <c r="R111" s="279"/>
      <c r="S111" s="279"/>
      <c r="T111" s="279"/>
      <c r="U111" s="279"/>
      <c r="V111" s="287"/>
      <c r="W111" s="279"/>
      <c r="X111" s="287"/>
      <c r="Y111" s="287"/>
      <c r="Z111" s="287"/>
      <c r="AA111" s="287"/>
      <c r="AB111" s="287"/>
      <c r="AC111" s="287"/>
      <c r="AD111" s="287"/>
      <c r="AE111" s="287"/>
      <c r="AF111" s="287"/>
      <c r="AG111" s="287"/>
      <c r="AH111" s="287"/>
      <c r="AI111" s="287"/>
      <c r="AJ111" s="287"/>
      <c r="AK111" s="287"/>
      <c r="AL111" s="287"/>
      <c r="AM111" s="287"/>
      <c r="AN111" s="287"/>
      <c r="AO111" s="287"/>
      <c r="AP111" s="287"/>
      <c r="AQ111" s="287"/>
      <c r="AR111" s="287"/>
      <c r="AS111" s="287"/>
      <c r="AT111" s="287"/>
      <c r="AU111" s="287"/>
      <c r="AV111" s="287"/>
      <c r="AW111" s="287"/>
      <c r="AX111" s="287"/>
      <c r="AY111" s="287"/>
      <c r="AZ111" s="287"/>
      <c r="BA111" s="287"/>
      <c r="BB111" s="287"/>
      <c r="BC111" s="287"/>
      <c r="BD111" s="287"/>
      <c r="BE111" s="287"/>
      <c r="BF111" s="287"/>
      <c r="BG111" s="287"/>
      <c r="BH111" s="287"/>
      <c r="BI111" s="287"/>
      <c r="BJ111" s="287"/>
      <c r="BK111" s="287"/>
      <c r="BL111" s="287"/>
      <c r="BM111" s="287"/>
      <c r="BN111" s="287"/>
      <c r="BO111" s="287"/>
      <c r="BP111" s="287"/>
      <c r="BQ111" s="287"/>
      <c r="BR111" s="287"/>
      <c r="BS111" s="287"/>
      <c r="BT111" s="287"/>
      <c r="BU111" s="287"/>
      <c r="BV111" s="287"/>
      <c r="BW111" s="287"/>
      <c r="BX111" s="287"/>
      <c r="BY111" s="287"/>
      <c r="BZ111" s="287"/>
      <c r="CA111" s="287"/>
      <c r="CB111" s="287"/>
      <c r="CC111" s="287"/>
      <c r="CD111" s="287"/>
      <c r="CE111" s="287"/>
      <c r="CF111" s="288"/>
    </row>
    <row r="112" spans="2:84" ht="5.0999999999999996" customHeight="1">
      <c r="B112" s="277">
        <v>450</v>
      </c>
      <c r="C112" s="285"/>
      <c r="D112" s="279"/>
      <c r="E112" s="279"/>
      <c r="F112" s="279"/>
      <c r="G112" s="291"/>
      <c r="H112" s="279"/>
      <c r="I112" s="279"/>
      <c r="J112" s="289"/>
      <c r="K112" s="279"/>
      <c r="L112" s="279"/>
      <c r="M112" s="279"/>
      <c r="N112" s="279"/>
      <c r="O112" s="279"/>
      <c r="P112" s="279"/>
      <c r="Q112" s="279"/>
      <c r="R112" s="279"/>
      <c r="S112" s="279"/>
      <c r="T112" s="279"/>
      <c r="U112" s="279"/>
      <c r="V112" s="287"/>
      <c r="W112" s="279"/>
      <c r="X112" s="287"/>
      <c r="Y112" s="287"/>
      <c r="Z112" s="287"/>
      <c r="AA112" s="287"/>
      <c r="AB112" s="291"/>
      <c r="AC112" s="287"/>
      <c r="AD112" s="287"/>
      <c r="AE112" s="287"/>
      <c r="AF112" s="287"/>
      <c r="AG112" s="287"/>
      <c r="AH112" s="287"/>
      <c r="AI112" s="287"/>
      <c r="AJ112" s="287"/>
      <c r="AK112" s="287"/>
      <c r="AL112" s="287"/>
      <c r="AM112" s="287"/>
      <c r="AN112" s="287"/>
      <c r="AO112" s="287"/>
      <c r="AP112" s="287"/>
      <c r="AQ112" s="287"/>
      <c r="AR112" s="287"/>
      <c r="AS112" s="287"/>
      <c r="AT112" s="287"/>
      <c r="AU112" s="287"/>
      <c r="AV112" s="287"/>
      <c r="AW112" s="287"/>
      <c r="AX112" s="287"/>
      <c r="AY112" s="287"/>
      <c r="AZ112" s="287"/>
      <c r="BA112" s="287"/>
      <c r="BB112" s="287"/>
      <c r="BC112" s="287"/>
      <c r="BD112" s="287"/>
      <c r="BE112" s="287"/>
      <c r="BF112" s="287"/>
      <c r="BG112" s="287"/>
      <c r="BH112" s="287"/>
      <c r="BI112" s="287"/>
      <c r="BJ112" s="287"/>
      <c r="BK112" s="287"/>
      <c r="BL112" s="287"/>
      <c r="BM112" s="287"/>
      <c r="BN112" s="287"/>
      <c r="BO112" s="287"/>
      <c r="BP112" s="287"/>
      <c r="BQ112" s="287"/>
      <c r="BR112" s="287"/>
      <c r="BS112" s="287"/>
      <c r="BT112" s="287"/>
      <c r="BU112" s="287"/>
      <c r="BV112" s="287"/>
      <c r="BW112" s="287"/>
      <c r="BX112" s="287"/>
      <c r="BY112" s="287"/>
      <c r="BZ112" s="287"/>
      <c r="CA112" s="287"/>
      <c r="CB112" s="287"/>
      <c r="CC112" s="287"/>
      <c r="CD112" s="287"/>
      <c r="CE112" s="287"/>
      <c r="CF112" s="288"/>
    </row>
    <row r="113" spans="2:84" ht="5.0999999999999996" customHeight="1">
      <c r="B113" s="277">
        <v>440</v>
      </c>
      <c r="C113" s="285"/>
      <c r="D113" s="279"/>
      <c r="E113" s="286"/>
      <c r="F113" s="291"/>
      <c r="G113" s="286"/>
      <c r="H113" s="279"/>
      <c r="I113" s="286"/>
      <c r="J113" s="279"/>
      <c r="K113" s="286"/>
      <c r="L113" s="279"/>
      <c r="M113" s="286"/>
      <c r="N113" s="279"/>
      <c r="O113" s="286"/>
      <c r="P113" s="279"/>
      <c r="Q113" s="286"/>
      <c r="R113" s="279"/>
      <c r="S113" s="286"/>
      <c r="T113" s="279"/>
      <c r="U113" s="286"/>
      <c r="V113" s="287"/>
      <c r="W113" s="279"/>
      <c r="X113" s="287"/>
      <c r="Y113" s="287"/>
      <c r="Z113" s="287"/>
      <c r="AA113" s="287"/>
      <c r="AB113" s="287"/>
      <c r="AC113" s="287"/>
      <c r="AD113" s="287"/>
      <c r="AE113" s="287"/>
      <c r="AF113" s="287"/>
      <c r="AG113" s="287"/>
      <c r="AH113" s="287"/>
      <c r="AI113" s="287"/>
      <c r="AJ113" s="287"/>
      <c r="AK113" s="287"/>
      <c r="AL113" s="287"/>
      <c r="AM113" s="287"/>
      <c r="AN113" s="287"/>
      <c r="AO113" s="287"/>
      <c r="AP113" s="287"/>
      <c r="AQ113" s="287"/>
      <c r="AR113" s="287"/>
      <c r="AS113" s="287"/>
      <c r="AT113" s="287"/>
      <c r="AU113" s="287"/>
      <c r="AV113" s="287"/>
      <c r="AW113" s="287"/>
      <c r="AX113" s="287"/>
      <c r="AY113" s="287"/>
      <c r="AZ113" s="287"/>
      <c r="BA113" s="287"/>
      <c r="BB113" s="287"/>
      <c r="BC113" s="287"/>
      <c r="BD113" s="287"/>
      <c r="BE113" s="287"/>
      <c r="BF113" s="287"/>
      <c r="BG113" s="287"/>
      <c r="BH113" s="287"/>
      <c r="BI113" s="287"/>
      <c r="BJ113" s="287"/>
      <c r="BK113" s="287"/>
      <c r="BL113" s="287"/>
      <c r="BM113" s="287"/>
      <c r="BN113" s="287"/>
      <c r="BO113" s="287"/>
      <c r="BP113" s="287"/>
      <c r="BQ113" s="287"/>
      <c r="BR113" s="287"/>
      <c r="BS113" s="287"/>
      <c r="BT113" s="287"/>
      <c r="BU113" s="287"/>
      <c r="BV113" s="287"/>
      <c r="BW113" s="287"/>
      <c r="BX113" s="287"/>
      <c r="BY113" s="287"/>
      <c r="BZ113" s="287"/>
      <c r="CA113" s="287"/>
      <c r="CB113" s="287"/>
      <c r="CC113" s="287"/>
      <c r="CD113" s="287"/>
      <c r="CE113" s="287"/>
      <c r="CF113" s="288"/>
    </row>
    <row r="114" spans="2:84" ht="5.0999999999999996" customHeight="1">
      <c r="B114" s="277">
        <v>430</v>
      </c>
      <c r="C114" s="285"/>
      <c r="D114" s="279"/>
      <c r="E114" s="286"/>
      <c r="F114" s="279"/>
      <c r="G114" s="286"/>
      <c r="H114" s="279"/>
      <c r="I114" s="286"/>
      <c r="J114" s="279"/>
      <c r="K114" s="286"/>
      <c r="L114" s="279"/>
      <c r="M114" s="286"/>
      <c r="N114" s="279"/>
      <c r="O114" s="286"/>
      <c r="P114" s="279"/>
      <c r="Q114" s="286"/>
      <c r="R114" s="279"/>
      <c r="S114" s="286"/>
      <c r="T114" s="279"/>
      <c r="U114" s="286"/>
      <c r="V114" s="287"/>
      <c r="W114" s="279"/>
      <c r="X114" s="287"/>
      <c r="Y114" s="287"/>
      <c r="Z114" s="287"/>
      <c r="AA114" s="287"/>
      <c r="AB114" s="287"/>
      <c r="AC114" s="287"/>
      <c r="AD114" s="291"/>
      <c r="AE114" s="287"/>
      <c r="AF114" s="287"/>
      <c r="AG114" s="287"/>
      <c r="AH114" s="287"/>
      <c r="AI114" s="287"/>
      <c r="AJ114" s="287"/>
      <c r="AK114" s="287"/>
      <c r="AL114" s="287"/>
      <c r="AM114" s="287"/>
      <c r="AN114" s="287"/>
      <c r="AO114" s="287"/>
      <c r="AP114" s="287"/>
      <c r="AQ114" s="287"/>
      <c r="AR114" s="287"/>
      <c r="AS114" s="287"/>
      <c r="AT114" s="287"/>
      <c r="AU114" s="287"/>
      <c r="AV114" s="287"/>
      <c r="AW114" s="287"/>
      <c r="AX114" s="287"/>
      <c r="AY114" s="287"/>
      <c r="AZ114" s="287"/>
      <c r="BA114" s="287"/>
      <c r="BB114" s="287"/>
      <c r="BC114" s="287"/>
      <c r="BD114" s="287"/>
      <c r="BE114" s="287"/>
      <c r="BF114" s="287"/>
      <c r="BG114" s="287"/>
      <c r="BH114" s="287"/>
      <c r="BI114" s="287"/>
      <c r="BJ114" s="287"/>
      <c r="BK114" s="287"/>
      <c r="BL114" s="287"/>
      <c r="BM114" s="287"/>
      <c r="BN114" s="287"/>
      <c r="BO114" s="287"/>
      <c r="BP114" s="287"/>
      <c r="BQ114" s="287"/>
      <c r="BR114" s="287"/>
      <c r="BS114" s="287"/>
      <c r="BT114" s="287"/>
      <c r="BU114" s="287"/>
      <c r="BV114" s="287"/>
      <c r="BW114" s="287"/>
      <c r="BX114" s="287"/>
      <c r="BY114" s="287"/>
      <c r="BZ114" s="287"/>
      <c r="CA114" s="287"/>
      <c r="CB114" s="287"/>
      <c r="CC114" s="287"/>
      <c r="CD114" s="287"/>
      <c r="CE114" s="287"/>
      <c r="CF114" s="288"/>
    </row>
    <row r="115" spans="2:84" ht="5.0999999999999996" customHeight="1">
      <c r="B115" s="277">
        <v>420</v>
      </c>
      <c r="C115" s="290"/>
      <c r="D115" s="279"/>
      <c r="E115" s="286"/>
      <c r="F115" s="279"/>
      <c r="G115" s="286"/>
      <c r="H115" s="279"/>
      <c r="I115" s="286"/>
      <c r="J115" s="279"/>
      <c r="K115" s="286"/>
      <c r="L115" s="279"/>
      <c r="M115" s="286"/>
      <c r="N115" s="279"/>
      <c r="O115" s="286"/>
      <c r="P115" s="279"/>
      <c r="Q115" s="286"/>
      <c r="R115" s="279"/>
      <c r="S115" s="286"/>
      <c r="T115" s="279"/>
      <c r="U115" s="286"/>
      <c r="V115" s="287"/>
      <c r="W115" s="287"/>
      <c r="X115" s="287"/>
      <c r="Y115" s="287"/>
      <c r="Z115" s="287"/>
      <c r="AA115" s="287"/>
      <c r="AB115" s="287"/>
      <c r="AC115" s="287"/>
      <c r="AD115" s="287"/>
      <c r="AE115" s="291"/>
      <c r="AF115" s="287"/>
      <c r="AG115" s="287"/>
      <c r="AH115" s="287"/>
      <c r="AI115" s="287"/>
      <c r="AJ115" s="287"/>
      <c r="AK115" s="287"/>
      <c r="AL115" s="287"/>
      <c r="AM115" s="287"/>
      <c r="AN115" s="287"/>
      <c r="AO115" s="287"/>
      <c r="AP115" s="287"/>
      <c r="AQ115" s="287"/>
      <c r="AR115" s="287"/>
      <c r="AS115" s="287"/>
      <c r="AT115" s="287"/>
      <c r="AU115" s="287"/>
      <c r="AV115" s="287"/>
      <c r="AW115" s="287"/>
      <c r="AX115" s="287"/>
      <c r="AY115" s="287"/>
      <c r="AZ115" s="287"/>
      <c r="BA115" s="287"/>
      <c r="BB115" s="287"/>
      <c r="BC115" s="287"/>
      <c r="BD115" s="287"/>
      <c r="BE115" s="287"/>
      <c r="BF115" s="287"/>
      <c r="BG115" s="287"/>
      <c r="BH115" s="287"/>
      <c r="BI115" s="287"/>
      <c r="BJ115" s="287"/>
      <c r="BK115" s="287"/>
      <c r="BL115" s="287"/>
      <c r="BM115" s="287"/>
      <c r="BN115" s="287"/>
      <c r="BO115" s="287"/>
      <c r="BP115" s="287"/>
      <c r="BQ115" s="287"/>
      <c r="BR115" s="287"/>
      <c r="BS115" s="287"/>
      <c r="BT115" s="287"/>
      <c r="BU115" s="287"/>
      <c r="BV115" s="287"/>
      <c r="BW115" s="287"/>
      <c r="BX115" s="287"/>
      <c r="BY115" s="287"/>
      <c r="BZ115" s="287"/>
      <c r="CA115" s="287"/>
      <c r="CB115" s="287"/>
      <c r="CC115" s="287"/>
      <c r="CD115" s="287"/>
      <c r="CE115" s="287"/>
      <c r="CF115" s="288"/>
    </row>
    <row r="116" spans="2:84" ht="5.0999999999999996" customHeight="1">
      <c r="B116" s="277">
        <v>410</v>
      </c>
      <c r="C116" s="285"/>
      <c r="D116" s="286"/>
      <c r="E116" s="279"/>
      <c r="F116" s="289"/>
      <c r="G116" s="279"/>
      <c r="H116" s="286"/>
      <c r="I116" s="289"/>
      <c r="J116" s="286"/>
      <c r="K116" s="289"/>
      <c r="L116" s="286"/>
      <c r="M116" s="279"/>
      <c r="N116" s="286"/>
      <c r="O116" s="279"/>
      <c r="P116" s="286"/>
      <c r="Q116" s="279"/>
      <c r="R116" s="286"/>
      <c r="S116" s="279"/>
      <c r="T116" s="286"/>
      <c r="U116" s="279"/>
      <c r="V116" s="287"/>
      <c r="W116" s="287"/>
      <c r="X116" s="287"/>
      <c r="Y116" s="287"/>
      <c r="Z116" s="287"/>
      <c r="AA116" s="287"/>
      <c r="AB116" s="287"/>
      <c r="AC116" s="287"/>
      <c r="AD116" s="287"/>
      <c r="AE116" s="287"/>
      <c r="AF116" s="287"/>
      <c r="AG116" s="287"/>
      <c r="AH116" s="287"/>
      <c r="AI116" s="287"/>
      <c r="AJ116" s="287"/>
      <c r="AK116" s="287"/>
      <c r="AL116" s="287"/>
      <c r="AM116" s="287"/>
      <c r="AN116" s="287"/>
      <c r="AO116" s="287"/>
      <c r="AP116" s="287"/>
      <c r="AQ116" s="287"/>
      <c r="AR116" s="287"/>
      <c r="AS116" s="287"/>
      <c r="AT116" s="287"/>
      <c r="AU116" s="287"/>
      <c r="AV116" s="287"/>
      <c r="AW116" s="287"/>
      <c r="AX116" s="287"/>
      <c r="AY116" s="287"/>
      <c r="AZ116" s="287"/>
      <c r="BA116" s="287"/>
      <c r="BB116" s="287"/>
      <c r="BC116" s="287"/>
      <c r="BD116" s="287"/>
      <c r="BE116" s="287"/>
      <c r="BF116" s="287"/>
      <c r="BG116" s="287"/>
      <c r="BH116" s="287"/>
      <c r="BI116" s="287"/>
      <c r="BJ116" s="287"/>
      <c r="BK116" s="287"/>
      <c r="BL116" s="287"/>
      <c r="BM116" s="287"/>
      <c r="BN116" s="287"/>
      <c r="BO116" s="287"/>
      <c r="BP116" s="287"/>
      <c r="BQ116" s="287"/>
      <c r="BR116" s="287"/>
      <c r="BS116" s="287"/>
      <c r="BT116" s="287"/>
      <c r="BU116" s="287"/>
      <c r="BV116" s="287"/>
      <c r="BW116" s="287"/>
      <c r="BX116" s="287"/>
      <c r="BY116" s="287"/>
      <c r="BZ116" s="287"/>
      <c r="CA116" s="287"/>
      <c r="CB116" s="287"/>
      <c r="CC116" s="287"/>
      <c r="CD116" s="287"/>
      <c r="CE116" s="287"/>
      <c r="CF116" s="288"/>
    </row>
    <row r="117" spans="2:84" ht="5.0999999999999996" customHeight="1">
      <c r="B117" s="277">
        <v>400</v>
      </c>
      <c r="C117" s="285"/>
      <c r="D117" s="286"/>
      <c r="E117" s="279"/>
      <c r="F117" s="286"/>
      <c r="G117" s="279"/>
      <c r="H117" s="286"/>
      <c r="I117" s="279"/>
      <c r="J117" s="286"/>
      <c r="K117" s="279"/>
      <c r="L117" s="286"/>
      <c r="M117" s="279"/>
      <c r="N117" s="286"/>
      <c r="O117" s="279"/>
      <c r="P117" s="286"/>
      <c r="Q117" s="279"/>
      <c r="R117" s="286"/>
      <c r="S117" s="279"/>
      <c r="T117" s="286"/>
      <c r="U117" s="279"/>
      <c r="V117" s="287"/>
      <c r="W117" s="287"/>
      <c r="X117" s="287"/>
      <c r="Y117" s="287"/>
      <c r="Z117" s="287"/>
      <c r="AA117" s="287"/>
      <c r="AB117" s="287"/>
      <c r="AC117" s="287"/>
      <c r="AD117" s="287"/>
      <c r="AE117" s="287"/>
      <c r="AF117" s="287"/>
      <c r="AG117" s="287"/>
      <c r="AH117" s="287"/>
      <c r="AI117" s="287"/>
      <c r="AJ117" s="287"/>
      <c r="AK117" s="287"/>
      <c r="AL117" s="287"/>
      <c r="AM117" s="287"/>
      <c r="AN117" s="287"/>
      <c r="AO117" s="287"/>
      <c r="AP117" s="287"/>
      <c r="AQ117" s="287"/>
      <c r="AR117" s="287"/>
      <c r="AS117" s="287"/>
      <c r="AT117" s="287"/>
      <c r="AU117" s="287"/>
      <c r="AV117" s="287"/>
      <c r="AW117" s="287"/>
      <c r="AX117" s="287"/>
      <c r="AY117" s="287"/>
      <c r="AZ117" s="287"/>
      <c r="BA117" s="287"/>
      <c r="BB117" s="287"/>
      <c r="BC117" s="287"/>
      <c r="BD117" s="287"/>
      <c r="BE117" s="287"/>
      <c r="BF117" s="287"/>
      <c r="BG117" s="287"/>
      <c r="BH117" s="287"/>
      <c r="BI117" s="287"/>
      <c r="BJ117" s="287"/>
      <c r="BK117" s="287"/>
      <c r="BL117" s="287"/>
      <c r="BM117" s="287"/>
      <c r="BN117" s="287"/>
      <c r="BO117" s="287"/>
      <c r="BP117" s="287"/>
      <c r="BQ117" s="287"/>
      <c r="BR117" s="287"/>
      <c r="BS117" s="287"/>
      <c r="BT117" s="287"/>
      <c r="BU117" s="287"/>
      <c r="BV117" s="287"/>
      <c r="BW117" s="287"/>
      <c r="BX117" s="287"/>
      <c r="BY117" s="287"/>
      <c r="BZ117" s="287"/>
      <c r="CA117" s="287"/>
      <c r="CB117" s="287"/>
      <c r="CC117" s="287"/>
      <c r="CD117" s="287"/>
      <c r="CE117" s="287"/>
      <c r="CF117" s="288"/>
    </row>
    <row r="118" spans="2:84" ht="5.0999999999999996" customHeight="1">
      <c r="B118" s="277">
        <v>390</v>
      </c>
      <c r="C118" s="285"/>
      <c r="D118" s="286"/>
      <c r="E118" s="279"/>
      <c r="F118" s="286"/>
      <c r="G118" s="279"/>
      <c r="H118" s="286"/>
      <c r="I118" s="279"/>
      <c r="J118" s="286"/>
      <c r="K118" s="279"/>
      <c r="L118" s="286"/>
      <c r="M118" s="279"/>
      <c r="N118" s="286"/>
      <c r="O118" s="279"/>
      <c r="P118" s="286"/>
      <c r="Q118" s="279"/>
      <c r="R118" s="286"/>
      <c r="S118" s="279"/>
      <c r="T118" s="286"/>
      <c r="U118" s="279"/>
      <c r="V118" s="287"/>
      <c r="W118" s="287"/>
      <c r="X118" s="287"/>
      <c r="Y118" s="287"/>
      <c r="Z118" s="287"/>
      <c r="AA118" s="287"/>
      <c r="AB118" s="287"/>
      <c r="AC118" s="287"/>
      <c r="AD118" s="287"/>
      <c r="AE118" s="287"/>
      <c r="AF118" s="287"/>
      <c r="AG118" s="287"/>
      <c r="AH118" s="287"/>
      <c r="AI118" s="287"/>
      <c r="AJ118" s="287"/>
      <c r="AK118" s="287"/>
      <c r="AL118" s="287"/>
      <c r="AM118" s="287"/>
      <c r="AN118" s="287"/>
      <c r="AO118" s="287"/>
      <c r="AP118" s="287"/>
      <c r="AQ118" s="287"/>
      <c r="AR118" s="287"/>
      <c r="AS118" s="287"/>
      <c r="AT118" s="287"/>
      <c r="AU118" s="287"/>
      <c r="AV118" s="287"/>
      <c r="AW118" s="287"/>
      <c r="AX118" s="287"/>
      <c r="AY118" s="287"/>
      <c r="AZ118" s="287"/>
      <c r="BA118" s="287"/>
      <c r="BB118" s="287"/>
      <c r="BC118" s="287"/>
      <c r="BD118" s="287"/>
      <c r="BE118" s="287"/>
      <c r="BF118" s="287"/>
      <c r="BG118" s="287"/>
      <c r="BH118" s="287"/>
      <c r="BI118" s="287"/>
      <c r="BJ118" s="287"/>
      <c r="BK118" s="287"/>
      <c r="BL118" s="287"/>
      <c r="BM118" s="287"/>
      <c r="BN118" s="287"/>
      <c r="BO118" s="287"/>
      <c r="BP118" s="287"/>
      <c r="BQ118" s="287"/>
      <c r="BR118" s="287"/>
      <c r="BS118" s="287"/>
      <c r="BT118" s="287"/>
      <c r="BU118" s="287"/>
      <c r="BV118" s="287"/>
      <c r="BW118" s="287"/>
      <c r="BX118" s="287"/>
      <c r="BY118" s="287"/>
      <c r="BZ118" s="287"/>
      <c r="CA118" s="287"/>
      <c r="CB118" s="287"/>
      <c r="CC118" s="287"/>
      <c r="CD118" s="287"/>
      <c r="CE118" s="287"/>
      <c r="CF118" s="288"/>
    </row>
    <row r="119" spans="2:84" ht="5.0999999999999996" customHeight="1">
      <c r="B119" s="277">
        <v>380</v>
      </c>
      <c r="C119" s="285"/>
      <c r="D119" s="286"/>
      <c r="E119" s="291"/>
      <c r="F119" s="286"/>
      <c r="G119" s="279"/>
      <c r="H119" s="286"/>
      <c r="I119" s="279"/>
      <c r="J119" s="286"/>
      <c r="K119" s="279"/>
      <c r="L119" s="286"/>
      <c r="M119" s="279"/>
      <c r="N119" s="286"/>
      <c r="O119" s="279"/>
      <c r="P119" s="286"/>
      <c r="Q119" s="279"/>
      <c r="R119" s="286"/>
      <c r="S119" s="279"/>
      <c r="T119" s="286"/>
      <c r="U119" s="279"/>
      <c r="V119" s="287"/>
      <c r="W119" s="287"/>
      <c r="X119" s="287"/>
      <c r="Y119" s="287"/>
      <c r="Z119" s="287"/>
      <c r="AA119" s="287"/>
      <c r="AB119" s="287"/>
      <c r="AC119" s="287"/>
      <c r="AD119" s="287"/>
      <c r="AE119" s="287"/>
      <c r="AF119" s="287"/>
      <c r="AG119" s="287"/>
      <c r="AH119" s="287"/>
      <c r="AI119" s="287"/>
      <c r="AJ119" s="287"/>
      <c r="AK119" s="287"/>
      <c r="AL119" s="287"/>
      <c r="AM119" s="287"/>
      <c r="AN119" s="287"/>
      <c r="AO119" s="287"/>
      <c r="AP119" s="287"/>
      <c r="AQ119" s="287"/>
      <c r="AR119" s="287"/>
      <c r="AS119" s="287"/>
      <c r="AT119" s="287"/>
      <c r="AU119" s="287"/>
      <c r="AV119" s="287"/>
      <c r="AW119" s="287"/>
      <c r="AX119" s="287"/>
      <c r="AY119" s="287"/>
      <c r="AZ119" s="287"/>
      <c r="BA119" s="287"/>
      <c r="BB119" s="287"/>
      <c r="BC119" s="287"/>
      <c r="BD119" s="287"/>
      <c r="BE119" s="287"/>
      <c r="BF119" s="287"/>
      <c r="BG119" s="287"/>
      <c r="BH119" s="287"/>
      <c r="BI119" s="287"/>
      <c r="BJ119" s="287"/>
      <c r="BK119" s="287"/>
      <c r="BL119" s="287"/>
      <c r="BM119" s="287"/>
      <c r="BN119" s="287"/>
      <c r="BO119" s="287"/>
      <c r="BP119" s="287"/>
      <c r="BQ119" s="287"/>
      <c r="BR119" s="287"/>
      <c r="BS119" s="287"/>
      <c r="BT119" s="287"/>
      <c r="BU119" s="287"/>
      <c r="BV119" s="287"/>
      <c r="BW119" s="287"/>
      <c r="BX119" s="287"/>
      <c r="BY119" s="287"/>
      <c r="BZ119" s="287"/>
      <c r="CA119" s="287"/>
      <c r="CB119" s="287"/>
      <c r="CC119" s="287"/>
      <c r="CD119" s="287"/>
      <c r="CE119" s="287"/>
      <c r="CF119" s="288"/>
    </row>
    <row r="120" spans="2:84" ht="5.0999999999999996" customHeight="1">
      <c r="B120" s="277">
        <v>370</v>
      </c>
      <c r="C120" s="285"/>
      <c r="D120" s="286"/>
      <c r="E120" s="279"/>
      <c r="F120" s="286"/>
      <c r="G120" s="279"/>
      <c r="H120" s="286"/>
      <c r="I120" s="279"/>
      <c r="J120" s="286"/>
      <c r="K120" s="279"/>
      <c r="L120" s="286"/>
      <c r="M120" s="279"/>
      <c r="N120" s="286"/>
      <c r="O120" s="279"/>
      <c r="P120" s="292"/>
      <c r="Q120" s="292"/>
      <c r="R120" s="292"/>
      <c r="S120" s="292"/>
      <c r="T120" s="292"/>
      <c r="U120" s="292"/>
      <c r="V120" s="287"/>
      <c r="W120" s="287"/>
      <c r="X120" s="287"/>
      <c r="Y120" s="287"/>
      <c r="Z120" s="287"/>
      <c r="AA120" s="287"/>
      <c r="AB120" s="287"/>
      <c r="AC120" s="287"/>
      <c r="AD120" s="287"/>
      <c r="AE120" s="287"/>
      <c r="AF120" s="287"/>
      <c r="AG120" s="291"/>
      <c r="AH120" s="287"/>
      <c r="AI120" s="287"/>
      <c r="AJ120" s="287"/>
      <c r="AK120" s="287"/>
      <c r="AL120" s="287"/>
      <c r="AM120" s="287"/>
      <c r="AN120" s="287"/>
      <c r="AO120" s="287"/>
      <c r="AP120" s="287"/>
      <c r="AQ120" s="287"/>
      <c r="AR120" s="287"/>
      <c r="AS120" s="287"/>
      <c r="AT120" s="287"/>
      <c r="AU120" s="287"/>
      <c r="AV120" s="287"/>
      <c r="AW120" s="287"/>
      <c r="AX120" s="287"/>
      <c r="AY120" s="287"/>
      <c r="AZ120" s="287"/>
      <c r="BA120" s="287"/>
      <c r="BB120" s="287"/>
      <c r="BC120" s="287"/>
      <c r="BD120" s="287"/>
      <c r="BE120" s="287"/>
      <c r="BF120" s="287"/>
      <c r="BG120" s="287"/>
      <c r="BH120" s="287"/>
      <c r="BI120" s="287"/>
      <c r="BJ120" s="287"/>
      <c r="BK120" s="287"/>
      <c r="BL120" s="287"/>
      <c r="BM120" s="287"/>
      <c r="BN120" s="287"/>
      <c r="BO120" s="287"/>
      <c r="BP120" s="287"/>
      <c r="BQ120" s="287"/>
      <c r="BR120" s="287"/>
      <c r="BS120" s="287"/>
      <c r="BT120" s="287"/>
      <c r="BU120" s="287"/>
      <c r="BV120" s="287"/>
      <c r="BW120" s="287"/>
      <c r="BX120" s="287"/>
      <c r="BY120" s="287"/>
      <c r="BZ120" s="287"/>
      <c r="CA120" s="287"/>
      <c r="CB120" s="287"/>
      <c r="CC120" s="287"/>
      <c r="CD120" s="287"/>
      <c r="CE120" s="287"/>
      <c r="CF120" s="288"/>
    </row>
    <row r="121" spans="2:84" ht="5.0999999999999996" customHeight="1">
      <c r="B121" s="277">
        <v>360</v>
      </c>
      <c r="C121" s="285"/>
      <c r="D121" s="279"/>
      <c r="E121" s="279"/>
      <c r="F121" s="279"/>
      <c r="G121" s="279"/>
      <c r="H121" s="279"/>
      <c r="I121" s="279"/>
      <c r="J121" s="279"/>
      <c r="K121" s="279"/>
      <c r="L121" s="279"/>
      <c r="M121" s="279"/>
      <c r="N121" s="279"/>
      <c r="O121" s="279"/>
      <c r="P121" s="279"/>
      <c r="Q121" s="279"/>
      <c r="R121" s="279"/>
      <c r="S121" s="279"/>
      <c r="T121" s="279"/>
      <c r="U121" s="279"/>
      <c r="V121" s="287"/>
      <c r="W121" s="287"/>
      <c r="X121" s="287"/>
      <c r="Y121" s="287"/>
      <c r="Z121" s="287"/>
      <c r="AA121" s="287"/>
      <c r="AB121" s="287"/>
      <c r="AC121" s="287"/>
      <c r="AD121" s="287"/>
      <c r="AE121" s="287"/>
      <c r="AF121" s="287"/>
      <c r="AG121" s="287"/>
      <c r="AH121" s="287"/>
      <c r="AI121" s="287"/>
      <c r="AJ121" s="287"/>
      <c r="AK121" s="287"/>
      <c r="AL121" s="287"/>
      <c r="AM121" s="287"/>
      <c r="AN121" s="287"/>
      <c r="AO121" s="287"/>
      <c r="AP121" s="287"/>
      <c r="AQ121" s="287"/>
      <c r="AR121" s="287"/>
      <c r="AS121" s="287"/>
      <c r="AT121" s="287"/>
      <c r="AU121" s="287"/>
      <c r="AV121" s="287"/>
      <c r="AW121" s="287"/>
      <c r="AX121" s="287"/>
      <c r="AY121" s="287"/>
      <c r="AZ121" s="287"/>
      <c r="BA121" s="287"/>
      <c r="BB121" s="287"/>
      <c r="BC121" s="287"/>
      <c r="BD121" s="287"/>
      <c r="BE121" s="287"/>
      <c r="BF121" s="287"/>
      <c r="BG121" s="287"/>
      <c r="BH121" s="287"/>
      <c r="BI121" s="287"/>
      <c r="BJ121" s="287"/>
      <c r="BK121" s="287"/>
      <c r="BL121" s="287"/>
      <c r="BM121" s="287"/>
      <c r="BN121" s="287"/>
      <c r="BO121" s="287"/>
      <c r="BP121" s="287"/>
      <c r="BQ121" s="287"/>
      <c r="BR121" s="287"/>
      <c r="BS121" s="287"/>
      <c r="BT121" s="287"/>
      <c r="BU121" s="287"/>
      <c r="BV121" s="287"/>
      <c r="BW121" s="287"/>
      <c r="BX121" s="287"/>
      <c r="BY121" s="287"/>
      <c r="BZ121" s="287"/>
      <c r="CA121" s="287"/>
      <c r="CB121" s="287"/>
      <c r="CC121" s="287"/>
      <c r="CD121" s="287"/>
      <c r="CE121" s="287"/>
      <c r="CF121" s="288"/>
    </row>
    <row r="122" spans="2:84" ht="5.0999999999999996" customHeight="1">
      <c r="B122" s="277">
        <v>350</v>
      </c>
      <c r="C122" s="285"/>
      <c r="D122" s="279"/>
      <c r="E122" s="279"/>
      <c r="F122" s="279"/>
      <c r="G122" s="279"/>
      <c r="H122" s="279"/>
      <c r="I122" s="279"/>
      <c r="J122" s="279"/>
      <c r="K122" s="279"/>
      <c r="L122" s="279"/>
      <c r="M122" s="279"/>
      <c r="N122" s="279"/>
      <c r="O122" s="279"/>
      <c r="P122" s="279"/>
      <c r="Q122" s="279"/>
      <c r="R122" s="279"/>
      <c r="S122" s="279"/>
      <c r="T122" s="279"/>
      <c r="U122" s="279"/>
      <c r="V122" s="287"/>
      <c r="W122" s="291"/>
      <c r="X122" s="291"/>
      <c r="Y122" s="287"/>
      <c r="Z122" s="287"/>
      <c r="AA122" s="287"/>
      <c r="AB122" s="287"/>
      <c r="AC122" s="287"/>
      <c r="AD122" s="287"/>
      <c r="AE122" s="287"/>
      <c r="AF122" s="287"/>
      <c r="AG122" s="287"/>
      <c r="AH122" s="287"/>
      <c r="AI122" s="287"/>
      <c r="AJ122" s="287"/>
      <c r="AK122" s="287"/>
      <c r="AL122" s="287"/>
      <c r="AM122" s="287"/>
      <c r="AN122" s="287"/>
      <c r="AO122" s="287"/>
      <c r="AP122" s="287"/>
      <c r="AQ122" s="287"/>
      <c r="AR122" s="287"/>
      <c r="AS122" s="287"/>
      <c r="AT122" s="287"/>
      <c r="AU122" s="287"/>
      <c r="AV122" s="287"/>
      <c r="AW122" s="287"/>
      <c r="AX122" s="287"/>
      <c r="AY122" s="287"/>
      <c r="AZ122" s="287"/>
      <c r="BA122" s="287"/>
      <c r="BB122" s="287"/>
      <c r="BC122" s="287"/>
      <c r="BD122" s="287"/>
      <c r="BE122" s="287"/>
      <c r="BF122" s="287"/>
      <c r="BG122" s="287"/>
      <c r="BH122" s="287"/>
      <c r="BI122" s="287"/>
      <c r="BJ122" s="287"/>
      <c r="BK122" s="287"/>
      <c r="BL122" s="287"/>
      <c r="BM122" s="287"/>
      <c r="BN122" s="287"/>
      <c r="BO122" s="287"/>
      <c r="BP122" s="287"/>
      <c r="BQ122" s="287"/>
      <c r="BR122" s="287"/>
      <c r="BS122" s="287"/>
      <c r="BT122" s="287"/>
      <c r="BU122" s="287"/>
      <c r="BV122" s="287"/>
      <c r="BW122" s="287"/>
      <c r="BX122" s="287"/>
      <c r="BY122" s="287"/>
      <c r="BZ122" s="287"/>
      <c r="CA122" s="287"/>
      <c r="CB122" s="287"/>
      <c r="CC122" s="287"/>
      <c r="CD122" s="287"/>
      <c r="CE122" s="287"/>
      <c r="CF122" s="288"/>
    </row>
    <row r="123" spans="2:84" ht="5.0999999999999996" customHeight="1">
      <c r="B123" s="277">
        <v>340</v>
      </c>
      <c r="C123" s="285"/>
      <c r="D123" s="279"/>
      <c r="E123" s="279"/>
      <c r="F123" s="279"/>
      <c r="G123" s="279"/>
      <c r="H123" s="279"/>
      <c r="I123" s="279"/>
      <c r="J123" s="279"/>
      <c r="K123" s="279"/>
      <c r="L123" s="279"/>
      <c r="M123" s="279"/>
      <c r="N123" s="279"/>
      <c r="O123" s="279"/>
      <c r="P123" s="279"/>
      <c r="Q123" s="279"/>
      <c r="R123" s="279"/>
      <c r="S123" s="279"/>
      <c r="T123" s="279"/>
      <c r="U123" s="279"/>
      <c r="V123" s="287"/>
      <c r="W123" s="279"/>
      <c r="X123" s="287"/>
      <c r="Y123" s="287"/>
      <c r="Z123" s="287"/>
      <c r="AA123" s="287"/>
      <c r="AB123" s="287"/>
      <c r="AC123" s="287"/>
      <c r="AD123" s="287"/>
      <c r="AE123" s="287"/>
      <c r="AF123" s="287"/>
      <c r="AG123" s="287"/>
      <c r="AH123" s="287"/>
      <c r="AI123" s="287"/>
      <c r="AJ123" s="287"/>
      <c r="AK123" s="287"/>
      <c r="AL123" s="287"/>
      <c r="AM123" s="287"/>
      <c r="AN123" s="287"/>
      <c r="AO123" s="287"/>
      <c r="AP123" s="287"/>
      <c r="AQ123" s="287"/>
      <c r="AR123" s="287"/>
      <c r="AS123" s="287"/>
      <c r="AT123" s="287"/>
      <c r="AU123" s="287"/>
      <c r="AV123" s="287"/>
      <c r="AW123" s="287"/>
      <c r="AX123" s="287"/>
      <c r="AY123" s="287"/>
      <c r="AZ123" s="287"/>
      <c r="BA123" s="287"/>
      <c r="BB123" s="287"/>
      <c r="BC123" s="287"/>
      <c r="BD123" s="287"/>
      <c r="BE123" s="287"/>
      <c r="BF123" s="287"/>
      <c r="BG123" s="287"/>
      <c r="BH123" s="287"/>
      <c r="BI123" s="287"/>
      <c r="BJ123" s="287"/>
      <c r="BK123" s="287"/>
      <c r="BL123" s="287"/>
      <c r="BM123" s="287"/>
      <c r="BN123" s="287"/>
      <c r="BO123" s="287"/>
      <c r="BP123" s="287"/>
      <c r="BQ123" s="287"/>
      <c r="BR123" s="287"/>
      <c r="BS123" s="287"/>
      <c r="BT123" s="287"/>
      <c r="BU123" s="287"/>
      <c r="BV123" s="287"/>
      <c r="BW123" s="287"/>
      <c r="BX123" s="287"/>
      <c r="BY123" s="287"/>
      <c r="BZ123" s="287"/>
      <c r="CA123" s="287"/>
      <c r="CB123" s="287"/>
      <c r="CC123" s="287"/>
      <c r="CD123" s="287"/>
      <c r="CE123" s="287"/>
      <c r="CF123" s="288"/>
    </row>
    <row r="124" spans="2:84" ht="5.0999999999999996" customHeight="1">
      <c r="B124" s="277">
        <v>330</v>
      </c>
      <c r="C124" s="285"/>
      <c r="D124" s="279"/>
      <c r="E124" s="279"/>
      <c r="F124" s="279"/>
      <c r="G124" s="279"/>
      <c r="H124" s="279"/>
      <c r="I124" s="279"/>
      <c r="J124" s="279"/>
      <c r="K124" s="279"/>
      <c r="L124" s="279"/>
      <c r="M124" s="279"/>
      <c r="N124" s="279"/>
      <c r="O124" s="279"/>
      <c r="P124" s="279"/>
      <c r="Q124" s="279"/>
      <c r="R124" s="279"/>
      <c r="S124" s="279"/>
      <c r="T124" s="279"/>
      <c r="U124" s="279"/>
      <c r="V124" s="287"/>
      <c r="W124" s="279"/>
      <c r="X124" s="287"/>
      <c r="Y124" s="287"/>
      <c r="Z124" s="291"/>
      <c r="AA124" s="287"/>
      <c r="AB124" s="287"/>
      <c r="AC124" s="287"/>
      <c r="AD124" s="287"/>
      <c r="AE124" s="287"/>
      <c r="AF124" s="287"/>
      <c r="AG124" s="287"/>
      <c r="AH124" s="287"/>
      <c r="AI124" s="287"/>
      <c r="AJ124" s="287"/>
      <c r="AK124" s="287"/>
      <c r="AL124" s="287"/>
      <c r="AM124" s="287"/>
      <c r="AN124" s="287"/>
      <c r="AO124" s="287"/>
      <c r="AP124" s="287"/>
      <c r="AQ124" s="287"/>
      <c r="AR124" s="287"/>
      <c r="AS124" s="287"/>
      <c r="AT124" s="287"/>
      <c r="AU124" s="287"/>
      <c r="AV124" s="287"/>
      <c r="AW124" s="287"/>
      <c r="AX124" s="287"/>
      <c r="AY124" s="287"/>
      <c r="AZ124" s="287"/>
      <c r="BA124" s="287"/>
      <c r="BB124" s="287"/>
      <c r="BC124" s="287"/>
      <c r="BD124" s="287"/>
      <c r="BE124" s="287"/>
      <c r="BF124" s="287"/>
      <c r="BG124" s="287"/>
      <c r="BH124" s="287"/>
      <c r="BI124" s="287"/>
      <c r="BJ124" s="287"/>
      <c r="BK124" s="287"/>
      <c r="BL124" s="287"/>
      <c r="BM124" s="287"/>
      <c r="BN124" s="287"/>
      <c r="BO124" s="287"/>
      <c r="BP124" s="287"/>
      <c r="BQ124" s="287"/>
      <c r="BR124" s="287"/>
      <c r="BS124" s="287"/>
      <c r="BT124" s="287"/>
      <c r="BU124" s="287"/>
      <c r="BV124" s="287"/>
      <c r="BW124" s="287"/>
      <c r="BX124" s="287"/>
      <c r="BY124" s="287"/>
      <c r="BZ124" s="287"/>
      <c r="CA124" s="287"/>
      <c r="CB124" s="287"/>
      <c r="CC124" s="287"/>
      <c r="CD124" s="287"/>
      <c r="CE124" s="287"/>
      <c r="CF124" s="288"/>
    </row>
    <row r="125" spans="2:84" ht="5.0999999999999996" customHeight="1">
      <c r="B125" s="277">
        <v>320</v>
      </c>
      <c r="C125" s="293"/>
      <c r="D125" s="291"/>
      <c r="E125" s="279"/>
      <c r="F125" s="279"/>
      <c r="G125" s="279"/>
      <c r="H125" s="279"/>
      <c r="I125" s="279"/>
      <c r="J125" s="279"/>
      <c r="K125" s="279"/>
      <c r="L125" s="279"/>
      <c r="M125" s="279"/>
      <c r="N125" s="279"/>
      <c r="O125" s="279"/>
      <c r="P125" s="279"/>
      <c r="Q125" s="279"/>
      <c r="R125" s="279"/>
      <c r="S125" s="279"/>
      <c r="T125" s="279"/>
      <c r="U125" s="279"/>
      <c r="V125" s="287"/>
      <c r="W125" s="279"/>
      <c r="X125" s="287"/>
      <c r="Y125" s="287"/>
      <c r="Z125" s="287"/>
      <c r="AA125" s="287"/>
      <c r="AB125" s="287"/>
      <c r="AC125" s="287"/>
      <c r="AD125" s="287"/>
      <c r="AE125" s="287"/>
      <c r="AF125" s="287"/>
      <c r="AG125" s="287"/>
      <c r="AH125" s="287"/>
      <c r="AI125" s="287"/>
      <c r="AJ125" s="287"/>
      <c r="AK125" s="287"/>
      <c r="AL125" s="287"/>
      <c r="AM125" s="287"/>
      <c r="AN125" s="287"/>
      <c r="AO125" s="287"/>
      <c r="AP125" s="287"/>
      <c r="AQ125" s="287"/>
      <c r="AR125" s="287"/>
      <c r="AS125" s="287"/>
      <c r="AT125" s="287"/>
      <c r="AU125" s="287"/>
      <c r="AV125" s="287"/>
      <c r="AW125" s="287"/>
      <c r="AX125" s="287"/>
      <c r="AY125" s="287"/>
      <c r="AZ125" s="287"/>
      <c r="BA125" s="287"/>
      <c r="BB125" s="287"/>
      <c r="BC125" s="287"/>
      <c r="BD125" s="287"/>
      <c r="BE125" s="287"/>
      <c r="BF125" s="287"/>
      <c r="BG125" s="287"/>
      <c r="BH125" s="287"/>
      <c r="BI125" s="287"/>
      <c r="BJ125" s="287"/>
      <c r="BK125" s="287"/>
      <c r="BL125" s="287"/>
      <c r="BM125" s="287"/>
      <c r="BN125" s="287"/>
      <c r="BO125" s="287"/>
      <c r="BP125" s="287"/>
      <c r="BQ125" s="287"/>
      <c r="BR125" s="287"/>
      <c r="BS125" s="287"/>
      <c r="BT125" s="287"/>
      <c r="BU125" s="287"/>
      <c r="BV125" s="287"/>
      <c r="BW125" s="287"/>
      <c r="BX125" s="287"/>
      <c r="BY125" s="287"/>
      <c r="BZ125" s="287"/>
      <c r="CA125" s="287"/>
      <c r="CB125" s="287"/>
      <c r="CC125" s="287"/>
      <c r="CD125" s="287"/>
      <c r="CE125" s="287"/>
      <c r="CF125" s="288"/>
    </row>
    <row r="126" spans="2:84" ht="5.0999999999999996" customHeight="1">
      <c r="B126" s="277">
        <v>310</v>
      </c>
      <c r="C126" s="285"/>
      <c r="D126" s="279"/>
      <c r="E126" s="286"/>
      <c r="F126" s="279"/>
      <c r="G126" s="286"/>
      <c r="H126" s="279"/>
      <c r="I126" s="286"/>
      <c r="J126" s="279"/>
      <c r="K126" s="286"/>
      <c r="L126" s="279"/>
      <c r="M126" s="291"/>
      <c r="N126" s="279"/>
      <c r="O126" s="286"/>
      <c r="P126" s="279"/>
      <c r="Q126" s="286"/>
      <c r="R126" s="279"/>
      <c r="S126" s="286"/>
      <c r="T126" s="279"/>
      <c r="U126" s="286"/>
      <c r="V126" s="287"/>
      <c r="W126" s="279"/>
      <c r="X126" s="287"/>
      <c r="Y126" s="287"/>
      <c r="Z126" s="287"/>
      <c r="AA126" s="287"/>
      <c r="AB126" s="287"/>
      <c r="AC126" s="287"/>
      <c r="AD126" s="287"/>
      <c r="AE126" s="287"/>
      <c r="AF126" s="287"/>
      <c r="AG126" s="287"/>
      <c r="AH126" s="287"/>
      <c r="AI126" s="287"/>
      <c r="AJ126" s="287"/>
      <c r="AK126" s="287"/>
      <c r="AL126" s="287"/>
      <c r="AM126" s="287"/>
      <c r="AN126" s="287"/>
      <c r="AO126" s="287"/>
      <c r="AP126" s="287"/>
      <c r="AQ126" s="287"/>
      <c r="AR126" s="287"/>
      <c r="AS126" s="287"/>
      <c r="AT126" s="287"/>
      <c r="AU126" s="287"/>
      <c r="AV126" s="287"/>
      <c r="AW126" s="287"/>
      <c r="AX126" s="287"/>
      <c r="AY126" s="287"/>
      <c r="AZ126" s="287"/>
      <c r="BA126" s="287"/>
      <c r="BB126" s="287"/>
      <c r="BC126" s="287"/>
      <c r="BD126" s="287"/>
      <c r="BE126" s="287"/>
      <c r="BF126" s="287"/>
      <c r="BG126" s="287"/>
      <c r="BH126" s="287"/>
      <c r="BI126" s="287"/>
      <c r="BJ126" s="287"/>
      <c r="BK126" s="287"/>
      <c r="BL126" s="287"/>
      <c r="BM126" s="287"/>
      <c r="BN126" s="287"/>
      <c r="BO126" s="287"/>
      <c r="BP126" s="287"/>
      <c r="BQ126" s="287"/>
      <c r="BR126" s="287"/>
      <c r="BS126" s="287"/>
      <c r="BT126" s="287"/>
      <c r="BU126" s="287"/>
      <c r="BV126" s="287"/>
      <c r="BW126" s="287"/>
      <c r="BX126" s="287"/>
      <c r="BY126" s="287"/>
      <c r="BZ126" s="287"/>
      <c r="CA126" s="287"/>
      <c r="CB126" s="287"/>
      <c r="CC126" s="287"/>
      <c r="CD126" s="287"/>
      <c r="CE126" s="287"/>
      <c r="CF126" s="288"/>
    </row>
    <row r="127" spans="2:84" ht="5.0999999999999996" customHeight="1">
      <c r="B127" s="277">
        <v>300</v>
      </c>
      <c r="C127" s="285"/>
      <c r="D127" s="279"/>
      <c r="E127" s="286"/>
      <c r="F127" s="279"/>
      <c r="G127" s="286"/>
      <c r="H127" s="279"/>
      <c r="I127" s="286"/>
      <c r="J127" s="279"/>
      <c r="K127" s="286"/>
      <c r="L127" s="279"/>
      <c r="M127" s="286"/>
      <c r="N127" s="279"/>
      <c r="O127" s="286"/>
      <c r="P127" s="279"/>
      <c r="Q127" s="286"/>
      <c r="R127" s="279"/>
      <c r="S127" s="286"/>
      <c r="T127" s="279"/>
      <c r="U127" s="286"/>
      <c r="V127" s="287"/>
      <c r="W127" s="279"/>
      <c r="X127" s="287"/>
      <c r="Y127" s="291"/>
      <c r="Z127" s="287"/>
      <c r="AA127" s="287"/>
      <c r="AB127" s="287"/>
      <c r="AC127" s="287"/>
      <c r="AD127" s="287"/>
      <c r="AE127" s="287"/>
      <c r="AF127" s="287"/>
      <c r="AG127" s="287"/>
      <c r="AH127" s="287"/>
      <c r="AI127" s="287"/>
      <c r="AJ127" s="287"/>
      <c r="AK127" s="287"/>
      <c r="AL127" s="287"/>
      <c r="AM127" s="287"/>
      <c r="AN127" s="287"/>
      <c r="AO127" s="287"/>
      <c r="AP127" s="287"/>
      <c r="AQ127" s="287"/>
      <c r="AR127" s="287"/>
      <c r="AS127" s="287"/>
      <c r="AT127" s="287"/>
      <c r="AU127" s="287"/>
      <c r="AV127" s="287"/>
      <c r="AW127" s="287"/>
      <c r="AX127" s="287"/>
      <c r="AY127" s="287"/>
      <c r="AZ127" s="287"/>
      <c r="BA127" s="287"/>
      <c r="BB127" s="287"/>
      <c r="BC127" s="287"/>
      <c r="BD127" s="287"/>
      <c r="BE127" s="287"/>
      <c r="BF127" s="287"/>
      <c r="BG127" s="287"/>
      <c r="BH127" s="287"/>
      <c r="BI127" s="287"/>
      <c r="BJ127" s="287"/>
      <c r="BK127" s="287"/>
      <c r="BL127" s="287"/>
      <c r="BM127" s="287"/>
      <c r="BN127" s="287"/>
      <c r="BO127" s="287"/>
      <c r="BP127" s="287"/>
      <c r="BQ127" s="287"/>
      <c r="BR127" s="287"/>
      <c r="BS127" s="287"/>
      <c r="BT127" s="287"/>
      <c r="BU127" s="287"/>
      <c r="BV127" s="287"/>
      <c r="BW127" s="287"/>
      <c r="BX127" s="287"/>
      <c r="BY127" s="287"/>
      <c r="BZ127" s="287"/>
      <c r="CA127" s="287"/>
      <c r="CB127" s="287"/>
      <c r="CC127" s="287"/>
      <c r="CD127" s="287"/>
      <c r="CE127" s="287"/>
      <c r="CF127" s="288"/>
    </row>
    <row r="128" spans="2:84" ht="5.0999999999999996" customHeight="1">
      <c r="B128" s="277">
        <v>290</v>
      </c>
      <c r="C128" s="285"/>
      <c r="D128" s="279"/>
      <c r="E128" s="286"/>
      <c r="F128" s="279"/>
      <c r="G128" s="286"/>
      <c r="H128" s="279"/>
      <c r="I128" s="286"/>
      <c r="J128" s="279"/>
      <c r="K128" s="286"/>
      <c r="L128" s="279"/>
      <c r="M128" s="286"/>
      <c r="N128" s="279"/>
      <c r="O128" s="286"/>
      <c r="P128" s="279"/>
      <c r="Q128" s="286"/>
      <c r="R128" s="279"/>
      <c r="S128" s="286"/>
      <c r="T128" s="279"/>
      <c r="U128" s="286"/>
      <c r="V128" s="287"/>
      <c r="W128" s="287"/>
      <c r="X128" s="287"/>
      <c r="Y128" s="287"/>
      <c r="Z128" s="287"/>
      <c r="AA128" s="287"/>
      <c r="AB128" s="287"/>
      <c r="AC128" s="287"/>
      <c r="AD128" s="287"/>
      <c r="AE128" s="287"/>
      <c r="AF128" s="287"/>
      <c r="AG128" s="287"/>
      <c r="AH128" s="287"/>
      <c r="AI128" s="287"/>
      <c r="AJ128" s="287"/>
      <c r="AK128" s="287"/>
      <c r="AL128" s="287"/>
      <c r="AM128" s="287"/>
      <c r="AN128" s="287"/>
      <c r="AO128" s="287"/>
      <c r="AP128" s="287"/>
      <c r="AQ128" s="287"/>
      <c r="AR128" s="287"/>
      <c r="AS128" s="287"/>
      <c r="AT128" s="287"/>
      <c r="AU128" s="287"/>
      <c r="AV128" s="287"/>
      <c r="AW128" s="287"/>
      <c r="AX128" s="287"/>
      <c r="AY128" s="287"/>
      <c r="AZ128" s="287"/>
      <c r="BA128" s="287"/>
      <c r="BB128" s="287"/>
      <c r="BC128" s="287"/>
      <c r="BD128" s="287"/>
      <c r="BE128" s="287"/>
      <c r="BF128" s="287"/>
      <c r="BG128" s="287"/>
      <c r="BH128" s="287"/>
      <c r="BI128" s="287"/>
      <c r="BJ128" s="287"/>
      <c r="BK128" s="287"/>
      <c r="BL128" s="287"/>
      <c r="BM128" s="287"/>
      <c r="BN128" s="287"/>
      <c r="BO128" s="287"/>
      <c r="BP128" s="287"/>
      <c r="BQ128" s="287"/>
      <c r="BR128" s="287"/>
      <c r="BS128" s="287"/>
      <c r="BT128" s="287"/>
      <c r="BU128" s="287"/>
      <c r="BV128" s="287"/>
      <c r="BW128" s="287"/>
      <c r="BX128" s="287"/>
      <c r="BY128" s="287"/>
      <c r="BZ128" s="287"/>
      <c r="CA128" s="287"/>
      <c r="CB128" s="287"/>
      <c r="CC128" s="287"/>
      <c r="CD128" s="287"/>
      <c r="CE128" s="287"/>
      <c r="CF128" s="288"/>
    </row>
    <row r="129" spans="2:84" ht="5.0999999999999996" customHeight="1">
      <c r="B129" s="277">
        <v>280</v>
      </c>
      <c r="C129" s="285"/>
      <c r="D129" s="279"/>
      <c r="E129" s="286"/>
      <c r="F129" s="279"/>
      <c r="G129" s="286"/>
      <c r="H129" s="279"/>
      <c r="I129" s="286"/>
      <c r="J129" s="279"/>
      <c r="K129" s="286"/>
      <c r="L129" s="291"/>
      <c r="M129" s="286"/>
      <c r="N129" s="291"/>
      <c r="O129" s="286"/>
      <c r="P129" s="279"/>
      <c r="Q129" s="286"/>
      <c r="R129" s="279"/>
      <c r="S129" s="286"/>
      <c r="T129" s="279"/>
      <c r="U129" s="286"/>
      <c r="V129" s="287"/>
      <c r="W129" s="287"/>
      <c r="X129" s="287"/>
      <c r="Y129" s="287"/>
      <c r="Z129" s="287"/>
      <c r="AA129" s="287"/>
      <c r="AB129" s="287"/>
      <c r="AC129" s="287"/>
      <c r="AD129" s="287"/>
      <c r="AE129" s="287"/>
      <c r="AF129" s="287"/>
      <c r="AG129" s="287"/>
      <c r="AH129" s="287"/>
      <c r="AI129" s="287"/>
      <c r="AJ129" s="287"/>
      <c r="AK129" s="287"/>
      <c r="AL129" s="287"/>
      <c r="AM129" s="287"/>
      <c r="AN129" s="287"/>
      <c r="AO129" s="287"/>
      <c r="AP129" s="287"/>
      <c r="AQ129" s="287"/>
      <c r="AR129" s="287"/>
      <c r="AS129" s="287"/>
      <c r="AT129" s="287"/>
      <c r="AU129" s="287"/>
      <c r="AV129" s="287"/>
      <c r="AW129" s="287"/>
      <c r="AX129" s="287"/>
      <c r="AY129" s="287"/>
      <c r="AZ129" s="287"/>
      <c r="BA129" s="287"/>
      <c r="BB129" s="287"/>
      <c r="BC129" s="287"/>
      <c r="BD129" s="287"/>
      <c r="BE129" s="287"/>
      <c r="BF129" s="287"/>
      <c r="BG129" s="287"/>
      <c r="BH129" s="287"/>
      <c r="BI129" s="287"/>
      <c r="BJ129" s="287"/>
      <c r="BK129" s="287"/>
      <c r="BL129" s="287"/>
      <c r="BM129" s="287"/>
      <c r="BN129" s="287"/>
      <c r="BO129" s="287"/>
      <c r="BP129" s="287"/>
      <c r="BQ129" s="287"/>
      <c r="BR129" s="287"/>
      <c r="BS129" s="287"/>
      <c r="BT129" s="287"/>
      <c r="BU129" s="287"/>
      <c r="BV129" s="287"/>
      <c r="BW129" s="287"/>
      <c r="BX129" s="287"/>
      <c r="BY129" s="287"/>
      <c r="BZ129" s="287"/>
      <c r="CA129" s="287"/>
      <c r="CB129" s="287"/>
      <c r="CC129" s="287"/>
      <c r="CD129" s="287"/>
      <c r="CE129" s="287"/>
      <c r="CF129" s="288"/>
    </row>
    <row r="130" spans="2:84" ht="5.0999999999999996" customHeight="1">
      <c r="B130" s="277">
        <v>270</v>
      </c>
      <c r="C130" s="285"/>
      <c r="D130" s="279"/>
      <c r="E130" s="286"/>
      <c r="F130" s="279"/>
      <c r="G130" s="286"/>
      <c r="H130" s="279"/>
      <c r="I130" s="286"/>
      <c r="J130" s="279"/>
      <c r="K130" s="286"/>
      <c r="L130" s="279"/>
      <c r="M130" s="286"/>
      <c r="N130" s="279"/>
      <c r="O130" s="286"/>
      <c r="P130" s="279"/>
      <c r="Q130" s="286"/>
      <c r="R130" s="279"/>
      <c r="S130" s="286"/>
      <c r="T130" s="279"/>
      <c r="U130" s="286"/>
      <c r="V130" s="287"/>
      <c r="W130" s="287"/>
      <c r="X130" s="287"/>
      <c r="Y130" s="287"/>
      <c r="Z130" s="287"/>
      <c r="AA130" s="287"/>
      <c r="AB130" s="287"/>
      <c r="AC130" s="287"/>
      <c r="AD130" s="287"/>
      <c r="AE130" s="287"/>
      <c r="AF130" s="287"/>
      <c r="AG130" s="287"/>
      <c r="AH130" s="287"/>
      <c r="AI130" s="287"/>
      <c r="AJ130" s="287"/>
      <c r="AK130" s="287"/>
      <c r="AL130" s="287"/>
      <c r="AM130" s="287"/>
      <c r="AN130" s="287"/>
      <c r="AO130" s="287"/>
      <c r="AP130" s="287"/>
      <c r="AQ130" s="287"/>
      <c r="AR130" s="287"/>
      <c r="AS130" s="287"/>
      <c r="AT130" s="287"/>
      <c r="AU130" s="287"/>
      <c r="AV130" s="287"/>
      <c r="AW130" s="287"/>
      <c r="AX130" s="287"/>
      <c r="AY130" s="287"/>
      <c r="AZ130" s="287"/>
      <c r="BA130" s="287"/>
      <c r="BB130" s="287"/>
      <c r="BC130" s="287"/>
      <c r="BD130" s="287"/>
      <c r="BE130" s="287"/>
      <c r="BF130" s="287"/>
      <c r="BG130" s="287"/>
      <c r="BH130" s="287"/>
      <c r="BI130" s="287"/>
      <c r="BJ130" s="287"/>
      <c r="BK130" s="287"/>
      <c r="BL130" s="287"/>
      <c r="BM130" s="287"/>
      <c r="BN130" s="287"/>
      <c r="BO130" s="287"/>
      <c r="BP130" s="287"/>
      <c r="BQ130" s="287"/>
      <c r="BR130" s="287"/>
      <c r="BS130" s="287"/>
      <c r="BT130" s="287"/>
      <c r="BU130" s="287"/>
      <c r="BV130" s="287"/>
      <c r="BW130" s="287"/>
      <c r="BX130" s="287"/>
      <c r="BY130" s="287"/>
      <c r="BZ130" s="287"/>
      <c r="CA130" s="287"/>
      <c r="CB130" s="287"/>
      <c r="CC130" s="287"/>
      <c r="CD130" s="287"/>
      <c r="CE130" s="287"/>
      <c r="CF130" s="288"/>
    </row>
    <row r="131" spans="2:84" ht="5.0999999999999996" customHeight="1">
      <c r="B131" s="277">
        <v>260</v>
      </c>
      <c r="C131" s="285"/>
      <c r="D131" s="279"/>
      <c r="E131" s="286"/>
      <c r="F131" s="279"/>
      <c r="G131" s="286"/>
      <c r="H131" s="279"/>
      <c r="I131" s="286"/>
      <c r="J131" s="279"/>
      <c r="K131" s="286"/>
      <c r="L131" s="279"/>
      <c r="M131" s="286"/>
      <c r="N131" s="279"/>
      <c r="O131" s="286"/>
      <c r="P131" s="279"/>
      <c r="Q131" s="286"/>
      <c r="R131" s="279"/>
      <c r="S131" s="286"/>
      <c r="T131" s="279"/>
      <c r="U131" s="286"/>
      <c r="V131" s="287"/>
      <c r="W131" s="287"/>
      <c r="X131" s="287"/>
      <c r="Y131" s="287"/>
      <c r="Z131" s="287"/>
      <c r="AA131" s="287"/>
      <c r="AB131" s="287"/>
      <c r="AC131" s="287"/>
      <c r="AD131" s="287"/>
      <c r="AE131" s="287"/>
      <c r="AF131" s="287"/>
      <c r="AG131" s="289"/>
      <c r="AH131" s="287"/>
      <c r="AI131" s="287"/>
      <c r="AJ131" s="287"/>
      <c r="AK131" s="287"/>
      <c r="AL131" s="287"/>
      <c r="AM131" s="287"/>
      <c r="AN131" s="287"/>
      <c r="AO131" s="287"/>
      <c r="AP131" s="287"/>
      <c r="AQ131" s="287"/>
      <c r="AR131" s="287"/>
      <c r="AS131" s="287"/>
      <c r="AT131" s="287"/>
      <c r="AU131" s="287"/>
      <c r="AV131" s="287"/>
      <c r="AW131" s="287"/>
      <c r="AX131" s="287"/>
      <c r="AY131" s="287"/>
      <c r="AZ131" s="287"/>
      <c r="BA131" s="287"/>
      <c r="BB131" s="287"/>
      <c r="BC131" s="287"/>
      <c r="BD131" s="287"/>
      <c r="BE131" s="287"/>
      <c r="BF131" s="287"/>
      <c r="BG131" s="287"/>
      <c r="BH131" s="287"/>
      <c r="BI131" s="287"/>
      <c r="BJ131" s="287"/>
      <c r="BK131" s="287"/>
      <c r="BL131" s="287"/>
      <c r="BM131" s="287"/>
      <c r="BN131" s="287"/>
      <c r="BO131" s="287"/>
      <c r="BP131" s="287"/>
      <c r="BQ131" s="287"/>
      <c r="BR131" s="287"/>
      <c r="BS131" s="287"/>
      <c r="BT131" s="287"/>
      <c r="BU131" s="287"/>
      <c r="BV131" s="287"/>
      <c r="BW131" s="287"/>
      <c r="BX131" s="287"/>
      <c r="BY131" s="287"/>
      <c r="BZ131" s="287"/>
      <c r="CA131" s="287"/>
      <c r="CB131" s="287"/>
      <c r="CC131" s="287"/>
      <c r="CD131" s="287"/>
      <c r="CE131" s="287"/>
      <c r="CF131" s="288"/>
    </row>
    <row r="132" spans="2:84" ht="5.0999999999999996" customHeight="1">
      <c r="B132" s="277">
        <v>250</v>
      </c>
      <c r="C132" s="285"/>
      <c r="D132" s="279"/>
      <c r="E132" s="286"/>
      <c r="F132" s="302" t="s">
        <v>21</v>
      </c>
      <c r="G132" s="291"/>
      <c r="H132" s="279"/>
      <c r="I132" s="291"/>
      <c r="J132" s="279"/>
      <c r="K132" s="291"/>
      <c r="L132" s="279"/>
      <c r="M132" s="286"/>
      <c r="N132" s="279"/>
      <c r="O132" s="286"/>
      <c r="P132" s="279"/>
      <c r="Q132" s="286"/>
      <c r="R132" s="279"/>
      <c r="S132" s="286"/>
      <c r="T132" s="279"/>
      <c r="U132" s="286"/>
      <c r="V132" s="287"/>
      <c r="W132" s="287"/>
      <c r="X132" s="287"/>
      <c r="Y132" s="287"/>
      <c r="Z132" s="287"/>
      <c r="AA132" s="287"/>
      <c r="AB132" s="287"/>
      <c r="AC132" s="287"/>
      <c r="AD132" s="287"/>
      <c r="AE132" s="287"/>
      <c r="AF132" s="287"/>
      <c r="AG132" s="287"/>
      <c r="AH132" s="287"/>
      <c r="AI132" s="287"/>
      <c r="AJ132" s="287"/>
      <c r="AK132" s="287"/>
      <c r="AL132" s="287"/>
      <c r="AM132" s="287"/>
      <c r="AN132" s="287"/>
      <c r="AO132" s="287"/>
      <c r="AP132" s="287"/>
      <c r="AQ132" s="287"/>
      <c r="AR132" s="287"/>
      <c r="AS132" s="287"/>
      <c r="AT132" s="287"/>
      <c r="AU132" s="287"/>
      <c r="AV132" s="287"/>
      <c r="AW132" s="287"/>
      <c r="AX132" s="287"/>
      <c r="AY132" s="287"/>
      <c r="AZ132" s="287"/>
      <c r="BA132" s="287"/>
      <c r="BB132" s="287"/>
      <c r="BC132" s="287"/>
      <c r="BD132" s="287"/>
      <c r="BE132" s="289"/>
      <c r="BF132" s="287"/>
      <c r="BG132" s="287"/>
      <c r="BH132" s="287"/>
      <c r="BI132" s="287"/>
      <c r="BJ132" s="287"/>
      <c r="BK132" s="287"/>
      <c r="BL132" s="287"/>
      <c r="BM132" s="287"/>
      <c r="BN132" s="287"/>
      <c r="BO132" s="287"/>
      <c r="BP132" s="287"/>
      <c r="BQ132" s="287"/>
      <c r="BR132" s="287"/>
      <c r="BS132" s="287"/>
      <c r="BT132" s="287"/>
      <c r="BU132" s="287"/>
      <c r="BV132" s="287"/>
      <c r="BW132" s="287"/>
      <c r="BX132" s="287"/>
      <c r="BY132" s="287"/>
      <c r="BZ132" s="287"/>
      <c r="CA132" s="287"/>
      <c r="CB132" s="287"/>
      <c r="CC132" s="287"/>
      <c r="CD132" s="287"/>
      <c r="CE132" s="287"/>
      <c r="CF132" s="288"/>
    </row>
    <row r="133" spans="2:84" ht="5.0999999999999996" customHeight="1">
      <c r="B133" s="277">
        <v>240</v>
      </c>
      <c r="C133" s="285"/>
      <c r="D133" s="279"/>
      <c r="E133" s="286"/>
      <c r="F133" s="291"/>
      <c r="G133" s="286"/>
      <c r="H133" s="279"/>
      <c r="I133" s="286"/>
      <c r="J133" s="279"/>
      <c r="K133" s="286"/>
      <c r="L133" s="279"/>
      <c r="M133" s="286"/>
      <c r="N133" s="287"/>
      <c r="O133" s="287"/>
      <c r="P133" s="287"/>
      <c r="Q133" s="287"/>
      <c r="R133" s="287"/>
      <c r="S133" s="287"/>
      <c r="T133" s="279"/>
      <c r="U133" s="286"/>
      <c r="V133" s="287"/>
      <c r="W133" s="287"/>
      <c r="X133" s="287"/>
      <c r="Y133" s="287"/>
      <c r="Z133" s="287"/>
      <c r="AA133" s="287"/>
      <c r="AB133" s="287"/>
      <c r="AC133" s="287"/>
      <c r="AD133" s="287"/>
      <c r="AE133" s="287"/>
      <c r="AF133" s="287"/>
      <c r="AG133" s="287"/>
      <c r="AH133" s="287"/>
      <c r="AI133" s="287"/>
      <c r="AJ133" s="287"/>
      <c r="AK133" s="287"/>
      <c r="AL133" s="287"/>
      <c r="AM133" s="287"/>
      <c r="AN133" s="287"/>
      <c r="AO133" s="287"/>
      <c r="AP133" s="287"/>
      <c r="AQ133" s="287"/>
      <c r="AR133" s="287"/>
      <c r="AS133" s="287"/>
      <c r="AT133" s="287"/>
      <c r="AU133" s="287"/>
      <c r="AV133" s="287"/>
      <c r="AW133" s="287"/>
      <c r="AX133" s="287"/>
      <c r="AY133" s="287"/>
      <c r="AZ133" s="287"/>
      <c r="BA133" s="287"/>
      <c r="BB133" s="287"/>
      <c r="BC133" s="287"/>
      <c r="BD133" s="287"/>
      <c r="BE133" s="287"/>
      <c r="BF133" s="287"/>
      <c r="BG133" s="287"/>
      <c r="BH133" s="287"/>
      <c r="BI133" s="287"/>
      <c r="BJ133" s="287"/>
      <c r="BK133" s="287"/>
      <c r="BL133" s="287"/>
      <c r="BM133" s="287"/>
      <c r="BN133" s="287"/>
      <c r="BO133" s="287"/>
      <c r="BP133" s="287"/>
      <c r="BQ133" s="287"/>
      <c r="BR133" s="287"/>
      <c r="BS133" s="287"/>
      <c r="BT133" s="287"/>
      <c r="BU133" s="287"/>
      <c r="BV133" s="287"/>
      <c r="BW133" s="287"/>
      <c r="BX133" s="287"/>
      <c r="BY133" s="287"/>
      <c r="BZ133" s="287"/>
      <c r="CA133" s="287"/>
      <c r="CB133" s="287"/>
      <c r="CC133" s="287"/>
      <c r="CD133" s="287"/>
      <c r="CE133" s="287"/>
      <c r="CF133" s="288"/>
    </row>
    <row r="134" spans="2:84" ht="5.0999999999999996" customHeight="1">
      <c r="B134" s="277">
        <v>230</v>
      </c>
      <c r="C134" s="285"/>
      <c r="D134" s="279"/>
      <c r="E134" s="286"/>
      <c r="F134" s="279"/>
      <c r="G134" s="286"/>
      <c r="H134" s="279"/>
      <c r="I134" s="286"/>
      <c r="J134" s="279"/>
      <c r="K134" s="286"/>
      <c r="L134" s="279"/>
      <c r="M134" s="286"/>
      <c r="N134" s="279"/>
      <c r="O134" s="286"/>
      <c r="P134" s="279"/>
      <c r="Q134" s="286"/>
      <c r="R134" s="279"/>
      <c r="S134" s="286"/>
      <c r="T134" s="279"/>
      <c r="U134" s="286"/>
      <c r="V134" s="287"/>
      <c r="W134" s="287"/>
      <c r="X134" s="287"/>
      <c r="Y134" s="287"/>
      <c r="Z134" s="287"/>
      <c r="AA134" s="287"/>
      <c r="AB134" s="287"/>
      <c r="AC134" s="287"/>
      <c r="AD134" s="287"/>
      <c r="AE134" s="287"/>
      <c r="AF134" s="287"/>
      <c r="AG134" s="287"/>
      <c r="AH134" s="287"/>
      <c r="AI134" s="287"/>
      <c r="AJ134" s="287"/>
      <c r="AK134" s="287"/>
      <c r="AL134" s="287"/>
      <c r="AM134" s="287"/>
      <c r="AN134" s="287"/>
      <c r="AO134" s="287"/>
      <c r="AP134" s="287"/>
      <c r="AQ134" s="287"/>
      <c r="AR134" s="287"/>
      <c r="AS134" s="287"/>
      <c r="AT134" s="287"/>
      <c r="AU134" s="287"/>
      <c r="AV134" s="287"/>
      <c r="AW134" s="287"/>
      <c r="AX134" s="287"/>
      <c r="AY134" s="287"/>
      <c r="AZ134" s="287"/>
      <c r="BA134" s="287"/>
      <c r="BB134" s="287"/>
      <c r="BC134" s="287"/>
      <c r="BD134" s="287"/>
      <c r="BE134" s="287"/>
      <c r="BF134" s="287"/>
      <c r="BG134" s="287"/>
      <c r="BH134" s="287"/>
      <c r="BI134" s="287"/>
      <c r="BJ134" s="287"/>
      <c r="BK134" s="287"/>
      <c r="BL134" s="287"/>
      <c r="BM134" s="287"/>
      <c r="BN134" s="287"/>
      <c r="BO134" s="287"/>
      <c r="BP134" s="287"/>
      <c r="BQ134" s="287"/>
      <c r="BR134" s="287"/>
      <c r="BS134" s="287"/>
      <c r="BT134" s="287"/>
      <c r="BU134" s="287"/>
      <c r="BV134" s="287"/>
      <c r="BW134" s="287"/>
      <c r="BX134" s="287"/>
      <c r="BY134" s="287"/>
      <c r="BZ134" s="287"/>
      <c r="CA134" s="287"/>
      <c r="CB134" s="287"/>
      <c r="CC134" s="287"/>
      <c r="CD134" s="287"/>
      <c r="CE134" s="287"/>
      <c r="CF134" s="288"/>
    </row>
    <row r="135" spans="2:84" ht="5.0999999999999996" customHeight="1">
      <c r="B135" s="277">
        <v>220</v>
      </c>
      <c r="C135" s="285"/>
      <c r="D135" s="279"/>
      <c r="E135" s="286"/>
      <c r="F135" s="279"/>
      <c r="G135" s="286"/>
      <c r="H135" s="279"/>
      <c r="I135" s="286"/>
      <c r="J135" s="279"/>
      <c r="K135" s="286"/>
      <c r="L135" s="279"/>
      <c r="M135" s="286"/>
      <c r="N135" s="279"/>
      <c r="O135" s="286"/>
      <c r="P135" s="279"/>
      <c r="Q135" s="286"/>
      <c r="R135" s="279"/>
      <c r="S135" s="286"/>
      <c r="T135" s="279"/>
      <c r="U135" s="286"/>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c r="AQ135" s="287"/>
      <c r="AR135" s="287"/>
      <c r="AS135" s="287"/>
      <c r="AT135" s="287"/>
      <c r="AU135" s="287"/>
      <c r="AV135" s="287"/>
      <c r="AW135" s="287"/>
      <c r="AX135" s="287"/>
      <c r="AY135" s="287"/>
      <c r="AZ135" s="287"/>
      <c r="BA135" s="287"/>
      <c r="BB135" s="287"/>
      <c r="BC135" s="287"/>
      <c r="BD135" s="287"/>
      <c r="BE135" s="287"/>
      <c r="BF135" s="287"/>
      <c r="BG135" s="287"/>
      <c r="BH135" s="287"/>
      <c r="BI135" s="287"/>
      <c r="BJ135" s="287"/>
      <c r="BK135" s="287"/>
      <c r="BL135" s="287"/>
      <c r="BM135" s="287"/>
      <c r="BN135" s="287"/>
      <c r="BO135" s="287"/>
      <c r="BP135" s="287"/>
      <c r="BQ135" s="287"/>
      <c r="BR135" s="287"/>
      <c r="BS135" s="287"/>
      <c r="BT135" s="287"/>
      <c r="BU135" s="287"/>
      <c r="BV135" s="287"/>
      <c r="BW135" s="287"/>
      <c r="BX135" s="287"/>
      <c r="BY135" s="287"/>
      <c r="BZ135" s="287"/>
      <c r="CA135" s="287"/>
      <c r="CB135" s="287"/>
      <c r="CC135" s="287"/>
      <c r="CD135" s="287"/>
      <c r="CE135" s="287"/>
      <c r="CF135" s="288"/>
    </row>
    <row r="136" spans="2:84" ht="5.0999999999999996" customHeight="1">
      <c r="B136" s="277">
        <v>210</v>
      </c>
      <c r="C136" s="285"/>
      <c r="D136" s="279"/>
      <c r="E136" s="286"/>
      <c r="F136" s="279"/>
      <c r="G136" s="286"/>
      <c r="H136" s="279"/>
      <c r="I136" s="286"/>
      <c r="J136" s="279"/>
      <c r="K136" s="286"/>
      <c r="L136" s="279"/>
      <c r="M136" s="286"/>
      <c r="N136" s="279"/>
      <c r="O136" s="286"/>
      <c r="P136" s="279"/>
      <c r="Q136" s="286"/>
      <c r="R136" s="279"/>
      <c r="S136" s="286"/>
      <c r="T136" s="279"/>
      <c r="U136" s="286"/>
      <c r="V136" s="287"/>
      <c r="W136" s="287"/>
      <c r="X136" s="287"/>
      <c r="Y136" s="287"/>
      <c r="Z136" s="287"/>
      <c r="AA136" s="287"/>
      <c r="AB136" s="287"/>
      <c r="AC136" s="287"/>
      <c r="AD136" s="287"/>
      <c r="AE136" s="287"/>
      <c r="AF136" s="287"/>
      <c r="AG136" s="287"/>
      <c r="AH136" s="287"/>
      <c r="AI136" s="287"/>
      <c r="AJ136" s="287"/>
      <c r="AK136" s="287"/>
      <c r="AL136" s="287"/>
      <c r="AM136" s="287"/>
      <c r="AN136" s="287"/>
      <c r="AO136" s="287"/>
      <c r="AP136" s="287"/>
      <c r="AQ136" s="287"/>
      <c r="AR136" s="287"/>
      <c r="AS136" s="287"/>
      <c r="AT136" s="287"/>
      <c r="AU136" s="287"/>
      <c r="AV136" s="287"/>
      <c r="AW136" s="287"/>
      <c r="AX136" s="287"/>
      <c r="AY136" s="287"/>
      <c r="AZ136" s="287"/>
      <c r="BA136" s="287"/>
      <c r="BB136" s="287"/>
      <c r="BC136" s="287"/>
      <c r="BD136" s="287"/>
      <c r="BE136" s="287"/>
      <c r="BF136" s="287"/>
      <c r="BG136" s="287"/>
      <c r="BH136" s="287"/>
      <c r="BI136" s="287"/>
      <c r="BJ136" s="287"/>
      <c r="BK136" s="287"/>
      <c r="BL136" s="287"/>
      <c r="BM136" s="287"/>
      <c r="BN136" s="287"/>
      <c r="BO136" s="287"/>
      <c r="BP136" s="287"/>
      <c r="BQ136" s="287"/>
      <c r="BR136" s="287"/>
      <c r="BS136" s="287"/>
      <c r="BT136" s="287"/>
      <c r="BU136" s="287"/>
      <c r="BV136" s="287"/>
      <c r="BW136" s="287"/>
      <c r="BX136" s="287"/>
      <c r="BY136" s="287"/>
      <c r="BZ136" s="287"/>
      <c r="CA136" s="287"/>
      <c r="CB136" s="287"/>
      <c r="CC136" s="287"/>
      <c r="CD136" s="287"/>
      <c r="CE136" s="287"/>
      <c r="CF136" s="288"/>
    </row>
    <row r="137" spans="2:84" ht="5.0999999999999996" customHeight="1">
      <c r="B137" s="277">
        <v>200</v>
      </c>
      <c r="C137" s="285"/>
      <c r="D137" s="279"/>
      <c r="E137" s="286"/>
      <c r="F137" s="279"/>
      <c r="G137" s="287"/>
      <c r="H137" s="291"/>
      <c r="I137" s="286"/>
      <c r="J137" s="279"/>
      <c r="K137" s="286"/>
      <c r="L137" s="279"/>
      <c r="M137" s="289"/>
      <c r="N137" s="279"/>
      <c r="O137" s="286"/>
      <c r="P137" s="279"/>
      <c r="Q137" s="286"/>
      <c r="R137" s="279"/>
      <c r="S137" s="286"/>
      <c r="T137" s="279"/>
      <c r="U137" s="286"/>
      <c r="V137" s="291"/>
      <c r="W137" s="287"/>
      <c r="X137" s="287"/>
      <c r="Y137" s="287"/>
      <c r="Z137" s="287"/>
      <c r="AA137" s="287"/>
      <c r="AB137" s="287"/>
      <c r="AC137" s="287"/>
      <c r="AD137" s="287"/>
      <c r="AE137" s="287"/>
      <c r="AF137" s="287"/>
      <c r="AG137" s="287"/>
      <c r="AH137" s="287"/>
      <c r="AI137" s="287"/>
      <c r="AJ137" s="287"/>
      <c r="AK137" s="287"/>
      <c r="AL137" s="287"/>
      <c r="AM137" s="287"/>
      <c r="AN137" s="287"/>
      <c r="AO137" s="287"/>
      <c r="AP137" s="287"/>
      <c r="AQ137" s="287"/>
      <c r="AR137" s="287"/>
      <c r="AS137" s="287"/>
      <c r="AT137" s="287"/>
      <c r="AU137" s="287"/>
      <c r="AV137" s="287"/>
      <c r="AW137" s="287"/>
      <c r="AX137" s="287"/>
      <c r="AY137" s="287"/>
      <c r="AZ137" s="287"/>
      <c r="BA137" s="287"/>
      <c r="BB137" s="287"/>
      <c r="BC137" s="287"/>
      <c r="BD137" s="287"/>
      <c r="BE137" s="287"/>
      <c r="BF137" s="287"/>
      <c r="BG137" s="287"/>
      <c r="BH137" s="287"/>
      <c r="BI137" s="287"/>
      <c r="BJ137" s="287"/>
      <c r="BK137" s="287"/>
      <c r="BL137" s="287"/>
      <c r="BM137" s="287"/>
      <c r="BN137" s="287"/>
      <c r="BO137" s="287"/>
      <c r="BP137" s="287"/>
      <c r="BQ137" s="287"/>
      <c r="BR137" s="287"/>
      <c r="BS137" s="287"/>
      <c r="BT137" s="287"/>
      <c r="BU137" s="287"/>
      <c r="BV137" s="287"/>
      <c r="BW137" s="287"/>
      <c r="BX137" s="287"/>
      <c r="BY137" s="287"/>
      <c r="BZ137" s="287"/>
      <c r="CA137" s="287"/>
      <c r="CB137" s="287"/>
      <c r="CC137" s="287"/>
      <c r="CD137" s="287"/>
      <c r="CE137" s="287"/>
      <c r="CF137" s="288"/>
    </row>
    <row r="138" spans="2:84" ht="5.0999999999999996" customHeight="1">
      <c r="B138" s="277">
        <v>190</v>
      </c>
      <c r="C138" s="285"/>
      <c r="D138" s="279"/>
      <c r="E138" s="286"/>
      <c r="F138" s="279"/>
      <c r="G138" s="286"/>
      <c r="H138" s="279"/>
      <c r="I138" s="286"/>
      <c r="J138" s="279"/>
      <c r="K138" s="286"/>
      <c r="L138" s="279"/>
      <c r="M138" s="286"/>
      <c r="N138" s="279"/>
      <c r="O138" s="286"/>
      <c r="P138" s="279"/>
      <c r="Q138" s="286"/>
      <c r="R138" s="279"/>
      <c r="S138" s="286"/>
      <c r="T138" s="279"/>
      <c r="U138" s="286"/>
      <c r="V138" s="287"/>
      <c r="W138" s="287"/>
      <c r="X138" s="287"/>
      <c r="Y138" s="287"/>
      <c r="Z138" s="287"/>
      <c r="AA138" s="287"/>
      <c r="AB138" s="287"/>
      <c r="AC138" s="287"/>
      <c r="AD138" s="287"/>
      <c r="AE138" s="287"/>
      <c r="AF138" s="287"/>
      <c r="AG138" s="287"/>
      <c r="AH138" s="287"/>
      <c r="AI138" s="287"/>
      <c r="AJ138" s="287"/>
      <c r="AK138" s="287"/>
      <c r="AL138" s="287"/>
      <c r="AM138" s="287"/>
      <c r="AN138" s="287"/>
      <c r="AO138" s="287"/>
      <c r="AP138" s="287"/>
      <c r="AQ138" s="287"/>
      <c r="AR138" s="287"/>
      <c r="AS138" s="287"/>
      <c r="AT138" s="287"/>
      <c r="AU138" s="287"/>
      <c r="AV138" s="287"/>
      <c r="AW138" s="287"/>
      <c r="AX138" s="287"/>
      <c r="AY138" s="287"/>
      <c r="AZ138" s="287"/>
      <c r="BA138" s="287"/>
      <c r="BB138" s="287"/>
      <c r="BC138" s="287"/>
      <c r="BD138" s="287"/>
      <c r="BE138" s="287"/>
      <c r="BF138" s="287"/>
      <c r="BG138" s="287"/>
      <c r="BH138" s="287"/>
      <c r="BI138" s="287"/>
      <c r="BJ138" s="287"/>
      <c r="BK138" s="287"/>
      <c r="BL138" s="287"/>
      <c r="BM138" s="287"/>
      <c r="BN138" s="287"/>
      <c r="BO138" s="287"/>
      <c r="BP138" s="287"/>
      <c r="BQ138" s="287"/>
      <c r="BR138" s="287"/>
      <c r="BS138" s="287"/>
      <c r="BT138" s="287"/>
      <c r="BU138" s="287"/>
      <c r="BV138" s="287"/>
      <c r="BW138" s="287"/>
      <c r="BX138" s="287"/>
      <c r="BY138" s="287"/>
      <c r="BZ138" s="287"/>
      <c r="CA138" s="287"/>
      <c r="CB138" s="287"/>
      <c r="CC138" s="287"/>
      <c r="CD138" s="287"/>
      <c r="CE138" s="287"/>
      <c r="CF138" s="288"/>
    </row>
    <row r="139" spans="2:84" ht="5.0999999999999996" customHeight="1">
      <c r="B139" s="277">
        <v>180</v>
      </c>
      <c r="C139" s="285"/>
      <c r="D139" s="279"/>
      <c r="E139" s="287"/>
      <c r="F139" s="289"/>
      <c r="G139" s="286"/>
      <c r="H139" s="304" t="s">
        <v>21</v>
      </c>
      <c r="I139" s="287"/>
      <c r="J139" s="287"/>
      <c r="K139" s="287"/>
      <c r="L139" s="279"/>
      <c r="M139" s="286"/>
      <c r="N139" s="279"/>
      <c r="O139" s="286"/>
      <c r="P139" s="279"/>
      <c r="Q139" s="286"/>
      <c r="R139" s="279"/>
      <c r="S139" s="286"/>
      <c r="T139" s="279"/>
      <c r="U139" s="286"/>
      <c r="V139" s="287"/>
      <c r="W139" s="287"/>
      <c r="X139" s="287"/>
      <c r="Y139" s="287"/>
      <c r="Z139" s="287"/>
      <c r="AA139" s="287"/>
      <c r="AB139" s="287"/>
      <c r="AC139" s="287"/>
      <c r="AD139" s="287"/>
      <c r="AE139" s="287"/>
      <c r="AF139" s="287"/>
      <c r="AG139" s="287"/>
      <c r="AH139" s="287"/>
      <c r="AI139" s="287"/>
      <c r="AJ139" s="287"/>
      <c r="AK139" s="287"/>
      <c r="AL139" s="287"/>
      <c r="AM139" s="287"/>
      <c r="AN139" s="287"/>
      <c r="AO139" s="287"/>
      <c r="AP139" s="287"/>
      <c r="AQ139" s="287"/>
      <c r="AR139" s="287"/>
      <c r="AS139" s="287"/>
      <c r="AT139" s="287"/>
      <c r="AU139" s="287"/>
      <c r="AV139" s="287"/>
      <c r="AW139" s="287"/>
      <c r="AX139" s="287"/>
      <c r="AY139" s="287"/>
      <c r="AZ139" s="287"/>
      <c r="BA139" s="287"/>
      <c r="BB139" s="287"/>
      <c r="BC139" s="287"/>
      <c r="BD139" s="287"/>
      <c r="BE139" s="287"/>
      <c r="BF139" s="287"/>
      <c r="BG139" s="287"/>
      <c r="BH139" s="287"/>
      <c r="BI139" s="287"/>
      <c r="BJ139" s="287"/>
      <c r="BK139" s="287"/>
      <c r="BL139" s="287"/>
      <c r="BM139" s="287"/>
      <c r="BN139" s="287"/>
      <c r="BO139" s="287"/>
      <c r="BP139" s="287"/>
      <c r="BQ139" s="287"/>
      <c r="BR139" s="287"/>
      <c r="BS139" s="287"/>
      <c r="BT139" s="287"/>
      <c r="BU139" s="287"/>
      <c r="BV139" s="287"/>
      <c r="BW139" s="287"/>
      <c r="BX139" s="287"/>
      <c r="BY139" s="287"/>
      <c r="BZ139" s="287"/>
      <c r="CA139" s="287"/>
      <c r="CB139" s="287"/>
      <c r="CC139" s="287"/>
      <c r="CD139" s="287"/>
      <c r="CE139" s="287"/>
      <c r="CF139" s="288"/>
    </row>
    <row r="140" spans="2:84" ht="5.0999999999999996" customHeight="1">
      <c r="B140" s="277">
        <v>170</v>
      </c>
      <c r="C140" s="285"/>
      <c r="D140" s="279"/>
      <c r="E140" s="286"/>
      <c r="F140" s="279"/>
      <c r="G140" s="286"/>
      <c r="H140" s="279"/>
      <c r="I140" s="286"/>
      <c r="J140" s="292"/>
      <c r="K140" s="286"/>
      <c r="L140" s="279"/>
      <c r="M140" s="286"/>
      <c r="N140" s="279"/>
      <c r="O140" s="286"/>
      <c r="P140" s="279"/>
      <c r="Q140" s="286"/>
      <c r="R140" s="279"/>
      <c r="S140" s="286"/>
      <c r="T140" s="287"/>
      <c r="U140" s="287"/>
      <c r="V140" s="287"/>
      <c r="W140" s="287"/>
      <c r="X140" s="287"/>
      <c r="Y140" s="287"/>
      <c r="Z140" s="287"/>
      <c r="AA140" s="287"/>
      <c r="AB140" s="287"/>
      <c r="AC140" s="287"/>
      <c r="AD140" s="287"/>
      <c r="AE140" s="287"/>
      <c r="AF140" s="287"/>
      <c r="AG140" s="287"/>
      <c r="AH140" s="287"/>
      <c r="AI140" s="287"/>
      <c r="AJ140" s="287"/>
      <c r="AK140" s="287"/>
      <c r="AL140" s="287"/>
      <c r="AM140" s="287"/>
      <c r="AN140" s="287"/>
      <c r="AO140" s="287"/>
      <c r="AP140" s="287"/>
      <c r="AQ140" s="287"/>
      <c r="AR140" s="287"/>
      <c r="AS140" s="287"/>
      <c r="AT140" s="287"/>
      <c r="AU140" s="287"/>
      <c r="AV140" s="287"/>
      <c r="AW140" s="287"/>
      <c r="AX140" s="287"/>
      <c r="AY140" s="287"/>
      <c r="AZ140" s="287"/>
      <c r="BA140" s="287"/>
      <c r="BB140" s="287"/>
      <c r="BC140" s="287"/>
      <c r="BD140" s="287"/>
      <c r="BE140" s="287"/>
      <c r="BF140" s="287"/>
      <c r="BG140" s="287"/>
      <c r="BH140" s="287"/>
      <c r="BI140" s="287"/>
      <c r="BJ140" s="287"/>
      <c r="BK140" s="287"/>
      <c r="BL140" s="287"/>
      <c r="BM140" s="287"/>
      <c r="BN140" s="287"/>
      <c r="BO140" s="287"/>
      <c r="BP140" s="287"/>
      <c r="BQ140" s="287"/>
      <c r="BR140" s="287"/>
      <c r="BS140" s="287"/>
      <c r="BT140" s="287"/>
      <c r="BU140" s="287"/>
      <c r="BV140" s="287"/>
      <c r="BW140" s="287"/>
      <c r="BX140" s="287"/>
      <c r="BY140" s="287"/>
      <c r="BZ140" s="287"/>
      <c r="CA140" s="287"/>
      <c r="CB140" s="287"/>
      <c r="CC140" s="287"/>
      <c r="CD140" s="287"/>
      <c r="CE140" s="287"/>
      <c r="CF140" s="288"/>
    </row>
    <row r="141" spans="2:84" ht="5.0999999999999996" customHeight="1">
      <c r="B141" s="277">
        <v>160</v>
      </c>
      <c r="C141" s="285"/>
      <c r="D141" s="279"/>
      <c r="E141" s="286"/>
      <c r="F141" s="279"/>
      <c r="G141" s="286"/>
      <c r="H141" s="279"/>
      <c r="I141" s="286"/>
      <c r="J141" s="279"/>
      <c r="K141" s="286"/>
      <c r="L141" s="289"/>
      <c r="M141" s="286"/>
      <c r="N141" s="279"/>
      <c r="O141" s="286"/>
      <c r="P141" s="279"/>
      <c r="Q141" s="286"/>
      <c r="R141" s="279"/>
      <c r="S141" s="286"/>
      <c r="T141" s="279"/>
      <c r="U141" s="286"/>
      <c r="V141" s="287"/>
      <c r="W141" s="287"/>
      <c r="X141" s="287"/>
      <c r="Y141" s="287"/>
      <c r="Z141" s="287"/>
      <c r="AA141" s="287"/>
      <c r="AB141" s="287"/>
      <c r="AC141" s="287"/>
      <c r="AD141" s="287"/>
      <c r="AE141" s="287"/>
      <c r="AF141" s="287"/>
      <c r="AG141" s="287"/>
      <c r="AH141" s="287"/>
      <c r="AI141" s="287"/>
      <c r="AJ141" s="287"/>
      <c r="AK141" s="287"/>
      <c r="AL141" s="287"/>
      <c r="AM141" s="287"/>
      <c r="AN141" s="287"/>
      <c r="AO141" s="287"/>
      <c r="AP141" s="287"/>
      <c r="AQ141" s="287"/>
      <c r="AR141" s="287"/>
      <c r="AS141" s="287"/>
      <c r="AT141" s="287"/>
      <c r="AU141" s="287"/>
      <c r="AV141" s="287"/>
      <c r="AW141" s="287"/>
      <c r="AX141" s="287"/>
      <c r="AY141" s="287"/>
      <c r="AZ141" s="287"/>
      <c r="BA141" s="287"/>
      <c r="BB141" s="287"/>
      <c r="BC141" s="287"/>
      <c r="BD141" s="287"/>
      <c r="BE141" s="287"/>
      <c r="BF141" s="287"/>
      <c r="BG141" s="287"/>
      <c r="BH141" s="287"/>
      <c r="BI141" s="287"/>
      <c r="BJ141" s="287"/>
      <c r="BK141" s="287"/>
      <c r="BL141" s="287"/>
      <c r="BM141" s="287"/>
      <c r="BN141" s="287"/>
      <c r="BO141" s="287"/>
      <c r="BP141" s="287"/>
      <c r="BQ141" s="287"/>
      <c r="BR141" s="287"/>
      <c r="BS141" s="287"/>
      <c r="BT141" s="287"/>
      <c r="BU141" s="287"/>
      <c r="BV141" s="287"/>
      <c r="BW141" s="287"/>
      <c r="BX141" s="287"/>
      <c r="BY141" s="287"/>
      <c r="BZ141" s="287"/>
      <c r="CA141" s="287"/>
      <c r="CB141" s="287"/>
      <c r="CC141" s="287"/>
      <c r="CD141" s="287"/>
      <c r="CE141" s="287"/>
      <c r="CF141" s="288"/>
    </row>
    <row r="142" spans="2:84" ht="5.0999999999999996" customHeight="1">
      <c r="B142" s="277">
        <v>150</v>
      </c>
      <c r="C142" s="285"/>
      <c r="D142" s="279"/>
      <c r="E142" s="286"/>
      <c r="F142" s="279"/>
      <c r="G142" s="286"/>
      <c r="H142" s="279"/>
      <c r="I142" s="286"/>
      <c r="J142" s="279"/>
      <c r="K142" s="286"/>
      <c r="L142" s="279"/>
      <c r="M142" s="286"/>
      <c r="N142" s="279"/>
      <c r="O142" s="286"/>
      <c r="P142" s="279"/>
      <c r="Q142" s="286"/>
      <c r="R142" s="279"/>
      <c r="S142" s="286"/>
      <c r="T142" s="279"/>
      <c r="U142" s="286"/>
      <c r="V142" s="287"/>
      <c r="W142" s="287"/>
      <c r="X142" s="287"/>
      <c r="Y142" s="287"/>
      <c r="Z142" s="287"/>
      <c r="AA142" s="287"/>
      <c r="AB142" s="287"/>
      <c r="AC142" s="287"/>
      <c r="AD142" s="287"/>
      <c r="AE142" s="287"/>
      <c r="AF142" s="287"/>
      <c r="AG142" s="287"/>
      <c r="AH142" s="287"/>
      <c r="AI142" s="287"/>
      <c r="AJ142" s="287"/>
      <c r="AK142" s="287"/>
      <c r="AL142" s="287"/>
      <c r="AM142" s="287"/>
      <c r="AN142" s="287"/>
      <c r="AO142" s="287"/>
      <c r="AP142" s="287"/>
      <c r="AQ142" s="287"/>
      <c r="AR142" s="287"/>
      <c r="AS142" s="287"/>
      <c r="AT142" s="287"/>
      <c r="AU142" s="287"/>
      <c r="AV142" s="287"/>
      <c r="AW142" s="287"/>
      <c r="AX142" s="287"/>
      <c r="AY142" s="287"/>
      <c r="AZ142" s="287"/>
      <c r="BA142" s="287"/>
      <c r="BB142" s="287"/>
      <c r="BC142" s="287"/>
      <c r="BD142" s="287"/>
      <c r="BE142" s="287"/>
      <c r="BF142" s="287"/>
      <c r="BG142" s="287"/>
      <c r="BH142" s="287"/>
      <c r="BI142" s="287"/>
      <c r="BJ142" s="287"/>
      <c r="BK142" s="287"/>
      <c r="BL142" s="287"/>
      <c r="BM142" s="287"/>
      <c r="BN142" s="287"/>
      <c r="BO142" s="287"/>
      <c r="BP142" s="287"/>
      <c r="BQ142" s="287"/>
      <c r="BR142" s="287"/>
      <c r="BS142" s="287"/>
      <c r="BT142" s="287"/>
      <c r="BU142" s="287"/>
      <c r="BV142" s="287"/>
      <c r="BW142" s="287"/>
      <c r="BX142" s="287"/>
      <c r="BY142" s="287"/>
      <c r="BZ142" s="287"/>
      <c r="CA142" s="287"/>
      <c r="CB142" s="287"/>
      <c r="CC142" s="287"/>
      <c r="CD142" s="287"/>
      <c r="CE142" s="287"/>
      <c r="CF142" s="288"/>
    </row>
    <row r="143" spans="2:84" ht="5.0999999999999996" customHeight="1">
      <c r="B143" s="277">
        <v>140</v>
      </c>
      <c r="C143" s="285"/>
      <c r="D143" s="279"/>
      <c r="E143" s="286"/>
      <c r="F143" s="279"/>
      <c r="G143" s="286"/>
      <c r="H143" s="279"/>
      <c r="I143" s="286"/>
      <c r="J143" s="279"/>
      <c r="K143" s="286"/>
      <c r="L143" s="279"/>
      <c r="M143" s="286"/>
      <c r="N143" s="279"/>
      <c r="O143" s="286"/>
      <c r="P143" s="279"/>
      <c r="Q143" s="286"/>
      <c r="R143" s="279"/>
      <c r="S143" s="286"/>
      <c r="T143" s="279"/>
      <c r="U143" s="286"/>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c r="AQ143" s="287"/>
      <c r="AR143" s="287"/>
      <c r="AS143" s="287"/>
      <c r="AT143" s="287"/>
      <c r="AU143" s="287"/>
      <c r="AV143" s="287"/>
      <c r="AW143" s="287"/>
      <c r="AX143" s="287"/>
      <c r="AY143" s="287"/>
      <c r="AZ143" s="287"/>
      <c r="BA143" s="287"/>
      <c r="BB143" s="287"/>
      <c r="BC143" s="287"/>
      <c r="BD143" s="287"/>
      <c r="BE143" s="287"/>
      <c r="BF143" s="287"/>
      <c r="BG143" s="287"/>
      <c r="BH143" s="287"/>
      <c r="BI143" s="287"/>
      <c r="BJ143" s="287"/>
      <c r="BK143" s="287"/>
      <c r="BL143" s="287"/>
      <c r="BM143" s="287"/>
      <c r="BN143" s="287"/>
      <c r="BO143" s="287"/>
      <c r="BP143" s="287"/>
      <c r="BQ143" s="287"/>
      <c r="BR143" s="287"/>
      <c r="BS143" s="287"/>
      <c r="BT143" s="287"/>
      <c r="BU143" s="287"/>
      <c r="BV143" s="287"/>
      <c r="BW143" s="287"/>
      <c r="BX143" s="287"/>
      <c r="BY143" s="287"/>
      <c r="BZ143" s="287"/>
      <c r="CA143" s="287"/>
      <c r="CB143" s="287"/>
      <c r="CC143" s="287"/>
      <c r="CD143" s="287"/>
      <c r="CE143" s="287"/>
      <c r="CF143" s="288"/>
    </row>
    <row r="144" spans="2:84" ht="5.0999999999999996" customHeight="1">
      <c r="B144" s="277">
        <v>130</v>
      </c>
      <c r="C144" s="285"/>
      <c r="D144" s="279"/>
      <c r="E144" s="286"/>
      <c r="F144" s="279"/>
      <c r="G144" s="286"/>
      <c r="H144" s="279"/>
      <c r="I144" s="286"/>
      <c r="J144" s="279"/>
      <c r="K144" s="286"/>
      <c r="L144" s="279"/>
      <c r="M144" s="286"/>
      <c r="N144" s="279"/>
      <c r="O144" s="286"/>
      <c r="P144" s="279"/>
      <c r="Q144" s="286"/>
      <c r="R144" s="279"/>
      <c r="S144" s="286"/>
      <c r="T144" s="279"/>
      <c r="U144" s="286"/>
      <c r="V144" s="287"/>
      <c r="W144" s="287"/>
      <c r="X144" s="287"/>
      <c r="Y144" s="287"/>
      <c r="Z144" s="287"/>
      <c r="AA144" s="287"/>
      <c r="AB144" s="287"/>
      <c r="AC144" s="287"/>
      <c r="AD144" s="287"/>
      <c r="AE144" s="287"/>
      <c r="AF144" s="287"/>
      <c r="AG144" s="287"/>
      <c r="AH144" s="287"/>
      <c r="AI144" s="287"/>
      <c r="AJ144" s="287"/>
      <c r="AK144" s="287"/>
      <c r="AL144" s="287"/>
      <c r="AM144" s="287"/>
      <c r="AN144" s="287"/>
      <c r="AO144" s="287"/>
      <c r="AP144" s="287"/>
      <c r="AQ144" s="287"/>
      <c r="AR144" s="287"/>
      <c r="AS144" s="287"/>
      <c r="AT144" s="287"/>
      <c r="AU144" s="287"/>
      <c r="AV144" s="287"/>
      <c r="AW144" s="287"/>
      <c r="AX144" s="287"/>
      <c r="AY144" s="287"/>
      <c r="AZ144" s="287"/>
      <c r="BA144" s="287"/>
      <c r="BB144" s="287"/>
      <c r="BC144" s="287"/>
      <c r="BD144" s="287"/>
      <c r="BE144" s="287"/>
      <c r="BF144" s="287"/>
      <c r="BG144" s="287"/>
      <c r="BH144" s="287"/>
      <c r="BI144" s="287"/>
      <c r="BJ144" s="287"/>
      <c r="BK144" s="287"/>
      <c r="BL144" s="287"/>
      <c r="BM144" s="287"/>
      <c r="BN144" s="287"/>
      <c r="BO144" s="287"/>
      <c r="BP144" s="287"/>
      <c r="BQ144" s="287"/>
      <c r="BR144" s="287"/>
      <c r="BS144" s="287"/>
      <c r="BT144" s="287"/>
      <c r="BU144" s="287"/>
      <c r="BV144" s="287"/>
      <c r="BW144" s="287"/>
      <c r="BX144" s="287"/>
      <c r="BY144" s="287"/>
      <c r="BZ144" s="287"/>
      <c r="CA144" s="287"/>
      <c r="CB144" s="287"/>
      <c r="CC144" s="287"/>
      <c r="CD144" s="287"/>
      <c r="CE144" s="287"/>
      <c r="CF144" s="288"/>
    </row>
    <row r="145" spans="2:84" ht="5.0999999999999996" customHeight="1">
      <c r="B145" s="277">
        <v>120</v>
      </c>
      <c r="C145" s="293"/>
      <c r="D145" s="279"/>
      <c r="E145" s="286"/>
      <c r="F145" s="279"/>
      <c r="G145" s="286"/>
      <c r="H145" s="279"/>
      <c r="I145" s="286"/>
      <c r="J145" s="279"/>
      <c r="K145" s="286"/>
      <c r="L145" s="279"/>
      <c r="M145" s="286"/>
      <c r="N145" s="279"/>
      <c r="O145" s="286"/>
      <c r="P145" s="279"/>
      <c r="Q145" s="286"/>
      <c r="R145" s="279"/>
      <c r="S145" s="286"/>
      <c r="T145" s="279"/>
      <c r="U145" s="286"/>
      <c r="V145" s="287"/>
      <c r="W145" s="287"/>
      <c r="X145" s="287"/>
      <c r="Y145" s="287"/>
      <c r="Z145" s="287"/>
      <c r="AA145" s="287"/>
      <c r="AB145" s="287"/>
      <c r="AC145" s="287"/>
      <c r="AD145" s="287"/>
      <c r="AE145" s="287"/>
      <c r="AF145" s="287"/>
      <c r="AG145" s="287"/>
      <c r="AH145" s="287"/>
      <c r="AI145" s="287"/>
      <c r="AJ145" s="287"/>
      <c r="AK145" s="287"/>
      <c r="AL145" s="287"/>
      <c r="AM145" s="287"/>
      <c r="AN145" s="287"/>
      <c r="AO145" s="287"/>
      <c r="AP145" s="287"/>
      <c r="AQ145" s="287"/>
      <c r="AR145" s="287"/>
      <c r="AS145" s="287"/>
      <c r="AT145" s="287"/>
      <c r="AU145" s="287"/>
      <c r="AV145" s="287"/>
      <c r="AW145" s="287"/>
      <c r="AX145" s="287"/>
      <c r="AY145" s="287"/>
      <c r="AZ145" s="287"/>
      <c r="BA145" s="287"/>
      <c r="BB145" s="287"/>
      <c r="BC145" s="287"/>
      <c r="BD145" s="287"/>
      <c r="BE145" s="287"/>
      <c r="BF145" s="287"/>
      <c r="BG145" s="287"/>
      <c r="BH145" s="287"/>
      <c r="BI145" s="287"/>
      <c r="BJ145" s="287"/>
      <c r="BK145" s="287"/>
      <c r="BL145" s="287"/>
      <c r="BM145" s="287"/>
      <c r="BN145" s="287"/>
      <c r="BO145" s="287"/>
      <c r="BP145" s="287"/>
      <c r="BQ145" s="287"/>
      <c r="BR145" s="287"/>
      <c r="BS145" s="287"/>
      <c r="BT145" s="287"/>
      <c r="BU145" s="287"/>
      <c r="BV145" s="287"/>
      <c r="BW145" s="287"/>
      <c r="BX145" s="287"/>
      <c r="BY145" s="287"/>
      <c r="BZ145" s="287"/>
      <c r="CA145" s="287"/>
      <c r="CB145" s="287"/>
      <c r="CC145" s="287"/>
      <c r="CD145" s="287"/>
      <c r="CE145" s="287"/>
      <c r="CF145" s="288"/>
    </row>
    <row r="146" spans="2:84" ht="5.0999999999999996" customHeight="1">
      <c r="B146" s="277">
        <v>110</v>
      </c>
      <c r="C146" s="285"/>
      <c r="D146" s="279"/>
      <c r="E146" s="286"/>
      <c r="F146" s="279"/>
      <c r="G146" s="286"/>
      <c r="H146" s="279"/>
      <c r="I146" s="286"/>
      <c r="J146" s="279"/>
      <c r="K146" s="286"/>
      <c r="L146" s="279"/>
      <c r="M146" s="286"/>
      <c r="N146" s="279"/>
      <c r="O146" s="286"/>
      <c r="P146" s="279"/>
      <c r="Q146" s="286"/>
      <c r="R146" s="279"/>
      <c r="S146" s="286"/>
      <c r="T146" s="279"/>
      <c r="U146" s="286"/>
      <c r="V146" s="287"/>
      <c r="W146" s="287"/>
      <c r="X146" s="287"/>
      <c r="Y146" s="287"/>
      <c r="Z146" s="287"/>
      <c r="AA146" s="287"/>
      <c r="AB146" s="287"/>
      <c r="AC146" s="287"/>
      <c r="AD146" s="287"/>
      <c r="AE146" s="287"/>
      <c r="AF146" s="287"/>
      <c r="AG146" s="287"/>
      <c r="AH146" s="287"/>
      <c r="AI146" s="287"/>
      <c r="AJ146" s="287"/>
      <c r="AK146" s="287"/>
      <c r="AL146" s="287"/>
      <c r="AM146" s="287"/>
      <c r="AN146" s="287"/>
      <c r="AO146" s="287"/>
      <c r="AP146" s="287"/>
      <c r="AQ146" s="287"/>
      <c r="AR146" s="287"/>
      <c r="AS146" s="287"/>
      <c r="AT146" s="287"/>
      <c r="AU146" s="287"/>
      <c r="AV146" s="287"/>
      <c r="AW146" s="287"/>
      <c r="AX146" s="287"/>
      <c r="AY146" s="287"/>
      <c r="AZ146" s="287"/>
      <c r="BA146" s="287"/>
      <c r="BB146" s="287"/>
      <c r="BC146" s="287"/>
      <c r="BD146" s="287"/>
      <c r="BE146" s="287"/>
      <c r="BF146" s="287"/>
      <c r="BG146" s="287"/>
      <c r="BH146" s="287"/>
      <c r="BI146" s="287"/>
      <c r="BJ146" s="287"/>
      <c r="BK146" s="287"/>
      <c r="BL146" s="287"/>
      <c r="BM146" s="287"/>
      <c r="BN146" s="287"/>
      <c r="BO146" s="287"/>
      <c r="BP146" s="287"/>
      <c r="BQ146" s="287"/>
      <c r="BR146" s="287"/>
      <c r="BS146" s="287"/>
      <c r="BT146" s="287"/>
      <c r="BU146" s="287"/>
      <c r="BV146" s="287"/>
      <c r="BW146" s="287"/>
      <c r="BX146" s="287"/>
      <c r="BY146" s="287"/>
      <c r="BZ146" s="287"/>
      <c r="CA146" s="287"/>
      <c r="CB146" s="287"/>
      <c r="CC146" s="287"/>
      <c r="CD146" s="287"/>
      <c r="CE146" s="287"/>
      <c r="CF146" s="288"/>
    </row>
    <row r="147" spans="2:84" ht="5.0999999999999996" customHeight="1">
      <c r="B147" s="277">
        <v>100</v>
      </c>
      <c r="C147" s="299" t="s">
        <v>21</v>
      </c>
      <c r="D147" s="300" t="s">
        <v>21</v>
      </c>
      <c r="E147" s="301" t="s">
        <v>22</v>
      </c>
      <c r="F147" s="279"/>
      <c r="G147" s="279"/>
      <c r="H147" s="279"/>
      <c r="I147" s="286"/>
      <c r="J147" s="279"/>
      <c r="K147" s="286"/>
      <c r="L147" s="279"/>
      <c r="M147" s="286"/>
      <c r="N147" s="279"/>
      <c r="O147" s="286"/>
      <c r="P147" s="279"/>
      <c r="Q147" s="286"/>
      <c r="R147" s="279"/>
      <c r="S147" s="286"/>
      <c r="T147" s="279"/>
      <c r="U147" s="286"/>
      <c r="V147" s="287"/>
      <c r="W147" s="287"/>
      <c r="X147" s="287"/>
      <c r="Y147" s="287"/>
      <c r="Z147" s="287"/>
      <c r="AA147" s="287"/>
      <c r="AB147" s="287"/>
      <c r="AC147" s="287"/>
      <c r="AD147" s="287"/>
      <c r="AE147" s="287"/>
      <c r="AF147" s="287"/>
      <c r="AG147" s="287"/>
      <c r="AH147" s="287"/>
      <c r="AI147" s="287"/>
      <c r="AJ147" s="287"/>
      <c r="AK147" s="287"/>
      <c r="AL147" s="287"/>
      <c r="AM147" s="287"/>
      <c r="AN147" s="287"/>
      <c r="AO147" s="287"/>
      <c r="AP147" s="287"/>
      <c r="AQ147" s="287"/>
      <c r="AR147" s="287"/>
      <c r="AS147" s="287"/>
      <c r="AT147" s="287"/>
      <c r="AU147" s="287"/>
      <c r="AV147" s="287"/>
      <c r="AW147" s="287"/>
      <c r="AX147" s="287"/>
      <c r="AY147" s="287"/>
      <c r="AZ147" s="287"/>
      <c r="BA147" s="287"/>
      <c r="BB147" s="287"/>
      <c r="BC147" s="287"/>
      <c r="BD147" s="287"/>
      <c r="BE147" s="287"/>
      <c r="BF147" s="287"/>
      <c r="BG147" s="287"/>
      <c r="BH147" s="287"/>
      <c r="BI147" s="287"/>
      <c r="BJ147" s="287"/>
      <c r="BK147" s="287"/>
      <c r="BL147" s="287"/>
      <c r="BM147" s="287"/>
      <c r="BN147" s="287"/>
      <c r="BO147" s="287"/>
      <c r="BP147" s="287"/>
      <c r="BQ147" s="287"/>
      <c r="BR147" s="287"/>
      <c r="BS147" s="287"/>
      <c r="BT147" s="287"/>
      <c r="BU147" s="287"/>
      <c r="BV147" s="287"/>
      <c r="BW147" s="287"/>
      <c r="BX147" s="287"/>
      <c r="BY147" s="287"/>
      <c r="BZ147" s="287"/>
      <c r="CA147" s="287"/>
      <c r="CB147" s="287"/>
      <c r="CC147" s="287"/>
      <c r="CD147" s="287"/>
      <c r="CE147" s="287"/>
      <c r="CF147" s="288"/>
    </row>
    <row r="148" spans="2:84" ht="5.0999999999999996" customHeight="1">
      <c r="B148" s="277">
        <v>90</v>
      </c>
      <c r="C148" s="294"/>
      <c r="D148" s="295"/>
      <c r="E148" s="296"/>
      <c r="F148" s="295"/>
      <c r="G148" s="296"/>
      <c r="H148" s="295"/>
      <c r="I148" s="296"/>
      <c r="J148" s="295"/>
      <c r="K148" s="296"/>
      <c r="L148" s="295"/>
      <c r="M148" s="296"/>
      <c r="N148" s="295"/>
      <c r="O148" s="296"/>
      <c r="P148" s="295"/>
      <c r="Q148" s="296"/>
      <c r="R148" s="295"/>
      <c r="S148" s="296"/>
      <c r="T148" s="295"/>
      <c r="U148" s="296"/>
      <c r="V148" s="297"/>
      <c r="W148" s="297"/>
      <c r="X148" s="297"/>
      <c r="Y148" s="297"/>
      <c r="Z148" s="297"/>
      <c r="AA148" s="297"/>
      <c r="AB148" s="297"/>
      <c r="AC148" s="297"/>
      <c r="AD148" s="297"/>
      <c r="AE148" s="297"/>
      <c r="AF148" s="297"/>
      <c r="AG148" s="297"/>
      <c r="AH148" s="297"/>
      <c r="AI148" s="297"/>
      <c r="AJ148" s="297"/>
      <c r="AK148" s="297"/>
      <c r="AL148" s="297"/>
      <c r="AM148" s="297"/>
      <c r="AN148" s="297"/>
      <c r="AO148" s="297"/>
      <c r="AP148" s="297"/>
      <c r="AQ148" s="297"/>
      <c r="AR148" s="297"/>
      <c r="AS148" s="297"/>
      <c r="AT148" s="297"/>
      <c r="AU148" s="297"/>
      <c r="AV148" s="297"/>
      <c r="AW148" s="297"/>
      <c r="AX148" s="297"/>
      <c r="AY148" s="297"/>
      <c r="AZ148" s="297"/>
      <c r="BA148" s="297"/>
      <c r="BB148" s="297"/>
      <c r="BC148" s="297"/>
      <c r="BD148" s="297"/>
      <c r="BE148" s="297"/>
      <c r="BF148" s="297"/>
      <c r="BG148" s="297"/>
      <c r="BH148" s="297"/>
      <c r="BI148" s="297"/>
      <c r="BJ148" s="297"/>
      <c r="BK148" s="297"/>
      <c r="BL148" s="297"/>
      <c r="BM148" s="297"/>
      <c r="BN148" s="297"/>
      <c r="BO148" s="297"/>
      <c r="BP148" s="297"/>
      <c r="BQ148" s="297"/>
      <c r="BR148" s="297"/>
      <c r="BS148" s="297"/>
      <c r="BT148" s="297"/>
      <c r="BU148" s="297"/>
      <c r="BV148" s="297"/>
      <c r="BW148" s="297"/>
      <c r="BX148" s="297"/>
      <c r="BY148" s="297"/>
      <c r="BZ148" s="297"/>
      <c r="CA148" s="297"/>
      <c r="CB148" s="297"/>
      <c r="CC148" s="297"/>
      <c r="CD148" s="297"/>
      <c r="CE148" s="297"/>
      <c r="CF148" s="298"/>
    </row>
    <row r="149" spans="2:84" s="270" customFormat="1" ht="6" customHeight="1">
      <c r="C149" s="278">
        <v>1</v>
      </c>
      <c r="D149" s="278">
        <v>2</v>
      </c>
      <c r="E149" s="278">
        <v>3</v>
      </c>
      <c r="F149" s="278">
        <v>4</v>
      </c>
      <c r="G149" s="278">
        <v>5</v>
      </c>
      <c r="H149" s="278">
        <v>6</v>
      </c>
      <c r="I149" s="278">
        <v>7</v>
      </c>
      <c r="J149" s="278">
        <v>8</v>
      </c>
      <c r="K149" s="278">
        <v>9</v>
      </c>
      <c r="L149" s="278">
        <v>10</v>
      </c>
      <c r="M149" s="278">
        <v>11</v>
      </c>
      <c r="N149" s="278">
        <v>12</v>
      </c>
      <c r="O149" s="278">
        <v>13</v>
      </c>
      <c r="P149" s="278">
        <v>14</v>
      </c>
      <c r="Q149" s="278">
        <v>15</v>
      </c>
      <c r="R149" s="278">
        <v>16</v>
      </c>
      <c r="S149" s="278">
        <v>17</v>
      </c>
      <c r="T149" s="278">
        <v>18</v>
      </c>
      <c r="U149" s="278">
        <v>19</v>
      </c>
      <c r="V149" s="278">
        <v>20</v>
      </c>
      <c r="W149" s="278">
        <v>21</v>
      </c>
      <c r="X149" s="278">
        <v>22</v>
      </c>
      <c r="Y149" s="278">
        <v>23</v>
      </c>
      <c r="Z149" s="278">
        <v>24</v>
      </c>
      <c r="AA149" s="278">
        <v>25</v>
      </c>
      <c r="AB149" s="278">
        <v>26</v>
      </c>
      <c r="AC149" s="278">
        <v>27</v>
      </c>
      <c r="AD149" s="278">
        <v>28</v>
      </c>
      <c r="AE149" s="278">
        <v>29</v>
      </c>
      <c r="AF149" s="278">
        <v>30</v>
      </c>
      <c r="AG149" s="278">
        <v>31</v>
      </c>
      <c r="AH149" s="278">
        <v>32</v>
      </c>
      <c r="AI149" s="278">
        <v>33</v>
      </c>
      <c r="AJ149" s="278">
        <v>34</v>
      </c>
      <c r="AK149" s="278">
        <v>35</v>
      </c>
      <c r="AL149" s="278">
        <v>36</v>
      </c>
      <c r="AM149" s="278">
        <v>37</v>
      </c>
      <c r="AN149" s="278">
        <v>38</v>
      </c>
      <c r="AO149" s="278">
        <v>39</v>
      </c>
      <c r="AP149" s="278">
        <v>40</v>
      </c>
      <c r="AQ149" s="278">
        <v>41</v>
      </c>
      <c r="AR149" s="278">
        <v>42</v>
      </c>
      <c r="AS149" s="278">
        <v>43</v>
      </c>
      <c r="AT149" s="278">
        <v>44</v>
      </c>
      <c r="AU149" s="278">
        <v>45</v>
      </c>
      <c r="AV149" s="278">
        <v>46</v>
      </c>
      <c r="AW149" s="278">
        <v>47</v>
      </c>
      <c r="AX149" s="278">
        <v>48</v>
      </c>
      <c r="AY149" s="278">
        <v>49</v>
      </c>
      <c r="AZ149" s="278">
        <v>50</v>
      </c>
      <c r="BA149" s="278">
        <v>51</v>
      </c>
      <c r="BB149" s="278">
        <v>52</v>
      </c>
      <c r="BC149" s="278">
        <v>53</v>
      </c>
      <c r="BD149" s="278">
        <v>54</v>
      </c>
      <c r="BE149" s="278">
        <v>55</v>
      </c>
      <c r="BF149" s="278">
        <v>56</v>
      </c>
      <c r="BG149" s="278">
        <v>57</v>
      </c>
      <c r="BH149" s="278">
        <v>58</v>
      </c>
      <c r="BI149" s="278">
        <v>59</v>
      </c>
      <c r="BJ149" s="278">
        <v>60</v>
      </c>
      <c r="BK149" s="278">
        <v>61</v>
      </c>
      <c r="BL149" s="278">
        <v>62</v>
      </c>
      <c r="BM149" s="278">
        <v>63</v>
      </c>
      <c r="BN149" s="278">
        <v>64</v>
      </c>
      <c r="BO149" s="278">
        <v>65</v>
      </c>
      <c r="BP149" s="278">
        <v>66</v>
      </c>
      <c r="BQ149" s="278">
        <v>67</v>
      </c>
      <c r="BR149" s="278">
        <v>68</v>
      </c>
      <c r="BS149" s="278">
        <v>69</v>
      </c>
      <c r="BT149" s="278">
        <v>70</v>
      </c>
      <c r="BU149" s="278">
        <v>71</v>
      </c>
      <c r="BV149" s="278">
        <v>72</v>
      </c>
      <c r="BW149" s="278">
        <v>73</v>
      </c>
      <c r="BX149" s="278">
        <v>74</v>
      </c>
      <c r="BY149" s="278">
        <v>75</v>
      </c>
      <c r="BZ149" s="278">
        <v>76</v>
      </c>
      <c r="CA149" s="278">
        <v>77</v>
      </c>
      <c r="CB149" s="278">
        <v>78</v>
      </c>
      <c r="CC149" s="278">
        <v>79</v>
      </c>
      <c r="CD149" s="278">
        <v>80</v>
      </c>
      <c r="CE149" s="278">
        <v>81</v>
      </c>
      <c r="CF149" s="278">
        <v>82</v>
      </c>
    </row>
    <row r="150" spans="2:84">
      <c r="C150" s="1"/>
    </row>
    <row r="151" spans="2:84">
      <c r="B151" s="267"/>
      <c r="C151" s="268"/>
      <c r="D151" s="269"/>
      <c r="E151" s="270"/>
      <c r="F151" s="271"/>
      <c r="G151" s="270"/>
      <c r="H151" s="272"/>
      <c r="I151" s="270"/>
      <c r="J151" s="271"/>
      <c r="K151" s="270"/>
      <c r="L151" s="272"/>
      <c r="M151" s="270"/>
      <c r="N151" s="271"/>
      <c r="O151" s="270"/>
      <c r="P151" s="272"/>
      <c r="Q151" s="270"/>
      <c r="R151" s="271"/>
      <c r="S151" s="270"/>
      <c r="T151" s="270"/>
      <c r="U151" s="270"/>
      <c r="V151" s="271"/>
      <c r="Z151" s="271"/>
    </row>
  </sheetData>
  <printOptions verticalCentered="1"/>
  <pageMargins left="0.19685039370078741" right="0.19685039370078741" top="0.31496062992125984" bottom="0.28000000000000003" header="0.17" footer="0.17"/>
  <pageSetup paperSize="9" scale="75" orientation="landscape" r:id="rId1"/>
  <headerFooter>
    <oddHeader>&amp;C&amp;8&amp;UPrimes actuelles en euros</oddHeader>
    <oddFooter>&amp;C&amp;8&amp;D</oddFooter>
  </headerFooter>
</worksheet>
</file>

<file path=xl/worksheets/sheet8.xml><?xml version="1.0" encoding="utf-8"?>
<worksheet xmlns="http://schemas.openxmlformats.org/spreadsheetml/2006/main" xmlns:r="http://schemas.openxmlformats.org/officeDocument/2006/relationships">
  <dimension ref="C2:N102"/>
  <sheetViews>
    <sheetView tabSelected="1" workbookViewId="0">
      <selection activeCell="I17" sqref="I17"/>
    </sheetView>
  </sheetViews>
  <sheetFormatPr baseColWidth="10" defaultRowHeight="12.75"/>
  <cols>
    <col min="2" max="2" width="3.7109375" customWidth="1"/>
    <col min="3" max="3" width="30.42578125" bestFit="1" customWidth="1"/>
    <col min="11" max="11" width="19" customWidth="1"/>
  </cols>
  <sheetData>
    <row r="2" spans="3:14">
      <c r="I2" s="15" t="s">
        <v>534</v>
      </c>
      <c r="J2" s="16" t="s">
        <v>535</v>
      </c>
      <c r="K2" s="16" t="s">
        <v>536</v>
      </c>
      <c r="L2" s="16" t="s">
        <v>537</v>
      </c>
    </row>
    <row r="3" spans="3:14">
      <c r="C3" t="str">
        <f ca="1">IF(ROW(10:10)&gt;COUNTA(onglets)," ",INDEX(onglets,ROW(10:10)))</f>
        <v>[exemple_LouReeD-2.xlsm]DAG-CRIGNON</v>
      </c>
      <c r="J3" s="335" t="str">
        <f ca="1">INDIRECT("'"&amp;$C3&amp;"'!"&amp;J$2)</f>
        <v>C2</v>
      </c>
      <c r="K3" s="335" t="str">
        <f t="shared" ref="K3:L18" ca="1" si="0">INDIRECT("'"&amp;$C3&amp;"'!"&amp;K$2)</f>
        <v>CRIGNON Magalie</v>
      </c>
      <c r="L3" s="335">
        <f t="shared" ca="1" si="0"/>
        <v>176.4</v>
      </c>
      <c r="M3" s="97">
        <v>104</v>
      </c>
      <c r="N3" s="97">
        <f ca="1">L3-M3</f>
        <v>72.400000000000006</v>
      </c>
    </row>
    <row r="4" spans="3:14">
      <c r="C4" t="str">
        <f ca="1">IF(ROW(11:11)&gt;COUNTA(onglets)," ",INDEX(onglets,ROW(11:11)))</f>
        <v>[exemple_LouReeD-2.xlsm]PFSS-ANDRIEU</v>
      </c>
      <c r="J4" s="335" t="str">
        <f t="shared" ref="J4:L22" ca="1" si="1">INDIRECT("'"&amp;$C4&amp;"'!"&amp;J$2)</f>
        <v>C2</v>
      </c>
      <c r="K4" s="335" t="str">
        <f t="shared" ca="1" si="0"/>
        <v>ANDRIEU Danielle</v>
      </c>
      <c r="L4" s="335">
        <f t="shared" ca="1" si="0"/>
        <v>186.3</v>
      </c>
      <c r="M4" s="97">
        <v>104</v>
      </c>
      <c r="N4" s="97">
        <f t="shared" ref="N4:N22" ca="1" si="2">L4-M4</f>
        <v>82.300000000000011</v>
      </c>
    </row>
    <row r="5" spans="3:14">
      <c r="C5" t="str">
        <f ca="1">IF(ROW(12:12)&gt;COUNTA(onglets)," ",INDEX(onglets,ROW(12:12)))</f>
        <v>[exemple_LouReeD-2.xlsm]PFSS-ANOC</v>
      </c>
      <c r="F5" s="332" t="s">
        <v>542</v>
      </c>
      <c r="J5" s="433" t="str">
        <f t="shared" ca="1" si="1"/>
        <v>C2</v>
      </c>
      <c r="K5" s="433" t="str">
        <f t="shared" ca="1" si="0"/>
        <v>ANOC Charline</v>
      </c>
      <c r="L5" s="433">
        <f t="shared" ca="1" si="0"/>
        <v>186.3</v>
      </c>
      <c r="M5" s="434">
        <v>0</v>
      </c>
      <c r="N5" s="97">
        <f t="shared" ca="1" si="2"/>
        <v>186.3</v>
      </c>
    </row>
    <row r="6" spans="3:14">
      <c r="C6" t="str">
        <f ca="1">IF(ROW(13:13)&gt;COUNTA(onglets)," ",INDEX(onglets,ROW(13:13)))</f>
        <v>[exemple_LouReeD-2.xlsm]PFSS-BONONI</v>
      </c>
      <c r="F6" s="15" t="s">
        <v>543</v>
      </c>
      <c r="J6" s="335" t="str">
        <f t="shared" ca="1" si="1"/>
        <v>C2</v>
      </c>
      <c r="K6" s="335" t="str">
        <f t="shared" ca="1" si="0"/>
        <v>BONONI Didier</v>
      </c>
      <c r="L6" s="335">
        <f t="shared" ca="1" si="0"/>
        <v>175.5</v>
      </c>
      <c r="M6" s="434">
        <v>104</v>
      </c>
      <c r="N6" s="97">
        <f t="shared" ca="1" si="2"/>
        <v>71.5</v>
      </c>
    </row>
    <row r="7" spans="3:14">
      <c r="C7" t="str">
        <f ca="1">IF(ROW(14:14)&gt;COUNTA(onglets)," ",INDEX(onglets,ROW(14:14)))</f>
        <v>[exemple_LouReeD-2.xlsm]PFSS-BRUNEL</v>
      </c>
      <c r="F7" s="15" t="s">
        <v>544</v>
      </c>
      <c r="J7" s="335" t="str">
        <f t="shared" ca="1" si="1"/>
        <v>C2</v>
      </c>
      <c r="K7" s="335" t="str">
        <f t="shared" ca="1" si="0"/>
        <v>BRUNEL Elisabeth</v>
      </c>
      <c r="L7" s="335">
        <f t="shared" ca="1" si="0"/>
        <v>157.05000000000001</v>
      </c>
      <c r="M7" s="97">
        <v>104</v>
      </c>
      <c r="N7" s="97">
        <f t="shared" ca="1" si="2"/>
        <v>53.050000000000011</v>
      </c>
    </row>
    <row r="8" spans="3:14">
      <c r="C8" t="str">
        <f ca="1">IF(ROW(15:15)&gt;COUNTA(onglets)," ",INDEX(onglets,ROW(15:15)))</f>
        <v>[exemple_LouReeD-2.xlsm]PFSS-CRESPILLO</v>
      </c>
      <c r="F8" s="15" t="s">
        <v>545</v>
      </c>
      <c r="J8" s="335" t="str">
        <f t="shared" ca="1" si="1"/>
        <v>C2</v>
      </c>
      <c r="K8" s="335" t="str">
        <f t="shared" ca="1" si="0"/>
        <v>CRESPILLO Robert</v>
      </c>
      <c r="L8" s="335">
        <f t="shared" ca="1" si="0"/>
        <v>160.19999999999999</v>
      </c>
      <c r="M8" s="97">
        <v>104</v>
      </c>
      <c r="N8" s="97">
        <f t="shared" ca="1" si="2"/>
        <v>56.199999999999989</v>
      </c>
    </row>
    <row r="9" spans="3:14">
      <c r="C9" t="str">
        <f ca="1">IF(ROW(16:16)&gt;COUNTA(onglets)," ",INDEX(onglets,ROW(16:16)))</f>
        <v>[exemple_LouReeD-2.xlsm]PFSS-PREIGNAN</v>
      </c>
      <c r="J9" s="335" t="str">
        <f t="shared" ca="1" si="1"/>
        <v>C2</v>
      </c>
      <c r="K9" s="335" t="str">
        <f t="shared" ca="1" si="0"/>
        <v>PREIGNAN Sophie</v>
      </c>
      <c r="L9" s="335">
        <f t="shared" ca="1" si="0"/>
        <v>171</v>
      </c>
      <c r="M9" s="97">
        <v>104</v>
      </c>
      <c r="N9" s="97">
        <f t="shared" ca="1" si="2"/>
        <v>67</v>
      </c>
    </row>
    <row r="10" spans="3:14">
      <c r="C10" t="str">
        <f ca="1">IF(ROW(17:17)&gt;COUNTA(onglets)," ",INDEX(onglets,ROW(17:17)))</f>
        <v>[exemple_LouReeD-2.xlsm]PFSS-BEGHELLI</v>
      </c>
      <c r="F10" s="15" t="s">
        <v>547</v>
      </c>
      <c r="J10" s="335" t="str">
        <f t="shared" ca="1" si="1"/>
        <v>C2</v>
      </c>
      <c r="K10" s="335" t="str">
        <f t="shared" ca="1" si="0"/>
        <v>BEGHELLI Cécile</v>
      </c>
      <c r="L10" s="335">
        <f t="shared" ca="1" si="0"/>
        <v>186.3</v>
      </c>
      <c r="M10" s="97">
        <v>104</v>
      </c>
      <c r="N10" s="97">
        <f t="shared" ca="1" si="2"/>
        <v>82.300000000000011</v>
      </c>
    </row>
    <row r="11" spans="3:14">
      <c r="C11" t="str">
        <f ca="1">IF(ROW(18:18)&gt;COUNTA(onglets)," ",INDEX(onglets,ROW(18:18)))</f>
        <v>[exemple_LouReeD-2.xlsm]PFSS-BERTUCCI</v>
      </c>
      <c r="F11" s="15" t="s">
        <v>546</v>
      </c>
      <c r="J11" s="335" t="str">
        <f t="shared" ca="1" si="1"/>
        <v>C2</v>
      </c>
      <c r="K11" s="335" t="str">
        <f t="shared" ca="1" si="0"/>
        <v>BERTUCCI Cyril</v>
      </c>
      <c r="L11" s="335">
        <f t="shared" ca="1" si="0"/>
        <v>152.54999999999998</v>
      </c>
      <c r="M11" s="97">
        <v>104</v>
      </c>
      <c r="N11" s="97">
        <f t="shared" ca="1" si="2"/>
        <v>48.549999999999983</v>
      </c>
    </row>
    <row r="12" spans="3:14">
      <c r="C12" t="str">
        <f ca="1">IF(ROW(19:19)&gt;COUNTA(onglets)," ",INDEX(onglets,ROW(19:19)))</f>
        <v>[exemple_LouReeD-2.xlsm]PFSS-COLLOMP</v>
      </c>
      <c r="F12" s="15" t="s">
        <v>548</v>
      </c>
      <c r="J12" s="335" t="str">
        <f t="shared" ca="1" si="1"/>
        <v>C2</v>
      </c>
      <c r="K12" s="335" t="str">
        <f t="shared" ca="1" si="0"/>
        <v>COLLOMP Christophe</v>
      </c>
      <c r="L12" s="335">
        <f t="shared" ca="1" si="0"/>
        <v>152.54999999999998</v>
      </c>
      <c r="M12" s="97">
        <v>104</v>
      </c>
      <c r="N12" s="97">
        <f t="shared" ca="1" si="2"/>
        <v>48.549999999999983</v>
      </c>
    </row>
    <row r="13" spans="3:14">
      <c r="C13" t="str">
        <f ca="1">IF(ROW(20:20)&gt;COUNTA(onglets)," ",INDEX(onglets,ROW(20:20)))</f>
        <v>[exemple_LouReeD-2.xlsm]PFSS-BRALIA</v>
      </c>
      <c r="J13" s="335" t="str">
        <f t="shared" ca="1" si="1"/>
        <v>C2</v>
      </c>
      <c r="K13" s="335" t="str">
        <f t="shared" ca="1" si="0"/>
        <v>BRALIA Marie Aimée</v>
      </c>
      <c r="L13" s="335">
        <f t="shared" ca="1" si="0"/>
        <v>186.3</v>
      </c>
      <c r="M13" s="97">
        <v>104</v>
      </c>
      <c r="N13" s="97">
        <f t="shared" ca="1" si="2"/>
        <v>82.300000000000011</v>
      </c>
    </row>
    <row r="14" spans="3:14">
      <c r="C14" t="str">
        <f ca="1">IF(ROW(21:21)&gt;COUNTA(onglets)," ",INDEX(onglets,ROW(21:21)))</f>
        <v>[exemple_LouReeD-2.xlsm]PFSS-COSTANTINI</v>
      </c>
      <c r="J14" s="335" t="str">
        <f t="shared" ca="1" si="1"/>
        <v>C2</v>
      </c>
      <c r="K14" s="335" t="str">
        <f t="shared" ca="1" si="0"/>
        <v>COSTANTINI Hélène</v>
      </c>
      <c r="L14" s="335">
        <f t="shared" ca="1" si="0"/>
        <v>187.2</v>
      </c>
      <c r="M14" s="97">
        <v>104</v>
      </c>
      <c r="N14" s="97">
        <f t="shared" ca="1" si="2"/>
        <v>83.199999999999989</v>
      </c>
    </row>
    <row r="15" spans="3:14">
      <c r="C15" t="str">
        <f ca="1">IF(ROW(22:22)&gt;COUNTA(onglets)," ",INDEX(onglets,ROW(22:22)))</f>
        <v>[exemple_LouReeD-2.xlsm]PFSS-LASSO</v>
      </c>
      <c r="J15" s="335" t="str">
        <f t="shared" ca="1" si="1"/>
        <v>C2</v>
      </c>
      <c r="K15" s="335" t="str">
        <f t="shared" ca="1" si="0"/>
        <v>LASSO Nadine</v>
      </c>
      <c r="L15" s="335">
        <f t="shared" ca="1" si="0"/>
        <v>187.2</v>
      </c>
      <c r="M15" s="97">
        <v>104</v>
      </c>
      <c r="N15" s="97">
        <f t="shared" ca="1" si="2"/>
        <v>83.199999999999989</v>
      </c>
    </row>
    <row r="16" spans="3:14">
      <c r="C16" t="str">
        <f ca="1">IF(ROW(23:23)&gt;COUNTA(onglets)," ",INDEX(onglets,ROW(23:23)))</f>
        <v>[exemple_LouReeD-2.xlsm]PFSS-SIGEL</v>
      </c>
      <c r="J16" s="335" t="str">
        <f t="shared" ca="1" si="1"/>
        <v>C2</v>
      </c>
      <c r="K16" s="335" t="str">
        <f t="shared" ca="1" si="0"/>
        <v>SIGEL Sylviane</v>
      </c>
      <c r="L16" s="335">
        <f t="shared" ca="1" si="0"/>
        <v>187.2</v>
      </c>
      <c r="M16" s="97">
        <v>104</v>
      </c>
      <c r="N16" s="97">
        <f t="shared" ca="1" si="2"/>
        <v>83.199999999999989</v>
      </c>
    </row>
    <row r="17" spans="3:14">
      <c r="C17" t="str">
        <f ca="1">IF(ROW(24:24)&gt;COUNTA(onglets)," ",INDEX(onglets,ROW(24:24)))</f>
        <v>[exemple_LouReeD-2.xlsm]PFSS-FORNIELES</v>
      </c>
      <c r="J17" s="335" t="str">
        <f t="shared" ca="1" si="1"/>
        <v>C2</v>
      </c>
      <c r="K17" s="335" t="str">
        <f t="shared" ca="1" si="0"/>
        <v>FORNIELES Angèle</v>
      </c>
      <c r="L17" s="335">
        <f t="shared" ca="1" si="0"/>
        <v>187.2</v>
      </c>
      <c r="M17" s="97">
        <v>104</v>
      </c>
      <c r="N17" s="97">
        <f t="shared" ca="1" si="2"/>
        <v>83.199999999999989</v>
      </c>
    </row>
    <row r="18" spans="3:14">
      <c r="C18" t="str">
        <f ca="1">IF(ROW(25:25)&gt;COUNTA(onglets)," ",INDEX(onglets,ROW(25:25)))</f>
        <v>[exemple_LouReeD-2.xlsm]PFSS-DI COSMO</v>
      </c>
      <c r="J18" s="335" t="str">
        <f t="shared" ca="1" si="1"/>
        <v>C2</v>
      </c>
      <c r="K18" s="335" t="str">
        <f t="shared" ca="1" si="0"/>
        <v>DI COSMO Jocelyne</v>
      </c>
      <c r="L18" s="335">
        <f t="shared" ca="1" si="0"/>
        <v>187.2</v>
      </c>
      <c r="M18" s="97">
        <v>134</v>
      </c>
      <c r="N18" s="97">
        <f t="shared" ca="1" si="2"/>
        <v>53.199999999999989</v>
      </c>
    </row>
    <row r="19" spans="3:14">
      <c r="C19" t="str">
        <f ca="1">IF(ROW(26:26)&gt;COUNTA(onglets)," ",INDEX(onglets,ROW(26:26)))</f>
        <v>[exemple_LouReeD-2.xlsm]PFSS-FUSELIER</v>
      </c>
      <c r="J19" s="335" t="str">
        <f t="shared" ca="1" si="1"/>
        <v>C2</v>
      </c>
      <c r="K19" s="335" t="str">
        <f t="shared" ca="1" si="1"/>
        <v>FUSELIER Véronique</v>
      </c>
      <c r="L19" s="335">
        <f t="shared" ca="1" si="1"/>
        <v>184.95</v>
      </c>
      <c r="M19" s="97">
        <v>104</v>
      </c>
      <c r="N19" s="97">
        <f t="shared" ca="1" si="2"/>
        <v>80.949999999999989</v>
      </c>
    </row>
    <row r="20" spans="3:14">
      <c r="C20" t="str">
        <f ca="1">IF(ROW(27:27)&gt;COUNTA(onglets)," ",INDEX(onglets,ROW(27:27)))</f>
        <v>[exemple_LouReeD-2.xlsm]PFSS-MEHRUNG</v>
      </c>
      <c r="J20" s="335" t="str">
        <f t="shared" ca="1" si="1"/>
        <v>C2</v>
      </c>
      <c r="K20" s="335" t="str">
        <f t="shared" ca="1" si="1"/>
        <v>MEHRUNG Corinne</v>
      </c>
      <c r="L20" s="335">
        <f t="shared" ca="1" si="1"/>
        <v>184.95</v>
      </c>
      <c r="M20" s="97">
        <v>0</v>
      </c>
      <c r="N20" s="97">
        <f t="shared" ca="1" si="2"/>
        <v>184.95</v>
      </c>
    </row>
    <row r="21" spans="3:14">
      <c r="C21" t="str">
        <f ca="1">IF(ROW(28:28)&gt;COUNTA(onglets)," ",INDEX(onglets,ROW(28:28)))</f>
        <v>[exemple_LouReeD-2.xlsm]PFSS-FILANCIA</v>
      </c>
      <c r="J21" s="335" t="str">
        <f t="shared" ca="1" si="1"/>
        <v>C2</v>
      </c>
      <c r="K21" s="335" t="str">
        <f t="shared" ca="1" si="1"/>
        <v>FILANCIA Frederika</v>
      </c>
      <c r="L21" s="335">
        <f t="shared" ca="1" si="1"/>
        <v>184.95</v>
      </c>
      <c r="M21" s="97"/>
      <c r="N21" s="97">
        <f t="shared" ca="1" si="2"/>
        <v>184.95</v>
      </c>
    </row>
    <row r="22" spans="3:14">
      <c r="C22" t="str">
        <f ca="1">IF(ROW(29:29)&gt;COUNTA(onglets)," ",INDEX(onglets,ROW(29:29)))</f>
        <v>[exemple_LouReeD-2.xlsm]PFSS-FERRER</v>
      </c>
      <c r="J22" s="335" t="str">
        <f t="shared" ca="1" si="1"/>
        <v>C2</v>
      </c>
      <c r="K22" s="335" t="str">
        <f t="shared" ca="1" si="1"/>
        <v>FERRER Danielle</v>
      </c>
      <c r="L22" s="335">
        <f t="shared" ca="1" si="1"/>
        <v>184.95</v>
      </c>
      <c r="M22" s="97"/>
      <c r="N22" s="97">
        <f t="shared" ca="1" si="2"/>
        <v>184.95</v>
      </c>
    </row>
    <row r="23" spans="3:14">
      <c r="C23" t="str">
        <f ca="1">IF(ROW(30:30)&gt;COUNTA(onglets)," ",INDEX(onglets,ROW(30:30)))</f>
        <v>[exemple_LouReeD-2.xlsm]PFSS-POMIE</v>
      </c>
      <c r="L23" s="97"/>
      <c r="M23" s="97"/>
      <c r="N23" s="97"/>
    </row>
    <row r="24" spans="3:14">
      <c r="C24" t="str">
        <f ca="1">IF(ROW(31:31)&gt;COUNTA(onglets)," ",INDEX(onglets,ROW(31:31)))</f>
        <v>[exemple_LouReeD-2.xlsm]PFSS-HECQUET</v>
      </c>
      <c r="J24" s="332" t="s">
        <v>549</v>
      </c>
      <c r="L24" s="97"/>
      <c r="M24" s="97"/>
      <c r="N24" s="97"/>
    </row>
    <row r="25" spans="3:14">
      <c r="C25" t="str">
        <f ca="1">IF(ROW(32:32)&gt;COUNTA(onglets)," ",INDEX(onglets,ROW(32:32)))</f>
        <v>[exemple_LouReeD-2.xlsm]PFSS-RIMBAUD</v>
      </c>
      <c r="L25" s="97"/>
      <c r="M25" s="97"/>
      <c r="N25" s="97"/>
    </row>
    <row r="26" spans="3:14">
      <c r="C26" t="str">
        <f ca="1">IF(ROW(33:33)&gt;COUNTA(onglets)," ",INDEX(onglets,ROW(33:33)))</f>
        <v> </v>
      </c>
      <c r="L26" s="97"/>
      <c r="M26" s="97"/>
      <c r="N26" s="97"/>
    </row>
    <row r="27" spans="3:14">
      <c r="C27" t="str">
        <f ca="1">IF(ROW(34:34)&gt;COUNTA(onglets)," ",INDEX(onglets,ROW(34:34)))</f>
        <v> </v>
      </c>
      <c r="J27" t="s">
        <v>550</v>
      </c>
      <c r="L27" s="97"/>
      <c r="M27" s="97"/>
      <c r="N27" s="97"/>
    </row>
    <row r="28" spans="3:14">
      <c r="C28" t="str">
        <f ca="1">IF(ROW(35:35)&gt;COUNTA(onglets)," ",INDEX(onglets,ROW(35:35)))</f>
        <v> </v>
      </c>
      <c r="L28" s="97"/>
      <c r="M28" s="97"/>
      <c r="N28" s="97"/>
    </row>
    <row r="29" spans="3:14">
      <c r="C29" t="str">
        <f ca="1">IF(ROW(36:36)&gt;COUNTA(onglets)," ",INDEX(onglets,ROW(36:36)))</f>
        <v> </v>
      </c>
      <c r="F29" s="15" t="s">
        <v>552</v>
      </c>
      <c r="L29" s="97"/>
      <c r="M29" s="97"/>
      <c r="N29" s="97"/>
    </row>
    <row r="30" spans="3:14">
      <c r="C30" t="str">
        <f ca="1">IF(ROW(37:37)&gt;COUNTA(onglets)," ",INDEX(onglets,ROW(37:37)))</f>
        <v> </v>
      </c>
      <c r="F30" s="15" t="s">
        <v>553</v>
      </c>
    </row>
    <row r="31" spans="3:14">
      <c r="C31" t="str">
        <f ca="1">IF(ROW(38:38)&gt;COUNTA(onglets)," ",INDEX(onglets,ROW(38:38)))</f>
        <v> </v>
      </c>
      <c r="F31" s="15" t="s">
        <v>554</v>
      </c>
    </row>
    <row r="32" spans="3:14">
      <c r="C32" t="str">
        <f ca="1">IF(ROW(39:39)&gt;COUNTA(onglets)," ",INDEX(onglets,ROW(39:39)))</f>
        <v> </v>
      </c>
      <c r="F32" s="15" t="s">
        <v>555</v>
      </c>
    </row>
    <row r="33" spans="3:6">
      <c r="C33" t="str">
        <f ca="1">IF(ROW(40:40)&gt;COUNTA(onglets)," ",INDEX(onglets,ROW(40:40)))</f>
        <v> </v>
      </c>
      <c r="F33" s="15" t="s">
        <v>556</v>
      </c>
    </row>
    <row r="34" spans="3:6">
      <c r="C34" t="str">
        <f ca="1">IF(ROW(41:41)&gt;COUNTA(onglets)," ",INDEX(onglets,ROW(41:41)))</f>
        <v> </v>
      </c>
      <c r="F34" s="15" t="s">
        <v>557</v>
      </c>
    </row>
    <row r="35" spans="3:6">
      <c r="C35" t="str">
        <f ca="1">IF(ROW(42:42)&gt;COUNTA(onglets)," ",INDEX(onglets,ROW(42:42)))</f>
        <v> </v>
      </c>
    </row>
    <row r="36" spans="3:6">
      <c r="C36" t="str">
        <f ca="1">IF(ROW(43:43)&gt;COUNTA(onglets)," ",INDEX(onglets,ROW(43:43)))</f>
        <v> </v>
      </c>
    </row>
    <row r="37" spans="3:6">
      <c r="C37" t="str">
        <f ca="1">IF(ROW(44:44)&gt;COUNTA(onglets)," ",INDEX(onglets,ROW(44:44)))</f>
        <v> </v>
      </c>
    </row>
    <row r="38" spans="3:6">
      <c r="C38" t="str">
        <f ca="1">IF(ROW(45:45)&gt;COUNTA(onglets)," ",INDEX(onglets,ROW(45:45)))</f>
        <v> </v>
      </c>
    </row>
    <row r="39" spans="3:6">
      <c r="C39" t="str">
        <f ca="1">IF(ROW(46:46)&gt;COUNTA(onglets)," ",INDEX(onglets,ROW(46:46)))</f>
        <v> </v>
      </c>
    </row>
    <row r="40" spans="3:6">
      <c r="C40" t="str">
        <f ca="1">IF(ROW(47:47)&gt;COUNTA(onglets)," ",INDEX(onglets,ROW(47:47)))</f>
        <v> </v>
      </c>
    </row>
    <row r="41" spans="3:6">
      <c r="C41" t="str">
        <f ca="1">IF(ROW(48:48)&gt;COUNTA(onglets)," ",INDEX(onglets,ROW(48:48)))</f>
        <v> </v>
      </c>
    </row>
    <row r="42" spans="3:6">
      <c r="C42" t="str">
        <f ca="1">IF(ROW(49:49)&gt;COUNTA(onglets)," ",INDEX(onglets,ROW(49:49)))</f>
        <v> </v>
      </c>
    </row>
    <row r="43" spans="3:6">
      <c r="C43" t="str">
        <f ca="1">IF(ROW(50:50)&gt;COUNTA(onglets)," ",INDEX(onglets,ROW(50:50)))</f>
        <v> </v>
      </c>
    </row>
    <row r="44" spans="3:6">
      <c r="C44" t="str">
        <f ca="1">IF(ROW(51:51)&gt;COUNTA(onglets)," ",INDEX(onglets,ROW(51:51)))</f>
        <v> </v>
      </c>
    </row>
    <row r="45" spans="3:6">
      <c r="C45" t="str">
        <f ca="1">IF(ROW(52:52)&gt;COUNTA(onglets)," ",INDEX(onglets,ROW(52:52)))</f>
        <v> </v>
      </c>
    </row>
    <row r="46" spans="3:6">
      <c r="C46" t="str">
        <f ca="1">IF(ROW(53:53)&gt;COUNTA(onglets)," ",INDEX(onglets,ROW(53:53)))</f>
        <v> </v>
      </c>
    </row>
    <row r="47" spans="3:6">
      <c r="C47" t="str">
        <f ca="1">IF(ROW(54:54)&gt;COUNTA(onglets)," ",INDEX(onglets,ROW(54:54)))</f>
        <v> </v>
      </c>
    </row>
    <row r="48" spans="3:6">
      <c r="C48" t="str">
        <f ca="1">IF(ROW(55:55)&gt;COUNTA(onglets)," ",INDEX(onglets,ROW(55:55)))</f>
        <v> </v>
      </c>
    </row>
    <row r="49" spans="3:3">
      <c r="C49" t="str">
        <f ca="1">IF(ROW(56:56)&gt;COUNTA(onglets)," ",INDEX(onglets,ROW(56:56)))</f>
        <v> </v>
      </c>
    </row>
    <row r="50" spans="3:3">
      <c r="C50" t="str">
        <f ca="1">IF(ROW(57:57)&gt;COUNTA(onglets)," ",INDEX(onglets,ROW(57:57)))</f>
        <v> </v>
      </c>
    </row>
    <row r="51" spans="3:3">
      <c r="C51" t="str">
        <f ca="1">IF(ROW(58:58)&gt;COUNTA(onglets)," ",INDEX(onglets,ROW(58:58)))</f>
        <v> </v>
      </c>
    </row>
    <row r="52" spans="3:3">
      <c r="C52" t="str">
        <f ca="1">IF(ROW(59:59)&gt;COUNTA(onglets)," ",INDEX(onglets,ROW(59:59)))</f>
        <v> </v>
      </c>
    </row>
    <row r="53" spans="3:3">
      <c r="C53" t="str">
        <f ca="1">IF(ROW(60:60)&gt;COUNTA(onglets)," ",INDEX(onglets,ROW(60:60)))</f>
        <v> </v>
      </c>
    </row>
    <row r="54" spans="3:3">
      <c r="C54" t="str">
        <f ca="1">IF(ROW(61:61)&gt;COUNTA(onglets)," ",INDEX(onglets,ROW(61:61)))</f>
        <v> </v>
      </c>
    </row>
    <row r="55" spans="3:3">
      <c r="C55" t="str">
        <f ca="1">IF(ROW(62:62)&gt;COUNTA(onglets)," ",INDEX(onglets,ROW(62:62)))</f>
        <v> </v>
      </c>
    </row>
    <row r="56" spans="3:3">
      <c r="C56" t="str">
        <f ca="1">IF(ROW(63:63)&gt;COUNTA(onglets)," ",INDEX(onglets,ROW(63:63)))</f>
        <v> </v>
      </c>
    </row>
    <row r="57" spans="3:3">
      <c r="C57" t="str">
        <f ca="1">IF(ROW(64:64)&gt;COUNTA(onglets)," ",INDEX(onglets,ROW(64:64)))</f>
        <v> </v>
      </c>
    </row>
    <row r="58" spans="3:3">
      <c r="C58" t="str">
        <f ca="1">IF(ROW(65:65)&gt;COUNTA(onglets)," ",INDEX(onglets,ROW(65:65)))</f>
        <v> </v>
      </c>
    </row>
    <row r="59" spans="3:3">
      <c r="C59" t="str">
        <f ca="1">IF(ROW(66:66)&gt;COUNTA(onglets)," ",INDEX(onglets,ROW(66:66)))</f>
        <v> </v>
      </c>
    </row>
    <row r="60" spans="3:3">
      <c r="C60" t="str">
        <f ca="1">IF(ROW(67:67)&gt;COUNTA(onglets)," ",INDEX(onglets,ROW(67:67)))</f>
        <v> </v>
      </c>
    </row>
    <row r="61" spans="3:3">
      <c r="C61" t="str">
        <f ca="1">IF(ROW(68:68)&gt;COUNTA(onglets)," ",INDEX(onglets,ROW(68:68)))</f>
        <v> </v>
      </c>
    </row>
    <row r="62" spans="3:3">
      <c r="C62" t="str">
        <f ca="1">IF(ROW(69:69)&gt;COUNTA(onglets)," ",INDEX(onglets,ROW(69:69)))</f>
        <v> </v>
      </c>
    </row>
    <row r="63" spans="3:3">
      <c r="C63" t="str">
        <f ca="1">IF(ROW(70:70)&gt;COUNTA(onglets)," ",INDEX(onglets,ROW(70:70)))</f>
        <v> </v>
      </c>
    </row>
    <row r="64" spans="3:3">
      <c r="C64" t="str">
        <f ca="1">IF(ROW(71:71)&gt;COUNTA(onglets)," ",INDEX(onglets,ROW(71:71)))</f>
        <v> </v>
      </c>
    </row>
    <row r="65" spans="3:3">
      <c r="C65" t="str">
        <f ca="1">IF(ROW(72:72)&gt;COUNTA(onglets)," ",INDEX(onglets,ROW(72:72)))</f>
        <v> </v>
      </c>
    </row>
    <row r="66" spans="3:3">
      <c r="C66" t="str">
        <f ca="1">IF(ROW(73:73)&gt;COUNTA(onglets)," ",INDEX(onglets,ROW(73:73)))</f>
        <v> </v>
      </c>
    </row>
    <row r="67" spans="3:3">
      <c r="C67" t="str">
        <f ca="1">IF(ROW(74:74)&gt;COUNTA(onglets)," ",INDEX(onglets,ROW(74:74)))</f>
        <v> </v>
      </c>
    </row>
    <row r="68" spans="3:3">
      <c r="C68" t="str">
        <f ca="1">IF(ROW(75:75)&gt;COUNTA(onglets)," ",INDEX(onglets,ROW(75:75)))</f>
        <v> </v>
      </c>
    </row>
    <row r="69" spans="3:3">
      <c r="C69" t="str">
        <f ca="1">IF(ROW(76:76)&gt;COUNTA(onglets)," ",INDEX(onglets,ROW(76:76)))</f>
        <v> </v>
      </c>
    </row>
    <row r="70" spans="3:3">
      <c r="C70" t="str">
        <f ca="1">IF(ROW(77:77)&gt;COUNTA(onglets)," ",INDEX(onglets,ROW(77:77)))</f>
        <v> </v>
      </c>
    </row>
    <row r="71" spans="3:3">
      <c r="C71" t="str">
        <f ca="1">IF(ROW(78:78)&gt;COUNTA(onglets)," ",INDEX(onglets,ROW(78:78)))</f>
        <v> </v>
      </c>
    </row>
    <row r="72" spans="3:3">
      <c r="C72" t="str">
        <f ca="1">IF(ROW(79:79)&gt;COUNTA(onglets)," ",INDEX(onglets,ROW(79:79)))</f>
        <v> </v>
      </c>
    </row>
    <row r="73" spans="3:3">
      <c r="C73" t="str">
        <f ca="1">IF(ROW(80:80)&gt;COUNTA(onglets)," ",INDEX(onglets,ROW(80:80)))</f>
        <v> </v>
      </c>
    </row>
    <row r="74" spans="3:3">
      <c r="C74" t="str">
        <f ca="1">IF(ROW(81:81)&gt;COUNTA(onglets)," ",INDEX(onglets,ROW(81:81)))</f>
        <v> </v>
      </c>
    </row>
    <row r="75" spans="3:3">
      <c r="C75" t="str">
        <f ca="1">IF(ROW(82:82)&gt;COUNTA(onglets)," ",INDEX(onglets,ROW(82:82)))</f>
        <v> </v>
      </c>
    </row>
    <row r="76" spans="3:3">
      <c r="C76" t="str">
        <f ca="1">IF(ROW(83:83)&gt;COUNTA(onglets)," ",INDEX(onglets,ROW(83:83)))</f>
        <v> </v>
      </c>
    </row>
    <row r="77" spans="3:3">
      <c r="C77" t="str">
        <f ca="1">IF(ROW(84:84)&gt;COUNTA(onglets)," ",INDEX(onglets,ROW(84:84)))</f>
        <v> </v>
      </c>
    </row>
    <row r="78" spans="3:3">
      <c r="C78" t="str">
        <f ca="1">IF(ROW(85:85)&gt;COUNTA(onglets)," ",INDEX(onglets,ROW(85:85)))</f>
        <v> </v>
      </c>
    </row>
    <row r="79" spans="3:3">
      <c r="C79" t="str">
        <f ca="1">IF(ROW(86:86)&gt;COUNTA(onglets)," ",INDEX(onglets,ROW(86:86)))</f>
        <v> </v>
      </c>
    </row>
    <row r="80" spans="3:3">
      <c r="C80" t="str">
        <f ca="1">IF(ROW(87:87)&gt;COUNTA(onglets)," ",INDEX(onglets,ROW(87:87)))</f>
        <v> </v>
      </c>
    </row>
    <row r="81" spans="3:3">
      <c r="C81" t="str">
        <f ca="1">IF(ROW(88:88)&gt;COUNTA(onglets)," ",INDEX(onglets,ROW(88:88)))</f>
        <v> </v>
      </c>
    </row>
    <row r="82" spans="3:3">
      <c r="C82" t="str">
        <f ca="1">IF(ROW(89:89)&gt;COUNTA(onglets)," ",INDEX(onglets,ROW(89:89)))</f>
        <v> </v>
      </c>
    </row>
    <row r="83" spans="3:3">
      <c r="C83" t="str">
        <f ca="1">IF(ROW(90:90)&gt;COUNTA(onglets)," ",INDEX(onglets,ROW(90:90)))</f>
        <v> </v>
      </c>
    </row>
    <row r="84" spans="3:3">
      <c r="C84" t="str">
        <f ca="1">IF(ROW(83:83)&gt;COUNTA(onglets)," ",INDEX(onglets,ROW(83:83)))</f>
        <v> </v>
      </c>
    </row>
    <row r="85" spans="3:3">
      <c r="C85" t="str">
        <f ca="1">IF(ROW(84:84)&gt;COUNTA(onglets)," ",INDEX(onglets,ROW(84:84)))</f>
        <v> </v>
      </c>
    </row>
    <row r="86" spans="3:3">
      <c r="C86" t="str">
        <f ca="1">IF(ROW(85:85)&gt;COUNTA(onglets)," ",INDEX(onglets,ROW(85:85)))</f>
        <v> </v>
      </c>
    </row>
    <row r="87" spans="3:3">
      <c r="C87" t="str">
        <f ca="1">IF(ROW(86:86)&gt;COUNTA(onglets)," ",INDEX(onglets,ROW(86:86)))</f>
        <v> </v>
      </c>
    </row>
    <row r="88" spans="3:3">
      <c r="C88" t="str">
        <f ca="1">IF(ROW(87:87)&gt;COUNTA(onglets)," ",INDEX(onglets,ROW(87:87)))</f>
        <v> </v>
      </c>
    </row>
    <row r="89" spans="3:3">
      <c r="C89" t="str">
        <f ca="1">IF(ROW(88:88)&gt;COUNTA(onglets)," ",INDEX(onglets,ROW(88:88)))</f>
        <v> </v>
      </c>
    </row>
    <row r="90" spans="3:3">
      <c r="C90" t="str">
        <f ca="1">IF(ROW(89:89)&gt;COUNTA(onglets)," ",INDEX(onglets,ROW(89:89)))</f>
        <v> </v>
      </c>
    </row>
    <row r="91" spans="3:3">
      <c r="C91" t="str">
        <f ca="1">IF(ROW(90:90)&gt;COUNTA(onglets)," ",INDEX(onglets,ROW(90:90)))</f>
        <v> </v>
      </c>
    </row>
    <row r="92" spans="3:3">
      <c r="C92" t="str">
        <f ca="1">IF(ROW(91:91)&gt;COUNTA(onglets)," ",INDEX(onglets,ROW(91:91)))</f>
        <v> </v>
      </c>
    </row>
    <row r="93" spans="3:3">
      <c r="C93" t="str">
        <f ca="1">IF(ROW(92:92)&gt;COUNTA(onglets)," ",INDEX(onglets,ROW(92:92)))</f>
        <v> </v>
      </c>
    </row>
    <row r="94" spans="3:3">
      <c r="C94" t="str">
        <f ca="1">IF(ROW(93:93)&gt;COUNTA(onglets)," ",INDEX(onglets,ROW(93:93)))</f>
        <v> </v>
      </c>
    </row>
    <row r="95" spans="3:3">
      <c r="C95" t="str">
        <f ca="1">IF(ROW(94:94)&gt;COUNTA(onglets)," ",INDEX(onglets,ROW(94:94)))</f>
        <v> </v>
      </c>
    </row>
    <row r="96" spans="3:3">
      <c r="C96" t="str">
        <f ca="1">IF(ROW(95:95)&gt;COUNTA(onglets)," ",INDEX(onglets,ROW(95:95)))</f>
        <v> </v>
      </c>
    </row>
    <row r="97" spans="3:3">
      <c r="C97" t="str">
        <f ca="1">IF(ROW(96:96)&gt;COUNTA(onglets)," ",INDEX(onglets,ROW(96:96)))</f>
        <v> </v>
      </c>
    </row>
    <row r="98" spans="3:3">
      <c r="C98" t="str">
        <f ca="1">IF(ROW(97:97)&gt;COUNTA(onglets)," ",INDEX(onglets,ROW(97:97)))</f>
        <v> </v>
      </c>
    </row>
    <row r="99" spans="3:3">
      <c r="C99" t="str">
        <f ca="1">IF(ROW(98:98)&gt;COUNTA(onglets)," ",INDEX(onglets,ROW(98:98)))</f>
        <v> </v>
      </c>
    </row>
    <row r="100" spans="3:3">
      <c r="C100" t="str">
        <f ca="1">IF(ROW(99:99)&gt;COUNTA(onglets)," ",INDEX(onglets,ROW(99:99)))</f>
        <v> </v>
      </c>
    </row>
    <row r="101" spans="3:3">
      <c r="C101" t="str">
        <f ca="1">IF(ROW(100:100)&gt;COUNTA(onglets)," ",INDEX(onglets,ROW(100:100)))</f>
        <v> </v>
      </c>
    </row>
    <row r="102" spans="3:3">
      <c r="C102" t="str">
        <f ca="1">IF(ROW(101:101)&gt;COUNTA(onglets)," ",INDEX(onglets,ROW(101:101)))</f>
        <v> </v>
      </c>
    </row>
  </sheetData>
  <sortState ref="J3:M29">
    <sortCondition descending="1" ref="J3:J28"/>
    <sortCondition ref="K3:K28"/>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
  <sheetViews>
    <sheetView workbookViewId="0">
      <selection activeCell="E37" sqref="E37"/>
    </sheetView>
  </sheetViews>
  <sheetFormatPr baseColWidth="10" defaultRowHeight="12.7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AFFAIRES GENERALES</v>
      </c>
      <c r="D3" s="348"/>
      <c r="E3" s="348"/>
      <c r="F3" s="247"/>
      <c r="G3" s="52">
        <f>VLOOKUP(C4,METIERS,15,FALSE)</f>
        <v>27</v>
      </c>
      <c r="H3" s="352" t="s">
        <v>2</v>
      </c>
      <c r="I3" s="353"/>
      <c r="J3" s="353"/>
      <c r="K3" s="353"/>
      <c r="L3" s="353"/>
      <c r="M3" s="353"/>
      <c r="N3" s="354"/>
    </row>
    <row r="4" spans="1:16" ht="22.5">
      <c r="A4" s="54"/>
      <c r="B4" s="55" t="s">
        <v>0</v>
      </c>
      <c r="C4" s="121">
        <v>11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administratifs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496</v>
      </c>
      <c r="D7" s="350"/>
      <c r="E7" s="350"/>
      <c r="F7" s="350"/>
      <c r="G7" s="351"/>
      <c r="H7" s="47"/>
      <c r="I7" s="339" t="s">
        <v>98</v>
      </c>
      <c r="J7" s="355"/>
      <c r="K7" s="355"/>
      <c r="L7" s="355"/>
      <c r="M7" s="355"/>
      <c r="N7" s="356"/>
    </row>
    <row r="8" spans="1:16" ht="12.95" customHeight="1">
      <c r="A8" s="6"/>
      <c r="B8" s="230" t="s">
        <v>482</v>
      </c>
      <c r="C8" s="375" t="s">
        <v>541</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INDEX(OFFSET('IFSE-A'!$C$111:$C$116,,MATCH('DAG-CRIGNON'!$C$9,'IFSE-A'!$D$110:$L$110,0)),MATCH('DAG-CRIGNON'!$C$5,'IFSE-A'!$C$111:$C$116,1))</f>
        <v>0</v>
      </c>
      <c r="H9" s="10"/>
      <c r="I9" s="339" t="s">
        <v>99</v>
      </c>
      <c r="J9" s="340"/>
      <c r="K9" s="340"/>
      <c r="L9" s="340"/>
      <c r="M9" s="340"/>
      <c r="N9" s="341"/>
    </row>
    <row r="10" spans="1:16" ht="12.95" customHeight="1">
      <c r="A10" s="73"/>
      <c r="B10" s="230" t="s">
        <v>483</v>
      </c>
      <c r="C10" s="388" t="s">
        <v>497</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1</v>
      </c>
      <c r="H18" s="10"/>
      <c r="I18" s="340"/>
      <c r="J18" s="340"/>
      <c r="K18" s="340"/>
      <c r="L18" s="340"/>
      <c r="M18" s="340"/>
      <c r="N18" s="341"/>
      <c r="P18" s="81"/>
    </row>
    <row r="19" spans="1:16" ht="14.1" customHeight="1">
      <c r="A19" s="7"/>
      <c r="B19" s="14" t="s">
        <v>450</v>
      </c>
      <c r="C19" s="8"/>
      <c r="D19" s="8"/>
      <c r="E19" s="8"/>
      <c r="F19" s="9" t="s">
        <v>5</v>
      </c>
      <c r="G19" s="124">
        <v>2</v>
      </c>
      <c r="H19" s="10"/>
      <c r="I19" s="340"/>
      <c r="J19" s="340"/>
      <c r="K19" s="340"/>
      <c r="L19" s="340"/>
      <c r="M19" s="340"/>
      <c r="N19" s="341"/>
      <c r="P19" s="82"/>
    </row>
    <row r="20" spans="1:16" ht="14.1" customHeight="1">
      <c r="A20" s="4"/>
      <c r="B20" s="11"/>
      <c r="C20" s="11"/>
      <c r="D20" s="11"/>
      <c r="E20" s="11"/>
      <c r="F20" s="123" t="s">
        <v>442</v>
      </c>
      <c r="G20" s="125">
        <f>SUM(G15:G19)*3</f>
        <v>9</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0</v>
      </c>
      <c r="H25" s="45"/>
      <c r="I25" s="339" t="s">
        <v>104</v>
      </c>
      <c r="J25" s="340"/>
      <c r="K25" s="340"/>
      <c r="L25" s="340"/>
      <c r="M25" s="340"/>
      <c r="N25" s="341"/>
    </row>
    <row r="26" spans="1:16" ht="14.1" customHeight="1">
      <c r="A26" s="7"/>
      <c r="B26" s="14" t="s">
        <v>453</v>
      </c>
      <c r="C26" s="8"/>
      <c r="D26" s="8"/>
      <c r="E26" s="8"/>
      <c r="F26" s="9" t="s">
        <v>9</v>
      </c>
      <c r="G26" s="124">
        <v>2</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1</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145.80000000000001</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1</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7</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176.4</v>
      </c>
      <c r="N47" s="372"/>
    </row>
    <row r="48" spans="1:14" s="1" customFormat="1" ht="14.1" customHeight="1">
      <c r="A48" s="234"/>
      <c r="B48" s="46"/>
      <c r="C48" s="46"/>
      <c r="D48" s="46"/>
      <c r="E48" s="413" t="s">
        <v>106</v>
      </c>
      <c r="F48" s="414"/>
      <c r="G48" s="61">
        <f ca="1">SUM(G9,G11,G20,G32,G46)</f>
        <v>27</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48"/>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G59" sqref="G5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504</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INDEX(OFFSET('IFSE-A'!$C$111:$C$116,,MATCH('PFSS-ANDRIEU'!$C$9,'IFSE-A'!$D$110:$L$110,0)),MATCH('PFSS-ANDRIEU'!$C$5,'IFSE-A'!$C$111:$C$116,1))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186.3</v>
      </c>
      <c r="N47" s="372"/>
    </row>
    <row r="48" spans="1:14" s="1" customFormat="1" ht="14.1" customHeight="1">
      <c r="A48" s="234"/>
      <c r="B48" s="46"/>
      <c r="C48" s="46"/>
      <c r="D48" s="46"/>
      <c r="E48" s="413" t="s">
        <v>106</v>
      </c>
      <c r="F48" s="414"/>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7"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34"/>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551</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INDEX(OFFSET('IFSE-A'!$C$111:$C$116,,MATCH('PFSS-ANOC'!$C$9,'IFSE-A'!$D$110:$L$110,0)),MATCH('PFSS-ANOC'!$C$5,'IFSE-A'!$C$111:$C$116,1))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186.3</v>
      </c>
      <c r="N47" s="372"/>
    </row>
    <row r="48" spans="1:14" s="1" customFormat="1" ht="14.1" customHeight="1">
      <c r="A48" s="234"/>
      <c r="B48" s="46"/>
      <c r="C48" s="46"/>
      <c r="D48" s="46"/>
      <c r="E48" s="413" t="s">
        <v>106</v>
      </c>
      <c r="F48" s="414"/>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3"/>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I25:N27"/>
    <mergeCell ref="I29:N29"/>
    <mergeCell ref="B34:G34"/>
    <mergeCell ref="B35:G35"/>
    <mergeCell ref="I35:N35"/>
    <mergeCell ref="L39:M39"/>
    <mergeCell ref="B14:G14"/>
    <mergeCell ref="I14:N15"/>
    <mergeCell ref="I16:N16"/>
    <mergeCell ref="I17:N21"/>
    <mergeCell ref="B22:G22"/>
    <mergeCell ref="I22:N24"/>
    <mergeCell ref="B23:G23"/>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F1 C9">
      <formula1>"A1,A2,A3,A4,B1,B2,B3,C1,C2"</formula1>
    </dataValidation>
    <dataValidation type="list" allowBlank="1" showInputMessage="1" showErrorMessage="1" sqref="G11">
      <formula1>"1,2,3,4,5,6,7,8,9"</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3" workbookViewId="0">
      <selection activeCell="I33" sqref="I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506</v>
      </c>
      <c r="D7" s="350"/>
      <c r="E7" s="350"/>
      <c r="F7" s="350"/>
      <c r="G7" s="351"/>
      <c r="H7" s="47"/>
      <c r="I7" s="339" t="s">
        <v>98</v>
      </c>
      <c r="J7" s="355"/>
      <c r="K7" s="355"/>
      <c r="L7" s="355"/>
      <c r="M7" s="355"/>
      <c r="N7" s="356"/>
    </row>
    <row r="8" spans="1:16" ht="12.95" customHeight="1">
      <c r="A8" s="6"/>
      <c r="B8" s="230" t="s">
        <v>482</v>
      </c>
      <c r="C8" s="375" t="s">
        <v>507</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INDEX(OFFSET('IFSE-A'!$C$111:$C$116,,MATCH('PFSS-BONONI'!$C$9,'IFSE-A'!$D$110:$L$110,0)),MATCH('PFSS-BONONI'!$C$5,'IFSE-A'!$C$111:$C$116,1))</f>
        <v>0</v>
      </c>
      <c r="H9" s="10"/>
      <c r="I9" s="339" t="s">
        <v>99</v>
      </c>
      <c r="J9" s="340"/>
      <c r="K9" s="340"/>
      <c r="L9" s="340"/>
      <c r="M9" s="340"/>
      <c r="N9" s="341"/>
    </row>
    <row r="10" spans="1:16" ht="12.95" customHeight="1">
      <c r="A10" s="73"/>
      <c r="B10" s="230" t="s">
        <v>483</v>
      </c>
      <c r="C10" s="388" t="s">
        <v>498</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1</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175.5</v>
      </c>
      <c r="N47" s="372"/>
    </row>
    <row r="48" spans="1:14" s="1" customFormat="1" ht="14.1" customHeight="1">
      <c r="A48" s="234"/>
      <c r="B48" s="46"/>
      <c r="C48" s="46"/>
      <c r="D48" s="46"/>
      <c r="E48" s="413" t="s">
        <v>106</v>
      </c>
      <c r="F48" s="414"/>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AFFAIRES GENERALES</v>
      </c>
      <c r="D3" s="348"/>
      <c r="E3" s="348"/>
      <c r="F3" s="320"/>
      <c r="G3" s="52">
        <f>VLOOKUP(C4,METIERS,15,FALSE)</f>
        <v>28</v>
      </c>
      <c r="H3" s="352" t="s">
        <v>2</v>
      </c>
      <c r="I3" s="353"/>
      <c r="J3" s="353"/>
      <c r="K3" s="353"/>
      <c r="L3" s="353"/>
      <c r="M3" s="353"/>
      <c r="N3" s="354"/>
    </row>
    <row r="4" spans="1:16" ht="22.5">
      <c r="A4" s="54"/>
      <c r="B4" s="55" t="s">
        <v>0</v>
      </c>
      <c r="C4" s="121">
        <v>12</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administratifs-Adjoints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501</v>
      </c>
      <c r="D7" s="350"/>
      <c r="E7" s="350"/>
      <c r="F7" s="350"/>
      <c r="G7" s="351"/>
      <c r="H7" s="47"/>
      <c r="I7" s="339" t="s">
        <v>98</v>
      </c>
      <c r="J7" s="355"/>
      <c r="K7" s="355"/>
      <c r="L7" s="355"/>
      <c r="M7" s="355"/>
      <c r="N7" s="356"/>
    </row>
    <row r="8" spans="1:16" ht="12.95" customHeight="1">
      <c r="A8" s="6"/>
      <c r="B8" s="230" t="s">
        <v>482</v>
      </c>
      <c r="C8" s="375" t="s">
        <v>502</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INDEX(OFFSET('IFSE-A'!$C$111:$C$116,,MATCH('PFSS-BRUNEL'!$C$9,'IFSE-A'!$D$110:$L$110,0)),MATCH('PFSS-BRUNEL'!$C$5,'IFSE-A'!$C$111:$C$116,1))</f>
        <v>0</v>
      </c>
      <c r="H9" s="10"/>
      <c r="I9" s="339" t="s">
        <v>99</v>
      </c>
      <c r="J9" s="340"/>
      <c r="K9" s="340"/>
      <c r="L9" s="340"/>
      <c r="M9" s="340"/>
      <c r="N9" s="341"/>
    </row>
    <row r="10" spans="1:16" ht="12.95" customHeight="1">
      <c r="A10" s="73"/>
      <c r="B10" s="230" t="s">
        <v>483</v>
      </c>
      <c r="C10" s="388" t="s">
        <v>505</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0</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0</v>
      </c>
      <c r="H27" s="87"/>
      <c r="I27" s="405"/>
      <c r="J27" s="405"/>
      <c r="K27" s="405"/>
      <c r="L27" s="405"/>
      <c r="M27" s="405"/>
      <c r="N27" s="406"/>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0</v>
      </c>
    </row>
    <row r="32" spans="1:16" ht="14.1" customHeight="1">
      <c r="A32" s="126"/>
      <c r="B32" s="11"/>
      <c r="C32" s="11"/>
      <c r="D32" s="11"/>
      <c r="E32" s="11"/>
      <c r="F32" s="123" t="s">
        <v>443</v>
      </c>
      <c r="G32" s="125">
        <f>SUM(G24:G31)*2</f>
        <v>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2</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3</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118.8</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2</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12</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157.05000000000001</v>
      </c>
      <c r="N47" s="372"/>
    </row>
    <row r="48" spans="1:14" s="1" customFormat="1" ht="14.1" customHeight="1">
      <c r="A48" s="234"/>
      <c r="B48" s="46"/>
      <c r="C48" s="46"/>
      <c r="D48" s="46"/>
      <c r="E48" s="413" t="s">
        <v>106</v>
      </c>
      <c r="F48" s="414"/>
      <c r="G48" s="61">
        <f ca="1">SUM(G9,G11,G20,G32,G46)</f>
        <v>22</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5.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4" sqref="I54"/>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508</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INDEX(OFFSET('IFSE-A'!$C$111:$C$116,,MATCH('PFSS-CRESPILLO'!$C$9,'IFSE-A'!$D$110:$L$110,0)),MATCH('PFSS-CRESPILLO'!$C$5,'IFSE-A'!$C$111:$C$116,1))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1</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160.19999999999999</v>
      </c>
      <c r="N47" s="372"/>
    </row>
    <row r="48" spans="1:14" s="1" customFormat="1" ht="14.1" customHeight="1">
      <c r="A48" s="234"/>
      <c r="B48" s="46"/>
      <c r="C48" s="46"/>
      <c r="D48" s="46"/>
      <c r="E48" s="413" t="s">
        <v>106</v>
      </c>
      <c r="F48" s="414"/>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6.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509</v>
      </c>
      <c r="D7" s="350"/>
      <c r="E7" s="350"/>
      <c r="F7" s="350"/>
      <c r="G7" s="351"/>
      <c r="H7" s="47"/>
      <c r="I7" s="339" t="s">
        <v>98</v>
      </c>
      <c r="J7" s="355"/>
      <c r="K7" s="355"/>
      <c r="L7" s="355"/>
      <c r="M7" s="355"/>
      <c r="N7" s="356"/>
    </row>
    <row r="8" spans="1:16" ht="12.95" customHeight="1">
      <c r="A8" s="6"/>
      <c r="B8" s="230" t="s">
        <v>482</v>
      </c>
      <c r="C8" s="375" t="s">
        <v>510</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INDEX(OFFSET('IFSE-A'!$C$111:$C$116,,MATCH('PFSS-PREIGNAN'!$C$9,'IFSE-A'!$D$110:$L$110,0)),MATCH('PFSS-PREIGNAN'!$C$5,'IFSE-A'!$C$111:$C$116,1))</f>
        <v>0</v>
      </c>
      <c r="H9" s="10"/>
      <c r="I9" s="339" t="s">
        <v>99</v>
      </c>
      <c r="J9" s="340"/>
      <c r="K9" s="340"/>
      <c r="L9" s="340"/>
      <c r="M9" s="340"/>
      <c r="N9" s="341"/>
    </row>
    <row r="10" spans="1:16" ht="12.95" customHeight="1">
      <c r="A10" s="73"/>
      <c r="B10" s="230" t="s">
        <v>483</v>
      </c>
      <c r="C10" s="388" t="s">
        <v>500</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20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0</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2</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171</v>
      </c>
      <c r="N47" s="372"/>
    </row>
    <row r="48" spans="1:14" s="1" customFormat="1" ht="14.1" customHeight="1">
      <c r="A48" s="234"/>
      <c r="B48" s="46"/>
      <c r="C48" s="46"/>
      <c r="D48" s="46"/>
      <c r="E48" s="413" t="s">
        <v>106</v>
      </c>
      <c r="F48" s="414"/>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7.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4"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511</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INDEX(OFFSET('IFSE-A'!$C$111:$C$116,,MATCH('PFSS-BEGHELLI'!$C$9,'IFSE-A'!$D$110:$L$110,0)),MATCH('PFSS-BEGHELLI'!$C$5,'IFSE-A'!$C$111:$C$116,1))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186.3</v>
      </c>
      <c r="N47" s="372"/>
    </row>
    <row r="48" spans="1:14" s="1" customFormat="1" ht="14.1" customHeight="1">
      <c r="A48" s="234"/>
      <c r="B48" s="46"/>
      <c r="C48" s="46"/>
      <c r="D48" s="46"/>
      <c r="E48" s="413" t="s">
        <v>106</v>
      </c>
      <c r="F48" s="414"/>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8.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512</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INDEX(OFFSET('IFSE-A'!$C$111:$C$116,,MATCH('PFSS-BERTUCCI'!$C$9,'IFSE-A'!$D$110:$L$110,0)),MATCH('PFSS-BERTUCCI'!$C$5,'IFSE-A'!$C$111:$C$116,1))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152.54999999999998</v>
      </c>
      <c r="N47" s="372"/>
    </row>
    <row r="48" spans="1:14" s="1" customFormat="1" ht="14.1" customHeight="1">
      <c r="A48" s="234"/>
      <c r="B48" s="46"/>
      <c r="C48" s="46"/>
      <c r="D48" s="46"/>
      <c r="E48" s="413" t="s">
        <v>106</v>
      </c>
      <c r="F48" s="414"/>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9.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0"/>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513</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INDEX(OFFSET('IFSE-A'!$C$111:$C$116,,MATCH('PFSS-COLLOMP'!$C$9,'IFSE-A'!$D$110:$L$110,0)),MATCH('PFSS-COLLOMP'!$C$5,'IFSE-A'!$C$111:$C$116,1))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152.54999999999998</v>
      </c>
      <c r="N47" s="372"/>
    </row>
    <row r="48" spans="1:14" s="1" customFormat="1" ht="14.1" customHeight="1">
      <c r="A48" s="234"/>
      <c r="B48" s="46"/>
      <c r="C48" s="46"/>
      <c r="D48" s="46"/>
      <c r="E48" s="413" t="s">
        <v>106</v>
      </c>
      <c r="F48" s="414"/>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3"/>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503</v>
      </c>
      <c r="D7" s="350"/>
      <c r="E7" s="350"/>
      <c r="F7" s="350"/>
      <c r="G7" s="351"/>
      <c r="H7" s="47"/>
      <c r="I7" s="339" t="s">
        <v>98</v>
      </c>
      <c r="J7" s="355"/>
      <c r="K7" s="355"/>
      <c r="L7" s="355"/>
      <c r="M7" s="355"/>
      <c r="N7" s="356"/>
    </row>
    <row r="8" spans="1:16" ht="12.95" customHeight="1">
      <c r="A8" s="6"/>
      <c r="B8" s="230" t="s">
        <v>482</v>
      </c>
      <c r="C8" s="375" t="s">
        <v>514</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INDEX(OFFSET('IFSE-A'!$C$111:$C$116,,MATCH('PFSS-BRALIA'!$C$9,'IFSE-A'!$D$110:$L$110,0)),MATCH('PFSS-BRALIA'!$C$5,'IFSE-A'!$C$111:$C$116,1))</f>
        <v>0</v>
      </c>
      <c r="H9" s="10"/>
      <c r="I9" s="339" t="s">
        <v>99</v>
      </c>
      <c r="J9" s="340"/>
      <c r="K9" s="340"/>
      <c r="L9" s="340"/>
      <c r="M9" s="340"/>
      <c r="N9" s="341"/>
    </row>
    <row r="10" spans="1:16" ht="12.95" customHeight="1">
      <c r="A10" s="73"/>
      <c r="B10" s="230" t="s">
        <v>483</v>
      </c>
      <c r="C10" s="388" t="s">
        <v>500</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0</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418"/>
    </row>
    <row r="43" spans="1:14" s="1" customFormat="1" ht="14.1" customHeight="1">
      <c r="A43" s="7"/>
      <c r="B43" s="14" t="s">
        <v>466</v>
      </c>
      <c r="C43" s="8"/>
      <c r="D43" s="8"/>
      <c r="E43" s="8"/>
      <c r="F43" s="9" t="s">
        <v>10</v>
      </c>
      <c r="G43" s="124">
        <v>0</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186.3</v>
      </c>
      <c r="N47" s="372"/>
    </row>
    <row r="48" spans="1:14" s="1" customFormat="1" ht="14.1" customHeight="1">
      <c r="A48" s="234"/>
      <c r="B48" s="46"/>
      <c r="C48" s="46"/>
      <c r="D48" s="46"/>
      <c r="E48" s="413" t="s">
        <v>106</v>
      </c>
      <c r="F48" s="414"/>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3"/>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515</v>
      </c>
      <c r="D7" s="350"/>
      <c r="E7" s="350"/>
      <c r="F7" s="350"/>
      <c r="G7" s="351"/>
      <c r="H7" s="47"/>
      <c r="I7" s="339" t="s">
        <v>98</v>
      </c>
      <c r="J7" s="355"/>
      <c r="K7" s="355"/>
      <c r="L7" s="355"/>
      <c r="M7" s="355"/>
      <c r="N7" s="356"/>
    </row>
    <row r="8" spans="1:16" ht="12.95" customHeight="1">
      <c r="A8" s="6"/>
      <c r="B8" s="230" t="s">
        <v>482</v>
      </c>
      <c r="C8" s="375" t="s">
        <v>516</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INDEX(OFFSET('IFSE-A'!$C$111:$C$116,,MATCH('PFSS-COSTANTINI'!$C$9,'IFSE-A'!$D$110:$L$110,0)),MATCH('PFSS-COSTANTINI'!$C$5,'IFSE-A'!$C$111:$C$116,1))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1</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187.2</v>
      </c>
      <c r="N47" s="372"/>
    </row>
    <row r="48" spans="1:14" s="1" customFormat="1" ht="14.1" customHeight="1">
      <c r="A48" s="234"/>
      <c r="B48" s="46"/>
      <c r="C48" s="46"/>
      <c r="D48" s="46"/>
      <c r="E48" s="413" t="s">
        <v>106</v>
      </c>
      <c r="F48" s="414"/>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RESTAURATION COLLECTIVE</v>
      </c>
      <c r="D3" s="348"/>
      <c r="E3" s="348"/>
      <c r="F3" s="323"/>
      <c r="G3" s="52">
        <f>VLOOKUP(C4,METIERS,15,FALSE)</f>
        <v>212</v>
      </c>
      <c r="H3" s="352" t="s">
        <v>2</v>
      </c>
      <c r="I3" s="353"/>
      <c r="J3" s="353"/>
      <c r="K3" s="353"/>
      <c r="L3" s="353"/>
      <c r="M3" s="353"/>
      <c r="N3" s="354"/>
    </row>
    <row r="4" spans="1:16" ht="22.5">
      <c r="A4" s="54"/>
      <c r="B4" s="55" t="s">
        <v>0</v>
      </c>
      <c r="C4" s="121">
        <v>181</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515</v>
      </c>
      <c r="D7" s="350"/>
      <c r="E7" s="350"/>
      <c r="F7" s="350"/>
      <c r="G7" s="351"/>
      <c r="H7" s="47"/>
      <c r="I7" s="339" t="s">
        <v>98</v>
      </c>
      <c r="J7" s="355"/>
      <c r="K7" s="355"/>
      <c r="L7" s="355"/>
      <c r="M7" s="355"/>
      <c r="N7" s="356"/>
    </row>
    <row r="8" spans="1:16" ht="12.95" customHeight="1">
      <c r="A8" s="6"/>
      <c r="B8" s="230" t="s">
        <v>482</v>
      </c>
      <c r="C8" s="375" t="s">
        <v>517</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INDEX(OFFSET('IFSE-A'!$C$111:$C$116,,MATCH('PFSS-LASSO'!$C$9,'IFSE-A'!$D$110:$L$110,0)),MATCH('PFSS-LASSO'!$C$5,'IFSE-A'!$C$111:$C$116,1))</f>
        <v>0</v>
      </c>
      <c r="H9" s="10"/>
      <c r="I9" s="339" t="s">
        <v>99</v>
      </c>
      <c r="J9" s="340"/>
      <c r="K9" s="340"/>
      <c r="L9" s="340"/>
      <c r="M9" s="340"/>
      <c r="N9" s="341"/>
    </row>
    <row r="10" spans="1:16" ht="12.95" customHeight="1">
      <c r="A10" s="73"/>
      <c r="B10" s="230" t="s">
        <v>483</v>
      </c>
      <c r="C10" s="388" t="s">
        <v>498</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1</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187.2</v>
      </c>
      <c r="N47" s="372"/>
    </row>
    <row r="48" spans="1:14" s="1" customFormat="1" ht="14.1" customHeight="1">
      <c r="A48" s="234"/>
      <c r="B48" s="46"/>
      <c r="C48" s="46"/>
      <c r="D48" s="46"/>
      <c r="E48" s="413" t="s">
        <v>106</v>
      </c>
      <c r="F48" s="414"/>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J51" sqref="J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3"/>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519</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INDEX(OFFSET('IFSE-A'!$C$111:$C$116,,MATCH('PFSS-SIGEL'!$C$9,'IFSE-A'!$D$110:$L$110,0)),MATCH('PFSS-SIGEL'!$C$5,'IFSE-A'!$C$111:$C$116,1))</f>
        <v>0</v>
      </c>
      <c r="H9" s="10"/>
      <c r="I9" s="339" t="s">
        <v>99</v>
      </c>
      <c r="J9" s="340"/>
      <c r="K9" s="340"/>
      <c r="L9" s="340"/>
      <c r="M9" s="340"/>
      <c r="N9" s="341"/>
    </row>
    <row r="10" spans="1:16" ht="12.95" customHeight="1">
      <c r="A10" s="73"/>
      <c r="B10" s="230" t="s">
        <v>483</v>
      </c>
      <c r="C10" s="388" t="s">
        <v>520</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0</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187.2</v>
      </c>
      <c r="N47" s="372"/>
    </row>
    <row r="48" spans="1:14" s="1" customFormat="1" ht="14.1" customHeight="1">
      <c r="A48" s="234"/>
      <c r="B48" s="46"/>
      <c r="C48" s="46"/>
      <c r="D48" s="46"/>
      <c r="E48" s="413" t="s">
        <v>106</v>
      </c>
      <c r="F48" s="414"/>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E12" sqref="E12"/>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4"/>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521</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INDEX(OFFSET('IFSE-A'!$C$111:$C$116,,MATCH('PFSS-FORNIELES'!$C$9,'IFSE-A'!$D$110:$L$110,0)),MATCH('PFSS-FORNIELES'!$C$5,'IFSE-A'!$C$111:$C$116,1))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0</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187.2</v>
      </c>
      <c r="N47" s="372"/>
    </row>
    <row r="48" spans="1:14" s="1" customFormat="1" ht="14.1" customHeight="1">
      <c r="A48" s="234"/>
      <c r="B48" s="46"/>
      <c r="C48" s="46"/>
      <c r="D48" s="46"/>
      <c r="E48" s="413" t="s">
        <v>106</v>
      </c>
      <c r="F48" s="414"/>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5.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J50" sqref="J5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4"/>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522</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INDEX(OFFSET('IFSE-A'!$C$111:$C$116,,MATCH('PFSS-DI COSMO'!$C$9,'IFSE-A'!$D$110:$L$110,0)),MATCH('PFSS-DI COSMO'!$C$5,'IFSE-A'!$C$111:$C$116,1))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0</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187.2</v>
      </c>
      <c r="N47" s="372"/>
    </row>
    <row r="48" spans="1:14" s="1" customFormat="1" ht="14.1" customHeight="1">
      <c r="A48" s="234"/>
      <c r="B48" s="46"/>
      <c r="C48" s="46"/>
      <c r="D48" s="46"/>
      <c r="E48" s="413" t="s">
        <v>106</v>
      </c>
      <c r="F48" s="414"/>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6.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0" sqref="N3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7"/>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523</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INDEX(OFFSET('IFSE-A'!$C$111:$C$116,,MATCH('PFSS-FUSELIER'!$C$9,'IFSE-A'!$D$110:$L$110,0)),MATCH('PFSS-FUSELIER'!$C$5,'IFSE-A'!$C$111:$C$116,1))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184.95</v>
      </c>
      <c r="N47" s="372"/>
    </row>
    <row r="48" spans="1:14" s="1" customFormat="1" ht="14.1" customHeight="1">
      <c r="A48" s="234"/>
      <c r="B48" s="46"/>
      <c r="C48" s="46"/>
      <c r="D48" s="46"/>
      <c r="E48" s="413" t="s">
        <v>106</v>
      </c>
      <c r="F48" s="414"/>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7.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7"/>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524</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INDEX(OFFSET('IFSE-A'!$C$111:$C$116,,MATCH('PFSS-MEHRUNG'!$C$9,'IFSE-A'!$D$110:$L$110,0)),MATCH('PFSS-MEHRUNG'!$C$5,'IFSE-A'!$C$111:$C$116,1))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184.95</v>
      </c>
      <c r="N47" s="372"/>
    </row>
    <row r="48" spans="1:14" s="1" customFormat="1" ht="14.1" customHeight="1">
      <c r="A48" s="234"/>
      <c r="B48" s="46"/>
      <c r="C48" s="46"/>
      <c r="D48" s="46"/>
      <c r="E48" s="413" t="s">
        <v>106</v>
      </c>
      <c r="F48" s="414"/>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8.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1" sqref="I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8"/>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525</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INDEX(OFFSET('IFSE-A'!$C$111:$C$116,,MATCH('PFSS-FILANCIA'!$C$9,'IFSE-A'!$D$110:$L$110,0)),MATCH('PFSS-FILANCIA'!$C$5,'IFSE-A'!$C$111:$C$116,1))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184.95</v>
      </c>
      <c r="N47" s="372"/>
    </row>
    <row r="48" spans="1:14" s="1" customFormat="1" ht="14.1" customHeight="1">
      <c r="A48" s="234"/>
      <c r="B48" s="46"/>
      <c r="C48" s="46"/>
      <c r="D48" s="46"/>
      <c r="E48" s="413" t="s">
        <v>106</v>
      </c>
      <c r="F48" s="414"/>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9.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ENTRETIEN ET SERVICES GENERAUX</v>
      </c>
      <c r="D3" s="348"/>
      <c r="E3" s="348"/>
      <c r="F3" s="328"/>
      <c r="G3" s="52">
        <f>VLOOKUP(C4,METIERS,15,FALSE)</f>
        <v>111</v>
      </c>
      <c r="H3" s="352" t="s">
        <v>2</v>
      </c>
      <c r="I3" s="353"/>
      <c r="J3" s="353"/>
      <c r="K3" s="353"/>
      <c r="L3" s="353"/>
      <c r="M3" s="353"/>
      <c r="N3" s="354"/>
    </row>
    <row r="4" spans="1:16" ht="22.5">
      <c r="A4" s="54"/>
      <c r="B4" s="55" t="s">
        <v>0</v>
      </c>
      <c r="C4" s="121">
        <v>86</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de maitrise-Adjoints techniques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518</v>
      </c>
      <c r="D7" s="350"/>
      <c r="E7" s="350"/>
      <c r="F7" s="350"/>
      <c r="G7" s="351"/>
      <c r="H7" s="47"/>
      <c r="I7" s="339" t="s">
        <v>98</v>
      </c>
      <c r="J7" s="355"/>
      <c r="K7" s="355"/>
      <c r="L7" s="355"/>
      <c r="M7" s="355"/>
      <c r="N7" s="356"/>
    </row>
    <row r="8" spans="1:16" ht="12.95" customHeight="1">
      <c r="A8" s="6"/>
      <c r="B8" s="230" t="s">
        <v>482</v>
      </c>
      <c r="C8" s="375" t="s">
        <v>526</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INDEX(OFFSET('IFSE-A'!$C$111:$C$116,,MATCH('PFSS-FERRER'!$C$9,'IFSE-A'!$D$110:$L$110,0)),MATCH('PFSS-FERRER'!$C$5,'IFSE-A'!$C$111:$C$116,1))</f>
        <v>0</v>
      </c>
      <c r="H9" s="10"/>
      <c r="I9" s="339" t="s">
        <v>99</v>
      </c>
      <c r="J9" s="340"/>
      <c r="K9" s="340"/>
      <c r="L9" s="340"/>
      <c r="M9" s="340"/>
      <c r="N9" s="341"/>
    </row>
    <row r="10" spans="1:16" ht="12.95" customHeight="1">
      <c r="A10" s="73"/>
      <c r="B10" s="230" t="s">
        <v>483</v>
      </c>
      <c r="C10" s="388" t="s">
        <v>499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0</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184.95</v>
      </c>
      <c r="N47" s="372"/>
    </row>
    <row r="48" spans="1:14" s="1" customFormat="1" ht="14.1" customHeight="1">
      <c r="A48" s="234"/>
      <c r="B48" s="46"/>
      <c r="C48" s="46"/>
      <c r="D48" s="46"/>
      <c r="E48" s="413" t="s">
        <v>106</v>
      </c>
      <c r="F48" s="414"/>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445</v>
      </c>
      <c r="D1" s="345"/>
      <c r="E1" s="128" t="s">
        <v>27</v>
      </c>
      <c r="F1" s="122" t="s">
        <v>22</v>
      </c>
      <c r="G1" s="129" t="s">
        <v>97</v>
      </c>
      <c r="H1" s="130"/>
      <c r="I1" s="131"/>
      <c r="J1" s="346" t="str">
        <f>E1</f>
        <v>GROUPE</v>
      </c>
      <c r="K1" s="34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SOCIAL</v>
      </c>
      <c r="D3" s="348"/>
      <c r="E3" s="348"/>
      <c r="F3" s="328"/>
      <c r="G3" s="52">
        <f>VLOOKUP(C4,METIERS,15,FALSE)</f>
        <v>187</v>
      </c>
      <c r="H3" s="352" t="s">
        <v>2</v>
      </c>
      <c r="I3" s="353"/>
      <c r="J3" s="353"/>
      <c r="K3" s="353"/>
      <c r="L3" s="353"/>
      <c r="M3" s="353"/>
      <c r="N3" s="354"/>
    </row>
    <row r="4" spans="1:16" ht="22.5">
      <c r="A4" s="54"/>
      <c r="B4" s="55" t="s">
        <v>0</v>
      </c>
      <c r="C4" s="121">
        <v>157</v>
      </c>
      <c r="D4" s="50"/>
      <c r="E4" s="50"/>
      <c r="F4" s="51"/>
      <c r="G4" s="5"/>
      <c r="H4" s="80"/>
      <c r="I4" s="360" t="s">
        <v>58</v>
      </c>
      <c r="J4" s="361"/>
      <c r="K4" s="361"/>
      <c r="L4" s="361"/>
      <c r="M4" s="361"/>
      <c r="N4" s="362"/>
    </row>
    <row r="5" spans="1:16" ht="20.100000000000001" customHeight="1">
      <c r="A5" s="47"/>
      <c r="B5" s="56" t="s">
        <v>1</v>
      </c>
      <c r="C5" s="53" t="str">
        <f>VLOOKUP(C4,METIERS,10,FALSE)</f>
        <v>C</v>
      </c>
      <c r="D5" s="357" t="str">
        <f>VLOOKUP(C4,METIERS,11,FALSE)</f>
        <v>Agents sociaux-Adjoints administratifs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527</v>
      </c>
      <c r="D7" s="350"/>
      <c r="E7" s="350"/>
      <c r="F7" s="350"/>
      <c r="G7" s="351"/>
      <c r="H7" s="47"/>
      <c r="I7" s="339" t="s">
        <v>98</v>
      </c>
      <c r="J7" s="355"/>
      <c r="K7" s="355"/>
      <c r="L7" s="355"/>
      <c r="M7" s="355"/>
      <c r="N7" s="356"/>
    </row>
    <row r="8" spans="1:16" ht="12.95" customHeight="1">
      <c r="A8" s="6"/>
      <c r="B8" s="230" t="s">
        <v>482</v>
      </c>
      <c r="C8" s="375" t="s">
        <v>528</v>
      </c>
      <c r="D8" s="376"/>
      <c r="E8" s="376"/>
      <c r="F8" s="376"/>
      <c r="G8" s="377"/>
      <c r="H8" s="4"/>
      <c r="I8" s="340"/>
      <c r="J8" s="340"/>
      <c r="K8" s="340"/>
      <c r="L8" s="340"/>
      <c r="M8" s="340"/>
      <c r="N8" s="341"/>
    </row>
    <row r="9" spans="1:16" ht="12.95" customHeight="1">
      <c r="A9" s="7"/>
      <c r="B9" s="231" t="s">
        <v>485</v>
      </c>
      <c r="C9" s="228" t="s">
        <v>22</v>
      </c>
      <c r="D9" s="262" t="str">
        <f>LEFT(C9,1)</f>
        <v>C</v>
      </c>
      <c r="E9" s="263"/>
      <c r="F9" s="264"/>
      <c r="G9" s="18">
        <f ca="1">INDEX(OFFSET('IFSE-A'!$C$111:$C$116,,MATCH('PFSS-POMIE'!$C$9,'IFSE-A'!$D$110:$L$110,0)),MATCH('PFSS-POMIE'!$C$5,'IFSE-A'!$C$111:$C$116,1))</f>
        <v>0</v>
      </c>
      <c r="H9" s="10"/>
      <c r="I9" s="339" t="s">
        <v>99</v>
      </c>
      <c r="J9" s="340"/>
      <c r="K9" s="340"/>
      <c r="L9" s="340"/>
      <c r="M9" s="340"/>
      <c r="N9" s="341"/>
    </row>
    <row r="10" spans="1:16" ht="12.95" customHeight="1">
      <c r="A10" s="73"/>
      <c r="B10" s="230" t="s">
        <v>483</v>
      </c>
      <c r="C10" s="388" t="s">
        <v>497</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1</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1</v>
      </c>
      <c r="H24" s="45"/>
      <c r="I24" s="403"/>
      <c r="J24" s="403"/>
      <c r="K24" s="403"/>
      <c r="L24" s="403"/>
      <c r="M24" s="403"/>
      <c r="N24" s="404"/>
    </row>
    <row r="25" spans="1:16" ht="14.1" customHeight="1">
      <c r="A25" s="7"/>
      <c r="B25" s="14" t="s">
        <v>452</v>
      </c>
      <c r="C25" s="8"/>
      <c r="D25" s="8"/>
      <c r="E25" s="8"/>
      <c r="F25" s="9" t="s">
        <v>9</v>
      </c>
      <c r="G25" s="124">
        <v>2</v>
      </c>
      <c r="H25" s="45"/>
      <c r="I25" s="339" t="s">
        <v>104</v>
      </c>
      <c r="J25" s="340"/>
      <c r="K25" s="340"/>
      <c r="L25" s="340"/>
      <c r="M25" s="340"/>
      <c r="N25" s="341"/>
    </row>
    <row r="26" spans="1:16" ht="14.1" customHeight="1">
      <c r="A26" s="7"/>
      <c r="B26" s="14" t="s">
        <v>453</v>
      </c>
      <c r="C26" s="8"/>
      <c r="D26" s="8"/>
      <c r="E26" s="8"/>
      <c r="F26" s="9" t="s">
        <v>9</v>
      </c>
      <c r="G26" s="124">
        <v>1</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18</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2</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200.25</v>
      </c>
      <c r="N47" s="372"/>
    </row>
    <row r="48" spans="1:14" s="1" customFormat="1" ht="14.1" customHeight="1">
      <c r="A48" s="234"/>
      <c r="B48" s="46"/>
      <c r="C48" s="46"/>
      <c r="D48" s="46"/>
      <c r="E48" s="413" t="s">
        <v>106</v>
      </c>
      <c r="F48" s="414"/>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1.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530</v>
      </c>
      <c r="D1" s="345"/>
      <c r="E1" s="128" t="s">
        <v>531</v>
      </c>
      <c r="F1" s="122" t="s">
        <v>49</v>
      </c>
      <c r="G1" s="129" t="s">
        <v>97</v>
      </c>
      <c r="H1" s="130"/>
      <c r="I1" s="131"/>
      <c r="J1" s="346" t="str">
        <f>E1</f>
        <v>Catégorie</v>
      </c>
      <c r="K1" s="347"/>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EDUCATION ET ANIMATION</v>
      </c>
      <c r="D3" s="348"/>
      <c r="E3" s="348"/>
      <c r="F3" s="330"/>
      <c r="G3" s="52">
        <f>VLOOKUP(C4,METIERS,15,FALSE)</f>
        <v>197</v>
      </c>
      <c r="H3" s="352" t="s">
        <v>2</v>
      </c>
      <c r="I3" s="353"/>
      <c r="J3" s="353"/>
      <c r="K3" s="353"/>
      <c r="L3" s="353"/>
      <c r="M3" s="353"/>
      <c r="N3" s="354"/>
    </row>
    <row r="4" spans="1:16" ht="22.5">
      <c r="A4" s="54"/>
      <c r="B4" s="55" t="s">
        <v>0</v>
      </c>
      <c r="C4" s="121">
        <v>166</v>
      </c>
      <c r="D4" s="50"/>
      <c r="E4" s="50"/>
      <c r="F4" s="51"/>
      <c r="G4" s="5"/>
      <c r="H4" s="80"/>
      <c r="I4" s="360" t="s">
        <v>58</v>
      </c>
      <c r="J4" s="361"/>
      <c r="K4" s="361"/>
      <c r="L4" s="361"/>
      <c r="M4" s="361"/>
      <c r="N4" s="362"/>
    </row>
    <row r="5" spans="1:16" ht="20.100000000000001" customHeight="1">
      <c r="A5" s="47"/>
      <c r="B5" s="56" t="s">
        <v>1</v>
      </c>
      <c r="C5" s="53" t="str">
        <f>VLOOKUP(C4,METIERS,10,FALSE)</f>
        <v>A-B</v>
      </c>
      <c r="D5" s="357" t="str">
        <f>VLOOKUP(C4,METIERS,11,FALSE)</f>
        <v>Puéricultrices-Psychologues-Assistants socio-éducatifs</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538</v>
      </c>
      <c r="D7" s="350"/>
      <c r="E7" s="350"/>
      <c r="F7" s="350"/>
      <c r="G7" s="351"/>
      <c r="H7" s="47"/>
      <c r="I7" s="339" t="s">
        <v>98</v>
      </c>
      <c r="J7" s="355"/>
      <c r="K7" s="355"/>
      <c r="L7" s="355"/>
      <c r="M7" s="355"/>
      <c r="N7" s="356"/>
    </row>
    <row r="8" spans="1:16" ht="12.95" customHeight="1">
      <c r="A8" s="6"/>
      <c r="B8" s="230" t="s">
        <v>482</v>
      </c>
      <c r="C8" s="375" t="s">
        <v>533</v>
      </c>
      <c r="D8" s="376"/>
      <c r="E8" s="376"/>
      <c r="F8" s="376"/>
      <c r="G8" s="377"/>
      <c r="H8" s="4"/>
      <c r="I8" s="340"/>
      <c r="J8" s="340"/>
      <c r="K8" s="340"/>
      <c r="L8" s="340"/>
      <c r="M8" s="340"/>
      <c r="N8" s="341"/>
    </row>
    <row r="9" spans="1:16" ht="12.95" customHeight="1">
      <c r="A9" s="7"/>
      <c r="B9" s="231" t="s">
        <v>485</v>
      </c>
      <c r="C9" s="228" t="s">
        <v>21</v>
      </c>
      <c r="D9" s="262" t="str">
        <f>LEFT(C9,1)</f>
        <v>C</v>
      </c>
      <c r="E9" s="263"/>
      <c r="F9" s="264"/>
      <c r="G9" s="18">
        <f ca="1">INDEX(OFFSET('IFSE-A'!$C$111:$C$116,,MATCH('PFSS-HECQUET'!$C$9,'IFSE-A'!$D$110:$L$110,0)),MATCH('PFSS-HECQUET'!$C$5,'IFSE-A'!$C$111:$C$116,1))</f>
        <v>1</v>
      </c>
      <c r="H9" s="10"/>
      <c r="I9" s="339" t="s">
        <v>99</v>
      </c>
      <c r="J9" s="340"/>
      <c r="K9" s="340"/>
      <c r="L9" s="340"/>
      <c r="M9" s="340"/>
      <c r="N9" s="341"/>
    </row>
    <row r="10" spans="1:16" ht="12.95" customHeight="1">
      <c r="A10" s="73"/>
      <c r="B10" s="230" t="s">
        <v>483</v>
      </c>
      <c r="C10" s="388" t="s">
        <v>529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3</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0</v>
      </c>
      <c r="H17" s="10"/>
      <c r="I17" s="401" t="s">
        <v>102</v>
      </c>
      <c r="J17" s="342"/>
      <c r="K17" s="342"/>
      <c r="L17" s="342"/>
      <c r="M17" s="342"/>
      <c r="N17" s="343"/>
      <c r="P17" s="81"/>
    </row>
    <row r="18" spans="1:16" ht="14.1" customHeight="1">
      <c r="A18" s="7"/>
      <c r="B18" s="14" t="s">
        <v>449</v>
      </c>
      <c r="C18" s="8"/>
      <c r="D18" s="8"/>
      <c r="E18" s="8"/>
      <c r="F18" s="9" t="s">
        <v>10</v>
      </c>
      <c r="G18" s="124">
        <v>0</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3</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2</v>
      </c>
      <c r="H26" s="45"/>
      <c r="I26" s="340"/>
      <c r="J26" s="340"/>
      <c r="K26" s="340"/>
      <c r="L26" s="340"/>
      <c r="M26" s="340"/>
      <c r="N26" s="341"/>
    </row>
    <row r="27" spans="1:16" ht="14.1" customHeight="1">
      <c r="A27" s="7"/>
      <c r="B27" s="14" t="s">
        <v>454</v>
      </c>
      <c r="C27" s="8"/>
      <c r="D27" s="8"/>
      <c r="E27" s="8"/>
      <c r="F27" s="9" t="s">
        <v>10</v>
      </c>
      <c r="G27" s="124">
        <v>1</v>
      </c>
      <c r="H27" s="87"/>
      <c r="I27" s="405"/>
      <c r="J27" s="405"/>
      <c r="K27" s="405"/>
      <c r="L27" s="405"/>
      <c r="M27" s="405"/>
      <c r="N27" s="406"/>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86" t="s">
        <v>478</v>
      </c>
      <c r="N41" s="387"/>
    </row>
    <row r="42" spans="1:14" s="1" customFormat="1" ht="14.1" customHeight="1">
      <c r="A42" s="7"/>
      <c r="B42" s="14" t="s">
        <v>465</v>
      </c>
      <c r="C42" s="8"/>
      <c r="D42" s="8"/>
      <c r="E42" s="8"/>
      <c r="F42" s="9" t="s">
        <v>10</v>
      </c>
      <c r="G42" s="124">
        <v>2</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2</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18"/>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287.46899999999999</v>
      </c>
      <c r="N47" s="372"/>
    </row>
    <row r="48" spans="1:14" s="1" customFormat="1" ht="14.1" customHeight="1">
      <c r="A48" s="234"/>
      <c r="B48" s="46"/>
      <c r="C48" s="46"/>
      <c r="D48" s="46"/>
      <c r="E48" s="413" t="s">
        <v>106</v>
      </c>
      <c r="F48" s="414"/>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7">
    <dataValidation type="list" allowBlank="1" showInputMessage="1" showErrorMessage="1" sqref="F1">
      <formula1>"A,B,C"</formula1>
    </dataValidation>
    <dataValidation type="list" allowBlank="1" showInputMessage="1" showErrorMessage="1" sqref="G11">
      <formula1>"1,2,3,4,5,6,7,8,9"</formula1>
    </dataValidation>
    <dataValidation type="list" allowBlank="1" showInputMessage="1" showErrorMessage="1" sqref="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2.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44" t="s">
        <v>530</v>
      </c>
      <c r="D1" s="345"/>
      <c r="E1" s="128" t="s">
        <v>531</v>
      </c>
      <c r="F1" s="122" t="s">
        <v>49</v>
      </c>
      <c r="G1" s="129" t="s">
        <v>97</v>
      </c>
      <c r="H1" s="130"/>
      <c r="I1" s="131"/>
      <c r="J1" s="346" t="str">
        <f>E1</f>
        <v>Catégorie</v>
      </c>
      <c r="K1" s="347"/>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48" t="str">
        <f>VLOOKUP(C4,METIERS,2,FALSE)</f>
        <v>EDUCATION ET ANIMATION</v>
      </c>
      <c r="D3" s="348"/>
      <c r="E3" s="348"/>
      <c r="F3" s="330"/>
      <c r="G3" s="52">
        <f>VLOOKUP(C4,METIERS,15,FALSE)</f>
        <v>202</v>
      </c>
      <c r="H3" s="352" t="s">
        <v>2</v>
      </c>
      <c r="I3" s="353"/>
      <c r="J3" s="353"/>
      <c r="K3" s="353"/>
      <c r="L3" s="353"/>
      <c r="M3" s="353"/>
      <c r="N3" s="354"/>
    </row>
    <row r="4" spans="1:16" ht="22.5">
      <c r="A4" s="54"/>
      <c r="B4" s="55" t="s">
        <v>0</v>
      </c>
      <c r="C4" s="121">
        <v>171</v>
      </c>
      <c r="D4" s="50"/>
      <c r="E4" s="50"/>
      <c r="F4" s="51"/>
      <c r="G4" s="5"/>
      <c r="H4" s="80"/>
      <c r="I4" s="360" t="s">
        <v>58</v>
      </c>
      <c r="J4" s="361"/>
      <c r="K4" s="361"/>
      <c r="L4" s="361"/>
      <c r="M4" s="361"/>
      <c r="N4" s="362"/>
    </row>
    <row r="5" spans="1:16" ht="20.100000000000001" customHeight="1">
      <c r="A5" s="47"/>
      <c r="B5" s="56" t="s">
        <v>1</v>
      </c>
      <c r="C5" s="53" t="str">
        <f>VLOOKUP(C4,METIERS,10,FALSE)</f>
        <v>B-C</v>
      </c>
      <c r="D5" s="357" t="str">
        <f>VLOOKUP(C4,METIERS,11,FALSE)</f>
        <v>Animateurs-Adjoints d'animation</v>
      </c>
      <c r="E5" s="358"/>
      <c r="F5" s="358"/>
      <c r="G5" s="359"/>
      <c r="H5" s="59"/>
      <c r="I5" s="363"/>
      <c r="J5" s="363"/>
      <c r="K5" s="363"/>
      <c r="L5" s="363"/>
      <c r="M5" s="363"/>
      <c r="N5" s="364"/>
    </row>
    <row r="6" spans="1:16" ht="14.1" customHeight="1">
      <c r="A6" s="132"/>
      <c r="B6" s="239"/>
      <c r="C6" s="140"/>
      <c r="D6" s="140"/>
      <c r="E6" s="140"/>
      <c r="F6" s="132"/>
      <c r="G6" s="240"/>
      <c r="H6" s="88"/>
      <c r="I6" s="76"/>
      <c r="J6" s="76"/>
      <c r="K6" s="76"/>
      <c r="L6" s="76"/>
      <c r="M6" s="76"/>
      <c r="N6" s="77"/>
    </row>
    <row r="7" spans="1:16" ht="12.95" customHeight="1">
      <c r="A7" s="58"/>
      <c r="B7" s="229" t="s">
        <v>481</v>
      </c>
      <c r="C7" s="349" t="s">
        <v>539</v>
      </c>
      <c r="D7" s="350"/>
      <c r="E7" s="350"/>
      <c r="F7" s="350"/>
      <c r="G7" s="351"/>
      <c r="H7" s="47"/>
      <c r="I7" s="339" t="s">
        <v>98</v>
      </c>
      <c r="J7" s="355"/>
      <c r="K7" s="355"/>
      <c r="L7" s="355"/>
      <c r="M7" s="355"/>
      <c r="N7" s="356"/>
    </row>
    <row r="8" spans="1:16" ht="12.95" customHeight="1">
      <c r="A8" s="6"/>
      <c r="B8" s="230" t="s">
        <v>482</v>
      </c>
      <c r="C8" s="375" t="s">
        <v>540</v>
      </c>
      <c r="D8" s="376"/>
      <c r="E8" s="376"/>
      <c r="F8" s="376"/>
      <c r="G8" s="377"/>
      <c r="H8" s="4"/>
      <c r="I8" s="340"/>
      <c r="J8" s="340"/>
      <c r="K8" s="340"/>
      <c r="L8" s="340"/>
      <c r="M8" s="340"/>
      <c r="N8" s="341"/>
    </row>
    <row r="9" spans="1:16" ht="12.95" customHeight="1">
      <c r="A9" s="7"/>
      <c r="B9" s="231" t="s">
        <v>485</v>
      </c>
      <c r="C9" s="228" t="s">
        <v>21</v>
      </c>
      <c r="D9" s="262" t="str">
        <f>LEFT(C9,1)</f>
        <v>C</v>
      </c>
      <c r="E9" s="263"/>
      <c r="F9" s="264"/>
      <c r="G9" s="18">
        <f ca="1">INDEX(OFFSET('IFSE-A'!$C$111:$C$116,,MATCH('PFSS-RIMBAUD'!$C$9,'IFSE-A'!$D$110:$L$110,0)),MATCH('PFSS-RIMBAUD'!$C$5,'IFSE-A'!$C$111:$C$116,1))</f>
        <v>0</v>
      </c>
      <c r="H9" s="10"/>
      <c r="I9" s="339" t="s">
        <v>99</v>
      </c>
      <c r="J9" s="340"/>
      <c r="K9" s="340"/>
      <c r="L9" s="340"/>
      <c r="M9" s="340"/>
      <c r="N9" s="341"/>
    </row>
    <row r="10" spans="1:16" ht="12.95" customHeight="1">
      <c r="A10" s="73"/>
      <c r="B10" s="230" t="s">
        <v>483</v>
      </c>
      <c r="C10" s="388" t="s">
        <v>529</v>
      </c>
      <c r="D10" s="389"/>
      <c r="E10" s="389"/>
      <c r="F10" s="389"/>
      <c r="G10" s="390"/>
      <c r="H10" s="4"/>
      <c r="I10" s="340"/>
      <c r="J10" s="340"/>
      <c r="K10" s="340"/>
      <c r="L10" s="340"/>
      <c r="M10" s="340"/>
      <c r="N10" s="341"/>
    </row>
    <row r="11" spans="1:16" ht="14.1" customHeight="1">
      <c r="A11" s="73"/>
      <c r="B11" s="232" t="s">
        <v>484</v>
      </c>
      <c r="C11" s="134"/>
      <c r="D11" s="135"/>
      <c r="E11" s="135"/>
      <c r="F11" s="136" t="s">
        <v>13</v>
      </c>
      <c r="G11" s="137">
        <v>3</v>
      </c>
      <c r="H11" s="4"/>
      <c r="I11" s="340"/>
      <c r="J11" s="340"/>
      <c r="K11" s="340"/>
      <c r="L11" s="340"/>
      <c r="M11" s="340"/>
      <c r="N11" s="341"/>
    </row>
    <row r="12" spans="1:16" ht="14.1" customHeight="1">
      <c r="A12" s="132"/>
      <c r="B12" s="138"/>
      <c r="C12" s="241"/>
      <c r="D12" s="132"/>
      <c r="E12" s="132"/>
      <c r="F12" s="242"/>
      <c r="G12" s="139"/>
      <c r="H12" s="4"/>
      <c r="I12" s="340"/>
      <c r="J12" s="340"/>
      <c r="K12" s="340"/>
      <c r="L12" s="340"/>
      <c r="M12" s="340"/>
      <c r="N12" s="341"/>
    </row>
    <row r="13" spans="1:16" ht="15" customHeight="1">
      <c r="A13" s="2"/>
      <c r="B13" s="368" t="s">
        <v>3</v>
      </c>
      <c r="C13" s="373"/>
      <c r="D13" s="373"/>
      <c r="E13" s="373"/>
      <c r="F13" s="373"/>
      <c r="G13" s="374"/>
      <c r="H13" s="13"/>
      <c r="I13" s="340"/>
      <c r="J13" s="340"/>
      <c r="K13" s="340"/>
      <c r="L13" s="340"/>
      <c r="M13" s="340"/>
      <c r="N13" s="341"/>
    </row>
    <row r="14" spans="1:16" ht="15" customHeight="1">
      <c r="A14" s="3"/>
      <c r="B14" s="391" t="s">
        <v>4</v>
      </c>
      <c r="C14" s="391"/>
      <c r="D14" s="391"/>
      <c r="E14" s="391"/>
      <c r="F14" s="391"/>
      <c r="G14" s="392"/>
      <c r="H14" s="93"/>
      <c r="I14" s="339" t="s">
        <v>100</v>
      </c>
      <c r="J14" s="342"/>
      <c r="K14" s="342"/>
      <c r="L14" s="342"/>
      <c r="M14" s="342"/>
      <c r="N14" s="343"/>
    </row>
    <row r="15" spans="1:16" ht="14.1" customHeight="1">
      <c r="A15" s="6"/>
      <c r="B15" s="14" t="s">
        <v>446</v>
      </c>
      <c r="C15" s="8"/>
      <c r="D15" s="8"/>
      <c r="E15" s="8"/>
      <c r="F15" s="9" t="s">
        <v>26</v>
      </c>
      <c r="G15" s="124">
        <v>0</v>
      </c>
      <c r="H15" s="10"/>
      <c r="I15" s="340"/>
      <c r="J15" s="340"/>
      <c r="K15" s="340"/>
      <c r="L15" s="340"/>
      <c r="M15" s="340"/>
      <c r="N15" s="341"/>
      <c r="P15" s="81"/>
    </row>
    <row r="16" spans="1:16" ht="14.1" customHeight="1">
      <c r="A16" s="7"/>
      <c r="B16" s="14" t="s">
        <v>447</v>
      </c>
      <c r="C16" s="8"/>
      <c r="D16" s="8"/>
      <c r="E16" s="8"/>
      <c r="F16" s="9" t="s">
        <v>26</v>
      </c>
      <c r="G16" s="124">
        <v>0</v>
      </c>
      <c r="H16" s="94"/>
      <c r="I16" s="398" t="s">
        <v>101</v>
      </c>
      <c r="J16" s="399"/>
      <c r="K16" s="399"/>
      <c r="L16" s="399"/>
      <c r="M16" s="399"/>
      <c r="N16" s="400"/>
      <c r="P16" s="81"/>
    </row>
    <row r="17" spans="1:16" ht="14.1" customHeight="1">
      <c r="A17" s="7"/>
      <c r="B17" s="14" t="s">
        <v>448</v>
      </c>
      <c r="C17" s="8"/>
      <c r="D17" s="8"/>
      <c r="E17" s="8"/>
      <c r="F17" s="9" t="s">
        <v>10</v>
      </c>
      <c r="G17" s="124">
        <v>1</v>
      </c>
      <c r="H17" s="10"/>
      <c r="I17" s="401" t="s">
        <v>102</v>
      </c>
      <c r="J17" s="342"/>
      <c r="K17" s="342"/>
      <c r="L17" s="342"/>
      <c r="M17" s="342"/>
      <c r="N17" s="343"/>
      <c r="P17" s="81"/>
    </row>
    <row r="18" spans="1:16" ht="14.1" customHeight="1">
      <c r="A18" s="7"/>
      <c r="B18" s="14" t="s">
        <v>449</v>
      </c>
      <c r="C18" s="8"/>
      <c r="D18" s="8"/>
      <c r="E18" s="8"/>
      <c r="F18" s="9" t="s">
        <v>10</v>
      </c>
      <c r="G18" s="124">
        <v>1</v>
      </c>
      <c r="H18" s="10"/>
      <c r="I18" s="340"/>
      <c r="J18" s="340"/>
      <c r="K18" s="340"/>
      <c r="L18" s="340"/>
      <c r="M18" s="340"/>
      <c r="N18" s="341"/>
      <c r="P18" s="81"/>
    </row>
    <row r="19" spans="1:16" ht="14.1" customHeight="1">
      <c r="A19" s="7"/>
      <c r="B19" s="14" t="s">
        <v>450</v>
      </c>
      <c r="C19" s="8"/>
      <c r="D19" s="8"/>
      <c r="E19" s="8"/>
      <c r="F19" s="9" t="s">
        <v>5</v>
      </c>
      <c r="G19" s="124">
        <v>1</v>
      </c>
      <c r="H19" s="10"/>
      <c r="I19" s="340"/>
      <c r="J19" s="340"/>
      <c r="K19" s="340"/>
      <c r="L19" s="340"/>
      <c r="M19" s="340"/>
      <c r="N19" s="341"/>
      <c r="P19" s="82"/>
    </row>
    <row r="20" spans="1:16" ht="14.1" customHeight="1">
      <c r="A20" s="4"/>
      <c r="B20" s="11"/>
      <c r="C20" s="11"/>
      <c r="D20" s="11"/>
      <c r="E20" s="11"/>
      <c r="F20" s="123" t="s">
        <v>442</v>
      </c>
      <c r="G20" s="125">
        <f>SUM(G15:G19)*3</f>
        <v>9</v>
      </c>
      <c r="H20" s="45"/>
      <c r="I20" s="340"/>
      <c r="J20" s="340"/>
      <c r="K20" s="340"/>
      <c r="L20" s="340"/>
      <c r="M20" s="340"/>
      <c r="N20" s="341"/>
    </row>
    <row r="21" spans="1:16" ht="14.1" customHeight="1">
      <c r="A21" s="132"/>
      <c r="B21" s="131"/>
      <c r="C21" s="131"/>
      <c r="D21" s="131"/>
      <c r="E21" s="131"/>
      <c r="F21" s="131"/>
      <c r="G21" s="131"/>
      <c r="H21" s="47"/>
      <c r="I21" s="340"/>
      <c r="J21" s="340"/>
      <c r="K21" s="340"/>
      <c r="L21" s="340"/>
      <c r="M21" s="340"/>
      <c r="N21" s="341"/>
    </row>
    <row r="22" spans="1:16" ht="15" customHeight="1">
      <c r="A22" s="2"/>
      <c r="B22" s="365" t="s">
        <v>6</v>
      </c>
      <c r="C22" s="366"/>
      <c r="D22" s="366"/>
      <c r="E22" s="366"/>
      <c r="F22" s="366"/>
      <c r="G22" s="367"/>
      <c r="H22" s="12"/>
      <c r="I22" s="339" t="s">
        <v>103</v>
      </c>
      <c r="J22" s="340"/>
      <c r="K22" s="340"/>
      <c r="L22" s="340"/>
      <c r="M22" s="340"/>
      <c r="N22" s="341"/>
    </row>
    <row r="23" spans="1:16">
      <c r="A23" s="141"/>
      <c r="B23" s="336" t="s">
        <v>7</v>
      </c>
      <c r="C23" s="337"/>
      <c r="D23" s="337"/>
      <c r="E23" s="337"/>
      <c r="F23" s="337"/>
      <c r="G23" s="338"/>
      <c r="H23" s="13"/>
      <c r="I23" s="340"/>
      <c r="J23" s="340"/>
      <c r="K23" s="340"/>
      <c r="L23" s="340"/>
      <c r="M23" s="340"/>
      <c r="N23" s="341"/>
    </row>
    <row r="24" spans="1:16" ht="14.1" customHeight="1">
      <c r="A24" s="7"/>
      <c r="B24" s="14" t="s">
        <v>451</v>
      </c>
      <c r="C24" s="8"/>
      <c r="D24" s="8"/>
      <c r="E24" s="8"/>
      <c r="F24" s="9" t="s">
        <v>8</v>
      </c>
      <c r="G24" s="124">
        <v>2</v>
      </c>
      <c r="H24" s="45"/>
      <c r="I24" s="403"/>
      <c r="J24" s="403"/>
      <c r="K24" s="403"/>
      <c r="L24" s="403"/>
      <c r="M24" s="403"/>
      <c r="N24" s="404"/>
    </row>
    <row r="25" spans="1:16" ht="14.1" customHeight="1">
      <c r="A25" s="7"/>
      <c r="B25" s="14" t="s">
        <v>452</v>
      </c>
      <c r="C25" s="8"/>
      <c r="D25" s="8"/>
      <c r="E25" s="8"/>
      <c r="F25" s="9" t="s">
        <v>9</v>
      </c>
      <c r="G25" s="124">
        <v>1</v>
      </c>
      <c r="H25" s="45"/>
      <c r="I25" s="339" t="s">
        <v>104</v>
      </c>
      <c r="J25" s="340"/>
      <c r="K25" s="340"/>
      <c r="L25" s="340"/>
      <c r="M25" s="340"/>
      <c r="N25" s="341"/>
    </row>
    <row r="26" spans="1:16" ht="14.1" customHeight="1">
      <c r="A26" s="7"/>
      <c r="B26" s="14" t="s">
        <v>453</v>
      </c>
      <c r="C26" s="8"/>
      <c r="D26" s="8"/>
      <c r="E26" s="8"/>
      <c r="F26" s="9" t="s">
        <v>9</v>
      </c>
      <c r="G26" s="124">
        <v>2</v>
      </c>
      <c r="H26" s="45"/>
      <c r="I26" s="340"/>
      <c r="J26" s="340"/>
      <c r="K26" s="340"/>
      <c r="L26" s="340"/>
      <c r="M26" s="340"/>
      <c r="N26" s="341"/>
    </row>
    <row r="27" spans="1:16" ht="14.1" customHeight="1">
      <c r="A27" s="7"/>
      <c r="B27" s="14" t="s">
        <v>454</v>
      </c>
      <c r="C27" s="8"/>
      <c r="D27" s="8"/>
      <c r="E27" s="8"/>
      <c r="F27" s="9" t="s">
        <v>10</v>
      </c>
      <c r="G27" s="124">
        <v>2</v>
      </c>
      <c r="H27" s="87"/>
      <c r="I27" s="405"/>
      <c r="J27" s="405"/>
      <c r="K27" s="405"/>
      <c r="L27" s="405"/>
      <c r="M27" s="405"/>
      <c r="N27" s="406"/>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93" t="s">
        <v>95</v>
      </c>
      <c r="J29" s="393"/>
      <c r="K29" s="393"/>
      <c r="L29" s="393"/>
      <c r="M29" s="393"/>
      <c r="N29" s="402"/>
    </row>
    <row r="30" spans="1:16" ht="14.1" customHeight="1">
      <c r="A30" s="7"/>
      <c r="B30" s="14" t="s">
        <v>457</v>
      </c>
      <c r="C30" s="8"/>
      <c r="D30" s="8"/>
      <c r="E30" s="8"/>
      <c r="F30" s="9" t="s">
        <v>9</v>
      </c>
      <c r="G30" s="124">
        <v>1</v>
      </c>
      <c r="H30" s="91"/>
      <c r="I30" s="78" t="s">
        <v>469</v>
      </c>
      <c r="J30" s="89"/>
      <c r="K30" s="89"/>
      <c r="L30" s="89"/>
      <c r="M30" s="90" t="s">
        <v>8</v>
      </c>
      <c r="N30" s="118">
        <v>3</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22</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68" t="s">
        <v>11</v>
      </c>
      <c r="C34" s="369"/>
      <c r="D34" s="369"/>
      <c r="E34" s="369"/>
      <c r="F34" s="369"/>
      <c r="G34" s="370"/>
      <c r="H34" s="46"/>
      <c r="N34" s="11"/>
    </row>
    <row r="35" spans="1:14">
      <c r="A35" s="3"/>
      <c r="B35" s="391" t="s">
        <v>12</v>
      </c>
      <c r="C35" s="396"/>
      <c r="D35" s="396"/>
      <c r="E35" s="396"/>
      <c r="F35" s="396"/>
      <c r="G35" s="397"/>
      <c r="H35" s="96"/>
      <c r="I35" s="393" t="s">
        <v>96</v>
      </c>
      <c r="J35" s="394"/>
      <c r="K35" s="394"/>
      <c r="L35" s="394"/>
      <c r="M35" s="394"/>
      <c r="N35" s="395"/>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413" t="s">
        <v>107</v>
      </c>
      <c r="M39" s="414"/>
      <c r="N39" s="149">
        <f>SUM(N30:N33,N36)</f>
        <v>7</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86" t="s">
        <v>478</v>
      </c>
      <c r="N41" s="387"/>
    </row>
    <row r="42" spans="1:14" s="1" customFormat="1" ht="14.1" customHeight="1">
      <c r="A42" s="7"/>
      <c r="B42" s="14" t="s">
        <v>465</v>
      </c>
      <c r="C42" s="8"/>
      <c r="D42" s="8"/>
      <c r="E42" s="8"/>
      <c r="F42" s="9" t="s">
        <v>10</v>
      </c>
      <c r="G42" s="124">
        <v>1</v>
      </c>
      <c r="H42" s="45"/>
      <c r="I42" s="203"/>
      <c r="J42" s="203"/>
      <c r="K42" s="213"/>
      <c r="L42" s="46"/>
      <c r="M42" s="417">
        <f ca="1">IF(C9="C2",VLOOKUP(G48,IFSE_SP,18,FALSE),IF(C9="C1",VLOOKUP(G48,IFSE_SP,16,FALSE),IF(C9="B3",VLOOKUP(G48,IFSE_SP,14,FALSE),IF(C9="B2",VLOOKUP(G48,IFSE_SP,12,FALSE),IF(C9="B1",VLOOKUP(G48,IFSE_SP,10,FALSE),IF(C9="A4",VLOOKUP(G48,IFSE_SP,8,FALSE),IF(C9="A3",VLOOKUP(G48,IFSE_SP,6,FALSE),IF(C9="A2",VLOOKUP(G48,IFSE_SP,4,FALSE),IF(C9="A1",VLOOKUP(G48,IFSE_SP,2,FALSE))))))))))</f>
        <v>253.63800000000001</v>
      </c>
      <c r="N42" s="418"/>
    </row>
    <row r="43" spans="1:14" s="1" customFormat="1" ht="14.1" customHeight="1">
      <c r="A43" s="7"/>
      <c r="B43" s="14" t="s">
        <v>466</v>
      </c>
      <c r="C43" s="8"/>
      <c r="D43" s="8"/>
      <c r="E43" s="8"/>
      <c r="F43" s="9" t="s">
        <v>10</v>
      </c>
      <c r="G43" s="124">
        <v>1</v>
      </c>
      <c r="H43" s="45"/>
      <c r="I43" s="204"/>
      <c r="J43" s="204"/>
      <c r="K43" s="213"/>
      <c r="L43" s="46"/>
      <c r="M43" s="415" t="s">
        <v>479</v>
      </c>
      <c r="N43" s="416"/>
    </row>
    <row r="44" spans="1:14" s="1" customFormat="1" ht="14.1" customHeight="1">
      <c r="A44" s="7"/>
      <c r="B44" s="14" t="s">
        <v>467</v>
      </c>
      <c r="C44" s="8"/>
      <c r="D44" s="8"/>
      <c r="E44" s="8"/>
      <c r="F44" s="9" t="s">
        <v>9</v>
      </c>
      <c r="G44" s="124">
        <v>2</v>
      </c>
      <c r="H44" s="45"/>
      <c r="I44" s="203"/>
      <c r="J44" s="203"/>
      <c r="K44" s="213"/>
      <c r="L44" s="46"/>
      <c r="M44" s="417">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418"/>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80" t="s">
        <v>480</v>
      </c>
      <c r="J46" s="381"/>
      <c r="K46" s="381"/>
      <c r="L46" s="382"/>
      <c r="M46" s="378" t="s">
        <v>105</v>
      </c>
      <c r="N46" s="379"/>
    </row>
    <row r="47" spans="1:14" s="1" customFormat="1" ht="14.1" customHeight="1">
      <c r="A47" s="54"/>
      <c r="B47" s="46"/>
      <c r="C47" s="46"/>
      <c r="D47" s="46"/>
      <c r="E47" s="46"/>
      <c r="F47" s="46"/>
      <c r="G47" s="46"/>
      <c r="H47" s="45"/>
      <c r="I47" s="383"/>
      <c r="J47" s="384"/>
      <c r="K47" s="384"/>
      <c r="L47" s="385"/>
      <c r="M47" s="371">
        <f ca="1">M42+M44</f>
        <v>310.52699999999999</v>
      </c>
      <c r="N47" s="372"/>
    </row>
    <row r="48" spans="1:14" s="1" customFormat="1" ht="14.1" customHeight="1">
      <c r="A48" s="234"/>
      <c r="B48" s="46"/>
      <c r="C48" s="46"/>
      <c r="D48" s="46"/>
      <c r="E48" s="413" t="s">
        <v>106</v>
      </c>
      <c r="F48" s="414"/>
      <c r="G48" s="61">
        <f ca="1">SUM(G9,G11,G20,G32,G46)</f>
        <v>44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407" t="s">
        <v>486</v>
      </c>
      <c r="B50" s="408"/>
      <c r="C50" s="408"/>
      <c r="D50" s="408"/>
      <c r="E50" s="408"/>
      <c r="F50" s="408"/>
      <c r="G50" s="409"/>
      <c r="H50" s="47"/>
      <c r="I50" s="206"/>
      <c r="J50" s="206"/>
      <c r="K50" s="213"/>
      <c r="L50" s="46"/>
      <c r="M50" s="419"/>
      <c r="N50" s="420"/>
    </row>
    <row r="51" spans="1:15" ht="15.75">
      <c r="A51" s="410"/>
      <c r="B51" s="411"/>
      <c r="C51" s="411"/>
      <c r="D51" s="411"/>
      <c r="E51" s="411"/>
      <c r="F51" s="411"/>
      <c r="G51" s="412"/>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32</vt:i4>
      </vt:variant>
      <vt:variant>
        <vt:lpstr>Plages nommées</vt:lpstr>
      </vt:variant>
      <vt:variant>
        <vt:i4>37</vt:i4>
      </vt:variant>
    </vt:vector>
  </HeadingPairs>
  <TitlesOfParts>
    <vt:vector size="69" baseType="lpstr">
      <vt:lpstr>FICHE-IFSE</vt:lpstr>
      <vt:lpstr>IFSE-A</vt:lpstr>
      <vt:lpstr>IFSE-M</vt:lpstr>
      <vt:lpstr>METIERS</vt:lpstr>
      <vt:lpstr>IFSE-M-SP</vt:lpstr>
      <vt:lpstr>POINTS</vt:lpstr>
      <vt:lpstr>POINTS (2)</vt:lpstr>
      <vt:lpstr>Onglets</vt:lpstr>
      <vt:lpstr>Feuil7</vt:lpstr>
      <vt:lpstr>DAG-CRIGNON</vt:lpstr>
      <vt:lpstr>PFSS-ANDRIEU</vt:lpstr>
      <vt:lpstr>PFSS-ANOC</vt:lpstr>
      <vt:lpstr>PFSS-BONONI</vt:lpstr>
      <vt:lpstr>PFSS-BRUNEL</vt:lpstr>
      <vt:lpstr>PFSS-CRESPILLO</vt:lpstr>
      <vt:lpstr>PFSS-PREIGNAN</vt:lpstr>
      <vt:lpstr>PFSS-BEGHELLI</vt:lpstr>
      <vt:lpstr>PFSS-BERTUCCI</vt:lpstr>
      <vt:lpstr>PFSS-COLLOMP</vt:lpstr>
      <vt:lpstr>PFSS-BRALIA</vt:lpstr>
      <vt:lpstr>PFSS-COSTANTINI</vt:lpstr>
      <vt:lpstr>PFSS-LASSO</vt:lpstr>
      <vt:lpstr>PFSS-SIGEL</vt:lpstr>
      <vt:lpstr>PFSS-FORNIELES</vt:lpstr>
      <vt:lpstr>PFSS-DI COSMO</vt:lpstr>
      <vt:lpstr>PFSS-FUSELIER</vt:lpstr>
      <vt:lpstr>PFSS-MEHRUNG</vt:lpstr>
      <vt:lpstr>PFSS-FILANCIA</vt:lpstr>
      <vt:lpstr>PFSS-FERRER</vt:lpstr>
      <vt:lpstr>PFSS-POMIE</vt:lpstr>
      <vt:lpstr>PFSS-HECQUET</vt:lpstr>
      <vt:lpstr>PFSS-RIMBAUD</vt:lpstr>
      <vt:lpstr>POINTS!IFSE_SP</vt:lpstr>
      <vt:lpstr>'POINTS (2)'!IFSE_SP</vt:lpstr>
      <vt:lpstr>IFSE_SP</vt:lpstr>
      <vt:lpstr>'IFSE-M'!Impression_des_titres</vt:lpstr>
      <vt:lpstr>'IFSE-M-SP'!Impression_des_titres</vt:lpstr>
      <vt:lpstr>POINTS!Impression_des_titres</vt:lpstr>
      <vt:lpstr>'POINTS (2)'!Impression_des_titres</vt:lpstr>
      <vt:lpstr>METIERS</vt:lpstr>
      <vt:lpstr>P_REDUCTION</vt:lpstr>
      <vt:lpstr>'DAG-CRIGNON'!Zone_d_impression</vt:lpstr>
      <vt:lpstr>'FICHE-IFSE'!Zone_d_impression</vt:lpstr>
      <vt:lpstr>'IFSE-M'!Zone_d_impression</vt:lpstr>
      <vt:lpstr>'IFSE-M-SP'!Zone_d_impression</vt:lpstr>
      <vt:lpstr>'PFSS-ANDRIEU'!Zone_d_impression</vt:lpstr>
      <vt:lpstr>'PFSS-ANOC'!Zone_d_impression</vt:lpstr>
      <vt:lpstr>'PFSS-BEGHELLI'!Zone_d_impression</vt:lpstr>
      <vt:lpstr>'PFSS-BERTUCCI'!Zone_d_impression</vt:lpstr>
      <vt:lpstr>'PFSS-BONONI'!Zone_d_impression</vt:lpstr>
      <vt:lpstr>'PFSS-BRALIA'!Zone_d_impression</vt:lpstr>
      <vt:lpstr>'PFSS-BRUNEL'!Zone_d_impression</vt:lpstr>
      <vt:lpstr>'PFSS-COLLOMP'!Zone_d_impression</vt:lpstr>
      <vt:lpstr>'PFSS-COSTANTINI'!Zone_d_impression</vt:lpstr>
      <vt:lpstr>'PFSS-CRESPILLO'!Zone_d_impression</vt:lpstr>
      <vt:lpstr>'PFSS-DI COSMO'!Zone_d_impression</vt:lpstr>
      <vt:lpstr>'PFSS-FERRER'!Zone_d_impression</vt:lpstr>
      <vt:lpstr>'PFSS-FILANCIA'!Zone_d_impression</vt:lpstr>
      <vt:lpstr>'PFSS-FORNIELES'!Zone_d_impression</vt:lpstr>
      <vt:lpstr>'PFSS-FUSELIER'!Zone_d_impression</vt:lpstr>
      <vt:lpstr>'PFSS-HECQUET'!Zone_d_impression</vt:lpstr>
      <vt:lpstr>'PFSS-LASSO'!Zone_d_impression</vt:lpstr>
      <vt:lpstr>'PFSS-MEHRUNG'!Zone_d_impression</vt:lpstr>
      <vt:lpstr>'PFSS-POMIE'!Zone_d_impression</vt:lpstr>
      <vt:lpstr>'PFSS-PREIGNAN'!Zone_d_impression</vt:lpstr>
      <vt:lpstr>'PFSS-RIMBAUD'!Zone_d_impression</vt:lpstr>
      <vt:lpstr>'PFSS-SIGEL'!Zone_d_impression</vt:lpstr>
      <vt:lpstr>POINTS!Zone_d_impression</vt:lpstr>
      <vt:lpstr>'POINTS (2)'!Zone_d_impression</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floch</dc:creator>
  <cp:lastModifiedBy>floch</cp:lastModifiedBy>
  <cp:lastPrinted>2016-09-29T09:35:05Z</cp:lastPrinted>
  <dcterms:created xsi:type="dcterms:W3CDTF">2016-06-22T14:10:04Z</dcterms:created>
  <dcterms:modified xsi:type="dcterms:W3CDTF">2016-10-05T10:21:44Z</dcterms:modified>
</cp:coreProperties>
</file>