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9e76f55f181823/Naturalistes/NB/Taxonomie/"/>
    </mc:Choice>
  </mc:AlternateContent>
  <xr:revisionPtr revIDLastSave="256577" documentId="13_ncr:1_{3FE7E330-3C59-4AFD-B288-4FADBAECE7F2}" xr6:coauthVersionLast="47" xr6:coauthVersionMax="47" xr10:uidLastSave="{03CFEA36-DA9D-4D6D-BB97-754B6A9A7CD5}"/>
  <bookViews>
    <workbookView xWindow="-110" yWindow="-110" windowWidth="19420" windowHeight="10420" activeTab="2" xr2:uid="{C2A748D4-90B5-4683-96CB-4A15CF28B5CD}"/>
  </bookViews>
  <sheets>
    <sheet name="Données brutes" sheetId="1" r:id="rId1"/>
    <sheet name="Combinaison des axes" sheetId="3" r:id="rId2"/>
    <sheet name="Optimisation des limites" sheetId="4" r:id="rId3"/>
  </sheets>
  <definedNames>
    <definedName name="solver_adj" localSheetId="1" hidden="1">'Combinaison des axes'!$O$3:$O$5</definedName>
    <definedName name="solver_adj" localSheetId="2" hidden="1">'Optimisation des limites'!$F$14:$F$15</definedName>
    <definedName name="solver_cvg" localSheetId="1" hidden="1">0.0000000001</definedName>
    <definedName name="solver_cvg" localSheetId="2" hidden="1">0.0000000001</definedName>
    <definedName name="solver_drv" localSheetId="1" hidden="1">2</definedName>
    <definedName name="solver_drv" localSheetId="2" hidden="1">2</definedName>
    <definedName name="solver_eng" localSheetId="1" hidden="1">1</definedName>
    <definedName name="solver_eng" localSheetId="2" hidden="1">1</definedName>
    <definedName name="solver_est" localSheetId="1" hidden="1">1</definedName>
    <definedName name="solver_est" localSheetId="2" hidden="1">1</definedName>
    <definedName name="solver_itr" localSheetId="1" hidden="1">2147483647</definedName>
    <definedName name="solver_itr" localSheetId="2" hidden="1">2147483647</definedName>
    <definedName name="solver_lhs1" localSheetId="1" hidden="1">'Combinaison des axes'!$O$5</definedName>
    <definedName name="solver_lhs1" localSheetId="2" hidden="1">'Optimisation des limites'!$F$14</definedName>
    <definedName name="solver_lhs2" localSheetId="1" hidden="1">'Combinaison des axes'!$O$5</definedName>
    <definedName name="solver_lhs2" localSheetId="2" hidden="1">'Optimisation des limites'!$F$14</definedName>
    <definedName name="solver_lhs3" localSheetId="1" hidden="1">'Combinaison des axes'!$O$5</definedName>
    <definedName name="solver_lhs3" localSheetId="2" hidden="1">'Optimisation des limites'!$F$15</definedName>
    <definedName name="solver_lhs4" localSheetId="1" hidden="1">'Combinaison des axes'!$O$5</definedName>
    <definedName name="solver_lhs4" localSheetId="2" hidden="1">'Optimisation des limites'!$F$15</definedName>
    <definedName name="solver_lhs5" localSheetId="1" hidden="1">'Combinaison des axes'!$O$5</definedName>
    <definedName name="solver_lhs6" localSheetId="1" hidden="1">'Combinaison des axes'!$O$5</definedName>
    <definedName name="solver_mip" localSheetId="1" hidden="1">2147483647</definedName>
    <definedName name="solver_mip" localSheetId="2" hidden="1">2147483647</definedName>
    <definedName name="solver_mni" localSheetId="1" hidden="1">30</definedName>
    <definedName name="solver_mni" localSheetId="2" hidden="1">30</definedName>
    <definedName name="solver_mrt" localSheetId="1" hidden="1">0.075</definedName>
    <definedName name="solver_mrt" localSheetId="2" hidden="1">0.075</definedName>
    <definedName name="solver_msl" localSheetId="1" hidden="1">1</definedName>
    <definedName name="solver_msl" localSheetId="2" hidden="1">1</definedName>
    <definedName name="solver_neg" localSheetId="1" hidden="1">2</definedName>
    <definedName name="solver_neg" localSheetId="2" hidden="1">2</definedName>
    <definedName name="solver_nod" localSheetId="1" hidden="1">2147483647</definedName>
    <definedName name="solver_nod" localSheetId="2" hidden="1">2147483647</definedName>
    <definedName name="solver_num" localSheetId="1" hidden="1">0</definedName>
    <definedName name="solver_num" localSheetId="2" hidden="1">4</definedName>
    <definedName name="solver_nwt" localSheetId="1" hidden="1">1</definedName>
    <definedName name="solver_nwt" localSheetId="2" hidden="1">1</definedName>
    <definedName name="solver_opt" localSheetId="1" hidden="1">'Combinaison des axes'!$AA$13</definedName>
    <definedName name="solver_opt" localSheetId="2" hidden="1">'Optimisation des limites'!$L$2</definedName>
    <definedName name="solver_pre" localSheetId="1" hidden="1">0.0000000001</definedName>
    <definedName name="solver_pre" localSheetId="2" hidden="1">0.0000000001</definedName>
    <definedName name="solver_rbv" localSheetId="1" hidden="1">2</definedName>
    <definedName name="solver_rbv" localSheetId="2" hidden="1">1</definedName>
    <definedName name="solver_rel1" localSheetId="1" hidden="1">1</definedName>
    <definedName name="solver_rel1" localSheetId="2" hidden="1">1</definedName>
    <definedName name="solver_rel2" localSheetId="1" hidden="1">1</definedName>
    <definedName name="solver_rel2" localSheetId="2" hidden="1">3</definedName>
    <definedName name="solver_rel3" localSheetId="1" hidden="1">1</definedName>
    <definedName name="solver_rel3" localSheetId="2" hidden="1">1</definedName>
    <definedName name="solver_rel4" localSheetId="1" hidden="1">1</definedName>
    <definedName name="solver_rel4" localSheetId="2" hidden="1">3</definedName>
    <definedName name="solver_rel5" localSheetId="1" hidden="1">1</definedName>
    <definedName name="solver_rel6" localSheetId="1" hidden="1">1</definedName>
    <definedName name="solver_rhs1" localSheetId="1" hidden="1">1</definedName>
    <definedName name="solver_rhs1" localSheetId="2" hidden="1">'Optimisation des limites'!$F$18</definedName>
    <definedName name="solver_rhs2" localSheetId="1" hidden="1">1</definedName>
    <definedName name="solver_rhs2" localSheetId="2" hidden="1">'Optimisation des limites'!$F$17</definedName>
    <definedName name="solver_rhs3" localSheetId="1" hidden="1">1</definedName>
    <definedName name="solver_rhs3" localSheetId="2" hidden="1">'Optimisation des limites'!$F$18</definedName>
    <definedName name="solver_rhs4" localSheetId="1" hidden="1">1</definedName>
    <definedName name="solver_rhs4" localSheetId="2" hidden="1">'Optimisation des limites'!$F$17</definedName>
    <definedName name="solver_rhs5" localSheetId="1" hidden="1">1</definedName>
    <definedName name="solver_rhs6" localSheetId="1" hidden="1">1</definedName>
    <definedName name="solver_rlx" localSheetId="1" hidden="1">2</definedName>
    <definedName name="solver_rlx" localSheetId="2" hidden="1">2</definedName>
    <definedName name="solver_rsd" localSheetId="1" hidden="1">0</definedName>
    <definedName name="solver_rsd" localSheetId="2" hidden="1">0</definedName>
    <definedName name="solver_scl" localSheetId="1" hidden="1">1</definedName>
    <definedName name="solver_scl" localSheetId="2" hidden="1">1</definedName>
    <definedName name="solver_sho" localSheetId="1" hidden="1">2</definedName>
    <definedName name="solver_sho" localSheetId="2" hidden="1">2</definedName>
    <definedName name="solver_ssz" localSheetId="1" hidden="1">100</definedName>
    <definedName name="solver_ssz" localSheetId="2" hidden="1">1000</definedName>
    <definedName name="solver_tim" localSheetId="1" hidden="1">2147483647</definedName>
    <definedName name="solver_tim" localSheetId="2" hidden="1">2147483647</definedName>
    <definedName name="solver_tol" localSheetId="1" hidden="1">0.01</definedName>
    <definedName name="solver_tol" localSheetId="2" hidden="1">0.01</definedName>
    <definedName name="solver_typ" localSheetId="1" hidden="1">1</definedName>
    <definedName name="solver_typ" localSheetId="2" hidden="1">1</definedName>
    <definedName name="solver_val" localSheetId="1" hidden="1">0</definedName>
    <definedName name="solver_val" localSheetId="2" hidden="1">0</definedName>
    <definedName name="solver_ver" localSheetId="1" hidden="1">3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4" l="1"/>
  <c r="R55" i="3"/>
  <c r="R71" i="3"/>
  <c r="R87" i="3"/>
  <c r="R103" i="3"/>
  <c r="R119" i="3"/>
  <c r="R135" i="3"/>
  <c r="R151" i="3"/>
  <c r="S5" i="3"/>
  <c r="S9" i="3"/>
  <c r="S13" i="3"/>
  <c r="S17" i="3"/>
  <c r="S21" i="3"/>
  <c r="S25" i="3"/>
  <c r="S29" i="3"/>
  <c r="S33" i="3"/>
  <c r="S37" i="3"/>
  <c r="S41" i="3"/>
  <c r="S45" i="3"/>
  <c r="S49" i="3"/>
  <c r="S53" i="3"/>
  <c r="S57" i="3"/>
  <c r="S61" i="3"/>
  <c r="S65" i="3"/>
  <c r="S69" i="3"/>
  <c r="S73" i="3"/>
  <c r="S77" i="3"/>
  <c r="S81" i="3"/>
  <c r="S85" i="3"/>
  <c r="S89" i="3"/>
  <c r="S93" i="3"/>
  <c r="S97" i="3"/>
  <c r="S101" i="3"/>
  <c r="S105" i="3"/>
  <c r="S109" i="3"/>
  <c r="S113" i="3"/>
  <c r="S117" i="3"/>
  <c r="S121" i="3"/>
  <c r="S125" i="3"/>
  <c r="S129" i="3"/>
  <c r="S133" i="3"/>
  <c r="S137" i="3"/>
  <c r="S141" i="3"/>
  <c r="S145" i="3"/>
  <c r="S149" i="3"/>
  <c r="C3" i="3"/>
  <c r="R3" i="3" s="1"/>
  <c r="D3" i="3"/>
  <c r="S3" i="3" s="1"/>
  <c r="E3" i="3"/>
  <c r="T3" i="3" s="1"/>
  <c r="F3" i="3"/>
  <c r="U3" i="3" s="1"/>
  <c r="C4" i="3"/>
  <c r="R4" i="3" s="1"/>
  <c r="D4" i="3"/>
  <c r="S4" i="3" s="1"/>
  <c r="E4" i="3"/>
  <c r="T4" i="3" s="1"/>
  <c r="F4" i="3"/>
  <c r="U4" i="3" s="1"/>
  <c r="C5" i="3"/>
  <c r="R5" i="3" s="1"/>
  <c r="D5" i="3"/>
  <c r="E5" i="3"/>
  <c r="F5" i="3"/>
  <c r="U5" i="3" s="1"/>
  <c r="C6" i="3"/>
  <c r="R6" i="3" s="1"/>
  <c r="D6" i="3"/>
  <c r="S6" i="3" s="1"/>
  <c r="E6" i="3"/>
  <c r="T6" i="3" s="1"/>
  <c r="F6" i="3"/>
  <c r="U6" i="3" s="1"/>
  <c r="C7" i="3"/>
  <c r="R7" i="3" s="1"/>
  <c r="D7" i="3"/>
  <c r="S7" i="3" s="1"/>
  <c r="E7" i="3"/>
  <c r="T7" i="3" s="1"/>
  <c r="F7" i="3"/>
  <c r="U7" i="3" s="1"/>
  <c r="C8" i="3"/>
  <c r="R8" i="3" s="1"/>
  <c r="D8" i="3"/>
  <c r="S8" i="3" s="1"/>
  <c r="E8" i="3"/>
  <c r="F8" i="3"/>
  <c r="U8" i="3" s="1"/>
  <c r="C9" i="3"/>
  <c r="R9" i="3" s="1"/>
  <c r="D9" i="3"/>
  <c r="E9" i="3"/>
  <c r="T9" i="3" s="1"/>
  <c r="F9" i="3"/>
  <c r="U9" i="3" s="1"/>
  <c r="C10" i="3"/>
  <c r="R10" i="3" s="1"/>
  <c r="D10" i="3"/>
  <c r="S10" i="3" s="1"/>
  <c r="E10" i="3"/>
  <c r="T10" i="3" s="1"/>
  <c r="F10" i="3"/>
  <c r="U10" i="3" s="1"/>
  <c r="C11" i="3"/>
  <c r="R11" i="3" s="1"/>
  <c r="D11" i="3"/>
  <c r="S11" i="3" s="1"/>
  <c r="E11" i="3"/>
  <c r="F11" i="3"/>
  <c r="U11" i="3" s="1"/>
  <c r="C12" i="3"/>
  <c r="R12" i="3" s="1"/>
  <c r="D12" i="3"/>
  <c r="S12" i="3" s="1"/>
  <c r="E12" i="3"/>
  <c r="F12" i="3"/>
  <c r="U12" i="3" s="1"/>
  <c r="C13" i="3"/>
  <c r="R13" i="3" s="1"/>
  <c r="D13" i="3"/>
  <c r="E13" i="3"/>
  <c r="T13" i="3" s="1"/>
  <c r="F13" i="3"/>
  <c r="U13" i="3" s="1"/>
  <c r="C14" i="3"/>
  <c r="R14" i="3" s="1"/>
  <c r="D14" i="3"/>
  <c r="S14" i="3" s="1"/>
  <c r="E14" i="3"/>
  <c r="F14" i="3"/>
  <c r="U14" i="3" s="1"/>
  <c r="C15" i="3"/>
  <c r="R15" i="3" s="1"/>
  <c r="D15" i="3"/>
  <c r="S15" i="3" s="1"/>
  <c r="E15" i="3"/>
  <c r="T15" i="3" s="1"/>
  <c r="F15" i="3"/>
  <c r="U15" i="3" s="1"/>
  <c r="C16" i="3"/>
  <c r="R16" i="3" s="1"/>
  <c r="D16" i="3"/>
  <c r="S16" i="3" s="1"/>
  <c r="E16" i="3"/>
  <c r="T16" i="3" s="1"/>
  <c r="F16" i="3"/>
  <c r="U16" i="3" s="1"/>
  <c r="C17" i="3"/>
  <c r="R17" i="3" s="1"/>
  <c r="D17" i="3"/>
  <c r="E17" i="3"/>
  <c r="T17" i="3" s="1"/>
  <c r="F17" i="3"/>
  <c r="U17" i="3" s="1"/>
  <c r="C18" i="3"/>
  <c r="R18" i="3" s="1"/>
  <c r="D18" i="3"/>
  <c r="S18" i="3" s="1"/>
  <c r="E18" i="3"/>
  <c r="T18" i="3" s="1"/>
  <c r="F18" i="3"/>
  <c r="U18" i="3" s="1"/>
  <c r="C19" i="3"/>
  <c r="R19" i="3" s="1"/>
  <c r="D19" i="3"/>
  <c r="S19" i="3" s="1"/>
  <c r="E19" i="3"/>
  <c r="T19" i="3" s="1"/>
  <c r="F19" i="3"/>
  <c r="U19" i="3" s="1"/>
  <c r="C20" i="3"/>
  <c r="R20" i="3" s="1"/>
  <c r="D20" i="3"/>
  <c r="S20" i="3" s="1"/>
  <c r="E20" i="3"/>
  <c r="T20" i="3" s="1"/>
  <c r="F20" i="3"/>
  <c r="U20" i="3" s="1"/>
  <c r="C21" i="3"/>
  <c r="R21" i="3" s="1"/>
  <c r="D21" i="3"/>
  <c r="E21" i="3"/>
  <c r="T21" i="3" s="1"/>
  <c r="F21" i="3"/>
  <c r="U21" i="3" s="1"/>
  <c r="C22" i="3"/>
  <c r="R22" i="3" s="1"/>
  <c r="D22" i="3"/>
  <c r="S22" i="3" s="1"/>
  <c r="E22" i="3"/>
  <c r="F22" i="3"/>
  <c r="U22" i="3" s="1"/>
  <c r="C23" i="3"/>
  <c r="R23" i="3" s="1"/>
  <c r="D23" i="3"/>
  <c r="S23" i="3" s="1"/>
  <c r="E23" i="3"/>
  <c r="F23" i="3"/>
  <c r="U23" i="3" s="1"/>
  <c r="C24" i="3"/>
  <c r="R24" i="3" s="1"/>
  <c r="D24" i="3"/>
  <c r="S24" i="3" s="1"/>
  <c r="E24" i="3"/>
  <c r="F24" i="3"/>
  <c r="U24" i="3" s="1"/>
  <c r="C25" i="3"/>
  <c r="R25" i="3" s="1"/>
  <c r="D25" i="3"/>
  <c r="E25" i="3"/>
  <c r="T25" i="3" s="1"/>
  <c r="F25" i="3"/>
  <c r="U25" i="3" s="1"/>
  <c r="C26" i="3"/>
  <c r="R26" i="3" s="1"/>
  <c r="D26" i="3"/>
  <c r="S26" i="3" s="1"/>
  <c r="E26" i="3"/>
  <c r="T26" i="3" s="1"/>
  <c r="F26" i="3"/>
  <c r="U26" i="3" s="1"/>
  <c r="C27" i="3"/>
  <c r="R27" i="3" s="1"/>
  <c r="D27" i="3"/>
  <c r="S27" i="3" s="1"/>
  <c r="E27" i="3"/>
  <c r="F27" i="3"/>
  <c r="U27" i="3" s="1"/>
  <c r="C28" i="3"/>
  <c r="R28" i="3" s="1"/>
  <c r="D28" i="3"/>
  <c r="S28" i="3" s="1"/>
  <c r="E28" i="3"/>
  <c r="T28" i="3" s="1"/>
  <c r="F28" i="3"/>
  <c r="U28" i="3" s="1"/>
  <c r="C29" i="3"/>
  <c r="R29" i="3" s="1"/>
  <c r="D29" i="3"/>
  <c r="E29" i="3"/>
  <c r="F29" i="3"/>
  <c r="U29" i="3" s="1"/>
  <c r="C30" i="3"/>
  <c r="R30" i="3" s="1"/>
  <c r="D30" i="3"/>
  <c r="S30" i="3" s="1"/>
  <c r="E30" i="3"/>
  <c r="T30" i="3" s="1"/>
  <c r="F30" i="3"/>
  <c r="U30" i="3" s="1"/>
  <c r="C31" i="3"/>
  <c r="R31" i="3" s="1"/>
  <c r="D31" i="3"/>
  <c r="S31" i="3" s="1"/>
  <c r="E31" i="3"/>
  <c r="T31" i="3" s="1"/>
  <c r="F31" i="3"/>
  <c r="U31" i="3" s="1"/>
  <c r="C32" i="3"/>
  <c r="R32" i="3" s="1"/>
  <c r="D32" i="3"/>
  <c r="S32" i="3" s="1"/>
  <c r="E32" i="3"/>
  <c r="F32" i="3"/>
  <c r="U32" i="3" s="1"/>
  <c r="C33" i="3"/>
  <c r="R33" i="3" s="1"/>
  <c r="D33" i="3"/>
  <c r="E33" i="3"/>
  <c r="F33" i="3"/>
  <c r="U33" i="3" s="1"/>
  <c r="C34" i="3"/>
  <c r="R34" i="3" s="1"/>
  <c r="D34" i="3"/>
  <c r="S34" i="3" s="1"/>
  <c r="E34" i="3"/>
  <c r="T34" i="3" s="1"/>
  <c r="F34" i="3"/>
  <c r="U34" i="3" s="1"/>
  <c r="C35" i="3"/>
  <c r="R35" i="3" s="1"/>
  <c r="D35" i="3"/>
  <c r="S35" i="3" s="1"/>
  <c r="E35" i="3"/>
  <c r="F35" i="3"/>
  <c r="U35" i="3" s="1"/>
  <c r="C36" i="3"/>
  <c r="R36" i="3" s="1"/>
  <c r="D36" i="3"/>
  <c r="S36" i="3" s="1"/>
  <c r="E36" i="3"/>
  <c r="T36" i="3" s="1"/>
  <c r="F36" i="3"/>
  <c r="U36" i="3" s="1"/>
  <c r="C37" i="3"/>
  <c r="R37" i="3" s="1"/>
  <c r="D37" i="3"/>
  <c r="E37" i="3"/>
  <c r="T37" i="3" s="1"/>
  <c r="F37" i="3"/>
  <c r="U37" i="3" s="1"/>
  <c r="C38" i="3"/>
  <c r="R38" i="3" s="1"/>
  <c r="D38" i="3"/>
  <c r="S38" i="3" s="1"/>
  <c r="E38" i="3"/>
  <c r="T38" i="3" s="1"/>
  <c r="F38" i="3"/>
  <c r="U38" i="3" s="1"/>
  <c r="C39" i="3"/>
  <c r="R39" i="3" s="1"/>
  <c r="D39" i="3"/>
  <c r="S39" i="3" s="1"/>
  <c r="E39" i="3"/>
  <c r="T39" i="3" s="1"/>
  <c r="F39" i="3"/>
  <c r="U39" i="3" s="1"/>
  <c r="C40" i="3"/>
  <c r="R40" i="3" s="1"/>
  <c r="D40" i="3"/>
  <c r="S40" i="3" s="1"/>
  <c r="E40" i="3"/>
  <c r="T40" i="3" s="1"/>
  <c r="F40" i="3"/>
  <c r="U40" i="3" s="1"/>
  <c r="C41" i="3"/>
  <c r="R41" i="3" s="1"/>
  <c r="D41" i="3"/>
  <c r="E41" i="3"/>
  <c r="T41" i="3" s="1"/>
  <c r="F41" i="3"/>
  <c r="U41" i="3" s="1"/>
  <c r="C42" i="3"/>
  <c r="R42" i="3" s="1"/>
  <c r="D42" i="3"/>
  <c r="S42" i="3" s="1"/>
  <c r="E42" i="3"/>
  <c r="T42" i="3" s="1"/>
  <c r="F42" i="3"/>
  <c r="U42" i="3" s="1"/>
  <c r="C43" i="3"/>
  <c r="R43" i="3" s="1"/>
  <c r="D43" i="3"/>
  <c r="S43" i="3" s="1"/>
  <c r="E43" i="3"/>
  <c r="T43" i="3" s="1"/>
  <c r="F43" i="3"/>
  <c r="U43" i="3" s="1"/>
  <c r="C44" i="3"/>
  <c r="R44" i="3" s="1"/>
  <c r="D44" i="3"/>
  <c r="S44" i="3" s="1"/>
  <c r="E44" i="3"/>
  <c r="T44" i="3" s="1"/>
  <c r="F44" i="3"/>
  <c r="C45" i="3"/>
  <c r="R45" i="3" s="1"/>
  <c r="D45" i="3"/>
  <c r="E45" i="3"/>
  <c r="F45" i="3"/>
  <c r="U45" i="3" s="1"/>
  <c r="C46" i="3"/>
  <c r="R46" i="3" s="1"/>
  <c r="D46" i="3"/>
  <c r="S46" i="3" s="1"/>
  <c r="E46" i="3"/>
  <c r="T46" i="3" s="1"/>
  <c r="F46" i="3"/>
  <c r="U46" i="3" s="1"/>
  <c r="C47" i="3"/>
  <c r="R47" i="3" s="1"/>
  <c r="D47" i="3"/>
  <c r="S47" i="3" s="1"/>
  <c r="E47" i="3"/>
  <c r="T47" i="3" s="1"/>
  <c r="F47" i="3"/>
  <c r="U47" i="3" s="1"/>
  <c r="C48" i="3"/>
  <c r="R48" i="3" s="1"/>
  <c r="D48" i="3"/>
  <c r="S48" i="3" s="1"/>
  <c r="E48" i="3"/>
  <c r="T48" i="3" s="1"/>
  <c r="F48" i="3"/>
  <c r="U48" i="3" s="1"/>
  <c r="C49" i="3"/>
  <c r="R49" i="3" s="1"/>
  <c r="D49" i="3"/>
  <c r="E49" i="3"/>
  <c r="T49" i="3" s="1"/>
  <c r="F49" i="3"/>
  <c r="U49" i="3" s="1"/>
  <c r="C50" i="3"/>
  <c r="R50" i="3" s="1"/>
  <c r="D50" i="3"/>
  <c r="S50" i="3" s="1"/>
  <c r="E50" i="3"/>
  <c r="T50" i="3" s="1"/>
  <c r="F50" i="3"/>
  <c r="U50" i="3" s="1"/>
  <c r="C51" i="3"/>
  <c r="R51" i="3" s="1"/>
  <c r="D51" i="3"/>
  <c r="S51" i="3" s="1"/>
  <c r="E51" i="3"/>
  <c r="T51" i="3" s="1"/>
  <c r="F51" i="3"/>
  <c r="U51" i="3" s="1"/>
  <c r="C52" i="3"/>
  <c r="R52" i="3" s="1"/>
  <c r="D52" i="3"/>
  <c r="S52" i="3" s="1"/>
  <c r="E52" i="3"/>
  <c r="T52" i="3" s="1"/>
  <c r="F52" i="3"/>
  <c r="U52" i="3" s="1"/>
  <c r="C53" i="3"/>
  <c r="R53" i="3" s="1"/>
  <c r="D53" i="3"/>
  <c r="E53" i="3"/>
  <c r="T53" i="3" s="1"/>
  <c r="F53" i="3"/>
  <c r="U53" i="3" s="1"/>
  <c r="C54" i="3"/>
  <c r="R54" i="3" s="1"/>
  <c r="D54" i="3"/>
  <c r="S54" i="3" s="1"/>
  <c r="E54" i="3"/>
  <c r="F54" i="3"/>
  <c r="U54" i="3" s="1"/>
  <c r="C55" i="3"/>
  <c r="D55" i="3"/>
  <c r="S55" i="3" s="1"/>
  <c r="E55" i="3"/>
  <c r="F55" i="3"/>
  <c r="U55" i="3" s="1"/>
  <c r="C56" i="3"/>
  <c r="R56" i="3" s="1"/>
  <c r="D56" i="3"/>
  <c r="S56" i="3" s="1"/>
  <c r="E56" i="3"/>
  <c r="T56" i="3" s="1"/>
  <c r="F56" i="3"/>
  <c r="U56" i="3" s="1"/>
  <c r="C57" i="3"/>
  <c r="R57" i="3" s="1"/>
  <c r="D57" i="3"/>
  <c r="E57" i="3"/>
  <c r="T57" i="3" s="1"/>
  <c r="F57" i="3"/>
  <c r="U57" i="3" s="1"/>
  <c r="C58" i="3"/>
  <c r="R58" i="3" s="1"/>
  <c r="D58" i="3"/>
  <c r="S58" i="3" s="1"/>
  <c r="E58" i="3"/>
  <c r="T58" i="3" s="1"/>
  <c r="F58" i="3"/>
  <c r="U58" i="3" s="1"/>
  <c r="C59" i="3"/>
  <c r="R59" i="3" s="1"/>
  <c r="D59" i="3"/>
  <c r="S59" i="3" s="1"/>
  <c r="E59" i="3"/>
  <c r="T59" i="3" s="1"/>
  <c r="F59" i="3"/>
  <c r="U59" i="3" s="1"/>
  <c r="C60" i="3"/>
  <c r="R60" i="3" s="1"/>
  <c r="D60" i="3"/>
  <c r="S60" i="3" s="1"/>
  <c r="E60" i="3"/>
  <c r="T60" i="3" s="1"/>
  <c r="F60" i="3"/>
  <c r="U60" i="3" s="1"/>
  <c r="C61" i="3"/>
  <c r="R61" i="3" s="1"/>
  <c r="D61" i="3"/>
  <c r="E61" i="3"/>
  <c r="T61" i="3" s="1"/>
  <c r="F61" i="3"/>
  <c r="U61" i="3" s="1"/>
  <c r="C62" i="3"/>
  <c r="R62" i="3" s="1"/>
  <c r="D62" i="3"/>
  <c r="S62" i="3" s="1"/>
  <c r="E62" i="3"/>
  <c r="T62" i="3" s="1"/>
  <c r="F62" i="3"/>
  <c r="U62" i="3" s="1"/>
  <c r="C63" i="3"/>
  <c r="R63" i="3" s="1"/>
  <c r="D63" i="3"/>
  <c r="S63" i="3" s="1"/>
  <c r="E63" i="3"/>
  <c r="F63" i="3"/>
  <c r="U63" i="3" s="1"/>
  <c r="C64" i="3"/>
  <c r="R64" i="3" s="1"/>
  <c r="D64" i="3"/>
  <c r="S64" i="3" s="1"/>
  <c r="E64" i="3"/>
  <c r="T64" i="3" s="1"/>
  <c r="F64" i="3"/>
  <c r="U64" i="3" s="1"/>
  <c r="C65" i="3"/>
  <c r="R65" i="3" s="1"/>
  <c r="D65" i="3"/>
  <c r="E65" i="3"/>
  <c r="T65" i="3" s="1"/>
  <c r="F65" i="3"/>
  <c r="U65" i="3" s="1"/>
  <c r="C66" i="3"/>
  <c r="R66" i="3" s="1"/>
  <c r="D66" i="3"/>
  <c r="S66" i="3" s="1"/>
  <c r="E66" i="3"/>
  <c r="T66" i="3" s="1"/>
  <c r="F66" i="3"/>
  <c r="U66" i="3" s="1"/>
  <c r="C67" i="3"/>
  <c r="R67" i="3" s="1"/>
  <c r="D67" i="3"/>
  <c r="S67" i="3" s="1"/>
  <c r="E67" i="3"/>
  <c r="T67" i="3" s="1"/>
  <c r="F67" i="3"/>
  <c r="U67" i="3" s="1"/>
  <c r="C68" i="3"/>
  <c r="R68" i="3" s="1"/>
  <c r="D68" i="3"/>
  <c r="S68" i="3" s="1"/>
  <c r="E68" i="3"/>
  <c r="T68" i="3" s="1"/>
  <c r="F68" i="3"/>
  <c r="U68" i="3" s="1"/>
  <c r="C69" i="3"/>
  <c r="R69" i="3" s="1"/>
  <c r="D69" i="3"/>
  <c r="E69" i="3"/>
  <c r="T69" i="3" s="1"/>
  <c r="F69" i="3"/>
  <c r="U69" i="3" s="1"/>
  <c r="C70" i="3"/>
  <c r="R70" i="3" s="1"/>
  <c r="D70" i="3"/>
  <c r="S70" i="3" s="1"/>
  <c r="E70" i="3"/>
  <c r="T70" i="3" s="1"/>
  <c r="F70" i="3"/>
  <c r="U70" i="3" s="1"/>
  <c r="C71" i="3"/>
  <c r="D71" i="3"/>
  <c r="S71" i="3" s="1"/>
  <c r="E71" i="3"/>
  <c r="T71" i="3" s="1"/>
  <c r="F71" i="3"/>
  <c r="U71" i="3" s="1"/>
  <c r="C72" i="3"/>
  <c r="R72" i="3" s="1"/>
  <c r="D72" i="3"/>
  <c r="S72" i="3" s="1"/>
  <c r="E72" i="3"/>
  <c r="T72" i="3" s="1"/>
  <c r="F72" i="3"/>
  <c r="U72" i="3" s="1"/>
  <c r="C73" i="3"/>
  <c r="R73" i="3" s="1"/>
  <c r="D73" i="3"/>
  <c r="E73" i="3"/>
  <c r="T73" i="3" s="1"/>
  <c r="F73" i="3"/>
  <c r="U73" i="3" s="1"/>
  <c r="C74" i="3"/>
  <c r="R74" i="3" s="1"/>
  <c r="D74" i="3"/>
  <c r="S74" i="3" s="1"/>
  <c r="E74" i="3"/>
  <c r="T74" i="3" s="1"/>
  <c r="F74" i="3"/>
  <c r="U74" i="3" s="1"/>
  <c r="C75" i="3"/>
  <c r="R75" i="3" s="1"/>
  <c r="D75" i="3"/>
  <c r="S75" i="3" s="1"/>
  <c r="E75" i="3"/>
  <c r="F75" i="3"/>
  <c r="C76" i="3"/>
  <c r="R76" i="3" s="1"/>
  <c r="D76" i="3"/>
  <c r="S76" i="3" s="1"/>
  <c r="E76" i="3"/>
  <c r="T76" i="3" s="1"/>
  <c r="F76" i="3"/>
  <c r="U76" i="3" s="1"/>
  <c r="C77" i="3"/>
  <c r="R77" i="3" s="1"/>
  <c r="D77" i="3"/>
  <c r="E77" i="3"/>
  <c r="T77" i="3" s="1"/>
  <c r="F77" i="3"/>
  <c r="U77" i="3" s="1"/>
  <c r="C78" i="3"/>
  <c r="R78" i="3" s="1"/>
  <c r="D78" i="3"/>
  <c r="S78" i="3" s="1"/>
  <c r="E78" i="3"/>
  <c r="T78" i="3" s="1"/>
  <c r="F78" i="3"/>
  <c r="U78" i="3" s="1"/>
  <c r="C79" i="3"/>
  <c r="R79" i="3" s="1"/>
  <c r="D79" i="3"/>
  <c r="S79" i="3" s="1"/>
  <c r="E79" i="3"/>
  <c r="T79" i="3" s="1"/>
  <c r="F79" i="3"/>
  <c r="U79" i="3" s="1"/>
  <c r="C80" i="3"/>
  <c r="R80" i="3" s="1"/>
  <c r="D80" i="3"/>
  <c r="S80" i="3" s="1"/>
  <c r="E80" i="3"/>
  <c r="F80" i="3"/>
  <c r="U80" i="3" s="1"/>
  <c r="C81" i="3"/>
  <c r="R81" i="3" s="1"/>
  <c r="D81" i="3"/>
  <c r="E81" i="3"/>
  <c r="T81" i="3" s="1"/>
  <c r="F81" i="3"/>
  <c r="U81" i="3" s="1"/>
  <c r="C82" i="3"/>
  <c r="R82" i="3" s="1"/>
  <c r="D82" i="3"/>
  <c r="S82" i="3" s="1"/>
  <c r="E82" i="3"/>
  <c r="T82" i="3" s="1"/>
  <c r="F82" i="3"/>
  <c r="U82" i="3" s="1"/>
  <c r="C83" i="3"/>
  <c r="R83" i="3" s="1"/>
  <c r="D83" i="3"/>
  <c r="S83" i="3" s="1"/>
  <c r="E83" i="3"/>
  <c r="T83" i="3" s="1"/>
  <c r="F83" i="3"/>
  <c r="U83" i="3" s="1"/>
  <c r="C84" i="3"/>
  <c r="R84" i="3" s="1"/>
  <c r="D84" i="3"/>
  <c r="S84" i="3" s="1"/>
  <c r="E84" i="3"/>
  <c r="T84" i="3" s="1"/>
  <c r="F84" i="3"/>
  <c r="U84" i="3" s="1"/>
  <c r="C85" i="3"/>
  <c r="R85" i="3" s="1"/>
  <c r="D85" i="3"/>
  <c r="E85" i="3"/>
  <c r="T85" i="3" s="1"/>
  <c r="F85" i="3"/>
  <c r="U85" i="3" s="1"/>
  <c r="C86" i="3"/>
  <c r="R86" i="3" s="1"/>
  <c r="D86" i="3"/>
  <c r="S86" i="3" s="1"/>
  <c r="E86" i="3"/>
  <c r="T86" i="3" s="1"/>
  <c r="F86" i="3"/>
  <c r="U86" i="3" s="1"/>
  <c r="C87" i="3"/>
  <c r="D87" i="3"/>
  <c r="S87" i="3" s="1"/>
  <c r="E87" i="3"/>
  <c r="T87" i="3" s="1"/>
  <c r="F87" i="3"/>
  <c r="U87" i="3" s="1"/>
  <c r="C88" i="3"/>
  <c r="R88" i="3" s="1"/>
  <c r="D88" i="3"/>
  <c r="S88" i="3" s="1"/>
  <c r="E88" i="3"/>
  <c r="T88" i="3" s="1"/>
  <c r="F88" i="3"/>
  <c r="U88" i="3" s="1"/>
  <c r="C89" i="3"/>
  <c r="R89" i="3" s="1"/>
  <c r="D89" i="3"/>
  <c r="E89" i="3"/>
  <c r="F89" i="3"/>
  <c r="U89" i="3" s="1"/>
  <c r="C90" i="3"/>
  <c r="R90" i="3" s="1"/>
  <c r="D90" i="3"/>
  <c r="S90" i="3" s="1"/>
  <c r="E90" i="3"/>
  <c r="T90" i="3" s="1"/>
  <c r="F90" i="3"/>
  <c r="U90" i="3" s="1"/>
  <c r="C91" i="3"/>
  <c r="R91" i="3" s="1"/>
  <c r="D91" i="3"/>
  <c r="S91" i="3" s="1"/>
  <c r="E91" i="3"/>
  <c r="T91" i="3" s="1"/>
  <c r="F91" i="3"/>
  <c r="U91" i="3" s="1"/>
  <c r="C92" i="3"/>
  <c r="R92" i="3" s="1"/>
  <c r="D92" i="3"/>
  <c r="S92" i="3" s="1"/>
  <c r="E92" i="3"/>
  <c r="T92" i="3" s="1"/>
  <c r="F92" i="3"/>
  <c r="U92" i="3" s="1"/>
  <c r="C93" i="3"/>
  <c r="R93" i="3" s="1"/>
  <c r="D93" i="3"/>
  <c r="E93" i="3"/>
  <c r="T93" i="3" s="1"/>
  <c r="F93" i="3"/>
  <c r="U93" i="3" s="1"/>
  <c r="C94" i="3"/>
  <c r="R94" i="3" s="1"/>
  <c r="D94" i="3"/>
  <c r="S94" i="3" s="1"/>
  <c r="E94" i="3"/>
  <c r="T94" i="3" s="1"/>
  <c r="F94" i="3"/>
  <c r="U94" i="3" s="1"/>
  <c r="C95" i="3"/>
  <c r="R95" i="3" s="1"/>
  <c r="D95" i="3"/>
  <c r="S95" i="3" s="1"/>
  <c r="E95" i="3"/>
  <c r="T95" i="3" s="1"/>
  <c r="F95" i="3"/>
  <c r="U95" i="3" s="1"/>
  <c r="C96" i="3"/>
  <c r="R96" i="3" s="1"/>
  <c r="D96" i="3"/>
  <c r="S96" i="3" s="1"/>
  <c r="E96" i="3"/>
  <c r="T96" i="3" s="1"/>
  <c r="F96" i="3"/>
  <c r="U96" i="3" s="1"/>
  <c r="C97" i="3"/>
  <c r="R97" i="3" s="1"/>
  <c r="D97" i="3"/>
  <c r="E97" i="3"/>
  <c r="T97" i="3" s="1"/>
  <c r="F97" i="3"/>
  <c r="U97" i="3" s="1"/>
  <c r="C98" i="3"/>
  <c r="R98" i="3" s="1"/>
  <c r="D98" i="3"/>
  <c r="S98" i="3" s="1"/>
  <c r="E98" i="3"/>
  <c r="F98" i="3"/>
  <c r="U98" i="3" s="1"/>
  <c r="C99" i="3"/>
  <c r="R99" i="3" s="1"/>
  <c r="D99" i="3"/>
  <c r="S99" i="3" s="1"/>
  <c r="E99" i="3"/>
  <c r="T99" i="3" s="1"/>
  <c r="F99" i="3"/>
  <c r="U99" i="3" s="1"/>
  <c r="C100" i="3"/>
  <c r="R100" i="3" s="1"/>
  <c r="D100" i="3"/>
  <c r="S100" i="3" s="1"/>
  <c r="E100" i="3"/>
  <c r="T100" i="3" s="1"/>
  <c r="F100" i="3"/>
  <c r="U100" i="3" s="1"/>
  <c r="C101" i="3"/>
  <c r="R101" i="3" s="1"/>
  <c r="D101" i="3"/>
  <c r="E101" i="3"/>
  <c r="T101" i="3" s="1"/>
  <c r="F101" i="3"/>
  <c r="U101" i="3" s="1"/>
  <c r="C102" i="3"/>
  <c r="R102" i="3" s="1"/>
  <c r="D102" i="3"/>
  <c r="S102" i="3" s="1"/>
  <c r="E102" i="3"/>
  <c r="T102" i="3" s="1"/>
  <c r="F102" i="3"/>
  <c r="U102" i="3" s="1"/>
  <c r="C103" i="3"/>
  <c r="D103" i="3"/>
  <c r="S103" i="3" s="1"/>
  <c r="E103" i="3"/>
  <c r="F103" i="3"/>
  <c r="U103" i="3" s="1"/>
  <c r="C104" i="3"/>
  <c r="R104" i="3" s="1"/>
  <c r="D104" i="3"/>
  <c r="S104" i="3" s="1"/>
  <c r="E104" i="3"/>
  <c r="T104" i="3" s="1"/>
  <c r="F104" i="3"/>
  <c r="U104" i="3" s="1"/>
  <c r="C105" i="3"/>
  <c r="R105" i="3" s="1"/>
  <c r="D105" i="3"/>
  <c r="E105" i="3"/>
  <c r="T105" i="3" s="1"/>
  <c r="F105" i="3"/>
  <c r="U105" i="3" s="1"/>
  <c r="C106" i="3"/>
  <c r="R106" i="3" s="1"/>
  <c r="D106" i="3"/>
  <c r="S106" i="3" s="1"/>
  <c r="E106" i="3"/>
  <c r="T106" i="3" s="1"/>
  <c r="F106" i="3"/>
  <c r="U106" i="3" s="1"/>
  <c r="C107" i="3"/>
  <c r="R107" i="3" s="1"/>
  <c r="D107" i="3"/>
  <c r="S107" i="3" s="1"/>
  <c r="E107" i="3"/>
  <c r="T107" i="3" s="1"/>
  <c r="F107" i="3"/>
  <c r="U107" i="3" s="1"/>
  <c r="C108" i="3"/>
  <c r="R108" i="3" s="1"/>
  <c r="D108" i="3"/>
  <c r="S108" i="3" s="1"/>
  <c r="E108" i="3"/>
  <c r="F108" i="3"/>
  <c r="U108" i="3" s="1"/>
  <c r="C109" i="3"/>
  <c r="R109" i="3" s="1"/>
  <c r="D109" i="3"/>
  <c r="E109" i="3"/>
  <c r="F109" i="3"/>
  <c r="U109" i="3" s="1"/>
  <c r="C110" i="3"/>
  <c r="R110" i="3" s="1"/>
  <c r="D110" i="3"/>
  <c r="S110" i="3" s="1"/>
  <c r="E110" i="3"/>
  <c r="T110" i="3" s="1"/>
  <c r="F110" i="3"/>
  <c r="U110" i="3" s="1"/>
  <c r="C111" i="3"/>
  <c r="R111" i="3" s="1"/>
  <c r="D111" i="3"/>
  <c r="S111" i="3" s="1"/>
  <c r="E111" i="3"/>
  <c r="T111" i="3" s="1"/>
  <c r="F111" i="3"/>
  <c r="U111" i="3" s="1"/>
  <c r="C112" i="3"/>
  <c r="R112" i="3" s="1"/>
  <c r="D112" i="3"/>
  <c r="S112" i="3" s="1"/>
  <c r="E112" i="3"/>
  <c r="T112" i="3" s="1"/>
  <c r="F112" i="3"/>
  <c r="U112" i="3" s="1"/>
  <c r="C113" i="3"/>
  <c r="R113" i="3" s="1"/>
  <c r="D113" i="3"/>
  <c r="E113" i="3"/>
  <c r="T113" i="3" s="1"/>
  <c r="F113" i="3"/>
  <c r="U113" i="3" s="1"/>
  <c r="C114" i="3"/>
  <c r="R114" i="3" s="1"/>
  <c r="D114" i="3"/>
  <c r="S114" i="3" s="1"/>
  <c r="E114" i="3"/>
  <c r="T114" i="3" s="1"/>
  <c r="F114" i="3"/>
  <c r="U114" i="3" s="1"/>
  <c r="C115" i="3"/>
  <c r="R115" i="3" s="1"/>
  <c r="D115" i="3"/>
  <c r="S115" i="3" s="1"/>
  <c r="E115" i="3"/>
  <c r="F115" i="3"/>
  <c r="U115" i="3" s="1"/>
  <c r="C116" i="3"/>
  <c r="R116" i="3" s="1"/>
  <c r="D116" i="3"/>
  <c r="S116" i="3" s="1"/>
  <c r="E116" i="3"/>
  <c r="T116" i="3" s="1"/>
  <c r="F116" i="3"/>
  <c r="U116" i="3" s="1"/>
  <c r="C117" i="3"/>
  <c r="R117" i="3" s="1"/>
  <c r="D117" i="3"/>
  <c r="E117" i="3"/>
  <c r="T117" i="3" s="1"/>
  <c r="F117" i="3"/>
  <c r="U117" i="3" s="1"/>
  <c r="C118" i="3"/>
  <c r="R118" i="3" s="1"/>
  <c r="D118" i="3"/>
  <c r="S118" i="3" s="1"/>
  <c r="E118" i="3"/>
  <c r="T118" i="3" s="1"/>
  <c r="F118" i="3"/>
  <c r="U118" i="3" s="1"/>
  <c r="C119" i="3"/>
  <c r="D119" i="3"/>
  <c r="S119" i="3" s="1"/>
  <c r="E119" i="3"/>
  <c r="T119" i="3" s="1"/>
  <c r="F119" i="3"/>
  <c r="U119" i="3" s="1"/>
  <c r="C120" i="3"/>
  <c r="R120" i="3" s="1"/>
  <c r="D120" i="3"/>
  <c r="S120" i="3" s="1"/>
  <c r="E120" i="3"/>
  <c r="F120" i="3"/>
  <c r="U120" i="3" s="1"/>
  <c r="C121" i="3"/>
  <c r="R121" i="3" s="1"/>
  <c r="D121" i="3"/>
  <c r="E121" i="3"/>
  <c r="T121" i="3" s="1"/>
  <c r="F121" i="3"/>
  <c r="U121" i="3" s="1"/>
  <c r="C122" i="3"/>
  <c r="R122" i="3" s="1"/>
  <c r="D122" i="3"/>
  <c r="S122" i="3" s="1"/>
  <c r="E122" i="3"/>
  <c r="F122" i="3"/>
  <c r="U122" i="3" s="1"/>
  <c r="C123" i="3"/>
  <c r="R123" i="3" s="1"/>
  <c r="D123" i="3"/>
  <c r="S123" i="3" s="1"/>
  <c r="E123" i="3"/>
  <c r="F123" i="3"/>
  <c r="U123" i="3" s="1"/>
  <c r="C124" i="3"/>
  <c r="R124" i="3" s="1"/>
  <c r="D124" i="3"/>
  <c r="S124" i="3" s="1"/>
  <c r="E124" i="3"/>
  <c r="T124" i="3" s="1"/>
  <c r="F124" i="3"/>
  <c r="U124" i="3" s="1"/>
  <c r="C125" i="3"/>
  <c r="R125" i="3" s="1"/>
  <c r="D125" i="3"/>
  <c r="E125" i="3"/>
  <c r="T125" i="3" s="1"/>
  <c r="F125" i="3"/>
  <c r="U125" i="3" s="1"/>
  <c r="C126" i="3"/>
  <c r="R126" i="3" s="1"/>
  <c r="D126" i="3"/>
  <c r="S126" i="3" s="1"/>
  <c r="E126" i="3"/>
  <c r="T126" i="3" s="1"/>
  <c r="F126" i="3"/>
  <c r="U126" i="3" s="1"/>
  <c r="C127" i="3"/>
  <c r="R127" i="3" s="1"/>
  <c r="D127" i="3"/>
  <c r="S127" i="3" s="1"/>
  <c r="E127" i="3"/>
  <c r="T127" i="3" s="1"/>
  <c r="F127" i="3"/>
  <c r="U127" i="3" s="1"/>
  <c r="C128" i="3"/>
  <c r="R128" i="3" s="1"/>
  <c r="D128" i="3"/>
  <c r="S128" i="3" s="1"/>
  <c r="E128" i="3"/>
  <c r="F128" i="3"/>
  <c r="U128" i="3" s="1"/>
  <c r="C129" i="3"/>
  <c r="R129" i="3" s="1"/>
  <c r="D129" i="3"/>
  <c r="E129" i="3"/>
  <c r="T129" i="3" s="1"/>
  <c r="F129" i="3"/>
  <c r="U129" i="3" s="1"/>
  <c r="C130" i="3"/>
  <c r="R130" i="3" s="1"/>
  <c r="D130" i="3"/>
  <c r="S130" i="3" s="1"/>
  <c r="E130" i="3"/>
  <c r="T130" i="3" s="1"/>
  <c r="F130" i="3"/>
  <c r="U130" i="3" s="1"/>
  <c r="C131" i="3"/>
  <c r="R131" i="3" s="1"/>
  <c r="D131" i="3"/>
  <c r="S131" i="3" s="1"/>
  <c r="E131" i="3"/>
  <c r="T131" i="3" s="1"/>
  <c r="F131" i="3"/>
  <c r="U131" i="3" s="1"/>
  <c r="C132" i="3"/>
  <c r="R132" i="3" s="1"/>
  <c r="D132" i="3"/>
  <c r="S132" i="3" s="1"/>
  <c r="E132" i="3"/>
  <c r="T132" i="3" s="1"/>
  <c r="F132" i="3"/>
  <c r="U132" i="3" s="1"/>
  <c r="C133" i="3"/>
  <c r="R133" i="3" s="1"/>
  <c r="D133" i="3"/>
  <c r="E133" i="3"/>
  <c r="T133" i="3" s="1"/>
  <c r="F133" i="3"/>
  <c r="U133" i="3" s="1"/>
  <c r="C134" i="3"/>
  <c r="R134" i="3" s="1"/>
  <c r="D134" i="3"/>
  <c r="S134" i="3" s="1"/>
  <c r="E134" i="3"/>
  <c r="T134" i="3" s="1"/>
  <c r="F134" i="3"/>
  <c r="U134" i="3" s="1"/>
  <c r="C135" i="3"/>
  <c r="D135" i="3"/>
  <c r="S135" i="3" s="1"/>
  <c r="E135" i="3"/>
  <c r="T135" i="3" s="1"/>
  <c r="F135" i="3"/>
  <c r="U135" i="3" s="1"/>
  <c r="C136" i="3"/>
  <c r="R136" i="3" s="1"/>
  <c r="D136" i="3"/>
  <c r="S136" i="3" s="1"/>
  <c r="E136" i="3"/>
  <c r="T136" i="3" s="1"/>
  <c r="F136" i="3"/>
  <c r="U136" i="3" s="1"/>
  <c r="C137" i="3"/>
  <c r="R137" i="3" s="1"/>
  <c r="D137" i="3"/>
  <c r="E137" i="3"/>
  <c r="F137" i="3"/>
  <c r="U137" i="3" s="1"/>
  <c r="C138" i="3"/>
  <c r="R138" i="3" s="1"/>
  <c r="D138" i="3"/>
  <c r="S138" i="3" s="1"/>
  <c r="E138" i="3"/>
  <c r="T138" i="3" s="1"/>
  <c r="F138" i="3"/>
  <c r="U138" i="3" s="1"/>
  <c r="C139" i="3"/>
  <c r="R139" i="3" s="1"/>
  <c r="D139" i="3"/>
  <c r="S139" i="3" s="1"/>
  <c r="E139" i="3"/>
  <c r="T139" i="3" s="1"/>
  <c r="F139" i="3"/>
  <c r="U139" i="3" s="1"/>
  <c r="C140" i="3"/>
  <c r="R140" i="3" s="1"/>
  <c r="D140" i="3"/>
  <c r="S140" i="3" s="1"/>
  <c r="E140" i="3"/>
  <c r="T140" i="3" s="1"/>
  <c r="F140" i="3"/>
  <c r="U140" i="3" s="1"/>
  <c r="C141" i="3"/>
  <c r="R141" i="3" s="1"/>
  <c r="D141" i="3"/>
  <c r="E141" i="3"/>
  <c r="T141" i="3" s="1"/>
  <c r="F141" i="3"/>
  <c r="U141" i="3" s="1"/>
  <c r="C142" i="3"/>
  <c r="R142" i="3" s="1"/>
  <c r="D142" i="3"/>
  <c r="S142" i="3" s="1"/>
  <c r="E142" i="3"/>
  <c r="F142" i="3"/>
  <c r="U142" i="3" s="1"/>
  <c r="C143" i="3"/>
  <c r="R143" i="3" s="1"/>
  <c r="D143" i="3"/>
  <c r="S143" i="3" s="1"/>
  <c r="E143" i="3"/>
  <c r="T143" i="3" s="1"/>
  <c r="F143" i="3"/>
  <c r="U143" i="3" s="1"/>
  <c r="C144" i="3"/>
  <c r="R144" i="3" s="1"/>
  <c r="D144" i="3"/>
  <c r="S144" i="3" s="1"/>
  <c r="E144" i="3"/>
  <c r="T144" i="3" s="1"/>
  <c r="F144" i="3"/>
  <c r="U144" i="3" s="1"/>
  <c r="C145" i="3"/>
  <c r="R145" i="3" s="1"/>
  <c r="D145" i="3"/>
  <c r="E145" i="3"/>
  <c r="T145" i="3" s="1"/>
  <c r="F145" i="3"/>
  <c r="U145" i="3" s="1"/>
  <c r="C146" i="3"/>
  <c r="R146" i="3" s="1"/>
  <c r="D146" i="3"/>
  <c r="S146" i="3" s="1"/>
  <c r="E146" i="3"/>
  <c r="T146" i="3" s="1"/>
  <c r="F146" i="3"/>
  <c r="U146" i="3" s="1"/>
  <c r="C147" i="3"/>
  <c r="R147" i="3" s="1"/>
  <c r="D147" i="3"/>
  <c r="S147" i="3" s="1"/>
  <c r="E147" i="3"/>
  <c r="T147" i="3" s="1"/>
  <c r="F147" i="3"/>
  <c r="U147" i="3" s="1"/>
  <c r="C148" i="3"/>
  <c r="R148" i="3" s="1"/>
  <c r="D148" i="3"/>
  <c r="S148" i="3" s="1"/>
  <c r="E148" i="3"/>
  <c r="T148" i="3" s="1"/>
  <c r="F148" i="3"/>
  <c r="U148" i="3" s="1"/>
  <c r="C149" i="3"/>
  <c r="R149" i="3" s="1"/>
  <c r="D149" i="3"/>
  <c r="E149" i="3"/>
  <c r="T149" i="3" s="1"/>
  <c r="F149" i="3"/>
  <c r="U149" i="3" s="1"/>
  <c r="C150" i="3"/>
  <c r="R150" i="3" s="1"/>
  <c r="D150" i="3"/>
  <c r="S150" i="3" s="1"/>
  <c r="E150" i="3"/>
  <c r="T150" i="3" s="1"/>
  <c r="F150" i="3"/>
  <c r="U150" i="3" s="1"/>
  <c r="C151" i="3"/>
  <c r="D151" i="3"/>
  <c r="S151" i="3" s="1"/>
  <c r="E151" i="3"/>
  <c r="T151" i="3" s="1"/>
  <c r="F151" i="3"/>
  <c r="U151" i="3" s="1"/>
  <c r="T5" i="3"/>
  <c r="T8" i="3"/>
  <c r="T11" i="3"/>
  <c r="T24" i="3"/>
  <c r="T29" i="3"/>
  <c r="T32" i="3"/>
  <c r="T35" i="3"/>
  <c r="U44" i="3"/>
  <c r="U75" i="3"/>
  <c r="T98" i="3"/>
  <c r="T109" i="3"/>
  <c r="T120" i="3"/>
  <c r="T123" i="3"/>
  <c r="T142" i="3"/>
  <c r="F2" i="3"/>
  <c r="U2" i="3" s="1"/>
  <c r="E2" i="3"/>
  <c r="T2" i="3" s="1"/>
  <c r="D2" i="3"/>
  <c r="S2" i="3" s="1"/>
  <c r="C2" i="3"/>
  <c r="R2" i="3" s="1"/>
  <c r="T12" i="3"/>
  <c r="T23" i="3"/>
  <c r="T33" i="3"/>
  <c r="T45" i="3"/>
  <c r="T55" i="3"/>
  <c r="T63" i="3"/>
  <c r="T80" i="3"/>
  <c r="T89" i="3"/>
  <c r="T103" i="3"/>
  <c r="T108" i="3"/>
  <c r="T115" i="3"/>
  <c r="T122" i="3"/>
  <c r="T128" i="3"/>
  <c r="T137" i="3"/>
  <c r="T14" i="3"/>
  <c r="T22" i="3"/>
  <c r="T27" i="3"/>
  <c r="T54" i="3"/>
  <c r="T75" i="3"/>
  <c r="W2" i="3" l="1"/>
  <c r="H3" i="4" s="1"/>
  <c r="W150" i="3"/>
  <c r="H151" i="4" s="1"/>
  <c r="I151" i="4" s="1" a="1"/>
  <c r="I151" i="4" s="1"/>
  <c r="J151" i="4" s="1"/>
  <c r="W148" i="3"/>
  <c r="H149" i="4" s="1"/>
  <c r="I149" i="4" s="1" a="1"/>
  <c r="I149" i="4" s="1"/>
  <c r="J149" i="4" s="1"/>
  <c r="W146" i="3"/>
  <c r="H147" i="4" s="1"/>
  <c r="I147" i="4" s="1" a="1"/>
  <c r="I147" i="4" s="1"/>
  <c r="J147" i="4" s="1"/>
  <c r="W144" i="3"/>
  <c r="H145" i="4" s="1"/>
  <c r="I145" i="4" s="1" a="1"/>
  <c r="I145" i="4" s="1"/>
  <c r="J145" i="4" s="1"/>
  <c r="W142" i="3"/>
  <c r="H143" i="4" s="1"/>
  <c r="I143" i="4" s="1" a="1"/>
  <c r="I143" i="4" s="1"/>
  <c r="J143" i="4" s="1"/>
  <c r="W140" i="3"/>
  <c r="H141" i="4" s="1"/>
  <c r="I141" i="4" s="1" a="1"/>
  <c r="I141" i="4" s="1"/>
  <c r="J141" i="4" s="1"/>
  <c r="W138" i="3"/>
  <c r="H139" i="4" s="1"/>
  <c r="I139" i="4" s="1" a="1"/>
  <c r="I139" i="4" s="1"/>
  <c r="J139" i="4" s="1"/>
  <c r="W136" i="3"/>
  <c r="H137" i="4" s="1"/>
  <c r="I137" i="4" s="1" a="1"/>
  <c r="I137" i="4" s="1"/>
  <c r="J137" i="4" s="1"/>
  <c r="W133" i="3"/>
  <c r="H134" i="4" s="1"/>
  <c r="I134" i="4" s="1" a="1"/>
  <c r="I134" i="4" s="1"/>
  <c r="J134" i="4" s="1"/>
  <c r="W131" i="3"/>
  <c r="H132" i="4" s="1"/>
  <c r="I132" i="4" s="1" a="1"/>
  <c r="I132" i="4" s="1"/>
  <c r="J132" i="4" s="1"/>
  <c r="W130" i="3"/>
  <c r="H131" i="4" s="1"/>
  <c r="I131" i="4" s="1" a="1"/>
  <c r="I131" i="4" s="1"/>
  <c r="J131" i="4" s="1"/>
  <c r="W128" i="3"/>
  <c r="H129" i="4" s="1"/>
  <c r="I129" i="4" s="1" a="1"/>
  <c r="I129" i="4" s="1"/>
  <c r="J129" i="4" s="1"/>
  <c r="W126" i="3"/>
  <c r="H127" i="4" s="1"/>
  <c r="I127" i="4" s="1" a="1"/>
  <c r="I127" i="4" s="1"/>
  <c r="J127" i="4" s="1"/>
  <c r="W124" i="3"/>
  <c r="H125" i="4" s="1"/>
  <c r="I125" i="4" s="1" a="1"/>
  <c r="I125" i="4" s="1"/>
  <c r="J125" i="4" s="1"/>
  <c r="W122" i="3"/>
  <c r="H123" i="4" s="1"/>
  <c r="I123" i="4" s="1" a="1"/>
  <c r="I123" i="4" s="1"/>
  <c r="J123" i="4" s="1"/>
  <c r="W119" i="3"/>
  <c r="H120" i="4" s="1"/>
  <c r="I120" i="4" s="1" a="1"/>
  <c r="I120" i="4" s="1"/>
  <c r="J120" i="4" s="1"/>
  <c r="W117" i="3"/>
  <c r="H118" i="4" s="1"/>
  <c r="I118" i="4" s="1" a="1"/>
  <c r="I118" i="4" s="1"/>
  <c r="J118" i="4" s="1"/>
  <c r="W115" i="3"/>
  <c r="H116" i="4" s="1"/>
  <c r="I116" i="4" s="1" a="1"/>
  <c r="I116" i="4" s="1"/>
  <c r="J116" i="4" s="1"/>
  <c r="W113" i="3"/>
  <c r="H114" i="4" s="1"/>
  <c r="I114" i="4" s="1" a="1"/>
  <c r="I114" i="4" s="1"/>
  <c r="J114" i="4" s="1"/>
  <c r="W111" i="3"/>
  <c r="H112" i="4" s="1"/>
  <c r="I112" i="4" s="1" a="1"/>
  <c r="I112" i="4" s="1"/>
  <c r="J112" i="4" s="1"/>
  <c r="W109" i="3"/>
  <c r="H110" i="4" s="1"/>
  <c r="I110" i="4" s="1" a="1"/>
  <c r="I110" i="4" s="1"/>
  <c r="J110" i="4" s="1"/>
  <c r="W107" i="3"/>
  <c r="H108" i="4" s="1"/>
  <c r="I108" i="4" s="1" a="1"/>
  <c r="I108" i="4" s="1"/>
  <c r="J108" i="4" s="1"/>
  <c r="W105" i="3"/>
  <c r="H106" i="4" s="1"/>
  <c r="I106" i="4" s="1" a="1"/>
  <c r="I106" i="4" s="1"/>
  <c r="J106" i="4" s="1"/>
  <c r="W102" i="3"/>
  <c r="H103" i="4" s="1"/>
  <c r="I103" i="4" s="1" a="1"/>
  <c r="I103" i="4" s="1"/>
  <c r="J103" i="4" s="1"/>
  <c r="W100" i="3"/>
  <c r="H101" i="4" s="1"/>
  <c r="I101" i="4" s="1" a="1"/>
  <c r="I101" i="4" s="1"/>
  <c r="J101" i="4" s="1"/>
  <c r="W98" i="3"/>
  <c r="H99" i="4" s="1"/>
  <c r="I99" i="4" s="1" a="1"/>
  <c r="I99" i="4" s="1"/>
  <c r="J99" i="4" s="1"/>
  <c r="W96" i="3"/>
  <c r="H97" i="4" s="1"/>
  <c r="I97" i="4" s="1" a="1"/>
  <c r="I97" i="4" s="1"/>
  <c r="J97" i="4" s="1"/>
  <c r="W94" i="3"/>
  <c r="H95" i="4" s="1"/>
  <c r="I95" i="4" s="1" a="1"/>
  <c r="I95" i="4" s="1"/>
  <c r="J95" i="4" s="1"/>
  <c r="W92" i="3"/>
  <c r="H93" i="4" s="1"/>
  <c r="I93" i="4" s="1" a="1"/>
  <c r="I93" i="4" s="1"/>
  <c r="J93" i="4" s="1"/>
  <c r="W90" i="3"/>
  <c r="H91" i="4" s="1"/>
  <c r="I91" i="4" s="1" a="1"/>
  <c r="I91" i="4" s="1"/>
  <c r="J91" i="4" s="1"/>
  <c r="W88" i="3"/>
  <c r="H89" i="4" s="1"/>
  <c r="I89" i="4" s="1" a="1"/>
  <c r="I89" i="4" s="1"/>
  <c r="J89" i="4" s="1"/>
  <c r="W86" i="3"/>
  <c r="H87" i="4" s="1"/>
  <c r="I87" i="4" s="1" a="1"/>
  <c r="I87" i="4" s="1"/>
  <c r="J87" i="4" s="1"/>
  <c r="W84" i="3"/>
  <c r="H85" i="4" s="1"/>
  <c r="I85" i="4" s="1" a="1"/>
  <c r="I85" i="4" s="1"/>
  <c r="J85" i="4" s="1"/>
  <c r="W82" i="3"/>
  <c r="H83" i="4" s="1"/>
  <c r="I83" i="4" s="1" a="1"/>
  <c r="I83" i="4" s="1"/>
  <c r="J83" i="4" s="1"/>
  <c r="W80" i="3"/>
  <c r="H81" i="4" s="1"/>
  <c r="I81" i="4" s="1" a="1"/>
  <c r="I81" i="4" s="1"/>
  <c r="J81" i="4" s="1"/>
  <c r="W78" i="3"/>
  <c r="H79" i="4" s="1"/>
  <c r="I79" i="4" s="1" a="1"/>
  <c r="I79" i="4" s="1"/>
  <c r="J79" i="4" s="1"/>
  <c r="W76" i="3"/>
  <c r="H77" i="4" s="1"/>
  <c r="I77" i="4" s="1" a="1"/>
  <c r="I77" i="4" s="1"/>
  <c r="J77" i="4" s="1"/>
  <c r="W74" i="3"/>
  <c r="H75" i="4" s="1"/>
  <c r="I75" i="4" s="1" a="1"/>
  <c r="I75" i="4" s="1"/>
  <c r="J75" i="4" s="1"/>
  <c r="W72" i="3"/>
  <c r="H73" i="4" s="1"/>
  <c r="I73" i="4" s="1" a="1"/>
  <c r="I73" i="4" s="1"/>
  <c r="J73" i="4" s="1"/>
  <c r="W70" i="3"/>
  <c r="H71" i="4" s="1"/>
  <c r="I71" i="4" s="1" a="1"/>
  <c r="I71" i="4" s="1"/>
  <c r="J71" i="4" s="1"/>
  <c r="W67" i="3"/>
  <c r="H68" i="4" s="1"/>
  <c r="I68" i="4" s="1" a="1"/>
  <c r="I68" i="4" s="1"/>
  <c r="J68" i="4" s="1"/>
  <c r="W65" i="3"/>
  <c r="H66" i="4" s="1"/>
  <c r="I66" i="4" s="1" a="1"/>
  <c r="I66" i="4" s="1"/>
  <c r="J66" i="4" s="1"/>
  <c r="W63" i="3"/>
  <c r="H64" i="4" s="1"/>
  <c r="I64" i="4" s="1" a="1"/>
  <c r="I64" i="4" s="1"/>
  <c r="J64" i="4" s="1"/>
  <c r="W61" i="3"/>
  <c r="H62" i="4" s="1"/>
  <c r="I62" i="4" s="1" a="1"/>
  <c r="I62" i="4" s="1"/>
  <c r="J62" i="4" s="1"/>
  <c r="W59" i="3"/>
  <c r="H60" i="4" s="1"/>
  <c r="I60" i="4" s="1" a="1"/>
  <c r="I60" i="4" s="1"/>
  <c r="J60" i="4" s="1"/>
  <c r="W57" i="3"/>
  <c r="H58" i="4" s="1"/>
  <c r="I58" i="4" s="1" a="1"/>
  <c r="I58" i="4" s="1"/>
  <c r="J58" i="4" s="1"/>
  <c r="W55" i="3"/>
  <c r="H56" i="4" s="1"/>
  <c r="I56" i="4" s="1" a="1"/>
  <c r="I56" i="4" s="1"/>
  <c r="J56" i="4" s="1"/>
  <c r="W53" i="3"/>
  <c r="H54" i="4" s="1"/>
  <c r="I54" i="4" s="1" a="1"/>
  <c r="I54" i="4" s="1"/>
  <c r="J54" i="4" s="1"/>
  <c r="W51" i="3"/>
  <c r="H52" i="4" s="1"/>
  <c r="I52" i="4" s="1" a="1"/>
  <c r="I52" i="4" s="1"/>
  <c r="J52" i="4" s="1"/>
  <c r="W49" i="3"/>
  <c r="H50" i="4" s="1"/>
  <c r="I50" i="4" s="1" a="1"/>
  <c r="I50" i="4" s="1"/>
  <c r="J50" i="4" s="1"/>
  <c r="W47" i="3"/>
  <c r="H48" i="4" s="1"/>
  <c r="I48" i="4" s="1" a="1"/>
  <c r="I48" i="4" s="1"/>
  <c r="J48" i="4" s="1"/>
  <c r="W44" i="3"/>
  <c r="H45" i="4" s="1"/>
  <c r="I45" i="4" s="1" a="1"/>
  <c r="I45" i="4" s="1"/>
  <c r="J45" i="4" s="1"/>
  <c r="W42" i="3"/>
  <c r="H43" i="4" s="1"/>
  <c r="I43" i="4" s="1" a="1"/>
  <c r="I43" i="4" s="1"/>
  <c r="J43" i="4" s="1"/>
  <c r="W40" i="3"/>
  <c r="H41" i="4" s="1"/>
  <c r="I41" i="4" s="1" a="1"/>
  <c r="I41" i="4" s="1"/>
  <c r="J41" i="4" s="1"/>
  <c r="W38" i="3"/>
  <c r="H39" i="4" s="1"/>
  <c r="I39" i="4" s="1" a="1"/>
  <c r="I39" i="4" s="1"/>
  <c r="J39" i="4" s="1"/>
  <c r="W35" i="3"/>
  <c r="H36" i="4" s="1"/>
  <c r="I36" i="4" s="1" a="1"/>
  <c r="I36" i="4" s="1"/>
  <c r="J36" i="4" s="1"/>
  <c r="W33" i="3"/>
  <c r="H34" i="4" s="1"/>
  <c r="I34" i="4" s="1" a="1"/>
  <c r="I34" i="4" s="1"/>
  <c r="J34" i="4" s="1"/>
  <c r="W31" i="3"/>
  <c r="H32" i="4" s="1"/>
  <c r="I32" i="4" s="1" a="1"/>
  <c r="I32" i="4" s="1"/>
  <c r="J32" i="4" s="1"/>
  <c r="W29" i="3"/>
  <c r="H30" i="4" s="1"/>
  <c r="I30" i="4" s="1" a="1"/>
  <c r="I30" i="4" s="1"/>
  <c r="J30" i="4" s="1"/>
  <c r="W27" i="3"/>
  <c r="H28" i="4" s="1"/>
  <c r="I28" i="4" s="1" a="1"/>
  <c r="I28" i="4" s="1"/>
  <c r="J28" i="4" s="1"/>
  <c r="W25" i="3"/>
  <c r="H26" i="4" s="1"/>
  <c r="I26" i="4" s="1" a="1"/>
  <c r="I26" i="4" s="1"/>
  <c r="J26" i="4" s="1"/>
  <c r="W23" i="3"/>
  <c r="H24" i="4" s="1"/>
  <c r="I24" i="4" s="1" a="1"/>
  <c r="I24" i="4" s="1"/>
  <c r="J24" i="4" s="1"/>
  <c r="W20" i="3"/>
  <c r="H21" i="4" s="1"/>
  <c r="I21" i="4" s="1" a="1"/>
  <c r="I21" i="4" s="1"/>
  <c r="J21" i="4" s="1"/>
  <c r="W18" i="3"/>
  <c r="H19" i="4" s="1"/>
  <c r="I19" i="4" s="1" a="1"/>
  <c r="I19" i="4" s="1"/>
  <c r="J19" i="4" s="1"/>
  <c r="W16" i="3"/>
  <c r="H17" i="4" s="1"/>
  <c r="I17" i="4" s="1" a="1"/>
  <c r="I17" i="4" s="1"/>
  <c r="J17" i="4" s="1"/>
  <c r="W14" i="3"/>
  <c r="H15" i="4" s="1"/>
  <c r="I15" i="4" s="1" a="1"/>
  <c r="I15" i="4" s="1"/>
  <c r="J15" i="4" s="1"/>
  <c r="W12" i="3"/>
  <c r="H13" i="4" s="1"/>
  <c r="I13" i="4" s="1" a="1"/>
  <c r="I13" i="4" s="1"/>
  <c r="J13" i="4" s="1"/>
  <c r="W10" i="3"/>
  <c r="H11" i="4" s="1"/>
  <c r="I11" i="4" s="1" a="1"/>
  <c r="I11" i="4" s="1"/>
  <c r="J11" i="4" s="1"/>
  <c r="W8" i="3"/>
  <c r="H9" i="4" s="1"/>
  <c r="I9" i="4" s="1" a="1"/>
  <c r="I9" i="4" s="1"/>
  <c r="J9" i="4" s="1"/>
  <c r="W6" i="3"/>
  <c r="H7" i="4" s="1"/>
  <c r="I7" i="4" s="1" a="1"/>
  <c r="I7" i="4" s="1"/>
  <c r="J7" i="4" s="1"/>
  <c r="W4" i="3"/>
  <c r="H5" i="4" s="1"/>
  <c r="I5" i="4" s="1" a="1"/>
  <c r="I5" i="4" s="1"/>
  <c r="J5" i="4" s="1"/>
  <c r="W151" i="3"/>
  <c r="H152" i="4" s="1"/>
  <c r="I152" i="4" s="1" a="1"/>
  <c r="I152" i="4" s="1"/>
  <c r="J152" i="4" s="1"/>
  <c r="W149" i="3"/>
  <c r="H150" i="4" s="1"/>
  <c r="I150" i="4" s="1" a="1"/>
  <c r="I150" i="4" s="1"/>
  <c r="J150" i="4" s="1"/>
  <c r="W147" i="3"/>
  <c r="H148" i="4" s="1"/>
  <c r="I148" i="4" s="1" a="1"/>
  <c r="I148" i="4" s="1"/>
  <c r="J148" i="4" s="1"/>
  <c r="W145" i="3"/>
  <c r="H146" i="4" s="1"/>
  <c r="I146" i="4" s="1" a="1"/>
  <c r="I146" i="4" s="1"/>
  <c r="J146" i="4" s="1"/>
  <c r="W143" i="3"/>
  <c r="H144" i="4" s="1"/>
  <c r="I144" i="4" s="1" a="1"/>
  <c r="I144" i="4" s="1"/>
  <c r="J144" i="4" s="1"/>
  <c r="W141" i="3"/>
  <c r="H142" i="4" s="1"/>
  <c r="I142" i="4" s="1" a="1"/>
  <c r="I142" i="4" s="1"/>
  <c r="J142" i="4" s="1"/>
  <c r="W139" i="3"/>
  <c r="H140" i="4" s="1"/>
  <c r="I140" i="4" s="1" a="1"/>
  <c r="I140" i="4" s="1"/>
  <c r="J140" i="4" s="1"/>
  <c r="W137" i="3"/>
  <c r="H138" i="4" s="1"/>
  <c r="I138" i="4" s="1" a="1"/>
  <c r="I138" i="4" s="1"/>
  <c r="J138" i="4" s="1"/>
  <c r="W135" i="3"/>
  <c r="H136" i="4" s="1"/>
  <c r="I136" i="4" s="1" a="1"/>
  <c r="I136" i="4" s="1"/>
  <c r="J136" i="4" s="1"/>
  <c r="W134" i="3"/>
  <c r="H135" i="4" s="1"/>
  <c r="I135" i="4" s="1" a="1"/>
  <c r="I135" i="4" s="1"/>
  <c r="J135" i="4" s="1"/>
  <c r="W132" i="3"/>
  <c r="H133" i="4" s="1"/>
  <c r="I133" i="4" s="1" a="1"/>
  <c r="I133" i="4" s="1"/>
  <c r="J133" i="4" s="1"/>
  <c r="W129" i="3"/>
  <c r="H130" i="4" s="1"/>
  <c r="I130" i="4" s="1" a="1"/>
  <c r="I130" i="4" s="1"/>
  <c r="J130" i="4" s="1"/>
  <c r="W127" i="3"/>
  <c r="H128" i="4" s="1"/>
  <c r="I128" i="4" s="1" a="1"/>
  <c r="I128" i="4" s="1"/>
  <c r="J128" i="4" s="1"/>
  <c r="W125" i="3"/>
  <c r="H126" i="4" s="1"/>
  <c r="I126" i="4" s="1" a="1"/>
  <c r="I126" i="4" s="1"/>
  <c r="J126" i="4" s="1"/>
  <c r="W123" i="3"/>
  <c r="H124" i="4" s="1"/>
  <c r="I124" i="4" s="1" a="1"/>
  <c r="I124" i="4" s="1"/>
  <c r="J124" i="4" s="1"/>
  <c r="W121" i="3"/>
  <c r="H122" i="4" s="1"/>
  <c r="I122" i="4" s="1" a="1"/>
  <c r="I122" i="4" s="1"/>
  <c r="J122" i="4" s="1"/>
  <c r="W120" i="3"/>
  <c r="H121" i="4" s="1"/>
  <c r="I121" i="4" s="1" a="1"/>
  <c r="I121" i="4" s="1"/>
  <c r="J121" i="4" s="1"/>
  <c r="W118" i="3"/>
  <c r="H119" i="4" s="1"/>
  <c r="I119" i="4" s="1" a="1"/>
  <c r="I119" i="4" s="1"/>
  <c r="J119" i="4" s="1"/>
  <c r="W116" i="3"/>
  <c r="H117" i="4" s="1"/>
  <c r="I117" i="4" s="1" a="1"/>
  <c r="I117" i="4" s="1"/>
  <c r="J117" i="4" s="1"/>
  <c r="W114" i="3"/>
  <c r="H115" i="4" s="1"/>
  <c r="I115" i="4" s="1" a="1"/>
  <c r="I115" i="4" s="1"/>
  <c r="J115" i="4" s="1"/>
  <c r="W112" i="3"/>
  <c r="H113" i="4" s="1"/>
  <c r="I113" i="4" s="1" a="1"/>
  <c r="I113" i="4" s="1"/>
  <c r="J113" i="4" s="1"/>
  <c r="W110" i="3"/>
  <c r="H111" i="4" s="1"/>
  <c r="I111" i="4" s="1" a="1"/>
  <c r="I111" i="4" s="1"/>
  <c r="J111" i="4" s="1"/>
  <c r="W108" i="3"/>
  <c r="H109" i="4" s="1"/>
  <c r="I109" i="4" s="1" a="1"/>
  <c r="I109" i="4" s="1"/>
  <c r="J109" i="4" s="1"/>
  <c r="W106" i="3"/>
  <c r="H107" i="4" s="1"/>
  <c r="I107" i="4" s="1" a="1"/>
  <c r="I107" i="4" s="1"/>
  <c r="J107" i="4" s="1"/>
  <c r="W104" i="3"/>
  <c r="H105" i="4" s="1"/>
  <c r="I105" i="4" s="1" a="1"/>
  <c r="I105" i="4" s="1"/>
  <c r="J105" i="4" s="1"/>
  <c r="W103" i="3"/>
  <c r="H104" i="4" s="1"/>
  <c r="I104" i="4" s="1" a="1"/>
  <c r="I104" i="4" s="1"/>
  <c r="J104" i="4" s="1"/>
  <c r="W101" i="3"/>
  <c r="H102" i="4" s="1"/>
  <c r="I102" i="4" s="1" a="1"/>
  <c r="I102" i="4" s="1"/>
  <c r="J102" i="4" s="1"/>
  <c r="W99" i="3"/>
  <c r="H100" i="4" s="1"/>
  <c r="I100" i="4" s="1" a="1"/>
  <c r="I100" i="4" s="1"/>
  <c r="J100" i="4" s="1"/>
  <c r="W97" i="3"/>
  <c r="H98" i="4" s="1"/>
  <c r="I98" i="4" s="1" a="1"/>
  <c r="I98" i="4" s="1"/>
  <c r="J98" i="4" s="1"/>
  <c r="W95" i="3"/>
  <c r="H96" i="4" s="1"/>
  <c r="I96" i="4" s="1" a="1"/>
  <c r="I96" i="4" s="1"/>
  <c r="J96" i="4" s="1"/>
  <c r="W93" i="3"/>
  <c r="H94" i="4" s="1"/>
  <c r="I94" i="4" s="1" a="1"/>
  <c r="I94" i="4" s="1"/>
  <c r="J94" i="4" s="1"/>
  <c r="W91" i="3"/>
  <c r="H92" i="4" s="1"/>
  <c r="I92" i="4" s="1" a="1"/>
  <c r="I92" i="4" s="1"/>
  <c r="J92" i="4" s="1"/>
  <c r="W89" i="3"/>
  <c r="H90" i="4" s="1"/>
  <c r="I90" i="4" s="1" a="1"/>
  <c r="I90" i="4" s="1"/>
  <c r="J90" i="4" s="1"/>
  <c r="W87" i="3"/>
  <c r="H88" i="4" s="1"/>
  <c r="I88" i="4" s="1" a="1"/>
  <c r="I88" i="4" s="1"/>
  <c r="J88" i="4" s="1"/>
  <c r="W85" i="3"/>
  <c r="H86" i="4" s="1"/>
  <c r="I86" i="4" s="1" a="1"/>
  <c r="I86" i="4" s="1"/>
  <c r="J86" i="4" s="1"/>
  <c r="W83" i="3"/>
  <c r="H84" i="4" s="1"/>
  <c r="I84" i="4" s="1" a="1"/>
  <c r="I84" i="4" s="1"/>
  <c r="J84" i="4" s="1"/>
  <c r="W81" i="3"/>
  <c r="H82" i="4" s="1"/>
  <c r="I82" i="4" s="1" a="1"/>
  <c r="I82" i="4" s="1"/>
  <c r="J82" i="4" s="1"/>
  <c r="W79" i="3"/>
  <c r="H80" i="4" s="1"/>
  <c r="I80" i="4" s="1" a="1"/>
  <c r="I80" i="4" s="1"/>
  <c r="J80" i="4" s="1"/>
  <c r="W77" i="3"/>
  <c r="H78" i="4" s="1"/>
  <c r="I78" i="4" s="1" a="1"/>
  <c r="I78" i="4" s="1"/>
  <c r="J78" i="4" s="1"/>
  <c r="W75" i="3"/>
  <c r="H76" i="4" s="1"/>
  <c r="I76" i="4" s="1" a="1"/>
  <c r="I76" i="4" s="1"/>
  <c r="J76" i="4" s="1"/>
  <c r="W73" i="3"/>
  <c r="H74" i="4" s="1"/>
  <c r="I74" i="4" s="1" a="1"/>
  <c r="I74" i="4" s="1"/>
  <c r="J74" i="4" s="1"/>
  <c r="W71" i="3"/>
  <c r="H72" i="4" s="1"/>
  <c r="I72" i="4" s="1" a="1"/>
  <c r="I72" i="4" s="1"/>
  <c r="J72" i="4" s="1"/>
  <c r="W69" i="3"/>
  <c r="H70" i="4" s="1"/>
  <c r="I70" i="4" s="1" a="1"/>
  <c r="I70" i="4" s="1"/>
  <c r="J70" i="4" s="1"/>
  <c r="W68" i="3"/>
  <c r="H69" i="4" s="1"/>
  <c r="I69" i="4" s="1" a="1"/>
  <c r="I69" i="4" s="1"/>
  <c r="J69" i="4" s="1"/>
  <c r="W66" i="3"/>
  <c r="H67" i="4" s="1"/>
  <c r="I67" i="4" s="1" a="1"/>
  <c r="I67" i="4" s="1"/>
  <c r="J67" i="4" s="1"/>
  <c r="W64" i="3"/>
  <c r="H65" i="4" s="1"/>
  <c r="I65" i="4" s="1" a="1"/>
  <c r="I65" i="4" s="1"/>
  <c r="J65" i="4" s="1"/>
  <c r="W62" i="3"/>
  <c r="H63" i="4" s="1"/>
  <c r="I63" i="4" s="1" a="1"/>
  <c r="I63" i="4" s="1"/>
  <c r="J63" i="4" s="1"/>
  <c r="W60" i="3"/>
  <c r="H61" i="4" s="1"/>
  <c r="I61" i="4" s="1" a="1"/>
  <c r="I61" i="4" s="1"/>
  <c r="J61" i="4" s="1"/>
  <c r="W58" i="3"/>
  <c r="H59" i="4" s="1"/>
  <c r="I59" i="4" s="1" a="1"/>
  <c r="I59" i="4" s="1"/>
  <c r="J59" i="4" s="1"/>
  <c r="W56" i="3"/>
  <c r="H57" i="4" s="1"/>
  <c r="I57" i="4" s="1" a="1"/>
  <c r="I57" i="4" s="1"/>
  <c r="J57" i="4" s="1"/>
  <c r="W54" i="3"/>
  <c r="H55" i="4" s="1"/>
  <c r="I55" i="4" s="1" a="1"/>
  <c r="I55" i="4" s="1"/>
  <c r="J55" i="4" s="1"/>
  <c r="W52" i="3"/>
  <c r="H53" i="4" s="1"/>
  <c r="I53" i="4" s="1" a="1"/>
  <c r="I53" i="4" s="1"/>
  <c r="J53" i="4" s="1"/>
  <c r="W50" i="3"/>
  <c r="H51" i="4" s="1"/>
  <c r="I51" i="4" s="1" a="1"/>
  <c r="I51" i="4" s="1"/>
  <c r="J51" i="4" s="1"/>
  <c r="W48" i="3"/>
  <c r="H49" i="4" s="1"/>
  <c r="I49" i="4" s="1" a="1"/>
  <c r="I49" i="4" s="1"/>
  <c r="J49" i="4" s="1"/>
  <c r="W46" i="3"/>
  <c r="H47" i="4" s="1"/>
  <c r="I47" i="4" s="1" a="1"/>
  <c r="I47" i="4" s="1"/>
  <c r="J47" i="4" s="1"/>
  <c r="W45" i="3"/>
  <c r="H46" i="4" s="1"/>
  <c r="I46" i="4" s="1" a="1"/>
  <c r="I46" i="4" s="1"/>
  <c r="J46" i="4" s="1"/>
  <c r="W43" i="3"/>
  <c r="H44" i="4" s="1"/>
  <c r="I44" i="4" s="1" a="1"/>
  <c r="I44" i="4" s="1"/>
  <c r="J44" i="4" s="1"/>
  <c r="W41" i="3"/>
  <c r="H42" i="4" s="1"/>
  <c r="I42" i="4" s="1" a="1"/>
  <c r="I42" i="4" s="1"/>
  <c r="J42" i="4" s="1"/>
  <c r="W39" i="3"/>
  <c r="H40" i="4" s="1"/>
  <c r="I40" i="4" s="1" a="1"/>
  <c r="I40" i="4" s="1"/>
  <c r="J40" i="4" s="1"/>
  <c r="W37" i="3"/>
  <c r="H38" i="4" s="1"/>
  <c r="I38" i="4" s="1" a="1"/>
  <c r="I38" i="4" s="1"/>
  <c r="J38" i="4" s="1"/>
  <c r="W36" i="3"/>
  <c r="H37" i="4" s="1"/>
  <c r="I37" i="4" s="1" a="1"/>
  <c r="I37" i="4" s="1"/>
  <c r="J37" i="4" s="1"/>
  <c r="W34" i="3"/>
  <c r="H35" i="4" s="1"/>
  <c r="I35" i="4" s="1" a="1"/>
  <c r="I35" i="4" s="1"/>
  <c r="J35" i="4" s="1"/>
  <c r="W32" i="3"/>
  <c r="H33" i="4" s="1"/>
  <c r="I33" i="4" s="1" a="1"/>
  <c r="I33" i="4" s="1"/>
  <c r="J33" i="4" s="1"/>
  <c r="W30" i="3"/>
  <c r="H31" i="4" s="1"/>
  <c r="I31" i="4" s="1" a="1"/>
  <c r="I31" i="4" s="1"/>
  <c r="J31" i="4" s="1"/>
  <c r="W28" i="3"/>
  <c r="H29" i="4" s="1"/>
  <c r="I29" i="4" s="1" a="1"/>
  <c r="I29" i="4" s="1"/>
  <c r="J29" i="4" s="1"/>
  <c r="W26" i="3"/>
  <c r="H27" i="4" s="1"/>
  <c r="I27" i="4" s="1" a="1"/>
  <c r="I27" i="4" s="1"/>
  <c r="J27" i="4" s="1"/>
  <c r="W24" i="3"/>
  <c r="H25" i="4" s="1"/>
  <c r="I25" i="4" s="1" a="1"/>
  <c r="I25" i="4" s="1"/>
  <c r="J25" i="4" s="1"/>
  <c r="W22" i="3"/>
  <c r="H23" i="4" s="1"/>
  <c r="I23" i="4" s="1" a="1"/>
  <c r="I23" i="4" s="1"/>
  <c r="J23" i="4" s="1"/>
  <c r="W21" i="3"/>
  <c r="H22" i="4" s="1"/>
  <c r="I22" i="4" s="1" a="1"/>
  <c r="I22" i="4" s="1"/>
  <c r="J22" i="4" s="1"/>
  <c r="W19" i="3"/>
  <c r="H20" i="4" s="1"/>
  <c r="I20" i="4" s="1" a="1"/>
  <c r="I20" i="4" s="1"/>
  <c r="J20" i="4" s="1"/>
  <c r="W17" i="3"/>
  <c r="H18" i="4" s="1"/>
  <c r="I18" i="4" s="1" a="1"/>
  <c r="I18" i="4" s="1"/>
  <c r="J18" i="4" s="1"/>
  <c r="W15" i="3"/>
  <c r="H16" i="4" s="1"/>
  <c r="I16" i="4" s="1" a="1"/>
  <c r="I16" i="4" s="1"/>
  <c r="J16" i="4" s="1"/>
  <c r="W13" i="3"/>
  <c r="H14" i="4" s="1"/>
  <c r="I14" i="4" s="1" a="1"/>
  <c r="I14" i="4" s="1"/>
  <c r="J14" i="4" s="1"/>
  <c r="W11" i="3"/>
  <c r="H12" i="4" s="1"/>
  <c r="I12" i="4" s="1" a="1"/>
  <c r="I12" i="4" s="1"/>
  <c r="J12" i="4" s="1"/>
  <c r="W9" i="3"/>
  <c r="H10" i="4" s="1"/>
  <c r="I10" i="4" s="1" a="1"/>
  <c r="I10" i="4" s="1"/>
  <c r="J10" i="4" s="1"/>
  <c r="W7" i="3"/>
  <c r="H8" i="4" s="1"/>
  <c r="I8" i="4" s="1" a="1"/>
  <c r="I8" i="4" s="1"/>
  <c r="J8" i="4" s="1"/>
  <c r="W5" i="3"/>
  <c r="H6" i="4" s="1"/>
  <c r="I6" i="4" s="1" a="1"/>
  <c r="I6" i="4" s="1"/>
  <c r="J6" i="4" s="1"/>
  <c r="W3" i="3"/>
  <c r="H4" i="4" s="1"/>
  <c r="I4" i="4" s="1" a="1"/>
  <c r="I4" i="4" s="1"/>
  <c r="J4" i="4" s="1"/>
  <c r="J12" i="3"/>
  <c r="J10" i="3"/>
  <c r="J11" i="3"/>
  <c r="J6" i="3"/>
  <c r="J7" i="3"/>
  <c r="J2" i="3"/>
  <c r="J3" i="3"/>
  <c r="K10" i="3"/>
  <c r="L10" i="3"/>
  <c r="K11" i="3"/>
  <c r="L11" i="3"/>
  <c r="I11" i="3"/>
  <c r="I10" i="3"/>
  <c r="K6" i="3"/>
  <c r="L6" i="3"/>
  <c r="K7" i="3"/>
  <c r="L7" i="3"/>
  <c r="I7" i="3"/>
  <c r="I6" i="3"/>
  <c r="K2" i="3"/>
  <c r="L2" i="3"/>
  <c r="K3" i="3"/>
  <c r="L3" i="3"/>
  <c r="I3" i="3"/>
  <c r="I2" i="3"/>
  <c r="I3" i="4" l="1" a="1"/>
  <c r="I3" i="4" s="1"/>
  <c r="J3" i="4" s="1"/>
  <c r="F18" i="4"/>
  <c r="F17" i="4"/>
  <c r="AA6" i="3"/>
  <c r="F7" i="4" s="1"/>
  <c r="AA2" i="3"/>
  <c r="F3" i="4" s="1"/>
  <c r="AA7" i="3"/>
  <c r="F8" i="4" s="1"/>
  <c r="AA3" i="3"/>
  <c r="F4" i="4" s="1"/>
  <c r="AA10" i="3"/>
  <c r="F11" i="4" s="1"/>
  <c r="AA11" i="3"/>
  <c r="F12" i="4" s="1"/>
  <c r="L4" i="3"/>
  <c r="K8" i="3"/>
  <c r="K4" i="3"/>
  <c r="L8" i="3"/>
  <c r="L3" i="4" l="1"/>
  <c r="L5" i="4"/>
  <c r="L4" i="4"/>
  <c r="AC22" i="3" a="1"/>
  <c r="AC22" i="3" s="1"/>
  <c r="AD22" i="3" s="1"/>
  <c r="AC136" i="3" a="1"/>
  <c r="AC136" i="3" s="1"/>
  <c r="AD136" i="3" s="1"/>
  <c r="AC102" i="3" a="1"/>
  <c r="AC102" i="3" s="1"/>
  <c r="AD102" i="3" s="1"/>
  <c r="AC70" i="3" a="1"/>
  <c r="AC70" i="3" s="1"/>
  <c r="AD70" i="3" s="1"/>
  <c r="AC35" i="3" a="1"/>
  <c r="AC35" i="3" s="1"/>
  <c r="AD35" i="3" s="1"/>
  <c r="AC151" i="3" a="1"/>
  <c r="AC151" i="3" s="1"/>
  <c r="AD151" i="3" s="1"/>
  <c r="AC120" i="3" a="1"/>
  <c r="AC120" i="3" s="1"/>
  <c r="AD120" i="3" s="1"/>
  <c r="AC89" i="3" a="1"/>
  <c r="AC89" i="3" s="1"/>
  <c r="AD89" i="3" s="1"/>
  <c r="AC58" i="3" a="1"/>
  <c r="AC58" i="3" s="1"/>
  <c r="AD58" i="3" s="1"/>
  <c r="AC28" i="3" a="1"/>
  <c r="AC28" i="3" s="1"/>
  <c r="AD28" i="3" s="1"/>
  <c r="AC148" i="3" a="1"/>
  <c r="AC148" i="3" s="1"/>
  <c r="AD148" i="3" s="1"/>
  <c r="AC107" i="3" a="1"/>
  <c r="AC107" i="3" s="1"/>
  <c r="AD107" i="3" s="1"/>
  <c r="AC65" i="3" a="1"/>
  <c r="AC65" i="3" s="1"/>
  <c r="AD65" i="3" s="1"/>
  <c r="AC147" i="3" a="1"/>
  <c r="AC147" i="3" s="1"/>
  <c r="AD147" i="3" s="1"/>
  <c r="AC85" i="3" a="1"/>
  <c r="AC85" i="3" s="1"/>
  <c r="AD85" i="3" s="1"/>
  <c r="AC32" i="3" a="1"/>
  <c r="AC32" i="3" s="1"/>
  <c r="AD32" i="3" s="1"/>
  <c r="AC122" i="3" a="1"/>
  <c r="AC122" i="3" s="1"/>
  <c r="AD122" i="3" s="1"/>
  <c r="AC55" i="3" a="1"/>
  <c r="AC55" i="3" s="1"/>
  <c r="AD55" i="3" s="1"/>
  <c r="AC137" i="3" a="1"/>
  <c r="AC137" i="3" s="1"/>
  <c r="AD137" i="3" s="1"/>
  <c r="AC75" i="3" a="1"/>
  <c r="AC75" i="3" s="1"/>
  <c r="AD75" i="3" s="1"/>
  <c r="AC15" i="3" a="1"/>
  <c r="AC15" i="3" s="1"/>
  <c r="AD15" i="3" s="1"/>
  <c r="AC133" i="3" a="1"/>
  <c r="AC133" i="3" s="1"/>
  <c r="AD133" i="3" s="1"/>
  <c r="AC100" i="3" a="1"/>
  <c r="AC100" i="3" s="1"/>
  <c r="AD100" i="3" s="1"/>
  <c r="AC67" i="3" a="1"/>
  <c r="AC67" i="3" s="1"/>
  <c r="AD67" i="3" s="1"/>
  <c r="AC33" i="3" a="1"/>
  <c r="AC33" i="3" s="1"/>
  <c r="AD33" i="3" s="1"/>
  <c r="AC149" i="3" a="1"/>
  <c r="AC149" i="3" s="1"/>
  <c r="AD149" i="3" s="1"/>
  <c r="AC118" i="3" a="1"/>
  <c r="AC118" i="3" s="1"/>
  <c r="AD118" i="3" s="1"/>
  <c r="AC87" i="3" a="1"/>
  <c r="AC87" i="3" s="1"/>
  <c r="AD87" i="3" s="1"/>
  <c r="AC56" i="3" a="1"/>
  <c r="AC56" i="3" s="1"/>
  <c r="AD56" i="3" s="1"/>
  <c r="AC26" i="3" a="1"/>
  <c r="AC26" i="3" s="1"/>
  <c r="AD26" i="3" s="1"/>
  <c r="AC131" i="3" a="1"/>
  <c r="AC131" i="3" s="1"/>
  <c r="AD131" i="3" s="1"/>
  <c r="AC23" i="3" a="1"/>
  <c r="AC23" i="3" s="1"/>
  <c r="AD23" i="3" s="1"/>
  <c r="AC108" i="3" a="1"/>
  <c r="AC108" i="3" s="1"/>
  <c r="AD108" i="3" s="1"/>
  <c r="AC39" i="3" a="1"/>
  <c r="AC39" i="3" s="1"/>
  <c r="AD39" i="3" s="1"/>
  <c r="AC113" i="3" a="1"/>
  <c r="AC113" i="3" s="1"/>
  <c r="AD113" i="3" s="1"/>
  <c r="AC47" i="3" a="1"/>
  <c r="AC47" i="3" s="1"/>
  <c r="AD47" i="3" s="1"/>
  <c r="AC129" i="3" a="1"/>
  <c r="AC129" i="3" s="1"/>
  <c r="AD129" i="3" s="1"/>
  <c r="AC68" i="3" a="1"/>
  <c r="AC68" i="3" s="1"/>
  <c r="AD68" i="3" s="1"/>
  <c r="AC128" i="3" a="1"/>
  <c r="AC128" i="3" s="1"/>
  <c r="AD128" i="3" s="1"/>
  <c r="AC94" i="3" a="1"/>
  <c r="AC94" i="3" s="1"/>
  <c r="AD94" i="3" s="1"/>
  <c r="AC61" i="3" a="1"/>
  <c r="AC61" i="3" s="1"/>
  <c r="AD61" i="3" s="1"/>
  <c r="AC27" i="3" a="1"/>
  <c r="AC27" i="3" s="1"/>
  <c r="AD27" i="3" s="1"/>
  <c r="AC143" i="3" a="1"/>
  <c r="AC143" i="3" s="1"/>
  <c r="AD143" i="3" s="1"/>
  <c r="AC112" i="3" a="1"/>
  <c r="AC112" i="3" s="1"/>
  <c r="AD112" i="3" s="1"/>
  <c r="AC81" i="3" a="1"/>
  <c r="AC81" i="3" s="1"/>
  <c r="AD81" i="3" s="1"/>
  <c r="AC50" i="3" a="1"/>
  <c r="AC50" i="3" s="1"/>
  <c r="AD50" i="3" s="1"/>
  <c r="AC21" i="3" a="1"/>
  <c r="AC21" i="3" s="1"/>
  <c r="AD21" i="3" s="1"/>
  <c r="AC140" i="3" a="1"/>
  <c r="AC140" i="3" s="1"/>
  <c r="AD140" i="3" s="1"/>
  <c r="AC98" i="3" a="1"/>
  <c r="AC98" i="3" s="1"/>
  <c r="AD98" i="3" s="1"/>
  <c r="AC49" i="3" a="1"/>
  <c r="AC49" i="3" s="1"/>
  <c r="AD49" i="3" s="1"/>
  <c r="AC132" i="3" a="1"/>
  <c r="AC132" i="3" s="1"/>
  <c r="AD132" i="3" s="1"/>
  <c r="AC77" i="3" a="1"/>
  <c r="AC77" i="3" s="1"/>
  <c r="AD77" i="3" s="1"/>
  <c r="AC17" i="3" a="1"/>
  <c r="AC17" i="3" s="1"/>
  <c r="AD17" i="3" s="1"/>
  <c r="AC105" i="3" a="1"/>
  <c r="AC105" i="3" s="1"/>
  <c r="AD105" i="3" s="1"/>
  <c r="AC38" i="3" a="1"/>
  <c r="AC38" i="3" s="1"/>
  <c r="AD38" i="3" s="1"/>
  <c r="AC121" i="3" a="1"/>
  <c r="AC121" i="3" s="1"/>
  <c r="AD121" i="3" s="1"/>
  <c r="AC60" i="3" a="1"/>
  <c r="AC60" i="3" s="1"/>
  <c r="AD60" i="3" s="1"/>
  <c r="AC7" i="3" a="1"/>
  <c r="AC7" i="3" s="1"/>
  <c r="AD7" i="3" s="1"/>
  <c r="AC126" i="3" a="1"/>
  <c r="AC126" i="3" s="1"/>
  <c r="AD126" i="3" s="1"/>
  <c r="AC92" i="3" a="1"/>
  <c r="AC92" i="3" s="1"/>
  <c r="AD92" i="3" s="1"/>
  <c r="AC59" i="3" a="1"/>
  <c r="AC59" i="3" s="1"/>
  <c r="AD59" i="3" s="1"/>
  <c r="AC25" i="3" a="1"/>
  <c r="AC25" i="3" s="1"/>
  <c r="AD25" i="3" s="1"/>
  <c r="AC141" i="3" a="1"/>
  <c r="AC141" i="3" s="1"/>
  <c r="AD141" i="3" s="1"/>
  <c r="AC110" i="3" a="1"/>
  <c r="AC110" i="3" s="1"/>
  <c r="AD110" i="3" s="1"/>
  <c r="AC79" i="3" a="1"/>
  <c r="AC79" i="3" s="1"/>
  <c r="AD79" i="3" s="1"/>
  <c r="AC48" i="3" a="1"/>
  <c r="AC48" i="3" s="1"/>
  <c r="AD48" i="3" s="1"/>
  <c r="AC19" i="3" a="1"/>
  <c r="AC19" i="3" s="1"/>
  <c r="AD19" i="3" s="1"/>
  <c r="AC82" i="3" a="1"/>
  <c r="AC82" i="3" s="1"/>
  <c r="AD82" i="3" s="1"/>
  <c r="AC6" i="3" a="1"/>
  <c r="AC6" i="3" s="1"/>
  <c r="AD6" i="3" s="1"/>
  <c r="AC93" i="3" a="1"/>
  <c r="AC93" i="3" s="1"/>
  <c r="AD93" i="3" s="1"/>
  <c r="AC24" i="3" a="1"/>
  <c r="AC24" i="3" s="1"/>
  <c r="AD24" i="3" s="1"/>
  <c r="AC96" i="3" a="1"/>
  <c r="AC96" i="3" s="1"/>
  <c r="AD96" i="3" s="1"/>
  <c r="AC29" i="3" a="1"/>
  <c r="AC29" i="3" s="1"/>
  <c r="AD29" i="3" s="1"/>
  <c r="AC114" i="3" a="1"/>
  <c r="AC114" i="3" s="1"/>
  <c r="AD114" i="3" s="1"/>
  <c r="AC52" i="3" a="1"/>
  <c r="AC52" i="3" s="1"/>
  <c r="AD52" i="3" s="1"/>
  <c r="AC2" i="3" a="1"/>
  <c r="AC2" i="3" s="1"/>
  <c r="AC119" i="3" a="1"/>
  <c r="AC119" i="3" s="1"/>
  <c r="AD119" i="3" s="1"/>
  <c r="AC86" i="3" a="1"/>
  <c r="AC86" i="3" s="1"/>
  <c r="AD86" i="3" s="1"/>
  <c r="AC53" i="3" a="1"/>
  <c r="AC53" i="3" s="1"/>
  <c r="AD53" i="3" s="1"/>
  <c r="AC18" i="3" a="1"/>
  <c r="AC18" i="3" s="1"/>
  <c r="AD18" i="3" s="1"/>
  <c r="AC135" i="3" a="1"/>
  <c r="AC135" i="3" s="1"/>
  <c r="AD135" i="3" s="1"/>
  <c r="AC104" i="3" a="1"/>
  <c r="AC104" i="3" s="1"/>
  <c r="AD104" i="3" s="1"/>
  <c r="AC73" i="3" a="1"/>
  <c r="AC73" i="3" s="1"/>
  <c r="AD73" i="3" s="1"/>
  <c r="AC43" i="3" a="1"/>
  <c r="AC43" i="3" s="1"/>
  <c r="AD43" i="3" s="1"/>
  <c r="AC13" i="3" a="1"/>
  <c r="AC13" i="3" s="1"/>
  <c r="AD13" i="3" s="1"/>
  <c r="AC124" i="3" a="1"/>
  <c r="AC124" i="3" s="1"/>
  <c r="AD124" i="3" s="1"/>
  <c r="AC90" i="3" a="1"/>
  <c r="AC90" i="3" s="1"/>
  <c r="AD90" i="3" s="1"/>
  <c r="AC31" i="3" a="1"/>
  <c r="AC31" i="3" s="1"/>
  <c r="AD31" i="3" s="1"/>
  <c r="AC116" i="3" a="1"/>
  <c r="AC116" i="3" s="1"/>
  <c r="AD116" i="3" s="1"/>
  <c r="AC62" i="3" a="1"/>
  <c r="AC62" i="3" s="1"/>
  <c r="AD62" i="3" s="1"/>
  <c r="AC146" i="3" a="1"/>
  <c r="AC146" i="3" s="1"/>
  <c r="AD146" i="3" s="1"/>
  <c r="AC88" i="3" a="1"/>
  <c r="AC88" i="3" s="1"/>
  <c r="AD88" i="3" s="1"/>
  <c r="AC20" i="3" a="1"/>
  <c r="AC20" i="3" s="1"/>
  <c r="AD20" i="3" s="1"/>
  <c r="AC106" i="3" a="1"/>
  <c r="AC106" i="3" s="1"/>
  <c r="AD106" i="3" s="1"/>
  <c r="AC45" i="3" a="1"/>
  <c r="AC45" i="3" s="1"/>
  <c r="AD45" i="3" s="1"/>
  <c r="AC150" i="3" a="1"/>
  <c r="AC150" i="3" s="1"/>
  <c r="AD150" i="3" s="1"/>
  <c r="AC117" i="3" a="1"/>
  <c r="AC117" i="3" s="1"/>
  <c r="AD117" i="3" s="1"/>
  <c r="AC84" i="3" a="1"/>
  <c r="AC84" i="3" s="1"/>
  <c r="AD84" i="3" s="1"/>
  <c r="AC51" i="3" a="1"/>
  <c r="AC51" i="3" s="1"/>
  <c r="AD51" i="3" s="1"/>
  <c r="AC16" i="3" a="1"/>
  <c r="AC16" i="3" s="1"/>
  <c r="AD16" i="3" s="1"/>
  <c r="AC134" i="3" a="1"/>
  <c r="AC134" i="3" s="1"/>
  <c r="AD134" i="3" s="1"/>
  <c r="AC103" i="3" a="1"/>
  <c r="AC103" i="3" s="1"/>
  <c r="AD103" i="3" s="1"/>
  <c r="AC71" i="3" a="1"/>
  <c r="AC71" i="3" s="1"/>
  <c r="AD71" i="3" s="1"/>
  <c r="AC41" i="3" a="1"/>
  <c r="AC41" i="3" s="1"/>
  <c r="AD41" i="3" s="1"/>
  <c r="AC11" i="3" a="1"/>
  <c r="AC11" i="3" s="1"/>
  <c r="AD11" i="3" s="1"/>
  <c r="AC57" i="3" a="1"/>
  <c r="AC57" i="3" s="1"/>
  <c r="AD57" i="3" s="1"/>
  <c r="AC139" i="3" a="1"/>
  <c r="AC139" i="3" s="1"/>
  <c r="AD139" i="3" s="1"/>
  <c r="AC69" i="3" a="1"/>
  <c r="AC69" i="3" s="1"/>
  <c r="AD69" i="3" s="1"/>
  <c r="AC9" i="3" a="1"/>
  <c r="AC9" i="3" s="1"/>
  <c r="AD9" i="3" s="1"/>
  <c r="AC80" i="3" a="1"/>
  <c r="AC80" i="3" s="1"/>
  <c r="AD80" i="3" s="1"/>
  <c r="AC12" i="3" a="1"/>
  <c r="AC12" i="3" s="1"/>
  <c r="AD12" i="3" s="1"/>
  <c r="AC99" i="3" a="1"/>
  <c r="AC99" i="3" s="1"/>
  <c r="AD99" i="3" s="1"/>
  <c r="AC37" i="3" a="1"/>
  <c r="AC37" i="3" s="1"/>
  <c r="AD37" i="3" s="1"/>
  <c r="AC144" i="3" a="1"/>
  <c r="AC144" i="3" s="1"/>
  <c r="AD144" i="3" s="1"/>
  <c r="AC111" i="3" a="1"/>
  <c r="AC111" i="3" s="1"/>
  <c r="AD111" i="3" s="1"/>
  <c r="AC78" i="3" a="1"/>
  <c r="AC78" i="3" s="1"/>
  <c r="AD78" i="3" s="1"/>
  <c r="AC44" i="3" a="1"/>
  <c r="AC44" i="3" s="1"/>
  <c r="AD44" i="3" s="1"/>
  <c r="AC10" i="3" a="1"/>
  <c r="AC10" i="3" s="1"/>
  <c r="AD10" i="3" s="1"/>
  <c r="AC127" i="3" a="1"/>
  <c r="AC127" i="3" s="1"/>
  <c r="AD127" i="3" s="1"/>
  <c r="AC97" i="3" a="1"/>
  <c r="AC97" i="3" s="1"/>
  <c r="AD97" i="3" s="1"/>
  <c r="AC66" i="3" a="1"/>
  <c r="AC66" i="3" s="1"/>
  <c r="AD66" i="3" s="1"/>
  <c r="AC36" i="3" a="1"/>
  <c r="AC36" i="3" s="1"/>
  <c r="AD36" i="3" s="1"/>
  <c r="AC5" i="3" a="1"/>
  <c r="AC5" i="3" s="1"/>
  <c r="AD5" i="3" s="1"/>
  <c r="AC115" i="3" a="1"/>
  <c r="AC115" i="3" s="1"/>
  <c r="AD115" i="3" s="1"/>
  <c r="AC74" i="3" a="1"/>
  <c r="AC74" i="3" s="1"/>
  <c r="AD74" i="3" s="1"/>
  <c r="AC14" i="3" a="1"/>
  <c r="AC14" i="3" s="1"/>
  <c r="AD14" i="3" s="1"/>
  <c r="AC101" i="3" a="1"/>
  <c r="AC101" i="3" s="1"/>
  <c r="AD101" i="3" s="1"/>
  <c r="AC46" i="3" a="1"/>
  <c r="AC46" i="3" s="1"/>
  <c r="AD46" i="3" s="1"/>
  <c r="AC130" i="3" a="1"/>
  <c r="AC130" i="3" s="1"/>
  <c r="AD130" i="3" s="1"/>
  <c r="AC72" i="3" a="1"/>
  <c r="AC72" i="3" s="1"/>
  <c r="AD72" i="3" s="1"/>
  <c r="AC4" i="3" a="1"/>
  <c r="AC4" i="3" s="1"/>
  <c r="AD4" i="3" s="1"/>
  <c r="AC91" i="3" a="1"/>
  <c r="AC91" i="3" s="1"/>
  <c r="AD91" i="3" s="1"/>
  <c r="AC30" i="3" a="1"/>
  <c r="AC30" i="3" s="1"/>
  <c r="AD30" i="3" s="1"/>
  <c r="AC142" i="3" a="1"/>
  <c r="AC142" i="3" s="1"/>
  <c r="AD142" i="3" s="1"/>
  <c r="AC109" i="3" a="1"/>
  <c r="AC109" i="3" s="1"/>
  <c r="AD109" i="3" s="1"/>
  <c r="AC76" i="3" a="1"/>
  <c r="AC76" i="3" s="1"/>
  <c r="AD76" i="3" s="1"/>
  <c r="AC42" i="3" a="1"/>
  <c r="AC42" i="3" s="1"/>
  <c r="AD42" i="3" s="1"/>
  <c r="AC8" i="3" a="1"/>
  <c r="AC8" i="3" s="1"/>
  <c r="AD8" i="3" s="1"/>
  <c r="AC125" i="3" a="1"/>
  <c r="AC125" i="3" s="1"/>
  <c r="AD125" i="3" s="1"/>
  <c r="AC95" i="3" a="1"/>
  <c r="AC95" i="3" s="1"/>
  <c r="AD95" i="3" s="1"/>
  <c r="AC64" i="3" a="1"/>
  <c r="AC64" i="3" s="1"/>
  <c r="AD64" i="3" s="1"/>
  <c r="AC34" i="3" a="1"/>
  <c r="AC34" i="3" s="1"/>
  <c r="AD34" i="3" s="1"/>
  <c r="AC3" i="3" a="1"/>
  <c r="AC3" i="3" s="1"/>
  <c r="AD3" i="3" s="1"/>
  <c r="AC40" i="3" a="1"/>
  <c r="AC40" i="3" s="1"/>
  <c r="AD40" i="3" s="1"/>
  <c r="AC123" i="3" a="1"/>
  <c r="AC123" i="3" s="1"/>
  <c r="AD123" i="3" s="1"/>
  <c r="AC54" i="3" a="1"/>
  <c r="AC54" i="3" s="1"/>
  <c r="AD54" i="3" s="1"/>
  <c r="AC138" i="3" a="1"/>
  <c r="AC138" i="3" s="1"/>
  <c r="AD138" i="3" s="1"/>
  <c r="AC63" i="3" a="1"/>
  <c r="AC63" i="3" s="1"/>
  <c r="AD63" i="3" s="1"/>
  <c r="AC145" i="3" a="1"/>
  <c r="AC145" i="3" s="1"/>
  <c r="AD145" i="3" s="1"/>
  <c r="AC83" i="3" a="1"/>
  <c r="AC83" i="3" s="1"/>
  <c r="AD83" i="3" s="1"/>
  <c r="L12" i="3"/>
  <c r="AA4" i="3"/>
  <c r="F5" i="4" s="1"/>
  <c r="AA8" i="3"/>
  <c r="F9" i="4" s="1"/>
  <c r="K12" i="3"/>
  <c r="I8" i="3"/>
  <c r="I12" i="1"/>
  <c r="I2" i="1"/>
  <c r="I10" i="1"/>
  <c r="I6" i="1"/>
  <c r="I8" i="1" s="1"/>
  <c r="J10" i="1"/>
  <c r="K10" i="1"/>
  <c r="L10" i="1"/>
  <c r="J11" i="1"/>
  <c r="K11" i="1"/>
  <c r="L11" i="1"/>
  <c r="I11" i="1"/>
  <c r="J6" i="1"/>
  <c r="K6" i="1"/>
  <c r="L6" i="1"/>
  <c r="J7" i="1"/>
  <c r="K7" i="1"/>
  <c r="L7" i="1"/>
  <c r="I7" i="1"/>
  <c r="J2" i="1"/>
  <c r="K2" i="1"/>
  <c r="L2" i="1"/>
  <c r="L4" i="1" s="1"/>
  <c r="J3" i="1"/>
  <c r="K3" i="1"/>
  <c r="L3" i="1"/>
  <c r="I3" i="1"/>
  <c r="I4" i="1" s="1"/>
  <c r="AD2" i="3" l="1"/>
  <c r="AF3" i="3" s="1"/>
  <c r="AF6" i="3"/>
  <c r="AF5" i="3"/>
  <c r="AF4" i="3"/>
  <c r="AA13" i="3"/>
  <c r="I4" i="3"/>
  <c r="I12" i="3" s="1"/>
  <c r="K8" i="1"/>
  <c r="J8" i="1"/>
  <c r="J4" i="1"/>
  <c r="J12" i="1" s="1"/>
  <c r="L8" i="1"/>
  <c r="L12" i="1" s="1"/>
  <c r="K4" i="1"/>
  <c r="K12" i="1" s="1"/>
  <c r="L2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<sst xmlns="http://schemas.openxmlformats.org/spreadsheetml/2006/main" count="723" uniqueCount="42">
  <si>
    <t>Espèce</t>
  </si>
  <si>
    <t>setosa</t>
  </si>
  <si>
    <t>versicolor</t>
  </si>
  <si>
    <t>virginica</t>
  </si>
  <si>
    <t>Ls</t>
  </si>
  <si>
    <t>ls</t>
  </si>
  <si>
    <t>Lp</t>
  </si>
  <si>
    <t>lp</t>
  </si>
  <si>
    <t>moyenne =</t>
  </si>
  <si>
    <t xml:space="preserve"> </t>
  </si>
  <si>
    <r>
      <rPr>
        <b/>
        <sz val="12"/>
        <color theme="1"/>
        <rFont val="Symbol"/>
        <family val="1"/>
        <charset val="2"/>
      </rPr>
      <t>D</t>
    </r>
    <r>
      <rPr>
        <b/>
        <sz val="12"/>
        <color theme="1"/>
        <rFont val="Arial"/>
        <family val="2"/>
      </rPr>
      <t>1 =</t>
    </r>
  </si>
  <si>
    <r>
      <rPr>
        <b/>
        <sz val="12"/>
        <color theme="1"/>
        <rFont val="Symbol"/>
        <family val="1"/>
        <charset val="2"/>
      </rPr>
      <t>D</t>
    </r>
    <r>
      <rPr>
        <b/>
        <sz val="12"/>
        <color theme="1"/>
        <rFont val="Arial"/>
        <family val="2"/>
      </rPr>
      <t>2 =</t>
    </r>
  </si>
  <si>
    <r>
      <rPr>
        <b/>
        <sz val="12"/>
        <color theme="1"/>
        <rFont val="Arial"/>
        <family val="2"/>
      </rPr>
      <t xml:space="preserve">somme </t>
    </r>
    <r>
      <rPr>
        <b/>
        <sz val="12"/>
        <color theme="1"/>
        <rFont val="Symbol"/>
        <family val="1"/>
        <charset val="2"/>
      </rPr>
      <t>D</t>
    </r>
    <r>
      <rPr>
        <b/>
        <sz val="12"/>
        <color theme="1"/>
        <rFont val="Arial"/>
        <family val="2"/>
      </rPr>
      <t xml:space="preserve"> =</t>
    </r>
  </si>
  <si>
    <t>Ecart type =</t>
  </si>
  <si>
    <t>a1 =</t>
  </si>
  <si>
    <t>a2 =</t>
  </si>
  <si>
    <t>a3 =</t>
  </si>
  <si>
    <t>a4 =</t>
  </si>
  <si>
    <t>Combinaisons</t>
  </si>
  <si>
    <t>Attribution</t>
  </si>
  <si>
    <t>Succès</t>
  </si>
  <si>
    <t>%</t>
  </si>
  <si>
    <t>Succès global =</t>
  </si>
  <si>
    <t>Attribution setosa =</t>
  </si>
  <si>
    <t>Attribution versicolor =</t>
  </si>
  <si>
    <t>Attribution virginica =</t>
  </si>
  <si>
    <t>a5 =</t>
  </si>
  <si>
    <t>a6 =</t>
  </si>
  <si>
    <t>a7 =</t>
  </si>
  <si>
    <t>a8 =</t>
  </si>
  <si>
    <t>a9 =</t>
  </si>
  <si>
    <t>a10 =</t>
  </si>
  <si>
    <t>#</t>
  </si>
  <si>
    <t>Moyenne =</t>
  </si>
  <si>
    <r>
      <rPr>
        <b/>
        <sz val="12"/>
        <color theme="1"/>
        <rFont val="Arial"/>
        <family val="2"/>
      </rPr>
      <t xml:space="preserve">Somme </t>
    </r>
    <r>
      <rPr>
        <b/>
        <sz val="12"/>
        <color theme="1"/>
        <rFont val="Symbol"/>
        <family val="1"/>
        <charset val="2"/>
      </rPr>
      <t>D</t>
    </r>
    <r>
      <rPr>
        <b/>
        <sz val="12"/>
        <color theme="1"/>
        <rFont val="Arial"/>
        <family val="2"/>
      </rPr>
      <t xml:space="preserve"> =</t>
    </r>
  </si>
  <si>
    <r>
      <rPr>
        <b/>
        <sz val="12"/>
        <color theme="1"/>
        <rFont val="Arial"/>
        <family val="2"/>
      </rPr>
      <t>Somme</t>
    </r>
    <r>
      <rPr>
        <b/>
        <sz val="12"/>
        <color theme="1"/>
        <rFont val="Symbol"/>
        <family val="1"/>
        <charset val="2"/>
      </rPr>
      <t xml:space="preserve"> D</t>
    </r>
    <r>
      <rPr>
        <b/>
        <sz val="12"/>
        <color theme="1"/>
        <rFont val="Arial"/>
        <family val="2"/>
      </rPr>
      <t xml:space="preserve"> =</t>
    </r>
  </si>
  <si>
    <t>Linéaire</t>
  </si>
  <si>
    <t>Parabolique</t>
  </si>
  <si>
    <t>Limite 1 =</t>
  </si>
  <si>
    <t>Limite 2 =</t>
  </si>
  <si>
    <t>Min. Comb. =</t>
  </si>
  <si>
    <t>Max. Comb.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</si>
</sst>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1"/>
      <charset val="2"/>
    </font>
    <font>
      <b/>
      <sz val="12"/>
      <color theme="1"/>
      <name val="Symbol"/>
      <family val="1"/>
      <charset val="2"/>
    </font>
    <font>
      <b/>
      <sz val="12"/>
      <color theme="1"/>
      <name val="Arial"/>
      <family val="2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2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2" fontId="1" fillId="0" borderId="0" xfId="0" applyNumberFormat="1" applyFont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2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2" fontId="1" fillId="0" borderId="1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2" fontId="1" fillId="2" borderId="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2" borderId="1" xfId="0" applyFill="1" applyBorder="1" applyAlignment="1">
      <alignment horizontal="right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2" fontId="0" fillId="0" borderId="3" xfId="0" applyNumberForma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2" fontId="1" fillId="5" borderId="11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right" vertical="center"/>
    </xf>
    <xf numFmtId="0" fontId="1" fillId="5" borderId="10" xfId="0" applyFont="1" applyFill="1" applyBorder="1" applyAlignment="1">
      <alignment horizontal="center" vertical="center"/>
    </xf>
    <xf numFmtId="2" fontId="1" fillId="5" borderId="11" xfId="0" applyNumberFormat="1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4" fillId="5" borderId="9" xfId="0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57151</xdr:colOff>
      <xdr:row>0</xdr:row>
      <xdr:rowOff>38100</xdr:rowOff>
    </xdr:from>
    <xdr:to>
      <xdr:col>17</xdr:col>
      <xdr:colOff>410781</xdr:colOff>
      <xdr:row>20</xdr:row>
      <xdr:rowOff>11681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CF0D754-04F9-EB4F-42CE-7ABBED706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0451" y="38100"/>
          <a:ext cx="4011230" cy="384073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AD291-7FCE-4547-B349-501A948BBC5B}">
  <dimension ref="A1:L151"/>
  <sheetViews>
    <sheetView workbookViewId="0"/>
  </sheetViews>
  <sheetFormatPr baseColWidth="10" defaultRowHeight="15.5"/>
  <cols>
    <col min="1" max="1" width="3.84375" style="1" bestFit="1" customWidth="1"/>
    <col min="2" max="2" width="8.61328125" style="1" bestFit="1" customWidth="1"/>
    <col min="3" max="6" width="3.3828125" style="2" bestFit="1" customWidth="1"/>
    <col min="7" max="7" width="1.53515625" style="1" customWidth="1"/>
    <col min="8" max="8" width="10.84375" style="1" bestFit="1" customWidth="1"/>
    <col min="9" max="12" width="4.3828125" style="1" bestFit="1" customWidth="1"/>
    <col min="13" max="16384" width="11.07421875" style="1"/>
  </cols>
  <sheetData>
    <row r="1" spans="1:12">
      <c r="A1" s="1" t="s">
        <v>32</v>
      </c>
      <c r="B1" s="1" t="s">
        <v>0</v>
      </c>
      <c r="C1" s="2" t="s">
        <v>4</v>
      </c>
      <c r="D1" s="2" t="s">
        <v>5</v>
      </c>
      <c r="E1" s="2" t="s">
        <v>6</v>
      </c>
      <c r="F1" s="2" t="s">
        <v>7</v>
      </c>
      <c r="H1" s="11" t="s">
        <v>1</v>
      </c>
      <c r="I1" s="3" t="s">
        <v>4</v>
      </c>
      <c r="J1" s="3" t="s">
        <v>5</v>
      </c>
      <c r="K1" s="3" t="s">
        <v>6</v>
      </c>
      <c r="L1" s="4" t="s">
        <v>7</v>
      </c>
    </row>
    <row r="2" spans="1:12">
      <c r="A2" s="1">
        <v>1</v>
      </c>
      <c r="B2" s="1" t="s">
        <v>1</v>
      </c>
      <c r="C2" s="2">
        <v>5.0999999999999996</v>
      </c>
      <c r="D2" s="2">
        <v>3.5</v>
      </c>
      <c r="E2" s="2">
        <v>1.4</v>
      </c>
      <c r="F2" s="2">
        <v>0.2</v>
      </c>
      <c r="H2" s="5" t="s">
        <v>8</v>
      </c>
      <c r="I2" s="10">
        <f>AVERAGE(C2:C51)</f>
        <v>5.0059999999999993</v>
      </c>
      <c r="J2" s="10">
        <f t="shared" ref="J2:L2" si="0">AVERAGE(D2:D51)</f>
        <v>3.4280000000000008</v>
      </c>
      <c r="K2" s="10">
        <f t="shared" si="0"/>
        <v>1.4620000000000002</v>
      </c>
      <c r="L2" s="6">
        <f t="shared" si="0"/>
        <v>0.24599999999999991</v>
      </c>
    </row>
    <row r="3" spans="1:12">
      <c r="A3" s="1">
        <v>2</v>
      </c>
      <c r="B3" s="1" t="s">
        <v>1</v>
      </c>
      <c r="C3" s="2">
        <v>4.9000000000000004</v>
      </c>
      <c r="D3" s="2">
        <v>3</v>
      </c>
      <c r="E3" s="2">
        <v>1.4</v>
      </c>
      <c r="F3" s="2">
        <v>0.2</v>
      </c>
      <c r="H3" s="7" t="s">
        <v>13</v>
      </c>
      <c r="I3" s="8">
        <f>_xlfn.STDEV.S(C2:C51)</f>
        <v>0.3524896872134512</v>
      </c>
      <c r="J3" s="8">
        <f t="shared" ref="J3:L3" si="1">_xlfn.STDEV.S(D2:D51)</f>
        <v>0.37906436909629143</v>
      </c>
      <c r="K3" s="8">
        <f t="shared" si="1"/>
        <v>0.17366399648018002</v>
      </c>
      <c r="L3" s="9">
        <f t="shared" si="1"/>
        <v>0.10538558938004595</v>
      </c>
    </row>
    <row r="4" spans="1:12">
      <c r="A4" s="1">
        <v>3</v>
      </c>
      <c r="B4" s="1" t="s">
        <v>1</v>
      </c>
      <c r="C4" s="2">
        <v>4.7</v>
      </c>
      <c r="D4" s="2">
        <v>3.2</v>
      </c>
      <c r="E4" s="2">
        <v>1.3</v>
      </c>
      <c r="F4" s="2">
        <v>0.2</v>
      </c>
      <c r="H4" s="12" t="s">
        <v>10</v>
      </c>
      <c r="I4" s="13">
        <f>ABS(I2-I6)/SQRT(I3^2+I7^2)</f>
        <v>1.4878921469109052</v>
      </c>
      <c r="J4" s="13">
        <f>ABS(J2-J6)/SQRT(J3^2+J7^2)</f>
        <v>1.3371355076333518</v>
      </c>
      <c r="K4" s="13">
        <f t="shared" ref="K4:L4" si="2">ABS(K2-K6)/SQRT(K3^2+K7^2)</f>
        <v>5.5851139378507364</v>
      </c>
      <c r="L4" s="14">
        <f t="shared" si="2"/>
        <v>4.8196881221234298</v>
      </c>
    </row>
    <row r="5" spans="1:12">
      <c r="A5" s="1">
        <v>4</v>
      </c>
      <c r="B5" s="1" t="s">
        <v>1</v>
      </c>
      <c r="C5" s="2">
        <v>4.5999999999999996</v>
      </c>
      <c r="D5" s="2">
        <v>3.1</v>
      </c>
      <c r="E5" s="2">
        <v>1.5</v>
      </c>
      <c r="F5" s="2">
        <v>0.2</v>
      </c>
      <c r="H5" s="11" t="s">
        <v>2</v>
      </c>
      <c r="I5" s="3" t="s">
        <v>4</v>
      </c>
      <c r="J5" s="3" t="s">
        <v>5</v>
      </c>
      <c r="K5" s="3" t="s">
        <v>6</v>
      </c>
      <c r="L5" s="4" t="s">
        <v>7</v>
      </c>
    </row>
    <row r="6" spans="1:12">
      <c r="A6" s="1">
        <v>5</v>
      </c>
      <c r="B6" s="1" t="s">
        <v>1</v>
      </c>
      <c r="C6" s="2">
        <v>5</v>
      </c>
      <c r="D6" s="2">
        <v>3.6</v>
      </c>
      <c r="E6" s="2">
        <v>1.4</v>
      </c>
      <c r="F6" s="2">
        <v>0.2</v>
      </c>
      <c r="H6" s="5" t="s">
        <v>8</v>
      </c>
      <c r="I6" s="10">
        <f>AVERAGE(C52:C101)</f>
        <v>5.9359999999999999</v>
      </c>
      <c r="J6" s="10">
        <f t="shared" ref="J6:L6" si="3">AVERAGE(D52:D101)</f>
        <v>2.7700000000000005</v>
      </c>
      <c r="K6" s="10">
        <f t="shared" si="3"/>
        <v>4.26</v>
      </c>
      <c r="L6" s="6">
        <f t="shared" si="3"/>
        <v>1.3259999999999998</v>
      </c>
    </row>
    <row r="7" spans="1:12">
      <c r="A7" s="1">
        <v>6</v>
      </c>
      <c r="B7" s="1" t="s">
        <v>1</v>
      </c>
      <c r="C7" s="2">
        <v>5.4</v>
      </c>
      <c r="D7" s="2">
        <v>3.9</v>
      </c>
      <c r="E7" s="2">
        <v>1.7</v>
      </c>
      <c r="F7" s="2">
        <v>0.4</v>
      </c>
      <c r="H7" s="7" t="s">
        <v>13</v>
      </c>
      <c r="I7" s="8">
        <f>_xlfn.STDEV.S(C52:C101)</f>
        <v>0.51617114706386347</v>
      </c>
      <c r="J7" s="8">
        <f t="shared" ref="J7:L7" si="4">_xlfn.STDEV.S(D52:D101)</f>
        <v>0.31379832337840918</v>
      </c>
      <c r="K7" s="8">
        <f t="shared" si="4"/>
        <v>0.46991097723996639</v>
      </c>
      <c r="L7" s="9">
        <f t="shared" si="4"/>
        <v>0.19775268000454274</v>
      </c>
    </row>
    <row r="8" spans="1:12">
      <c r="A8" s="1">
        <v>7</v>
      </c>
      <c r="B8" s="1" t="s">
        <v>1</v>
      </c>
      <c r="C8" s="2">
        <v>4.5999999999999996</v>
      </c>
      <c r="D8" s="2">
        <v>3.4</v>
      </c>
      <c r="E8" s="2">
        <v>1.4</v>
      </c>
      <c r="F8" s="2">
        <v>0.3</v>
      </c>
      <c r="H8" s="12" t="s">
        <v>11</v>
      </c>
      <c r="I8" s="13">
        <f>ABS(I6-I10)/SQRT(I7^2+I11^2)</f>
        <v>0.796084185513521</v>
      </c>
      <c r="J8" s="13">
        <f t="shared" ref="J8:L8" si="5">ABS(J6-J10)/SQRT(J7^2+J11^2)</f>
        <v>0.45336303306870335</v>
      </c>
      <c r="K8" s="13">
        <f t="shared" si="5"/>
        <v>1.7824435823165692</v>
      </c>
      <c r="L8" s="14">
        <f t="shared" si="5"/>
        <v>2.0683392433131895</v>
      </c>
    </row>
    <row r="9" spans="1:12">
      <c r="A9" s="1">
        <v>8</v>
      </c>
      <c r="B9" s="1" t="s">
        <v>1</v>
      </c>
      <c r="C9" s="2">
        <v>5</v>
      </c>
      <c r="D9" s="2">
        <v>3.4</v>
      </c>
      <c r="E9" s="2">
        <v>1.5</v>
      </c>
      <c r="F9" s="2">
        <v>0.2</v>
      </c>
      <c r="H9" s="11" t="s">
        <v>3</v>
      </c>
      <c r="I9" s="3" t="s">
        <v>4</v>
      </c>
      <c r="J9" s="3" t="s">
        <v>5</v>
      </c>
      <c r="K9" s="3" t="s">
        <v>6</v>
      </c>
      <c r="L9" s="4" t="s">
        <v>7</v>
      </c>
    </row>
    <row r="10" spans="1:12">
      <c r="A10" s="1">
        <v>9</v>
      </c>
      <c r="B10" s="1" t="s">
        <v>1</v>
      </c>
      <c r="C10" s="2">
        <v>4.4000000000000004</v>
      </c>
      <c r="D10" s="2">
        <v>2.9</v>
      </c>
      <c r="E10" s="2">
        <v>1.4</v>
      </c>
      <c r="F10" s="2">
        <v>0.2</v>
      </c>
      <c r="H10" s="5" t="s">
        <v>8</v>
      </c>
      <c r="I10" s="10">
        <f>AVERAGE(C102:C151)</f>
        <v>6.5879999999999983</v>
      </c>
      <c r="J10" s="10">
        <f t="shared" ref="J10:L10" si="6">AVERAGE(D102:D151)</f>
        <v>2.9739999999999998</v>
      </c>
      <c r="K10" s="10">
        <f t="shared" si="6"/>
        <v>5.5519999999999996</v>
      </c>
      <c r="L10" s="6">
        <f t="shared" si="6"/>
        <v>2.0259999999999998</v>
      </c>
    </row>
    <row r="11" spans="1:12">
      <c r="A11" s="1">
        <v>10</v>
      </c>
      <c r="B11" s="1" t="s">
        <v>1</v>
      </c>
      <c r="C11" s="2">
        <v>4.9000000000000004</v>
      </c>
      <c r="D11" s="2">
        <v>3.1</v>
      </c>
      <c r="E11" s="2">
        <v>1.5</v>
      </c>
      <c r="F11" s="2">
        <v>0.1</v>
      </c>
      <c r="H11" s="7" t="s">
        <v>13</v>
      </c>
      <c r="I11" s="8">
        <f>_xlfn.STDEV.S(C102:C151)</f>
        <v>0.635879593274432</v>
      </c>
      <c r="J11" s="8">
        <f t="shared" ref="J11:L11" si="7">_xlfn.STDEV.S(D102:D151)</f>
        <v>0.32249663817263963</v>
      </c>
      <c r="K11" s="8">
        <f t="shared" si="7"/>
        <v>0.55189469566398353</v>
      </c>
      <c r="L11" s="9">
        <f t="shared" si="7"/>
        <v>0.27465005563666967</v>
      </c>
    </row>
    <row r="12" spans="1:12">
      <c r="A12" s="1">
        <v>11</v>
      </c>
      <c r="B12" s="1" t="s">
        <v>1</v>
      </c>
      <c r="C12" s="2">
        <v>5.4</v>
      </c>
      <c r="D12" s="2">
        <v>3.7</v>
      </c>
      <c r="E12" s="2">
        <v>1.5</v>
      </c>
      <c r="F12" s="2">
        <v>0.2</v>
      </c>
      <c r="H12" s="15" t="s">
        <v>12</v>
      </c>
      <c r="I12" s="16">
        <f>I4+I8</f>
        <v>2.2839763324244262</v>
      </c>
      <c r="J12" s="16">
        <f t="shared" ref="J12:L12" si="8">J4+J8</f>
        <v>1.7904985407020551</v>
      </c>
      <c r="K12" s="16">
        <f t="shared" si="8"/>
        <v>7.3675575201673054</v>
      </c>
      <c r="L12" s="17">
        <f t="shared" si="8"/>
        <v>6.8880273654366189</v>
      </c>
    </row>
    <row r="13" spans="1:12">
      <c r="A13" s="1">
        <v>12</v>
      </c>
      <c r="B13" s="1" t="s">
        <v>1</v>
      </c>
      <c r="C13" s="2">
        <v>4.8</v>
      </c>
      <c r="D13" s="2">
        <v>3.4</v>
      </c>
      <c r="E13" s="2">
        <v>1.6</v>
      </c>
      <c r="F13" s="2">
        <v>0.2</v>
      </c>
    </row>
    <row r="14" spans="1:12">
      <c r="A14" s="1">
        <v>13</v>
      </c>
      <c r="B14" s="1" t="s">
        <v>1</v>
      </c>
      <c r="C14" s="2">
        <v>4.8</v>
      </c>
      <c r="D14" s="2">
        <v>3</v>
      </c>
      <c r="E14" s="2">
        <v>1.4</v>
      </c>
      <c r="F14" s="2">
        <v>0.1</v>
      </c>
    </row>
    <row r="15" spans="1:12">
      <c r="A15" s="1">
        <v>14</v>
      </c>
      <c r="B15" s="1" t="s">
        <v>1</v>
      </c>
      <c r="C15" s="2">
        <v>4.3</v>
      </c>
      <c r="D15" s="2">
        <v>3</v>
      </c>
      <c r="E15" s="2">
        <v>1.1000000000000001</v>
      </c>
      <c r="F15" s="2">
        <v>0.1</v>
      </c>
    </row>
    <row r="16" spans="1:12">
      <c r="A16" s="1">
        <v>15</v>
      </c>
      <c r="B16" s="1" t="s">
        <v>1</v>
      </c>
      <c r="C16" s="2">
        <v>5.8</v>
      </c>
      <c r="D16" s="2">
        <v>4</v>
      </c>
      <c r="E16" s="2">
        <v>1.2</v>
      </c>
      <c r="F16" s="2">
        <v>0.2</v>
      </c>
    </row>
    <row r="17" spans="1:6">
      <c r="A17" s="1">
        <v>16</v>
      </c>
      <c r="B17" s="1" t="s">
        <v>1</v>
      </c>
      <c r="C17" s="2">
        <v>5.7</v>
      </c>
      <c r="D17" s="2">
        <v>4.4000000000000004</v>
      </c>
      <c r="E17" s="2">
        <v>1.5</v>
      </c>
      <c r="F17" s="2">
        <v>0.4</v>
      </c>
    </row>
    <row r="18" spans="1:6">
      <c r="A18" s="1">
        <v>17</v>
      </c>
      <c r="B18" s="1" t="s">
        <v>1</v>
      </c>
      <c r="C18" s="2">
        <v>5.4</v>
      </c>
      <c r="D18" s="2">
        <v>3.9</v>
      </c>
      <c r="E18" s="2">
        <v>1.3</v>
      </c>
      <c r="F18" s="2">
        <v>0.4</v>
      </c>
    </row>
    <row r="19" spans="1:6">
      <c r="A19" s="1">
        <v>18</v>
      </c>
      <c r="B19" s="1" t="s">
        <v>1</v>
      </c>
      <c r="C19" s="2">
        <v>5.0999999999999996</v>
      </c>
      <c r="D19" s="2">
        <v>3.5</v>
      </c>
      <c r="E19" s="2">
        <v>1.4</v>
      </c>
      <c r="F19" s="2">
        <v>0.3</v>
      </c>
    </row>
    <row r="20" spans="1:6">
      <c r="A20" s="1">
        <v>19</v>
      </c>
      <c r="B20" s="1" t="s">
        <v>1</v>
      </c>
      <c r="C20" s="2">
        <v>5.7</v>
      </c>
      <c r="D20" s="2">
        <v>3.8</v>
      </c>
      <c r="E20" s="2">
        <v>1.7</v>
      </c>
      <c r="F20" s="2">
        <v>0.3</v>
      </c>
    </row>
    <row r="21" spans="1:6">
      <c r="A21" s="1">
        <v>20</v>
      </c>
      <c r="B21" s="1" t="s">
        <v>1</v>
      </c>
      <c r="C21" s="2">
        <v>5.0999999999999996</v>
      </c>
      <c r="D21" s="2">
        <v>3.8</v>
      </c>
      <c r="E21" s="2">
        <v>1.5</v>
      </c>
      <c r="F21" s="2">
        <v>0.3</v>
      </c>
    </row>
    <row r="22" spans="1:6">
      <c r="A22" s="1">
        <v>21</v>
      </c>
      <c r="B22" s="1" t="s">
        <v>1</v>
      </c>
      <c r="C22" s="2">
        <v>5.4</v>
      </c>
      <c r="D22" s="2">
        <v>3.4</v>
      </c>
      <c r="E22" s="2">
        <v>1.7</v>
      </c>
      <c r="F22" s="2">
        <v>0.2</v>
      </c>
    </row>
    <row r="23" spans="1:6">
      <c r="A23" s="1">
        <v>22</v>
      </c>
      <c r="B23" s="1" t="s">
        <v>1</v>
      </c>
      <c r="C23" s="2">
        <v>5.0999999999999996</v>
      </c>
      <c r="D23" s="2">
        <v>3.7</v>
      </c>
      <c r="E23" s="2">
        <v>1.5</v>
      </c>
      <c r="F23" s="2">
        <v>0.4</v>
      </c>
    </row>
    <row r="24" spans="1:6">
      <c r="A24" s="1">
        <v>23</v>
      </c>
      <c r="B24" s="1" t="s">
        <v>1</v>
      </c>
      <c r="C24" s="2">
        <v>4.5999999999999996</v>
      </c>
      <c r="D24" s="2">
        <v>3.6</v>
      </c>
      <c r="E24" s="2">
        <v>1</v>
      </c>
      <c r="F24" s="2">
        <v>0.2</v>
      </c>
    </row>
    <row r="25" spans="1:6">
      <c r="A25" s="1">
        <v>24</v>
      </c>
      <c r="B25" s="1" t="s">
        <v>1</v>
      </c>
      <c r="C25" s="2">
        <v>5.0999999999999996</v>
      </c>
      <c r="D25" s="2">
        <v>3.3</v>
      </c>
      <c r="E25" s="2">
        <v>1.7</v>
      </c>
      <c r="F25" s="2">
        <v>0.5</v>
      </c>
    </row>
    <row r="26" spans="1:6">
      <c r="A26" s="1">
        <v>25</v>
      </c>
      <c r="B26" s="1" t="s">
        <v>1</v>
      </c>
      <c r="C26" s="2">
        <v>4.8</v>
      </c>
      <c r="D26" s="2">
        <v>3.4</v>
      </c>
      <c r="E26" s="2">
        <v>1.9</v>
      </c>
      <c r="F26" s="2">
        <v>0.2</v>
      </c>
    </row>
    <row r="27" spans="1:6">
      <c r="A27" s="1">
        <v>26</v>
      </c>
      <c r="B27" s="1" t="s">
        <v>1</v>
      </c>
      <c r="C27" s="2">
        <v>5</v>
      </c>
      <c r="D27" s="2">
        <v>3</v>
      </c>
      <c r="E27" s="2">
        <v>1.6</v>
      </c>
      <c r="F27" s="2">
        <v>0.2</v>
      </c>
    </row>
    <row r="28" spans="1:6">
      <c r="A28" s="1">
        <v>27</v>
      </c>
      <c r="B28" s="1" t="s">
        <v>1</v>
      </c>
      <c r="C28" s="2">
        <v>5</v>
      </c>
      <c r="D28" s="2">
        <v>3.4</v>
      </c>
      <c r="E28" s="2">
        <v>1.6</v>
      </c>
      <c r="F28" s="2">
        <v>0.4</v>
      </c>
    </row>
    <row r="29" spans="1:6">
      <c r="A29" s="1">
        <v>28</v>
      </c>
      <c r="B29" s="1" t="s">
        <v>1</v>
      </c>
      <c r="C29" s="2">
        <v>5.2</v>
      </c>
      <c r="D29" s="2">
        <v>3.5</v>
      </c>
      <c r="E29" s="2">
        <v>1.5</v>
      </c>
      <c r="F29" s="2">
        <v>0.2</v>
      </c>
    </row>
    <row r="30" spans="1:6">
      <c r="A30" s="1">
        <v>29</v>
      </c>
      <c r="B30" s="1" t="s">
        <v>1</v>
      </c>
      <c r="C30" s="2">
        <v>5.2</v>
      </c>
      <c r="D30" s="2">
        <v>3.4</v>
      </c>
      <c r="E30" s="2">
        <v>1.4</v>
      </c>
      <c r="F30" s="2">
        <v>0.2</v>
      </c>
    </row>
    <row r="31" spans="1:6">
      <c r="A31" s="1">
        <v>30</v>
      </c>
      <c r="B31" s="1" t="s">
        <v>1</v>
      </c>
      <c r="C31" s="2">
        <v>4.7</v>
      </c>
      <c r="D31" s="2">
        <v>3.2</v>
      </c>
      <c r="E31" s="2">
        <v>1.6</v>
      </c>
      <c r="F31" s="2">
        <v>0.2</v>
      </c>
    </row>
    <row r="32" spans="1:6">
      <c r="A32" s="1">
        <v>31</v>
      </c>
      <c r="B32" s="1" t="s">
        <v>1</v>
      </c>
      <c r="C32" s="2">
        <v>4.8</v>
      </c>
      <c r="D32" s="2">
        <v>3.1</v>
      </c>
      <c r="E32" s="2">
        <v>1.6</v>
      </c>
      <c r="F32" s="2">
        <v>0.2</v>
      </c>
    </row>
    <row r="33" spans="1:6">
      <c r="A33" s="1">
        <v>32</v>
      </c>
      <c r="B33" s="1" t="s">
        <v>1</v>
      </c>
      <c r="C33" s="2">
        <v>5.4</v>
      </c>
      <c r="D33" s="2">
        <v>3.4</v>
      </c>
      <c r="E33" s="2">
        <v>1.5</v>
      </c>
      <c r="F33" s="2">
        <v>0.4</v>
      </c>
    </row>
    <row r="34" spans="1:6">
      <c r="A34" s="1">
        <v>33</v>
      </c>
      <c r="B34" s="1" t="s">
        <v>1</v>
      </c>
      <c r="C34" s="2">
        <v>5.2</v>
      </c>
      <c r="D34" s="2">
        <v>4.0999999999999996</v>
      </c>
      <c r="E34" s="2">
        <v>1.5</v>
      </c>
      <c r="F34" s="2">
        <v>0.1</v>
      </c>
    </row>
    <row r="35" spans="1:6">
      <c r="A35" s="1">
        <v>34</v>
      </c>
      <c r="B35" s="1" t="s">
        <v>1</v>
      </c>
      <c r="C35" s="2">
        <v>5.5</v>
      </c>
      <c r="D35" s="2">
        <v>4.2</v>
      </c>
      <c r="E35" s="2">
        <v>1.4</v>
      </c>
      <c r="F35" s="2">
        <v>0.2</v>
      </c>
    </row>
    <row r="36" spans="1:6">
      <c r="A36" s="1">
        <v>35</v>
      </c>
      <c r="B36" s="1" t="s">
        <v>1</v>
      </c>
      <c r="C36" s="2">
        <v>4.9000000000000004</v>
      </c>
      <c r="D36" s="2">
        <v>3.1</v>
      </c>
      <c r="E36" s="2">
        <v>1.5</v>
      </c>
      <c r="F36" s="2">
        <v>0.2</v>
      </c>
    </row>
    <row r="37" spans="1:6">
      <c r="A37" s="1">
        <v>36</v>
      </c>
      <c r="B37" s="1" t="s">
        <v>1</v>
      </c>
      <c r="C37" s="2">
        <v>5</v>
      </c>
      <c r="D37" s="2">
        <v>3.2</v>
      </c>
      <c r="E37" s="2">
        <v>1.2</v>
      </c>
      <c r="F37" s="2">
        <v>0.2</v>
      </c>
    </row>
    <row r="38" spans="1:6">
      <c r="A38" s="1">
        <v>37</v>
      </c>
      <c r="B38" s="1" t="s">
        <v>1</v>
      </c>
      <c r="C38" s="2">
        <v>5.5</v>
      </c>
      <c r="D38" s="2">
        <v>3.5</v>
      </c>
      <c r="E38" s="2">
        <v>1.3</v>
      </c>
      <c r="F38" s="2">
        <v>0.2</v>
      </c>
    </row>
    <row r="39" spans="1:6">
      <c r="A39" s="1">
        <v>38</v>
      </c>
      <c r="B39" s="1" t="s">
        <v>1</v>
      </c>
      <c r="C39" s="2">
        <v>4.9000000000000004</v>
      </c>
      <c r="D39" s="2">
        <v>3.6</v>
      </c>
      <c r="E39" s="2">
        <v>1.4</v>
      </c>
      <c r="F39" s="2">
        <v>0.1</v>
      </c>
    </row>
    <row r="40" spans="1:6">
      <c r="A40" s="1">
        <v>39</v>
      </c>
      <c r="B40" s="1" t="s">
        <v>1</v>
      </c>
      <c r="C40" s="2">
        <v>4.4000000000000004</v>
      </c>
      <c r="D40" s="2">
        <v>3</v>
      </c>
      <c r="E40" s="2">
        <v>1.3</v>
      </c>
      <c r="F40" s="2">
        <v>0.2</v>
      </c>
    </row>
    <row r="41" spans="1:6">
      <c r="A41" s="1">
        <v>40</v>
      </c>
      <c r="B41" s="1" t="s">
        <v>1</v>
      </c>
      <c r="C41" s="2">
        <v>5.0999999999999996</v>
      </c>
      <c r="D41" s="2">
        <v>3.4</v>
      </c>
      <c r="E41" s="2">
        <v>1.5</v>
      </c>
      <c r="F41" s="2">
        <v>0.2</v>
      </c>
    </row>
    <row r="42" spans="1:6">
      <c r="A42" s="1">
        <v>41</v>
      </c>
      <c r="B42" s="1" t="s">
        <v>1</v>
      </c>
      <c r="C42" s="2">
        <v>5</v>
      </c>
      <c r="D42" s="2">
        <v>3.5</v>
      </c>
      <c r="E42" s="2">
        <v>1.3</v>
      </c>
      <c r="F42" s="2">
        <v>0.3</v>
      </c>
    </row>
    <row r="43" spans="1:6">
      <c r="A43" s="1">
        <v>42</v>
      </c>
      <c r="B43" s="1" t="s">
        <v>1</v>
      </c>
      <c r="C43" s="2">
        <v>4.5</v>
      </c>
      <c r="D43" s="2">
        <v>2.2999999999999998</v>
      </c>
      <c r="E43" s="2">
        <v>1.3</v>
      </c>
      <c r="F43" s="2">
        <v>0.3</v>
      </c>
    </row>
    <row r="44" spans="1:6">
      <c r="A44" s="1">
        <v>43</v>
      </c>
      <c r="B44" s="1" t="s">
        <v>1</v>
      </c>
      <c r="C44" s="2">
        <v>4.4000000000000004</v>
      </c>
      <c r="D44" s="2">
        <v>3.2</v>
      </c>
      <c r="E44" s="2">
        <v>1.3</v>
      </c>
      <c r="F44" s="2">
        <v>0.2</v>
      </c>
    </row>
    <row r="45" spans="1:6">
      <c r="A45" s="1">
        <v>44</v>
      </c>
      <c r="B45" s="1" t="s">
        <v>1</v>
      </c>
      <c r="C45" s="2">
        <v>5</v>
      </c>
      <c r="D45" s="2">
        <v>3.5</v>
      </c>
      <c r="E45" s="2">
        <v>1.6</v>
      </c>
      <c r="F45" s="2">
        <v>0.6</v>
      </c>
    </row>
    <row r="46" spans="1:6">
      <c r="A46" s="1">
        <v>45</v>
      </c>
      <c r="B46" s="1" t="s">
        <v>1</v>
      </c>
      <c r="C46" s="2">
        <v>5.0999999999999996</v>
      </c>
      <c r="D46" s="2">
        <v>3.8</v>
      </c>
      <c r="E46" s="2">
        <v>1.9</v>
      </c>
      <c r="F46" s="2">
        <v>0.4</v>
      </c>
    </row>
    <row r="47" spans="1:6">
      <c r="A47" s="1">
        <v>46</v>
      </c>
      <c r="B47" s="1" t="s">
        <v>1</v>
      </c>
      <c r="C47" s="2">
        <v>4.8</v>
      </c>
      <c r="D47" s="2">
        <v>3</v>
      </c>
      <c r="E47" s="2">
        <v>1.4</v>
      </c>
      <c r="F47" s="2">
        <v>0.3</v>
      </c>
    </row>
    <row r="48" spans="1:6">
      <c r="A48" s="1">
        <v>47</v>
      </c>
      <c r="B48" s="1" t="s">
        <v>1</v>
      </c>
      <c r="C48" s="2">
        <v>5.0999999999999996</v>
      </c>
      <c r="D48" s="2">
        <v>3.8</v>
      </c>
      <c r="E48" s="2">
        <v>1.6</v>
      </c>
      <c r="F48" s="2">
        <v>0.2</v>
      </c>
    </row>
    <row r="49" spans="1:6">
      <c r="A49" s="1">
        <v>48</v>
      </c>
      <c r="B49" s="1" t="s">
        <v>1</v>
      </c>
      <c r="C49" s="2">
        <v>4.5999999999999996</v>
      </c>
      <c r="D49" s="2">
        <v>3.2</v>
      </c>
      <c r="E49" s="2">
        <v>1.4</v>
      </c>
      <c r="F49" s="2">
        <v>0.2</v>
      </c>
    </row>
    <row r="50" spans="1:6">
      <c r="A50" s="1">
        <v>49</v>
      </c>
      <c r="B50" s="1" t="s">
        <v>1</v>
      </c>
      <c r="C50" s="2">
        <v>5.3</v>
      </c>
      <c r="D50" s="2">
        <v>3.7</v>
      </c>
      <c r="E50" s="2">
        <v>1.5</v>
      </c>
      <c r="F50" s="2">
        <v>0.2</v>
      </c>
    </row>
    <row r="51" spans="1:6">
      <c r="A51" s="1">
        <v>50</v>
      </c>
      <c r="B51" s="1" t="s">
        <v>1</v>
      </c>
      <c r="C51" s="2">
        <v>5</v>
      </c>
      <c r="D51" s="2">
        <v>3.3</v>
      </c>
      <c r="E51" s="2">
        <v>1.4</v>
      </c>
      <c r="F51" s="2">
        <v>0.2</v>
      </c>
    </row>
    <row r="52" spans="1:6">
      <c r="A52" s="1">
        <v>51</v>
      </c>
      <c r="B52" s="1" t="s">
        <v>2</v>
      </c>
      <c r="C52" s="2">
        <v>7</v>
      </c>
      <c r="D52" s="2">
        <v>3.2</v>
      </c>
      <c r="E52" s="2">
        <v>4.7</v>
      </c>
      <c r="F52" s="2">
        <v>1.4</v>
      </c>
    </row>
    <row r="53" spans="1:6">
      <c r="A53" s="1">
        <v>52</v>
      </c>
      <c r="B53" s="1" t="s">
        <v>2</v>
      </c>
      <c r="C53" s="2">
        <v>6.4</v>
      </c>
      <c r="D53" s="2">
        <v>3.2</v>
      </c>
      <c r="E53" s="2">
        <v>4.5</v>
      </c>
      <c r="F53" s="2">
        <v>1.5</v>
      </c>
    </row>
    <row r="54" spans="1:6">
      <c r="A54" s="1">
        <v>53</v>
      </c>
      <c r="B54" s="1" t="s">
        <v>2</v>
      </c>
      <c r="C54" s="2">
        <v>6.9</v>
      </c>
      <c r="D54" s="2">
        <v>3.1</v>
      </c>
      <c r="E54" s="2">
        <v>4.9000000000000004</v>
      </c>
      <c r="F54" s="2">
        <v>1.5</v>
      </c>
    </row>
    <row r="55" spans="1:6">
      <c r="A55" s="1">
        <v>54</v>
      </c>
      <c r="B55" s="1" t="s">
        <v>2</v>
      </c>
      <c r="C55" s="2">
        <v>5.5</v>
      </c>
      <c r="D55" s="2">
        <v>2.2999999999999998</v>
      </c>
      <c r="E55" s="2">
        <v>4</v>
      </c>
      <c r="F55" s="2">
        <v>1.3</v>
      </c>
    </row>
    <row r="56" spans="1:6">
      <c r="A56" s="1">
        <v>55</v>
      </c>
      <c r="B56" s="1" t="s">
        <v>2</v>
      </c>
      <c r="C56" s="2">
        <v>6.5</v>
      </c>
      <c r="D56" s="2">
        <v>2.8</v>
      </c>
      <c r="E56" s="2">
        <v>4.5999999999999996</v>
      </c>
      <c r="F56" s="2">
        <v>1.5</v>
      </c>
    </row>
    <row r="57" spans="1:6">
      <c r="A57" s="1">
        <v>56</v>
      </c>
      <c r="B57" s="1" t="s">
        <v>2</v>
      </c>
      <c r="C57" s="2">
        <v>5.7</v>
      </c>
      <c r="D57" s="2">
        <v>2.8</v>
      </c>
      <c r="E57" s="2">
        <v>4.5</v>
      </c>
      <c r="F57" s="2">
        <v>1.3</v>
      </c>
    </row>
    <row r="58" spans="1:6">
      <c r="A58" s="1">
        <v>57</v>
      </c>
      <c r="B58" s="1" t="s">
        <v>2</v>
      </c>
      <c r="C58" s="2">
        <v>6.3</v>
      </c>
      <c r="D58" s="2">
        <v>3.3</v>
      </c>
      <c r="E58" s="2">
        <v>4.7</v>
      </c>
      <c r="F58" s="2">
        <v>1.6</v>
      </c>
    </row>
    <row r="59" spans="1:6">
      <c r="A59" s="1">
        <v>58</v>
      </c>
      <c r="B59" s="1" t="s">
        <v>2</v>
      </c>
      <c r="C59" s="2">
        <v>4.9000000000000004</v>
      </c>
      <c r="D59" s="2">
        <v>2.4</v>
      </c>
      <c r="E59" s="2">
        <v>3.3</v>
      </c>
      <c r="F59" s="2">
        <v>1</v>
      </c>
    </row>
    <row r="60" spans="1:6">
      <c r="A60" s="1">
        <v>59</v>
      </c>
      <c r="B60" s="1" t="s">
        <v>2</v>
      </c>
      <c r="C60" s="2">
        <v>6.6</v>
      </c>
      <c r="D60" s="2">
        <v>2.9</v>
      </c>
      <c r="E60" s="2">
        <v>4.5999999999999996</v>
      </c>
      <c r="F60" s="2">
        <v>1.3</v>
      </c>
    </row>
    <row r="61" spans="1:6">
      <c r="A61" s="1">
        <v>60</v>
      </c>
      <c r="B61" s="1" t="s">
        <v>2</v>
      </c>
      <c r="C61" s="2">
        <v>5.2</v>
      </c>
      <c r="D61" s="2">
        <v>2.7</v>
      </c>
      <c r="E61" s="2">
        <v>3.9</v>
      </c>
      <c r="F61" s="2">
        <v>1.4</v>
      </c>
    </row>
    <row r="62" spans="1:6">
      <c r="A62" s="1">
        <v>61</v>
      </c>
      <c r="B62" s="1" t="s">
        <v>2</v>
      </c>
      <c r="C62" s="2">
        <v>5</v>
      </c>
      <c r="D62" s="2">
        <v>2</v>
      </c>
      <c r="E62" s="2">
        <v>3.5</v>
      </c>
      <c r="F62" s="2">
        <v>1</v>
      </c>
    </row>
    <row r="63" spans="1:6">
      <c r="A63" s="1">
        <v>62</v>
      </c>
      <c r="B63" s="1" t="s">
        <v>2</v>
      </c>
      <c r="C63" s="2">
        <v>5.9</v>
      </c>
      <c r="D63" s="2">
        <v>3</v>
      </c>
      <c r="E63" s="2">
        <v>4.2</v>
      </c>
      <c r="F63" s="2">
        <v>1.5</v>
      </c>
    </row>
    <row r="64" spans="1:6">
      <c r="A64" s="1">
        <v>63</v>
      </c>
      <c r="B64" s="1" t="s">
        <v>2</v>
      </c>
      <c r="C64" s="2">
        <v>6</v>
      </c>
      <c r="D64" s="2">
        <v>2.2000000000000002</v>
      </c>
      <c r="E64" s="2">
        <v>4</v>
      </c>
      <c r="F64" s="2">
        <v>1</v>
      </c>
    </row>
    <row r="65" spans="1:6">
      <c r="A65" s="1">
        <v>64</v>
      </c>
      <c r="B65" s="1" t="s">
        <v>2</v>
      </c>
      <c r="C65" s="2">
        <v>6.1</v>
      </c>
      <c r="D65" s="2">
        <v>2.9</v>
      </c>
      <c r="E65" s="2">
        <v>4.7</v>
      </c>
      <c r="F65" s="2">
        <v>1.4</v>
      </c>
    </row>
    <row r="66" spans="1:6">
      <c r="A66" s="1">
        <v>65</v>
      </c>
      <c r="B66" s="1" t="s">
        <v>2</v>
      </c>
      <c r="C66" s="2">
        <v>5.6</v>
      </c>
      <c r="D66" s="2">
        <v>2.9</v>
      </c>
      <c r="E66" s="2">
        <v>3.6</v>
      </c>
      <c r="F66" s="2">
        <v>1.3</v>
      </c>
    </row>
    <row r="67" spans="1:6">
      <c r="A67" s="1">
        <v>66</v>
      </c>
      <c r="B67" s="1" t="s">
        <v>2</v>
      </c>
      <c r="C67" s="2">
        <v>6.7</v>
      </c>
      <c r="D67" s="2">
        <v>3.1</v>
      </c>
      <c r="E67" s="2">
        <v>4.4000000000000004</v>
      </c>
      <c r="F67" s="2">
        <v>1.4</v>
      </c>
    </row>
    <row r="68" spans="1:6">
      <c r="A68" s="1">
        <v>67</v>
      </c>
      <c r="B68" s="1" t="s">
        <v>2</v>
      </c>
      <c r="C68" s="2">
        <v>5.6</v>
      </c>
      <c r="D68" s="2">
        <v>3</v>
      </c>
      <c r="E68" s="2">
        <v>4.5</v>
      </c>
      <c r="F68" s="2">
        <v>1.5</v>
      </c>
    </row>
    <row r="69" spans="1:6">
      <c r="A69" s="1">
        <v>68</v>
      </c>
      <c r="B69" s="1" t="s">
        <v>2</v>
      </c>
      <c r="C69" s="2">
        <v>5.8</v>
      </c>
      <c r="D69" s="2">
        <v>2.7</v>
      </c>
      <c r="E69" s="2">
        <v>4.0999999999999996</v>
      </c>
      <c r="F69" s="2">
        <v>1</v>
      </c>
    </row>
    <row r="70" spans="1:6">
      <c r="A70" s="1">
        <v>69</v>
      </c>
      <c r="B70" s="1" t="s">
        <v>2</v>
      </c>
      <c r="C70" s="2">
        <v>6.2</v>
      </c>
      <c r="D70" s="2">
        <v>2.2000000000000002</v>
      </c>
      <c r="E70" s="2">
        <v>4.5</v>
      </c>
      <c r="F70" s="2">
        <v>1.5</v>
      </c>
    </row>
    <row r="71" spans="1:6">
      <c r="A71" s="1">
        <v>70</v>
      </c>
      <c r="B71" s="1" t="s">
        <v>2</v>
      </c>
      <c r="C71" s="2">
        <v>5.6</v>
      </c>
      <c r="D71" s="2">
        <v>2.5</v>
      </c>
      <c r="E71" s="2">
        <v>3.9</v>
      </c>
      <c r="F71" s="2">
        <v>1.1000000000000001</v>
      </c>
    </row>
    <row r="72" spans="1:6">
      <c r="A72" s="1">
        <v>71</v>
      </c>
      <c r="B72" s="1" t="s">
        <v>2</v>
      </c>
      <c r="C72" s="2">
        <v>5.9</v>
      </c>
      <c r="D72" s="2">
        <v>3.2</v>
      </c>
      <c r="E72" s="2">
        <v>4.8</v>
      </c>
      <c r="F72" s="2">
        <v>1.8</v>
      </c>
    </row>
    <row r="73" spans="1:6">
      <c r="A73" s="1">
        <v>72</v>
      </c>
      <c r="B73" s="1" t="s">
        <v>2</v>
      </c>
      <c r="C73" s="2">
        <v>6.1</v>
      </c>
      <c r="D73" s="2">
        <v>2.8</v>
      </c>
      <c r="E73" s="2">
        <v>4</v>
      </c>
      <c r="F73" s="2">
        <v>1.3</v>
      </c>
    </row>
    <row r="74" spans="1:6">
      <c r="A74" s="1">
        <v>73</v>
      </c>
      <c r="B74" s="1" t="s">
        <v>2</v>
      </c>
      <c r="C74" s="2">
        <v>6.3</v>
      </c>
      <c r="D74" s="2">
        <v>2.5</v>
      </c>
      <c r="E74" s="2">
        <v>4.9000000000000004</v>
      </c>
      <c r="F74" s="2">
        <v>1.5</v>
      </c>
    </row>
    <row r="75" spans="1:6">
      <c r="A75" s="1">
        <v>74</v>
      </c>
      <c r="B75" s="1" t="s">
        <v>2</v>
      </c>
      <c r="C75" s="2">
        <v>6.1</v>
      </c>
      <c r="D75" s="2">
        <v>2.8</v>
      </c>
      <c r="E75" s="2">
        <v>4.7</v>
      </c>
      <c r="F75" s="2">
        <v>1.2</v>
      </c>
    </row>
    <row r="76" spans="1:6">
      <c r="A76" s="1">
        <v>75</v>
      </c>
      <c r="B76" s="1" t="s">
        <v>2</v>
      </c>
      <c r="C76" s="2">
        <v>6.4</v>
      </c>
      <c r="D76" s="2">
        <v>2.9</v>
      </c>
      <c r="E76" s="2">
        <v>4.3</v>
      </c>
      <c r="F76" s="2">
        <v>1.3</v>
      </c>
    </row>
    <row r="77" spans="1:6">
      <c r="A77" s="1">
        <v>76</v>
      </c>
      <c r="B77" s="1" t="s">
        <v>2</v>
      </c>
      <c r="C77" s="2">
        <v>6.6</v>
      </c>
      <c r="D77" s="2">
        <v>3</v>
      </c>
      <c r="E77" s="2">
        <v>4.4000000000000004</v>
      </c>
      <c r="F77" s="2">
        <v>1.4</v>
      </c>
    </row>
    <row r="78" spans="1:6">
      <c r="A78" s="1">
        <v>77</v>
      </c>
      <c r="B78" s="1" t="s">
        <v>2</v>
      </c>
      <c r="C78" s="2">
        <v>6.8</v>
      </c>
      <c r="D78" s="2">
        <v>2.8</v>
      </c>
      <c r="E78" s="2">
        <v>4.8</v>
      </c>
      <c r="F78" s="2">
        <v>1.4</v>
      </c>
    </row>
    <row r="79" spans="1:6">
      <c r="A79" s="1">
        <v>78</v>
      </c>
      <c r="B79" s="1" t="s">
        <v>2</v>
      </c>
      <c r="C79" s="2">
        <v>6.7</v>
      </c>
      <c r="D79" s="2">
        <v>3</v>
      </c>
      <c r="E79" s="2">
        <v>5</v>
      </c>
      <c r="F79" s="2">
        <v>1.7</v>
      </c>
    </row>
    <row r="80" spans="1:6">
      <c r="A80" s="1">
        <v>79</v>
      </c>
      <c r="B80" s="1" t="s">
        <v>2</v>
      </c>
      <c r="C80" s="2">
        <v>6</v>
      </c>
      <c r="D80" s="2">
        <v>2.9</v>
      </c>
      <c r="E80" s="2">
        <v>4.5</v>
      </c>
      <c r="F80" s="2">
        <v>1.5</v>
      </c>
    </row>
    <row r="81" spans="1:6">
      <c r="A81" s="1">
        <v>80</v>
      </c>
      <c r="B81" s="1" t="s">
        <v>2</v>
      </c>
      <c r="C81" s="2">
        <v>5.7</v>
      </c>
      <c r="D81" s="2">
        <v>2.6</v>
      </c>
      <c r="E81" s="2">
        <v>3.5</v>
      </c>
      <c r="F81" s="2">
        <v>1</v>
      </c>
    </row>
    <row r="82" spans="1:6">
      <c r="A82" s="1">
        <v>81</v>
      </c>
      <c r="B82" s="1" t="s">
        <v>2</v>
      </c>
      <c r="C82" s="2">
        <v>5.5</v>
      </c>
      <c r="D82" s="2">
        <v>2.4</v>
      </c>
      <c r="E82" s="2">
        <v>3.8</v>
      </c>
      <c r="F82" s="2">
        <v>1.1000000000000001</v>
      </c>
    </row>
    <row r="83" spans="1:6">
      <c r="A83" s="1">
        <v>82</v>
      </c>
      <c r="B83" s="1" t="s">
        <v>2</v>
      </c>
      <c r="C83" s="2">
        <v>5.5</v>
      </c>
      <c r="D83" s="2">
        <v>2.4</v>
      </c>
      <c r="E83" s="2">
        <v>3.7</v>
      </c>
      <c r="F83" s="2">
        <v>1</v>
      </c>
    </row>
    <row r="84" spans="1:6">
      <c r="A84" s="1">
        <v>83</v>
      </c>
      <c r="B84" s="1" t="s">
        <v>2</v>
      </c>
      <c r="C84" s="2">
        <v>5.8</v>
      </c>
      <c r="D84" s="2">
        <v>2.7</v>
      </c>
      <c r="E84" s="2">
        <v>3.9</v>
      </c>
      <c r="F84" s="2">
        <v>1.2</v>
      </c>
    </row>
    <row r="85" spans="1:6">
      <c r="A85" s="1">
        <v>84</v>
      </c>
      <c r="B85" s="1" t="s">
        <v>2</v>
      </c>
      <c r="C85" s="2">
        <v>6</v>
      </c>
      <c r="D85" s="2">
        <v>2.7</v>
      </c>
      <c r="E85" s="2">
        <v>5.0999999999999996</v>
      </c>
      <c r="F85" s="2">
        <v>1.6</v>
      </c>
    </row>
    <row r="86" spans="1:6">
      <c r="A86" s="1">
        <v>85</v>
      </c>
      <c r="B86" s="1" t="s">
        <v>2</v>
      </c>
      <c r="C86" s="2">
        <v>5.4</v>
      </c>
      <c r="D86" s="2">
        <v>3</v>
      </c>
      <c r="E86" s="2">
        <v>4.5</v>
      </c>
      <c r="F86" s="2">
        <v>1.5</v>
      </c>
    </row>
    <row r="87" spans="1:6">
      <c r="A87" s="1">
        <v>86</v>
      </c>
      <c r="B87" s="1" t="s">
        <v>2</v>
      </c>
      <c r="C87" s="2">
        <v>6</v>
      </c>
      <c r="D87" s="2">
        <v>3.4</v>
      </c>
      <c r="E87" s="2">
        <v>4.5</v>
      </c>
      <c r="F87" s="2">
        <v>1.6</v>
      </c>
    </row>
    <row r="88" spans="1:6">
      <c r="A88" s="1">
        <v>87</v>
      </c>
      <c r="B88" s="1" t="s">
        <v>2</v>
      </c>
      <c r="C88" s="2">
        <v>6.7</v>
      </c>
      <c r="D88" s="2">
        <v>3.1</v>
      </c>
      <c r="E88" s="2">
        <v>4.7</v>
      </c>
      <c r="F88" s="2">
        <v>1.5</v>
      </c>
    </row>
    <row r="89" spans="1:6">
      <c r="A89" s="1">
        <v>88</v>
      </c>
      <c r="B89" s="1" t="s">
        <v>2</v>
      </c>
      <c r="C89" s="2">
        <v>6.3</v>
      </c>
      <c r="D89" s="2">
        <v>2.2999999999999998</v>
      </c>
      <c r="E89" s="2">
        <v>4.4000000000000004</v>
      </c>
      <c r="F89" s="2">
        <v>1.3</v>
      </c>
    </row>
    <row r="90" spans="1:6">
      <c r="A90" s="1">
        <v>89</v>
      </c>
      <c r="B90" s="1" t="s">
        <v>2</v>
      </c>
      <c r="C90" s="2">
        <v>5.6</v>
      </c>
      <c r="D90" s="2">
        <v>3</v>
      </c>
      <c r="E90" s="2">
        <v>4.0999999999999996</v>
      </c>
      <c r="F90" s="2">
        <v>1.3</v>
      </c>
    </row>
    <row r="91" spans="1:6">
      <c r="A91" s="1">
        <v>90</v>
      </c>
      <c r="B91" s="1" t="s">
        <v>2</v>
      </c>
      <c r="C91" s="2">
        <v>5.5</v>
      </c>
      <c r="D91" s="2">
        <v>2.5</v>
      </c>
      <c r="E91" s="2">
        <v>4</v>
      </c>
      <c r="F91" s="2">
        <v>1.3</v>
      </c>
    </row>
    <row r="92" spans="1:6">
      <c r="A92" s="1">
        <v>91</v>
      </c>
      <c r="B92" s="1" t="s">
        <v>2</v>
      </c>
      <c r="C92" s="2">
        <v>5.5</v>
      </c>
      <c r="D92" s="2">
        <v>2.6</v>
      </c>
      <c r="E92" s="2">
        <v>4.4000000000000004</v>
      </c>
      <c r="F92" s="2">
        <v>1.2</v>
      </c>
    </row>
    <row r="93" spans="1:6">
      <c r="A93" s="1">
        <v>92</v>
      </c>
      <c r="B93" s="1" t="s">
        <v>2</v>
      </c>
      <c r="C93" s="2">
        <v>6.1</v>
      </c>
      <c r="D93" s="2">
        <v>3</v>
      </c>
      <c r="E93" s="2">
        <v>4.5999999999999996</v>
      </c>
      <c r="F93" s="2">
        <v>1.4</v>
      </c>
    </row>
    <row r="94" spans="1:6">
      <c r="A94" s="1">
        <v>93</v>
      </c>
      <c r="B94" s="1" t="s">
        <v>2</v>
      </c>
      <c r="C94" s="2">
        <v>5.8</v>
      </c>
      <c r="D94" s="2">
        <v>2.6</v>
      </c>
      <c r="E94" s="2">
        <v>4</v>
      </c>
      <c r="F94" s="2">
        <v>1.2</v>
      </c>
    </row>
    <row r="95" spans="1:6">
      <c r="A95" s="1">
        <v>94</v>
      </c>
      <c r="B95" s="1" t="s">
        <v>2</v>
      </c>
      <c r="C95" s="2">
        <v>5</v>
      </c>
      <c r="D95" s="2">
        <v>2.2999999999999998</v>
      </c>
      <c r="E95" s="2">
        <v>3.3</v>
      </c>
      <c r="F95" s="2">
        <v>1</v>
      </c>
    </row>
    <row r="96" spans="1:6">
      <c r="A96" s="1">
        <v>95</v>
      </c>
      <c r="B96" s="1" t="s">
        <v>2</v>
      </c>
      <c r="C96" s="2">
        <v>5.6</v>
      </c>
      <c r="D96" s="2">
        <v>2.7</v>
      </c>
      <c r="E96" s="2">
        <v>4.2</v>
      </c>
      <c r="F96" s="2">
        <v>1.3</v>
      </c>
    </row>
    <row r="97" spans="1:6">
      <c r="A97" s="1">
        <v>96</v>
      </c>
      <c r="B97" s="1" t="s">
        <v>2</v>
      </c>
      <c r="C97" s="2">
        <v>5.7</v>
      </c>
      <c r="D97" s="2">
        <v>3</v>
      </c>
      <c r="E97" s="2">
        <v>4.2</v>
      </c>
      <c r="F97" s="2">
        <v>1.2</v>
      </c>
    </row>
    <row r="98" spans="1:6">
      <c r="A98" s="1">
        <v>97</v>
      </c>
      <c r="B98" s="1" t="s">
        <v>2</v>
      </c>
      <c r="C98" s="2">
        <v>5.7</v>
      </c>
      <c r="D98" s="2">
        <v>2.9</v>
      </c>
      <c r="E98" s="2">
        <v>4.2</v>
      </c>
      <c r="F98" s="2">
        <v>1.3</v>
      </c>
    </row>
    <row r="99" spans="1:6">
      <c r="A99" s="1">
        <v>98</v>
      </c>
      <c r="B99" s="1" t="s">
        <v>2</v>
      </c>
      <c r="C99" s="2">
        <v>6.2</v>
      </c>
      <c r="D99" s="2">
        <v>2.9</v>
      </c>
      <c r="E99" s="2">
        <v>4.3</v>
      </c>
      <c r="F99" s="2">
        <v>1.3</v>
      </c>
    </row>
    <row r="100" spans="1:6">
      <c r="A100" s="1">
        <v>99</v>
      </c>
      <c r="B100" s="1" t="s">
        <v>2</v>
      </c>
      <c r="C100" s="2">
        <v>5.0999999999999996</v>
      </c>
      <c r="D100" s="2">
        <v>2.5</v>
      </c>
      <c r="E100" s="2">
        <v>3</v>
      </c>
      <c r="F100" s="2">
        <v>1.1000000000000001</v>
      </c>
    </row>
    <row r="101" spans="1:6">
      <c r="A101" s="1">
        <v>100</v>
      </c>
      <c r="B101" s="1" t="s">
        <v>2</v>
      </c>
      <c r="C101" s="2">
        <v>5.7</v>
      </c>
      <c r="D101" s="2">
        <v>2.8</v>
      </c>
      <c r="E101" s="2">
        <v>4.0999999999999996</v>
      </c>
      <c r="F101" s="2">
        <v>1.3</v>
      </c>
    </row>
    <row r="102" spans="1:6">
      <c r="A102" s="1">
        <v>101</v>
      </c>
      <c r="B102" s="1" t="s">
        <v>3</v>
      </c>
      <c r="C102" s="2">
        <v>6.3</v>
      </c>
      <c r="D102" s="2">
        <v>3.3</v>
      </c>
      <c r="E102" s="2">
        <v>6</v>
      </c>
      <c r="F102" s="2">
        <v>2.5</v>
      </c>
    </row>
    <row r="103" spans="1:6">
      <c r="A103" s="1">
        <v>102</v>
      </c>
      <c r="B103" s="1" t="s">
        <v>3</v>
      </c>
      <c r="C103" s="2">
        <v>5.8</v>
      </c>
      <c r="D103" s="2">
        <v>2.7</v>
      </c>
      <c r="E103" s="2">
        <v>5.0999999999999996</v>
      </c>
      <c r="F103" s="2">
        <v>1.9</v>
      </c>
    </row>
    <row r="104" spans="1:6">
      <c r="A104" s="1">
        <v>103</v>
      </c>
      <c r="B104" s="1" t="s">
        <v>3</v>
      </c>
      <c r="C104" s="2">
        <v>7.1</v>
      </c>
      <c r="D104" s="2">
        <v>3</v>
      </c>
      <c r="E104" s="2">
        <v>5.9</v>
      </c>
      <c r="F104" s="2">
        <v>2.1</v>
      </c>
    </row>
    <row r="105" spans="1:6">
      <c r="A105" s="1">
        <v>104</v>
      </c>
      <c r="B105" s="1" t="s">
        <v>3</v>
      </c>
      <c r="C105" s="2">
        <v>6.3</v>
      </c>
      <c r="D105" s="2">
        <v>2.9</v>
      </c>
      <c r="E105" s="2">
        <v>5.6</v>
      </c>
      <c r="F105" s="2">
        <v>1.8</v>
      </c>
    </row>
    <row r="106" spans="1:6">
      <c r="A106" s="1">
        <v>105</v>
      </c>
      <c r="B106" s="1" t="s">
        <v>3</v>
      </c>
      <c r="C106" s="2">
        <v>6.5</v>
      </c>
      <c r="D106" s="2">
        <v>3</v>
      </c>
      <c r="E106" s="2">
        <v>5.8</v>
      </c>
      <c r="F106" s="2">
        <v>2.2000000000000002</v>
      </c>
    </row>
    <row r="107" spans="1:6">
      <c r="A107" s="1">
        <v>106</v>
      </c>
      <c r="B107" s="1" t="s">
        <v>3</v>
      </c>
      <c r="C107" s="2">
        <v>7.6</v>
      </c>
      <c r="D107" s="2">
        <v>3</v>
      </c>
      <c r="E107" s="2">
        <v>6.6</v>
      </c>
      <c r="F107" s="2">
        <v>2.1</v>
      </c>
    </row>
    <row r="108" spans="1:6">
      <c r="A108" s="1">
        <v>107</v>
      </c>
      <c r="B108" s="1" t="s">
        <v>3</v>
      </c>
      <c r="C108" s="2">
        <v>4.9000000000000004</v>
      </c>
      <c r="D108" s="2">
        <v>2.5</v>
      </c>
      <c r="E108" s="2">
        <v>4.5</v>
      </c>
      <c r="F108" s="2">
        <v>1.7</v>
      </c>
    </row>
    <row r="109" spans="1:6">
      <c r="A109" s="1">
        <v>108</v>
      </c>
      <c r="B109" s="1" t="s">
        <v>3</v>
      </c>
      <c r="C109" s="2">
        <v>7.3</v>
      </c>
      <c r="D109" s="2">
        <v>2.9</v>
      </c>
      <c r="E109" s="2">
        <v>6.3</v>
      </c>
      <c r="F109" s="2">
        <v>1.8</v>
      </c>
    </row>
    <row r="110" spans="1:6">
      <c r="A110" s="1">
        <v>109</v>
      </c>
      <c r="B110" s="1" t="s">
        <v>3</v>
      </c>
      <c r="C110" s="2">
        <v>6.7</v>
      </c>
      <c r="D110" s="2">
        <v>2.5</v>
      </c>
      <c r="E110" s="2">
        <v>5.8</v>
      </c>
      <c r="F110" s="2">
        <v>1.8</v>
      </c>
    </row>
    <row r="111" spans="1:6">
      <c r="A111" s="1">
        <v>110</v>
      </c>
      <c r="B111" s="1" t="s">
        <v>3</v>
      </c>
      <c r="C111" s="2">
        <v>7.2</v>
      </c>
      <c r="D111" s="2">
        <v>3.6</v>
      </c>
      <c r="E111" s="2">
        <v>6.1</v>
      </c>
      <c r="F111" s="2">
        <v>2.5</v>
      </c>
    </row>
    <row r="112" spans="1:6">
      <c r="A112" s="1">
        <v>111</v>
      </c>
      <c r="B112" s="1" t="s">
        <v>3</v>
      </c>
      <c r="C112" s="2">
        <v>6.5</v>
      </c>
      <c r="D112" s="2">
        <v>3.2</v>
      </c>
      <c r="E112" s="2">
        <v>5.0999999999999996</v>
      </c>
      <c r="F112" s="2">
        <v>2</v>
      </c>
    </row>
    <row r="113" spans="1:6">
      <c r="A113" s="1">
        <v>112</v>
      </c>
      <c r="B113" s="1" t="s">
        <v>3</v>
      </c>
      <c r="C113" s="2">
        <v>6.4</v>
      </c>
      <c r="D113" s="2">
        <v>2.7</v>
      </c>
      <c r="E113" s="2">
        <v>5.3</v>
      </c>
      <c r="F113" s="2">
        <v>1.9</v>
      </c>
    </row>
    <row r="114" spans="1:6">
      <c r="A114" s="1">
        <v>113</v>
      </c>
      <c r="B114" s="1" t="s">
        <v>3</v>
      </c>
      <c r="C114" s="2">
        <v>6.8</v>
      </c>
      <c r="D114" s="2">
        <v>3</v>
      </c>
      <c r="E114" s="2">
        <v>5.5</v>
      </c>
      <c r="F114" s="2">
        <v>2.1</v>
      </c>
    </row>
    <row r="115" spans="1:6">
      <c r="A115" s="1">
        <v>114</v>
      </c>
      <c r="B115" s="1" t="s">
        <v>3</v>
      </c>
      <c r="C115" s="2">
        <v>5.7</v>
      </c>
      <c r="D115" s="2">
        <v>2.5</v>
      </c>
      <c r="E115" s="2">
        <v>5</v>
      </c>
      <c r="F115" s="2">
        <v>2</v>
      </c>
    </row>
    <row r="116" spans="1:6">
      <c r="A116" s="1">
        <v>115</v>
      </c>
      <c r="B116" s="1" t="s">
        <v>3</v>
      </c>
      <c r="C116" s="2">
        <v>5.8</v>
      </c>
      <c r="D116" s="2">
        <v>2.8</v>
      </c>
      <c r="E116" s="2">
        <v>5.0999999999999996</v>
      </c>
      <c r="F116" s="2">
        <v>2.4</v>
      </c>
    </row>
    <row r="117" spans="1:6">
      <c r="A117" s="1">
        <v>116</v>
      </c>
      <c r="B117" s="1" t="s">
        <v>3</v>
      </c>
      <c r="C117" s="2">
        <v>6.4</v>
      </c>
      <c r="D117" s="2">
        <v>3.2</v>
      </c>
      <c r="E117" s="2">
        <v>5.3</v>
      </c>
      <c r="F117" s="2">
        <v>2.2999999999999998</v>
      </c>
    </row>
    <row r="118" spans="1:6">
      <c r="A118" s="1">
        <v>117</v>
      </c>
      <c r="B118" s="1" t="s">
        <v>3</v>
      </c>
      <c r="C118" s="2">
        <v>6.5</v>
      </c>
      <c r="D118" s="2">
        <v>3</v>
      </c>
      <c r="E118" s="2">
        <v>5.5</v>
      </c>
      <c r="F118" s="2">
        <v>1.8</v>
      </c>
    </row>
    <row r="119" spans="1:6">
      <c r="A119" s="1">
        <v>118</v>
      </c>
      <c r="B119" s="1" t="s">
        <v>3</v>
      </c>
      <c r="C119" s="2">
        <v>7.7</v>
      </c>
      <c r="D119" s="2">
        <v>3.8</v>
      </c>
      <c r="E119" s="2">
        <v>6.7</v>
      </c>
      <c r="F119" s="2">
        <v>2.2000000000000002</v>
      </c>
    </row>
    <row r="120" spans="1:6">
      <c r="A120" s="1">
        <v>119</v>
      </c>
      <c r="B120" s="1" t="s">
        <v>3</v>
      </c>
      <c r="C120" s="2">
        <v>7.7</v>
      </c>
      <c r="D120" s="2">
        <v>2.6</v>
      </c>
      <c r="E120" s="2">
        <v>6.9</v>
      </c>
      <c r="F120" s="2">
        <v>2.2999999999999998</v>
      </c>
    </row>
    <row r="121" spans="1:6">
      <c r="A121" s="1">
        <v>120</v>
      </c>
      <c r="B121" s="1" t="s">
        <v>3</v>
      </c>
      <c r="C121" s="2">
        <v>6</v>
      </c>
      <c r="D121" s="2">
        <v>2.2000000000000002</v>
      </c>
      <c r="E121" s="2">
        <v>5</v>
      </c>
      <c r="F121" s="2">
        <v>1.5</v>
      </c>
    </row>
    <row r="122" spans="1:6">
      <c r="A122" s="1">
        <v>121</v>
      </c>
      <c r="B122" s="1" t="s">
        <v>3</v>
      </c>
      <c r="C122" s="2">
        <v>6.9</v>
      </c>
      <c r="D122" s="2">
        <v>3.2</v>
      </c>
      <c r="E122" s="2">
        <v>5.7</v>
      </c>
      <c r="F122" s="2">
        <v>2.2999999999999998</v>
      </c>
    </row>
    <row r="123" spans="1:6">
      <c r="A123" s="1">
        <v>122</v>
      </c>
      <c r="B123" s="1" t="s">
        <v>3</v>
      </c>
      <c r="C123" s="2">
        <v>5.6</v>
      </c>
      <c r="D123" s="2">
        <v>2.8</v>
      </c>
      <c r="E123" s="2">
        <v>4.9000000000000004</v>
      </c>
      <c r="F123" s="2">
        <v>2</v>
      </c>
    </row>
    <row r="124" spans="1:6">
      <c r="A124" s="1">
        <v>123</v>
      </c>
      <c r="B124" s="1" t="s">
        <v>3</v>
      </c>
      <c r="C124" s="2">
        <v>7.7</v>
      </c>
      <c r="D124" s="2">
        <v>2.8</v>
      </c>
      <c r="E124" s="2">
        <v>6.7</v>
      </c>
      <c r="F124" s="2">
        <v>2</v>
      </c>
    </row>
    <row r="125" spans="1:6">
      <c r="A125" s="1">
        <v>124</v>
      </c>
      <c r="B125" s="1" t="s">
        <v>3</v>
      </c>
      <c r="C125" s="2">
        <v>6.3</v>
      </c>
      <c r="D125" s="2">
        <v>2.7</v>
      </c>
      <c r="E125" s="2">
        <v>4.9000000000000004</v>
      </c>
      <c r="F125" s="2">
        <v>1.8</v>
      </c>
    </row>
    <row r="126" spans="1:6">
      <c r="A126" s="1">
        <v>125</v>
      </c>
      <c r="B126" s="1" t="s">
        <v>3</v>
      </c>
      <c r="C126" s="2">
        <v>6.7</v>
      </c>
      <c r="D126" s="2">
        <v>3.3</v>
      </c>
      <c r="E126" s="2">
        <v>5.7</v>
      </c>
      <c r="F126" s="2">
        <v>2.1</v>
      </c>
    </row>
    <row r="127" spans="1:6">
      <c r="A127" s="1">
        <v>126</v>
      </c>
      <c r="B127" s="1" t="s">
        <v>3</v>
      </c>
      <c r="C127" s="2">
        <v>7.2</v>
      </c>
      <c r="D127" s="2">
        <v>3.2</v>
      </c>
      <c r="E127" s="2">
        <v>6</v>
      </c>
      <c r="F127" s="2">
        <v>1.8</v>
      </c>
    </row>
    <row r="128" spans="1:6">
      <c r="A128" s="1">
        <v>127</v>
      </c>
      <c r="B128" s="1" t="s">
        <v>3</v>
      </c>
      <c r="C128" s="2">
        <v>6.2</v>
      </c>
      <c r="D128" s="2">
        <v>2.8</v>
      </c>
      <c r="E128" s="2">
        <v>4.8</v>
      </c>
      <c r="F128" s="2">
        <v>1.8</v>
      </c>
    </row>
    <row r="129" spans="1:6">
      <c r="A129" s="1">
        <v>128</v>
      </c>
      <c r="B129" s="1" t="s">
        <v>3</v>
      </c>
      <c r="C129" s="2">
        <v>6.1</v>
      </c>
      <c r="D129" s="2">
        <v>3</v>
      </c>
      <c r="E129" s="2">
        <v>4.9000000000000004</v>
      </c>
      <c r="F129" s="2">
        <v>1.8</v>
      </c>
    </row>
    <row r="130" spans="1:6">
      <c r="A130" s="1">
        <v>129</v>
      </c>
      <c r="B130" s="1" t="s">
        <v>3</v>
      </c>
      <c r="C130" s="2">
        <v>6.4</v>
      </c>
      <c r="D130" s="2">
        <v>2.8</v>
      </c>
      <c r="E130" s="2">
        <v>5.6</v>
      </c>
      <c r="F130" s="2">
        <v>2.1</v>
      </c>
    </row>
    <row r="131" spans="1:6">
      <c r="A131" s="1">
        <v>130</v>
      </c>
      <c r="B131" s="1" t="s">
        <v>3</v>
      </c>
      <c r="C131" s="2">
        <v>7.2</v>
      </c>
      <c r="D131" s="2">
        <v>3</v>
      </c>
      <c r="E131" s="2">
        <v>5.8</v>
      </c>
      <c r="F131" s="2">
        <v>1.6</v>
      </c>
    </row>
    <row r="132" spans="1:6">
      <c r="A132" s="1">
        <v>131</v>
      </c>
      <c r="B132" s="1" t="s">
        <v>3</v>
      </c>
      <c r="C132" s="2">
        <v>7.4</v>
      </c>
      <c r="D132" s="2">
        <v>2.8</v>
      </c>
      <c r="E132" s="2">
        <v>6.1</v>
      </c>
      <c r="F132" s="2">
        <v>1.9</v>
      </c>
    </row>
    <row r="133" spans="1:6">
      <c r="A133" s="1">
        <v>132</v>
      </c>
      <c r="B133" s="1" t="s">
        <v>3</v>
      </c>
      <c r="C133" s="2">
        <v>7.9</v>
      </c>
      <c r="D133" s="2">
        <v>3.8</v>
      </c>
      <c r="E133" s="2">
        <v>6.4</v>
      </c>
      <c r="F133" s="2">
        <v>2</v>
      </c>
    </row>
    <row r="134" spans="1:6">
      <c r="A134" s="1">
        <v>133</v>
      </c>
      <c r="B134" s="1" t="s">
        <v>3</v>
      </c>
      <c r="C134" s="2">
        <v>6.4</v>
      </c>
      <c r="D134" s="2">
        <v>2.8</v>
      </c>
      <c r="E134" s="2">
        <v>5.6</v>
      </c>
      <c r="F134" s="2">
        <v>2.2000000000000002</v>
      </c>
    </row>
    <row r="135" spans="1:6">
      <c r="A135" s="1">
        <v>134</v>
      </c>
      <c r="B135" s="1" t="s">
        <v>3</v>
      </c>
      <c r="C135" s="2">
        <v>6.3</v>
      </c>
      <c r="D135" s="2">
        <v>2.8</v>
      </c>
      <c r="E135" s="2">
        <v>5.0999999999999996</v>
      </c>
      <c r="F135" s="2">
        <v>1.5</v>
      </c>
    </row>
    <row r="136" spans="1:6">
      <c r="A136" s="1">
        <v>135</v>
      </c>
      <c r="B136" s="1" t="s">
        <v>3</v>
      </c>
      <c r="C136" s="2">
        <v>6.1</v>
      </c>
      <c r="D136" s="2">
        <v>2.6</v>
      </c>
      <c r="E136" s="2">
        <v>5.6</v>
      </c>
      <c r="F136" s="2">
        <v>1.4</v>
      </c>
    </row>
    <row r="137" spans="1:6">
      <c r="A137" s="1">
        <v>136</v>
      </c>
      <c r="B137" s="1" t="s">
        <v>3</v>
      </c>
      <c r="C137" s="2">
        <v>7.7</v>
      </c>
      <c r="D137" s="2">
        <v>3</v>
      </c>
      <c r="E137" s="2">
        <v>6.1</v>
      </c>
      <c r="F137" s="2">
        <v>2.2999999999999998</v>
      </c>
    </row>
    <row r="138" spans="1:6">
      <c r="A138" s="1">
        <v>137</v>
      </c>
      <c r="B138" s="1" t="s">
        <v>3</v>
      </c>
      <c r="C138" s="2">
        <v>6.3</v>
      </c>
      <c r="D138" s="2">
        <v>3.4</v>
      </c>
      <c r="E138" s="2">
        <v>5.6</v>
      </c>
      <c r="F138" s="2">
        <v>2.4</v>
      </c>
    </row>
    <row r="139" spans="1:6">
      <c r="A139" s="1">
        <v>138</v>
      </c>
      <c r="B139" s="1" t="s">
        <v>3</v>
      </c>
      <c r="C139" s="2">
        <v>6.4</v>
      </c>
      <c r="D139" s="2">
        <v>3.1</v>
      </c>
      <c r="E139" s="2">
        <v>5.5</v>
      </c>
      <c r="F139" s="2">
        <v>1.8</v>
      </c>
    </row>
    <row r="140" spans="1:6">
      <c r="A140" s="1">
        <v>139</v>
      </c>
      <c r="B140" s="1" t="s">
        <v>3</v>
      </c>
      <c r="C140" s="2">
        <v>6</v>
      </c>
      <c r="D140" s="2">
        <v>3</v>
      </c>
      <c r="E140" s="2">
        <v>4.8</v>
      </c>
      <c r="F140" s="2">
        <v>1.8</v>
      </c>
    </row>
    <row r="141" spans="1:6">
      <c r="A141" s="1">
        <v>140</v>
      </c>
      <c r="B141" s="1" t="s">
        <v>3</v>
      </c>
      <c r="C141" s="2">
        <v>6.9</v>
      </c>
      <c r="D141" s="2">
        <v>3.1</v>
      </c>
      <c r="E141" s="2">
        <v>5.4</v>
      </c>
      <c r="F141" s="2">
        <v>2.1</v>
      </c>
    </row>
    <row r="142" spans="1:6">
      <c r="A142" s="1">
        <v>141</v>
      </c>
      <c r="B142" s="1" t="s">
        <v>3</v>
      </c>
      <c r="C142" s="2">
        <v>6.7</v>
      </c>
      <c r="D142" s="2">
        <v>3.1</v>
      </c>
      <c r="E142" s="2">
        <v>5.6</v>
      </c>
      <c r="F142" s="2">
        <v>2.4</v>
      </c>
    </row>
    <row r="143" spans="1:6">
      <c r="A143" s="1">
        <v>142</v>
      </c>
      <c r="B143" s="1" t="s">
        <v>3</v>
      </c>
      <c r="C143" s="2">
        <v>6.9</v>
      </c>
      <c r="D143" s="2">
        <v>3.1</v>
      </c>
      <c r="E143" s="2">
        <v>5.0999999999999996</v>
      </c>
      <c r="F143" s="2">
        <v>2.2999999999999998</v>
      </c>
    </row>
    <row r="144" spans="1:6">
      <c r="A144" s="1">
        <v>143</v>
      </c>
      <c r="B144" s="1" t="s">
        <v>3</v>
      </c>
      <c r="C144" s="2">
        <v>5.8</v>
      </c>
      <c r="D144" s="2">
        <v>2.7</v>
      </c>
      <c r="E144" s="2">
        <v>5.0999999999999996</v>
      </c>
      <c r="F144" s="2">
        <v>1.9</v>
      </c>
    </row>
    <row r="145" spans="1:6">
      <c r="A145" s="1">
        <v>144</v>
      </c>
      <c r="B145" s="1" t="s">
        <v>3</v>
      </c>
      <c r="C145" s="2">
        <v>6.8</v>
      </c>
      <c r="D145" s="2">
        <v>3.2</v>
      </c>
      <c r="E145" s="2">
        <v>5.9</v>
      </c>
      <c r="F145" s="2">
        <v>2.2999999999999998</v>
      </c>
    </row>
    <row r="146" spans="1:6">
      <c r="A146" s="1">
        <v>145</v>
      </c>
      <c r="B146" s="1" t="s">
        <v>3</v>
      </c>
      <c r="C146" s="2">
        <v>6.7</v>
      </c>
      <c r="D146" s="2">
        <v>3.3</v>
      </c>
      <c r="E146" s="2">
        <v>5.7</v>
      </c>
      <c r="F146" s="2">
        <v>2.5</v>
      </c>
    </row>
    <row r="147" spans="1:6">
      <c r="A147" s="1">
        <v>146</v>
      </c>
      <c r="B147" s="1" t="s">
        <v>3</v>
      </c>
      <c r="C147" s="2">
        <v>6.7</v>
      </c>
      <c r="D147" s="2">
        <v>3</v>
      </c>
      <c r="E147" s="2">
        <v>5.2</v>
      </c>
      <c r="F147" s="2">
        <v>2.2999999999999998</v>
      </c>
    </row>
    <row r="148" spans="1:6">
      <c r="A148" s="1">
        <v>147</v>
      </c>
      <c r="B148" s="1" t="s">
        <v>3</v>
      </c>
      <c r="C148" s="2">
        <v>6.3</v>
      </c>
      <c r="D148" s="2">
        <v>2.5</v>
      </c>
      <c r="E148" s="2">
        <v>5</v>
      </c>
      <c r="F148" s="2">
        <v>1.9</v>
      </c>
    </row>
    <row r="149" spans="1:6">
      <c r="A149" s="1">
        <v>148</v>
      </c>
      <c r="B149" s="1" t="s">
        <v>3</v>
      </c>
      <c r="C149" s="2">
        <v>6.5</v>
      </c>
      <c r="D149" s="2">
        <v>3</v>
      </c>
      <c r="E149" s="2">
        <v>5.2</v>
      </c>
      <c r="F149" s="2">
        <v>2</v>
      </c>
    </row>
    <row r="150" spans="1:6">
      <c r="A150" s="1">
        <v>149</v>
      </c>
      <c r="B150" s="1" t="s">
        <v>3</v>
      </c>
      <c r="C150" s="2">
        <v>6.2</v>
      </c>
      <c r="D150" s="2">
        <v>3.4</v>
      </c>
      <c r="E150" s="2">
        <v>5.4</v>
      </c>
      <c r="F150" s="2">
        <v>2.2999999999999998</v>
      </c>
    </row>
    <row r="151" spans="1:6">
      <c r="A151" s="1">
        <v>150</v>
      </c>
      <c r="B151" s="1" t="s">
        <v>3</v>
      </c>
      <c r="C151" s="2">
        <v>5.9</v>
      </c>
      <c r="D151" s="2">
        <v>3</v>
      </c>
      <c r="E151" s="2">
        <v>5.0999999999999996</v>
      </c>
      <c r="F151" s="2">
        <v>1.8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7645D-3792-420B-BCF4-F913CA77613F}">
  <dimension ref="A1:AG151"/>
  <sheetViews>
    <sheetView zoomScale="84" zoomScaleNormal="84" workbookViewId="0"/>
  </sheetViews>
  <sheetFormatPr baseColWidth="10" defaultRowHeight="15.5"/>
  <cols>
    <col min="1" max="1" width="3.84375" style="1" bestFit="1" customWidth="1"/>
    <col min="2" max="2" width="8.61328125" style="1" bestFit="1" customWidth="1"/>
    <col min="3" max="6" width="3.3828125" style="2" bestFit="1" customWidth="1"/>
    <col min="7" max="7" width="1.53515625" style="2" customWidth="1"/>
    <col min="8" max="8" width="10.84375" style="1" bestFit="1" customWidth="1"/>
    <col min="9" max="12" width="4.3828125" style="1" bestFit="1" customWidth="1"/>
    <col min="13" max="13" width="1.53515625" style="1" customWidth="1"/>
    <col min="14" max="14" width="5.4609375" style="1" bestFit="1" customWidth="1"/>
    <col min="15" max="15" width="5" style="1" bestFit="1" customWidth="1"/>
    <col min="16" max="16" width="1.53515625" style="1" customWidth="1"/>
    <col min="17" max="17" width="8.61328125" style="1" bestFit="1" customWidth="1"/>
    <col min="18" max="19" width="3.3828125" style="1" bestFit="1" customWidth="1"/>
    <col min="20" max="21" width="4" style="1" bestFit="1" customWidth="1"/>
    <col min="22" max="22" width="1.53515625" style="1" customWidth="1"/>
    <col min="23" max="23" width="12.53515625" style="1" bestFit="1" customWidth="1"/>
    <col min="24" max="24" width="1.53515625" style="1" customWidth="1"/>
    <col min="25" max="25" width="6.3046875" style="1" bestFit="1" customWidth="1"/>
    <col min="26" max="26" width="4.765625" style="19" customWidth="1"/>
    <col min="27" max="27" width="5" style="10" bestFit="1" customWidth="1"/>
    <col min="28" max="28" width="1.53515625" style="10" customWidth="1"/>
    <col min="29" max="29" width="10.3828125" style="1" bestFit="1" customWidth="1"/>
    <col min="30" max="30" width="7.23046875" style="1" bestFit="1" customWidth="1"/>
    <col min="31" max="31" width="19.23046875" style="1" bestFit="1" customWidth="1"/>
    <col min="32" max="32" width="2.84375" style="1" bestFit="1" customWidth="1"/>
    <col min="33" max="33" width="2.3828125" style="1" bestFit="1" customWidth="1"/>
    <col min="34" max="16384" width="11.07421875" style="1"/>
  </cols>
  <sheetData>
    <row r="1" spans="1:33">
      <c r="A1" s="28" t="s">
        <v>32</v>
      </c>
      <c r="B1" s="29" t="s">
        <v>0</v>
      </c>
      <c r="C1" s="30" t="s">
        <v>6</v>
      </c>
      <c r="D1" s="30" t="s">
        <v>7</v>
      </c>
      <c r="E1" s="30" t="s">
        <v>4</v>
      </c>
      <c r="F1" s="31" t="s">
        <v>5</v>
      </c>
      <c r="H1" s="28" t="s">
        <v>1</v>
      </c>
      <c r="I1" s="29" t="s">
        <v>6</v>
      </c>
      <c r="J1" s="29" t="s">
        <v>7</v>
      </c>
      <c r="K1" s="29" t="s">
        <v>4</v>
      </c>
      <c r="L1" s="32" t="s">
        <v>5</v>
      </c>
      <c r="N1" s="73" t="s">
        <v>36</v>
      </c>
      <c r="O1" s="74"/>
      <c r="Q1" s="33" t="s">
        <v>0</v>
      </c>
      <c r="R1" s="34" t="s">
        <v>6</v>
      </c>
      <c r="S1" s="34" t="s">
        <v>7</v>
      </c>
      <c r="T1" s="34" t="s">
        <v>4</v>
      </c>
      <c r="U1" s="35" t="s">
        <v>5</v>
      </c>
      <c r="V1" s="2"/>
      <c r="W1" s="36" t="s">
        <v>18</v>
      </c>
      <c r="Y1" s="70" t="s">
        <v>1</v>
      </c>
      <c r="Z1" s="71"/>
      <c r="AA1" s="72"/>
      <c r="AC1" s="48" t="s">
        <v>19</v>
      </c>
      <c r="AD1" s="49" t="s">
        <v>20</v>
      </c>
    </row>
    <row r="2" spans="1:33">
      <c r="A2" s="1">
        <v>1</v>
      </c>
      <c r="B2" s="1" t="s">
        <v>1</v>
      </c>
      <c r="C2" s="2">
        <f>'Données brutes'!E2</f>
        <v>1.4</v>
      </c>
      <c r="D2" s="2">
        <f>'Données brutes'!F2</f>
        <v>0.2</v>
      </c>
      <c r="E2" s="2">
        <f>'Données brutes'!C2</f>
        <v>5.0999999999999996</v>
      </c>
      <c r="F2" s="2">
        <f>'Données brutes'!D2</f>
        <v>3.5</v>
      </c>
      <c r="H2" s="5" t="s">
        <v>33</v>
      </c>
      <c r="I2" s="10">
        <f>AVERAGE(C2:C51)</f>
        <v>1.4620000000000002</v>
      </c>
      <c r="J2" s="10">
        <f>AVERAGE(D2:D51)</f>
        <v>0.24599999999999991</v>
      </c>
      <c r="K2" s="10">
        <f t="shared" ref="K2:L2" si="0">AVERAGE(E2:E51)</f>
        <v>5.0059999999999993</v>
      </c>
      <c r="L2" s="6">
        <f t="shared" si="0"/>
        <v>3.4280000000000008</v>
      </c>
      <c r="N2" s="24" t="s">
        <v>14</v>
      </c>
      <c r="O2" s="25">
        <v>1</v>
      </c>
      <c r="Q2" s="1" t="s">
        <v>1</v>
      </c>
      <c r="R2" s="2">
        <f t="shared" ref="R2:R33" si="1">$O$2*C2+$O$7*C2*C2+$O$9*C2*D2</f>
        <v>1.4</v>
      </c>
      <c r="S2" s="2">
        <f t="shared" ref="S2:S33" si="2">$O$3*D2+$O$8*D2*D2</f>
        <v>0.35340279629388327</v>
      </c>
      <c r="T2" s="2">
        <f>$O$4*E2</f>
        <v>-1.317706104868601</v>
      </c>
      <c r="U2" s="2">
        <f>$O$5*F2</f>
        <v>-2.9948713548858215</v>
      </c>
      <c r="V2" s="2"/>
      <c r="W2" s="10">
        <f>SUM(R2:U2)</f>
        <v>-2.5591746634605395</v>
      </c>
      <c r="Y2" s="58" t="s">
        <v>33</v>
      </c>
      <c r="Z2" s="59"/>
      <c r="AA2" s="6">
        <f>AVERAGE(W2:W51)</f>
        <v>-2.3299961060263445</v>
      </c>
      <c r="AC2" s="1" t="str" cm="1">
        <f t="array" ref="AC2">_xlfn.IFS(W2&lt;=$AA$2+2*$AA$3,"setosa",W2&gt;$AA$10-2*$AA$11,"virginica",1&gt;0,"versicolor")</f>
        <v>setosa</v>
      </c>
      <c r="AD2" s="1">
        <f t="shared" ref="AD2:AD33" si="3">IF(AC2=Q2,1,0)</f>
        <v>1</v>
      </c>
    </row>
    <row r="3" spans="1:33">
      <c r="A3" s="1">
        <v>2</v>
      </c>
      <c r="B3" s="1" t="s">
        <v>1</v>
      </c>
      <c r="C3" s="2">
        <f>'Données brutes'!E3</f>
        <v>1.4</v>
      </c>
      <c r="D3" s="2">
        <f>'Données brutes'!F3</f>
        <v>0.2</v>
      </c>
      <c r="E3" s="2">
        <f>'Données brutes'!C3</f>
        <v>4.9000000000000004</v>
      </c>
      <c r="F3" s="2">
        <f>'Données brutes'!D3</f>
        <v>3</v>
      </c>
      <c r="H3" s="7" t="s">
        <v>13</v>
      </c>
      <c r="I3" s="8">
        <f>_xlfn.STDEV.S(C2:C51)</f>
        <v>0.17366399648018002</v>
      </c>
      <c r="J3" s="8">
        <f>_xlfn.STDEV.S(D2:D51)</f>
        <v>0.10538558938004595</v>
      </c>
      <c r="K3" s="8">
        <f t="shared" ref="K3:L3" si="4">_xlfn.STDEV.S(E2:E51)</f>
        <v>0.3524896872134512</v>
      </c>
      <c r="L3" s="9">
        <f t="shared" si="4"/>
        <v>0.37906436909629143</v>
      </c>
      <c r="N3" s="20" t="s">
        <v>15</v>
      </c>
      <c r="O3" s="21">
        <v>1.7670139814694161</v>
      </c>
      <c r="Q3" s="1" t="s">
        <v>1</v>
      </c>
      <c r="R3" s="2">
        <f t="shared" si="1"/>
        <v>1.4</v>
      </c>
      <c r="S3" s="2">
        <f t="shared" si="2"/>
        <v>0.35340279629388327</v>
      </c>
      <c r="T3" s="2">
        <f t="shared" ref="T3:T66" si="5">$O$4*E3</f>
        <v>-1.2660313556580678</v>
      </c>
      <c r="U3" s="2">
        <f t="shared" ref="U3:U66" si="6">$O$5*F3</f>
        <v>-2.5670325899021327</v>
      </c>
      <c r="V3" s="2"/>
      <c r="W3" s="10">
        <f t="shared" ref="W3:W66" si="7">SUM(R3:U3)</f>
        <v>-2.0796611492663173</v>
      </c>
      <c r="Y3" s="58" t="s">
        <v>13</v>
      </c>
      <c r="Z3" s="59"/>
      <c r="AA3" s="6">
        <f>_xlfn.STDEV.S(W2:W51)</f>
        <v>0.42147038886768234</v>
      </c>
      <c r="AC3" s="1" t="str" cm="1">
        <f t="array" ref="AC3">_xlfn.IFS(W3&lt;=$AA$2+2*$AA$3,"setosa",W3&gt;$AA$10-2*$AA$11,"virginica",1&gt;0,"versicolor")</f>
        <v>setosa</v>
      </c>
      <c r="AD3" s="1">
        <f t="shared" si="3"/>
        <v>1</v>
      </c>
      <c r="AE3" s="45" t="s">
        <v>22</v>
      </c>
      <c r="AF3" s="46">
        <f>SUM(AD:AD)/COUNT(AD:AD)*100</f>
        <v>96</v>
      </c>
      <c r="AG3" s="47" t="s">
        <v>21</v>
      </c>
    </row>
    <row r="4" spans="1:33">
      <c r="A4" s="1">
        <v>3</v>
      </c>
      <c r="B4" s="1" t="s">
        <v>1</v>
      </c>
      <c r="C4" s="2">
        <f>'Données brutes'!E4</f>
        <v>1.3</v>
      </c>
      <c r="D4" s="2">
        <f>'Données brutes'!F4</f>
        <v>0.2</v>
      </c>
      <c r="E4" s="2">
        <f>'Données brutes'!C4</f>
        <v>4.7</v>
      </c>
      <c r="F4" s="2">
        <f>'Données brutes'!D4</f>
        <v>3.2</v>
      </c>
      <c r="H4" s="18" t="s">
        <v>10</v>
      </c>
      <c r="I4" s="16">
        <f>ABS(I2-I6)/SQRT(I3^2+I7^2)</f>
        <v>5.5851139378507364</v>
      </c>
      <c r="J4" s="16">
        <v>4.8196881221234298</v>
      </c>
      <c r="K4" s="16">
        <f>ABS(K2-K6)/SQRT(K3^2+K7^2)</f>
        <v>1.4878921469109052</v>
      </c>
      <c r="L4" s="17">
        <f>ABS(L2-L6)/SQRT(L3^2+L7^2)</f>
        <v>1.3371355076333518</v>
      </c>
      <c r="N4" s="20" t="s">
        <v>16</v>
      </c>
      <c r="O4" s="21">
        <v>-0.25837374605266689</v>
      </c>
      <c r="Q4" s="1" t="s">
        <v>1</v>
      </c>
      <c r="R4" s="2">
        <f t="shared" si="1"/>
        <v>1.3</v>
      </c>
      <c r="S4" s="2">
        <f t="shared" si="2"/>
        <v>0.35340279629388327</v>
      </c>
      <c r="T4" s="2">
        <f t="shared" si="5"/>
        <v>-1.2143566064475344</v>
      </c>
      <c r="U4" s="2">
        <f t="shared" si="6"/>
        <v>-2.7381680958956083</v>
      </c>
      <c r="V4" s="2"/>
      <c r="W4" s="10">
        <f t="shared" si="7"/>
        <v>-2.2991219060492591</v>
      </c>
      <c r="Y4" s="64" t="s">
        <v>10</v>
      </c>
      <c r="Z4" s="65"/>
      <c r="AA4" s="17">
        <f xml:space="preserve"> ABS(AA2-AA6)/SQRT(AA3^2+AA7^2)</f>
        <v>7.1483982507696551</v>
      </c>
      <c r="AB4" s="13"/>
      <c r="AC4" s="1" t="str" cm="1">
        <f t="array" ref="AC4">_xlfn.IFS(W4&lt;=$AA$2+2*$AA$3,"setosa",W4&gt;$AA$10-2*$AA$11,"virginica",1&gt;0,"versicolor")</f>
        <v>setosa</v>
      </c>
      <c r="AD4" s="1">
        <f t="shared" si="3"/>
        <v>1</v>
      </c>
      <c r="AE4" s="37" t="s">
        <v>23</v>
      </c>
      <c r="AF4" s="4">
        <f>COUNTIF(AC:AC,"setosa")</f>
        <v>49</v>
      </c>
      <c r="AG4" s="26"/>
    </row>
    <row r="5" spans="1:33">
      <c r="A5" s="1">
        <v>4</v>
      </c>
      <c r="B5" s="1" t="s">
        <v>1</v>
      </c>
      <c r="C5" s="2">
        <f>'Données brutes'!E5</f>
        <v>1.5</v>
      </c>
      <c r="D5" s="2">
        <f>'Données brutes'!F5</f>
        <v>0.2</v>
      </c>
      <c r="E5" s="2">
        <f>'Données brutes'!C5</f>
        <v>4.5999999999999996</v>
      </c>
      <c r="F5" s="2">
        <f>'Données brutes'!D5</f>
        <v>3.1</v>
      </c>
      <c r="H5" s="28" t="s">
        <v>2</v>
      </c>
      <c r="I5" s="29" t="s">
        <v>6</v>
      </c>
      <c r="J5" s="29" t="s">
        <v>7</v>
      </c>
      <c r="K5" s="29" t="s">
        <v>4</v>
      </c>
      <c r="L5" s="32" t="s">
        <v>5</v>
      </c>
      <c r="N5" s="20" t="s">
        <v>17</v>
      </c>
      <c r="O5" s="21">
        <v>-0.85567752996737756</v>
      </c>
      <c r="Q5" s="1" t="s">
        <v>1</v>
      </c>
      <c r="R5" s="2">
        <f t="shared" si="1"/>
        <v>1.5</v>
      </c>
      <c r="S5" s="2">
        <f t="shared" si="2"/>
        <v>0.35340279629388327</v>
      </c>
      <c r="T5" s="2">
        <f t="shared" si="5"/>
        <v>-1.1885192318422675</v>
      </c>
      <c r="U5" s="2">
        <f t="shared" si="6"/>
        <v>-2.6526003428988707</v>
      </c>
      <c r="V5" s="2"/>
      <c r="W5" s="10">
        <f t="shared" si="7"/>
        <v>-1.9877167784472549</v>
      </c>
      <c r="Y5" s="70" t="s">
        <v>2</v>
      </c>
      <c r="Z5" s="71"/>
      <c r="AA5" s="72"/>
      <c r="AC5" s="1" t="str" cm="1">
        <f t="array" ref="AC5">_xlfn.IFS(W5&lt;=$AA$2+2*$AA$3,"setosa",W5&gt;$AA$10-2*$AA$11,"virginica",1&gt;0,"versicolor")</f>
        <v>setosa</v>
      </c>
      <c r="AD5" s="1">
        <f t="shared" si="3"/>
        <v>1</v>
      </c>
      <c r="AE5" s="5" t="s">
        <v>24</v>
      </c>
      <c r="AF5" s="40">
        <f>COUNTIF(AC:AC,"versicolor")</f>
        <v>46</v>
      </c>
      <c r="AG5" s="26"/>
    </row>
    <row r="6" spans="1:33">
      <c r="A6" s="1">
        <v>5</v>
      </c>
      <c r="B6" s="1" t="s">
        <v>1</v>
      </c>
      <c r="C6" s="2">
        <f>'Données brutes'!E6</f>
        <v>1.4</v>
      </c>
      <c r="D6" s="2">
        <f>'Données brutes'!F6</f>
        <v>0.2</v>
      </c>
      <c r="E6" s="2">
        <f>'Données brutes'!C6</f>
        <v>5</v>
      </c>
      <c r="F6" s="2">
        <f>'Données brutes'!D6</f>
        <v>3.6</v>
      </c>
      <c r="H6" s="5" t="s">
        <v>33</v>
      </c>
      <c r="I6" s="10">
        <f>AVERAGE(C52:C101)</f>
        <v>4.26</v>
      </c>
      <c r="J6" s="10">
        <f>AVERAGE(D52:D101)</f>
        <v>1.3259999999999998</v>
      </c>
      <c r="K6" s="10">
        <f t="shared" ref="K6:L6" si="8">AVERAGE(E52:E101)</f>
        <v>5.9359999999999999</v>
      </c>
      <c r="L6" s="6">
        <f t="shared" si="8"/>
        <v>2.7700000000000005</v>
      </c>
      <c r="N6" s="73" t="s">
        <v>37</v>
      </c>
      <c r="O6" s="74"/>
      <c r="Q6" s="1" t="s">
        <v>1</v>
      </c>
      <c r="R6" s="2">
        <f t="shared" si="1"/>
        <v>1.4</v>
      </c>
      <c r="S6" s="2">
        <f t="shared" si="2"/>
        <v>0.35340279629388327</v>
      </c>
      <c r="T6" s="2">
        <f t="shared" si="5"/>
        <v>-1.2918687302633345</v>
      </c>
      <c r="U6" s="2">
        <f t="shared" si="6"/>
        <v>-3.0804391078825595</v>
      </c>
      <c r="V6" s="2"/>
      <c r="W6" s="10">
        <f t="shared" si="7"/>
        <v>-2.6189050418520106</v>
      </c>
      <c r="Y6" s="66" t="s">
        <v>33</v>
      </c>
      <c r="Z6" s="67"/>
      <c r="AA6" s="38">
        <f>AVERAGE(W52:W101)</f>
        <v>2.6991272248501805</v>
      </c>
      <c r="AC6" s="1" t="str" cm="1">
        <f t="array" ref="AC6">_xlfn.IFS(W6&lt;=$AA$2+2*$AA$3,"setosa",W6&gt;$AA$10-2*$AA$11,"virginica",1&gt;0,"versicolor")</f>
        <v>setosa</v>
      </c>
      <c r="AD6" s="1">
        <f t="shared" si="3"/>
        <v>1</v>
      </c>
      <c r="AE6" s="7" t="s">
        <v>25</v>
      </c>
      <c r="AF6" s="41">
        <f>COUNTIF(AC:AC,"virginica")</f>
        <v>55</v>
      </c>
      <c r="AG6" s="26"/>
    </row>
    <row r="7" spans="1:33">
      <c r="A7" s="1">
        <v>6</v>
      </c>
      <c r="B7" s="1" t="s">
        <v>1</v>
      </c>
      <c r="C7" s="2">
        <f>'Données brutes'!E7</f>
        <v>1.7</v>
      </c>
      <c r="D7" s="2">
        <f>'Données brutes'!F7</f>
        <v>0.4</v>
      </c>
      <c r="E7" s="2">
        <f>'Données brutes'!C7</f>
        <v>5.4</v>
      </c>
      <c r="F7" s="2">
        <f>'Données brutes'!D7</f>
        <v>3.9</v>
      </c>
      <c r="H7" s="7" t="s">
        <v>13</v>
      </c>
      <c r="I7" s="8">
        <f>_xlfn.STDEV.S(C52:C101)</f>
        <v>0.46991097723996639</v>
      </c>
      <c r="J7" s="8">
        <f>_xlfn.STDEV.S(D52:D101)</f>
        <v>0.19775268000454274</v>
      </c>
      <c r="K7" s="8">
        <f t="shared" ref="K7:L7" si="9">_xlfn.STDEV.S(E52:E101)</f>
        <v>0.51617114706386347</v>
      </c>
      <c r="L7" s="9">
        <f t="shared" si="9"/>
        <v>0.31379832337840918</v>
      </c>
      <c r="N7" s="27" t="s">
        <v>26</v>
      </c>
      <c r="O7" s="42"/>
      <c r="Q7" s="1" t="s">
        <v>1</v>
      </c>
      <c r="R7" s="2">
        <f t="shared" si="1"/>
        <v>1.7</v>
      </c>
      <c r="S7" s="2">
        <f t="shared" si="2"/>
        <v>0.70680559258776654</v>
      </c>
      <c r="T7" s="2">
        <f t="shared" si="5"/>
        <v>-1.3952182286844013</v>
      </c>
      <c r="U7" s="2">
        <f t="shared" si="6"/>
        <v>-3.3371423668727722</v>
      </c>
      <c r="V7" s="2"/>
      <c r="W7" s="10">
        <f t="shared" si="7"/>
        <v>-2.3255550029694065</v>
      </c>
      <c r="Y7" s="60" t="s">
        <v>13</v>
      </c>
      <c r="Z7" s="61"/>
      <c r="AA7" s="9">
        <f>_xlfn.STDEV.S(W52:W101)</f>
        <v>0.56331099778400207</v>
      </c>
      <c r="AB7" s="13"/>
      <c r="AC7" s="1" t="str" cm="1">
        <f t="array" ref="AC7">_xlfn.IFS(W7&lt;=$AA$2+2*$AA$3,"setosa",W7&gt;$AA$10-2*$AA$11,"virginica",1&gt;0,"versicolor")</f>
        <v>setosa</v>
      </c>
      <c r="AD7" s="1">
        <f t="shared" si="3"/>
        <v>1</v>
      </c>
    </row>
    <row r="8" spans="1:33">
      <c r="A8" s="1">
        <v>7</v>
      </c>
      <c r="B8" s="1" t="s">
        <v>1</v>
      </c>
      <c r="C8" s="2">
        <f>'Données brutes'!E8</f>
        <v>1.4</v>
      </c>
      <c r="D8" s="2">
        <f>'Données brutes'!F8</f>
        <v>0.3</v>
      </c>
      <c r="E8" s="2">
        <f>'Données brutes'!C8</f>
        <v>4.5999999999999996</v>
      </c>
      <c r="F8" s="2">
        <f>'Données brutes'!D8</f>
        <v>3.4</v>
      </c>
      <c r="H8" s="18" t="s">
        <v>11</v>
      </c>
      <c r="I8" s="16">
        <f t="shared" ref="I8" si="10">ABS(I6-I10)/SQRT(I7^2+I11^2)</f>
        <v>1.7824435823165692</v>
      </c>
      <c r="J8" s="16">
        <v>2.0683392433131895</v>
      </c>
      <c r="K8" s="16">
        <f>ABS(K6-K10)/SQRT(K7^2+K11^2)</f>
        <v>0.796084185513521</v>
      </c>
      <c r="L8" s="17">
        <f t="shared" ref="L8" si="11">ABS(L6-L10)/SQRT(L7^2+L11^2)</f>
        <v>0.45336303306870335</v>
      </c>
      <c r="N8" s="20" t="s">
        <v>27</v>
      </c>
      <c r="O8" s="21"/>
      <c r="Q8" s="1" t="s">
        <v>1</v>
      </c>
      <c r="R8" s="2">
        <f t="shared" si="1"/>
        <v>1.4</v>
      </c>
      <c r="S8" s="2">
        <f t="shared" si="2"/>
        <v>0.53010419444082479</v>
      </c>
      <c r="T8" s="2">
        <f t="shared" si="5"/>
        <v>-1.1885192318422675</v>
      </c>
      <c r="U8" s="2">
        <f t="shared" si="6"/>
        <v>-2.9093036018890834</v>
      </c>
      <c r="V8" s="2"/>
      <c r="W8" s="10">
        <f t="shared" si="7"/>
        <v>-2.1677186392905261</v>
      </c>
      <c r="Y8" s="68" t="s">
        <v>11</v>
      </c>
      <c r="Z8" s="69"/>
      <c r="AA8" s="39">
        <f xml:space="preserve"> ABS(AA6-AA10)/SQRT(AA7^2+AA11^2)</f>
        <v>2.599956640320932</v>
      </c>
      <c r="AC8" s="1" t="str" cm="1">
        <f t="array" ref="AC8">_xlfn.IFS(W8&lt;=$AA$2+2*$AA$3,"setosa",W8&gt;$AA$10-2*$AA$11,"virginica",1&gt;0,"versicolor")</f>
        <v>setosa</v>
      </c>
      <c r="AD8" s="1">
        <f t="shared" si="3"/>
        <v>1</v>
      </c>
    </row>
    <row r="9" spans="1:33">
      <c r="A9" s="1">
        <v>8</v>
      </c>
      <c r="B9" s="1" t="s">
        <v>1</v>
      </c>
      <c r="C9" s="2">
        <f>'Données brutes'!E9</f>
        <v>1.5</v>
      </c>
      <c r="D9" s="2">
        <f>'Données brutes'!F9</f>
        <v>0.2</v>
      </c>
      <c r="E9" s="2">
        <f>'Données brutes'!C9</f>
        <v>5</v>
      </c>
      <c r="F9" s="2">
        <f>'Données brutes'!D9</f>
        <v>3.4</v>
      </c>
      <c r="H9" s="28" t="s">
        <v>3</v>
      </c>
      <c r="I9" s="29" t="s">
        <v>6</v>
      </c>
      <c r="J9" s="29" t="s">
        <v>7</v>
      </c>
      <c r="K9" s="29" t="s">
        <v>4</v>
      </c>
      <c r="L9" s="32" t="s">
        <v>5</v>
      </c>
      <c r="N9" s="20" t="s">
        <v>28</v>
      </c>
      <c r="O9" s="21"/>
      <c r="Q9" s="1" t="s">
        <v>1</v>
      </c>
      <c r="R9" s="2">
        <f t="shared" si="1"/>
        <v>1.5</v>
      </c>
      <c r="S9" s="2">
        <f t="shared" si="2"/>
        <v>0.35340279629388327</v>
      </c>
      <c r="T9" s="2">
        <f t="shared" si="5"/>
        <v>-1.2918687302633345</v>
      </c>
      <c r="U9" s="2">
        <f t="shared" si="6"/>
        <v>-2.9093036018890834</v>
      </c>
      <c r="V9" s="2"/>
      <c r="W9" s="10">
        <f t="shared" si="7"/>
        <v>-2.3477695358585349</v>
      </c>
      <c r="Y9" s="70" t="s">
        <v>3</v>
      </c>
      <c r="Z9" s="71"/>
      <c r="AA9" s="72"/>
      <c r="AC9" s="1" t="str" cm="1">
        <f t="array" ref="AC9">_xlfn.IFS(W9&lt;=$AA$2+2*$AA$3,"setosa",W9&gt;$AA$10-2*$AA$11,"virginica",1&gt;0,"versicolor")</f>
        <v>setosa</v>
      </c>
      <c r="AD9" s="1">
        <f t="shared" si="3"/>
        <v>1</v>
      </c>
    </row>
    <row r="10" spans="1:33">
      <c r="A10" s="1">
        <v>9</v>
      </c>
      <c r="B10" s="1" t="s">
        <v>1</v>
      </c>
      <c r="C10" s="2">
        <f>'Données brutes'!E10</f>
        <v>1.4</v>
      </c>
      <c r="D10" s="2">
        <f>'Données brutes'!F10</f>
        <v>0.2</v>
      </c>
      <c r="E10" s="2">
        <f>'Données brutes'!C10</f>
        <v>4.4000000000000004</v>
      </c>
      <c r="F10" s="2">
        <f>'Données brutes'!D10</f>
        <v>2.9</v>
      </c>
      <c r="H10" s="5" t="s">
        <v>33</v>
      </c>
      <c r="I10" s="10">
        <f>AVERAGE(C102:C151)</f>
        <v>5.5519999999999996</v>
      </c>
      <c r="J10" s="10">
        <f>AVERAGE(D102:D151)</f>
        <v>2.0259999999999998</v>
      </c>
      <c r="K10" s="10">
        <f t="shared" ref="K10:L10" si="12">AVERAGE(E102:E151)</f>
        <v>6.5879999999999983</v>
      </c>
      <c r="L10" s="6">
        <f t="shared" si="12"/>
        <v>2.9739999999999998</v>
      </c>
      <c r="N10" s="20" t="s">
        <v>29</v>
      </c>
      <c r="O10" s="21"/>
      <c r="Q10" s="1" t="s">
        <v>1</v>
      </c>
      <c r="R10" s="2">
        <f t="shared" si="1"/>
        <v>1.4</v>
      </c>
      <c r="S10" s="2">
        <f t="shared" si="2"/>
        <v>0.35340279629388327</v>
      </c>
      <c r="T10" s="2">
        <f t="shared" si="5"/>
        <v>-1.1368444826317343</v>
      </c>
      <c r="U10" s="2">
        <f t="shared" si="6"/>
        <v>-2.4814648369053947</v>
      </c>
      <c r="V10" s="2"/>
      <c r="W10" s="10">
        <f t="shared" si="7"/>
        <v>-1.8649065232432458</v>
      </c>
      <c r="Y10" s="58" t="s">
        <v>33</v>
      </c>
      <c r="Z10" s="59"/>
      <c r="AA10" s="6">
        <f>AVERAGE(W102:W151)</f>
        <v>4.8850191133390881</v>
      </c>
      <c r="AB10" s="13"/>
      <c r="AC10" s="1" t="str" cm="1">
        <f t="array" ref="AC10">_xlfn.IFS(W10&lt;=$AA$2+2*$AA$3,"setosa",W10&gt;$AA$10-2*$AA$11,"virginica",1&gt;0,"versicolor")</f>
        <v>setosa</v>
      </c>
      <c r="AD10" s="1">
        <f t="shared" si="3"/>
        <v>1</v>
      </c>
    </row>
    <row r="11" spans="1:33">
      <c r="A11" s="1">
        <v>10</v>
      </c>
      <c r="B11" s="1" t="s">
        <v>1</v>
      </c>
      <c r="C11" s="2">
        <f>'Données brutes'!E11</f>
        <v>1.5</v>
      </c>
      <c r="D11" s="2">
        <f>'Données brutes'!F11</f>
        <v>0.1</v>
      </c>
      <c r="E11" s="2">
        <f>'Données brutes'!C11</f>
        <v>4.9000000000000004</v>
      </c>
      <c r="F11" s="2">
        <f>'Données brutes'!D11</f>
        <v>3.1</v>
      </c>
      <c r="H11" s="5" t="s">
        <v>13</v>
      </c>
      <c r="I11" s="8">
        <f>_xlfn.STDEV.S(C102:C151)</f>
        <v>0.55189469566398353</v>
      </c>
      <c r="J11" s="8">
        <f>_xlfn.STDEV.S(D102:D151)</f>
        <v>0.27465005563666967</v>
      </c>
      <c r="K11" s="8">
        <f t="shared" ref="K11:L11" si="13">_xlfn.STDEV.S(E102:E151)</f>
        <v>0.635879593274432</v>
      </c>
      <c r="L11" s="9">
        <f t="shared" si="13"/>
        <v>0.32249663817263963</v>
      </c>
      <c r="N11" s="20" t="s">
        <v>30</v>
      </c>
      <c r="O11" s="21"/>
      <c r="Q11" s="1" t="s">
        <v>1</v>
      </c>
      <c r="R11" s="2">
        <f t="shared" si="1"/>
        <v>1.5</v>
      </c>
      <c r="S11" s="2">
        <f t="shared" si="2"/>
        <v>0.17670139814694164</v>
      </c>
      <c r="T11" s="2">
        <f t="shared" si="5"/>
        <v>-1.2660313556580678</v>
      </c>
      <c r="U11" s="2">
        <f t="shared" si="6"/>
        <v>-2.6526003428988707</v>
      </c>
      <c r="V11" s="2"/>
      <c r="W11" s="10">
        <f t="shared" si="7"/>
        <v>-2.2419303004099969</v>
      </c>
      <c r="Y11" s="60" t="s">
        <v>13</v>
      </c>
      <c r="Z11" s="61"/>
      <c r="AA11" s="9">
        <f>_xlfn.STDEV.S(W102:W151)</f>
        <v>0.6241212029350347</v>
      </c>
      <c r="AC11" s="1" t="str" cm="1">
        <f t="array" ref="AC11">_xlfn.IFS(W11&lt;=$AA$2+2*$AA$3,"setosa",W11&gt;$AA$10-2*$AA$11,"virginica",1&gt;0,"versicolor")</f>
        <v>setosa</v>
      </c>
      <c r="AD11" s="1">
        <f t="shared" si="3"/>
        <v>1</v>
      </c>
    </row>
    <row r="12" spans="1:33">
      <c r="A12" s="1">
        <v>11</v>
      </c>
      <c r="B12" s="1" t="s">
        <v>1</v>
      </c>
      <c r="C12" s="2">
        <f>'Données brutes'!E12</f>
        <v>1.5</v>
      </c>
      <c r="D12" s="2">
        <f>'Données brutes'!F12</f>
        <v>0.2</v>
      </c>
      <c r="E12" s="2">
        <f>'Données brutes'!C12</f>
        <v>5.4</v>
      </c>
      <c r="F12" s="2">
        <f>'Données brutes'!D12</f>
        <v>3.7</v>
      </c>
      <c r="H12" s="15" t="s">
        <v>34</v>
      </c>
      <c r="I12" s="16">
        <f>I8+I4</f>
        <v>7.3675575201673054</v>
      </c>
      <c r="J12" s="16">
        <f>J8+J4</f>
        <v>6.8880273654366189</v>
      </c>
      <c r="K12" s="23">
        <f t="shared" ref="K12:L12" si="14">K8+K4</f>
        <v>2.2839763324244262</v>
      </c>
      <c r="L12" s="17">
        <f t="shared" si="14"/>
        <v>1.7904985407020551</v>
      </c>
      <c r="M12" s="10"/>
      <c r="N12" s="22" t="s">
        <v>31</v>
      </c>
      <c r="O12" s="43"/>
      <c r="Q12" s="1" t="s">
        <v>1</v>
      </c>
      <c r="R12" s="2">
        <f t="shared" si="1"/>
        <v>1.5</v>
      </c>
      <c r="S12" s="2">
        <f t="shared" si="2"/>
        <v>0.35340279629388327</v>
      </c>
      <c r="T12" s="2">
        <f t="shared" si="5"/>
        <v>-1.3952182286844013</v>
      </c>
      <c r="U12" s="2">
        <f t="shared" si="6"/>
        <v>-3.1660068608792971</v>
      </c>
      <c r="V12" s="2"/>
      <c r="W12" s="10">
        <f t="shared" si="7"/>
        <v>-2.7078222932698148</v>
      </c>
      <c r="AC12" s="1" t="str" cm="1">
        <f t="array" ref="AC12">_xlfn.IFS(W12&lt;=$AA$2+2*$AA$3,"setosa",W12&gt;$AA$10-2*$AA$11,"virginica",1&gt;0,"versicolor")</f>
        <v>setosa</v>
      </c>
      <c r="AD12" s="1">
        <f t="shared" si="3"/>
        <v>1</v>
      </c>
    </row>
    <row r="13" spans="1:33">
      <c r="A13" s="1">
        <v>12</v>
      </c>
      <c r="B13" s="1" t="s">
        <v>1</v>
      </c>
      <c r="C13" s="2">
        <f>'Données brutes'!E13</f>
        <v>1.6</v>
      </c>
      <c r="D13" s="2">
        <f>'Données brutes'!F13</f>
        <v>0.2</v>
      </c>
      <c r="E13" s="2">
        <f>'Données brutes'!C13</f>
        <v>4.8</v>
      </c>
      <c r="F13" s="2">
        <f>'Données brutes'!D13</f>
        <v>3.4</v>
      </c>
      <c r="I13" s="10"/>
      <c r="N13" s="5"/>
      <c r="Q13" s="1" t="s">
        <v>1</v>
      </c>
      <c r="R13" s="2">
        <f t="shared" si="1"/>
        <v>1.6</v>
      </c>
      <c r="S13" s="2">
        <f t="shared" si="2"/>
        <v>0.35340279629388327</v>
      </c>
      <c r="T13" s="2">
        <f t="shared" si="5"/>
        <v>-1.2401939810528011</v>
      </c>
      <c r="U13" s="2">
        <f t="shared" si="6"/>
        <v>-2.9093036018890834</v>
      </c>
      <c r="V13" s="2"/>
      <c r="W13" s="10">
        <f t="shared" si="7"/>
        <v>-2.1960947866480014</v>
      </c>
      <c r="Y13" s="62" t="s">
        <v>35</v>
      </c>
      <c r="Z13" s="63"/>
      <c r="AA13" s="44">
        <f>AA4+AA8</f>
        <v>9.7483548910905871</v>
      </c>
      <c r="AC13" s="1" t="str" cm="1">
        <f t="array" ref="AC13">_xlfn.IFS(W13&lt;=$AA$2+2*$AA$3,"setosa",W13&gt;$AA$10-2*$AA$11,"virginica",1&gt;0,"versicolor")</f>
        <v>setosa</v>
      </c>
      <c r="AD13" s="1">
        <f t="shared" si="3"/>
        <v>1</v>
      </c>
    </row>
    <row r="14" spans="1:33">
      <c r="A14" s="1">
        <v>13</v>
      </c>
      <c r="B14" s="1" t="s">
        <v>1</v>
      </c>
      <c r="C14" s="2">
        <f>'Données brutes'!E14</f>
        <v>1.4</v>
      </c>
      <c r="D14" s="2">
        <f>'Données brutes'!F14</f>
        <v>0.1</v>
      </c>
      <c r="E14" s="2">
        <f>'Données brutes'!C14</f>
        <v>4.8</v>
      </c>
      <c r="F14" s="2">
        <f>'Données brutes'!D14</f>
        <v>3</v>
      </c>
      <c r="Q14" s="1" t="s">
        <v>1</v>
      </c>
      <c r="R14" s="2">
        <f t="shared" si="1"/>
        <v>1.4</v>
      </c>
      <c r="S14" s="2">
        <f t="shared" si="2"/>
        <v>0.17670139814694164</v>
      </c>
      <c r="T14" s="2">
        <f t="shared" si="5"/>
        <v>-1.2401939810528011</v>
      </c>
      <c r="U14" s="2">
        <f t="shared" si="6"/>
        <v>-2.5670325899021327</v>
      </c>
      <c r="V14" s="2"/>
      <c r="W14" s="10">
        <f t="shared" si="7"/>
        <v>-2.230525172807992</v>
      </c>
      <c r="AC14" s="1" t="str" cm="1">
        <f t="array" ref="AC14">_xlfn.IFS(W14&lt;=$AA$2+2*$AA$3,"setosa",W14&gt;$AA$10-2*$AA$11,"virginica",1&gt;0,"versicolor")</f>
        <v>setosa</v>
      </c>
      <c r="AD14" s="1">
        <f t="shared" si="3"/>
        <v>1</v>
      </c>
    </row>
    <row r="15" spans="1:33">
      <c r="A15" s="1">
        <v>14</v>
      </c>
      <c r="B15" s="1" t="s">
        <v>1</v>
      </c>
      <c r="C15" s="2">
        <f>'Données brutes'!E15</f>
        <v>1.1000000000000001</v>
      </c>
      <c r="D15" s="2">
        <f>'Données brutes'!F15</f>
        <v>0.1</v>
      </c>
      <c r="E15" s="2">
        <f>'Données brutes'!C15</f>
        <v>4.3</v>
      </c>
      <c r="F15" s="2">
        <f>'Données brutes'!D15</f>
        <v>3</v>
      </c>
      <c r="Q15" s="1" t="s">
        <v>1</v>
      </c>
      <c r="R15" s="2">
        <f t="shared" si="1"/>
        <v>1.1000000000000001</v>
      </c>
      <c r="S15" s="2">
        <f t="shared" si="2"/>
        <v>0.17670139814694164</v>
      </c>
      <c r="T15" s="2">
        <f t="shared" si="5"/>
        <v>-1.1110071080264676</v>
      </c>
      <c r="U15" s="2">
        <f t="shared" si="6"/>
        <v>-2.5670325899021327</v>
      </c>
      <c r="V15" s="2"/>
      <c r="W15" s="10">
        <f t="shared" si="7"/>
        <v>-2.4013382997816586</v>
      </c>
      <c r="AC15" s="1" t="str" cm="1">
        <f t="array" ref="AC15">_xlfn.IFS(W15&lt;=$AA$2+2*$AA$3,"setosa",W15&gt;$AA$10-2*$AA$11,"virginica",1&gt;0,"versicolor")</f>
        <v>setosa</v>
      </c>
      <c r="AD15" s="1">
        <f t="shared" si="3"/>
        <v>1</v>
      </c>
    </row>
    <row r="16" spans="1:33">
      <c r="A16" s="1">
        <v>15</v>
      </c>
      <c r="B16" s="1" t="s">
        <v>1</v>
      </c>
      <c r="C16" s="2">
        <f>'Données brutes'!E16</f>
        <v>1.2</v>
      </c>
      <c r="D16" s="2">
        <f>'Données brutes'!F16</f>
        <v>0.2</v>
      </c>
      <c r="E16" s="2">
        <f>'Données brutes'!C16</f>
        <v>5.8</v>
      </c>
      <c r="F16" s="2">
        <f>'Données brutes'!D16</f>
        <v>4</v>
      </c>
      <c r="Q16" s="1" t="s">
        <v>1</v>
      </c>
      <c r="R16" s="2">
        <f t="shared" si="1"/>
        <v>1.2</v>
      </c>
      <c r="S16" s="2">
        <f t="shared" si="2"/>
        <v>0.35340279629388327</v>
      </c>
      <c r="T16" s="2">
        <f t="shared" si="5"/>
        <v>-1.4985677271054678</v>
      </c>
      <c r="U16" s="2">
        <f t="shared" si="6"/>
        <v>-3.4227101198695102</v>
      </c>
      <c r="V16" s="2"/>
      <c r="W16" s="10">
        <f t="shared" si="7"/>
        <v>-3.3678750506810946</v>
      </c>
      <c r="AC16" s="1" t="str" cm="1">
        <f t="array" ref="AC16">_xlfn.IFS(W16&lt;=$AA$2+2*$AA$3,"setosa",W16&gt;$AA$10-2*$AA$11,"virginica",1&gt;0,"versicolor")</f>
        <v>setosa</v>
      </c>
      <c r="AD16" s="1">
        <f t="shared" si="3"/>
        <v>1</v>
      </c>
    </row>
    <row r="17" spans="1:30">
      <c r="A17" s="1">
        <v>16</v>
      </c>
      <c r="B17" s="1" t="s">
        <v>1</v>
      </c>
      <c r="C17" s="2">
        <f>'Données brutes'!E17</f>
        <v>1.5</v>
      </c>
      <c r="D17" s="2">
        <f>'Données brutes'!F17</f>
        <v>0.4</v>
      </c>
      <c r="E17" s="2">
        <f>'Données brutes'!C17</f>
        <v>5.7</v>
      </c>
      <c r="F17" s="2">
        <f>'Données brutes'!D17</f>
        <v>4.4000000000000004</v>
      </c>
      <c r="Q17" s="1" t="s">
        <v>1</v>
      </c>
      <c r="R17" s="2">
        <f t="shared" si="1"/>
        <v>1.5</v>
      </c>
      <c r="S17" s="2">
        <f t="shared" si="2"/>
        <v>0.70680559258776654</v>
      </c>
      <c r="T17" s="2">
        <f t="shared" si="5"/>
        <v>-1.4727303525002013</v>
      </c>
      <c r="U17" s="2">
        <f t="shared" si="6"/>
        <v>-3.7649811318564614</v>
      </c>
      <c r="V17" s="2"/>
      <c r="W17" s="10">
        <f t="shared" si="7"/>
        <v>-3.0309058917688962</v>
      </c>
      <c r="AC17" s="1" t="str" cm="1">
        <f t="array" ref="AC17">_xlfn.IFS(W17&lt;=$AA$2+2*$AA$3,"setosa",W17&gt;$AA$10-2*$AA$11,"virginica",1&gt;0,"versicolor")</f>
        <v>setosa</v>
      </c>
      <c r="AD17" s="1">
        <f t="shared" si="3"/>
        <v>1</v>
      </c>
    </row>
    <row r="18" spans="1:30">
      <c r="A18" s="1">
        <v>17</v>
      </c>
      <c r="B18" s="1" t="s">
        <v>1</v>
      </c>
      <c r="C18" s="2">
        <f>'Données brutes'!E18</f>
        <v>1.3</v>
      </c>
      <c r="D18" s="2">
        <f>'Données brutes'!F18</f>
        <v>0.4</v>
      </c>
      <c r="E18" s="2">
        <f>'Données brutes'!C18</f>
        <v>5.4</v>
      </c>
      <c r="F18" s="2">
        <f>'Données brutes'!D18</f>
        <v>3.9</v>
      </c>
      <c r="Q18" s="1" t="s">
        <v>1</v>
      </c>
      <c r="R18" s="2">
        <f t="shared" si="1"/>
        <v>1.3</v>
      </c>
      <c r="S18" s="2">
        <f t="shared" si="2"/>
        <v>0.70680559258776654</v>
      </c>
      <c r="T18" s="2">
        <f t="shared" si="5"/>
        <v>-1.3952182286844013</v>
      </c>
      <c r="U18" s="2">
        <f t="shared" si="6"/>
        <v>-3.3371423668727722</v>
      </c>
      <c r="V18" s="2"/>
      <c r="W18" s="10">
        <f t="shared" si="7"/>
        <v>-2.7255550029694069</v>
      </c>
      <c r="AC18" s="1" t="str" cm="1">
        <f t="array" ref="AC18">_xlfn.IFS(W18&lt;=$AA$2+2*$AA$3,"setosa",W18&gt;$AA$10-2*$AA$11,"virginica",1&gt;0,"versicolor")</f>
        <v>setosa</v>
      </c>
      <c r="AD18" s="1">
        <f t="shared" si="3"/>
        <v>1</v>
      </c>
    </row>
    <row r="19" spans="1:30">
      <c r="A19" s="1">
        <v>18</v>
      </c>
      <c r="B19" s="1" t="s">
        <v>1</v>
      </c>
      <c r="C19" s="2">
        <f>'Données brutes'!E19</f>
        <v>1.4</v>
      </c>
      <c r="D19" s="2">
        <f>'Données brutes'!F19</f>
        <v>0.3</v>
      </c>
      <c r="E19" s="2">
        <f>'Données brutes'!C19</f>
        <v>5.0999999999999996</v>
      </c>
      <c r="F19" s="2">
        <f>'Données brutes'!D19</f>
        <v>3.5</v>
      </c>
      <c r="Q19" s="1" t="s">
        <v>1</v>
      </c>
      <c r="R19" s="2">
        <f t="shared" si="1"/>
        <v>1.4</v>
      </c>
      <c r="S19" s="2">
        <f t="shared" si="2"/>
        <v>0.53010419444082479</v>
      </c>
      <c r="T19" s="2">
        <f t="shared" si="5"/>
        <v>-1.317706104868601</v>
      </c>
      <c r="U19" s="2">
        <f t="shared" si="6"/>
        <v>-2.9948713548858215</v>
      </c>
      <c r="V19" s="2"/>
      <c r="W19" s="10">
        <f t="shared" si="7"/>
        <v>-2.3824732653135978</v>
      </c>
      <c r="AC19" s="1" t="str" cm="1">
        <f t="array" ref="AC19">_xlfn.IFS(W19&lt;=$AA$2+2*$AA$3,"setosa",W19&gt;$AA$10-2*$AA$11,"virginica",1&gt;0,"versicolor")</f>
        <v>setosa</v>
      </c>
      <c r="AD19" s="1">
        <f t="shared" si="3"/>
        <v>1</v>
      </c>
    </row>
    <row r="20" spans="1:30">
      <c r="A20" s="1">
        <v>19</v>
      </c>
      <c r="B20" s="1" t="s">
        <v>1</v>
      </c>
      <c r="C20" s="2">
        <f>'Données brutes'!E20</f>
        <v>1.7</v>
      </c>
      <c r="D20" s="2">
        <f>'Données brutes'!F20</f>
        <v>0.3</v>
      </c>
      <c r="E20" s="2">
        <f>'Données brutes'!C20</f>
        <v>5.7</v>
      </c>
      <c r="F20" s="2">
        <f>'Données brutes'!D20</f>
        <v>3.8</v>
      </c>
      <c r="Q20" s="1" t="s">
        <v>1</v>
      </c>
      <c r="R20" s="2">
        <f t="shared" si="1"/>
        <v>1.7</v>
      </c>
      <c r="S20" s="2">
        <f t="shared" si="2"/>
        <v>0.53010419444082479</v>
      </c>
      <c r="T20" s="2">
        <f t="shared" si="5"/>
        <v>-1.4727303525002013</v>
      </c>
      <c r="U20" s="2">
        <f t="shared" si="6"/>
        <v>-3.2515746138760346</v>
      </c>
      <c r="V20" s="2"/>
      <c r="W20" s="10">
        <f t="shared" si="7"/>
        <v>-2.4942007719354113</v>
      </c>
      <c r="AC20" s="1" t="str" cm="1">
        <f t="array" ref="AC20">_xlfn.IFS(W20&lt;=$AA$2+2*$AA$3,"setosa",W20&gt;$AA$10-2*$AA$11,"virginica",1&gt;0,"versicolor")</f>
        <v>setosa</v>
      </c>
      <c r="AD20" s="1">
        <f t="shared" si="3"/>
        <v>1</v>
      </c>
    </row>
    <row r="21" spans="1:30">
      <c r="A21" s="1">
        <v>20</v>
      </c>
      <c r="B21" s="1" t="s">
        <v>1</v>
      </c>
      <c r="C21" s="2">
        <f>'Données brutes'!E21</f>
        <v>1.5</v>
      </c>
      <c r="D21" s="2">
        <f>'Données brutes'!F21</f>
        <v>0.3</v>
      </c>
      <c r="E21" s="2">
        <f>'Données brutes'!C21</f>
        <v>5.0999999999999996</v>
      </c>
      <c r="F21" s="2">
        <f>'Données brutes'!D21</f>
        <v>3.8</v>
      </c>
      <c r="Q21" s="1" t="s">
        <v>1</v>
      </c>
      <c r="R21" s="2">
        <f t="shared" si="1"/>
        <v>1.5</v>
      </c>
      <c r="S21" s="2">
        <f t="shared" si="2"/>
        <v>0.53010419444082479</v>
      </c>
      <c r="T21" s="2">
        <f t="shared" si="5"/>
        <v>-1.317706104868601</v>
      </c>
      <c r="U21" s="2">
        <f t="shared" si="6"/>
        <v>-3.2515746138760346</v>
      </c>
      <c r="V21" s="2"/>
      <c r="W21" s="10">
        <f t="shared" si="7"/>
        <v>-2.5391765243038105</v>
      </c>
      <c r="AC21" s="1" t="str" cm="1">
        <f t="array" ref="AC21">_xlfn.IFS(W21&lt;=$AA$2+2*$AA$3,"setosa",W21&gt;$AA$10-2*$AA$11,"virginica",1&gt;0,"versicolor")</f>
        <v>setosa</v>
      </c>
      <c r="AD21" s="1">
        <f t="shared" si="3"/>
        <v>1</v>
      </c>
    </row>
    <row r="22" spans="1:30">
      <c r="A22" s="1">
        <v>21</v>
      </c>
      <c r="B22" s="1" t="s">
        <v>1</v>
      </c>
      <c r="C22" s="2">
        <f>'Données brutes'!E22</f>
        <v>1.7</v>
      </c>
      <c r="D22" s="2">
        <f>'Données brutes'!F22</f>
        <v>0.2</v>
      </c>
      <c r="E22" s="2">
        <f>'Données brutes'!C22</f>
        <v>5.4</v>
      </c>
      <c r="F22" s="2">
        <f>'Données brutes'!D22</f>
        <v>3.4</v>
      </c>
      <c r="Q22" s="1" t="s">
        <v>1</v>
      </c>
      <c r="R22" s="2">
        <f t="shared" si="1"/>
        <v>1.7</v>
      </c>
      <c r="S22" s="2">
        <f t="shared" si="2"/>
        <v>0.35340279629388327</v>
      </c>
      <c r="T22" s="2">
        <f t="shared" si="5"/>
        <v>-1.3952182286844013</v>
      </c>
      <c r="U22" s="2">
        <f t="shared" si="6"/>
        <v>-2.9093036018890834</v>
      </c>
      <c r="V22" s="2"/>
      <c r="W22" s="10">
        <f t="shared" si="7"/>
        <v>-2.2511190342796015</v>
      </c>
      <c r="AC22" s="1" t="str" cm="1">
        <f t="array" ref="AC22">_xlfn.IFS(W22&lt;=$AA$2+2*$AA$3,"setosa",W22&gt;$AA$10-2*$AA$11,"virginica",1&gt;0,"versicolor")</f>
        <v>setosa</v>
      </c>
      <c r="AD22" s="1">
        <f t="shared" si="3"/>
        <v>1</v>
      </c>
    </row>
    <row r="23" spans="1:30">
      <c r="A23" s="1">
        <v>22</v>
      </c>
      <c r="B23" s="1" t="s">
        <v>1</v>
      </c>
      <c r="C23" s="2">
        <f>'Données brutes'!E23</f>
        <v>1.5</v>
      </c>
      <c r="D23" s="2">
        <f>'Données brutes'!F23</f>
        <v>0.4</v>
      </c>
      <c r="E23" s="2">
        <f>'Données brutes'!C23</f>
        <v>5.0999999999999996</v>
      </c>
      <c r="F23" s="2">
        <f>'Données brutes'!D23</f>
        <v>3.7</v>
      </c>
      <c r="Q23" s="1" t="s">
        <v>1</v>
      </c>
      <c r="R23" s="2">
        <f t="shared" si="1"/>
        <v>1.5</v>
      </c>
      <c r="S23" s="2">
        <f t="shared" si="2"/>
        <v>0.70680559258776654</v>
      </c>
      <c r="T23" s="2">
        <f t="shared" si="5"/>
        <v>-1.317706104868601</v>
      </c>
      <c r="U23" s="2">
        <f t="shared" si="6"/>
        <v>-3.1660068608792971</v>
      </c>
      <c r="V23" s="2"/>
      <c r="W23" s="10">
        <f t="shared" si="7"/>
        <v>-2.2769073731601317</v>
      </c>
      <c r="AC23" s="1" t="str" cm="1">
        <f t="array" ref="AC23">_xlfn.IFS(W23&lt;=$AA$2+2*$AA$3,"setosa",W23&gt;$AA$10-2*$AA$11,"virginica",1&gt;0,"versicolor")</f>
        <v>setosa</v>
      </c>
      <c r="AD23" s="1">
        <f t="shared" si="3"/>
        <v>1</v>
      </c>
    </row>
    <row r="24" spans="1:30">
      <c r="A24" s="1">
        <v>23</v>
      </c>
      <c r="B24" s="1" t="s">
        <v>1</v>
      </c>
      <c r="C24" s="2">
        <f>'Données brutes'!E24</f>
        <v>1</v>
      </c>
      <c r="D24" s="2">
        <f>'Données brutes'!F24</f>
        <v>0.2</v>
      </c>
      <c r="E24" s="2">
        <f>'Données brutes'!C24</f>
        <v>4.5999999999999996</v>
      </c>
      <c r="F24" s="2">
        <f>'Données brutes'!D24</f>
        <v>3.6</v>
      </c>
      <c r="Q24" s="1" t="s">
        <v>1</v>
      </c>
      <c r="R24" s="2">
        <f t="shared" si="1"/>
        <v>1</v>
      </c>
      <c r="S24" s="2">
        <f t="shared" si="2"/>
        <v>0.35340279629388327</v>
      </c>
      <c r="T24" s="2">
        <f t="shared" si="5"/>
        <v>-1.1885192318422675</v>
      </c>
      <c r="U24" s="2">
        <f t="shared" si="6"/>
        <v>-3.0804391078825595</v>
      </c>
      <c r="V24" s="2"/>
      <c r="W24" s="10">
        <f t="shared" si="7"/>
        <v>-2.9155555434309437</v>
      </c>
      <c r="AC24" s="1" t="str" cm="1">
        <f t="array" ref="AC24">_xlfn.IFS(W24&lt;=$AA$2+2*$AA$3,"setosa",W24&gt;$AA$10-2*$AA$11,"virginica",1&gt;0,"versicolor")</f>
        <v>setosa</v>
      </c>
      <c r="AD24" s="1">
        <f t="shared" si="3"/>
        <v>1</v>
      </c>
    </row>
    <row r="25" spans="1:30">
      <c r="A25" s="1">
        <v>24</v>
      </c>
      <c r="B25" s="1" t="s">
        <v>1</v>
      </c>
      <c r="C25" s="2">
        <f>'Données brutes'!E25</f>
        <v>1.7</v>
      </c>
      <c r="D25" s="2">
        <f>'Données brutes'!F25</f>
        <v>0.5</v>
      </c>
      <c r="E25" s="2">
        <f>'Données brutes'!C25</f>
        <v>5.0999999999999996</v>
      </c>
      <c r="F25" s="2">
        <f>'Données brutes'!D25</f>
        <v>3.3</v>
      </c>
      <c r="Q25" s="1" t="s">
        <v>1</v>
      </c>
      <c r="R25" s="2">
        <f t="shared" si="1"/>
        <v>1.7</v>
      </c>
      <c r="S25" s="2">
        <f t="shared" si="2"/>
        <v>0.88350699073470806</v>
      </c>
      <c r="T25" s="2">
        <f t="shared" si="5"/>
        <v>-1.317706104868601</v>
      </c>
      <c r="U25" s="2">
        <f t="shared" si="6"/>
        <v>-2.8237358488923459</v>
      </c>
      <c r="V25" s="2"/>
      <c r="W25" s="10">
        <f t="shared" si="7"/>
        <v>-1.5579349630262389</v>
      </c>
      <c r="AC25" s="1" t="str" cm="1">
        <f t="array" ref="AC25">_xlfn.IFS(W25&lt;=$AA$2+2*$AA$3,"setosa",W25&gt;$AA$10-2*$AA$11,"virginica",1&gt;0,"versicolor")</f>
        <v>setosa</v>
      </c>
      <c r="AD25" s="1">
        <f t="shared" si="3"/>
        <v>1</v>
      </c>
    </row>
    <row r="26" spans="1:30">
      <c r="A26" s="1">
        <v>25</v>
      </c>
      <c r="B26" s="1" t="s">
        <v>1</v>
      </c>
      <c r="C26" s="2">
        <f>'Données brutes'!E26</f>
        <v>1.9</v>
      </c>
      <c r="D26" s="2">
        <f>'Données brutes'!F26</f>
        <v>0.2</v>
      </c>
      <c r="E26" s="2">
        <f>'Données brutes'!C26</f>
        <v>4.8</v>
      </c>
      <c r="F26" s="2">
        <f>'Données brutes'!D26</f>
        <v>3.4</v>
      </c>
      <c r="Q26" s="1" t="s">
        <v>1</v>
      </c>
      <c r="R26" s="2">
        <f t="shared" si="1"/>
        <v>1.9</v>
      </c>
      <c r="S26" s="2">
        <f t="shared" si="2"/>
        <v>0.35340279629388327</v>
      </c>
      <c r="T26" s="2">
        <f t="shared" si="5"/>
        <v>-1.2401939810528011</v>
      </c>
      <c r="U26" s="2">
        <f t="shared" si="6"/>
        <v>-2.9093036018890834</v>
      </c>
      <c r="V26" s="2"/>
      <c r="W26" s="10">
        <f t="shared" si="7"/>
        <v>-1.8960947866480014</v>
      </c>
      <c r="AC26" s="1" t="str" cm="1">
        <f t="array" ref="AC26">_xlfn.IFS(W26&lt;=$AA$2+2*$AA$3,"setosa",W26&gt;$AA$10-2*$AA$11,"virginica",1&gt;0,"versicolor")</f>
        <v>setosa</v>
      </c>
      <c r="AD26" s="1">
        <f t="shared" si="3"/>
        <v>1</v>
      </c>
    </row>
    <row r="27" spans="1:30">
      <c r="A27" s="1">
        <v>26</v>
      </c>
      <c r="B27" s="1" t="s">
        <v>1</v>
      </c>
      <c r="C27" s="2">
        <f>'Données brutes'!E27</f>
        <v>1.6</v>
      </c>
      <c r="D27" s="2">
        <f>'Données brutes'!F27</f>
        <v>0.2</v>
      </c>
      <c r="E27" s="2">
        <f>'Données brutes'!C27</f>
        <v>5</v>
      </c>
      <c r="F27" s="2">
        <f>'Données brutes'!D27</f>
        <v>3</v>
      </c>
      <c r="Q27" s="1" t="s">
        <v>1</v>
      </c>
      <c r="R27" s="2">
        <f t="shared" si="1"/>
        <v>1.6</v>
      </c>
      <c r="S27" s="2">
        <f t="shared" si="2"/>
        <v>0.35340279629388327</v>
      </c>
      <c r="T27" s="2">
        <f t="shared" si="5"/>
        <v>-1.2918687302633345</v>
      </c>
      <c r="U27" s="2">
        <f t="shared" si="6"/>
        <v>-2.5670325899021327</v>
      </c>
      <c r="V27" s="2"/>
      <c r="W27" s="10">
        <f t="shared" si="7"/>
        <v>-1.9054985238715838</v>
      </c>
      <c r="AC27" s="1" t="str" cm="1">
        <f t="array" ref="AC27">_xlfn.IFS(W27&lt;=$AA$2+2*$AA$3,"setosa",W27&gt;$AA$10-2*$AA$11,"virginica",1&gt;0,"versicolor")</f>
        <v>setosa</v>
      </c>
      <c r="AD27" s="1">
        <f t="shared" si="3"/>
        <v>1</v>
      </c>
    </row>
    <row r="28" spans="1:30">
      <c r="A28" s="1">
        <v>27</v>
      </c>
      <c r="B28" s="1" t="s">
        <v>1</v>
      </c>
      <c r="C28" s="2">
        <f>'Données brutes'!E28</f>
        <v>1.6</v>
      </c>
      <c r="D28" s="2">
        <f>'Données brutes'!F28</f>
        <v>0.4</v>
      </c>
      <c r="E28" s="2">
        <f>'Données brutes'!C28</f>
        <v>5</v>
      </c>
      <c r="F28" s="2">
        <f>'Données brutes'!D28</f>
        <v>3.4</v>
      </c>
      <c r="Q28" s="1" t="s">
        <v>1</v>
      </c>
      <c r="R28" s="2">
        <f t="shared" si="1"/>
        <v>1.6</v>
      </c>
      <c r="S28" s="2">
        <f t="shared" si="2"/>
        <v>0.70680559258776654</v>
      </c>
      <c r="T28" s="2">
        <f t="shared" si="5"/>
        <v>-1.2918687302633345</v>
      </c>
      <c r="U28" s="2">
        <f t="shared" si="6"/>
        <v>-2.9093036018890834</v>
      </c>
      <c r="V28" s="2"/>
      <c r="W28" s="10">
        <f t="shared" si="7"/>
        <v>-1.8943667395646513</v>
      </c>
      <c r="AC28" s="1" t="str" cm="1">
        <f t="array" ref="AC28">_xlfn.IFS(W28&lt;=$AA$2+2*$AA$3,"setosa",W28&gt;$AA$10-2*$AA$11,"virginica",1&gt;0,"versicolor")</f>
        <v>setosa</v>
      </c>
      <c r="AD28" s="1">
        <f t="shared" si="3"/>
        <v>1</v>
      </c>
    </row>
    <row r="29" spans="1:30">
      <c r="A29" s="1">
        <v>28</v>
      </c>
      <c r="B29" s="1" t="s">
        <v>1</v>
      </c>
      <c r="C29" s="2">
        <f>'Données brutes'!E29</f>
        <v>1.5</v>
      </c>
      <c r="D29" s="2">
        <f>'Données brutes'!F29</f>
        <v>0.2</v>
      </c>
      <c r="E29" s="2">
        <f>'Données brutes'!C29</f>
        <v>5.2</v>
      </c>
      <c r="F29" s="2">
        <f>'Données brutes'!D29</f>
        <v>3.5</v>
      </c>
      <c r="Q29" s="1" t="s">
        <v>1</v>
      </c>
      <c r="R29" s="2">
        <f t="shared" si="1"/>
        <v>1.5</v>
      </c>
      <c r="S29" s="2">
        <f t="shared" si="2"/>
        <v>0.35340279629388327</v>
      </c>
      <c r="T29" s="2">
        <f t="shared" si="5"/>
        <v>-1.3435434794738679</v>
      </c>
      <c r="U29" s="2">
        <f t="shared" si="6"/>
        <v>-2.9948713548858215</v>
      </c>
      <c r="V29" s="2"/>
      <c r="W29" s="10">
        <f t="shared" si="7"/>
        <v>-2.4850120380658058</v>
      </c>
      <c r="AC29" s="1" t="str" cm="1">
        <f t="array" ref="AC29">_xlfn.IFS(W29&lt;=$AA$2+2*$AA$3,"setosa",W29&gt;$AA$10-2*$AA$11,"virginica",1&gt;0,"versicolor")</f>
        <v>setosa</v>
      </c>
      <c r="AD29" s="1">
        <f t="shared" si="3"/>
        <v>1</v>
      </c>
    </row>
    <row r="30" spans="1:30">
      <c r="A30" s="1">
        <v>29</v>
      </c>
      <c r="B30" s="1" t="s">
        <v>1</v>
      </c>
      <c r="C30" s="2">
        <f>'Données brutes'!E30</f>
        <v>1.4</v>
      </c>
      <c r="D30" s="2">
        <f>'Données brutes'!F30</f>
        <v>0.2</v>
      </c>
      <c r="E30" s="2">
        <f>'Données brutes'!C30</f>
        <v>5.2</v>
      </c>
      <c r="F30" s="2">
        <f>'Données brutes'!D30</f>
        <v>3.4</v>
      </c>
      <c r="Q30" s="1" t="s">
        <v>1</v>
      </c>
      <c r="R30" s="2">
        <f t="shared" si="1"/>
        <v>1.4</v>
      </c>
      <c r="S30" s="2">
        <f t="shared" si="2"/>
        <v>0.35340279629388327</v>
      </c>
      <c r="T30" s="2">
        <f t="shared" si="5"/>
        <v>-1.3435434794738679</v>
      </c>
      <c r="U30" s="2">
        <f t="shared" si="6"/>
        <v>-2.9093036018890834</v>
      </c>
      <c r="V30" s="2"/>
      <c r="W30" s="10">
        <f t="shared" si="7"/>
        <v>-2.4994442850690683</v>
      </c>
      <c r="AC30" s="1" t="str" cm="1">
        <f t="array" ref="AC30">_xlfn.IFS(W30&lt;=$AA$2+2*$AA$3,"setosa",W30&gt;$AA$10-2*$AA$11,"virginica",1&gt;0,"versicolor")</f>
        <v>setosa</v>
      </c>
      <c r="AD30" s="1">
        <f t="shared" si="3"/>
        <v>1</v>
      </c>
    </row>
    <row r="31" spans="1:30">
      <c r="A31" s="1">
        <v>30</v>
      </c>
      <c r="B31" s="1" t="s">
        <v>1</v>
      </c>
      <c r="C31" s="2">
        <f>'Données brutes'!E31</f>
        <v>1.6</v>
      </c>
      <c r="D31" s="2">
        <f>'Données brutes'!F31</f>
        <v>0.2</v>
      </c>
      <c r="E31" s="2">
        <f>'Données brutes'!C31</f>
        <v>4.7</v>
      </c>
      <c r="F31" s="2">
        <f>'Données brutes'!D31</f>
        <v>3.2</v>
      </c>
      <c r="Q31" s="1" t="s">
        <v>1</v>
      </c>
      <c r="R31" s="2">
        <f t="shared" si="1"/>
        <v>1.6</v>
      </c>
      <c r="S31" s="2">
        <f t="shared" si="2"/>
        <v>0.35340279629388327</v>
      </c>
      <c r="T31" s="2">
        <f t="shared" si="5"/>
        <v>-1.2143566064475344</v>
      </c>
      <c r="U31" s="2">
        <f t="shared" si="6"/>
        <v>-2.7381680958956083</v>
      </c>
      <c r="V31" s="2"/>
      <c r="W31" s="10">
        <f t="shared" si="7"/>
        <v>-1.9991219060492593</v>
      </c>
      <c r="AC31" s="1" t="str" cm="1">
        <f t="array" ref="AC31">_xlfn.IFS(W31&lt;=$AA$2+2*$AA$3,"setosa",W31&gt;$AA$10-2*$AA$11,"virginica",1&gt;0,"versicolor")</f>
        <v>setosa</v>
      </c>
      <c r="AD31" s="1">
        <f t="shared" si="3"/>
        <v>1</v>
      </c>
    </row>
    <row r="32" spans="1:30">
      <c r="A32" s="1">
        <v>31</v>
      </c>
      <c r="B32" s="1" t="s">
        <v>1</v>
      </c>
      <c r="C32" s="2">
        <f>'Données brutes'!E32</f>
        <v>1.6</v>
      </c>
      <c r="D32" s="2">
        <f>'Données brutes'!F32</f>
        <v>0.2</v>
      </c>
      <c r="E32" s="2">
        <f>'Données brutes'!C32</f>
        <v>4.8</v>
      </c>
      <c r="F32" s="2">
        <f>'Données brutes'!D32</f>
        <v>3.1</v>
      </c>
      <c r="Q32" s="1" t="s">
        <v>1</v>
      </c>
      <c r="R32" s="2">
        <f t="shared" si="1"/>
        <v>1.6</v>
      </c>
      <c r="S32" s="2">
        <f t="shared" si="2"/>
        <v>0.35340279629388327</v>
      </c>
      <c r="T32" s="2">
        <f t="shared" si="5"/>
        <v>-1.2401939810528011</v>
      </c>
      <c r="U32" s="2">
        <f t="shared" si="6"/>
        <v>-2.6526003428988707</v>
      </c>
      <c r="V32" s="2"/>
      <c r="W32" s="10">
        <f t="shared" si="7"/>
        <v>-1.9393915276577884</v>
      </c>
      <c r="AC32" s="1" t="str" cm="1">
        <f t="array" ref="AC32">_xlfn.IFS(W32&lt;=$AA$2+2*$AA$3,"setosa",W32&gt;$AA$10-2*$AA$11,"virginica",1&gt;0,"versicolor")</f>
        <v>setosa</v>
      </c>
      <c r="AD32" s="1">
        <f t="shared" si="3"/>
        <v>1</v>
      </c>
    </row>
    <row r="33" spans="1:30">
      <c r="A33" s="1">
        <v>32</v>
      </c>
      <c r="B33" s="1" t="s">
        <v>1</v>
      </c>
      <c r="C33" s="2">
        <f>'Données brutes'!E33</f>
        <v>1.5</v>
      </c>
      <c r="D33" s="2">
        <f>'Données brutes'!F33</f>
        <v>0.4</v>
      </c>
      <c r="E33" s="2">
        <f>'Données brutes'!C33</f>
        <v>5.4</v>
      </c>
      <c r="F33" s="2">
        <f>'Données brutes'!D33</f>
        <v>3.4</v>
      </c>
      <c r="Q33" s="1" t="s">
        <v>1</v>
      </c>
      <c r="R33" s="2">
        <f t="shared" si="1"/>
        <v>1.5</v>
      </c>
      <c r="S33" s="2">
        <f t="shared" si="2"/>
        <v>0.70680559258776654</v>
      </c>
      <c r="T33" s="2">
        <f t="shared" si="5"/>
        <v>-1.3952182286844013</v>
      </c>
      <c r="U33" s="2">
        <f t="shared" si="6"/>
        <v>-2.9093036018890834</v>
      </c>
      <c r="V33" s="2"/>
      <c r="W33" s="10">
        <f t="shared" si="7"/>
        <v>-2.0977162379857184</v>
      </c>
      <c r="AC33" s="1" t="str" cm="1">
        <f t="array" ref="AC33">_xlfn.IFS(W33&lt;=$AA$2+2*$AA$3,"setosa",W33&gt;$AA$10-2*$AA$11,"virginica",1&gt;0,"versicolor")</f>
        <v>setosa</v>
      </c>
      <c r="AD33" s="1">
        <f t="shared" si="3"/>
        <v>1</v>
      </c>
    </row>
    <row r="34" spans="1:30">
      <c r="A34" s="1">
        <v>33</v>
      </c>
      <c r="B34" s="1" t="s">
        <v>1</v>
      </c>
      <c r="C34" s="2">
        <f>'Données brutes'!E34</f>
        <v>1.5</v>
      </c>
      <c r="D34" s="2">
        <f>'Données brutes'!F34</f>
        <v>0.1</v>
      </c>
      <c r="E34" s="2">
        <f>'Données brutes'!C34</f>
        <v>5.2</v>
      </c>
      <c r="F34" s="2">
        <f>'Données brutes'!D34</f>
        <v>4.0999999999999996</v>
      </c>
      <c r="Q34" s="1" t="s">
        <v>1</v>
      </c>
      <c r="R34" s="2">
        <f t="shared" ref="R34:R65" si="15">$O$2*C34+$O$7*C34*C34+$O$9*C34*D34</f>
        <v>1.5</v>
      </c>
      <c r="S34" s="2">
        <f t="shared" ref="S34:S65" si="16">$O$3*D34+$O$8*D34*D34</f>
        <v>0.17670139814694164</v>
      </c>
      <c r="T34" s="2">
        <f t="shared" si="5"/>
        <v>-1.3435434794738679</v>
      </c>
      <c r="U34" s="2">
        <f t="shared" si="6"/>
        <v>-3.5082778728662478</v>
      </c>
      <c r="V34" s="2"/>
      <c r="W34" s="10">
        <f t="shared" si="7"/>
        <v>-3.1751199541931738</v>
      </c>
      <c r="AC34" s="1" t="str" cm="1">
        <f t="array" ref="AC34">_xlfn.IFS(W34&lt;=$AA$2+2*$AA$3,"setosa",W34&gt;$AA$10-2*$AA$11,"virginica",1&gt;0,"versicolor")</f>
        <v>setosa</v>
      </c>
      <c r="AD34" s="1">
        <f t="shared" ref="AD34:AD65" si="17">IF(AC34=Q34,1,0)</f>
        <v>1</v>
      </c>
    </row>
    <row r="35" spans="1:30">
      <c r="A35" s="1">
        <v>34</v>
      </c>
      <c r="B35" s="1" t="s">
        <v>1</v>
      </c>
      <c r="C35" s="2">
        <f>'Données brutes'!E35</f>
        <v>1.4</v>
      </c>
      <c r="D35" s="2">
        <f>'Données brutes'!F35</f>
        <v>0.2</v>
      </c>
      <c r="E35" s="2">
        <f>'Données brutes'!C35</f>
        <v>5.5</v>
      </c>
      <c r="F35" s="2">
        <f>'Données brutes'!D35</f>
        <v>4.2</v>
      </c>
      <c r="Q35" s="1" t="s">
        <v>1</v>
      </c>
      <c r="R35" s="2">
        <f t="shared" si="15"/>
        <v>1.4</v>
      </c>
      <c r="S35" s="2">
        <f t="shared" si="16"/>
        <v>0.35340279629388327</v>
      </c>
      <c r="T35" s="2">
        <f t="shared" si="5"/>
        <v>-1.421055603289668</v>
      </c>
      <c r="U35" s="2">
        <f t="shared" si="6"/>
        <v>-3.5938456258629858</v>
      </c>
      <c r="V35" s="2"/>
      <c r="W35" s="10">
        <f t="shared" si="7"/>
        <v>-3.2614984328587706</v>
      </c>
      <c r="AC35" s="1" t="str" cm="1">
        <f t="array" ref="AC35">_xlfn.IFS(W35&lt;=$AA$2+2*$AA$3,"setosa",W35&gt;$AA$10-2*$AA$11,"virginica",1&gt;0,"versicolor")</f>
        <v>setosa</v>
      </c>
      <c r="AD35" s="1">
        <f t="shared" si="17"/>
        <v>1</v>
      </c>
    </row>
    <row r="36" spans="1:30">
      <c r="A36" s="1">
        <v>35</v>
      </c>
      <c r="B36" s="1" t="s">
        <v>1</v>
      </c>
      <c r="C36" s="2">
        <f>'Données brutes'!E36</f>
        <v>1.5</v>
      </c>
      <c r="D36" s="2">
        <f>'Données brutes'!F36</f>
        <v>0.2</v>
      </c>
      <c r="E36" s="2">
        <f>'Données brutes'!C36</f>
        <v>4.9000000000000004</v>
      </c>
      <c r="F36" s="2">
        <f>'Données brutes'!D36</f>
        <v>3.1</v>
      </c>
      <c r="Q36" s="1" t="s">
        <v>1</v>
      </c>
      <c r="R36" s="2">
        <f t="shared" si="15"/>
        <v>1.5</v>
      </c>
      <c r="S36" s="2">
        <f t="shared" si="16"/>
        <v>0.35340279629388327</v>
      </c>
      <c r="T36" s="2">
        <f t="shared" si="5"/>
        <v>-1.2660313556580678</v>
      </c>
      <c r="U36" s="2">
        <f t="shared" si="6"/>
        <v>-2.6526003428988707</v>
      </c>
      <c r="V36" s="2"/>
      <c r="W36" s="10">
        <f t="shared" si="7"/>
        <v>-2.0652289022630552</v>
      </c>
      <c r="AC36" s="1" t="str" cm="1">
        <f t="array" ref="AC36">_xlfn.IFS(W36&lt;=$AA$2+2*$AA$3,"setosa",W36&gt;$AA$10-2*$AA$11,"virginica",1&gt;0,"versicolor")</f>
        <v>setosa</v>
      </c>
      <c r="AD36" s="1">
        <f t="shared" si="17"/>
        <v>1</v>
      </c>
    </row>
    <row r="37" spans="1:30">
      <c r="A37" s="1">
        <v>36</v>
      </c>
      <c r="B37" s="1" t="s">
        <v>1</v>
      </c>
      <c r="C37" s="2">
        <f>'Données brutes'!E37</f>
        <v>1.2</v>
      </c>
      <c r="D37" s="2">
        <f>'Données brutes'!F37</f>
        <v>0.2</v>
      </c>
      <c r="E37" s="2">
        <f>'Données brutes'!C37</f>
        <v>5</v>
      </c>
      <c r="F37" s="2">
        <f>'Données brutes'!D37</f>
        <v>3.2</v>
      </c>
      <c r="Q37" s="1" t="s">
        <v>1</v>
      </c>
      <c r="R37" s="2">
        <f t="shared" si="15"/>
        <v>1.2</v>
      </c>
      <c r="S37" s="2">
        <f t="shared" si="16"/>
        <v>0.35340279629388327</v>
      </c>
      <c r="T37" s="2">
        <f t="shared" si="5"/>
        <v>-1.2918687302633345</v>
      </c>
      <c r="U37" s="2">
        <f t="shared" si="6"/>
        <v>-2.7381680958956083</v>
      </c>
      <c r="V37" s="2"/>
      <c r="W37" s="10">
        <f t="shared" si="7"/>
        <v>-2.4766340298650595</v>
      </c>
      <c r="AC37" s="1" t="str" cm="1">
        <f t="array" ref="AC37">_xlfn.IFS(W37&lt;=$AA$2+2*$AA$3,"setosa",W37&gt;$AA$10-2*$AA$11,"virginica",1&gt;0,"versicolor")</f>
        <v>setosa</v>
      </c>
      <c r="AD37" s="1">
        <f t="shared" si="17"/>
        <v>1</v>
      </c>
    </row>
    <row r="38" spans="1:30">
      <c r="A38" s="1">
        <v>37</v>
      </c>
      <c r="B38" s="1" t="s">
        <v>1</v>
      </c>
      <c r="C38" s="2">
        <f>'Données brutes'!E38</f>
        <v>1.3</v>
      </c>
      <c r="D38" s="2">
        <f>'Données brutes'!F38</f>
        <v>0.2</v>
      </c>
      <c r="E38" s="2">
        <f>'Données brutes'!C38</f>
        <v>5.5</v>
      </c>
      <c r="F38" s="2">
        <f>'Données brutes'!D38</f>
        <v>3.5</v>
      </c>
      <c r="Q38" s="1" t="s">
        <v>1</v>
      </c>
      <c r="R38" s="2">
        <f t="shared" si="15"/>
        <v>1.3</v>
      </c>
      <c r="S38" s="2">
        <f t="shared" si="16"/>
        <v>0.35340279629388327</v>
      </c>
      <c r="T38" s="2">
        <f t="shared" si="5"/>
        <v>-1.421055603289668</v>
      </c>
      <c r="U38" s="2">
        <f t="shared" si="6"/>
        <v>-2.9948713548858215</v>
      </c>
      <c r="V38" s="2"/>
      <c r="W38" s="10">
        <f t="shared" si="7"/>
        <v>-2.7625241618816059</v>
      </c>
      <c r="AC38" s="1" t="str" cm="1">
        <f t="array" ref="AC38">_xlfn.IFS(W38&lt;=$AA$2+2*$AA$3,"setosa",W38&gt;$AA$10-2*$AA$11,"virginica",1&gt;0,"versicolor")</f>
        <v>setosa</v>
      </c>
      <c r="AD38" s="1">
        <f t="shared" si="17"/>
        <v>1</v>
      </c>
    </row>
    <row r="39" spans="1:30">
      <c r="A39" s="1">
        <v>38</v>
      </c>
      <c r="B39" s="1" t="s">
        <v>1</v>
      </c>
      <c r="C39" s="2">
        <f>'Données brutes'!E39</f>
        <v>1.4</v>
      </c>
      <c r="D39" s="2">
        <f>'Données brutes'!F39</f>
        <v>0.1</v>
      </c>
      <c r="E39" s="2">
        <f>'Données brutes'!C39</f>
        <v>4.9000000000000004</v>
      </c>
      <c r="F39" s="2">
        <f>'Données brutes'!D39</f>
        <v>3.6</v>
      </c>
      <c r="Q39" s="1" t="s">
        <v>1</v>
      </c>
      <c r="R39" s="2">
        <f t="shared" si="15"/>
        <v>1.4</v>
      </c>
      <c r="S39" s="2">
        <f t="shared" si="16"/>
        <v>0.17670139814694164</v>
      </c>
      <c r="T39" s="2">
        <f t="shared" si="5"/>
        <v>-1.2660313556580678</v>
      </c>
      <c r="U39" s="2">
        <f t="shared" si="6"/>
        <v>-3.0804391078825595</v>
      </c>
      <c r="V39" s="2"/>
      <c r="W39" s="10">
        <f t="shared" si="7"/>
        <v>-2.7697690653936857</v>
      </c>
      <c r="AC39" s="1" t="str" cm="1">
        <f t="array" ref="AC39">_xlfn.IFS(W39&lt;=$AA$2+2*$AA$3,"setosa",W39&gt;$AA$10-2*$AA$11,"virginica",1&gt;0,"versicolor")</f>
        <v>setosa</v>
      </c>
      <c r="AD39" s="1">
        <f t="shared" si="17"/>
        <v>1</v>
      </c>
    </row>
    <row r="40" spans="1:30">
      <c r="A40" s="1">
        <v>39</v>
      </c>
      <c r="B40" s="1" t="s">
        <v>1</v>
      </c>
      <c r="C40" s="2">
        <f>'Données brutes'!E40</f>
        <v>1.3</v>
      </c>
      <c r="D40" s="2">
        <f>'Données brutes'!F40</f>
        <v>0.2</v>
      </c>
      <c r="E40" s="2">
        <f>'Données brutes'!C40</f>
        <v>4.4000000000000004</v>
      </c>
      <c r="F40" s="2">
        <f>'Données brutes'!D40</f>
        <v>3</v>
      </c>
      <c r="Q40" s="1" t="s">
        <v>1</v>
      </c>
      <c r="R40" s="2">
        <f t="shared" si="15"/>
        <v>1.3</v>
      </c>
      <c r="S40" s="2">
        <f t="shared" si="16"/>
        <v>0.35340279629388327</v>
      </c>
      <c r="T40" s="2">
        <f t="shared" si="5"/>
        <v>-1.1368444826317343</v>
      </c>
      <c r="U40" s="2">
        <f t="shared" si="6"/>
        <v>-2.5670325899021327</v>
      </c>
      <c r="V40" s="2"/>
      <c r="W40" s="10">
        <f t="shared" si="7"/>
        <v>-2.0504742762399837</v>
      </c>
      <c r="AC40" s="1" t="str" cm="1">
        <f t="array" ref="AC40">_xlfn.IFS(W40&lt;=$AA$2+2*$AA$3,"setosa",W40&gt;$AA$10-2*$AA$11,"virginica",1&gt;0,"versicolor")</f>
        <v>setosa</v>
      </c>
      <c r="AD40" s="1">
        <f t="shared" si="17"/>
        <v>1</v>
      </c>
    </row>
    <row r="41" spans="1:30">
      <c r="A41" s="1">
        <v>40</v>
      </c>
      <c r="B41" s="1" t="s">
        <v>1</v>
      </c>
      <c r="C41" s="2">
        <f>'Données brutes'!E41</f>
        <v>1.5</v>
      </c>
      <c r="D41" s="2">
        <f>'Données brutes'!F41</f>
        <v>0.2</v>
      </c>
      <c r="E41" s="2">
        <f>'Données brutes'!C41</f>
        <v>5.0999999999999996</v>
      </c>
      <c r="F41" s="2">
        <f>'Données brutes'!D41</f>
        <v>3.4</v>
      </c>
      <c r="Q41" s="1" t="s">
        <v>1</v>
      </c>
      <c r="R41" s="2">
        <f t="shared" si="15"/>
        <v>1.5</v>
      </c>
      <c r="S41" s="2">
        <f t="shared" si="16"/>
        <v>0.35340279629388327</v>
      </c>
      <c r="T41" s="2">
        <f t="shared" si="5"/>
        <v>-1.317706104868601</v>
      </c>
      <c r="U41" s="2">
        <f t="shared" si="6"/>
        <v>-2.9093036018890834</v>
      </c>
      <c r="V41" s="2"/>
      <c r="W41" s="10">
        <f t="shared" si="7"/>
        <v>-2.3736069104638009</v>
      </c>
      <c r="AC41" s="1" t="str" cm="1">
        <f t="array" ref="AC41">_xlfn.IFS(W41&lt;=$AA$2+2*$AA$3,"setosa",W41&gt;$AA$10-2*$AA$11,"virginica",1&gt;0,"versicolor")</f>
        <v>setosa</v>
      </c>
      <c r="AD41" s="1">
        <f t="shared" si="17"/>
        <v>1</v>
      </c>
    </row>
    <row r="42" spans="1:30">
      <c r="A42" s="1">
        <v>41</v>
      </c>
      <c r="B42" s="1" t="s">
        <v>1</v>
      </c>
      <c r="C42" s="2">
        <f>'Données brutes'!E42</f>
        <v>1.3</v>
      </c>
      <c r="D42" s="2">
        <f>'Données brutes'!F42</f>
        <v>0.3</v>
      </c>
      <c r="E42" s="2">
        <f>'Données brutes'!C42</f>
        <v>5</v>
      </c>
      <c r="F42" s="2">
        <f>'Données brutes'!D42</f>
        <v>3.5</v>
      </c>
      <c r="Q42" s="1" t="s">
        <v>1</v>
      </c>
      <c r="R42" s="2">
        <f t="shared" si="15"/>
        <v>1.3</v>
      </c>
      <c r="S42" s="2">
        <f t="shared" si="16"/>
        <v>0.53010419444082479</v>
      </c>
      <c r="T42" s="2">
        <f t="shared" si="5"/>
        <v>-1.2918687302633345</v>
      </c>
      <c r="U42" s="2">
        <f t="shared" si="6"/>
        <v>-2.9948713548858215</v>
      </c>
      <c r="V42" s="2"/>
      <c r="W42" s="10">
        <f t="shared" si="7"/>
        <v>-2.4566358907083314</v>
      </c>
      <c r="AC42" s="1" t="str" cm="1">
        <f t="array" ref="AC42">_xlfn.IFS(W42&lt;=$AA$2+2*$AA$3,"setosa",W42&gt;$AA$10-2*$AA$11,"virginica",1&gt;0,"versicolor")</f>
        <v>setosa</v>
      </c>
      <c r="AD42" s="1">
        <f t="shared" si="17"/>
        <v>1</v>
      </c>
    </row>
    <row r="43" spans="1:30">
      <c r="A43" s="1">
        <v>42</v>
      </c>
      <c r="B43" s="1" t="s">
        <v>1</v>
      </c>
      <c r="C43" s="2">
        <f>'Données brutes'!E43</f>
        <v>1.3</v>
      </c>
      <c r="D43" s="2">
        <f>'Données brutes'!F43</f>
        <v>0.3</v>
      </c>
      <c r="E43" s="2">
        <f>'Données brutes'!C43</f>
        <v>4.5</v>
      </c>
      <c r="F43" s="2">
        <f>'Données brutes'!D43</f>
        <v>2.2999999999999998</v>
      </c>
      <c r="Q43" s="1" t="s">
        <v>1</v>
      </c>
      <c r="R43" s="2">
        <f t="shared" si="15"/>
        <v>1.3</v>
      </c>
      <c r="S43" s="2">
        <f t="shared" si="16"/>
        <v>0.53010419444082479</v>
      </c>
      <c r="T43" s="2">
        <f t="shared" si="5"/>
        <v>-1.162681857237001</v>
      </c>
      <c r="U43" s="2">
        <f t="shared" si="6"/>
        <v>-1.9680583189249683</v>
      </c>
      <c r="V43" s="2"/>
      <c r="W43" s="10">
        <f t="shared" si="7"/>
        <v>-1.3006359817211446</v>
      </c>
      <c r="AC43" s="1" t="str" cm="1">
        <f t="array" ref="AC43">_xlfn.IFS(W43&lt;=$AA$2+2*$AA$3,"setosa",W43&gt;$AA$10-2*$AA$11,"virginica",1&gt;0,"versicolor")</f>
        <v>versicolor</v>
      </c>
      <c r="AD43" s="1">
        <f t="shared" si="17"/>
        <v>0</v>
      </c>
    </row>
    <row r="44" spans="1:30">
      <c r="A44" s="1">
        <v>43</v>
      </c>
      <c r="B44" s="1" t="s">
        <v>1</v>
      </c>
      <c r="C44" s="2">
        <f>'Données brutes'!E44</f>
        <v>1.3</v>
      </c>
      <c r="D44" s="2">
        <f>'Données brutes'!F44</f>
        <v>0.2</v>
      </c>
      <c r="E44" s="2">
        <f>'Données brutes'!C44</f>
        <v>4.4000000000000004</v>
      </c>
      <c r="F44" s="2">
        <f>'Données brutes'!D44</f>
        <v>3.2</v>
      </c>
      <c r="Q44" s="1" t="s">
        <v>1</v>
      </c>
      <c r="R44" s="2">
        <f t="shared" si="15"/>
        <v>1.3</v>
      </c>
      <c r="S44" s="2">
        <f t="shared" si="16"/>
        <v>0.35340279629388327</v>
      </c>
      <c r="T44" s="2">
        <f t="shared" si="5"/>
        <v>-1.1368444826317343</v>
      </c>
      <c r="U44" s="2">
        <f t="shared" si="6"/>
        <v>-2.7381680958956083</v>
      </c>
      <c r="V44" s="2"/>
      <c r="W44" s="10">
        <f t="shared" si="7"/>
        <v>-2.2216097822334593</v>
      </c>
      <c r="AC44" s="1" t="str" cm="1">
        <f t="array" ref="AC44">_xlfn.IFS(W44&lt;=$AA$2+2*$AA$3,"setosa",W44&gt;$AA$10-2*$AA$11,"virginica",1&gt;0,"versicolor")</f>
        <v>setosa</v>
      </c>
      <c r="AD44" s="1">
        <f t="shared" si="17"/>
        <v>1</v>
      </c>
    </row>
    <row r="45" spans="1:30">
      <c r="A45" s="1">
        <v>44</v>
      </c>
      <c r="B45" s="1" t="s">
        <v>1</v>
      </c>
      <c r="C45" s="2">
        <f>'Données brutes'!E45</f>
        <v>1.6</v>
      </c>
      <c r="D45" s="2">
        <f>'Données brutes'!F45</f>
        <v>0.6</v>
      </c>
      <c r="E45" s="2">
        <f>'Données brutes'!C45</f>
        <v>5</v>
      </c>
      <c r="F45" s="2">
        <f>'Données brutes'!D45</f>
        <v>3.5</v>
      </c>
      <c r="Q45" s="1" t="s">
        <v>1</v>
      </c>
      <c r="R45" s="2">
        <f t="shared" si="15"/>
        <v>1.6</v>
      </c>
      <c r="S45" s="2">
        <f t="shared" si="16"/>
        <v>1.0602083888816496</v>
      </c>
      <c r="T45" s="2">
        <f t="shared" si="5"/>
        <v>-1.2918687302633345</v>
      </c>
      <c r="U45" s="2">
        <f t="shared" si="6"/>
        <v>-2.9948713548858215</v>
      </c>
      <c r="V45" s="2"/>
      <c r="W45" s="10">
        <f t="shared" si="7"/>
        <v>-1.6265316962675065</v>
      </c>
      <c r="AC45" s="1" t="str" cm="1">
        <f t="array" ref="AC45">_xlfn.IFS(W45&lt;=$AA$2+2*$AA$3,"setosa",W45&gt;$AA$10-2*$AA$11,"virginica",1&gt;0,"versicolor")</f>
        <v>setosa</v>
      </c>
      <c r="AD45" s="1">
        <f t="shared" si="17"/>
        <v>1</v>
      </c>
    </row>
    <row r="46" spans="1:30">
      <c r="A46" s="1">
        <v>45</v>
      </c>
      <c r="B46" s="1" t="s">
        <v>1</v>
      </c>
      <c r="C46" s="2">
        <f>'Données brutes'!E46</f>
        <v>1.9</v>
      </c>
      <c r="D46" s="2">
        <f>'Données brutes'!F46</f>
        <v>0.4</v>
      </c>
      <c r="E46" s="2">
        <f>'Données brutes'!C46</f>
        <v>5.0999999999999996</v>
      </c>
      <c r="F46" s="2">
        <f>'Données brutes'!D46</f>
        <v>3.8</v>
      </c>
      <c r="Q46" s="1" t="s">
        <v>1</v>
      </c>
      <c r="R46" s="2">
        <f t="shared" si="15"/>
        <v>1.9</v>
      </c>
      <c r="S46" s="2">
        <f t="shared" si="16"/>
        <v>0.70680559258776654</v>
      </c>
      <c r="T46" s="2">
        <f t="shared" si="5"/>
        <v>-1.317706104868601</v>
      </c>
      <c r="U46" s="2">
        <f t="shared" si="6"/>
        <v>-3.2515746138760346</v>
      </c>
      <c r="V46" s="2"/>
      <c r="W46" s="10">
        <f t="shared" si="7"/>
        <v>-1.9624751261568691</v>
      </c>
      <c r="AC46" s="1" t="str" cm="1">
        <f t="array" ref="AC46">_xlfn.IFS(W46&lt;=$AA$2+2*$AA$3,"setosa",W46&gt;$AA$10-2*$AA$11,"virginica",1&gt;0,"versicolor")</f>
        <v>setosa</v>
      </c>
      <c r="AD46" s="1">
        <f t="shared" si="17"/>
        <v>1</v>
      </c>
    </row>
    <row r="47" spans="1:30">
      <c r="A47" s="1">
        <v>46</v>
      </c>
      <c r="B47" s="1" t="s">
        <v>1</v>
      </c>
      <c r="C47" s="2">
        <f>'Données brutes'!E47</f>
        <v>1.4</v>
      </c>
      <c r="D47" s="2">
        <f>'Données brutes'!F47</f>
        <v>0.3</v>
      </c>
      <c r="E47" s="2">
        <f>'Données brutes'!C47</f>
        <v>4.8</v>
      </c>
      <c r="F47" s="2">
        <f>'Données brutes'!D47</f>
        <v>3</v>
      </c>
      <c r="Q47" s="1" t="s">
        <v>1</v>
      </c>
      <c r="R47" s="2">
        <f t="shared" si="15"/>
        <v>1.4</v>
      </c>
      <c r="S47" s="2">
        <f t="shared" si="16"/>
        <v>0.53010419444082479</v>
      </c>
      <c r="T47" s="2">
        <f t="shared" si="5"/>
        <v>-1.2401939810528011</v>
      </c>
      <c r="U47" s="2">
        <f t="shared" si="6"/>
        <v>-2.5670325899021327</v>
      </c>
      <c r="V47" s="2"/>
      <c r="W47" s="10">
        <f t="shared" si="7"/>
        <v>-1.877122376514109</v>
      </c>
      <c r="AC47" s="1" t="str" cm="1">
        <f t="array" ref="AC47">_xlfn.IFS(W47&lt;=$AA$2+2*$AA$3,"setosa",W47&gt;$AA$10-2*$AA$11,"virginica",1&gt;0,"versicolor")</f>
        <v>setosa</v>
      </c>
      <c r="AD47" s="1">
        <f t="shared" si="17"/>
        <v>1</v>
      </c>
    </row>
    <row r="48" spans="1:30">
      <c r="A48" s="1">
        <v>47</v>
      </c>
      <c r="B48" s="1" t="s">
        <v>1</v>
      </c>
      <c r="C48" s="2">
        <f>'Données brutes'!E48</f>
        <v>1.6</v>
      </c>
      <c r="D48" s="2">
        <f>'Données brutes'!F48</f>
        <v>0.2</v>
      </c>
      <c r="E48" s="2">
        <f>'Données brutes'!C48</f>
        <v>5.0999999999999996</v>
      </c>
      <c r="F48" s="2">
        <f>'Données brutes'!D48</f>
        <v>3.8</v>
      </c>
      <c r="Q48" s="1" t="s">
        <v>1</v>
      </c>
      <c r="R48" s="2">
        <f t="shared" si="15"/>
        <v>1.6</v>
      </c>
      <c r="S48" s="2">
        <f t="shared" si="16"/>
        <v>0.35340279629388327</v>
      </c>
      <c r="T48" s="2">
        <f t="shared" si="5"/>
        <v>-1.317706104868601</v>
      </c>
      <c r="U48" s="2">
        <f t="shared" si="6"/>
        <v>-3.2515746138760346</v>
      </c>
      <c r="V48" s="2"/>
      <c r="W48" s="10">
        <f t="shared" si="7"/>
        <v>-2.6158779224507525</v>
      </c>
      <c r="AC48" s="1" t="str" cm="1">
        <f t="array" ref="AC48">_xlfn.IFS(W48&lt;=$AA$2+2*$AA$3,"setosa",W48&gt;$AA$10-2*$AA$11,"virginica",1&gt;0,"versicolor")</f>
        <v>setosa</v>
      </c>
      <c r="AD48" s="1">
        <f t="shared" si="17"/>
        <v>1</v>
      </c>
    </row>
    <row r="49" spans="1:30">
      <c r="A49" s="1">
        <v>48</v>
      </c>
      <c r="B49" s="1" t="s">
        <v>1</v>
      </c>
      <c r="C49" s="2">
        <f>'Données brutes'!E49</f>
        <v>1.4</v>
      </c>
      <c r="D49" s="2">
        <f>'Données brutes'!F49</f>
        <v>0.2</v>
      </c>
      <c r="E49" s="2">
        <f>'Données brutes'!C49</f>
        <v>4.5999999999999996</v>
      </c>
      <c r="F49" s="2">
        <f>'Données brutes'!D49</f>
        <v>3.2</v>
      </c>
      <c r="Q49" s="1" t="s">
        <v>1</v>
      </c>
      <c r="R49" s="2">
        <f t="shared" si="15"/>
        <v>1.4</v>
      </c>
      <c r="S49" s="2">
        <f t="shared" si="16"/>
        <v>0.35340279629388327</v>
      </c>
      <c r="T49" s="2">
        <f t="shared" si="5"/>
        <v>-1.1885192318422675</v>
      </c>
      <c r="U49" s="2">
        <f t="shared" si="6"/>
        <v>-2.7381680958956083</v>
      </c>
      <c r="V49" s="2"/>
      <c r="W49" s="10">
        <f t="shared" si="7"/>
        <v>-2.1732845314439926</v>
      </c>
      <c r="AC49" s="1" t="str" cm="1">
        <f t="array" ref="AC49">_xlfn.IFS(W49&lt;=$AA$2+2*$AA$3,"setosa",W49&gt;$AA$10-2*$AA$11,"virginica",1&gt;0,"versicolor")</f>
        <v>setosa</v>
      </c>
      <c r="AD49" s="1">
        <f t="shared" si="17"/>
        <v>1</v>
      </c>
    </row>
    <row r="50" spans="1:30">
      <c r="A50" s="1">
        <v>49</v>
      </c>
      <c r="B50" s="1" t="s">
        <v>1</v>
      </c>
      <c r="C50" s="2">
        <f>'Données brutes'!E50</f>
        <v>1.5</v>
      </c>
      <c r="D50" s="2">
        <f>'Données brutes'!F50</f>
        <v>0.2</v>
      </c>
      <c r="E50" s="2">
        <f>'Données brutes'!C50</f>
        <v>5.3</v>
      </c>
      <c r="F50" s="2">
        <f>'Données brutes'!D50</f>
        <v>3.7</v>
      </c>
      <c r="Q50" s="1" t="s">
        <v>1</v>
      </c>
      <c r="R50" s="2">
        <f t="shared" si="15"/>
        <v>1.5</v>
      </c>
      <c r="S50" s="2">
        <f t="shared" si="16"/>
        <v>0.35340279629388327</v>
      </c>
      <c r="T50" s="2">
        <f t="shared" si="5"/>
        <v>-1.3693808540791343</v>
      </c>
      <c r="U50" s="2">
        <f t="shared" si="6"/>
        <v>-3.1660068608792971</v>
      </c>
      <c r="V50" s="2"/>
      <c r="W50" s="10">
        <f t="shared" si="7"/>
        <v>-2.6819849186645479</v>
      </c>
      <c r="AC50" s="1" t="str" cm="1">
        <f t="array" ref="AC50">_xlfn.IFS(W50&lt;=$AA$2+2*$AA$3,"setosa",W50&gt;$AA$10-2*$AA$11,"virginica",1&gt;0,"versicolor")</f>
        <v>setosa</v>
      </c>
      <c r="AD50" s="1">
        <f t="shared" si="17"/>
        <v>1</v>
      </c>
    </row>
    <row r="51" spans="1:30">
      <c r="A51" s="1">
        <v>50</v>
      </c>
      <c r="B51" s="1" t="s">
        <v>1</v>
      </c>
      <c r="C51" s="2">
        <f>'Données brutes'!E51</f>
        <v>1.4</v>
      </c>
      <c r="D51" s="2">
        <f>'Données brutes'!F51</f>
        <v>0.2</v>
      </c>
      <c r="E51" s="2">
        <f>'Données brutes'!C51</f>
        <v>5</v>
      </c>
      <c r="F51" s="2">
        <f>'Données brutes'!D51</f>
        <v>3.3</v>
      </c>
      <c r="Q51" s="1" t="s">
        <v>1</v>
      </c>
      <c r="R51" s="2">
        <f t="shared" si="15"/>
        <v>1.4</v>
      </c>
      <c r="S51" s="2">
        <f t="shared" si="16"/>
        <v>0.35340279629388327</v>
      </c>
      <c r="T51" s="2">
        <f t="shared" si="5"/>
        <v>-1.2918687302633345</v>
      </c>
      <c r="U51" s="2">
        <f t="shared" si="6"/>
        <v>-2.8237358488923459</v>
      </c>
      <c r="V51" s="2"/>
      <c r="W51" s="10">
        <f t="shared" si="7"/>
        <v>-2.3622017828617974</v>
      </c>
      <c r="AC51" s="1" t="str" cm="1">
        <f t="array" ref="AC51">_xlfn.IFS(W51&lt;=$AA$2+2*$AA$3,"setosa",W51&gt;$AA$10-2*$AA$11,"virginica",1&gt;0,"versicolor")</f>
        <v>setosa</v>
      </c>
      <c r="AD51" s="1">
        <f t="shared" si="17"/>
        <v>1</v>
      </c>
    </row>
    <row r="52" spans="1:30">
      <c r="A52" s="1">
        <v>51</v>
      </c>
      <c r="B52" s="1" t="s">
        <v>2</v>
      </c>
      <c r="C52" s="2">
        <f>'Données brutes'!E52</f>
        <v>4.7</v>
      </c>
      <c r="D52" s="2">
        <f>'Données brutes'!F52</f>
        <v>1.4</v>
      </c>
      <c r="E52" s="2">
        <f>'Données brutes'!C52</f>
        <v>7</v>
      </c>
      <c r="F52" s="2">
        <f>'Données brutes'!D52</f>
        <v>3.2</v>
      </c>
      <c r="Q52" s="1" t="s">
        <v>2</v>
      </c>
      <c r="R52" s="2">
        <f t="shared" si="15"/>
        <v>4.7</v>
      </c>
      <c r="S52" s="2">
        <f t="shared" si="16"/>
        <v>2.4738195740571824</v>
      </c>
      <c r="T52" s="2">
        <f t="shared" si="5"/>
        <v>-1.8086162223686681</v>
      </c>
      <c r="U52" s="2">
        <f t="shared" si="6"/>
        <v>-2.7381680958956083</v>
      </c>
      <c r="V52" s="2"/>
      <c r="W52" s="10">
        <f t="shared" si="7"/>
        <v>2.6270352557929058</v>
      </c>
      <c r="AC52" s="1" t="str" cm="1">
        <f t="array" ref="AC52">_xlfn.IFS(W52&lt;=$AA$2+2*$AA$3,"setosa",W52&gt;$AA$10-2*$AA$11,"virginica",1&gt;0,"versicolor")</f>
        <v>versicolor</v>
      </c>
      <c r="AD52" s="1">
        <f t="shared" si="17"/>
        <v>1</v>
      </c>
    </row>
    <row r="53" spans="1:30">
      <c r="A53" s="1">
        <v>52</v>
      </c>
      <c r="B53" s="1" t="s">
        <v>2</v>
      </c>
      <c r="C53" s="2">
        <f>'Données brutes'!E53</f>
        <v>4.5</v>
      </c>
      <c r="D53" s="2">
        <f>'Données brutes'!F53</f>
        <v>1.5</v>
      </c>
      <c r="E53" s="2">
        <f>'Données brutes'!C53</f>
        <v>6.4</v>
      </c>
      <c r="F53" s="2">
        <f>'Données brutes'!D53</f>
        <v>3.2</v>
      </c>
      <c r="Q53" s="1" t="s">
        <v>2</v>
      </c>
      <c r="R53" s="2">
        <f t="shared" si="15"/>
        <v>4.5</v>
      </c>
      <c r="S53" s="2">
        <f t="shared" si="16"/>
        <v>2.6505209722041241</v>
      </c>
      <c r="T53" s="2">
        <f t="shared" si="5"/>
        <v>-1.6535919747370682</v>
      </c>
      <c r="U53" s="2">
        <f t="shared" si="6"/>
        <v>-2.7381680958956083</v>
      </c>
      <c r="V53" s="2"/>
      <c r="W53" s="10">
        <f t="shared" si="7"/>
        <v>2.7587609015714469</v>
      </c>
      <c r="AC53" s="1" t="str" cm="1">
        <f t="array" ref="AC53">_xlfn.IFS(W53&lt;=$AA$2+2*$AA$3,"setosa",W53&gt;$AA$10-2*$AA$11,"virginica",1&gt;0,"versicolor")</f>
        <v>versicolor</v>
      </c>
      <c r="AD53" s="1">
        <f t="shared" si="17"/>
        <v>1</v>
      </c>
    </row>
    <row r="54" spans="1:30">
      <c r="A54" s="1">
        <v>53</v>
      </c>
      <c r="B54" s="1" t="s">
        <v>2</v>
      </c>
      <c r="C54" s="2">
        <f>'Données brutes'!E54</f>
        <v>4.9000000000000004</v>
      </c>
      <c r="D54" s="2">
        <f>'Données brutes'!F54</f>
        <v>1.5</v>
      </c>
      <c r="E54" s="2">
        <f>'Données brutes'!C54</f>
        <v>6.9</v>
      </c>
      <c r="F54" s="2">
        <f>'Données brutes'!D54</f>
        <v>3.1</v>
      </c>
      <c r="Q54" s="1" t="s">
        <v>2</v>
      </c>
      <c r="R54" s="2">
        <f t="shared" si="15"/>
        <v>4.9000000000000004</v>
      </c>
      <c r="S54" s="2">
        <f t="shared" si="16"/>
        <v>2.6505209722041241</v>
      </c>
      <c r="T54" s="2">
        <f t="shared" si="5"/>
        <v>-1.7827788477634017</v>
      </c>
      <c r="U54" s="2">
        <f t="shared" si="6"/>
        <v>-2.6526003428988707</v>
      </c>
      <c r="V54" s="2"/>
      <c r="W54" s="10">
        <f t="shared" si="7"/>
        <v>3.1151417815418521</v>
      </c>
      <c r="AC54" s="1" t="str" cm="1">
        <f t="array" ref="AC54">_xlfn.IFS(W54&lt;=$AA$2+2*$AA$3,"setosa",W54&gt;$AA$10-2*$AA$11,"virginica",1&gt;0,"versicolor")</f>
        <v>versicolor</v>
      </c>
      <c r="AD54" s="1">
        <f t="shared" si="17"/>
        <v>1</v>
      </c>
    </row>
    <row r="55" spans="1:30">
      <c r="A55" s="1">
        <v>54</v>
      </c>
      <c r="B55" s="1" t="s">
        <v>2</v>
      </c>
      <c r="C55" s="2">
        <f>'Données brutes'!E55</f>
        <v>4</v>
      </c>
      <c r="D55" s="2">
        <f>'Données brutes'!F55</f>
        <v>1.3</v>
      </c>
      <c r="E55" s="2">
        <f>'Données brutes'!C55</f>
        <v>5.5</v>
      </c>
      <c r="F55" s="2">
        <f>'Données brutes'!D55</f>
        <v>2.2999999999999998</v>
      </c>
      <c r="Q55" s="1" t="s">
        <v>2</v>
      </c>
      <c r="R55" s="2">
        <f t="shared" si="15"/>
        <v>4</v>
      </c>
      <c r="S55" s="2">
        <f t="shared" si="16"/>
        <v>2.2971181759102413</v>
      </c>
      <c r="T55" s="2">
        <f t="shared" si="5"/>
        <v>-1.421055603289668</v>
      </c>
      <c r="U55" s="2">
        <f t="shared" si="6"/>
        <v>-1.9680583189249683</v>
      </c>
      <c r="V55" s="2"/>
      <c r="W55" s="10">
        <f t="shared" si="7"/>
        <v>2.908004253695605</v>
      </c>
      <c r="AC55" s="1" t="str" cm="1">
        <f t="array" ref="AC55">_xlfn.IFS(W55&lt;=$AA$2+2*$AA$3,"setosa",W55&gt;$AA$10-2*$AA$11,"virginica",1&gt;0,"versicolor")</f>
        <v>versicolor</v>
      </c>
      <c r="AD55" s="1">
        <f t="shared" si="17"/>
        <v>1</v>
      </c>
    </row>
    <row r="56" spans="1:30">
      <c r="A56" s="1">
        <v>55</v>
      </c>
      <c r="B56" s="1" t="s">
        <v>2</v>
      </c>
      <c r="C56" s="2">
        <f>'Données brutes'!E56</f>
        <v>4.5999999999999996</v>
      </c>
      <c r="D56" s="2">
        <f>'Données brutes'!F56</f>
        <v>1.5</v>
      </c>
      <c r="E56" s="2">
        <f>'Données brutes'!C56</f>
        <v>6.5</v>
      </c>
      <c r="F56" s="2">
        <f>'Données brutes'!D56</f>
        <v>2.8</v>
      </c>
      <c r="Q56" s="1" t="s">
        <v>2</v>
      </c>
      <c r="R56" s="2">
        <f t="shared" si="15"/>
        <v>4.5999999999999996</v>
      </c>
      <c r="S56" s="2">
        <f t="shared" si="16"/>
        <v>2.6505209722041241</v>
      </c>
      <c r="T56" s="2">
        <f t="shared" si="5"/>
        <v>-1.6794293493423347</v>
      </c>
      <c r="U56" s="2">
        <f t="shared" si="6"/>
        <v>-2.3958970839086571</v>
      </c>
      <c r="V56" s="2"/>
      <c r="W56" s="10">
        <f t="shared" si="7"/>
        <v>3.1751945389531318</v>
      </c>
      <c r="AC56" s="1" t="str" cm="1">
        <f t="array" ref="AC56">_xlfn.IFS(W56&lt;=$AA$2+2*$AA$3,"setosa",W56&gt;$AA$10-2*$AA$11,"virginica",1&gt;0,"versicolor")</f>
        <v>versicolor</v>
      </c>
      <c r="AD56" s="1">
        <f t="shared" si="17"/>
        <v>1</v>
      </c>
    </row>
    <row r="57" spans="1:30">
      <c r="A57" s="1">
        <v>56</v>
      </c>
      <c r="B57" s="1" t="s">
        <v>2</v>
      </c>
      <c r="C57" s="2">
        <f>'Données brutes'!E57</f>
        <v>4.5</v>
      </c>
      <c r="D57" s="2">
        <f>'Données brutes'!F57</f>
        <v>1.3</v>
      </c>
      <c r="E57" s="2">
        <f>'Données brutes'!C57</f>
        <v>5.7</v>
      </c>
      <c r="F57" s="2">
        <f>'Données brutes'!D57</f>
        <v>2.8</v>
      </c>
      <c r="Q57" s="1" t="s">
        <v>2</v>
      </c>
      <c r="R57" s="2">
        <f t="shared" si="15"/>
        <v>4.5</v>
      </c>
      <c r="S57" s="2">
        <f t="shared" si="16"/>
        <v>2.2971181759102413</v>
      </c>
      <c r="T57" s="2">
        <f t="shared" si="5"/>
        <v>-1.4727303525002013</v>
      </c>
      <c r="U57" s="2">
        <f t="shared" si="6"/>
        <v>-2.3958970839086571</v>
      </c>
      <c r="V57" s="2"/>
      <c r="W57" s="10">
        <f t="shared" si="7"/>
        <v>2.9284907395013833</v>
      </c>
      <c r="AC57" s="1" t="str" cm="1">
        <f t="array" ref="AC57">_xlfn.IFS(W57&lt;=$AA$2+2*$AA$3,"setosa",W57&gt;$AA$10-2*$AA$11,"virginica",1&gt;0,"versicolor")</f>
        <v>versicolor</v>
      </c>
      <c r="AD57" s="1">
        <f t="shared" si="17"/>
        <v>1</v>
      </c>
    </row>
    <row r="58" spans="1:30">
      <c r="A58" s="1">
        <v>57</v>
      </c>
      <c r="B58" s="1" t="s">
        <v>2</v>
      </c>
      <c r="C58" s="2">
        <f>'Données brutes'!E58</f>
        <v>4.7</v>
      </c>
      <c r="D58" s="2">
        <f>'Données brutes'!F58</f>
        <v>1.6</v>
      </c>
      <c r="E58" s="2">
        <f>'Données brutes'!C58</f>
        <v>6.3</v>
      </c>
      <c r="F58" s="2">
        <f>'Données brutes'!D58</f>
        <v>3.3</v>
      </c>
      <c r="Q58" s="1" t="s">
        <v>2</v>
      </c>
      <c r="R58" s="2">
        <f t="shared" si="15"/>
        <v>4.7</v>
      </c>
      <c r="S58" s="2">
        <f t="shared" si="16"/>
        <v>2.8272223703510662</v>
      </c>
      <c r="T58" s="2">
        <f t="shared" si="5"/>
        <v>-1.6277546001318013</v>
      </c>
      <c r="U58" s="2">
        <f t="shared" si="6"/>
        <v>-2.8237358488923459</v>
      </c>
      <c r="V58" s="2"/>
      <c r="W58" s="10">
        <f t="shared" si="7"/>
        <v>3.075731921326919</v>
      </c>
      <c r="AC58" s="1" t="str" cm="1">
        <f t="array" ref="AC58">_xlfn.IFS(W58&lt;=$AA$2+2*$AA$3,"setosa",W58&gt;$AA$10-2*$AA$11,"virginica",1&gt;0,"versicolor")</f>
        <v>versicolor</v>
      </c>
      <c r="AD58" s="1">
        <f t="shared" si="17"/>
        <v>1</v>
      </c>
    </row>
    <row r="59" spans="1:30">
      <c r="A59" s="1">
        <v>58</v>
      </c>
      <c r="B59" s="1" t="s">
        <v>2</v>
      </c>
      <c r="C59" s="2">
        <f>'Données brutes'!E59</f>
        <v>3.3</v>
      </c>
      <c r="D59" s="2">
        <f>'Données brutes'!F59</f>
        <v>1</v>
      </c>
      <c r="E59" s="2">
        <f>'Données brutes'!C59</f>
        <v>4.9000000000000004</v>
      </c>
      <c r="F59" s="2">
        <f>'Données brutes'!D59</f>
        <v>2.4</v>
      </c>
      <c r="Q59" s="1" t="s">
        <v>2</v>
      </c>
      <c r="R59" s="2">
        <f t="shared" si="15"/>
        <v>3.3</v>
      </c>
      <c r="S59" s="2">
        <f t="shared" si="16"/>
        <v>1.7670139814694161</v>
      </c>
      <c r="T59" s="2">
        <f t="shared" si="5"/>
        <v>-1.2660313556580678</v>
      </c>
      <c r="U59" s="2">
        <f t="shared" si="6"/>
        <v>-2.0536260719217059</v>
      </c>
      <c r="V59" s="2"/>
      <c r="W59" s="10">
        <f t="shared" si="7"/>
        <v>1.7473565538896425</v>
      </c>
      <c r="AC59" s="1" t="str" cm="1">
        <f t="array" ref="AC59">_xlfn.IFS(W59&lt;=$AA$2+2*$AA$3,"setosa",W59&gt;$AA$10-2*$AA$11,"virginica",1&gt;0,"versicolor")</f>
        <v>versicolor</v>
      </c>
      <c r="AD59" s="1">
        <f t="shared" si="17"/>
        <v>1</v>
      </c>
    </row>
    <row r="60" spans="1:30">
      <c r="A60" s="1">
        <v>59</v>
      </c>
      <c r="B60" s="1" t="s">
        <v>2</v>
      </c>
      <c r="C60" s="2">
        <f>'Données brutes'!E60</f>
        <v>4.5999999999999996</v>
      </c>
      <c r="D60" s="2">
        <f>'Données brutes'!F60</f>
        <v>1.3</v>
      </c>
      <c r="E60" s="2">
        <f>'Données brutes'!C60</f>
        <v>6.6</v>
      </c>
      <c r="F60" s="2">
        <f>'Données brutes'!D60</f>
        <v>2.9</v>
      </c>
      <c r="Q60" s="1" t="s">
        <v>2</v>
      </c>
      <c r="R60" s="2">
        <f t="shared" si="15"/>
        <v>4.5999999999999996</v>
      </c>
      <c r="S60" s="2">
        <f t="shared" si="16"/>
        <v>2.2971181759102413</v>
      </c>
      <c r="T60" s="2">
        <f t="shared" si="5"/>
        <v>-1.7052667239476014</v>
      </c>
      <c r="U60" s="2">
        <f t="shared" si="6"/>
        <v>-2.4814648369053947</v>
      </c>
      <c r="V60" s="2"/>
      <c r="W60" s="10">
        <f t="shared" si="7"/>
        <v>2.7103866150572449</v>
      </c>
      <c r="AC60" s="1" t="str" cm="1">
        <f t="array" ref="AC60">_xlfn.IFS(W60&lt;=$AA$2+2*$AA$3,"setosa",W60&gt;$AA$10-2*$AA$11,"virginica",1&gt;0,"versicolor")</f>
        <v>versicolor</v>
      </c>
      <c r="AD60" s="1">
        <f t="shared" si="17"/>
        <v>1</v>
      </c>
    </row>
    <row r="61" spans="1:30">
      <c r="A61" s="1">
        <v>60</v>
      </c>
      <c r="B61" s="1" t="s">
        <v>2</v>
      </c>
      <c r="C61" s="2">
        <f>'Données brutes'!E61</f>
        <v>3.9</v>
      </c>
      <c r="D61" s="2">
        <f>'Données brutes'!F61</f>
        <v>1.4</v>
      </c>
      <c r="E61" s="2">
        <f>'Données brutes'!C61</f>
        <v>5.2</v>
      </c>
      <c r="F61" s="2">
        <f>'Données brutes'!D61</f>
        <v>2.7</v>
      </c>
      <c r="Q61" s="1" t="s">
        <v>2</v>
      </c>
      <c r="R61" s="2">
        <f t="shared" si="15"/>
        <v>3.9</v>
      </c>
      <c r="S61" s="2">
        <f t="shared" si="16"/>
        <v>2.4738195740571824</v>
      </c>
      <c r="T61" s="2">
        <f t="shared" si="5"/>
        <v>-1.3435434794738679</v>
      </c>
      <c r="U61" s="2">
        <f t="shared" si="6"/>
        <v>-2.3103293309119195</v>
      </c>
      <c r="V61" s="2"/>
      <c r="W61" s="10">
        <f t="shared" si="7"/>
        <v>2.7199467636713948</v>
      </c>
      <c r="AC61" s="1" t="str" cm="1">
        <f t="array" ref="AC61">_xlfn.IFS(W61&lt;=$AA$2+2*$AA$3,"setosa",W61&gt;$AA$10-2*$AA$11,"virginica",1&gt;0,"versicolor")</f>
        <v>versicolor</v>
      </c>
      <c r="AD61" s="1">
        <f t="shared" si="17"/>
        <v>1</v>
      </c>
    </row>
    <row r="62" spans="1:30">
      <c r="A62" s="1">
        <v>61</v>
      </c>
      <c r="B62" s="1" t="s">
        <v>2</v>
      </c>
      <c r="C62" s="2">
        <f>'Données brutes'!E62</f>
        <v>3.5</v>
      </c>
      <c r="D62" s="2">
        <f>'Données brutes'!F62</f>
        <v>1</v>
      </c>
      <c r="E62" s="2">
        <f>'Données brutes'!C62</f>
        <v>5</v>
      </c>
      <c r="F62" s="2">
        <f>'Données brutes'!D62</f>
        <v>2</v>
      </c>
      <c r="Q62" s="1" t="s">
        <v>2</v>
      </c>
      <c r="R62" s="2">
        <f t="shared" si="15"/>
        <v>3.5</v>
      </c>
      <c r="S62" s="2">
        <f t="shared" si="16"/>
        <v>1.7670139814694161</v>
      </c>
      <c r="T62" s="2">
        <f t="shared" si="5"/>
        <v>-1.2918687302633345</v>
      </c>
      <c r="U62" s="2">
        <f t="shared" si="6"/>
        <v>-1.7113550599347551</v>
      </c>
      <c r="V62" s="2"/>
      <c r="W62" s="10">
        <f t="shared" si="7"/>
        <v>2.263790191271327</v>
      </c>
      <c r="AC62" s="1" t="str" cm="1">
        <f t="array" ref="AC62">_xlfn.IFS(W62&lt;=$AA$2+2*$AA$3,"setosa",W62&gt;$AA$10-2*$AA$11,"virginica",1&gt;0,"versicolor")</f>
        <v>versicolor</v>
      </c>
      <c r="AD62" s="1">
        <f t="shared" si="17"/>
        <v>1</v>
      </c>
    </row>
    <row r="63" spans="1:30">
      <c r="A63" s="1">
        <v>62</v>
      </c>
      <c r="B63" s="1" t="s">
        <v>2</v>
      </c>
      <c r="C63" s="2">
        <f>'Données brutes'!E63</f>
        <v>4.2</v>
      </c>
      <c r="D63" s="2">
        <f>'Données brutes'!F63</f>
        <v>1.5</v>
      </c>
      <c r="E63" s="2">
        <f>'Données brutes'!C63</f>
        <v>5.9</v>
      </c>
      <c r="F63" s="2">
        <f>'Données brutes'!D63</f>
        <v>3</v>
      </c>
      <c r="Q63" s="1" t="s">
        <v>2</v>
      </c>
      <c r="R63" s="2">
        <f t="shared" si="15"/>
        <v>4.2</v>
      </c>
      <c r="S63" s="2">
        <f t="shared" si="16"/>
        <v>2.6505209722041241</v>
      </c>
      <c r="T63" s="2">
        <f t="shared" si="5"/>
        <v>-1.5244051017107347</v>
      </c>
      <c r="U63" s="2">
        <f t="shared" si="6"/>
        <v>-2.5670325899021327</v>
      </c>
      <c r="V63" s="2"/>
      <c r="W63" s="10">
        <f t="shared" si="7"/>
        <v>2.7590832805912573</v>
      </c>
      <c r="AC63" s="1" t="str" cm="1">
        <f t="array" ref="AC63">_xlfn.IFS(W63&lt;=$AA$2+2*$AA$3,"setosa",W63&gt;$AA$10-2*$AA$11,"virginica",1&gt;0,"versicolor")</f>
        <v>versicolor</v>
      </c>
      <c r="AD63" s="1">
        <f t="shared" si="17"/>
        <v>1</v>
      </c>
    </row>
    <row r="64" spans="1:30">
      <c r="A64" s="1">
        <v>63</v>
      </c>
      <c r="B64" s="1" t="s">
        <v>2</v>
      </c>
      <c r="C64" s="2">
        <f>'Données brutes'!E64</f>
        <v>4</v>
      </c>
      <c r="D64" s="2">
        <f>'Données brutes'!F64</f>
        <v>1</v>
      </c>
      <c r="E64" s="2">
        <f>'Données brutes'!C64</f>
        <v>6</v>
      </c>
      <c r="F64" s="2">
        <f>'Données brutes'!D64</f>
        <v>2.2000000000000002</v>
      </c>
      <c r="Q64" s="1" t="s">
        <v>2</v>
      </c>
      <c r="R64" s="2">
        <f t="shared" si="15"/>
        <v>4</v>
      </c>
      <c r="S64" s="2">
        <f t="shared" si="16"/>
        <v>1.7670139814694161</v>
      </c>
      <c r="T64" s="2">
        <f t="shared" si="5"/>
        <v>-1.5502424763160012</v>
      </c>
      <c r="U64" s="2">
        <f t="shared" si="6"/>
        <v>-1.8824905659282307</v>
      </c>
      <c r="V64" s="2"/>
      <c r="W64" s="10">
        <f t="shared" si="7"/>
        <v>2.3342809392251849</v>
      </c>
      <c r="AC64" s="1" t="str" cm="1">
        <f t="array" ref="AC64">_xlfn.IFS(W64&lt;=$AA$2+2*$AA$3,"setosa",W64&gt;$AA$10-2*$AA$11,"virginica",1&gt;0,"versicolor")</f>
        <v>versicolor</v>
      </c>
      <c r="AD64" s="1">
        <f t="shared" si="17"/>
        <v>1</v>
      </c>
    </row>
    <row r="65" spans="1:30">
      <c r="A65" s="1">
        <v>64</v>
      </c>
      <c r="B65" s="1" t="s">
        <v>2</v>
      </c>
      <c r="C65" s="2">
        <f>'Données brutes'!E65</f>
        <v>4.7</v>
      </c>
      <c r="D65" s="2">
        <f>'Données brutes'!F65</f>
        <v>1.4</v>
      </c>
      <c r="E65" s="2">
        <f>'Données brutes'!C65</f>
        <v>6.1</v>
      </c>
      <c r="F65" s="2">
        <f>'Données brutes'!D65</f>
        <v>2.9</v>
      </c>
      <c r="Q65" s="1" t="s">
        <v>2</v>
      </c>
      <c r="R65" s="2">
        <f t="shared" si="15"/>
        <v>4.7</v>
      </c>
      <c r="S65" s="2">
        <f t="shared" si="16"/>
        <v>2.4738195740571824</v>
      </c>
      <c r="T65" s="2">
        <f t="shared" si="5"/>
        <v>-1.5760798509212679</v>
      </c>
      <c r="U65" s="2">
        <f t="shared" si="6"/>
        <v>-2.4814648369053947</v>
      </c>
      <c r="V65" s="2"/>
      <c r="W65" s="10">
        <f t="shared" si="7"/>
        <v>3.1162748862305198</v>
      </c>
      <c r="AC65" s="1" t="str" cm="1">
        <f t="array" ref="AC65">_xlfn.IFS(W65&lt;=$AA$2+2*$AA$3,"setosa",W65&gt;$AA$10-2*$AA$11,"virginica",1&gt;0,"versicolor")</f>
        <v>versicolor</v>
      </c>
      <c r="AD65" s="1">
        <f t="shared" si="17"/>
        <v>1</v>
      </c>
    </row>
    <row r="66" spans="1:30">
      <c r="A66" s="1">
        <v>65</v>
      </c>
      <c r="B66" s="1" t="s">
        <v>2</v>
      </c>
      <c r="C66" s="2">
        <f>'Données brutes'!E66</f>
        <v>3.6</v>
      </c>
      <c r="D66" s="2">
        <f>'Données brutes'!F66</f>
        <v>1.3</v>
      </c>
      <c r="E66" s="2">
        <f>'Données brutes'!C66</f>
        <v>5.6</v>
      </c>
      <c r="F66" s="2">
        <f>'Données brutes'!D66</f>
        <v>2.9</v>
      </c>
      <c r="Q66" s="1" t="s">
        <v>2</v>
      </c>
      <c r="R66" s="2">
        <f t="shared" ref="R66:R97" si="18">$O$2*C66+$O$7*C66*C66+$O$9*C66*D66</f>
        <v>3.6</v>
      </c>
      <c r="S66" s="2">
        <f t="shared" ref="S66:S97" si="19">$O$3*D66+$O$8*D66*D66</f>
        <v>2.2971181759102413</v>
      </c>
      <c r="T66" s="2">
        <f t="shared" si="5"/>
        <v>-1.4468929778949344</v>
      </c>
      <c r="U66" s="2">
        <f t="shared" si="6"/>
        <v>-2.4814648369053947</v>
      </c>
      <c r="V66" s="2"/>
      <c r="W66" s="10">
        <f t="shared" si="7"/>
        <v>1.9687603611099123</v>
      </c>
      <c r="AC66" s="1" t="str" cm="1">
        <f t="array" ref="AC66">_xlfn.IFS(W66&lt;=$AA$2+2*$AA$3,"setosa",W66&gt;$AA$10-2*$AA$11,"virginica",1&gt;0,"versicolor")</f>
        <v>versicolor</v>
      </c>
      <c r="AD66" s="1">
        <f t="shared" ref="AD66:AD97" si="20">IF(AC66=Q66,1,0)</f>
        <v>1</v>
      </c>
    </row>
    <row r="67" spans="1:30">
      <c r="A67" s="1">
        <v>66</v>
      </c>
      <c r="B67" s="1" t="s">
        <v>2</v>
      </c>
      <c r="C67" s="2">
        <f>'Données brutes'!E67</f>
        <v>4.4000000000000004</v>
      </c>
      <c r="D67" s="2">
        <f>'Données brutes'!F67</f>
        <v>1.4</v>
      </c>
      <c r="E67" s="2">
        <f>'Données brutes'!C67</f>
        <v>6.7</v>
      </c>
      <c r="F67" s="2">
        <f>'Données brutes'!D67</f>
        <v>3.1</v>
      </c>
      <c r="Q67" s="1" t="s">
        <v>2</v>
      </c>
      <c r="R67" s="2">
        <f t="shared" si="18"/>
        <v>4.4000000000000004</v>
      </c>
      <c r="S67" s="2">
        <f t="shared" si="19"/>
        <v>2.4738195740571824</v>
      </c>
      <c r="T67" s="2">
        <f t="shared" ref="T67:T130" si="21">$O$4*E67</f>
        <v>-1.7311040985528683</v>
      </c>
      <c r="U67" s="2">
        <f t="shared" ref="U67:U130" si="22">$O$5*F67</f>
        <v>-2.6526003428988707</v>
      </c>
      <c r="V67" s="2"/>
      <c r="W67" s="10">
        <f t="shared" ref="W67:W130" si="23">SUM(R67:U67)</f>
        <v>2.4901151326054443</v>
      </c>
      <c r="AC67" s="1" t="str" cm="1">
        <f t="array" ref="AC67">_xlfn.IFS(W67&lt;=$AA$2+2*$AA$3,"setosa",W67&gt;$AA$10-2*$AA$11,"virginica",1&gt;0,"versicolor")</f>
        <v>versicolor</v>
      </c>
      <c r="AD67" s="1">
        <f t="shared" si="20"/>
        <v>1</v>
      </c>
    </row>
    <row r="68" spans="1:30">
      <c r="A68" s="1">
        <v>67</v>
      </c>
      <c r="B68" s="1" t="s">
        <v>2</v>
      </c>
      <c r="C68" s="2">
        <f>'Données brutes'!E68</f>
        <v>4.5</v>
      </c>
      <c r="D68" s="2">
        <f>'Données brutes'!F68</f>
        <v>1.5</v>
      </c>
      <c r="E68" s="2">
        <f>'Données brutes'!C68</f>
        <v>5.6</v>
      </c>
      <c r="F68" s="2">
        <f>'Données brutes'!D68</f>
        <v>3</v>
      </c>
      <c r="Q68" s="1" t="s">
        <v>2</v>
      </c>
      <c r="R68" s="2">
        <f t="shared" si="18"/>
        <v>4.5</v>
      </c>
      <c r="S68" s="2">
        <f t="shared" si="19"/>
        <v>2.6505209722041241</v>
      </c>
      <c r="T68" s="2">
        <f t="shared" si="21"/>
        <v>-1.4468929778949344</v>
      </c>
      <c r="U68" s="2">
        <f t="shared" si="22"/>
        <v>-2.5670325899021327</v>
      </c>
      <c r="V68" s="2"/>
      <c r="W68" s="10">
        <f t="shared" si="23"/>
        <v>3.1365954044070561</v>
      </c>
      <c r="AC68" s="1" t="str" cm="1">
        <f t="array" ref="AC68">_xlfn.IFS(W68&lt;=$AA$2+2*$AA$3,"setosa",W68&gt;$AA$10-2*$AA$11,"virginica",1&gt;0,"versicolor")</f>
        <v>versicolor</v>
      </c>
      <c r="AD68" s="1">
        <f t="shared" si="20"/>
        <v>1</v>
      </c>
    </row>
    <row r="69" spans="1:30">
      <c r="A69" s="1">
        <v>68</v>
      </c>
      <c r="B69" s="1" t="s">
        <v>2</v>
      </c>
      <c r="C69" s="2">
        <f>'Données brutes'!E69</f>
        <v>4.0999999999999996</v>
      </c>
      <c r="D69" s="2">
        <f>'Données brutes'!F69</f>
        <v>1</v>
      </c>
      <c r="E69" s="2">
        <f>'Données brutes'!C69</f>
        <v>5.8</v>
      </c>
      <c r="F69" s="2">
        <f>'Données brutes'!D69</f>
        <v>2.7</v>
      </c>
      <c r="Q69" s="1" t="s">
        <v>2</v>
      </c>
      <c r="R69" s="2">
        <f t="shared" si="18"/>
        <v>4.0999999999999996</v>
      </c>
      <c r="S69" s="2">
        <f t="shared" si="19"/>
        <v>1.7670139814694161</v>
      </c>
      <c r="T69" s="2">
        <f t="shared" si="21"/>
        <v>-1.4985677271054678</v>
      </c>
      <c r="U69" s="2">
        <f t="shared" si="22"/>
        <v>-2.3103293309119195</v>
      </c>
      <c r="V69" s="2"/>
      <c r="W69" s="10">
        <f t="shared" si="23"/>
        <v>2.0581169234520287</v>
      </c>
      <c r="AC69" s="1" t="str" cm="1">
        <f t="array" ref="AC69">_xlfn.IFS(W69&lt;=$AA$2+2*$AA$3,"setosa",W69&gt;$AA$10-2*$AA$11,"virginica",1&gt;0,"versicolor")</f>
        <v>versicolor</v>
      </c>
      <c r="AD69" s="1">
        <f t="shared" si="20"/>
        <v>1</v>
      </c>
    </row>
    <row r="70" spans="1:30">
      <c r="A70" s="1">
        <v>69</v>
      </c>
      <c r="B70" s="1" t="s">
        <v>2</v>
      </c>
      <c r="C70" s="2">
        <f>'Données brutes'!E70</f>
        <v>4.5</v>
      </c>
      <c r="D70" s="2">
        <f>'Données brutes'!F70</f>
        <v>1.5</v>
      </c>
      <c r="E70" s="2">
        <f>'Données brutes'!C70</f>
        <v>6.2</v>
      </c>
      <c r="F70" s="2">
        <f>'Données brutes'!D70</f>
        <v>2.2000000000000002</v>
      </c>
      <c r="Q70" s="1" t="s">
        <v>2</v>
      </c>
      <c r="R70" s="2">
        <f t="shared" si="18"/>
        <v>4.5</v>
      </c>
      <c r="S70" s="2">
        <f t="shared" si="19"/>
        <v>2.6505209722041241</v>
      </c>
      <c r="T70" s="2">
        <f t="shared" si="21"/>
        <v>-1.6019172255265348</v>
      </c>
      <c r="U70" s="2">
        <f t="shared" si="22"/>
        <v>-1.8824905659282307</v>
      </c>
      <c r="V70" s="2"/>
      <c r="W70" s="10">
        <f t="shared" si="23"/>
        <v>3.6661131807493583</v>
      </c>
      <c r="AC70" s="1" t="str" cm="1">
        <f t="array" ref="AC70">_xlfn.IFS(W70&lt;=$AA$2+2*$AA$3,"setosa",W70&gt;$AA$10-2*$AA$11,"virginica",1&gt;0,"versicolor")</f>
        <v>virginica</v>
      </c>
      <c r="AD70" s="1">
        <f t="shared" si="20"/>
        <v>0</v>
      </c>
    </row>
    <row r="71" spans="1:30">
      <c r="A71" s="1">
        <v>70</v>
      </c>
      <c r="B71" s="1" t="s">
        <v>2</v>
      </c>
      <c r="C71" s="2">
        <f>'Données brutes'!E71</f>
        <v>3.9</v>
      </c>
      <c r="D71" s="2">
        <f>'Données brutes'!F71</f>
        <v>1.1000000000000001</v>
      </c>
      <c r="E71" s="2">
        <f>'Données brutes'!C71</f>
        <v>5.6</v>
      </c>
      <c r="F71" s="2">
        <f>'Données brutes'!D71</f>
        <v>2.5</v>
      </c>
      <c r="Q71" s="1" t="s">
        <v>2</v>
      </c>
      <c r="R71" s="2">
        <f t="shared" si="18"/>
        <v>3.9</v>
      </c>
      <c r="S71" s="2">
        <f t="shared" si="19"/>
        <v>1.943715379616358</v>
      </c>
      <c r="T71" s="2">
        <f t="shared" si="21"/>
        <v>-1.4468929778949344</v>
      </c>
      <c r="U71" s="2">
        <f t="shared" si="22"/>
        <v>-2.1391938249184439</v>
      </c>
      <c r="V71" s="2"/>
      <c r="W71" s="10">
        <f t="shared" si="23"/>
        <v>2.2576285768029787</v>
      </c>
      <c r="AC71" s="1" t="str" cm="1">
        <f t="array" ref="AC71">_xlfn.IFS(W71&lt;=$AA$2+2*$AA$3,"setosa",W71&gt;$AA$10-2*$AA$11,"virginica",1&gt;0,"versicolor")</f>
        <v>versicolor</v>
      </c>
      <c r="AD71" s="1">
        <f t="shared" si="20"/>
        <v>1</v>
      </c>
    </row>
    <row r="72" spans="1:30">
      <c r="A72" s="1">
        <v>71</v>
      </c>
      <c r="B72" s="1" t="s">
        <v>2</v>
      </c>
      <c r="C72" s="2">
        <f>'Données brutes'!E72</f>
        <v>4.8</v>
      </c>
      <c r="D72" s="2">
        <f>'Données brutes'!F72</f>
        <v>1.8</v>
      </c>
      <c r="E72" s="2">
        <f>'Données brutes'!C72</f>
        <v>5.9</v>
      </c>
      <c r="F72" s="2">
        <f>'Données brutes'!D72</f>
        <v>3.2</v>
      </c>
      <c r="Q72" s="1" t="s">
        <v>2</v>
      </c>
      <c r="R72" s="2">
        <f t="shared" si="18"/>
        <v>4.8</v>
      </c>
      <c r="S72" s="2">
        <f t="shared" si="19"/>
        <v>3.180625166644949</v>
      </c>
      <c r="T72" s="2">
        <f t="shared" si="21"/>
        <v>-1.5244051017107347</v>
      </c>
      <c r="U72" s="2">
        <f t="shared" si="22"/>
        <v>-2.7381680958956083</v>
      </c>
      <c r="V72" s="2"/>
      <c r="W72" s="10">
        <f t="shared" si="23"/>
        <v>3.7180519690386054</v>
      </c>
      <c r="AC72" s="1" t="str" cm="1">
        <f t="array" ref="AC72">_xlfn.IFS(W72&lt;=$AA$2+2*$AA$3,"setosa",W72&gt;$AA$10-2*$AA$11,"virginica",1&gt;0,"versicolor")</f>
        <v>virginica</v>
      </c>
      <c r="AD72" s="1">
        <f t="shared" si="20"/>
        <v>0</v>
      </c>
    </row>
    <row r="73" spans="1:30">
      <c r="A73" s="1">
        <v>72</v>
      </c>
      <c r="B73" s="1" t="s">
        <v>2</v>
      </c>
      <c r="C73" s="2">
        <f>'Données brutes'!E73</f>
        <v>4</v>
      </c>
      <c r="D73" s="2">
        <f>'Données brutes'!F73</f>
        <v>1.3</v>
      </c>
      <c r="E73" s="2">
        <f>'Données brutes'!C73</f>
        <v>6.1</v>
      </c>
      <c r="F73" s="2">
        <f>'Données brutes'!D73</f>
        <v>2.8</v>
      </c>
      <c r="Q73" s="1" t="s">
        <v>2</v>
      </c>
      <c r="R73" s="2">
        <f t="shared" si="18"/>
        <v>4</v>
      </c>
      <c r="S73" s="2">
        <f t="shared" si="19"/>
        <v>2.2971181759102413</v>
      </c>
      <c r="T73" s="2">
        <f t="shared" si="21"/>
        <v>-1.5760798509212679</v>
      </c>
      <c r="U73" s="2">
        <f t="shared" si="22"/>
        <v>-2.3958970839086571</v>
      </c>
      <c r="V73" s="2"/>
      <c r="W73" s="10">
        <f t="shared" si="23"/>
        <v>2.3251412410803165</v>
      </c>
      <c r="AC73" s="1" t="str" cm="1">
        <f t="array" ref="AC73">_xlfn.IFS(W73&lt;=$AA$2+2*$AA$3,"setosa",W73&gt;$AA$10-2*$AA$11,"virginica",1&gt;0,"versicolor")</f>
        <v>versicolor</v>
      </c>
      <c r="AD73" s="1">
        <f t="shared" si="20"/>
        <v>1</v>
      </c>
    </row>
    <row r="74" spans="1:30">
      <c r="A74" s="1">
        <v>73</v>
      </c>
      <c r="B74" s="1" t="s">
        <v>2</v>
      </c>
      <c r="C74" s="2">
        <f>'Données brutes'!E74</f>
        <v>4.9000000000000004</v>
      </c>
      <c r="D74" s="2">
        <f>'Données brutes'!F74</f>
        <v>1.5</v>
      </c>
      <c r="E74" s="2">
        <f>'Données brutes'!C74</f>
        <v>6.3</v>
      </c>
      <c r="F74" s="2">
        <f>'Données brutes'!D74</f>
        <v>2.5</v>
      </c>
      <c r="Q74" s="1" t="s">
        <v>2</v>
      </c>
      <c r="R74" s="2">
        <f t="shared" si="18"/>
        <v>4.9000000000000004</v>
      </c>
      <c r="S74" s="2">
        <f t="shared" si="19"/>
        <v>2.6505209722041241</v>
      </c>
      <c r="T74" s="2">
        <f t="shared" si="21"/>
        <v>-1.6277546001318013</v>
      </c>
      <c r="U74" s="2">
        <f t="shared" si="22"/>
        <v>-2.1391938249184439</v>
      </c>
      <c r="V74" s="2"/>
      <c r="W74" s="10">
        <f t="shared" si="23"/>
        <v>3.7835725471538786</v>
      </c>
      <c r="AC74" s="1" t="str" cm="1">
        <f t="array" ref="AC74">_xlfn.IFS(W74&lt;=$AA$2+2*$AA$3,"setosa",W74&gt;$AA$10-2*$AA$11,"virginica",1&gt;0,"versicolor")</f>
        <v>virginica</v>
      </c>
      <c r="AD74" s="1">
        <f t="shared" si="20"/>
        <v>0</v>
      </c>
    </row>
    <row r="75" spans="1:30">
      <c r="A75" s="1">
        <v>74</v>
      </c>
      <c r="B75" s="1" t="s">
        <v>2</v>
      </c>
      <c r="C75" s="2">
        <f>'Données brutes'!E75</f>
        <v>4.7</v>
      </c>
      <c r="D75" s="2">
        <f>'Données brutes'!F75</f>
        <v>1.2</v>
      </c>
      <c r="E75" s="2">
        <f>'Données brutes'!C75</f>
        <v>6.1</v>
      </c>
      <c r="F75" s="2">
        <f>'Données brutes'!D75</f>
        <v>2.8</v>
      </c>
      <c r="Q75" s="1" t="s">
        <v>2</v>
      </c>
      <c r="R75" s="2">
        <f t="shared" si="18"/>
        <v>4.7</v>
      </c>
      <c r="S75" s="2">
        <f t="shared" si="19"/>
        <v>2.1204167777632992</v>
      </c>
      <c r="T75" s="2">
        <f t="shared" si="21"/>
        <v>-1.5760798509212679</v>
      </c>
      <c r="U75" s="2">
        <f t="shared" si="22"/>
        <v>-2.3958970839086571</v>
      </c>
      <c r="V75" s="2"/>
      <c r="W75" s="10">
        <f t="shared" si="23"/>
        <v>2.8484398429333742</v>
      </c>
      <c r="AC75" s="1" t="str" cm="1">
        <f t="array" ref="AC75">_xlfn.IFS(W75&lt;=$AA$2+2*$AA$3,"setosa",W75&gt;$AA$10-2*$AA$11,"virginica",1&gt;0,"versicolor")</f>
        <v>versicolor</v>
      </c>
      <c r="AD75" s="1">
        <f t="shared" si="20"/>
        <v>1</v>
      </c>
    </row>
    <row r="76" spans="1:30">
      <c r="A76" s="1">
        <v>75</v>
      </c>
      <c r="B76" s="1" t="s">
        <v>2</v>
      </c>
      <c r="C76" s="2">
        <f>'Données brutes'!E76</f>
        <v>4.3</v>
      </c>
      <c r="D76" s="2">
        <f>'Données brutes'!F76</f>
        <v>1.3</v>
      </c>
      <c r="E76" s="2">
        <f>'Données brutes'!C76</f>
        <v>6.4</v>
      </c>
      <c r="F76" s="2">
        <f>'Données brutes'!D76</f>
        <v>2.9</v>
      </c>
      <c r="Q76" s="1" t="s">
        <v>2</v>
      </c>
      <c r="R76" s="2">
        <f t="shared" si="18"/>
        <v>4.3</v>
      </c>
      <c r="S76" s="2">
        <f t="shared" si="19"/>
        <v>2.2971181759102413</v>
      </c>
      <c r="T76" s="2">
        <f t="shared" si="21"/>
        <v>-1.6535919747370682</v>
      </c>
      <c r="U76" s="2">
        <f t="shared" si="22"/>
        <v>-2.4814648369053947</v>
      </c>
      <c r="V76" s="2"/>
      <c r="W76" s="10">
        <f t="shared" si="23"/>
        <v>2.462061364267778</v>
      </c>
      <c r="AC76" s="1" t="str" cm="1">
        <f t="array" ref="AC76">_xlfn.IFS(W76&lt;=$AA$2+2*$AA$3,"setosa",W76&gt;$AA$10-2*$AA$11,"virginica",1&gt;0,"versicolor")</f>
        <v>versicolor</v>
      </c>
      <c r="AD76" s="1">
        <f t="shared" si="20"/>
        <v>1</v>
      </c>
    </row>
    <row r="77" spans="1:30">
      <c r="A77" s="1">
        <v>76</v>
      </c>
      <c r="B77" s="1" t="s">
        <v>2</v>
      </c>
      <c r="C77" s="2">
        <f>'Données brutes'!E77</f>
        <v>4.4000000000000004</v>
      </c>
      <c r="D77" s="2">
        <f>'Données brutes'!F77</f>
        <v>1.4</v>
      </c>
      <c r="E77" s="2">
        <f>'Données brutes'!C77</f>
        <v>6.6</v>
      </c>
      <c r="F77" s="2">
        <f>'Données brutes'!D77</f>
        <v>3</v>
      </c>
      <c r="Q77" s="1" t="s">
        <v>2</v>
      </c>
      <c r="R77" s="2">
        <f t="shared" si="18"/>
        <v>4.4000000000000004</v>
      </c>
      <c r="S77" s="2">
        <f t="shared" si="19"/>
        <v>2.4738195740571824</v>
      </c>
      <c r="T77" s="2">
        <f t="shared" si="21"/>
        <v>-1.7052667239476014</v>
      </c>
      <c r="U77" s="2">
        <f t="shared" si="22"/>
        <v>-2.5670325899021327</v>
      </c>
      <c r="V77" s="2"/>
      <c r="W77" s="10">
        <f t="shared" si="23"/>
        <v>2.6015202602074492</v>
      </c>
      <c r="AC77" s="1" t="str" cm="1">
        <f t="array" ref="AC77">_xlfn.IFS(W77&lt;=$AA$2+2*$AA$3,"setosa",W77&gt;$AA$10-2*$AA$11,"virginica",1&gt;0,"versicolor")</f>
        <v>versicolor</v>
      </c>
      <c r="AD77" s="1">
        <f t="shared" si="20"/>
        <v>1</v>
      </c>
    </row>
    <row r="78" spans="1:30">
      <c r="A78" s="1">
        <v>77</v>
      </c>
      <c r="B78" s="1" t="s">
        <v>2</v>
      </c>
      <c r="C78" s="2">
        <f>'Données brutes'!E78</f>
        <v>4.8</v>
      </c>
      <c r="D78" s="2">
        <f>'Données brutes'!F78</f>
        <v>1.4</v>
      </c>
      <c r="E78" s="2">
        <f>'Données brutes'!C78</f>
        <v>6.8</v>
      </c>
      <c r="F78" s="2">
        <f>'Données brutes'!D78</f>
        <v>2.8</v>
      </c>
      <c r="Q78" s="1" t="s">
        <v>2</v>
      </c>
      <c r="R78" s="2">
        <f t="shared" si="18"/>
        <v>4.8</v>
      </c>
      <c r="S78" s="2">
        <f t="shared" si="19"/>
        <v>2.4738195740571824</v>
      </c>
      <c r="T78" s="2">
        <f t="shared" si="21"/>
        <v>-1.7569414731581348</v>
      </c>
      <c r="U78" s="2">
        <f t="shared" si="22"/>
        <v>-2.3958970839086571</v>
      </c>
      <c r="V78" s="2"/>
      <c r="W78" s="10">
        <f t="shared" si="23"/>
        <v>3.1209810169903904</v>
      </c>
      <c r="AC78" s="1" t="str" cm="1">
        <f t="array" ref="AC78">_xlfn.IFS(W78&lt;=$AA$2+2*$AA$3,"setosa",W78&gt;$AA$10-2*$AA$11,"virginica",1&gt;0,"versicolor")</f>
        <v>versicolor</v>
      </c>
      <c r="AD78" s="1">
        <f t="shared" si="20"/>
        <v>1</v>
      </c>
    </row>
    <row r="79" spans="1:30">
      <c r="A79" s="1">
        <v>78</v>
      </c>
      <c r="B79" s="1" t="s">
        <v>2</v>
      </c>
      <c r="C79" s="2">
        <f>'Données brutes'!E79</f>
        <v>5</v>
      </c>
      <c r="D79" s="2">
        <f>'Données brutes'!F79</f>
        <v>1.7</v>
      </c>
      <c r="E79" s="2">
        <f>'Données brutes'!C79</f>
        <v>6.7</v>
      </c>
      <c r="F79" s="2">
        <f>'Données brutes'!D79</f>
        <v>3</v>
      </c>
      <c r="Q79" s="1" t="s">
        <v>2</v>
      </c>
      <c r="R79" s="2">
        <f t="shared" si="18"/>
        <v>5</v>
      </c>
      <c r="S79" s="2">
        <f t="shared" si="19"/>
        <v>3.0039237684980074</v>
      </c>
      <c r="T79" s="2">
        <f t="shared" si="21"/>
        <v>-1.7311040985528683</v>
      </c>
      <c r="U79" s="2">
        <f t="shared" si="22"/>
        <v>-2.5670325899021327</v>
      </c>
      <c r="V79" s="2"/>
      <c r="W79" s="10">
        <f t="shared" si="23"/>
        <v>3.7057870800430059</v>
      </c>
      <c r="AC79" s="1" t="str" cm="1">
        <f t="array" ref="AC79">_xlfn.IFS(W79&lt;=$AA$2+2*$AA$3,"setosa",W79&gt;$AA$10-2*$AA$11,"virginica",1&gt;0,"versicolor")</f>
        <v>virginica</v>
      </c>
      <c r="AD79" s="1">
        <f t="shared" si="20"/>
        <v>0</v>
      </c>
    </row>
    <row r="80" spans="1:30">
      <c r="A80" s="1">
        <v>79</v>
      </c>
      <c r="B80" s="1" t="s">
        <v>2</v>
      </c>
      <c r="C80" s="2">
        <f>'Données brutes'!E80</f>
        <v>4.5</v>
      </c>
      <c r="D80" s="2">
        <f>'Données brutes'!F80</f>
        <v>1.5</v>
      </c>
      <c r="E80" s="2">
        <f>'Données brutes'!C80</f>
        <v>6</v>
      </c>
      <c r="F80" s="2">
        <f>'Données brutes'!D80</f>
        <v>2.9</v>
      </c>
      <c r="Q80" s="1" t="s">
        <v>2</v>
      </c>
      <c r="R80" s="2">
        <f t="shared" si="18"/>
        <v>4.5</v>
      </c>
      <c r="S80" s="2">
        <f t="shared" si="19"/>
        <v>2.6505209722041241</v>
      </c>
      <c r="T80" s="2">
        <f t="shared" si="21"/>
        <v>-1.5502424763160012</v>
      </c>
      <c r="U80" s="2">
        <f t="shared" si="22"/>
        <v>-2.4814648369053947</v>
      </c>
      <c r="V80" s="2"/>
      <c r="W80" s="10">
        <f t="shared" si="23"/>
        <v>3.1188136589827282</v>
      </c>
      <c r="AC80" s="1" t="str" cm="1">
        <f t="array" ref="AC80">_xlfn.IFS(W80&lt;=$AA$2+2*$AA$3,"setosa",W80&gt;$AA$10-2*$AA$11,"virginica",1&gt;0,"versicolor")</f>
        <v>versicolor</v>
      </c>
      <c r="AD80" s="1">
        <f t="shared" si="20"/>
        <v>1</v>
      </c>
    </row>
    <row r="81" spans="1:30">
      <c r="A81" s="1">
        <v>80</v>
      </c>
      <c r="B81" s="1" t="s">
        <v>2</v>
      </c>
      <c r="C81" s="2">
        <f>'Données brutes'!E81</f>
        <v>3.5</v>
      </c>
      <c r="D81" s="2">
        <f>'Données brutes'!F81</f>
        <v>1</v>
      </c>
      <c r="E81" s="2">
        <f>'Données brutes'!C81</f>
        <v>5.7</v>
      </c>
      <c r="F81" s="2">
        <f>'Données brutes'!D81</f>
        <v>2.6</v>
      </c>
      <c r="Q81" s="1" t="s">
        <v>2</v>
      </c>
      <c r="R81" s="2">
        <f t="shared" si="18"/>
        <v>3.5</v>
      </c>
      <c r="S81" s="2">
        <f t="shared" si="19"/>
        <v>1.7670139814694161</v>
      </c>
      <c r="T81" s="2">
        <f t="shared" si="21"/>
        <v>-1.4727303525002013</v>
      </c>
      <c r="U81" s="2">
        <f t="shared" si="22"/>
        <v>-2.2247615779151819</v>
      </c>
      <c r="V81" s="2"/>
      <c r="W81" s="10">
        <f t="shared" si="23"/>
        <v>1.5695220510540331</v>
      </c>
      <c r="AC81" s="1" t="str" cm="1">
        <f t="array" ref="AC81">_xlfn.IFS(W81&lt;=$AA$2+2*$AA$3,"setosa",W81&gt;$AA$10-2*$AA$11,"virginica",1&gt;0,"versicolor")</f>
        <v>versicolor</v>
      </c>
      <c r="AD81" s="1">
        <f t="shared" si="20"/>
        <v>1</v>
      </c>
    </row>
    <row r="82" spans="1:30">
      <c r="A82" s="1">
        <v>81</v>
      </c>
      <c r="B82" s="1" t="s">
        <v>2</v>
      </c>
      <c r="C82" s="2">
        <f>'Données brutes'!E82</f>
        <v>3.8</v>
      </c>
      <c r="D82" s="2">
        <f>'Données brutes'!F82</f>
        <v>1.1000000000000001</v>
      </c>
      <c r="E82" s="2">
        <f>'Données brutes'!C82</f>
        <v>5.5</v>
      </c>
      <c r="F82" s="2">
        <f>'Données brutes'!D82</f>
        <v>2.4</v>
      </c>
      <c r="Q82" s="1" t="s">
        <v>2</v>
      </c>
      <c r="R82" s="2">
        <f t="shared" si="18"/>
        <v>3.8</v>
      </c>
      <c r="S82" s="2">
        <f t="shared" si="19"/>
        <v>1.943715379616358</v>
      </c>
      <c r="T82" s="2">
        <f t="shared" si="21"/>
        <v>-1.421055603289668</v>
      </c>
      <c r="U82" s="2">
        <f t="shared" si="22"/>
        <v>-2.0536260719217059</v>
      </c>
      <c r="V82" s="2"/>
      <c r="W82" s="10">
        <f t="shared" si="23"/>
        <v>2.269033704404984</v>
      </c>
      <c r="AC82" s="1" t="str" cm="1">
        <f t="array" ref="AC82">_xlfn.IFS(W82&lt;=$AA$2+2*$AA$3,"setosa",W82&gt;$AA$10-2*$AA$11,"virginica",1&gt;0,"versicolor")</f>
        <v>versicolor</v>
      </c>
      <c r="AD82" s="1">
        <f t="shared" si="20"/>
        <v>1</v>
      </c>
    </row>
    <row r="83" spans="1:30">
      <c r="A83" s="1">
        <v>82</v>
      </c>
      <c r="B83" s="1" t="s">
        <v>2</v>
      </c>
      <c r="C83" s="2">
        <f>'Données brutes'!E83</f>
        <v>3.7</v>
      </c>
      <c r="D83" s="2">
        <f>'Données brutes'!F83</f>
        <v>1</v>
      </c>
      <c r="E83" s="2">
        <f>'Données brutes'!C83</f>
        <v>5.5</v>
      </c>
      <c r="F83" s="2">
        <f>'Données brutes'!D83</f>
        <v>2.4</v>
      </c>
      <c r="Q83" s="1" t="s">
        <v>2</v>
      </c>
      <c r="R83" s="2">
        <f t="shared" si="18"/>
        <v>3.7</v>
      </c>
      <c r="S83" s="2">
        <f t="shared" si="19"/>
        <v>1.7670139814694161</v>
      </c>
      <c r="T83" s="2">
        <f t="shared" si="21"/>
        <v>-1.421055603289668</v>
      </c>
      <c r="U83" s="2">
        <f t="shared" si="22"/>
        <v>-2.0536260719217059</v>
      </c>
      <c r="V83" s="2"/>
      <c r="W83" s="10">
        <f t="shared" si="23"/>
        <v>1.9923323062580427</v>
      </c>
      <c r="AC83" s="1" t="str" cm="1">
        <f t="array" ref="AC83">_xlfn.IFS(W83&lt;=$AA$2+2*$AA$3,"setosa",W83&gt;$AA$10-2*$AA$11,"virginica",1&gt;0,"versicolor")</f>
        <v>versicolor</v>
      </c>
      <c r="AD83" s="1">
        <f t="shared" si="20"/>
        <v>1</v>
      </c>
    </row>
    <row r="84" spans="1:30">
      <c r="A84" s="1">
        <v>83</v>
      </c>
      <c r="B84" s="1" t="s">
        <v>2</v>
      </c>
      <c r="C84" s="2">
        <f>'Données brutes'!E84</f>
        <v>3.9</v>
      </c>
      <c r="D84" s="2">
        <f>'Données brutes'!F84</f>
        <v>1.2</v>
      </c>
      <c r="E84" s="2">
        <f>'Données brutes'!C84</f>
        <v>5.8</v>
      </c>
      <c r="F84" s="2">
        <f>'Données brutes'!D84</f>
        <v>2.7</v>
      </c>
      <c r="Q84" s="1" t="s">
        <v>2</v>
      </c>
      <c r="R84" s="2">
        <f t="shared" si="18"/>
        <v>3.9</v>
      </c>
      <c r="S84" s="2">
        <f t="shared" si="19"/>
        <v>2.1204167777632992</v>
      </c>
      <c r="T84" s="2">
        <f t="shared" si="21"/>
        <v>-1.4985677271054678</v>
      </c>
      <c r="U84" s="2">
        <f t="shared" si="22"/>
        <v>-2.3103293309119195</v>
      </c>
      <c r="V84" s="2"/>
      <c r="W84" s="10">
        <f t="shared" si="23"/>
        <v>2.2115197197459118</v>
      </c>
      <c r="AC84" s="1" t="str" cm="1">
        <f t="array" ref="AC84">_xlfn.IFS(W84&lt;=$AA$2+2*$AA$3,"setosa",W84&gt;$AA$10-2*$AA$11,"virginica",1&gt;0,"versicolor")</f>
        <v>versicolor</v>
      </c>
      <c r="AD84" s="1">
        <f t="shared" si="20"/>
        <v>1</v>
      </c>
    </row>
    <row r="85" spans="1:30">
      <c r="A85" s="1">
        <v>84</v>
      </c>
      <c r="B85" s="1" t="s">
        <v>2</v>
      </c>
      <c r="C85" s="2">
        <f>'Données brutes'!E85</f>
        <v>5.0999999999999996</v>
      </c>
      <c r="D85" s="2">
        <f>'Données brutes'!F85</f>
        <v>1.6</v>
      </c>
      <c r="E85" s="2">
        <f>'Données brutes'!C85</f>
        <v>6</v>
      </c>
      <c r="F85" s="2">
        <f>'Données brutes'!D85</f>
        <v>2.7</v>
      </c>
      <c r="Q85" s="1" t="s">
        <v>2</v>
      </c>
      <c r="R85" s="2">
        <f t="shared" si="18"/>
        <v>5.0999999999999996</v>
      </c>
      <c r="S85" s="2">
        <f t="shared" si="19"/>
        <v>2.8272223703510662</v>
      </c>
      <c r="T85" s="2">
        <f t="shared" si="21"/>
        <v>-1.5502424763160012</v>
      </c>
      <c r="U85" s="2">
        <f t="shared" si="22"/>
        <v>-2.3103293309119195</v>
      </c>
      <c r="V85" s="2"/>
      <c r="W85" s="10">
        <f t="shared" si="23"/>
        <v>4.0666505631231455</v>
      </c>
      <c r="AC85" s="1" t="str" cm="1">
        <f t="array" ref="AC85">_xlfn.IFS(W85&lt;=$AA$2+2*$AA$3,"setosa",W85&gt;$AA$10-2*$AA$11,"virginica",1&gt;0,"versicolor")</f>
        <v>virginica</v>
      </c>
      <c r="AD85" s="1">
        <f t="shared" si="20"/>
        <v>0</v>
      </c>
    </row>
    <row r="86" spans="1:30">
      <c r="A86" s="1">
        <v>85</v>
      </c>
      <c r="B86" s="1" t="s">
        <v>2</v>
      </c>
      <c r="C86" s="2">
        <f>'Données brutes'!E86</f>
        <v>4.5</v>
      </c>
      <c r="D86" s="2">
        <f>'Données brutes'!F86</f>
        <v>1.5</v>
      </c>
      <c r="E86" s="2">
        <f>'Données brutes'!C86</f>
        <v>5.4</v>
      </c>
      <c r="F86" s="2">
        <f>'Données brutes'!D86</f>
        <v>3</v>
      </c>
      <c r="Q86" s="1" t="s">
        <v>2</v>
      </c>
      <c r="R86" s="2">
        <f t="shared" si="18"/>
        <v>4.5</v>
      </c>
      <c r="S86" s="2">
        <f t="shared" si="19"/>
        <v>2.6505209722041241</v>
      </c>
      <c r="T86" s="2">
        <f t="shared" si="21"/>
        <v>-1.3952182286844013</v>
      </c>
      <c r="U86" s="2">
        <f t="shared" si="22"/>
        <v>-2.5670325899021327</v>
      </c>
      <c r="V86" s="2"/>
      <c r="W86" s="10">
        <f t="shared" si="23"/>
        <v>3.1882701536175899</v>
      </c>
      <c r="AC86" s="1" t="str" cm="1">
        <f t="array" ref="AC86">_xlfn.IFS(W86&lt;=$AA$2+2*$AA$3,"setosa",W86&gt;$AA$10-2*$AA$11,"virginica",1&gt;0,"versicolor")</f>
        <v>versicolor</v>
      </c>
      <c r="AD86" s="1">
        <f t="shared" si="20"/>
        <v>1</v>
      </c>
    </row>
    <row r="87" spans="1:30">
      <c r="A87" s="1">
        <v>86</v>
      </c>
      <c r="B87" s="1" t="s">
        <v>2</v>
      </c>
      <c r="C87" s="2">
        <f>'Données brutes'!E87</f>
        <v>4.5</v>
      </c>
      <c r="D87" s="2">
        <f>'Données brutes'!F87</f>
        <v>1.6</v>
      </c>
      <c r="E87" s="2">
        <f>'Données brutes'!C87</f>
        <v>6</v>
      </c>
      <c r="F87" s="2">
        <f>'Données brutes'!D87</f>
        <v>3.4</v>
      </c>
      <c r="Q87" s="1" t="s">
        <v>2</v>
      </c>
      <c r="R87" s="2">
        <f t="shared" si="18"/>
        <v>4.5</v>
      </c>
      <c r="S87" s="2">
        <f t="shared" si="19"/>
        <v>2.8272223703510662</v>
      </c>
      <c r="T87" s="2">
        <f t="shared" si="21"/>
        <v>-1.5502424763160012</v>
      </c>
      <c r="U87" s="2">
        <f t="shared" si="22"/>
        <v>-2.9093036018890834</v>
      </c>
      <c r="V87" s="2"/>
      <c r="W87" s="10">
        <f t="shared" si="23"/>
        <v>2.867676292145982</v>
      </c>
      <c r="AC87" s="1" t="str" cm="1">
        <f t="array" ref="AC87">_xlfn.IFS(W87&lt;=$AA$2+2*$AA$3,"setosa",W87&gt;$AA$10-2*$AA$11,"virginica",1&gt;0,"versicolor")</f>
        <v>versicolor</v>
      </c>
      <c r="AD87" s="1">
        <f t="shared" si="20"/>
        <v>1</v>
      </c>
    </row>
    <row r="88" spans="1:30">
      <c r="A88" s="1">
        <v>87</v>
      </c>
      <c r="B88" s="1" t="s">
        <v>2</v>
      </c>
      <c r="C88" s="2">
        <f>'Données brutes'!E88</f>
        <v>4.7</v>
      </c>
      <c r="D88" s="2">
        <f>'Données brutes'!F88</f>
        <v>1.5</v>
      </c>
      <c r="E88" s="2">
        <f>'Données brutes'!C88</f>
        <v>6.7</v>
      </c>
      <c r="F88" s="2">
        <f>'Données brutes'!D88</f>
        <v>3.1</v>
      </c>
      <c r="Q88" s="1" t="s">
        <v>2</v>
      </c>
      <c r="R88" s="2">
        <f t="shared" si="18"/>
        <v>4.7</v>
      </c>
      <c r="S88" s="2">
        <f t="shared" si="19"/>
        <v>2.6505209722041241</v>
      </c>
      <c r="T88" s="2">
        <f t="shared" si="21"/>
        <v>-1.7311040985528683</v>
      </c>
      <c r="U88" s="2">
        <f t="shared" si="22"/>
        <v>-2.6526003428988707</v>
      </c>
      <c r="V88" s="2"/>
      <c r="W88" s="10">
        <f t="shared" si="23"/>
        <v>2.9668165307523857</v>
      </c>
      <c r="AC88" s="1" t="str" cm="1">
        <f t="array" ref="AC88">_xlfn.IFS(W88&lt;=$AA$2+2*$AA$3,"setosa",W88&gt;$AA$10-2*$AA$11,"virginica",1&gt;0,"versicolor")</f>
        <v>versicolor</v>
      </c>
      <c r="AD88" s="1">
        <f t="shared" si="20"/>
        <v>1</v>
      </c>
    </row>
    <row r="89" spans="1:30">
      <c r="A89" s="1">
        <v>88</v>
      </c>
      <c r="B89" s="1" t="s">
        <v>2</v>
      </c>
      <c r="C89" s="2">
        <f>'Données brutes'!E89</f>
        <v>4.4000000000000004</v>
      </c>
      <c r="D89" s="2">
        <f>'Données brutes'!F89</f>
        <v>1.3</v>
      </c>
      <c r="E89" s="2">
        <f>'Données brutes'!C89</f>
        <v>6.3</v>
      </c>
      <c r="F89" s="2">
        <f>'Données brutes'!D89</f>
        <v>2.2999999999999998</v>
      </c>
      <c r="Q89" s="1" t="s">
        <v>2</v>
      </c>
      <c r="R89" s="2">
        <f t="shared" si="18"/>
        <v>4.4000000000000004</v>
      </c>
      <c r="S89" s="2">
        <f t="shared" si="19"/>
        <v>2.2971181759102413</v>
      </c>
      <c r="T89" s="2">
        <f t="shared" si="21"/>
        <v>-1.6277546001318013</v>
      </c>
      <c r="U89" s="2">
        <f t="shared" si="22"/>
        <v>-1.9680583189249683</v>
      </c>
      <c r="V89" s="2"/>
      <c r="W89" s="10">
        <f t="shared" si="23"/>
        <v>3.1013052568534718</v>
      </c>
      <c r="AC89" s="1" t="str" cm="1">
        <f t="array" ref="AC89">_xlfn.IFS(W89&lt;=$AA$2+2*$AA$3,"setosa",W89&gt;$AA$10-2*$AA$11,"virginica",1&gt;0,"versicolor")</f>
        <v>versicolor</v>
      </c>
      <c r="AD89" s="1">
        <f t="shared" si="20"/>
        <v>1</v>
      </c>
    </row>
    <row r="90" spans="1:30">
      <c r="A90" s="1">
        <v>89</v>
      </c>
      <c r="B90" s="1" t="s">
        <v>2</v>
      </c>
      <c r="C90" s="2">
        <f>'Données brutes'!E90</f>
        <v>4.0999999999999996</v>
      </c>
      <c r="D90" s="2">
        <f>'Données brutes'!F90</f>
        <v>1.3</v>
      </c>
      <c r="E90" s="2">
        <f>'Données brutes'!C90</f>
        <v>5.6</v>
      </c>
      <c r="F90" s="2">
        <f>'Données brutes'!D90</f>
        <v>3</v>
      </c>
      <c r="Q90" s="1" t="s">
        <v>2</v>
      </c>
      <c r="R90" s="2">
        <f t="shared" si="18"/>
        <v>4.0999999999999996</v>
      </c>
      <c r="S90" s="2">
        <f t="shared" si="19"/>
        <v>2.2971181759102413</v>
      </c>
      <c r="T90" s="2">
        <f t="shared" si="21"/>
        <v>-1.4468929778949344</v>
      </c>
      <c r="U90" s="2">
        <f t="shared" si="22"/>
        <v>-2.5670325899021327</v>
      </c>
      <c r="V90" s="2"/>
      <c r="W90" s="10">
        <f t="shared" si="23"/>
        <v>2.3831926081131742</v>
      </c>
      <c r="AC90" s="1" t="str" cm="1">
        <f t="array" ref="AC90">_xlfn.IFS(W90&lt;=$AA$2+2*$AA$3,"setosa",W90&gt;$AA$10-2*$AA$11,"virginica",1&gt;0,"versicolor")</f>
        <v>versicolor</v>
      </c>
      <c r="AD90" s="1">
        <f t="shared" si="20"/>
        <v>1</v>
      </c>
    </row>
    <row r="91" spans="1:30">
      <c r="A91" s="1">
        <v>90</v>
      </c>
      <c r="B91" s="1" t="s">
        <v>2</v>
      </c>
      <c r="C91" s="2">
        <f>'Données brutes'!E91</f>
        <v>4</v>
      </c>
      <c r="D91" s="2">
        <f>'Données brutes'!F91</f>
        <v>1.3</v>
      </c>
      <c r="E91" s="2">
        <f>'Données brutes'!C91</f>
        <v>5.5</v>
      </c>
      <c r="F91" s="2">
        <f>'Données brutes'!D91</f>
        <v>2.5</v>
      </c>
      <c r="Q91" s="1" t="s">
        <v>2</v>
      </c>
      <c r="R91" s="2">
        <f t="shared" si="18"/>
        <v>4</v>
      </c>
      <c r="S91" s="2">
        <f t="shared" si="19"/>
        <v>2.2971181759102413</v>
      </c>
      <c r="T91" s="2">
        <f t="shared" si="21"/>
        <v>-1.421055603289668</v>
      </c>
      <c r="U91" s="2">
        <f t="shared" si="22"/>
        <v>-2.1391938249184439</v>
      </c>
      <c r="V91" s="2"/>
      <c r="W91" s="10">
        <f t="shared" si="23"/>
        <v>2.7368687477021294</v>
      </c>
      <c r="AC91" s="1" t="str" cm="1">
        <f t="array" ref="AC91">_xlfn.IFS(W91&lt;=$AA$2+2*$AA$3,"setosa",W91&gt;$AA$10-2*$AA$11,"virginica",1&gt;0,"versicolor")</f>
        <v>versicolor</v>
      </c>
      <c r="AD91" s="1">
        <f t="shared" si="20"/>
        <v>1</v>
      </c>
    </row>
    <row r="92" spans="1:30">
      <c r="A92" s="1">
        <v>91</v>
      </c>
      <c r="B92" s="1" t="s">
        <v>2</v>
      </c>
      <c r="C92" s="2">
        <f>'Données brutes'!E92</f>
        <v>4.4000000000000004</v>
      </c>
      <c r="D92" s="2">
        <f>'Données brutes'!F92</f>
        <v>1.2</v>
      </c>
      <c r="E92" s="2">
        <f>'Données brutes'!C92</f>
        <v>5.5</v>
      </c>
      <c r="F92" s="2">
        <f>'Données brutes'!D92</f>
        <v>2.6</v>
      </c>
      <c r="Q92" s="1" t="s">
        <v>2</v>
      </c>
      <c r="R92" s="2">
        <f t="shared" si="18"/>
        <v>4.4000000000000004</v>
      </c>
      <c r="S92" s="2">
        <f t="shared" si="19"/>
        <v>2.1204167777632992</v>
      </c>
      <c r="T92" s="2">
        <f t="shared" si="21"/>
        <v>-1.421055603289668</v>
      </c>
      <c r="U92" s="2">
        <f t="shared" si="22"/>
        <v>-2.2247615779151819</v>
      </c>
      <c r="V92" s="2"/>
      <c r="W92" s="10">
        <f t="shared" si="23"/>
        <v>2.8745995965584501</v>
      </c>
      <c r="AC92" s="1" t="str" cm="1">
        <f t="array" ref="AC92">_xlfn.IFS(W92&lt;=$AA$2+2*$AA$3,"setosa",W92&gt;$AA$10-2*$AA$11,"virginica",1&gt;0,"versicolor")</f>
        <v>versicolor</v>
      </c>
      <c r="AD92" s="1">
        <f t="shared" si="20"/>
        <v>1</v>
      </c>
    </row>
    <row r="93" spans="1:30">
      <c r="A93" s="1">
        <v>92</v>
      </c>
      <c r="B93" s="1" t="s">
        <v>2</v>
      </c>
      <c r="C93" s="2">
        <f>'Données brutes'!E93</f>
        <v>4.5999999999999996</v>
      </c>
      <c r="D93" s="2">
        <f>'Données brutes'!F93</f>
        <v>1.4</v>
      </c>
      <c r="E93" s="2">
        <f>'Données brutes'!C93</f>
        <v>6.1</v>
      </c>
      <c r="F93" s="2">
        <f>'Données brutes'!D93</f>
        <v>3</v>
      </c>
      <c r="Q93" s="1" t="s">
        <v>2</v>
      </c>
      <c r="R93" s="2">
        <f t="shared" si="18"/>
        <v>4.5999999999999996</v>
      </c>
      <c r="S93" s="2">
        <f t="shared" si="19"/>
        <v>2.4738195740571824</v>
      </c>
      <c r="T93" s="2">
        <f t="shared" si="21"/>
        <v>-1.5760798509212679</v>
      </c>
      <c r="U93" s="2">
        <f t="shared" si="22"/>
        <v>-2.5670325899021327</v>
      </c>
      <c r="V93" s="2"/>
      <c r="W93" s="10">
        <f t="shared" si="23"/>
        <v>2.9307071332337822</v>
      </c>
      <c r="AC93" s="1" t="str" cm="1">
        <f t="array" ref="AC93">_xlfn.IFS(W93&lt;=$AA$2+2*$AA$3,"setosa",W93&gt;$AA$10-2*$AA$11,"virginica",1&gt;0,"versicolor")</f>
        <v>versicolor</v>
      </c>
      <c r="AD93" s="1">
        <f t="shared" si="20"/>
        <v>1</v>
      </c>
    </row>
    <row r="94" spans="1:30">
      <c r="A94" s="1">
        <v>93</v>
      </c>
      <c r="B94" s="1" t="s">
        <v>2</v>
      </c>
      <c r="C94" s="2">
        <f>'Données brutes'!E94</f>
        <v>4</v>
      </c>
      <c r="D94" s="2">
        <f>'Données brutes'!F94</f>
        <v>1.2</v>
      </c>
      <c r="E94" s="2">
        <f>'Données brutes'!C94</f>
        <v>5.8</v>
      </c>
      <c r="F94" s="2">
        <f>'Données brutes'!D94</f>
        <v>2.6</v>
      </c>
      <c r="Q94" s="1" t="s">
        <v>2</v>
      </c>
      <c r="R94" s="2">
        <f t="shared" si="18"/>
        <v>4</v>
      </c>
      <c r="S94" s="2">
        <f t="shared" si="19"/>
        <v>2.1204167777632992</v>
      </c>
      <c r="T94" s="2">
        <f t="shared" si="21"/>
        <v>-1.4985677271054678</v>
      </c>
      <c r="U94" s="2">
        <f t="shared" si="22"/>
        <v>-2.2247615779151819</v>
      </c>
      <c r="V94" s="2"/>
      <c r="W94" s="10">
        <f t="shared" si="23"/>
        <v>2.3970874727426499</v>
      </c>
      <c r="AC94" s="1" t="str" cm="1">
        <f t="array" ref="AC94">_xlfn.IFS(W94&lt;=$AA$2+2*$AA$3,"setosa",W94&gt;$AA$10-2*$AA$11,"virginica",1&gt;0,"versicolor")</f>
        <v>versicolor</v>
      </c>
      <c r="AD94" s="1">
        <f t="shared" si="20"/>
        <v>1</v>
      </c>
    </row>
    <row r="95" spans="1:30">
      <c r="A95" s="1">
        <v>94</v>
      </c>
      <c r="B95" s="1" t="s">
        <v>2</v>
      </c>
      <c r="C95" s="2">
        <f>'Données brutes'!E95</f>
        <v>3.3</v>
      </c>
      <c r="D95" s="2">
        <f>'Données brutes'!F95</f>
        <v>1</v>
      </c>
      <c r="E95" s="2">
        <f>'Données brutes'!C95</f>
        <v>5</v>
      </c>
      <c r="F95" s="2">
        <f>'Données brutes'!D95</f>
        <v>2.2999999999999998</v>
      </c>
      <c r="Q95" s="1" t="s">
        <v>2</v>
      </c>
      <c r="R95" s="2">
        <f t="shared" si="18"/>
        <v>3.3</v>
      </c>
      <c r="S95" s="2">
        <f t="shared" si="19"/>
        <v>1.7670139814694161</v>
      </c>
      <c r="T95" s="2">
        <f t="shared" si="21"/>
        <v>-1.2918687302633345</v>
      </c>
      <c r="U95" s="2">
        <f t="shared" si="22"/>
        <v>-1.9680583189249683</v>
      </c>
      <c r="V95" s="2"/>
      <c r="W95" s="10">
        <f t="shared" si="23"/>
        <v>1.8070869322811136</v>
      </c>
      <c r="AC95" s="1" t="str" cm="1">
        <f t="array" ref="AC95">_xlfn.IFS(W95&lt;=$AA$2+2*$AA$3,"setosa",W95&gt;$AA$10-2*$AA$11,"virginica",1&gt;0,"versicolor")</f>
        <v>versicolor</v>
      </c>
      <c r="AD95" s="1">
        <f t="shared" si="20"/>
        <v>1</v>
      </c>
    </row>
    <row r="96" spans="1:30">
      <c r="A96" s="1">
        <v>95</v>
      </c>
      <c r="B96" s="1" t="s">
        <v>2</v>
      </c>
      <c r="C96" s="2">
        <f>'Données brutes'!E96</f>
        <v>4.2</v>
      </c>
      <c r="D96" s="2">
        <f>'Données brutes'!F96</f>
        <v>1.3</v>
      </c>
      <c r="E96" s="2">
        <f>'Données brutes'!C96</f>
        <v>5.6</v>
      </c>
      <c r="F96" s="2">
        <f>'Données brutes'!D96</f>
        <v>2.7</v>
      </c>
      <c r="Q96" s="1" t="s">
        <v>2</v>
      </c>
      <c r="R96" s="2">
        <f t="shared" si="18"/>
        <v>4.2</v>
      </c>
      <c r="S96" s="2">
        <f t="shared" si="19"/>
        <v>2.2971181759102413</v>
      </c>
      <c r="T96" s="2">
        <f t="shared" si="21"/>
        <v>-1.4468929778949344</v>
      </c>
      <c r="U96" s="2">
        <f t="shared" si="22"/>
        <v>-2.3103293309119195</v>
      </c>
      <c r="V96" s="2"/>
      <c r="W96" s="10">
        <f t="shared" si="23"/>
        <v>2.7398958671033871</v>
      </c>
      <c r="AC96" s="1" t="str" cm="1">
        <f t="array" ref="AC96">_xlfn.IFS(W96&lt;=$AA$2+2*$AA$3,"setosa",W96&gt;$AA$10-2*$AA$11,"virginica",1&gt;0,"versicolor")</f>
        <v>versicolor</v>
      </c>
      <c r="AD96" s="1">
        <f t="shared" si="20"/>
        <v>1</v>
      </c>
    </row>
    <row r="97" spans="1:30">
      <c r="A97" s="1">
        <v>96</v>
      </c>
      <c r="B97" s="1" t="s">
        <v>2</v>
      </c>
      <c r="C97" s="2">
        <f>'Données brutes'!E97</f>
        <v>4.2</v>
      </c>
      <c r="D97" s="2">
        <f>'Données brutes'!F97</f>
        <v>1.2</v>
      </c>
      <c r="E97" s="2">
        <f>'Données brutes'!C97</f>
        <v>5.7</v>
      </c>
      <c r="F97" s="2">
        <f>'Données brutes'!D97</f>
        <v>3</v>
      </c>
      <c r="Q97" s="1" t="s">
        <v>2</v>
      </c>
      <c r="R97" s="2">
        <f t="shared" si="18"/>
        <v>4.2</v>
      </c>
      <c r="S97" s="2">
        <f t="shared" si="19"/>
        <v>2.1204167777632992</v>
      </c>
      <c r="T97" s="2">
        <f t="shared" si="21"/>
        <v>-1.4727303525002013</v>
      </c>
      <c r="U97" s="2">
        <f t="shared" si="22"/>
        <v>-2.5670325899021327</v>
      </c>
      <c r="V97" s="2"/>
      <c r="W97" s="10">
        <f t="shared" si="23"/>
        <v>2.2806538353609644</v>
      </c>
      <c r="AC97" s="1" t="str" cm="1">
        <f t="array" ref="AC97">_xlfn.IFS(W97&lt;=$AA$2+2*$AA$3,"setosa",W97&gt;$AA$10-2*$AA$11,"virginica",1&gt;0,"versicolor")</f>
        <v>versicolor</v>
      </c>
      <c r="AD97" s="1">
        <f t="shared" si="20"/>
        <v>1</v>
      </c>
    </row>
    <row r="98" spans="1:30">
      <c r="A98" s="1">
        <v>97</v>
      </c>
      <c r="B98" s="1" t="s">
        <v>2</v>
      </c>
      <c r="C98" s="2">
        <f>'Données brutes'!E98</f>
        <v>4.2</v>
      </c>
      <c r="D98" s="2">
        <f>'Données brutes'!F98</f>
        <v>1.3</v>
      </c>
      <c r="E98" s="2">
        <f>'Données brutes'!C98</f>
        <v>5.7</v>
      </c>
      <c r="F98" s="2">
        <f>'Données brutes'!D98</f>
        <v>2.9</v>
      </c>
      <c r="Q98" s="1" t="s">
        <v>2</v>
      </c>
      <c r="R98" s="2">
        <f t="shared" ref="R98:R129" si="24">$O$2*C98+$O$7*C98*C98+$O$9*C98*D98</f>
        <v>4.2</v>
      </c>
      <c r="S98" s="2">
        <f t="shared" ref="S98:S129" si="25">$O$3*D98+$O$8*D98*D98</f>
        <v>2.2971181759102413</v>
      </c>
      <c r="T98" s="2">
        <f t="shared" si="21"/>
        <v>-1.4727303525002013</v>
      </c>
      <c r="U98" s="2">
        <f t="shared" si="22"/>
        <v>-2.4814648369053947</v>
      </c>
      <c r="V98" s="2"/>
      <c r="W98" s="10">
        <f t="shared" si="23"/>
        <v>2.542922986504645</v>
      </c>
      <c r="AC98" s="1" t="str" cm="1">
        <f t="array" ref="AC98">_xlfn.IFS(W98&lt;=$AA$2+2*$AA$3,"setosa",W98&gt;$AA$10-2*$AA$11,"virginica",1&gt;0,"versicolor")</f>
        <v>versicolor</v>
      </c>
      <c r="AD98" s="1">
        <f t="shared" ref="AD98:AD129" si="26">IF(AC98=Q98,1,0)</f>
        <v>1</v>
      </c>
    </row>
    <row r="99" spans="1:30">
      <c r="A99" s="1">
        <v>98</v>
      </c>
      <c r="B99" s="1" t="s">
        <v>2</v>
      </c>
      <c r="C99" s="2">
        <f>'Données brutes'!E99</f>
        <v>4.3</v>
      </c>
      <c r="D99" s="2">
        <f>'Données brutes'!F99</f>
        <v>1.3</v>
      </c>
      <c r="E99" s="2">
        <f>'Données brutes'!C99</f>
        <v>6.2</v>
      </c>
      <c r="F99" s="2">
        <f>'Données brutes'!D99</f>
        <v>2.9</v>
      </c>
      <c r="Q99" s="1" t="s">
        <v>2</v>
      </c>
      <c r="R99" s="2">
        <f t="shared" si="24"/>
        <v>4.3</v>
      </c>
      <c r="S99" s="2">
        <f t="shared" si="25"/>
        <v>2.2971181759102413</v>
      </c>
      <c r="T99" s="2">
        <f t="shared" si="21"/>
        <v>-1.6019172255265348</v>
      </c>
      <c r="U99" s="2">
        <f t="shared" si="22"/>
        <v>-2.4814648369053947</v>
      </c>
      <c r="V99" s="2"/>
      <c r="W99" s="10">
        <f t="shared" si="23"/>
        <v>2.5137361134783118</v>
      </c>
      <c r="AC99" s="1" t="str" cm="1">
        <f t="array" ref="AC99">_xlfn.IFS(W99&lt;=$AA$2+2*$AA$3,"setosa",W99&gt;$AA$10-2*$AA$11,"virginica",1&gt;0,"versicolor")</f>
        <v>versicolor</v>
      </c>
      <c r="AD99" s="1">
        <f t="shared" si="26"/>
        <v>1</v>
      </c>
    </row>
    <row r="100" spans="1:30">
      <c r="A100" s="1">
        <v>99</v>
      </c>
      <c r="B100" s="1" t="s">
        <v>2</v>
      </c>
      <c r="C100" s="2">
        <f>'Données brutes'!E100</f>
        <v>3</v>
      </c>
      <c r="D100" s="2">
        <f>'Données brutes'!F100</f>
        <v>1.1000000000000001</v>
      </c>
      <c r="E100" s="2">
        <f>'Données brutes'!C100</f>
        <v>5.0999999999999996</v>
      </c>
      <c r="F100" s="2">
        <f>'Données brutes'!D100</f>
        <v>2.5</v>
      </c>
      <c r="Q100" s="1" t="s">
        <v>2</v>
      </c>
      <c r="R100" s="2">
        <f t="shared" si="24"/>
        <v>3</v>
      </c>
      <c r="S100" s="2">
        <f t="shared" si="25"/>
        <v>1.943715379616358</v>
      </c>
      <c r="T100" s="2">
        <f t="shared" si="21"/>
        <v>-1.317706104868601</v>
      </c>
      <c r="U100" s="2">
        <f t="shared" si="22"/>
        <v>-2.1391938249184439</v>
      </c>
      <c r="V100" s="2"/>
      <c r="W100" s="10">
        <f t="shared" si="23"/>
        <v>1.4868154498293129</v>
      </c>
      <c r="AC100" s="1" t="str" cm="1">
        <f t="array" ref="AC100">_xlfn.IFS(W100&lt;=$AA$2+2*$AA$3,"setosa",W100&gt;$AA$10-2*$AA$11,"virginica",1&gt;0,"versicolor")</f>
        <v>versicolor</v>
      </c>
      <c r="AD100" s="1">
        <f t="shared" si="26"/>
        <v>1</v>
      </c>
    </row>
    <row r="101" spans="1:30">
      <c r="A101" s="1">
        <v>100</v>
      </c>
      <c r="B101" s="1" t="s">
        <v>2</v>
      </c>
      <c r="C101" s="2">
        <f>'Données brutes'!E101</f>
        <v>4.0999999999999996</v>
      </c>
      <c r="D101" s="2">
        <f>'Données brutes'!F101</f>
        <v>1.3</v>
      </c>
      <c r="E101" s="2">
        <f>'Données brutes'!C101</f>
        <v>5.7</v>
      </c>
      <c r="F101" s="2">
        <f>'Données brutes'!D101</f>
        <v>2.8</v>
      </c>
      <c r="Q101" s="1" t="s">
        <v>2</v>
      </c>
      <c r="R101" s="2">
        <f t="shared" si="24"/>
        <v>4.0999999999999996</v>
      </c>
      <c r="S101" s="2">
        <f t="shared" si="25"/>
        <v>2.2971181759102413</v>
      </c>
      <c r="T101" s="2">
        <f t="shared" si="21"/>
        <v>-1.4727303525002013</v>
      </c>
      <c r="U101" s="2">
        <f t="shared" si="22"/>
        <v>-2.3958970839086571</v>
      </c>
      <c r="V101" s="2"/>
      <c r="W101" s="10">
        <f t="shared" si="23"/>
        <v>2.5284907395013829</v>
      </c>
      <c r="AC101" s="1" t="str" cm="1">
        <f t="array" ref="AC101">_xlfn.IFS(W101&lt;=$AA$2+2*$AA$3,"setosa",W101&gt;$AA$10-2*$AA$11,"virginica",1&gt;0,"versicolor")</f>
        <v>versicolor</v>
      </c>
      <c r="AD101" s="1">
        <f t="shared" si="26"/>
        <v>1</v>
      </c>
    </row>
    <row r="102" spans="1:30">
      <c r="A102" s="1">
        <v>101</v>
      </c>
      <c r="B102" s="1" t="s">
        <v>3</v>
      </c>
      <c r="C102" s="2">
        <f>'Données brutes'!E102</f>
        <v>6</v>
      </c>
      <c r="D102" s="2">
        <f>'Données brutes'!F102</f>
        <v>2.5</v>
      </c>
      <c r="E102" s="2">
        <f>'Données brutes'!C102</f>
        <v>6.3</v>
      </c>
      <c r="F102" s="2">
        <f>'Données brutes'!D102</f>
        <v>3.3</v>
      </c>
      <c r="Q102" s="1" t="s">
        <v>3</v>
      </c>
      <c r="R102" s="2">
        <f t="shared" si="24"/>
        <v>6</v>
      </c>
      <c r="S102" s="2">
        <f t="shared" si="25"/>
        <v>4.41753495367354</v>
      </c>
      <c r="T102" s="2">
        <f t="shared" si="21"/>
        <v>-1.6277546001318013</v>
      </c>
      <c r="U102" s="2">
        <f t="shared" si="22"/>
        <v>-2.8237358488923459</v>
      </c>
      <c r="V102" s="2"/>
      <c r="W102" s="10">
        <f t="shared" si="23"/>
        <v>5.9660445046493926</v>
      </c>
      <c r="AC102" s="1" t="str" cm="1">
        <f t="array" ref="AC102">_xlfn.IFS(W102&lt;=$AA$2+2*$AA$3,"setosa",W102&gt;$AA$10-2*$AA$11,"virginica",1&gt;0,"versicolor")</f>
        <v>virginica</v>
      </c>
      <c r="AD102" s="1">
        <f t="shared" si="26"/>
        <v>1</v>
      </c>
    </row>
    <row r="103" spans="1:30">
      <c r="A103" s="1">
        <v>102</v>
      </c>
      <c r="B103" s="1" t="s">
        <v>3</v>
      </c>
      <c r="C103" s="2">
        <f>'Données brutes'!E103</f>
        <v>5.0999999999999996</v>
      </c>
      <c r="D103" s="2">
        <f>'Données brutes'!F103</f>
        <v>1.9</v>
      </c>
      <c r="E103" s="2">
        <f>'Données brutes'!C103</f>
        <v>5.8</v>
      </c>
      <c r="F103" s="2">
        <f>'Données brutes'!D103</f>
        <v>2.7</v>
      </c>
      <c r="Q103" s="1" t="s">
        <v>3</v>
      </c>
      <c r="R103" s="2">
        <f t="shared" si="24"/>
        <v>5.0999999999999996</v>
      </c>
      <c r="S103" s="2">
        <f t="shared" si="25"/>
        <v>3.3573265647918906</v>
      </c>
      <c r="T103" s="2">
        <f t="shared" si="21"/>
        <v>-1.4985677271054678</v>
      </c>
      <c r="U103" s="2">
        <f t="shared" si="22"/>
        <v>-2.3103293309119195</v>
      </c>
      <c r="V103" s="2"/>
      <c r="W103" s="10">
        <f t="shared" si="23"/>
        <v>4.6484295067745025</v>
      </c>
      <c r="AC103" s="1" t="str" cm="1">
        <f t="array" ref="AC103">_xlfn.IFS(W103&lt;=$AA$2+2*$AA$3,"setosa",W103&gt;$AA$10-2*$AA$11,"virginica",1&gt;0,"versicolor")</f>
        <v>virginica</v>
      </c>
      <c r="AD103" s="1">
        <f t="shared" si="26"/>
        <v>1</v>
      </c>
    </row>
    <row r="104" spans="1:30">
      <c r="A104" s="1">
        <v>103</v>
      </c>
      <c r="B104" s="1" t="s">
        <v>3</v>
      </c>
      <c r="C104" s="2">
        <f>'Données brutes'!E104</f>
        <v>5.9</v>
      </c>
      <c r="D104" s="2">
        <f>'Données brutes'!F104</f>
        <v>2.1</v>
      </c>
      <c r="E104" s="2">
        <f>'Données brutes'!C104</f>
        <v>7.1</v>
      </c>
      <c r="F104" s="2">
        <f>'Données brutes'!D104</f>
        <v>3</v>
      </c>
      <c r="Q104" s="1" t="s">
        <v>3</v>
      </c>
      <c r="R104" s="2">
        <f t="shared" si="24"/>
        <v>5.9</v>
      </c>
      <c r="S104" s="2">
        <f t="shared" si="25"/>
        <v>3.7107293610857739</v>
      </c>
      <c r="T104" s="2">
        <f t="shared" si="21"/>
        <v>-1.8344535969739348</v>
      </c>
      <c r="U104" s="2">
        <f t="shared" si="22"/>
        <v>-2.5670325899021327</v>
      </c>
      <c r="V104" s="2"/>
      <c r="W104" s="10">
        <f t="shared" si="23"/>
        <v>5.2092431742097061</v>
      </c>
      <c r="AC104" s="1" t="str" cm="1">
        <f t="array" ref="AC104">_xlfn.IFS(W104&lt;=$AA$2+2*$AA$3,"setosa",W104&gt;$AA$10-2*$AA$11,"virginica",1&gt;0,"versicolor")</f>
        <v>virginica</v>
      </c>
      <c r="AD104" s="1">
        <f t="shared" si="26"/>
        <v>1</v>
      </c>
    </row>
    <row r="105" spans="1:30">
      <c r="A105" s="1">
        <v>104</v>
      </c>
      <c r="B105" s="1" t="s">
        <v>3</v>
      </c>
      <c r="C105" s="2">
        <f>'Données brutes'!E105</f>
        <v>5.6</v>
      </c>
      <c r="D105" s="2">
        <f>'Données brutes'!F105</f>
        <v>1.8</v>
      </c>
      <c r="E105" s="2">
        <f>'Données brutes'!C105</f>
        <v>6.3</v>
      </c>
      <c r="F105" s="2">
        <f>'Données brutes'!D105</f>
        <v>2.9</v>
      </c>
      <c r="Q105" s="1" t="s">
        <v>3</v>
      </c>
      <c r="R105" s="2">
        <f t="shared" si="24"/>
        <v>5.6</v>
      </c>
      <c r="S105" s="2">
        <f t="shared" si="25"/>
        <v>3.180625166644949</v>
      </c>
      <c r="T105" s="2">
        <f t="shared" si="21"/>
        <v>-1.6277546001318013</v>
      </c>
      <c r="U105" s="2">
        <f t="shared" si="22"/>
        <v>-2.4814648369053947</v>
      </c>
      <c r="V105" s="2"/>
      <c r="W105" s="10">
        <f t="shared" si="23"/>
        <v>4.6714057296077529</v>
      </c>
      <c r="AC105" s="1" t="str" cm="1">
        <f t="array" ref="AC105">_xlfn.IFS(W105&lt;=$AA$2+2*$AA$3,"setosa",W105&gt;$AA$10-2*$AA$11,"virginica",1&gt;0,"versicolor")</f>
        <v>virginica</v>
      </c>
      <c r="AD105" s="1">
        <f t="shared" si="26"/>
        <v>1</v>
      </c>
    </row>
    <row r="106" spans="1:30">
      <c r="A106" s="1">
        <v>105</v>
      </c>
      <c r="B106" s="1" t="s">
        <v>3</v>
      </c>
      <c r="C106" s="2">
        <f>'Données brutes'!E106</f>
        <v>5.8</v>
      </c>
      <c r="D106" s="2">
        <f>'Données brutes'!F106</f>
        <v>2.2000000000000002</v>
      </c>
      <c r="E106" s="2">
        <f>'Données brutes'!C106</f>
        <v>6.5</v>
      </c>
      <c r="F106" s="2">
        <f>'Données brutes'!D106</f>
        <v>3</v>
      </c>
      <c r="Q106" s="1" t="s">
        <v>3</v>
      </c>
      <c r="R106" s="2">
        <f t="shared" si="24"/>
        <v>5.8</v>
      </c>
      <c r="S106" s="2">
        <f t="shared" si="25"/>
        <v>3.887430759232716</v>
      </c>
      <c r="T106" s="2">
        <f t="shared" si="21"/>
        <v>-1.6794293493423347</v>
      </c>
      <c r="U106" s="2">
        <f t="shared" si="22"/>
        <v>-2.5670325899021327</v>
      </c>
      <c r="V106" s="2"/>
      <c r="W106" s="10">
        <f t="shared" si="23"/>
        <v>5.4409688199882469</v>
      </c>
      <c r="AC106" s="1" t="str" cm="1">
        <f t="array" ref="AC106">_xlfn.IFS(W106&lt;=$AA$2+2*$AA$3,"setosa",W106&gt;$AA$10-2*$AA$11,"virginica",1&gt;0,"versicolor")</f>
        <v>virginica</v>
      </c>
      <c r="AD106" s="1">
        <f t="shared" si="26"/>
        <v>1</v>
      </c>
    </row>
    <row r="107" spans="1:30">
      <c r="A107" s="1">
        <v>106</v>
      </c>
      <c r="B107" s="1" t="s">
        <v>3</v>
      </c>
      <c r="C107" s="2">
        <f>'Données brutes'!E107</f>
        <v>6.6</v>
      </c>
      <c r="D107" s="2">
        <f>'Données brutes'!F107</f>
        <v>2.1</v>
      </c>
      <c r="E107" s="2">
        <f>'Données brutes'!C107</f>
        <v>7.6</v>
      </c>
      <c r="F107" s="2">
        <f>'Données brutes'!D107</f>
        <v>3</v>
      </c>
      <c r="Q107" s="1" t="s">
        <v>3</v>
      </c>
      <c r="R107" s="2">
        <f t="shared" si="24"/>
        <v>6.6</v>
      </c>
      <c r="S107" s="2">
        <f t="shared" si="25"/>
        <v>3.7107293610857739</v>
      </c>
      <c r="T107" s="2">
        <f t="shared" si="21"/>
        <v>-1.9636404700002683</v>
      </c>
      <c r="U107" s="2">
        <f t="shared" si="22"/>
        <v>-2.5670325899021327</v>
      </c>
      <c r="V107" s="2"/>
      <c r="W107" s="10">
        <f t="shared" si="23"/>
        <v>5.7800563011833725</v>
      </c>
      <c r="AC107" s="1" t="str" cm="1">
        <f t="array" ref="AC107">_xlfn.IFS(W107&lt;=$AA$2+2*$AA$3,"setosa",W107&gt;$AA$10-2*$AA$11,"virginica",1&gt;0,"versicolor")</f>
        <v>virginica</v>
      </c>
      <c r="AD107" s="1">
        <f t="shared" si="26"/>
        <v>1</v>
      </c>
    </row>
    <row r="108" spans="1:30">
      <c r="A108" s="1">
        <v>107</v>
      </c>
      <c r="B108" s="1" t="s">
        <v>3</v>
      </c>
      <c r="C108" s="2">
        <f>'Données brutes'!E108</f>
        <v>4.5</v>
      </c>
      <c r="D108" s="2">
        <f>'Données brutes'!F108</f>
        <v>1.7</v>
      </c>
      <c r="E108" s="2">
        <f>'Données brutes'!C108</f>
        <v>4.9000000000000004</v>
      </c>
      <c r="F108" s="2">
        <f>'Données brutes'!D108</f>
        <v>2.5</v>
      </c>
      <c r="Q108" s="1" t="s">
        <v>3</v>
      </c>
      <c r="R108" s="2">
        <f t="shared" si="24"/>
        <v>4.5</v>
      </c>
      <c r="S108" s="2">
        <f t="shared" si="25"/>
        <v>3.0039237684980074</v>
      </c>
      <c r="T108" s="2">
        <f t="shared" si="21"/>
        <v>-1.2660313556580678</v>
      </c>
      <c r="U108" s="2">
        <f t="shared" si="22"/>
        <v>-2.1391938249184439</v>
      </c>
      <c r="V108" s="2"/>
      <c r="W108" s="10">
        <f t="shared" si="23"/>
        <v>4.0986985879214952</v>
      </c>
      <c r="AC108" s="1" t="str" cm="1">
        <f t="array" ref="AC108">_xlfn.IFS(W108&lt;=$AA$2+2*$AA$3,"setosa",W108&gt;$AA$10-2*$AA$11,"virginica",1&gt;0,"versicolor")</f>
        <v>virginica</v>
      </c>
      <c r="AD108" s="1">
        <f t="shared" si="26"/>
        <v>1</v>
      </c>
    </row>
    <row r="109" spans="1:30">
      <c r="A109" s="1">
        <v>108</v>
      </c>
      <c r="B109" s="1" t="s">
        <v>3</v>
      </c>
      <c r="C109" s="2">
        <f>'Données brutes'!E109</f>
        <v>6.3</v>
      </c>
      <c r="D109" s="2">
        <f>'Données brutes'!F109</f>
        <v>1.8</v>
      </c>
      <c r="E109" s="2">
        <f>'Données brutes'!C109</f>
        <v>7.3</v>
      </c>
      <c r="F109" s="2">
        <f>'Données brutes'!D109</f>
        <v>2.9</v>
      </c>
      <c r="Q109" s="1" t="s">
        <v>3</v>
      </c>
      <c r="R109" s="2">
        <f t="shared" si="24"/>
        <v>6.3</v>
      </c>
      <c r="S109" s="2">
        <f t="shared" si="25"/>
        <v>3.180625166644949</v>
      </c>
      <c r="T109" s="2">
        <f t="shared" si="21"/>
        <v>-1.8861283461844682</v>
      </c>
      <c r="U109" s="2">
        <f t="shared" si="22"/>
        <v>-2.4814648369053947</v>
      </c>
      <c r="V109" s="2"/>
      <c r="W109" s="10">
        <f t="shared" si="23"/>
        <v>5.1130319835550857</v>
      </c>
      <c r="AC109" s="1" t="str" cm="1">
        <f t="array" ref="AC109">_xlfn.IFS(W109&lt;=$AA$2+2*$AA$3,"setosa",W109&gt;$AA$10-2*$AA$11,"virginica",1&gt;0,"versicolor")</f>
        <v>virginica</v>
      </c>
      <c r="AD109" s="1">
        <f t="shared" si="26"/>
        <v>1</v>
      </c>
    </row>
    <row r="110" spans="1:30">
      <c r="A110" s="1">
        <v>109</v>
      </c>
      <c r="B110" s="1" t="s">
        <v>3</v>
      </c>
      <c r="C110" s="2">
        <f>'Données brutes'!E110</f>
        <v>5.8</v>
      </c>
      <c r="D110" s="2">
        <f>'Données brutes'!F110</f>
        <v>1.8</v>
      </c>
      <c r="E110" s="2">
        <f>'Données brutes'!C110</f>
        <v>6.7</v>
      </c>
      <c r="F110" s="2">
        <f>'Données brutes'!D110</f>
        <v>2.5</v>
      </c>
      <c r="Q110" s="1" t="s">
        <v>3</v>
      </c>
      <c r="R110" s="2">
        <f t="shared" si="24"/>
        <v>5.8</v>
      </c>
      <c r="S110" s="2">
        <f t="shared" si="25"/>
        <v>3.180625166644949</v>
      </c>
      <c r="T110" s="2">
        <f t="shared" si="21"/>
        <v>-1.7311040985528683</v>
      </c>
      <c r="U110" s="2">
        <f t="shared" si="22"/>
        <v>-2.1391938249184439</v>
      </c>
      <c r="V110" s="2"/>
      <c r="W110" s="10">
        <f t="shared" si="23"/>
        <v>5.1103272431736357</v>
      </c>
      <c r="AC110" s="1" t="str" cm="1">
        <f t="array" ref="AC110">_xlfn.IFS(W110&lt;=$AA$2+2*$AA$3,"setosa",W110&gt;$AA$10-2*$AA$11,"virginica",1&gt;0,"versicolor")</f>
        <v>virginica</v>
      </c>
      <c r="AD110" s="1">
        <f t="shared" si="26"/>
        <v>1</v>
      </c>
    </row>
    <row r="111" spans="1:30">
      <c r="A111" s="1">
        <v>110</v>
      </c>
      <c r="B111" s="1" t="s">
        <v>3</v>
      </c>
      <c r="C111" s="2">
        <f>'Données brutes'!E111</f>
        <v>6.1</v>
      </c>
      <c r="D111" s="2">
        <f>'Données brutes'!F111</f>
        <v>2.5</v>
      </c>
      <c r="E111" s="2">
        <f>'Données brutes'!C111</f>
        <v>7.2</v>
      </c>
      <c r="F111" s="2">
        <f>'Données brutes'!D111</f>
        <v>3.6</v>
      </c>
      <c r="Q111" s="1" t="s">
        <v>3</v>
      </c>
      <c r="R111" s="2">
        <f t="shared" si="24"/>
        <v>6.1</v>
      </c>
      <c r="S111" s="2">
        <f t="shared" si="25"/>
        <v>4.41753495367354</v>
      </c>
      <c r="T111" s="2">
        <f t="shared" si="21"/>
        <v>-1.8602909715792015</v>
      </c>
      <c r="U111" s="2">
        <f t="shared" si="22"/>
        <v>-3.0804391078825595</v>
      </c>
      <c r="V111" s="2"/>
      <c r="W111" s="10">
        <f t="shared" si="23"/>
        <v>5.5768048742117777</v>
      </c>
      <c r="AC111" s="1" t="str" cm="1">
        <f t="array" ref="AC111">_xlfn.IFS(W111&lt;=$AA$2+2*$AA$3,"setosa",W111&gt;$AA$10-2*$AA$11,"virginica",1&gt;0,"versicolor")</f>
        <v>virginica</v>
      </c>
      <c r="AD111" s="1">
        <f t="shared" si="26"/>
        <v>1</v>
      </c>
    </row>
    <row r="112" spans="1:30">
      <c r="A112" s="1">
        <v>111</v>
      </c>
      <c r="B112" s="1" t="s">
        <v>3</v>
      </c>
      <c r="C112" s="2">
        <f>'Données brutes'!E112</f>
        <v>5.0999999999999996</v>
      </c>
      <c r="D112" s="2">
        <f>'Données brutes'!F112</f>
        <v>2</v>
      </c>
      <c r="E112" s="2">
        <f>'Données brutes'!C112</f>
        <v>6.5</v>
      </c>
      <c r="F112" s="2">
        <f>'Données brutes'!D112</f>
        <v>3.2</v>
      </c>
      <c r="Q112" s="1" t="s">
        <v>3</v>
      </c>
      <c r="R112" s="2">
        <f t="shared" si="24"/>
        <v>5.0999999999999996</v>
      </c>
      <c r="S112" s="2">
        <f t="shared" si="25"/>
        <v>3.5340279629388323</v>
      </c>
      <c r="T112" s="2">
        <f t="shared" si="21"/>
        <v>-1.6794293493423347</v>
      </c>
      <c r="U112" s="2">
        <f t="shared" si="22"/>
        <v>-2.7381680958956083</v>
      </c>
      <c r="V112" s="2"/>
      <c r="W112" s="10">
        <f t="shared" si="23"/>
        <v>4.2164305177008892</v>
      </c>
      <c r="AC112" s="1" t="str" cm="1">
        <f t="array" ref="AC112">_xlfn.IFS(W112&lt;=$AA$2+2*$AA$3,"setosa",W112&gt;$AA$10-2*$AA$11,"virginica",1&gt;0,"versicolor")</f>
        <v>virginica</v>
      </c>
      <c r="AD112" s="1">
        <f t="shared" si="26"/>
        <v>1</v>
      </c>
    </row>
    <row r="113" spans="1:30">
      <c r="A113" s="1">
        <v>112</v>
      </c>
      <c r="B113" s="1" t="s">
        <v>3</v>
      </c>
      <c r="C113" s="2">
        <f>'Données brutes'!E113</f>
        <v>5.3</v>
      </c>
      <c r="D113" s="2">
        <f>'Données brutes'!F113</f>
        <v>1.9</v>
      </c>
      <c r="E113" s="2">
        <f>'Données brutes'!C113</f>
        <v>6.4</v>
      </c>
      <c r="F113" s="2">
        <f>'Données brutes'!D113</f>
        <v>2.7</v>
      </c>
      <c r="Q113" s="1" t="s">
        <v>3</v>
      </c>
      <c r="R113" s="2">
        <f t="shared" si="24"/>
        <v>5.3</v>
      </c>
      <c r="S113" s="2">
        <f t="shared" si="25"/>
        <v>3.3573265647918906</v>
      </c>
      <c r="T113" s="2">
        <f t="shared" si="21"/>
        <v>-1.6535919747370682</v>
      </c>
      <c r="U113" s="2">
        <f t="shared" si="22"/>
        <v>-2.3103293309119195</v>
      </c>
      <c r="V113" s="2"/>
      <c r="W113" s="10">
        <f t="shared" si="23"/>
        <v>4.693405259142903</v>
      </c>
      <c r="AC113" s="1" t="str" cm="1">
        <f t="array" ref="AC113">_xlfn.IFS(W113&lt;=$AA$2+2*$AA$3,"setosa",W113&gt;$AA$10-2*$AA$11,"virginica",1&gt;0,"versicolor")</f>
        <v>virginica</v>
      </c>
      <c r="AD113" s="1">
        <f t="shared" si="26"/>
        <v>1</v>
      </c>
    </row>
    <row r="114" spans="1:30">
      <c r="A114" s="1">
        <v>113</v>
      </c>
      <c r="B114" s="1" t="s">
        <v>3</v>
      </c>
      <c r="C114" s="2">
        <f>'Données brutes'!E114</f>
        <v>5.5</v>
      </c>
      <c r="D114" s="2">
        <f>'Données brutes'!F114</f>
        <v>2.1</v>
      </c>
      <c r="E114" s="2">
        <f>'Données brutes'!C114</f>
        <v>6.8</v>
      </c>
      <c r="F114" s="2">
        <f>'Données brutes'!D114</f>
        <v>3</v>
      </c>
      <c r="Q114" s="1" t="s">
        <v>3</v>
      </c>
      <c r="R114" s="2">
        <f t="shared" si="24"/>
        <v>5.5</v>
      </c>
      <c r="S114" s="2">
        <f t="shared" si="25"/>
        <v>3.7107293610857739</v>
      </c>
      <c r="T114" s="2">
        <f t="shared" si="21"/>
        <v>-1.7569414731581348</v>
      </c>
      <c r="U114" s="2">
        <f t="shared" si="22"/>
        <v>-2.5670325899021327</v>
      </c>
      <c r="V114" s="2"/>
      <c r="W114" s="10">
        <f t="shared" si="23"/>
        <v>4.8867552980255065</v>
      </c>
      <c r="AC114" s="1" t="str" cm="1">
        <f t="array" ref="AC114">_xlfn.IFS(W114&lt;=$AA$2+2*$AA$3,"setosa",W114&gt;$AA$10-2*$AA$11,"virginica",1&gt;0,"versicolor")</f>
        <v>virginica</v>
      </c>
      <c r="AD114" s="1">
        <f t="shared" si="26"/>
        <v>1</v>
      </c>
    </row>
    <row r="115" spans="1:30">
      <c r="A115" s="1">
        <v>114</v>
      </c>
      <c r="B115" s="1" t="s">
        <v>3</v>
      </c>
      <c r="C115" s="2">
        <f>'Données brutes'!E115</f>
        <v>5</v>
      </c>
      <c r="D115" s="2">
        <f>'Données brutes'!F115</f>
        <v>2</v>
      </c>
      <c r="E115" s="2">
        <f>'Données brutes'!C115</f>
        <v>5.7</v>
      </c>
      <c r="F115" s="2">
        <f>'Données brutes'!D115</f>
        <v>2.5</v>
      </c>
      <c r="Q115" s="1" t="s">
        <v>3</v>
      </c>
      <c r="R115" s="2">
        <f t="shared" si="24"/>
        <v>5</v>
      </c>
      <c r="S115" s="2">
        <f t="shared" si="25"/>
        <v>3.5340279629388323</v>
      </c>
      <c r="T115" s="2">
        <f t="shared" si="21"/>
        <v>-1.4727303525002013</v>
      </c>
      <c r="U115" s="2">
        <f t="shared" si="22"/>
        <v>-2.1391938249184439</v>
      </c>
      <c r="V115" s="2"/>
      <c r="W115" s="10">
        <f t="shared" si="23"/>
        <v>4.9221037855201875</v>
      </c>
      <c r="AC115" s="1" t="str" cm="1">
        <f t="array" ref="AC115">_xlfn.IFS(W115&lt;=$AA$2+2*$AA$3,"setosa",W115&gt;$AA$10-2*$AA$11,"virginica",1&gt;0,"versicolor")</f>
        <v>virginica</v>
      </c>
      <c r="AD115" s="1">
        <f t="shared" si="26"/>
        <v>1</v>
      </c>
    </row>
    <row r="116" spans="1:30">
      <c r="A116" s="1">
        <v>115</v>
      </c>
      <c r="B116" s="1" t="s">
        <v>3</v>
      </c>
      <c r="C116" s="2">
        <f>'Données brutes'!E116</f>
        <v>5.0999999999999996</v>
      </c>
      <c r="D116" s="2">
        <f>'Données brutes'!F116</f>
        <v>2.4</v>
      </c>
      <c r="E116" s="2">
        <f>'Données brutes'!C116</f>
        <v>5.8</v>
      </c>
      <c r="F116" s="2">
        <f>'Données brutes'!D116</f>
        <v>2.8</v>
      </c>
      <c r="Q116" s="1" t="s">
        <v>3</v>
      </c>
      <c r="R116" s="2">
        <f t="shared" si="24"/>
        <v>5.0999999999999996</v>
      </c>
      <c r="S116" s="2">
        <f t="shared" si="25"/>
        <v>4.2408335555265984</v>
      </c>
      <c r="T116" s="2">
        <f t="shared" si="21"/>
        <v>-1.4985677271054678</v>
      </c>
      <c r="U116" s="2">
        <f t="shared" si="22"/>
        <v>-2.3958970839086571</v>
      </c>
      <c r="V116" s="2"/>
      <c r="W116" s="10">
        <f t="shared" si="23"/>
        <v>5.4463687445124727</v>
      </c>
      <c r="AC116" s="1" t="str" cm="1">
        <f t="array" ref="AC116">_xlfn.IFS(W116&lt;=$AA$2+2*$AA$3,"setosa",W116&gt;$AA$10-2*$AA$11,"virginica",1&gt;0,"versicolor")</f>
        <v>virginica</v>
      </c>
      <c r="AD116" s="1">
        <f t="shared" si="26"/>
        <v>1</v>
      </c>
    </row>
    <row r="117" spans="1:30">
      <c r="A117" s="1">
        <v>116</v>
      </c>
      <c r="B117" s="1" t="s">
        <v>3</v>
      </c>
      <c r="C117" s="2">
        <f>'Données brutes'!E117</f>
        <v>5.3</v>
      </c>
      <c r="D117" s="2">
        <f>'Données brutes'!F117</f>
        <v>2.2999999999999998</v>
      </c>
      <c r="E117" s="2">
        <f>'Données brutes'!C117</f>
        <v>6.4</v>
      </c>
      <c r="F117" s="2">
        <f>'Données brutes'!D117</f>
        <v>3.2</v>
      </c>
      <c r="Q117" s="1" t="s">
        <v>3</v>
      </c>
      <c r="R117" s="2">
        <f t="shared" si="24"/>
        <v>5.3</v>
      </c>
      <c r="S117" s="2">
        <f t="shared" si="25"/>
        <v>4.0641321573796567</v>
      </c>
      <c r="T117" s="2">
        <f t="shared" si="21"/>
        <v>-1.6535919747370682</v>
      </c>
      <c r="U117" s="2">
        <f t="shared" si="22"/>
        <v>-2.7381680958956083</v>
      </c>
      <c r="V117" s="2"/>
      <c r="W117" s="10">
        <f t="shared" si="23"/>
        <v>4.9723720867469812</v>
      </c>
      <c r="AC117" s="1" t="str" cm="1">
        <f t="array" ref="AC117">_xlfn.IFS(W117&lt;=$AA$2+2*$AA$3,"setosa",W117&gt;$AA$10-2*$AA$11,"virginica",1&gt;0,"versicolor")</f>
        <v>virginica</v>
      </c>
      <c r="AD117" s="1">
        <f t="shared" si="26"/>
        <v>1</v>
      </c>
    </row>
    <row r="118" spans="1:30">
      <c r="A118" s="1">
        <v>117</v>
      </c>
      <c r="B118" s="1" t="s">
        <v>3</v>
      </c>
      <c r="C118" s="2">
        <f>'Données brutes'!E118</f>
        <v>5.5</v>
      </c>
      <c r="D118" s="2">
        <f>'Données brutes'!F118</f>
        <v>1.8</v>
      </c>
      <c r="E118" s="2">
        <f>'Données brutes'!C118</f>
        <v>6.5</v>
      </c>
      <c r="F118" s="2">
        <f>'Données brutes'!D118</f>
        <v>3</v>
      </c>
      <c r="Q118" s="1" t="s">
        <v>3</v>
      </c>
      <c r="R118" s="2">
        <f t="shared" si="24"/>
        <v>5.5</v>
      </c>
      <c r="S118" s="2">
        <f t="shared" si="25"/>
        <v>3.180625166644949</v>
      </c>
      <c r="T118" s="2">
        <f t="shared" si="21"/>
        <v>-1.6794293493423347</v>
      </c>
      <c r="U118" s="2">
        <f t="shared" si="22"/>
        <v>-2.5670325899021327</v>
      </c>
      <c r="V118" s="2"/>
      <c r="W118" s="10">
        <f t="shared" si="23"/>
        <v>4.4341632274004823</v>
      </c>
      <c r="AC118" s="1" t="str" cm="1">
        <f t="array" ref="AC118">_xlfn.IFS(W118&lt;=$AA$2+2*$AA$3,"setosa",W118&gt;$AA$10-2*$AA$11,"virginica",1&gt;0,"versicolor")</f>
        <v>virginica</v>
      </c>
      <c r="AD118" s="1">
        <f t="shared" si="26"/>
        <v>1</v>
      </c>
    </row>
    <row r="119" spans="1:30">
      <c r="A119" s="1">
        <v>118</v>
      </c>
      <c r="B119" s="1" t="s">
        <v>3</v>
      </c>
      <c r="C119" s="2">
        <f>'Données brutes'!E119</f>
        <v>6.7</v>
      </c>
      <c r="D119" s="2">
        <f>'Données brutes'!F119</f>
        <v>2.2000000000000002</v>
      </c>
      <c r="E119" s="2">
        <f>'Données brutes'!C119</f>
        <v>7.7</v>
      </c>
      <c r="F119" s="2">
        <f>'Données brutes'!D119</f>
        <v>3.8</v>
      </c>
      <c r="Q119" s="1" t="s">
        <v>3</v>
      </c>
      <c r="R119" s="2">
        <f t="shared" si="24"/>
        <v>6.7</v>
      </c>
      <c r="S119" s="2">
        <f t="shared" si="25"/>
        <v>3.887430759232716</v>
      </c>
      <c r="T119" s="2">
        <f t="shared" si="21"/>
        <v>-1.989477844605535</v>
      </c>
      <c r="U119" s="2">
        <f t="shared" si="22"/>
        <v>-3.2515746138760346</v>
      </c>
      <c r="V119" s="2"/>
      <c r="W119" s="10">
        <f t="shared" si="23"/>
        <v>5.3463783007511481</v>
      </c>
      <c r="AC119" s="1" t="str" cm="1">
        <f t="array" ref="AC119">_xlfn.IFS(W119&lt;=$AA$2+2*$AA$3,"setosa",W119&gt;$AA$10-2*$AA$11,"virginica",1&gt;0,"versicolor")</f>
        <v>virginica</v>
      </c>
      <c r="AD119" s="1">
        <f t="shared" si="26"/>
        <v>1</v>
      </c>
    </row>
    <row r="120" spans="1:30">
      <c r="A120" s="1">
        <v>119</v>
      </c>
      <c r="B120" s="1" t="s">
        <v>3</v>
      </c>
      <c r="C120" s="2">
        <f>'Données brutes'!E120</f>
        <v>6.9</v>
      </c>
      <c r="D120" s="2">
        <f>'Données brutes'!F120</f>
        <v>2.2999999999999998</v>
      </c>
      <c r="E120" s="2">
        <f>'Données brutes'!C120</f>
        <v>7.7</v>
      </c>
      <c r="F120" s="2">
        <f>'Données brutes'!D120</f>
        <v>2.6</v>
      </c>
      <c r="Q120" s="1" t="s">
        <v>3</v>
      </c>
      <c r="R120" s="2">
        <f t="shared" si="24"/>
        <v>6.9</v>
      </c>
      <c r="S120" s="2">
        <f t="shared" si="25"/>
        <v>4.0641321573796567</v>
      </c>
      <c r="T120" s="2">
        <f t="shared" si="21"/>
        <v>-1.989477844605535</v>
      </c>
      <c r="U120" s="2">
        <f t="shared" si="22"/>
        <v>-2.2247615779151819</v>
      </c>
      <c r="V120" s="2"/>
      <c r="W120" s="10">
        <f t="shared" si="23"/>
        <v>6.7498927348589408</v>
      </c>
      <c r="AC120" s="1" t="str" cm="1">
        <f t="array" ref="AC120">_xlfn.IFS(W120&lt;=$AA$2+2*$AA$3,"setosa",W120&gt;$AA$10-2*$AA$11,"virginica",1&gt;0,"versicolor")</f>
        <v>virginica</v>
      </c>
      <c r="AD120" s="1">
        <f t="shared" si="26"/>
        <v>1</v>
      </c>
    </row>
    <row r="121" spans="1:30">
      <c r="A121" s="1">
        <v>120</v>
      </c>
      <c r="B121" s="1" t="s">
        <v>3</v>
      </c>
      <c r="C121" s="2">
        <f>'Données brutes'!E121</f>
        <v>5</v>
      </c>
      <c r="D121" s="2">
        <f>'Données brutes'!F121</f>
        <v>1.5</v>
      </c>
      <c r="E121" s="2">
        <f>'Données brutes'!C121</f>
        <v>6</v>
      </c>
      <c r="F121" s="2">
        <f>'Données brutes'!D121</f>
        <v>2.2000000000000002</v>
      </c>
      <c r="Q121" s="1" t="s">
        <v>3</v>
      </c>
      <c r="R121" s="2">
        <f t="shared" si="24"/>
        <v>5</v>
      </c>
      <c r="S121" s="2">
        <f t="shared" si="25"/>
        <v>2.6505209722041241</v>
      </c>
      <c r="T121" s="2">
        <f t="shared" si="21"/>
        <v>-1.5502424763160012</v>
      </c>
      <c r="U121" s="2">
        <f t="shared" si="22"/>
        <v>-1.8824905659282307</v>
      </c>
      <c r="V121" s="2"/>
      <c r="W121" s="10">
        <f t="shared" si="23"/>
        <v>4.2177879299598917</v>
      </c>
      <c r="AC121" s="1" t="str" cm="1">
        <f t="array" ref="AC121">_xlfn.IFS(W121&lt;=$AA$2+2*$AA$3,"setosa",W121&gt;$AA$10-2*$AA$11,"virginica",1&gt;0,"versicolor")</f>
        <v>virginica</v>
      </c>
      <c r="AD121" s="1">
        <f t="shared" si="26"/>
        <v>1</v>
      </c>
    </row>
    <row r="122" spans="1:30">
      <c r="A122" s="1">
        <v>121</v>
      </c>
      <c r="B122" s="1" t="s">
        <v>3</v>
      </c>
      <c r="C122" s="2">
        <f>'Données brutes'!E122</f>
        <v>5.7</v>
      </c>
      <c r="D122" s="2">
        <f>'Données brutes'!F122</f>
        <v>2.2999999999999998</v>
      </c>
      <c r="E122" s="2">
        <f>'Données brutes'!C122</f>
        <v>6.9</v>
      </c>
      <c r="F122" s="2">
        <f>'Données brutes'!D122</f>
        <v>3.2</v>
      </c>
      <c r="Q122" s="1" t="s">
        <v>3</v>
      </c>
      <c r="R122" s="2">
        <f t="shared" si="24"/>
        <v>5.7</v>
      </c>
      <c r="S122" s="2">
        <f t="shared" si="25"/>
        <v>4.0641321573796567</v>
      </c>
      <c r="T122" s="2">
        <f t="shared" si="21"/>
        <v>-1.7827788477634017</v>
      </c>
      <c r="U122" s="2">
        <f t="shared" si="22"/>
        <v>-2.7381680958956083</v>
      </c>
      <c r="V122" s="2"/>
      <c r="W122" s="10">
        <f t="shared" si="23"/>
        <v>5.2431852137206469</v>
      </c>
      <c r="AC122" s="1" t="str" cm="1">
        <f t="array" ref="AC122">_xlfn.IFS(W122&lt;=$AA$2+2*$AA$3,"setosa",W122&gt;$AA$10-2*$AA$11,"virginica",1&gt;0,"versicolor")</f>
        <v>virginica</v>
      </c>
      <c r="AD122" s="1">
        <f t="shared" si="26"/>
        <v>1</v>
      </c>
    </row>
    <row r="123" spans="1:30">
      <c r="A123" s="1">
        <v>122</v>
      </c>
      <c r="B123" s="1" t="s">
        <v>3</v>
      </c>
      <c r="C123" s="2">
        <f>'Données brutes'!E123</f>
        <v>4.9000000000000004</v>
      </c>
      <c r="D123" s="2">
        <f>'Données brutes'!F123</f>
        <v>2</v>
      </c>
      <c r="E123" s="2">
        <f>'Données brutes'!C123</f>
        <v>5.6</v>
      </c>
      <c r="F123" s="2">
        <f>'Données brutes'!D123</f>
        <v>2.8</v>
      </c>
      <c r="Q123" s="1" t="s">
        <v>3</v>
      </c>
      <c r="R123" s="2">
        <f t="shared" si="24"/>
        <v>4.9000000000000004</v>
      </c>
      <c r="S123" s="2">
        <f t="shared" si="25"/>
        <v>3.5340279629388323</v>
      </c>
      <c r="T123" s="2">
        <f t="shared" si="21"/>
        <v>-1.4468929778949344</v>
      </c>
      <c r="U123" s="2">
        <f t="shared" si="22"/>
        <v>-2.3958970839086571</v>
      </c>
      <c r="V123" s="2"/>
      <c r="W123" s="10">
        <f t="shared" si="23"/>
        <v>4.5912379011352407</v>
      </c>
      <c r="AC123" s="1" t="str" cm="1">
        <f t="array" ref="AC123">_xlfn.IFS(W123&lt;=$AA$2+2*$AA$3,"setosa",W123&gt;$AA$10-2*$AA$11,"virginica",1&gt;0,"versicolor")</f>
        <v>virginica</v>
      </c>
      <c r="AD123" s="1">
        <f t="shared" si="26"/>
        <v>1</v>
      </c>
    </row>
    <row r="124" spans="1:30">
      <c r="A124" s="1">
        <v>123</v>
      </c>
      <c r="B124" s="1" t="s">
        <v>3</v>
      </c>
      <c r="C124" s="2">
        <f>'Données brutes'!E124</f>
        <v>6.7</v>
      </c>
      <c r="D124" s="2">
        <f>'Données brutes'!F124</f>
        <v>2</v>
      </c>
      <c r="E124" s="2">
        <f>'Données brutes'!C124</f>
        <v>7.7</v>
      </c>
      <c r="F124" s="2">
        <f>'Données brutes'!D124</f>
        <v>2.8</v>
      </c>
      <c r="Q124" s="1" t="s">
        <v>3</v>
      </c>
      <c r="R124" s="2">
        <f t="shared" si="24"/>
        <v>6.7</v>
      </c>
      <c r="S124" s="2">
        <f t="shared" si="25"/>
        <v>3.5340279629388323</v>
      </c>
      <c r="T124" s="2">
        <f t="shared" si="21"/>
        <v>-1.989477844605535</v>
      </c>
      <c r="U124" s="2">
        <f t="shared" si="22"/>
        <v>-2.3958970839086571</v>
      </c>
      <c r="V124" s="2"/>
      <c r="W124" s="10">
        <f t="shared" si="23"/>
        <v>5.8486530344246397</v>
      </c>
      <c r="AC124" s="1" t="str" cm="1">
        <f t="array" ref="AC124">_xlfn.IFS(W124&lt;=$AA$2+2*$AA$3,"setosa",W124&gt;$AA$10-2*$AA$11,"virginica",1&gt;0,"versicolor")</f>
        <v>virginica</v>
      </c>
      <c r="AD124" s="1">
        <f t="shared" si="26"/>
        <v>1</v>
      </c>
    </row>
    <row r="125" spans="1:30">
      <c r="A125" s="1">
        <v>124</v>
      </c>
      <c r="B125" s="1" t="s">
        <v>3</v>
      </c>
      <c r="C125" s="2">
        <f>'Données brutes'!E125</f>
        <v>4.9000000000000004</v>
      </c>
      <c r="D125" s="2">
        <f>'Données brutes'!F125</f>
        <v>1.8</v>
      </c>
      <c r="E125" s="2">
        <f>'Données brutes'!C125</f>
        <v>6.3</v>
      </c>
      <c r="F125" s="2">
        <f>'Données brutes'!D125</f>
        <v>2.7</v>
      </c>
      <c r="Q125" s="1" t="s">
        <v>3</v>
      </c>
      <c r="R125" s="2">
        <f t="shared" si="24"/>
        <v>4.9000000000000004</v>
      </c>
      <c r="S125" s="2">
        <f t="shared" si="25"/>
        <v>3.180625166644949</v>
      </c>
      <c r="T125" s="2">
        <f t="shared" si="21"/>
        <v>-1.6277546001318013</v>
      </c>
      <c r="U125" s="2">
        <f t="shared" si="22"/>
        <v>-2.3103293309119195</v>
      </c>
      <c r="V125" s="2"/>
      <c r="W125" s="10">
        <f t="shared" si="23"/>
        <v>4.1425412356012288</v>
      </c>
      <c r="AC125" s="1" t="str" cm="1">
        <f t="array" ref="AC125">_xlfn.IFS(W125&lt;=$AA$2+2*$AA$3,"setosa",W125&gt;$AA$10-2*$AA$11,"virginica",1&gt;0,"versicolor")</f>
        <v>virginica</v>
      </c>
      <c r="AD125" s="1">
        <f t="shared" si="26"/>
        <v>1</v>
      </c>
    </row>
    <row r="126" spans="1:30">
      <c r="A126" s="1">
        <v>125</v>
      </c>
      <c r="B126" s="1" t="s">
        <v>3</v>
      </c>
      <c r="C126" s="2">
        <f>'Données brutes'!E126</f>
        <v>5.7</v>
      </c>
      <c r="D126" s="2">
        <f>'Données brutes'!F126</f>
        <v>2.1</v>
      </c>
      <c r="E126" s="2">
        <f>'Données brutes'!C126</f>
        <v>6.7</v>
      </c>
      <c r="F126" s="2">
        <f>'Données brutes'!D126</f>
        <v>3.3</v>
      </c>
      <c r="Q126" s="1" t="s">
        <v>3</v>
      </c>
      <c r="R126" s="2">
        <f t="shared" si="24"/>
        <v>5.7</v>
      </c>
      <c r="S126" s="2">
        <f t="shared" si="25"/>
        <v>3.7107293610857739</v>
      </c>
      <c r="T126" s="2">
        <f t="shared" si="21"/>
        <v>-1.7311040985528683</v>
      </c>
      <c r="U126" s="2">
        <f t="shared" si="22"/>
        <v>-2.8237358488923459</v>
      </c>
      <c r="V126" s="2"/>
      <c r="W126" s="10">
        <f t="shared" si="23"/>
        <v>4.8558894136405604</v>
      </c>
      <c r="AC126" s="1" t="str" cm="1">
        <f t="array" ref="AC126">_xlfn.IFS(W126&lt;=$AA$2+2*$AA$3,"setosa",W126&gt;$AA$10-2*$AA$11,"virginica",1&gt;0,"versicolor")</f>
        <v>virginica</v>
      </c>
      <c r="AD126" s="1">
        <f t="shared" si="26"/>
        <v>1</v>
      </c>
    </row>
    <row r="127" spans="1:30">
      <c r="A127" s="1">
        <v>126</v>
      </c>
      <c r="B127" s="1" t="s">
        <v>3</v>
      </c>
      <c r="C127" s="2">
        <f>'Données brutes'!E127</f>
        <v>6</v>
      </c>
      <c r="D127" s="2">
        <f>'Données brutes'!F127</f>
        <v>1.8</v>
      </c>
      <c r="E127" s="2">
        <f>'Données brutes'!C127</f>
        <v>7.2</v>
      </c>
      <c r="F127" s="2">
        <f>'Données brutes'!D127</f>
        <v>3.2</v>
      </c>
      <c r="Q127" s="1" t="s">
        <v>3</v>
      </c>
      <c r="R127" s="2">
        <f t="shared" si="24"/>
        <v>6</v>
      </c>
      <c r="S127" s="2">
        <f t="shared" si="25"/>
        <v>3.180625166644949</v>
      </c>
      <c r="T127" s="2">
        <f t="shared" si="21"/>
        <v>-1.8602909715792015</v>
      </c>
      <c r="U127" s="2">
        <f t="shared" si="22"/>
        <v>-2.7381680958956083</v>
      </c>
      <c r="V127" s="2"/>
      <c r="W127" s="10">
        <f t="shared" si="23"/>
        <v>4.5821660991701396</v>
      </c>
      <c r="AC127" s="1" t="str" cm="1">
        <f t="array" ref="AC127">_xlfn.IFS(W127&lt;=$AA$2+2*$AA$3,"setosa",W127&gt;$AA$10-2*$AA$11,"virginica",1&gt;0,"versicolor")</f>
        <v>virginica</v>
      </c>
      <c r="AD127" s="1">
        <f t="shared" si="26"/>
        <v>1</v>
      </c>
    </row>
    <row r="128" spans="1:30">
      <c r="A128" s="1">
        <v>127</v>
      </c>
      <c r="B128" s="1" t="s">
        <v>3</v>
      </c>
      <c r="C128" s="2">
        <f>'Données brutes'!E128</f>
        <v>4.8</v>
      </c>
      <c r="D128" s="2">
        <f>'Données brutes'!F128</f>
        <v>1.8</v>
      </c>
      <c r="E128" s="2">
        <f>'Données brutes'!C128</f>
        <v>6.2</v>
      </c>
      <c r="F128" s="2">
        <f>'Données brutes'!D128</f>
        <v>2.8</v>
      </c>
      <c r="Q128" s="1" t="s">
        <v>3</v>
      </c>
      <c r="R128" s="2">
        <f t="shared" si="24"/>
        <v>4.8</v>
      </c>
      <c r="S128" s="2">
        <f t="shared" si="25"/>
        <v>3.180625166644949</v>
      </c>
      <c r="T128" s="2">
        <f t="shared" si="21"/>
        <v>-1.6019172255265348</v>
      </c>
      <c r="U128" s="2">
        <f t="shared" si="22"/>
        <v>-2.3958970839086571</v>
      </c>
      <c r="V128" s="2"/>
      <c r="W128" s="10">
        <f t="shared" si="23"/>
        <v>3.9828108572097567</v>
      </c>
      <c r="AC128" s="1" t="str" cm="1">
        <f t="array" ref="AC128">_xlfn.IFS(W128&lt;=$AA$2+2*$AA$3,"setosa",W128&gt;$AA$10-2*$AA$11,"virginica",1&gt;0,"versicolor")</f>
        <v>virginica</v>
      </c>
      <c r="AD128" s="1">
        <f t="shared" si="26"/>
        <v>1</v>
      </c>
    </row>
    <row r="129" spans="1:30">
      <c r="A129" s="1">
        <v>128</v>
      </c>
      <c r="B129" s="1" t="s">
        <v>3</v>
      </c>
      <c r="C129" s="2">
        <f>'Données brutes'!E129</f>
        <v>4.9000000000000004</v>
      </c>
      <c r="D129" s="2">
        <f>'Données brutes'!F129</f>
        <v>1.8</v>
      </c>
      <c r="E129" s="2">
        <f>'Données brutes'!C129</f>
        <v>6.1</v>
      </c>
      <c r="F129" s="2">
        <f>'Données brutes'!D129</f>
        <v>3</v>
      </c>
      <c r="Q129" s="1" t="s">
        <v>3</v>
      </c>
      <c r="R129" s="2">
        <f t="shared" si="24"/>
        <v>4.9000000000000004</v>
      </c>
      <c r="S129" s="2">
        <f t="shared" si="25"/>
        <v>3.180625166644949</v>
      </c>
      <c r="T129" s="2">
        <f t="shared" si="21"/>
        <v>-1.5760798509212679</v>
      </c>
      <c r="U129" s="2">
        <f t="shared" si="22"/>
        <v>-2.5670325899021327</v>
      </c>
      <c r="V129" s="2"/>
      <c r="W129" s="10">
        <f t="shared" si="23"/>
        <v>3.9375127258215494</v>
      </c>
      <c r="AC129" s="1" t="str" cm="1">
        <f t="array" ref="AC129">_xlfn.IFS(W129&lt;=$AA$2+2*$AA$3,"setosa",W129&gt;$AA$10-2*$AA$11,"virginica",1&gt;0,"versicolor")</f>
        <v>virginica</v>
      </c>
      <c r="AD129" s="1">
        <f t="shared" si="26"/>
        <v>1</v>
      </c>
    </row>
    <row r="130" spans="1:30">
      <c r="A130" s="1">
        <v>129</v>
      </c>
      <c r="B130" s="1" t="s">
        <v>3</v>
      </c>
      <c r="C130" s="2">
        <f>'Données brutes'!E130</f>
        <v>5.6</v>
      </c>
      <c r="D130" s="2">
        <f>'Données brutes'!F130</f>
        <v>2.1</v>
      </c>
      <c r="E130" s="2">
        <f>'Données brutes'!C130</f>
        <v>6.4</v>
      </c>
      <c r="F130" s="2">
        <f>'Données brutes'!D130</f>
        <v>2.8</v>
      </c>
      <c r="Q130" s="1" t="s">
        <v>3</v>
      </c>
      <c r="R130" s="2">
        <f t="shared" ref="R130:R151" si="27">$O$2*C130+$O$7*C130*C130+$O$9*C130*D130</f>
        <v>5.6</v>
      </c>
      <c r="S130" s="2">
        <f t="shared" ref="S130:S151" si="28">$O$3*D130+$O$8*D130*D130</f>
        <v>3.7107293610857739</v>
      </c>
      <c r="T130" s="2">
        <f t="shared" si="21"/>
        <v>-1.6535919747370682</v>
      </c>
      <c r="U130" s="2">
        <f t="shared" si="22"/>
        <v>-2.3958970839086571</v>
      </c>
      <c r="V130" s="2"/>
      <c r="W130" s="10">
        <f t="shared" si="23"/>
        <v>5.2612403024400471</v>
      </c>
      <c r="AC130" s="1" t="str" cm="1">
        <f t="array" ref="AC130">_xlfn.IFS(W130&lt;=$AA$2+2*$AA$3,"setosa",W130&gt;$AA$10-2*$AA$11,"virginica",1&gt;0,"versicolor")</f>
        <v>virginica</v>
      </c>
      <c r="AD130" s="1">
        <f t="shared" ref="AD130:AD151" si="29">IF(AC130=Q130,1,0)</f>
        <v>1</v>
      </c>
    </row>
    <row r="131" spans="1:30">
      <c r="A131" s="1">
        <v>130</v>
      </c>
      <c r="B131" s="1" t="s">
        <v>3</v>
      </c>
      <c r="C131" s="2">
        <f>'Données brutes'!E131</f>
        <v>5.8</v>
      </c>
      <c r="D131" s="2">
        <f>'Données brutes'!F131</f>
        <v>1.6</v>
      </c>
      <c r="E131" s="2">
        <f>'Données brutes'!C131</f>
        <v>7.2</v>
      </c>
      <c r="F131" s="2">
        <f>'Données brutes'!D131</f>
        <v>3</v>
      </c>
      <c r="Q131" s="1" t="s">
        <v>3</v>
      </c>
      <c r="R131" s="2">
        <f t="shared" si="27"/>
        <v>5.8</v>
      </c>
      <c r="S131" s="2">
        <f t="shared" si="28"/>
        <v>2.8272223703510662</v>
      </c>
      <c r="T131" s="2">
        <f t="shared" ref="T131:T151" si="30">$O$4*E131</f>
        <v>-1.8602909715792015</v>
      </c>
      <c r="U131" s="2">
        <f t="shared" ref="U131:U151" si="31">$O$5*F131</f>
        <v>-2.5670325899021327</v>
      </c>
      <c r="V131" s="2"/>
      <c r="W131" s="10">
        <f t="shared" ref="W131:W151" si="32">SUM(R131:U131)</f>
        <v>4.1998988088697322</v>
      </c>
      <c r="AC131" s="1" t="str" cm="1">
        <f t="array" ref="AC131">_xlfn.IFS(W131&lt;=$AA$2+2*$AA$3,"setosa",W131&gt;$AA$10-2*$AA$11,"virginica",1&gt;0,"versicolor")</f>
        <v>virginica</v>
      </c>
      <c r="AD131" s="1">
        <f t="shared" si="29"/>
        <v>1</v>
      </c>
    </row>
    <row r="132" spans="1:30">
      <c r="A132" s="1">
        <v>131</v>
      </c>
      <c r="B132" s="1" t="s">
        <v>3</v>
      </c>
      <c r="C132" s="2">
        <f>'Données brutes'!E132</f>
        <v>6.1</v>
      </c>
      <c r="D132" s="2">
        <f>'Données brutes'!F132</f>
        <v>1.9</v>
      </c>
      <c r="E132" s="2">
        <f>'Données brutes'!C132</f>
        <v>7.4</v>
      </c>
      <c r="F132" s="2">
        <f>'Données brutes'!D132</f>
        <v>2.8</v>
      </c>
      <c r="Q132" s="1" t="s">
        <v>3</v>
      </c>
      <c r="R132" s="2">
        <f t="shared" si="27"/>
        <v>6.1</v>
      </c>
      <c r="S132" s="2">
        <f t="shared" si="28"/>
        <v>3.3573265647918906</v>
      </c>
      <c r="T132" s="2">
        <f t="shared" si="30"/>
        <v>-1.9119657207897351</v>
      </c>
      <c r="U132" s="2">
        <f t="shared" si="31"/>
        <v>-2.3958970839086571</v>
      </c>
      <c r="V132" s="2"/>
      <c r="W132" s="10">
        <f t="shared" si="32"/>
        <v>5.1494637600934983</v>
      </c>
      <c r="AC132" s="1" t="str" cm="1">
        <f t="array" ref="AC132">_xlfn.IFS(W132&lt;=$AA$2+2*$AA$3,"setosa",W132&gt;$AA$10-2*$AA$11,"virginica",1&gt;0,"versicolor")</f>
        <v>virginica</v>
      </c>
      <c r="AD132" s="1">
        <f t="shared" si="29"/>
        <v>1</v>
      </c>
    </row>
    <row r="133" spans="1:30">
      <c r="A133" s="1">
        <v>132</v>
      </c>
      <c r="B133" s="1" t="s">
        <v>3</v>
      </c>
      <c r="C133" s="2">
        <f>'Données brutes'!E133</f>
        <v>6.4</v>
      </c>
      <c r="D133" s="2">
        <f>'Données brutes'!F133</f>
        <v>2</v>
      </c>
      <c r="E133" s="2">
        <f>'Données brutes'!C133</f>
        <v>7.9</v>
      </c>
      <c r="F133" s="2">
        <f>'Données brutes'!D133</f>
        <v>3.8</v>
      </c>
      <c r="Q133" s="1" t="s">
        <v>3</v>
      </c>
      <c r="R133" s="2">
        <f t="shared" si="27"/>
        <v>6.4</v>
      </c>
      <c r="S133" s="2">
        <f t="shared" si="28"/>
        <v>3.5340279629388323</v>
      </c>
      <c r="T133" s="2">
        <f t="shared" si="30"/>
        <v>-2.0411525938160686</v>
      </c>
      <c r="U133" s="2">
        <f t="shared" si="31"/>
        <v>-3.2515746138760346</v>
      </c>
      <c r="V133" s="2"/>
      <c r="W133" s="10">
        <f t="shared" si="32"/>
        <v>4.6413007552467302</v>
      </c>
      <c r="AC133" s="1" t="str" cm="1">
        <f t="array" ref="AC133">_xlfn.IFS(W133&lt;=$AA$2+2*$AA$3,"setosa",W133&gt;$AA$10-2*$AA$11,"virginica",1&gt;0,"versicolor")</f>
        <v>virginica</v>
      </c>
      <c r="AD133" s="1">
        <f t="shared" si="29"/>
        <v>1</v>
      </c>
    </row>
    <row r="134" spans="1:30">
      <c r="A134" s="1">
        <v>133</v>
      </c>
      <c r="B134" s="1" t="s">
        <v>3</v>
      </c>
      <c r="C134" s="2">
        <f>'Données brutes'!E134</f>
        <v>5.6</v>
      </c>
      <c r="D134" s="2">
        <f>'Données brutes'!F134</f>
        <v>2.2000000000000002</v>
      </c>
      <c r="E134" s="2">
        <f>'Données brutes'!C134</f>
        <v>6.4</v>
      </c>
      <c r="F134" s="2">
        <f>'Données brutes'!D134</f>
        <v>2.8</v>
      </c>
      <c r="Q134" s="1" t="s">
        <v>3</v>
      </c>
      <c r="R134" s="2">
        <f t="shared" si="27"/>
        <v>5.6</v>
      </c>
      <c r="S134" s="2">
        <f t="shared" si="28"/>
        <v>3.887430759232716</v>
      </c>
      <c r="T134" s="2">
        <f t="shared" si="30"/>
        <v>-1.6535919747370682</v>
      </c>
      <c r="U134" s="2">
        <f t="shared" si="31"/>
        <v>-2.3958970839086571</v>
      </c>
      <c r="V134" s="2"/>
      <c r="W134" s="10">
        <f t="shared" si="32"/>
        <v>5.4379417005869897</v>
      </c>
      <c r="AC134" s="1" t="str" cm="1">
        <f t="array" ref="AC134">_xlfn.IFS(W134&lt;=$AA$2+2*$AA$3,"setosa",W134&gt;$AA$10-2*$AA$11,"virginica",1&gt;0,"versicolor")</f>
        <v>virginica</v>
      </c>
      <c r="AD134" s="1">
        <f t="shared" si="29"/>
        <v>1</v>
      </c>
    </row>
    <row r="135" spans="1:30">
      <c r="A135" s="1">
        <v>134</v>
      </c>
      <c r="B135" s="1" t="s">
        <v>3</v>
      </c>
      <c r="C135" s="2">
        <f>'Données brutes'!E135</f>
        <v>5.0999999999999996</v>
      </c>
      <c r="D135" s="2">
        <f>'Données brutes'!F135</f>
        <v>1.5</v>
      </c>
      <c r="E135" s="2">
        <f>'Données brutes'!C135</f>
        <v>6.3</v>
      </c>
      <c r="F135" s="2">
        <f>'Données brutes'!D135</f>
        <v>2.8</v>
      </c>
      <c r="Q135" s="1" t="s">
        <v>3</v>
      </c>
      <c r="R135" s="2">
        <f t="shared" si="27"/>
        <v>5.0999999999999996</v>
      </c>
      <c r="S135" s="2">
        <f t="shared" si="28"/>
        <v>2.6505209722041241</v>
      </c>
      <c r="T135" s="2">
        <f t="shared" si="30"/>
        <v>-1.6277546001318013</v>
      </c>
      <c r="U135" s="2">
        <f t="shared" si="31"/>
        <v>-2.3958970839086571</v>
      </c>
      <c r="V135" s="2"/>
      <c r="W135" s="10">
        <f t="shared" si="32"/>
        <v>3.7268692881636647</v>
      </c>
      <c r="AC135" s="1" t="str" cm="1">
        <f t="array" ref="AC135">_xlfn.IFS(W135&lt;=$AA$2+2*$AA$3,"setosa",W135&gt;$AA$10-2*$AA$11,"virginica",1&gt;0,"versicolor")</f>
        <v>virginica</v>
      </c>
      <c r="AD135" s="1">
        <f t="shared" si="29"/>
        <v>1</v>
      </c>
    </row>
    <row r="136" spans="1:30">
      <c r="A136" s="1">
        <v>135</v>
      </c>
      <c r="B136" s="1" t="s">
        <v>3</v>
      </c>
      <c r="C136" s="2">
        <f>'Données brutes'!E136</f>
        <v>5.6</v>
      </c>
      <c r="D136" s="2">
        <f>'Données brutes'!F136</f>
        <v>1.4</v>
      </c>
      <c r="E136" s="2">
        <f>'Données brutes'!C136</f>
        <v>6.1</v>
      </c>
      <c r="F136" s="2">
        <f>'Données brutes'!D136</f>
        <v>2.6</v>
      </c>
      <c r="Q136" s="1" t="s">
        <v>3</v>
      </c>
      <c r="R136" s="2">
        <f t="shared" si="27"/>
        <v>5.6</v>
      </c>
      <c r="S136" s="2">
        <f t="shared" si="28"/>
        <v>2.4738195740571824</v>
      </c>
      <c r="T136" s="2">
        <f t="shared" si="30"/>
        <v>-1.5760798509212679</v>
      </c>
      <c r="U136" s="2">
        <f t="shared" si="31"/>
        <v>-2.2247615779151819</v>
      </c>
      <c r="V136" s="2"/>
      <c r="W136" s="10">
        <f t="shared" si="32"/>
        <v>4.2729781452207334</v>
      </c>
      <c r="AC136" s="1" t="str" cm="1">
        <f t="array" ref="AC136">_xlfn.IFS(W136&lt;=$AA$2+2*$AA$3,"setosa",W136&gt;$AA$10-2*$AA$11,"virginica",1&gt;0,"versicolor")</f>
        <v>virginica</v>
      </c>
      <c r="AD136" s="1">
        <f t="shared" si="29"/>
        <v>1</v>
      </c>
    </row>
    <row r="137" spans="1:30">
      <c r="A137" s="1">
        <v>136</v>
      </c>
      <c r="B137" s="1" t="s">
        <v>3</v>
      </c>
      <c r="C137" s="2">
        <f>'Données brutes'!E137</f>
        <v>6.1</v>
      </c>
      <c r="D137" s="2">
        <f>'Données brutes'!F137</f>
        <v>2.2999999999999998</v>
      </c>
      <c r="E137" s="2">
        <f>'Données brutes'!C137</f>
        <v>7.7</v>
      </c>
      <c r="F137" s="2">
        <f>'Données brutes'!D137</f>
        <v>3</v>
      </c>
      <c r="Q137" s="1" t="s">
        <v>3</v>
      </c>
      <c r="R137" s="2">
        <f t="shared" si="27"/>
        <v>6.1</v>
      </c>
      <c r="S137" s="2">
        <f t="shared" si="28"/>
        <v>4.0641321573796567</v>
      </c>
      <c r="T137" s="2">
        <f t="shared" si="30"/>
        <v>-1.989477844605535</v>
      </c>
      <c r="U137" s="2">
        <f t="shared" si="31"/>
        <v>-2.5670325899021327</v>
      </c>
      <c r="V137" s="2"/>
      <c r="W137" s="10">
        <f t="shared" si="32"/>
        <v>5.6076217228719889</v>
      </c>
      <c r="AC137" s="1" t="str" cm="1">
        <f t="array" ref="AC137">_xlfn.IFS(W137&lt;=$AA$2+2*$AA$3,"setosa",W137&gt;$AA$10-2*$AA$11,"virginica",1&gt;0,"versicolor")</f>
        <v>virginica</v>
      </c>
      <c r="AD137" s="1">
        <f t="shared" si="29"/>
        <v>1</v>
      </c>
    </row>
    <row r="138" spans="1:30">
      <c r="A138" s="1">
        <v>137</v>
      </c>
      <c r="B138" s="1" t="s">
        <v>3</v>
      </c>
      <c r="C138" s="2">
        <f>'Données brutes'!E138</f>
        <v>5.6</v>
      </c>
      <c r="D138" s="2">
        <f>'Données brutes'!F138</f>
        <v>2.4</v>
      </c>
      <c r="E138" s="2">
        <f>'Données brutes'!C138</f>
        <v>6.3</v>
      </c>
      <c r="F138" s="2">
        <f>'Données brutes'!D138</f>
        <v>3.4</v>
      </c>
      <c r="Q138" s="1" t="s">
        <v>3</v>
      </c>
      <c r="R138" s="2">
        <f t="shared" si="27"/>
        <v>5.6</v>
      </c>
      <c r="S138" s="2">
        <f t="shared" si="28"/>
        <v>4.2408335555265984</v>
      </c>
      <c r="T138" s="2">
        <f t="shared" si="30"/>
        <v>-1.6277546001318013</v>
      </c>
      <c r="U138" s="2">
        <f t="shared" si="31"/>
        <v>-2.9093036018890834</v>
      </c>
      <c r="V138" s="2"/>
      <c r="W138" s="10">
        <f t="shared" si="32"/>
        <v>5.3037753535057117</v>
      </c>
      <c r="AC138" s="1" t="str" cm="1">
        <f t="array" ref="AC138">_xlfn.IFS(W138&lt;=$AA$2+2*$AA$3,"setosa",W138&gt;$AA$10-2*$AA$11,"virginica",1&gt;0,"versicolor")</f>
        <v>virginica</v>
      </c>
      <c r="AD138" s="1">
        <f t="shared" si="29"/>
        <v>1</v>
      </c>
    </row>
    <row r="139" spans="1:30">
      <c r="A139" s="1">
        <v>138</v>
      </c>
      <c r="B139" s="1" t="s">
        <v>3</v>
      </c>
      <c r="C139" s="2">
        <f>'Données brutes'!E139</f>
        <v>5.5</v>
      </c>
      <c r="D139" s="2">
        <f>'Données brutes'!F139</f>
        <v>1.8</v>
      </c>
      <c r="E139" s="2">
        <f>'Données brutes'!C139</f>
        <v>6.4</v>
      </c>
      <c r="F139" s="2">
        <f>'Données brutes'!D139</f>
        <v>3.1</v>
      </c>
      <c r="Q139" s="1" t="s">
        <v>3</v>
      </c>
      <c r="R139" s="2">
        <f t="shared" si="27"/>
        <v>5.5</v>
      </c>
      <c r="S139" s="2">
        <f t="shared" si="28"/>
        <v>3.180625166644949</v>
      </c>
      <c r="T139" s="2">
        <f t="shared" si="30"/>
        <v>-1.6535919747370682</v>
      </c>
      <c r="U139" s="2">
        <f t="shared" si="31"/>
        <v>-2.6526003428988707</v>
      </c>
      <c r="V139" s="2"/>
      <c r="W139" s="10">
        <f t="shared" si="32"/>
        <v>4.3744328490090103</v>
      </c>
      <c r="AC139" s="1" t="str" cm="1">
        <f t="array" ref="AC139">_xlfn.IFS(W139&lt;=$AA$2+2*$AA$3,"setosa",W139&gt;$AA$10-2*$AA$11,"virginica",1&gt;0,"versicolor")</f>
        <v>virginica</v>
      </c>
      <c r="AD139" s="1">
        <f t="shared" si="29"/>
        <v>1</v>
      </c>
    </row>
    <row r="140" spans="1:30">
      <c r="A140" s="1">
        <v>139</v>
      </c>
      <c r="B140" s="1" t="s">
        <v>3</v>
      </c>
      <c r="C140" s="2">
        <f>'Données brutes'!E140</f>
        <v>4.8</v>
      </c>
      <c r="D140" s="2">
        <f>'Données brutes'!F140</f>
        <v>1.8</v>
      </c>
      <c r="E140" s="2">
        <f>'Données brutes'!C140</f>
        <v>6</v>
      </c>
      <c r="F140" s="2">
        <f>'Données brutes'!D140</f>
        <v>3</v>
      </c>
      <c r="Q140" s="1" t="s">
        <v>3</v>
      </c>
      <c r="R140" s="2">
        <f t="shared" si="27"/>
        <v>4.8</v>
      </c>
      <c r="S140" s="2">
        <f t="shared" si="28"/>
        <v>3.180625166644949</v>
      </c>
      <c r="T140" s="2">
        <f t="shared" si="30"/>
        <v>-1.5502424763160012</v>
      </c>
      <c r="U140" s="2">
        <f t="shared" si="31"/>
        <v>-2.5670325899021327</v>
      </c>
      <c r="V140" s="2"/>
      <c r="W140" s="10">
        <f t="shared" si="32"/>
        <v>3.8633501004268149</v>
      </c>
      <c r="AC140" s="1" t="str" cm="1">
        <f t="array" ref="AC140">_xlfn.IFS(W140&lt;=$AA$2+2*$AA$3,"setosa",W140&gt;$AA$10-2*$AA$11,"virginica",1&gt;0,"versicolor")</f>
        <v>virginica</v>
      </c>
      <c r="AD140" s="1">
        <f t="shared" si="29"/>
        <v>1</v>
      </c>
    </row>
    <row r="141" spans="1:30">
      <c r="A141" s="1">
        <v>140</v>
      </c>
      <c r="B141" s="1" t="s">
        <v>3</v>
      </c>
      <c r="C141" s="2">
        <f>'Données brutes'!E141</f>
        <v>5.4</v>
      </c>
      <c r="D141" s="2">
        <f>'Données brutes'!F141</f>
        <v>2.1</v>
      </c>
      <c r="E141" s="2">
        <f>'Données brutes'!C141</f>
        <v>6.9</v>
      </c>
      <c r="F141" s="2">
        <f>'Données brutes'!D141</f>
        <v>3.1</v>
      </c>
      <c r="Q141" s="1" t="s">
        <v>3</v>
      </c>
      <c r="R141" s="2">
        <f t="shared" si="27"/>
        <v>5.4</v>
      </c>
      <c r="S141" s="2">
        <f t="shared" si="28"/>
        <v>3.7107293610857739</v>
      </c>
      <c r="T141" s="2">
        <f t="shared" si="30"/>
        <v>-1.7827788477634017</v>
      </c>
      <c r="U141" s="2">
        <f t="shared" si="31"/>
        <v>-2.6526003428988707</v>
      </c>
      <c r="V141" s="2"/>
      <c r="W141" s="10">
        <f t="shared" si="32"/>
        <v>4.6753501704235019</v>
      </c>
      <c r="AC141" s="1" t="str" cm="1">
        <f t="array" ref="AC141">_xlfn.IFS(W141&lt;=$AA$2+2*$AA$3,"setosa",W141&gt;$AA$10-2*$AA$11,"virginica",1&gt;0,"versicolor")</f>
        <v>virginica</v>
      </c>
      <c r="AD141" s="1">
        <f t="shared" si="29"/>
        <v>1</v>
      </c>
    </row>
    <row r="142" spans="1:30">
      <c r="A142" s="1">
        <v>141</v>
      </c>
      <c r="B142" s="1" t="s">
        <v>3</v>
      </c>
      <c r="C142" s="2">
        <f>'Données brutes'!E142</f>
        <v>5.6</v>
      </c>
      <c r="D142" s="2">
        <f>'Données brutes'!F142</f>
        <v>2.4</v>
      </c>
      <c r="E142" s="2">
        <f>'Données brutes'!C142</f>
        <v>6.7</v>
      </c>
      <c r="F142" s="2">
        <f>'Données brutes'!D142</f>
        <v>3.1</v>
      </c>
      <c r="Q142" s="1" t="s">
        <v>3</v>
      </c>
      <c r="R142" s="2">
        <f t="shared" si="27"/>
        <v>5.6</v>
      </c>
      <c r="S142" s="2">
        <f t="shared" si="28"/>
        <v>4.2408335555265984</v>
      </c>
      <c r="T142" s="2">
        <f t="shared" si="30"/>
        <v>-1.7311040985528683</v>
      </c>
      <c r="U142" s="2">
        <f t="shared" si="31"/>
        <v>-2.6526003428988707</v>
      </c>
      <c r="V142" s="2"/>
      <c r="W142" s="10">
        <f t="shared" si="32"/>
        <v>5.4571291140748572</v>
      </c>
      <c r="AC142" s="1" t="str" cm="1">
        <f t="array" ref="AC142">_xlfn.IFS(W142&lt;=$AA$2+2*$AA$3,"setosa",W142&gt;$AA$10-2*$AA$11,"virginica",1&gt;0,"versicolor")</f>
        <v>virginica</v>
      </c>
      <c r="AD142" s="1">
        <f t="shared" si="29"/>
        <v>1</v>
      </c>
    </row>
    <row r="143" spans="1:30">
      <c r="A143" s="1">
        <v>142</v>
      </c>
      <c r="B143" s="1" t="s">
        <v>3</v>
      </c>
      <c r="C143" s="2">
        <f>'Données brutes'!E143</f>
        <v>5.0999999999999996</v>
      </c>
      <c r="D143" s="2">
        <f>'Données brutes'!F143</f>
        <v>2.2999999999999998</v>
      </c>
      <c r="E143" s="2">
        <f>'Données brutes'!C143</f>
        <v>6.9</v>
      </c>
      <c r="F143" s="2">
        <f>'Données brutes'!D143</f>
        <v>3.1</v>
      </c>
      <c r="Q143" s="1" t="s">
        <v>3</v>
      </c>
      <c r="R143" s="2">
        <f t="shared" si="27"/>
        <v>5.0999999999999996</v>
      </c>
      <c r="S143" s="2">
        <f t="shared" si="28"/>
        <v>4.0641321573796567</v>
      </c>
      <c r="T143" s="2">
        <f t="shared" si="30"/>
        <v>-1.7827788477634017</v>
      </c>
      <c r="U143" s="2">
        <f t="shared" si="31"/>
        <v>-2.6526003428988707</v>
      </c>
      <c r="V143" s="2"/>
      <c r="W143" s="10">
        <f t="shared" si="32"/>
        <v>4.7287529667173844</v>
      </c>
      <c r="AC143" s="1" t="str" cm="1">
        <f t="array" ref="AC143">_xlfn.IFS(W143&lt;=$AA$2+2*$AA$3,"setosa",W143&gt;$AA$10-2*$AA$11,"virginica",1&gt;0,"versicolor")</f>
        <v>virginica</v>
      </c>
      <c r="AD143" s="1">
        <f t="shared" si="29"/>
        <v>1</v>
      </c>
    </row>
    <row r="144" spans="1:30">
      <c r="A144" s="1">
        <v>143</v>
      </c>
      <c r="B144" s="1" t="s">
        <v>3</v>
      </c>
      <c r="C144" s="2">
        <f>'Données brutes'!E144</f>
        <v>5.0999999999999996</v>
      </c>
      <c r="D144" s="2">
        <f>'Données brutes'!F144</f>
        <v>1.9</v>
      </c>
      <c r="E144" s="2">
        <f>'Données brutes'!C144</f>
        <v>5.8</v>
      </c>
      <c r="F144" s="2">
        <f>'Données brutes'!D144</f>
        <v>2.7</v>
      </c>
      <c r="Q144" s="1" t="s">
        <v>3</v>
      </c>
      <c r="R144" s="2">
        <f t="shared" si="27"/>
        <v>5.0999999999999996</v>
      </c>
      <c r="S144" s="2">
        <f t="shared" si="28"/>
        <v>3.3573265647918906</v>
      </c>
      <c r="T144" s="2">
        <f t="shared" si="30"/>
        <v>-1.4985677271054678</v>
      </c>
      <c r="U144" s="2">
        <f t="shared" si="31"/>
        <v>-2.3103293309119195</v>
      </c>
      <c r="V144" s="2"/>
      <c r="W144" s="10">
        <f t="shared" si="32"/>
        <v>4.6484295067745025</v>
      </c>
      <c r="AC144" s="1" t="str" cm="1">
        <f t="array" ref="AC144">_xlfn.IFS(W144&lt;=$AA$2+2*$AA$3,"setosa",W144&gt;$AA$10-2*$AA$11,"virginica",1&gt;0,"versicolor")</f>
        <v>virginica</v>
      </c>
      <c r="AD144" s="1">
        <f t="shared" si="29"/>
        <v>1</v>
      </c>
    </row>
    <row r="145" spans="1:30">
      <c r="A145" s="1">
        <v>144</v>
      </c>
      <c r="B145" s="1" t="s">
        <v>3</v>
      </c>
      <c r="C145" s="2">
        <f>'Données brutes'!E145</f>
        <v>5.9</v>
      </c>
      <c r="D145" s="2">
        <f>'Données brutes'!F145</f>
        <v>2.2999999999999998</v>
      </c>
      <c r="E145" s="2">
        <f>'Données brutes'!C145</f>
        <v>6.8</v>
      </c>
      <c r="F145" s="2">
        <f>'Données brutes'!D145</f>
        <v>3.2</v>
      </c>
      <c r="Q145" s="1" t="s">
        <v>3</v>
      </c>
      <c r="R145" s="2">
        <f t="shared" si="27"/>
        <v>5.9</v>
      </c>
      <c r="S145" s="2">
        <f t="shared" si="28"/>
        <v>4.0641321573796567</v>
      </c>
      <c r="T145" s="2">
        <f t="shared" si="30"/>
        <v>-1.7569414731581348</v>
      </c>
      <c r="U145" s="2">
        <f t="shared" si="31"/>
        <v>-2.7381680958956083</v>
      </c>
      <c r="V145" s="2"/>
      <c r="W145" s="10">
        <f t="shared" si="32"/>
        <v>5.4690225883259149</v>
      </c>
      <c r="AC145" s="1" t="str" cm="1">
        <f t="array" ref="AC145">_xlfn.IFS(W145&lt;=$AA$2+2*$AA$3,"setosa",W145&gt;$AA$10-2*$AA$11,"virginica",1&gt;0,"versicolor")</f>
        <v>virginica</v>
      </c>
      <c r="AD145" s="1">
        <f t="shared" si="29"/>
        <v>1</v>
      </c>
    </row>
    <row r="146" spans="1:30">
      <c r="A146" s="1">
        <v>145</v>
      </c>
      <c r="B146" s="1" t="s">
        <v>3</v>
      </c>
      <c r="C146" s="2">
        <f>'Données brutes'!E146</f>
        <v>5.7</v>
      </c>
      <c r="D146" s="2">
        <f>'Données brutes'!F146</f>
        <v>2.5</v>
      </c>
      <c r="E146" s="2">
        <f>'Données brutes'!C146</f>
        <v>6.7</v>
      </c>
      <c r="F146" s="2">
        <f>'Données brutes'!D146</f>
        <v>3.3</v>
      </c>
      <c r="Q146" s="1" t="s">
        <v>3</v>
      </c>
      <c r="R146" s="2">
        <f t="shared" si="27"/>
        <v>5.7</v>
      </c>
      <c r="S146" s="2">
        <f t="shared" si="28"/>
        <v>4.41753495367354</v>
      </c>
      <c r="T146" s="2">
        <f t="shared" si="30"/>
        <v>-1.7311040985528683</v>
      </c>
      <c r="U146" s="2">
        <f t="shared" si="31"/>
        <v>-2.8237358488923459</v>
      </c>
      <c r="V146" s="2"/>
      <c r="W146" s="10">
        <f t="shared" si="32"/>
        <v>5.562695006228326</v>
      </c>
      <c r="AC146" s="1" t="str" cm="1">
        <f t="array" ref="AC146">_xlfn.IFS(W146&lt;=$AA$2+2*$AA$3,"setosa",W146&gt;$AA$10-2*$AA$11,"virginica",1&gt;0,"versicolor")</f>
        <v>virginica</v>
      </c>
      <c r="AD146" s="1">
        <f t="shared" si="29"/>
        <v>1</v>
      </c>
    </row>
    <row r="147" spans="1:30">
      <c r="A147" s="1">
        <v>146</v>
      </c>
      <c r="B147" s="1" t="s">
        <v>3</v>
      </c>
      <c r="C147" s="2">
        <f>'Données brutes'!E147</f>
        <v>5.2</v>
      </c>
      <c r="D147" s="2">
        <f>'Données brutes'!F147</f>
        <v>2.2999999999999998</v>
      </c>
      <c r="E147" s="2">
        <f>'Données brutes'!C147</f>
        <v>6.7</v>
      </c>
      <c r="F147" s="2">
        <f>'Données brutes'!D147</f>
        <v>3</v>
      </c>
      <c r="Q147" s="1" t="s">
        <v>3</v>
      </c>
      <c r="R147" s="2">
        <f t="shared" si="27"/>
        <v>5.2</v>
      </c>
      <c r="S147" s="2">
        <f t="shared" si="28"/>
        <v>4.0641321573796567</v>
      </c>
      <c r="T147" s="2">
        <f t="shared" si="30"/>
        <v>-1.7311040985528683</v>
      </c>
      <c r="U147" s="2">
        <f t="shared" si="31"/>
        <v>-2.5670325899021327</v>
      </c>
      <c r="V147" s="2"/>
      <c r="W147" s="10">
        <f t="shared" si="32"/>
        <v>4.965995468924655</v>
      </c>
      <c r="AC147" s="1" t="str" cm="1">
        <f t="array" ref="AC147">_xlfn.IFS(W147&lt;=$AA$2+2*$AA$3,"setosa",W147&gt;$AA$10-2*$AA$11,"virginica",1&gt;0,"versicolor")</f>
        <v>virginica</v>
      </c>
      <c r="AD147" s="1">
        <f t="shared" si="29"/>
        <v>1</v>
      </c>
    </row>
    <row r="148" spans="1:30">
      <c r="A148" s="1">
        <v>147</v>
      </c>
      <c r="B148" s="1" t="s">
        <v>3</v>
      </c>
      <c r="C148" s="2">
        <f>'Données brutes'!E148</f>
        <v>5</v>
      </c>
      <c r="D148" s="2">
        <f>'Données brutes'!F148</f>
        <v>1.9</v>
      </c>
      <c r="E148" s="2">
        <f>'Données brutes'!C148</f>
        <v>6.3</v>
      </c>
      <c r="F148" s="2">
        <f>'Données brutes'!D148</f>
        <v>2.5</v>
      </c>
      <c r="Q148" s="1" t="s">
        <v>3</v>
      </c>
      <c r="R148" s="2">
        <f t="shared" si="27"/>
        <v>5</v>
      </c>
      <c r="S148" s="2">
        <f t="shared" si="28"/>
        <v>3.3573265647918906</v>
      </c>
      <c r="T148" s="2">
        <f t="shared" si="30"/>
        <v>-1.6277546001318013</v>
      </c>
      <c r="U148" s="2">
        <f t="shared" si="31"/>
        <v>-2.1391938249184439</v>
      </c>
      <c r="V148" s="2"/>
      <c r="W148" s="10">
        <f t="shared" si="32"/>
        <v>4.5903781397416452</v>
      </c>
      <c r="AC148" s="1" t="str" cm="1">
        <f t="array" ref="AC148">_xlfn.IFS(W148&lt;=$AA$2+2*$AA$3,"setosa",W148&gt;$AA$10-2*$AA$11,"virginica",1&gt;0,"versicolor")</f>
        <v>virginica</v>
      </c>
      <c r="AD148" s="1">
        <f t="shared" si="29"/>
        <v>1</v>
      </c>
    </row>
    <row r="149" spans="1:30">
      <c r="A149" s="1">
        <v>148</v>
      </c>
      <c r="B149" s="1" t="s">
        <v>3</v>
      </c>
      <c r="C149" s="2">
        <f>'Données brutes'!E149</f>
        <v>5.2</v>
      </c>
      <c r="D149" s="2">
        <f>'Données brutes'!F149</f>
        <v>2</v>
      </c>
      <c r="E149" s="2">
        <f>'Données brutes'!C149</f>
        <v>6.5</v>
      </c>
      <c r="F149" s="2">
        <f>'Données brutes'!D149</f>
        <v>3</v>
      </c>
      <c r="Q149" s="1" t="s">
        <v>3</v>
      </c>
      <c r="R149" s="2">
        <f t="shared" si="27"/>
        <v>5.2</v>
      </c>
      <c r="S149" s="2">
        <f t="shared" si="28"/>
        <v>3.5340279629388323</v>
      </c>
      <c r="T149" s="2">
        <f t="shared" si="30"/>
        <v>-1.6794293493423347</v>
      </c>
      <c r="U149" s="2">
        <f t="shared" si="31"/>
        <v>-2.5670325899021327</v>
      </c>
      <c r="V149" s="2"/>
      <c r="W149" s="10">
        <f t="shared" si="32"/>
        <v>4.4875660236943649</v>
      </c>
      <c r="AC149" s="1" t="str" cm="1">
        <f t="array" ref="AC149">_xlfn.IFS(W149&lt;=$AA$2+2*$AA$3,"setosa",W149&gt;$AA$10-2*$AA$11,"virginica",1&gt;0,"versicolor")</f>
        <v>virginica</v>
      </c>
      <c r="AD149" s="1">
        <f t="shared" si="29"/>
        <v>1</v>
      </c>
    </row>
    <row r="150" spans="1:30">
      <c r="A150" s="1">
        <v>149</v>
      </c>
      <c r="B150" s="1" t="s">
        <v>3</v>
      </c>
      <c r="C150" s="2">
        <f>'Données brutes'!E150</f>
        <v>5.4</v>
      </c>
      <c r="D150" s="2">
        <f>'Données brutes'!F150</f>
        <v>2.2999999999999998</v>
      </c>
      <c r="E150" s="2">
        <f>'Données brutes'!C150</f>
        <v>6.2</v>
      </c>
      <c r="F150" s="2">
        <f>'Données brutes'!D150</f>
        <v>3.4</v>
      </c>
      <c r="Q150" s="1" t="s">
        <v>3</v>
      </c>
      <c r="R150" s="2">
        <f t="shared" si="27"/>
        <v>5.4</v>
      </c>
      <c r="S150" s="2">
        <f t="shared" si="28"/>
        <v>4.0641321573796567</v>
      </c>
      <c r="T150" s="2">
        <f t="shared" si="30"/>
        <v>-1.6019172255265348</v>
      </c>
      <c r="U150" s="2">
        <f t="shared" si="31"/>
        <v>-2.9093036018890834</v>
      </c>
      <c r="V150" s="2"/>
      <c r="W150" s="10">
        <f t="shared" si="32"/>
        <v>4.9529113299640386</v>
      </c>
      <c r="AC150" s="1" t="str" cm="1">
        <f t="array" ref="AC150">_xlfn.IFS(W150&lt;=$AA$2+2*$AA$3,"setosa",W150&gt;$AA$10-2*$AA$11,"virginica",1&gt;0,"versicolor")</f>
        <v>virginica</v>
      </c>
      <c r="AD150" s="1">
        <f t="shared" si="29"/>
        <v>1</v>
      </c>
    </row>
    <row r="151" spans="1:30">
      <c r="A151" s="1">
        <v>150</v>
      </c>
      <c r="B151" s="1" t="s">
        <v>3</v>
      </c>
      <c r="C151" s="2">
        <f>'Données brutes'!E151</f>
        <v>5.0999999999999996</v>
      </c>
      <c r="D151" s="2">
        <f>'Données brutes'!F151</f>
        <v>1.8</v>
      </c>
      <c r="E151" s="2">
        <f>'Données brutes'!C151</f>
        <v>5.9</v>
      </c>
      <c r="F151" s="2">
        <f>'Données brutes'!D151</f>
        <v>3</v>
      </c>
      <c r="Q151" s="1" t="s">
        <v>3</v>
      </c>
      <c r="R151" s="2">
        <f t="shared" si="27"/>
        <v>5.0999999999999996</v>
      </c>
      <c r="S151" s="2">
        <f t="shared" si="28"/>
        <v>3.180625166644949</v>
      </c>
      <c r="T151" s="2">
        <f t="shared" si="30"/>
        <v>-1.5244051017107347</v>
      </c>
      <c r="U151" s="2">
        <f t="shared" si="31"/>
        <v>-2.5670325899021327</v>
      </c>
      <c r="V151" s="2"/>
      <c r="W151" s="10">
        <f t="shared" si="32"/>
        <v>4.1891874750320817</v>
      </c>
      <c r="AC151" s="1" t="str" cm="1">
        <f t="array" ref="AC151">_xlfn.IFS(W151&lt;=$AA$2+2*$AA$3,"setosa",W151&gt;$AA$10-2*$AA$11,"virginica",1&gt;0,"versicolor")</f>
        <v>virginica</v>
      </c>
      <c r="AD151" s="1">
        <f t="shared" si="29"/>
        <v>1</v>
      </c>
    </row>
  </sheetData>
  <mergeCells count="14">
    <mergeCell ref="Y1:AA1"/>
    <mergeCell ref="Y5:AA5"/>
    <mergeCell ref="Y9:AA9"/>
    <mergeCell ref="N1:O1"/>
    <mergeCell ref="N6:O6"/>
    <mergeCell ref="Y10:Z10"/>
    <mergeCell ref="Y11:Z11"/>
    <mergeCell ref="Y13:Z13"/>
    <mergeCell ref="Y2:Z2"/>
    <mergeCell ref="Y3:Z3"/>
    <mergeCell ref="Y4:Z4"/>
    <mergeCell ref="Y6:Z6"/>
    <mergeCell ref="Y7:Z7"/>
    <mergeCell ref="Y8:Z8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DE28-341A-4FBF-B81C-7A9CE125F574}">
  <dimension ref="A1:M152"/>
  <sheetViews>
    <sheetView tabSelected="1" zoomScaleNormal="100" workbookViewId="0"/>
  </sheetViews>
  <sheetFormatPr baseColWidth="10" defaultRowHeight="15.5"/>
  <cols>
    <col min="1" max="1" width="3.84375" style="1" bestFit="1" customWidth="1"/>
    <col min="2" max="2" width="8.61328125" style="1" bestFit="1" customWidth="1"/>
    <col min="3" max="3" width="1.53515625" style="1" customWidth="1"/>
    <col min="4" max="4" width="3.921875" style="1" customWidth="1"/>
    <col min="5" max="5" width="8.23046875" style="19" customWidth="1"/>
    <col min="6" max="6" width="5" style="10" bestFit="1" customWidth="1"/>
    <col min="7" max="7" width="1.53515625" style="10" customWidth="1"/>
    <col min="8" max="8" width="12.69140625" style="10" bestFit="1" customWidth="1"/>
    <col min="9" max="9" width="10.3828125" style="1" bestFit="1" customWidth="1"/>
    <col min="10" max="10" width="7.23046875" style="1" bestFit="1" customWidth="1"/>
    <col min="11" max="11" width="19.23046875" style="1" bestFit="1" customWidth="1"/>
    <col min="12" max="12" width="4.4609375" style="1" bestFit="1" customWidth="1"/>
    <col min="13" max="13" width="2.3828125" style="1" bestFit="1" customWidth="1"/>
    <col min="14" max="16384" width="11.07421875" style="1"/>
  </cols>
  <sheetData>
    <row r="1" spans="1:13" ht="10" customHeight="1">
      <c r="A1" s="1" t="s">
        <v>9</v>
      </c>
    </row>
    <row r="2" spans="1:13">
      <c r="A2" s="28" t="s">
        <v>32</v>
      </c>
      <c r="B2" s="51" t="s">
        <v>0</v>
      </c>
      <c r="D2" s="70" t="s">
        <v>1</v>
      </c>
      <c r="E2" s="71"/>
      <c r="F2" s="72"/>
      <c r="H2" s="52" t="str">
        <f>'Combinaison des axes'!W1</f>
        <v>Combinaisons</v>
      </c>
      <c r="I2" s="53" t="s">
        <v>19</v>
      </c>
      <c r="J2" s="54" t="s">
        <v>20</v>
      </c>
      <c r="K2" s="45" t="s">
        <v>22</v>
      </c>
      <c r="L2" s="55">
        <f>SUM(J:J)/COUNT(J:J)*100</f>
        <v>98.666666666666671</v>
      </c>
      <c r="M2" s="47" t="s">
        <v>21</v>
      </c>
    </row>
    <row r="3" spans="1:13">
      <c r="A3" s="1">
        <v>1</v>
      </c>
      <c r="B3" s="1" t="s">
        <v>1</v>
      </c>
      <c r="D3" s="66" t="s">
        <v>33</v>
      </c>
      <c r="E3" s="67"/>
      <c r="F3" s="38">
        <f>'Combinaison des axes'!AA2</f>
        <v>-2.3299961060263445</v>
      </c>
      <c r="H3" s="10">
        <f>'Combinaison des axes'!W2</f>
        <v>-2.5591746634605395</v>
      </c>
      <c r="I3" s="1" t="str" cm="1">
        <f t="array" ref="I3">_xlfn.IFS(H3&lt;$F$14,"setosa",H3&gt;$F$15,"virginica",1&gt;0,"versicolor")</f>
        <v>setosa</v>
      </c>
      <c r="J3" s="1">
        <f>IF(I3=B3,1,0)</f>
        <v>1</v>
      </c>
      <c r="K3" s="5" t="s">
        <v>23</v>
      </c>
      <c r="L3" s="40">
        <f>COUNTIF(I:I,"setosa")</f>
        <v>50</v>
      </c>
      <c r="M3" s="26"/>
    </row>
    <row r="4" spans="1:13">
      <c r="A4" s="1">
        <v>2</v>
      </c>
      <c r="B4" s="1" t="s">
        <v>1</v>
      </c>
      <c r="D4" s="60" t="s">
        <v>13</v>
      </c>
      <c r="E4" s="61"/>
      <c r="F4" s="9">
        <f>'Combinaison des axes'!AA3</f>
        <v>0.42147038886768234</v>
      </c>
      <c r="H4" s="10">
        <f>'Combinaison des axes'!W3</f>
        <v>-2.0796611492663173</v>
      </c>
      <c r="I4" s="1" t="str" cm="1">
        <f t="array" ref="I4">_xlfn.IFS(H4&lt;$F$14,"setosa",H4&gt;$F$15,"virginica",1&gt;0,"versicolor")</f>
        <v>setosa</v>
      </c>
      <c r="J4" s="1">
        <f>IF(I4=B4,1,0)</f>
        <v>1</v>
      </c>
      <c r="K4" s="5" t="s">
        <v>24</v>
      </c>
      <c r="L4" s="40">
        <f>COUNTIF(I:I,"versicolor")</f>
        <v>50</v>
      </c>
      <c r="M4" s="26"/>
    </row>
    <row r="5" spans="1:13">
      <c r="A5" s="1">
        <v>3</v>
      </c>
      <c r="B5" s="1" t="s">
        <v>1</v>
      </c>
      <c r="D5" s="75" t="s">
        <v>10</v>
      </c>
      <c r="E5" s="76"/>
      <c r="F5" s="6">
        <f>'Combinaison des axes'!AA4</f>
        <v>7.1483982507696551</v>
      </c>
      <c r="G5" s="13"/>
      <c r="H5" s="10">
        <f>'Combinaison des axes'!W4</f>
        <v>-2.2991219060492591</v>
      </c>
      <c r="I5" s="1" t="str" cm="1">
        <f t="array" ref="I5">_xlfn.IFS(H5&lt;$F$14,"setosa",H5&gt;$F$15,"virginica",1&gt;0,"versicolor")</f>
        <v>setosa</v>
      </c>
      <c r="J5" s="1">
        <f t="shared" ref="J5:J9" si="0">IF(I5=B5,1,0)</f>
        <v>1</v>
      </c>
      <c r="K5" s="7" t="s">
        <v>25</v>
      </c>
      <c r="L5" s="41">
        <f>COUNTIF(I:I,"virginica")</f>
        <v>50</v>
      </c>
      <c r="M5" s="26"/>
    </row>
    <row r="6" spans="1:13">
      <c r="A6" s="1">
        <v>4</v>
      </c>
      <c r="B6" s="1" t="s">
        <v>1</v>
      </c>
      <c r="D6" s="70" t="s">
        <v>2</v>
      </c>
      <c r="E6" s="71"/>
      <c r="F6" s="72"/>
      <c r="H6" s="10">
        <f>'Combinaison des axes'!W5</f>
        <v>-1.9877167784472549</v>
      </c>
      <c r="I6" s="1" t="str" cm="1">
        <f t="array" ref="I6">_xlfn.IFS(H6&lt;$F$14,"setosa",H6&gt;$F$15,"virginica",1&gt;0,"versicolor")</f>
        <v>setosa</v>
      </c>
      <c r="J6" s="1">
        <f t="shared" si="0"/>
        <v>1</v>
      </c>
    </row>
    <row r="7" spans="1:13">
      <c r="A7" s="1">
        <v>5</v>
      </c>
      <c r="B7" s="1" t="s">
        <v>1</v>
      </c>
      <c r="D7" s="66" t="s">
        <v>33</v>
      </c>
      <c r="E7" s="67"/>
      <c r="F7" s="38">
        <f>'Combinaison des axes'!AA6</f>
        <v>2.6991272248501805</v>
      </c>
      <c r="H7" s="10">
        <f>'Combinaison des axes'!W6</f>
        <v>-2.6189050418520106</v>
      </c>
      <c r="I7" s="1" t="str" cm="1">
        <f t="array" ref="I7">_xlfn.IFS(H7&lt;$F$14,"setosa",H7&gt;$F$15,"virginica",1&gt;0,"versicolor")</f>
        <v>setosa</v>
      </c>
      <c r="J7" s="1">
        <f t="shared" si="0"/>
        <v>1</v>
      </c>
    </row>
    <row r="8" spans="1:13">
      <c r="A8" s="1">
        <v>6</v>
      </c>
      <c r="B8" s="1" t="s">
        <v>1</v>
      </c>
      <c r="D8" s="58" t="s">
        <v>13</v>
      </c>
      <c r="E8" s="59"/>
      <c r="F8" s="9">
        <f>'Combinaison des axes'!AA7</f>
        <v>0.56331099778400207</v>
      </c>
      <c r="G8" s="13"/>
      <c r="H8" s="10">
        <f>'Combinaison des axes'!W7</f>
        <v>-2.3255550029694065</v>
      </c>
      <c r="I8" s="1" t="str" cm="1">
        <f t="array" ref="I8">_xlfn.IFS(H8&lt;$F$14,"setosa",H8&gt;$F$15,"virginica",1&gt;0,"versicolor")</f>
        <v>setosa</v>
      </c>
      <c r="J8" s="1">
        <f t="shared" si="0"/>
        <v>1</v>
      </c>
      <c r="K8" s="1" t="s">
        <v>9</v>
      </c>
    </row>
    <row r="9" spans="1:13">
      <c r="A9" s="1">
        <v>7</v>
      </c>
      <c r="B9" s="1" t="s">
        <v>1</v>
      </c>
      <c r="D9" s="64" t="s">
        <v>11</v>
      </c>
      <c r="E9" s="65"/>
      <c r="F9" s="50">
        <f>'Combinaison des axes'!AA8</f>
        <v>2.599956640320932</v>
      </c>
      <c r="H9" s="10">
        <f>'Combinaison des axes'!W8</f>
        <v>-2.1677186392905261</v>
      </c>
      <c r="I9" s="1" t="str" cm="1">
        <f t="array" ref="I9">_xlfn.IFS(H9&lt;$F$14,"setosa",H9&gt;$F$15,"virginica",1&gt;0,"versicolor")</f>
        <v>setosa</v>
      </c>
      <c r="J9" s="1">
        <f t="shared" si="0"/>
        <v>1</v>
      </c>
    </row>
    <row r="10" spans="1:13">
      <c r="A10" s="1">
        <v>8</v>
      </c>
      <c r="B10" s="1" t="s">
        <v>1</v>
      </c>
      <c r="D10" s="70" t="s">
        <v>3</v>
      </c>
      <c r="E10" s="71"/>
      <c r="F10" s="72"/>
      <c r="H10" s="10">
        <f>'Combinaison des axes'!W9</f>
        <v>-2.3477695358585349</v>
      </c>
      <c r="I10" s="1" t="str" cm="1">
        <f t="array" ref="I10">_xlfn.IFS(H10&lt;$F$14,"setosa",H10&gt;$F$15,"virginica",1&gt;0,"versicolor")</f>
        <v>setosa</v>
      </c>
      <c r="J10" s="1">
        <f t="shared" ref="J10:J67" si="1">IF(I10=B10,1,0)</f>
        <v>1</v>
      </c>
    </row>
    <row r="11" spans="1:13">
      <c r="A11" s="1">
        <v>9</v>
      </c>
      <c r="B11" s="1" t="s">
        <v>1</v>
      </c>
      <c r="D11" s="58" t="s">
        <v>33</v>
      </c>
      <c r="E11" s="59"/>
      <c r="F11" s="38">
        <f>'Combinaison des axes'!AA10</f>
        <v>4.8850191133390881</v>
      </c>
      <c r="G11" s="13"/>
      <c r="H11" s="10">
        <f>'Combinaison des axes'!W10</f>
        <v>-1.8649065232432458</v>
      </c>
      <c r="I11" s="1" t="str" cm="1">
        <f t="array" ref="I11">_xlfn.IFS(H11&lt;$F$14,"setosa",H11&gt;$F$15,"virginica",1&gt;0,"versicolor")</f>
        <v>setosa</v>
      </c>
      <c r="J11" s="1">
        <f t="shared" si="1"/>
        <v>1</v>
      </c>
    </row>
    <row r="12" spans="1:13">
      <c r="A12" s="1">
        <v>10</v>
      </c>
      <c r="B12" s="1" t="s">
        <v>1</v>
      </c>
      <c r="D12" s="60" t="s">
        <v>13</v>
      </c>
      <c r="E12" s="61"/>
      <c r="F12" s="9">
        <f>'Combinaison des axes'!AA11</f>
        <v>0.6241212029350347</v>
      </c>
      <c r="H12" s="10">
        <f>'Combinaison des axes'!W11</f>
        <v>-2.2419303004099969</v>
      </c>
      <c r="I12" s="1" t="str" cm="1">
        <f t="array" ref="I12">_xlfn.IFS(H12&lt;$F$14,"setosa",H12&gt;$F$15,"virginica",1&gt;0,"versicolor")</f>
        <v>setosa</v>
      </c>
      <c r="J12" s="1">
        <f t="shared" si="1"/>
        <v>1</v>
      </c>
    </row>
    <row r="13" spans="1:13">
      <c r="A13" s="1">
        <v>11</v>
      </c>
      <c r="B13" s="1" t="s">
        <v>1</v>
      </c>
      <c r="H13" s="10">
        <f>'Combinaison des axes'!W12</f>
        <v>-2.7078222932698148</v>
      </c>
      <c r="I13" s="1" t="str" cm="1">
        <f t="array" ref="I13">_xlfn.IFS(H13&lt;$F$14,"setosa",H13&gt;$F$15,"virginica",1&gt;0,"versicolor")</f>
        <v>setosa</v>
      </c>
      <c r="J13" s="1">
        <f t="shared" si="1"/>
        <v>1</v>
      </c>
    </row>
    <row r="14" spans="1:13">
      <c r="A14" s="1">
        <v>12</v>
      </c>
      <c r="B14" s="1" t="s">
        <v>1</v>
      </c>
      <c r="D14" s="77" t="s">
        <v>38</v>
      </c>
      <c r="E14" s="78"/>
      <c r="F14" s="56">
        <v>-0.42041522728454339</v>
      </c>
      <c r="H14" s="10">
        <f>'Combinaison des axes'!W13</f>
        <v>-2.1960947866480014</v>
      </c>
      <c r="I14" s="1" t="str" cm="1">
        <f t="array" ref="I14">_xlfn.IFS(H14&lt;$F$14,"setosa",H14&gt;$F$15,"virginica",1&gt;0,"versicolor")</f>
        <v>setosa</v>
      </c>
      <c r="J14" s="1">
        <f>IF(I14=B14,1,0)</f>
        <v>1</v>
      </c>
    </row>
    <row r="15" spans="1:13">
      <c r="A15" s="1">
        <v>13</v>
      </c>
      <c r="B15" s="1" t="s">
        <v>1</v>
      </c>
      <c r="D15" s="79" t="s">
        <v>39</v>
      </c>
      <c r="E15" s="80"/>
      <c r="F15" s="57">
        <v>3.8410862448166156</v>
      </c>
      <c r="H15" s="10">
        <f>'Combinaison des axes'!W14</f>
        <v>-2.230525172807992</v>
      </c>
      <c r="I15" s="1" t="str" cm="1">
        <f t="array" ref="I15">_xlfn.IFS(H15&lt;$F$14,"setosa",H15&gt;$F$15,"virginica",1&gt;0,"versicolor")</f>
        <v>setosa</v>
      </c>
      <c r="J15" s="1">
        <f t="shared" si="1"/>
        <v>1</v>
      </c>
    </row>
    <row r="16" spans="1:13">
      <c r="A16" s="1">
        <v>14</v>
      </c>
      <c r="B16" s="1" t="s">
        <v>1</v>
      </c>
      <c r="H16" s="10">
        <f>'Combinaison des axes'!W15</f>
        <v>-2.4013382997816586</v>
      </c>
      <c r="I16" s="1" t="str" cm="1">
        <f t="array" ref="I16">_xlfn.IFS(H16&lt;$F$14,"setosa",H16&gt;$F$15,"virginica",1&gt;0,"versicolor")</f>
        <v>setosa</v>
      </c>
      <c r="J16" s="1">
        <f t="shared" si="1"/>
        <v>1</v>
      </c>
    </row>
    <row r="17" spans="1:10">
      <c r="A17" s="1">
        <v>15</v>
      </c>
      <c r="B17" s="1" t="s">
        <v>1</v>
      </c>
      <c r="D17" s="66" t="s">
        <v>40</v>
      </c>
      <c r="E17" s="67"/>
      <c r="F17" s="38">
        <f>MIN(H:H)</f>
        <v>-3.3678750506810946</v>
      </c>
      <c r="H17" s="10">
        <f>'Combinaison des axes'!W16</f>
        <v>-3.3678750506810946</v>
      </c>
      <c r="I17" s="1" t="str" cm="1">
        <f t="array" ref="I17">_xlfn.IFS(H17&lt;$F$14,"setosa",H17&gt;$F$15,"virginica",1&gt;0,"versicolor")</f>
        <v>setosa</v>
      </c>
      <c r="J17" s="1">
        <f t="shared" si="1"/>
        <v>1</v>
      </c>
    </row>
    <row r="18" spans="1:10">
      <c r="A18" s="1">
        <v>16</v>
      </c>
      <c r="B18" s="1" t="s">
        <v>1</v>
      </c>
      <c r="D18" s="60" t="s">
        <v>41</v>
      </c>
      <c r="E18" s="61"/>
      <c r="F18" s="9">
        <f>MAX(H:H)</f>
        <v>6.7498927348589408</v>
      </c>
      <c r="H18" s="10">
        <f>'Combinaison des axes'!W17</f>
        <v>-3.0309058917688962</v>
      </c>
      <c r="I18" s="1" t="str" cm="1">
        <f t="array" ref="I18">_xlfn.IFS(H18&lt;$F$14,"setosa",H18&gt;$F$15,"virginica",1&gt;0,"versicolor")</f>
        <v>setosa</v>
      </c>
      <c r="J18" s="1">
        <f t="shared" si="1"/>
        <v>1</v>
      </c>
    </row>
    <row r="19" spans="1:10">
      <c r="A19" s="1">
        <v>17</v>
      </c>
      <c r="B19" s="1" t="s">
        <v>1</v>
      </c>
      <c r="H19" s="10">
        <f>'Combinaison des axes'!W18</f>
        <v>-2.7255550029694069</v>
      </c>
      <c r="I19" s="1" t="str" cm="1">
        <f t="array" ref="I19">_xlfn.IFS(H19&lt;$F$14,"setosa",H19&gt;$F$15,"virginica",1&gt;0,"versicolor")</f>
        <v>setosa</v>
      </c>
      <c r="J19" s="1">
        <f t="shared" si="1"/>
        <v>1</v>
      </c>
    </row>
    <row r="20" spans="1:10">
      <c r="A20" s="1">
        <v>18</v>
      </c>
      <c r="B20" s="1" t="s">
        <v>1</v>
      </c>
      <c r="H20" s="10">
        <f>'Combinaison des axes'!W19</f>
        <v>-2.3824732653135978</v>
      </c>
      <c r="I20" s="1" t="str" cm="1">
        <f t="array" ref="I20">_xlfn.IFS(H20&lt;$F$14,"setosa",H20&gt;$F$15,"virginica",1&gt;0,"versicolor")</f>
        <v>setosa</v>
      </c>
      <c r="J20" s="1">
        <f t="shared" si="1"/>
        <v>1</v>
      </c>
    </row>
    <row r="21" spans="1:10">
      <c r="A21" s="1">
        <v>19</v>
      </c>
      <c r="B21" s="1" t="s">
        <v>1</v>
      </c>
      <c r="H21" s="10">
        <f>'Combinaison des axes'!W20</f>
        <v>-2.4942007719354113</v>
      </c>
      <c r="I21" s="1" t="str" cm="1">
        <f t="array" ref="I21">_xlfn.IFS(H21&lt;$F$14,"setosa",H21&gt;$F$15,"virginica",1&gt;0,"versicolor")</f>
        <v>setosa</v>
      </c>
      <c r="J21" s="1">
        <f t="shared" si="1"/>
        <v>1</v>
      </c>
    </row>
    <row r="22" spans="1:10">
      <c r="A22" s="1">
        <v>20</v>
      </c>
      <c r="B22" s="1" t="s">
        <v>1</v>
      </c>
      <c r="H22" s="10">
        <f>'Combinaison des axes'!W21</f>
        <v>-2.5391765243038105</v>
      </c>
      <c r="I22" s="1" t="str" cm="1">
        <f t="array" ref="I22">_xlfn.IFS(H22&lt;$F$14,"setosa",H22&gt;$F$15,"virginica",1&gt;0,"versicolor")</f>
        <v>setosa</v>
      </c>
      <c r="J22" s="1">
        <f t="shared" si="1"/>
        <v>1</v>
      </c>
    </row>
    <row r="23" spans="1:10">
      <c r="A23" s="1">
        <v>21</v>
      </c>
      <c r="B23" s="1" t="s">
        <v>1</v>
      </c>
      <c r="H23" s="10">
        <f>'Combinaison des axes'!W22</f>
        <v>-2.2511190342796015</v>
      </c>
      <c r="I23" s="1" t="str" cm="1">
        <f t="array" ref="I23">_xlfn.IFS(H23&lt;$F$14,"setosa",H23&gt;$F$15,"virginica",1&gt;0,"versicolor")</f>
        <v>setosa</v>
      </c>
      <c r="J23" s="1">
        <f t="shared" si="1"/>
        <v>1</v>
      </c>
    </row>
    <row r="24" spans="1:10">
      <c r="A24" s="1">
        <v>22</v>
      </c>
      <c r="B24" s="1" t="s">
        <v>1</v>
      </c>
      <c r="H24" s="10">
        <f>'Combinaison des axes'!W23</f>
        <v>-2.2769073731601317</v>
      </c>
      <c r="I24" s="1" t="str" cm="1">
        <f t="array" ref="I24">_xlfn.IFS(H24&lt;$F$14,"setosa",H24&gt;$F$15,"virginica",1&gt;0,"versicolor")</f>
        <v>setosa</v>
      </c>
      <c r="J24" s="1">
        <f t="shared" si="1"/>
        <v>1</v>
      </c>
    </row>
    <row r="25" spans="1:10">
      <c r="A25" s="1">
        <v>23</v>
      </c>
      <c r="B25" s="1" t="s">
        <v>1</v>
      </c>
      <c r="H25" s="10">
        <f>'Combinaison des axes'!W24</f>
        <v>-2.9155555434309437</v>
      </c>
      <c r="I25" s="1" t="str" cm="1">
        <f t="array" ref="I25">_xlfn.IFS(H25&lt;$F$14,"setosa",H25&gt;$F$15,"virginica",1&gt;0,"versicolor")</f>
        <v>setosa</v>
      </c>
      <c r="J25" s="1">
        <f t="shared" si="1"/>
        <v>1</v>
      </c>
    </row>
    <row r="26" spans="1:10">
      <c r="A26" s="1">
        <v>24</v>
      </c>
      <c r="B26" s="1" t="s">
        <v>1</v>
      </c>
      <c r="H26" s="10">
        <f>'Combinaison des axes'!W25</f>
        <v>-1.5579349630262389</v>
      </c>
      <c r="I26" s="1" t="str" cm="1">
        <f t="array" ref="I26">_xlfn.IFS(H26&lt;$F$14,"setosa",H26&gt;$F$15,"virginica",1&gt;0,"versicolor")</f>
        <v>setosa</v>
      </c>
      <c r="J26" s="1">
        <f t="shared" si="1"/>
        <v>1</v>
      </c>
    </row>
    <row r="27" spans="1:10">
      <c r="A27" s="1">
        <v>25</v>
      </c>
      <c r="B27" s="1" t="s">
        <v>1</v>
      </c>
      <c r="H27" s="10">
        <f>'Combinaison des axes'!W26</f>
        <v>-1.8960947866480014</v>
      </c>
      <c r="I27" s="1" t="str" cm="1">
        <f t="array" ref="I27">_xlfn.IFS(H27&lt;$F$14,"setosa",H27&gt;$F$15,"virginica",1&gt;0,"versicolor")</f>
        <v>setosa</v>
      </c>
      <c r="J27" s="1">
        <f t="shared" si="1"/>
        <v>1</v>
      </c>
    </row>
    <row r="28" spans="1:10">
      <c r="A28" s="1">
        <v>26</v>
      </c>
      <c r="B28" s="1" t="s">
        <v>1</v>
      </c>
      <c r="H28" s="10">
        <f>'Combinaison des axes'!W27</f>
        <v>-1.9054985238715838</v>
      </c>
      <c r="I28" s="1" t="str" cm="1">
        <f t="array" ref="I28">_xlfn.IFS(H28&lt;$F$14,"setosa",H28&gt;$F$15,"virginica",1&gt;0,"versicolor")</f>
        <v>setosa</v>
      </c>
      <c r="J28" s="1">
        <f t="shared" si="1"/>
        <v>1</v>
      </c>
    </row>
    <row r="29" spans="1:10">
      <c r="A29" s="1">
        <v>27</v>
      </c>
      <c r="B29" s="1" t="s">
        <v>1</v>
      </c>
      <c r="H29" s="10">
        <f>'Combinaison des axes'!W28</f>
        <v>-1.8943667395646513</v>
      </c>
      <c r="I29" s="1" t="str" cm="1">
        <f t="array" ref="I29">_xlfn.IFS(H29&lt;$F$14,"setosa",H29&gt;$F$15,"virginica",1&gt;0,"versicolor")</f>
        <v>setosa</v>
      </c>
      <c r="J29" s="1">
        <f t="shared" si="1"/>
        <v>1</v>
      </c>
    </row>
    <row r="30" spans="1:10">
      <c r="A30" s="1">
        <v>28</v>
      </c>
      <c r="B30" s="1" t="s">
        <v>1</v>
      </c>
      <c r="H30" s="10">
        <f>'Combinaison des axes'!W29</f>
        <v>-2.4850120380658058</v>
      </c>
      <c r="I30" s="1" t="str" cm="1">
        <f t="array" ref="I30">_xlfn.IFS(H30&lt;$F$14,"setosa",H30&gt;$F$15,"virginica",1&gt;0,"versicolor")</f>
        <v>setosa</v>
      </c>
      <c r="J30" s="1">
        <f t="shared" si="1"/>
        <v>1</v>
      </c>
    </row>
    <row r="31" spans="1:10">
      <c r="A31" s="1">
        <v>29</v>
      </c>
      <c r="B31" s="1" t="s">
        <v>1</v>
      </c>
      <c r="H31" s="10">
        <f>'Combinaison des axes'!W30</f>
        <v>-2.4994442850690683</v>
      </c>
      <c r="I31" s="1" t="str" cm="1">
        <f t="array" ref="I31">_xlfn.IFS(H31&lt;$F$14,"setosa",H31&gt;$F$15,"virginica",1&gt;0,"versicolor")</f>
        <v>setosa</v>
      </c>
      <c r="J31" s="1">
        <f t="shared" si="1"/>
        <v>1</v>
      </c>
    </row>
    <row r="32" spans="1:10">
      <c r="A32" s="1">
        <v>30</v>
      </c>
      <c r="B32" s="1" t="s">
        <v>1</v>
      </c>
      <c r="H32" s="10">
        <f>'Combinaison des axes'!W31</f>
        <v>-1.9991219060492593</v>
      </c>
      <c r="I32" s="1" t="str" cm="1">
        <f t="array" ref="I32">_xlfn.IFS(H32&lt;$F$14,"setosa",H32&gt;$F$15,"virginica",1&gt;0,"versicolor")</f>
        <v>setosa</v>
      </c>
      <c r="J32" s="1">
        <f t="shared" si="1"/>
        <v>1</v>
      </c>
    </row>
    <row r="33" spans="1:10">
      <c r="A33" s="1">
        <v>31</v>
      </c>
      <c r="B33" s="1" t="s">
        <v>1</v>
      </c>
      <c r="H33" s="10">
        <f>'Combinaison des axes'!W32</f>
        <v>-1.9393915276577884</v>
      </c>
      <c r="I33" s="1" t="str" cm="1">
        <f t="array" ref="I33">_xlfn.IFS(H33&lt;$F$14,"setosa",H33&gt;$F$15,"virginica",1&gt;0,"versicolor")</f>
        <v>setosa</v>
      </c>
      <c r="J33" s="1">
        <f t="shared" si="1"/>
        <v>1</v>
      </c>
    </row>
    <row r="34" spans="1:10">
      <c r="A34" s="1">
        <v>32</v>
      </c>
      <c r="B34" s="1" t="s">
        <v>1</v>
      </c>
      <c r="H34" s="10">
        <f>'Combinaison des axes'!W33</f>
        <v>-2.0977162379857184</v>
      </c>
      <c r="I34" s="1" t="str" cm="1">
        <f t="array" ref="I34">_xlfn.IFS(H34&lt;$F$14,"setosa",H34&gt;$F$15,"virginica",1&gt;0,"versicolor")</f>
        <v>setosa</v>
      </c>
      <c r="J34" s="1">
        <f t="shared" si="1"/>
        <v>1</v>
      </c>
    </row>
    <row r="35" spans="1:10">
      <c r="A35" s="1">
        <v>33</v>
      </c>
      <c r="B35" s="1" t="s">
        <v>1</v>
      </c>
      <c r="H35" s="10">
        <f>'Combinaison des axes'!W34</f>
        <v>-3.1751199541931738</v>
      </c>
      <c r="I35" s="1" t="str" cm="1">
        <f t="array" ref="I35">_xlfn.IFS(H35&lt;$F$14,"setosa",H35&gt;$F$15,"virginica",1&gt;0,"versicolor")</f>
        <v>setosa</v>
      </c>
      <c r="J35" s="1">
        <f t="shared" si="1"/>
        <v>1</v>
      </c>
    </row>
    <row r="36" spans="1:10">
      <c r="A36" s="1">
        <v>34</v>
      </c>
      <c r="B36" s="1" t="s">
        <v>1</v>
      </c>
      <c r="H36" s="10">
        <f>'Combinaison des axes'!W35</f>
        <v>-3.2614984328587706</v>
      </c>
      <c r="I36" s="1" t="str" cm="1">
        <f t="array" ref="I36">_xlfn.IFS(H36&lt;$F$14,"setosa",H36&gt;$F$15,"virginica",1&gt;0,"versicolor")</f>
        <v>setosa</v>
      </c>
      <c r="J36" s="1">
        <f t="shared" si="1"/>
        <v>1</v>
      </c>
    </row>
    <row r="37" spans="1:10">
      <c r="A37" s="1">
        <v>35</v>
      </c>
      <c r="B37" s="1" t="s">
        <v>1</v>
      </c>
      <c r="H37" s="10">
        <f>'Combinaison des axes'!W36</f>
        <v>-2.0652289022630552</v>
      </c>
      <c r="I37" s="1" t="str" cm="1">
        <f t="array" ref="I37">_xlfn.IFS(H37&lt;$F$14,"setosa",H37&gt;$F$15,"virginica",1&gt;0,"versicolor")</f>
        <v>setosa</v>
      </c>
      <c r="J37" s="1">
        <f t="shared" si="1"/>
        <v>1</v>
      </c>
    </row>
    <row r="38" spans="1:10">
      <c r="A38" s="1">
        <v>36</v>
      </c>
      <c r="B38" s="1" t="s">
        <v>1</v>
      </c>
      <c r="H38" s="10">
        <f>'Combinaison des axes'!W37</f>
        <v>-2.4766340298650595</v>
      </c>
      <c r="I38" s="1" t="str" cm="1">
        <f t="array" ref="I38">_xlfn.IFS(H38&lt;$F$14,"setosa",H38&gt;$F$15,"virginica",1&gt;0,"versicolor")</f>
        <v>setosa</v>
      </c>
      <c r="J38" s="1">
        <f t="shared" si="1"/>
        <v>1</v>
      </c>
    </row>
    <row r="39" spans="1:10">
      <c r="A39" s="1">
        <v>37</v>
      </c>
      <c r="B39" s="1" t="s">
        <v>1</v>
      </c>
      <c r="H39" s="10">
        <f>'Combinaison des axes'!W38</f>
        <v>-2.7625241618816059</v>
      </c>
      <c r="I39" s="1" t="str" cm="1">
        <f t="array" ref="I39">_xlfn.IFS(H39&lt;$F$14,"setosa",H39&gt;$F$15,"virginica",1&gt;0,"versicolor")</f>
        <v>setosa</v>
      </c>
      <c r="J39" s="1">
        <f t="shared" si="1"/>
        <v>1</v>
      </c>
    </row>
    <row r="40" spans="1:10">
      <c r="A40" s="1">
        <v>38</v>
      </c>
      <c r="B40" s="1" t="s">
        <v>1</v>
      </c>
      <c r="H40" s="10">
        <f>'Combinaison des axes'!W39</f>
        <v>-2.7697690653936857</v>
      </c>
      <c r="I40" s="1" t="str" cm="1">
        <f t="array" ref="I40">_xlfn.IFS(H40&lt;$F$14,"setosa",H40&gt;$F$15,"virginica",1&gt;0,"versicolor")</f>
        <v>setosa</v>
      </c>
      <c r="J40" s="1">
        <f t="shared" si="1"/>
        <v>1</v>
      </c>
    </row>
    <row r="41" spans="1:10">
      <c r="A41" s="1">
        <v>39</v>
      </c>
      <c r="B41" s="1" t="s">
        <v>1</v>
      </c>
      <c r="H41" s="10">
        <f>'Combinaison des axes'!W40</f>
        <v>-2.0504742762399837</v>
      </c>
      <c r="I41" s="1" t="str" cm="1">
        <f t="array" ref="I41">_xlfn.IFS(H41&lt;$F$14,"setosa",H41&gt;$F$15,"virginica",1&gt;0,"versicolor")</f>
        <v>setosa</v>
      </c>
      <c r="J41" s="1">
        <f t="shared" si="1"/>
        <v>1</v>
      </c>
    </row>
    <row r="42" spans="1:10">
      <c r="A42" s="1">
        <v>40</v>
      </c>
      <c r="B42" s="1" t="s">
        <v>1</v>
      </c>
      <c r="H42" s="10">
        <f>'Combinaison des axes'!W41</f>
        <v>-2.3736069104638009</v>
      </c>
      <c r="I42" s="1" t="str" cm="1">
        <f t="array" ref="I42">_xlfn.IFS(H42&lt;$F$14,"setosa",H42&gt;$F$15,"virginica",1&gt;0,"versicolor")</f>
        <v>setosa</v>
      </c>
      <c r="J42" s="1">
        <f t="shared" si="1"/>
        <v>1</v>
      </c>
    </row>
    <row r="43" spans="1:10">
      <c r="A43" s="1">
        <v>41</v>
      </c>
      <c r="B43" s="1" t="s">
        <v>1</v>
      </c>
      <c r="H43" s="10">
        <f>'Combinaison des axes'!W42</f>
        <v>-2.4566358907083314</v>
      </c>
      <c r="I43" s="1" t="str" cm="1">
        <f t="array" ref="I43">_xlfn.IFS(H43&lt;$F$14,"setosa",H43&gt;$F$15,"virginica",1&gt;0,"versicolor")</f>
        <v>setosa</v>
      </c>
      <c r="J43" s="1">
        <f t="shared" si="1"/>
        <v>1</v>
      </c>
    </row>
    <row r="44" spans="1:10">
      <c r="A44" s="1">
        <v>42</v>
      </c>
      <c r="B44" s="1" t="s">
        <v>1</v>
      </c>
      <c r="H44" s="10">
        <f>'Combinaison des axes'!W43</f>
        <v>-1.3006359817211446</v>
      </c>
      <c r="I44" s="1" t="str" cm="1">
        <f t="array" ref="I44">_xlfn.IFS(H44&lt;$F$14,"setosa",H44&gt;$F$15,"virginica",1&gt;0,"versicolor")</f>
        <v>setosa</v>
      </c>
      <c r="J44" s="1">
        <f t="shared" si="1"/>
        <v>1</v>
      </c>
    </row>
    <row r="45" spans="1:10">
      <c r="A45" s="1">
        <v>43</v>
      </c>
      <c r="B45" s="1" t="s">
        <v>1</v>
      </c>
      <c r="H45" s="10">
        <f>'Combinaison des axes'!W44</f>
        <v>-2.2216097822334593</v>
      </c>
      <c r="I45" s="1" t="str" cm="1">
        <f t="array" ref="I45">_xlfn.IFS(H45&lt;$F$14,"setosa",H45&gt;$F$15,"virginica",1&gt;0,"versicolor")</f>
        <v>setosa</v>
      </c>
      <c r="J45" s="1">
        <f t="shared" si="1"/>
        <v>1</v>
      </c>
    </row>
    <row r="46" spans="1:10">
      <c r="A46" s="1">
        <v>44</v>
      </c>
      <c r="B46" s="1" t="s">
        <v>1</v>
      </c>
      <c r="H46" s="10">
        <f>'Combinaison des axes'!W45</f>
        <v>-1.6265316962675065</v>
      </c>
      <c r="I46" s="1" t="str" cm="1">
        <f t="array" ref="I46">_xlfn.IFS(H46&lt;$F$14,"setosa",H46&gt;$F$15,"virginica",1&gt;0,"versicolor")</f>
        <v>setosa</v>
      </c>
      <c r="J46" s="1">
        <f t="shared" si="1"/>
        <v>1</v>
      </c>
    </row>
    <row r="47" spans="1:10">
      <c r="A47" s="1">
        <v>45</v>
      </c>
      <c r="B47" s="1" t="s">
        <v>1</v>
      </c>
      <c r="H47" s="10">
        <f>'Combinaison des axes'!W46</f>
        <v>-1.9624751261568691</v>
      </c>
      <c r="I47" s="1" t="str" cm="1">
        <f t="array" ref="I47">_xlfn.IFS(H47&lt;$F$14,"setosa",H47&gt;$F$15,"virginica",1&gt;0,"versicolor")</f>
        <v>setosa</v>
      </c>
      <c r="J47" s="1">
        <f t="shared" si="1"/>
        <v>1</v>
      </c>
    </row>
    <row r="48" spans="1:10">
      <c r="A48" s="1">
        <v>46</v>
      </c>
      <c r="B48" s="1" t="s">
        <v>1</v>
      </c>
      <c r="H48" s="10">
        <f>'Combinaison des axes'!W47</f>
        <v>-1.877122376514109</v>
      </c>
      <c r="I48" s="1" t="str" cm="1">
        <f t="array" ref="I48">_xlfn.IFS(H48&lt;$F$14,"setosa",H48&gt;$F$15,"virginica",1&gt;0,"versicolor")</f>
        <v>setosa</v>
      </c>
      <c r="J48" s="1">
        <f t="shared" si="1"/>
        <v>1</v>
      </c>
    </row>
    <row r="49" spans="1:10">
      <c r="A49" s="1">
        <v>47</v>
      </c>
      <c r="B49" s="1" t="s">
        <v>1</v>
      </c>
      <c r="H49" s="10">
        <f>'Combinaison des axes'!W48</f>
        <v>-2.6158779224507525</v>
      </c>
      <c r="I49" s="1" t="str" cm="1">
        <f t="array" ref="I49">_xlfn.IFS(H49&lt;$F$14,"setosa",H49&gt;$F$15,"virginica",1&gt;0,"versicolor")</f>
        <v>setosa</v>
      </c>
      <c r="J49" s="1">
        <f t="shared" si="1"/>
        <v>1</v>
      </c>
    </row>
    <row r="50" spans="1:10">
      <c r="A50" s="1">
        <v>48</v>
      </c>
      <c r="B50" s="1" t="s">
        <v>1</v>
      </c>
      <c r="H50" s="10">
        <f>'Combinaison des axes'!W49</f>
        <v>-2.1732845314439926</v>
      </c>
      <c r="I50" s="1" t="str" cm="1">
        <f t="array" ref="I50">_xlfn.IFS(H50&lt;$F$14,"setosa",H50&gt;$F$15,"virginica",1&gt;0,"versicolor")</f>
        <v>setosa</v>
      </c>
      <c r="J50" s="1">
        <f t="shared" si="1"/>
        <v>1</v>
      </c>
    </row>
    <row r="51" spans="1:10">
      <c r="A51" s="1">
        <v>49</v>
      </c>
      <c r="B51" s="1" t="s">
        <v>1</v>
      </c>
      <c r="H51" s="10">
        <f>'Combinaison des axes'!W50</f>
        <v>-2.6819849186645479</v>
      </c>
      <c r="I51" s="1" t="str" cm="1">
        <f t="array" ref="I51">_xlfn.IFS(H51&lt;$F$14,"setosa",H51&gt;$F$15,"virginica",1&gt;0,"versicolor")</f>
        <v>setosa</v>
      </c>
      <c r="J51" s="1">
        <f t="shared" si="1"/>
        <v>1</v>
      </c>
    </row>
    <row r="52" spans="1:10">
      <c r="A52" s="1">
        <v>50</v>
      </c>
      <c r="B52" s="1" t="s">
        <v>1</v>
      </c>
      <c r="H52" s="10">
        <f>'Combinaison des axes'!W51</f>
        <v>-2.3622017828617974</v>
      </c>
      <c r="I52" s="1" t="str" cm="1">
        <f t="array" ref="I52">_xlfn.IFS(H52&lt;$F$14,"setosa",H52&gt;$F$15,"virginica",1&gt;0,"versicolor")</f>
        <v>setosa</v>
      </c>
      <c r="J52" s="1">
        <f t="shared" si="1"/>
        <v>1</v>
      </c>
    </row>
    <row r="53" spans="1:10">
      <c r="A53" s="1">
        <v>51</v>
      </c>
      <c r="B53" s="1" t="s">
        <v>2</v>
      </c>
      <c r="H53" s="10">
        <f>'Combinaison des axes'!W52</f>
        <v>2.6270352557929058</v>
      </c>
      <c r="I53" s="1" t="str" cm="1">
        <f t="array" ref="I53">_xlfn.IFS(H53&lt;$F$14,"setosa",H53&gt;$F$15,"virginica",1&gt;0,"versicolor")</f>
        <v>versicolor</v>
      </c>
      <c r="J53" s="1">
        <f t="shared" si="1"/>
        <v>1</v>
      </c>
    </row>
    <row r="54" spans="1:10">
      <c r="A54" s="1">
        <v>52</v>
      </c>
      <c r="B54" s="1" t="s">
        <v>2</v>
      </c>
      <c r="H54" s="10">
        <f>'Combinaison des axes'!W53</f>
        <v>2.7587609015714469</v>
      </c>
      <c r="I54" s="1" t="str" cm="1">
        <f t="array" ref="I54">_xlfn.IFS(H54&lt;$F$14,"setosa",H54&gt;$F$15,"virginica",1&gt;0,"versicolor")</f>
        <v>versicolor</v>
      </c>
      <c r="J54" s="1">
        <f t="shared" si="1"/>
        <v>1</v>
      </c>
    </row>
    <row r="55" spans="1:10">
      <c r="A55" s="1">
        <v>53</v>
      </c>
      <c r="B55" s="1" t="s">
        <v>2</v>
      </c>
      <c r="H55" s="10">
        <f>'Combinaison des axes'!W54</f>
        <v>3.1151417815418521</v>
      </c>
      <c r="I55" s="1" t="str" cm="1">
        <f t="array" ref="I55">_xlfn.IFS(H55&lt;$F$14,"setosa",H55&gt;$F$15,"virginica",1&gt;0,"versicolor")</f>
        <v>versicolor</v>
      </c>
      <c r="J55" s="1">
        <f t="shared" si="1"/>
        <v>1</v>
      </c>
    </row>
    <row r="56" spans="1:10">
      <c r="A56" s="1">
        <v>54</v>
      </c>
      <c r="B56" s="1" t="s">
        <v>2</v>
      </c>
      <c r="H56" s="10">
        <f>'Combinaison des axes'!W55</f>
        <v>2.908004253695605</v>
      </c>
      <c r="I56" s="1" t="str" cm="1">
        <f t="array" ref="I56">_xlfn.IFS(H56&lt;$F$14,"setosa",H56&gt;$F$15,"virginica",1&gt;0,"versicolor")</f>
        <v>versicolor</v>
      </c>
      <c r="J56" s="1">
        <f t="shared" si="1"/>
        <v>1</v>
      </c>
    </row>
    <row r="57" spans="1:10">
      <c r="A57" s="1">
        <v>55</v>
      </c>
      <c r="B57" s="1" t="s">
        <v>2</v>
      </c>
      <c r="H57" s="10">
        <f>'Combinaison des axes'!W56</f>
        <v>3.1751945389531318</v>
      </c>
      <c r="I57" s="1" t="str" cm="1">
        <f t="array" ref="I57">_xlfn.IFS(H57&lt;$F$14,"setosa",H57&gt;$F$15,"virginica",1&gt;0,"versicolor")</f>
        <v>versicolor</v>
      </c>
      <c r="J57" s="1">
        <f t="shared" si="1"/>
        <v>1</v>
      </c>
    </row>
    <row r="58" spans="1:10">
      <c r="A58" s="1">
        <v>56</v>
      </c>
      <c r="B58" s="1" t="s">
        <v>2</v>
      </c>
      <c r="H58" s="10">
        <f>'Combinaison des axes'!W57</f>
        <v>2.9284907395013833</v>
      </c>
      <c r="I58" s="1" t="str" cm="1">
        <f t="array" ref="I58">_xlfn.IFS(H58&lt;$F$14,"setosa",H58&gt;$F$15,"virginica",1&gt;0,"versicolor")</f>
        <v>versicolor</v>
      </c>
      <c r="J58" s="1">
        <f t="shared" si="1"/>
        <v>1</v>
      </c>
    </row>
    <row r="59" spans="1:10">
      <c r="A59" s="1">
        <v>57</v>
      </c>
      <c r="B59" s="1" t="s">
        <v>2</v>
      </c>
      <c r="H59" s="10">
        <f>'Combinaison des axes'!W58</f>
        <v>3.075731921326919</v>
      </c>
      <c r="I59" s="1" t="str" cm="1">
        <f t="array" ref="I59">_xlfn.IFS(H59&lt;$F$14,"setosa",H59&gt;$F$15,"virginica",1&gt;0,"versicolor")</f>
        <v>versicolor</v>
      </c>
      <c r="J59" s="1">
        <f t="shared" si="1"/>
        <v>1</v>
      </c>
    </row>
    <row r="60" spans="1:10">
      <c r="A60" s="1">
        <v>58</v>
      </c>
      <c r="B60" s="1" t="s">
        <v>2</v>
      </c>
      <c r="H60" s="10">
        <f>'Combinaison des axes'!W59</f>
        <v>1.7473565538896425</v>
      </c>
      <c r="I60" s="1" t="str" cm="1">
        <f t="array" ref="I60">_xlfn.IFS(H60&lt;$F$14,"setosa",H60&gt;$F$15,"virginica",1&gt;0,"versicolor")</f>
        <v>versicolor</v>
      </c>
      <c r="J60" s="1">
        <f t="shared" si="1"/>
        <v>1</v>
      </c>
    </row>
    <row r="61" spans="1:10">
      <c r="A61" s="1">
        <v>59</v>
      </c>
      <c r="B61" s="1" t="s">
        <v>2</v>
      </c>
      <c r="H61" s="10">
        <f>'Combinaison des axes'!W60</f>
        <v>2.7103866150572449</v>
      </c>
      <c r="I61" s="1" t="str" cm="1">
        <f t="array" ref="I61">_xlfn.IFS(H61&lt;$F$14,"setosa",H61&gt;$F$15,"virginica",1&gt;0,"versicolor")</f>
        <v>versicolor</v>
      </c>
      <c r="J61" s="1">
        <f t="shared" si="1"/>
        <v>1</v>
      </c>
    </row>
    <row r="62" spans="1:10">
      <c r="A62" s="1">
        <v>60</v>
      </c>
      <c r="B62" s="1" t="s">
        <v>2</v>
      </c>
      <c r="H62" s="10">
        <f>'Combinaison des axes'!W61</f>
        <v>2.7199467636713948</v>
      </c>
      <c r="I62" s="1" t="str" cm="1">
        <f t="array" ref="I62">_xlfn.IFS(H62&lt;$F$14,"setosa",H62&gt;$F$15,"virginica",1&gt;0,"versicolor")</f>
        <v>versicolor</v>
      </c>
      <c r="J62" s="1">
        <f t="shared" si="1"/>
        <v>1</v>
      </c>
    </row>
    <row r="63" spans="1:10">
      <c r="A63" s="1">
        <v>61</v>
      </c>
      <c r="B63" s="1" t="s">
        <v>2</v>
      </c>
      <c r="H63" s="10">
        <f>'Combinaison des axes'!W62</f>
        <v>2.263790191271327</v>
      </c>
      <c r="I63" s="1" t="str" cm="1">
        <f t="array" ref="I63">_xlfn.IFS(H63&lt;$F$14,"setosa",H63&gt;$F$15,"virginica",1&gt;0,"versicolor")</f>
        <v>versicolor</v>
      </c>
      <c r="J63" s="1">
        <f t="shared" si="1"/>
        <v>1</v>
      </c>
    </row>
    <row r="64" spans="1:10">
      <c r="A64" s="1">
        <v>62</v>
      </c>
      <c r="B64" s="1" t="s">
        <v>2</v>
      </c>
      <c r="H64" s="10">
        <f>'Combinaison des axes'!W63</f>
        <v>2.7590832805912573</v>
      </c>
      <c r="I64" s="1" t="str" cm="1">
        <f t="array" ref="I64">_xlfn.IFS(H64&lt;$F$14,"setosa",H64&gt;$F$15,"virginica",1&gt;0,"versicolor")</f>
        <v>versicolor</v>
      </c>
      <c r="J64" s="1">
        <f t="shared" si="1"/>
        <v>1</v>
      </c>
    </row>
    <row r="65" spans="1:10">
      <c r="A65" s="1">
        <v>63</v>
      </c>
      <c r="B65" s="1" t="s">
        <v>2</v>
      </c>
      <c r="H65" s="10">
        <f>'Combinaison des axes'!W64</f>
        <v>2.3342809392251849</v>
      </c>
      <c r="I65" s="1" t="str" cm="1">
        <f t="array" ref="I65">_xlfn.IFS(H65&lt;$F$14,"setosa",H65&gt;$F$15,"virginica",1&gt;0,"versicolor")</f>
        <v>versicolor</v>
      </c>
      <c r="J65" s="1">
        <f t="shared" si="1"/>
        <v>1</v>
      </c>
    </row>
    <row r="66" spans="1:10">
      <c r="A66" s="1">
        <v>64</v>
      </c>
      <c r="B66" s="1" t="s">
        <v>2</v>
      </c>
      <c r="H66" s="10">
        <f>'Combinaison des axes'!W65</f>
        <v>3.1162748862305198</v>
      </c>
      <c r="I66" s="1" t="str" cm="1">
        <f t="array" ref="I66">_xlfn.IFS(H66&lt;$F$14,"setosa",H66&gt;$F$15,"virginica",1&gt;0,"versicolor")</f>
        <v>versicolor</v>
      </c>
      <c r="J66" s="1">
        <f t="shared" si="1"/>
        <v>1</v>
      </c>
    </row>
    <row r="67" spans="1:10">
      <c r="A67" s="1">
        <v>65</v>
      </c>
      <c r="B67" s="1" t="s">
        <v>2</v>
      </c>
      <c r="H67" s="10">
        <f>'Combinaison des axes'!W66</f>
        <v>1.9687603611099123</v>
      </c>
      <c r="I67" s="1" t="str" cm="1">
        <f t="array" ref="I67">_xlfn.IFS(H67&lt;$F$14,"setosa",H67&gt;$F$15,"virginica",1&gt;0,"versicolor")</f>
        <v>versicolor</v>
      </c>
      <c r="J67" s="1">
        <f t="shared" si="1"/>
        <v>1</v>
      </c>
    </row>
    <row r="68" spans="1:10">
      <c r="A68" s="1">
        <v>66</v>
      </c>
      <c r="B68" s="1" t="s">
        <v>2</v>
      </c>
      <c r="H68" s="10">
        <f>'Combinaison des axes'!W67</f>
        <v>2.4901151326054443</v>
      </c>
      <c r="I68" s="1" t="str" cm="1">
        <f t="array" ref="I68">_xlfn.IFS(H68&lt;$F$14,"setosa",H68&gt;$F$15,"virginica",1&gt;0,"versicolor")</f>
        <v>versicolor</v>
      </c>
      <c r="J68" s="1">
        <f t="shared" ref="J68:J131" si="2">IF(I68=B68,1,0)</f>
        <v>1</v>
      </c>
    </row>
    <row r="69" spans="1:10">
      <c r="A69" s="1">
        <v>67</v>
      </c>
      <c r="B69" s="1" t="s">
        <v>2</v>
      </c>
      <c r="H69" s="10">
        <f>'Combinaison des axes'!W68</f>
        <v>3.1365954044070561</v>
      </c>
      <c r="I69" s="1" t="str" cm="1">
        <f t="array" ref="I69">_xlfn.IFS(H69&lt;$F$14,"setosa",H69&gt;$F$15,"virginica",1&gt;0,"versicolor")</f>
        <v>versicolor</v>
      </c>
      <c r="J69" s="1">
        <f t="shared" si="2"/>
        <v>1</v>
      </c>
    </row>
    <row r="70" spans="1:10">
      <c r="A70" s="1">
        <v>68</v>
      </c>
      <c r="B70" s="1" t="s">
        <v>2</v>
      </c>
      <c r="H70" s="10">
        <f>'Combinaison des axes'!W69</f>
        <v>2.0581169234520287</v>
      </c>
      <c r="I70" s="1" t="str" cm="1">
        <f t="array" ref="I70">_xlfn.IFS(H70&lt;$F$14,"setosa",H70&gt;$F$15,"virginica",1&gt;0,"versicolor")</f>
        <v>versicolor</v>
      </c>
      <c r="J70" s="1">
        <f t="shared" si="2"/>
        <v>1</v>
      </c>
    </row>
    <row r="71" spans="1:10">
      <c r="A71" s="1">
        <v>69</v>
      </c>
      <c r="B71" s="1" t="s">
        <v>2</v>
      </c>
      <c r="H71" s="10">
        <f>'Combinaison des axes'!W70</f>
        <v>3.6661131807493583</v>
      </c>
      <c r="I71" s="1" t="str" cm="1">
        <f t="array" ref="I71">_xlfn.IFS(H71&lt;$F$14,"setosa",H71&gt;$F$15,"virginica",1&gt;0,"versicolor")</f>
        <v>versicolor</v>
      </c>
      <c r="J71" s="1">
        <f t="shared" si="2"/>
        <v>1</v>
      </c>
    </row>
    <row r="72" spans="1:10">
      <c r="A72" s="1">
        <v>70</v>
      </c>
      <c r="B72" s="1" t="s">
        <v>2</v>
      </c>
      <c r="H72" s="10">
        <f>'Combinaison des axes'!W71</f>
        <v>2.2576285768029787</v>
      </c>
      <c r="I72" s="1" t="str" cm="1">
        <f t="array" ref="I72">_xlfn.IFS(H72&lt;$F$14,"setosa",H72&gt;$F$15,"virginica",1&gt;0,"versicolor")</f>
        <v>versicolor</v>
      </c>
      <c r="J72" s="1">
        <f t="shared" si="2"/>
        <v>1</v>
      </c>
    </row>
    <row r="73" spans="1:10">
      <c r="A73" s="1">
        <v>71</v>
      </c>
      <c r="B73" s="1" t="s">
        <v>2</v>
      </c>
      <c r="H73" s="10">
        <f>'Combinaison des axes'!W72</f>
        <v>3.7180519690386054</v>
      </c>
      <c r="I73" s="1" t="str" cm="1">
        <f t="array" ref="I73">_xlfn.IFS(H73&lt;$F$14,"setosa",H73&gt;$F$15,"virginica",1&gt;0,"versicolor")</f>
        <v>versicolor</v>
      </c>
      <c r="J73" s="1">
        <f t="shared" si="2"/>
        <v>1</v>
      </c>
    </row>
    <row r="74" spans="1:10">
      <c r="A74" s="1">
        <v>72</v>
      </c>
      <c r="B74" s="1" t="s">
        <v>2</v>
      </c>
      <c r="H74" s="10">
        <f>'Combinaison des axes'!W73</f>
        <v>2.3251412410803165</v>
      </c>
      <c r="I74" s="1" t="str" cm="1">
        <f t="array" ref="I74">_xlfn.IFS(H74&lt;$F$14,"setosa",H74&gt;$F$15,"virginica",1&gt;0,"versicolor")</f>
        <v>versicolor</v>
      </c>
      <c r="J74" s="1">
        <f t="shared" si="2"/>
        <v>1</v>
      </c>
    </row>
    <row r="75" spans="1:10">
      <c r="A75" s="1">
        <v>73</v>
      </c>
      <c r="B75" s="1" t="s">
        <v>2</v>
      </c>
      <c r="H75" s="10">
        <f>'Combinaison des axes'!W74</f>
        <v>3.7835725471538786</v>
      </c>
      <c r="I75" s="1" t="str" cm="1">
        <f t="array" ref="I75">_xlfn.IFS(H75&lt;$F$14,"setosa",H75&gt;$F$15,"virginica",1&gt;0,"versicolor")</f>
        <v>versicolor</v>
      </c>
      <c r="J75" s="1">
        <f t="shared" si="2"/>
        <v>1</v>
      </c>
    </row>
    <row r="76" spans="1:10">
      <c r="A76" s="1">
        <v>74</v>
      </c>
      <c r="B76" s="1" t="s">
        <v>2</v>
      </c>
      <c r="H76" s="10">
        <f>'Combinaison des axes'!W75</f>
        <v>2.8484398429333742</v>
      </c>
      <c r="I76" s="1" t="str" cm="1">
        <f t="array" ref="I76">_xlfn.IFS(H76&lt;$F$14,"setosa",H76&gt;$F$15,"virginica",1&gt;0,"versicolor")</f>
        <v>versicolor</v>
      </c>
      <c r="J76" s="1">
        <f t="shared" si="2"/>
        <v>1</v>
      </c>
    </row>
    <row r="77" spans="1:10">
      <c r="A77" s="1">
        <v>75</v>
      </c>
      <c r="B77" s="1" t="s">
        <v>2</v>
      </c>
      <c r="H77" s="10">
        <f>'Combinaison des axes'!W76</f>
        <v>2.462061364267778</v>
      </c>
      <c r="I77" s="1" t="str" cm="1">
        <f t="array" ref="I77">_xlfn.IFS(H77&lt;$F$14,"setosa",H77&gt;$F$15,"virginica",1&gt;0,"versicolor")</f>
        <v>versicolor</v>
      </c>
      <c r="J77" s="1">
        <f t="shared" si="2"/>
        <v>1</v>
      </c>
    </row>
    <row r="78" spans="1:10">
      <c r="A78" s="1">
        <v>76</v>
      </c>
      <c r="B78" s="1" t="s">
        <v>2</v>
      </c>
      <c r="H78" s="10">
        <f>'Combinaison des axes'!W77</f>
        <v>2.6015202602074492</v>
      </c>
      <c r="I78" s="1" t="str" cm="1">
        <f t="array" ref="I78">_xlfn.IFS(H78&lt;$F$14,"setosa",H78&gt;$F$15,"virginica",1&gt;0,"versicolor")</f>
        <v>versicolor</v>
      </c>
      <c r="J78" s="1">
        <f t="shared" si="2"/>
        <v>1</v>
      </c>
    </row>
    <row r="79" spans="1:10">
      <c r="A79" s="1">
        <v>77</v>
      </c>
      <c r="B79" s="1" t="s">
        <v>2</v>
      </c>
      <c r="H79" s="10">
        <f>'Combinaison des axes'!W78</f>
        <v>3.1209810169903904</v>
      </c>
      <c r="I79" s="1" t="str" cm="1">
        <f t="array" ref="I79">_xlfn.IFS(H79&lt;$F$14,"setosa",H79&gt;$F$15,"virginica",1&gt;0,"versicolor")</f>
        <v>versicolor</v>
      </c>
      <c r="J79" s="1">
        <f t="shared" si="2"/>
        <v>1</v>
      </c>
    </row>
    <row r="80" spans="1:10">
      <c r="A80" s="1">
        <v>78</v>
      </c>
      <c r="B80" s="1" t="s">
        <v>2</v>
      </c>
      <c r="H80" s="10">
        <f>'Combinaison des axes'!W79</f>
        <v>3.7057870800430059</v>
      </c>
      <c r="I80" s="1" t="str" cm="1">
        <f t="array" ref="I80">_xlfn.IFS(H80&lt;$F$14,"setosa",H80&gt;$F$15,"virginica",1&gt;0,"versicolor")</f>
        <v>versicolor</v>
      </c>
      <c r="J80" s="1">
        <f t="shared" si="2"/>
        <v>1</v>
      </c>
    </row>
    <row r="81" spans="1:10">
      <c r="A81" s="1">
        <v>79</v>
      </c>
      <c r="B81" s="1" t="s">
        <v>2</v>
      </c>
      <c r="H81" s="10">
        <f>'Combinaison des axes'!W80</f>
        <v>3.1188136589827282</v>
      </c>
      <c r="I81" s="1" t="str" cm="1">
        <f t="array" ref="I81">_xlfn.IFS(H81&lt;$F$14,"setosa",H81&gt;$F$15,"virginica",1&gt;0,"versicolor")</f>
        <v>versicolor</v>
      </c>
      <c r="J81" s="1">
        <f t="shared" si="2"/>
        <v>1</v>
      </c>
    </row>
    <row r="82" spans="1:10">
      <c r="A82" s="1">
        <v>80</v>
      </c>
      <c r="B82" s="1" t="s">
        <v>2</v>
      </c>
      <c r="H82" s="10">
        <f>'Combinaison des axes'!W81</f>
        <v>1.5695220510540331</v>
      </c>
      <c r="I82" s="1" t="str" cm="1">
        <f t="array" ref="I82">_xlfn.IFS(H82&lt;$F$14,"setosa",H82&gt;$F$15,"virginica",1&gt;0,"versicolor")</f>
        <v>versicolor</v>
      </c>
      <c r="J82" s="1">
        <f t="shared" si="2"/>
        <v>1</v>
      </c>
    </row>
    <row r="83" spans="1:10">
      <c r="A83" s="1">
        <v>81</v>
      </c>
      <c r="B83" s="1" t="s">
        <v>2</v>
      </c>
      <c r="H83" s="10">
        <f>'Combinaison des axes'!W82</f>
        <v>2.269033704404984</v>
      </c>
      <c r="I83" s="1" t="str" cm="1">
        <f t="array" ref="I83">_xlfn.IFS(H83&lt;$F$14,"setosa",H83&gt;$F$15,"virginica",1&gt;0,"versicolor")</f>
        <v>versicolor</v>
      </c>
      <c r="J83" s="1">
        <f t="shared" si="2"/>
        <v>1</v>
      </c>
    </row>
    <row r="84" spans="1:10">
      <c r="A84" s="1">
        <v>82</v>
      </c>
      <c r="B84" s="1" t="s">
        <v>2</v>
      </c>
      <c r="H84" s="10">
        <f>'Combinaison des axes'!W83</f>
        <v>1.9923323062580427</v>
      </c>
      <c r="I84" s="1" t="str" cm="1">
        <f t="array" ref="I84">_xlfn.IFS(H84&lt;$F$14,"setosa",H84&gt;$F$15,"virginica",1&gt;0,"versicolor")</f>
        <v>versicolor</v>
      </c>
      <c r="J84" s="1">
        <f t="shared" si="2"/>
        <v>1</v>
      </c>
    </row>
    <row r="85" spans="1:10">
      <c r="A85" s="1">
        <v>83</v>
      </c>
      <c r="B85" s="1" t="s">
        <v>2</v>
      </c>
      <c r="H85" s="10">
        <f>'Combinaison des axes'!W84</f>
        <v>2.2115197197459118</v>
      </c>
      <c r="I85" s="1" t="str" cm="1">
        <f t="array" ref="I85">_xlfn.IFS(H85&lt;$F$14,"setosa",H85&gt;$F$15,"virginica",1&gt;0,"versicolor")</f>
        <v>versicolor</v>
      </c>
      <c r="J85" s="1">
        <f t="shared" si="2"/>
        <v>1</v>
      </c>
    </row>
    <row r="86" spans="1:10">
      <c r="A86" s="1">
        <v>84</v>
      </c>
      <c r="B86" s="1" t="s">
        <v>2</v>
      </c>
      <c r="H86" s="10">
        <f>'Combinaison des axes'!W85</f>
        <v>4.0666505631231455</v>
      </c>
      <c r="I86" s="1" t="str" cm="1">
        <f t="array" ref="I86">_xlfn.IFS(H86&lt;$F$14,"setosa",H86&gt;$F$15,"virginica",1&gt;0,"versicolor")</f>
        <v>virginica</v>
      </c>
      <c r="J86" s="1">
        <f t="shared" si="2"/>
        <v>0</v>
      </c>
    </row>
    <row r="87" spans="1:10">
      <c r="A87" s="1">
        <v>85</v>
      </c>
      <c r="B87" s="1" t="s">
        <v>2</v>
      </c>
      <c r="H87" s="10">
        <f>'Combinaison des axes'!W86</f>
        <v>3.1882701536175899</v>
      </c>
      <c r="I87" s="1" t="str" cm="1">
        <f t="array" ref="I87">_xlfn.IFS(H87&lt;$F$14,"setosa",H87&gt;$F$15,"virginica",1&gt;0,"versicolor")</f>
        <v>versicolor</v>
      </c>
      <c r="J87" s="1">
        <f t="shared" si="2"/>
        <v>1</v>
      </c>
    </row>
    <row r="88" spans="1:10">
      <c r="A88" s="1">
        <v>86</v>
      </c>
      <c r="B88" s="1" t="s">
        <v>2</v>
      </c>
      <c r="H88" s="10">
        <f>'Combinaison des axes'!W87</f>
        <v>2.867676292145982</v>
      </c>
      <c r="I88" s="1" t="str" cm="1">
        <f t="array" ref="I88">_xlfn.IFS(H88&lt;$F$14,"setosa",H88&gt;$F$15,"virginica",1&gt;0,"versicolor")</f>
        <v>versicolor</v>
      </c>
      <c r="J88" s="1">
        <f t="shared" si="2"/>
        <v>1</v>
      </c>
    </row>
    <row r="89" spans="1:10">
      <c r="A89" s="1">
        <v>87</v>
      </c>
      <c r="B89" s="1" t="s">
        <v>2</v>
      </c>
      <c r="H89" s="10">
        <f>'Combinaison des axes'!W88</f>
        <v>2.9668165307523857</v>
      </c>
      <c r="I89" s="1" t="str" cm="1">
        <f t="array" ref="I89">_xlfn.IFS(H89&lt;$F$14,"setosa",H89&gt;$F$15,"virginica",1&gt;0,"versicolor")</f>
        <v>versicolor</v>
      </c>
      <c r="J89" s="1">
        <f t="shared" si="2"/>
        <v>1</v>
      </c>
    </row>
    <row r="90" spans="1:10">
      <c r="A90" s="1">
        <v>88</v>
      </c>
      <c r="B90" s="1" t="s">
        <v>2</v>
      </c>
      <c r="H90" s="10">
        <f>'Combinaison des axes'!W89</f>
        <v>3.1013052568534718</v>
      </c>
      <c r="I90" s="1" t="str" cm="1">
        <f t="array" ref="I90">_xlfn.IFS(H90&lt;$F$14,"setosa",H90&gt;$F$15,"virginica",1&gt;0,"versicolor")</f>
        <v>versicolor</v>
      </c>
      <c r="J90" s="1">
        <f t="shared" si="2"/>
        <v>1</v>
      </c>
    </row>
    <row r="91" spans="1:10">
      <c r="A91" s="1">
        <v>89</v>
      </c>
      <c r="B91" s="1" t="s">
        <v>2</v>
      </c>
      <c r="H91" s="10">
        <f>'Combinaison des axes'!W90</f>
        <v>2.3831926081131742</v>
      </c>
      <c r="I91" s="1" t="str" cm="1">
        <f t="array" ref="I91">_xlfn.IFS(H91&lt;$F$14,"setosa",H91&gt;$F$15,"virginica",1&gt;0,"versicolor")</f>
        <v>versicolor</v>
      </c>
      <c r="J91" s="1">
        <f t="shared" si="2"/>
        <v>1</v>
      </c>
    </row>
    <row r="92" spans="1:10">
      <c r="A92" s="1">
        <v>90</v>
      </c>
      <c r="B92" s="1" t="s">
        <v>2</v>
      </c>
      <c r="H92" s="10">
        <f>'Combinaison des axes'!W91</f>
        <v>2.7368687477021294</v>
      </c>
      <c r="I92" s="1" t="str" cm="1">
        <f t="array" ref="I92">_xlfn.IFS(H92&lt;$F$14,"setosa",H92&gt;$F$15,"virginica",1&gt;0,"versicolor")</f>
        <v>versicolor</v>
      </c>
      <c r="J92" s="1">
        <f t="shared" si="2"/>
        <v>1</v>
      </c>
    </row>
    <row r="93" spans="1:10">
      <c r="A93" s="1">
        <v>91</v>
      </c>
      <c r="B93" s="1" t="s">
        <v>2</v>
      </c>
      <c r="H93" s="10">
        <f>'Combinaison des axes'!W92</f>
        <v>2.8745995965584501</v>
      </c>
      <c r="I93" s="1" t="str" cm="1">
        <f t="array" ref="I93">_xlfn.IFS(H93&lt;$F$14,"setosa",H93&gt;$F$15,"virginica",1&gt;0,"versicolor")</f>
        <v>versicolor</v>
      </c>
      <c r="J93" s="1">
        <f t="shared" si="2"/>
        <v>1</v>
      </c>
    </row>
    <row r="94" spans="1:10">
      <c r="A94" s="1">
        <v>92</v>
      </c>
      <c r="B94" s="1" t="s">
        <v>2</v>
      </c>
      <c r="H94" s="10">
        <f>'Combinaison des axes'!W93</f>
        <v>2.9307071332337822</v>
      </c>
      <c r="I94" s="1" t="str" cm="1">
        <f t="array" ref="I94">_xlfn.IFS(H94&lt;$F$14,"setosa",H94&gt;$F$15,"virginica",1&gt;0,"versicolor")</f>
        <v>versicolor</v>
      </c>
      <c r="J94" s="1">
        <f t="shared" si="2"/>
        <v>1</v>
      </c>
    </row>
    <row r="95" spans="1:10">
      <c r="A95" s="1">
        <v>93</v>
      </c>
      <c r="B95" s="1" t="s">
        <v>2</v>
      </c>
      <c r="H95" s="10">
        <f>'Combinaison des axes'!W94</f>
        <v>2.3970874727426499</v>
      </c>
      <c r="I95" s="1" t="str" cm="1">
        <f t="array" ref="I95">_xlfn.IFS(H95&lt;$F$14,"setosa",H95&gt;$F$15,"virginica",1&gt;0,"versicolor")</f>
        <v>versicolor</v>
      </c>
      <c r="J95" s="1">
        <f t="shared" si="2"/>
        <v>1</v>
      </c>
    </row>
    <row r="96" spans="1:10">
      <c r="A96" s="1">
        <v>94</v>
      </c>
      <c r="B96" s="1" t="s">
        <v>2</v>
      </c>
      <c r="H96" s="10">
        <f>'Combinaison des axes'!W95</f>
        <v>1.8070869322811136</v>
      </c>
      <c r="I96" s="1" t="str" cm="1">
        <f t="array" ref="I96">_xlfn.IFS(H96&lt;$F$14,"setosa",H96&gt;$F$15,"virginica",1&gt;0,"versicolor")</f>
        <v>versicolor</v>
      </c>
      <c r="J96" s="1">
        <f t="shared" si="2"/>
        <v>1</v>
      </c>
    </row>
    <row r="97" spans="1:10">
      <c r="A97" s="1">
        <v>95</v>
      </c>
      <c r="B97" s="1" t="s">
        <v>2</v>
      </c>
      <c r="H97" s="10">
        <f>'Combinaison des axes'!W96</f>
        <v>2.7398958671033871</v>
      </c>
      <c r="I97" s="1" t="str" cm="1">
        <f t="array" ref="I97">_xlfn.IFS(H97&lt;$F$14,"setosa",H97&gt;$F$15,"virginica",1&gt;0,"versicolor")</f>
        <v>versicolor</v>
      </c>
      <c r="J97" s="1">
        <f t="shared" si="2"/>
        <v>1</v>
      </c>
    </row>
    <row r="98" spans="1:10">
      <c r="A98" s="1">
        <v>96</v>
      </c>
      <c r="B98" s="1" t="s">
        <v>2</v>
      </c>
      <c r="H98" s="10">
        <f>'Combinaison des axes'!W97</f>
        <v>2.2806538353609644</v>
      </c>
      <c r="I98" s="1" t="str" cm="1">
        <f t="array" ref="I98">_xlfn.IFS(H98&lt;$F$14,"setosa",H98&gt;$F$15,"virginica",1&gt;0,"versicolor")</f>
        <v>versicolor</v>
      </c>
      <c r="J98" s="1">
        <f t="shared" si="2"/>
        <v>1</v>
      </c>
    </row>
    <row r="99" spans="1:10">
      <c r="A99" s="1">
        <v>97</v>
      </c>
      <c r="B99" s="1" t="s">
        <v>2</v>
      </c>
      <c r="H99" s="10">
        <f>'Combinaison des axes'!W98</f>
        <v>2.542922986504645</v>
      </c>
      <c r="I99" s="1" t="str" cm="1">
        <f t="array" ref="I99">_xlfn.IFS(H99&lt;$F$14,"setosa",H99&gt;$F$15,"virginica",1&gt;0,"versicolor")</f>
        <v>versicolor</v>
      </c>
      <c r="J99" s="1">
        <f t="shared" si="2"/>
        <v>1</v>
      </c>
    </row>
    <row r="100" spans="1:10">
      <c r="A100" s="1">
        <v>98</v>
      </c>
      <c r="B100" s="1" t="s">
        <v>2</v>
      </c>
      <c r="H100" s="10">
        <f>'Combinaison des axes'!W99</f>
        <v>2.5137361134783118</v>
      </c>
      <c r="I100" s="1" t="str" cm="1">
        <f t="array" ref="I100">_xlfn.IFS(H100&lt;$F$14,"setosa",H100&gt;$F$15,"virginica",1&gt;0,"versicolor")</f>
        <v>versicolor</v>
      </c>
      <c r="J100" s="1">
        <f t="shared" si="2"/>
        <v>1</v>
      </c>
    </row>
    <row r="101" spans="1:10">
      <c r="A101" s="1">
        <v>99</v>
      </c>
      <c r="B101" s="1" t="s">
        <v>2</v>
      </c>
      <c r="H101" s="10">
        <f>'Combinaison des axes'!W100</f>
        <v>1.4868154498293129</v>
      </c>
      <c r="I101" s="1" t="str" cm="1">
        <f t="array" ref="I101">_xlfn.IFS(H101&lt;$F$14,"setosa",H101&gt;$F$15,"virginica",1&gt;0,"versicolor")</f>
        <v>versicolor</v>
      </c>
      <c r="J101" s="1">
        <f t="shared" si="2"/>
        <v>1</v>
      </c>
    </row>
    <row r="102" spans="1:10">
      <c r="A102" s="1">
        <v>100</v>
      </c>
      <c r="B102" s="1" t="s">
        <v>2</v>
      </c>
      <c r="H102" s="10">
        <f>'Combinaison des axes'!W101</f>
        <v>2.5284907395013829</v>
      </c>
      <c r="I102" s="1" t="str" cm="1">
        <f t="array" ref="I102">_xlfn.IFS(H102&lt;$F$14,"setosa",H102&gt;$F$15,"virginica",1&gt;0,"versicolor")</f>
        <v>versicolor</v>
      </c>
      <c r="J102" s="1">
        <f t="shared" si="2"/>
        <v>1</v>
      </c>
    </row>
    <row r="103" spans="1:10">
      <c r="A103" s="1">
        <v>101</v>
      </c>
      <c r="B103" s="1" t="s">
        <v>3</v>
      </c>
      <c r="H103" s="10">
        <f>'Combinaison des axes'!W102</f>
        <v>5.9660445046493926</v>
      </c>
      <c r="I103" s="1" t="str" cm="1">
        <f t="array" ref="I103">_xlfn.IFS(H103&lt;$F$14,"setosa",H103&gt;$F$15,"virginica",1&gt;0,"versicolor")</f>
        <v>virginica</v>
      </c>
      <c r="J103" s="1">
        <f t="shared" si="2"/>
        <v>1</v>
      </c>
    </row>
    <row r="104" spans="1:10">
      <c r="A104" s="1">
        <v>102</v>
      </c>
      <c r="B104" s="1" t="s">
        <v>3</v>
      </c>
      <c r="H104" s="10">
        <f>'Combinaison des axes'!W103</f>
        <v>4.6484295067745025</v>
      </c>
      <c r="I104" s="1" t="str" cm="1">
        <f t="array" ref="I104">_xlfn.IFS(H104&lt;$F$14,"setosa",H104&gt;$F$15,"virginica",1&gt;0,"versicolor")</f>
        <v>virginica</v>
      </c>
      <c r="J104" s="1">
        <f t="shared" si="2"/>
        <v>1</v>
      </c>
    </row>
    <row r="105" spans="1:10">
      <c r="A105" s="1">
        <v>103</v>
      </c>
      <c r="B105" s="1" t="s">
        <v>3</v>
      </c>
      <c r="H105" s="10">
        <f>'Combinaison des axes'!W104</f>
        <v>5.2092431742097061</v>
      </c>
      <c r="I105" s="1" t="str" cm="1">
        <f t="array" ref="I105">_xlfn.IFS(H105&lt;$F$14,"setosa",H105&gt;$F$15,"virginica",1&gt;0,"versicolor")</f>
        <v>virginica</v>
      </c>
      <c r="J105" s="1">
        <f t="shared" si="2"/>
        <v>1</v>
      </c>
    </row>
    <row r="106" spans="1:10">
      <c r="A106" s="1">
        <v>104</v>
      </c>
      <c r="B106" s="1" t="s">
        <v>3</v>
      </c>
      <c r="H106" s="10">
        <f>'Combinaison des axes'!W105</f>
        <v>4.6714057296077529</v>
      </c>
      <c r="I106" s="1" t="str" cm="1">
        <f t="array" ref="I106">_xlfn.IFS(H106&lt;$F$14,"setosa",H106&gt;$F$15,"virginica",1&gt;0,"versicolor")</f>
        <v>virginica</v>
      </c>
      <c r="J106" s="1">
        <f t="shared" si="2"/>
        <v>1</v>
      </c>
    </row>
    <row r="107" spans="1:10">
      <c r="A107" s="1">
        <v>105</v>
      </c>
      <c r="B107" s="1" t="s">
        <v>3</v>
      </c>
      <c r="H107" s="10">
        <f>'Combinaison des axes'!W106</f>
        <v>5.4409688199882469</v>
      </c>
      <c r="I107" s="1" t="str" cm="1">
        <f t="array" ref="I107">_xlfn.IFS(H107&lt;$F$14,"setosa",H107&gt;$F$15,"virginica",1&gt;0,"versicolor")</f>
        <v>virginica</v>
      </c>
      <c r="J107" s="1">
        <f t="shared" si="2"/>
        <v>1</v>
      </c>
    </row>
    <row r="108" spans="1:10">
      <c r="A108" s="1">
        <v>106</v>
      </c>
      <c r="B108" s="1" t="s">
        <v>3</v>
      </c>
      <c r="H108" s="10">
        <f>'Combinaison des axes'!W107</f>
        <v>5.7800563011833725</v>
      </c>
      <c r="I108" s="1" t="str" cm="1">
        <f t="array" ref="I108">_xlfn.IFS(H108&lt;$F$14,"setosa",H108&gt;$F$15,"virginica",1&gt;0,"versicolor")</f>
        <v>virginica</v>
      </c>
      <c r="J108" s="1">
        <f t="shared" si="2"/>
        <v>1</v>
      </c>
    </row>
    <row r="109" spans="1:10">
      <c r="A109" s="1">
        <v>107</v>
      </c>
      <c r="B109" s="1" t="s">
        <v>3</v>
      </c>
      <c r="H109" s="10">
        <f>'Combinaison des axes'!W108</f>
        <v>4.0986985879214952</v>
      </c>
      <c r="I109" s="1" t="str" cm="1">
        <f t="array" ref="I109">_xlfn.IFS(H109&lt;$F$14,"setosa",H109&gt;$F$15,"virginica",1&gt;0,"versicolor")</f>
        <v>virginica</v>
      </c>
      <c r="J109" s="1">
        <f t="shared" si="2"/>
        <v>1</v>
      </c>
    </row>
    <row r="110" spans="1:10">
      <c r="A110" s="1">
        <v>108</v>
      </c>
      <c r="B110" s="1" t="s">
        <v>3</v>
      </c>
      <c r="H110" s="10">
        <f>'Combinaison des axes'!W109</f>
        <v>5.1130319835550857</v>
      </c>
      <c r="I110" s="1" t="str" cm="1">
        <f t="array" ref="I110">_xlfn.IFS(H110&lt;$F$14,"setosa",H110&gt;$F$15,"virginica",1&gt;0,"versicolor")</f>
        <v>virginica</v>
      </c>
      <c r="J110" s="1">
        <f t="shared" si="2"/>
        <v>1</v>
      </c>
    </row>
    <row r="111" spans="1:10">
      <c r="A111" s="1">
        <v>109</v>
      </c>
      <c r="B111" s="1" t="s">
        <v>3</v>
      </c>
      <c r="H111" s="10">
        <f>'Combinaison des axes'!W110</f>
        <v>5.1103272431736357</v>
      </c>
      <c r="I111" s="1" t="str" cm="1">
        <f t="array" ref="I111">_xlfn.IFS(H111&lt;$F$14,"setosa",H111&gt;$F$15,"virginica",1&gt;0,"versicolor")</f>
        <v>virginica</v>
      </c>
      <c r="J111" s="1">
        <f t="shared" si="2"/>
        <v>1</v>
      </c>
    </row>
    <row r="112" spans="1:10">
      <c r="A112" s="1">
        <v>110</v>
      </c>
      <c r="B112" s="1" t="s">
        <v>3</v>
      </c>
      <c r="H112" s="10">
        <f>'Combinaison des axes'!W111</f>
        <v>5.5768048742117777</v>
      </c>
      <c r="I112" s="1" t="str" cm="1">
        <f t="array" ref="I112">_xlfn.IFS(H112&lt;$F$14,"setosa",H112&gt;$F$15,"virginica",1&gt;0,"versicolor")</f>
        <v>virginica</v>
      </c>
      <c r="J112" s="1">
        <f t="shared" si="2"/>
        <v>1</v>
      </c>
    </row>
    <row r="113" spans="1:10">
      <c r="A113" s="1">
        <v>111</v>
      </c>
      <c r="B113" s="1" t="s">
        <v>3</v>
      </c>
      <c r="H113" s="10">
        <f>'Combinaison des axes'!W112</f>
        <v>4.2164305177008892</v>
      </c>
      <c r="I113" s="1" t="str" cm="1">
        <f t="array" ref="I113">_xlfn.IFS(H113&lt;$F$14,"setosa",H113&gt;$F$15,"virginica",1&gt;0,"versicolor")</f>
        <v>virginica</v>
      </c>
      <c r="J113" s="1">
        <f t="shared" si="2"/>
        <v>1</v>
      </c>
    </row>
    <row r="114" spans="1:10">
      <c r="A114" s="1">
        <v>112</v>
      </c>
      <c r="B114" s="1" t="s">
        <v>3</v>
      </c>
      <c r="H114" s="10">
        <f>'Combinaison des axes'!W113</f>
        <v>4.693405259142903</v>
      </c>
      <c r="I114" s="1" t="str" cm="1">
        <f t="array" ref="I114">_xlfn.IFS(H114&lt;$F$14,"setosa",H114&gt;$F$15,"virginica",1&gt;0,"versicolor")</f>
        <v>virginica</v>
      </c>
      <c r="J114" s="1">
        <f t="shared" si="2"/>
        <v>1</v>
      </c>
    </row>
    <row r="115" spans="1:10">
      <c r="A115" s="1">
        <v>113</v>
      </c>
      <c r="B115" s="1" t="s">
        <v>3</v>
      </c>
      <c r="H115" s="10">
        <f>'Combinaison des axes'!W114</f>
        <v>4.8867552980255065</v>
      </c>
      <c r="I115" s="1" t="str" cm="1">
        <f t="array" ref="I115">_xlfn.IFS(H115&lt;$F$14,"setosa",H115&gt;$F$15,"virginica",1&gt;0,"versicolor")</f>
        <v>virginica</v>
      </c>
      <c r="J115" s="1">
        <f t="shared" si="2"/>
        <v>1</v>
      </c>
    </row>
    <row r="116" spans="1:10">
      <c r="A116" s="1">
        <v>114</v>
      </c>
      <c r="B116" s="1" t="s">
        <v>3</v>
      </c>
      <c r="H116" s="10">
        <f>'Combinaison des axes'!W115</f>
        <v>4.9221037855201875</v>
      </c>
      <c r="I116" s="1" t="str" cm="1">
        <f t="array" ref="I116">_xlfn.IFS(H116&lt;$F$14,"setosa",H116&gt;$F$15,"virginica",1&gt;0,"versicolor")</f>
        <v>virginica</v>
      </c>
      <c r="J116" s="1">
        <f t="shared" si="2"/>
        <v>1</v>
      </c>
    </row>
    <row r="117" spans="1:10">
      <c r="A117" s="1">
        <v>115</v>
      </c>
      <c r="B117" s="1" t="s">
        <v>3</v>
      </c>
      <c r="H117" s="10">
        <f>'Combinaison des axes'!W116</f>
        <v>5.4463687445124727</v>
      </c>
      <c r="I117" s="1" t="str" cm="1">
        <f t="array" ref="I117">_xlfn.IFS(H117&lt;$F$14,"setosa",H117&gt;$F$15,"virginica",1&gt;0,"versicolor")</f>
        <v>virginica</v>
      </c>
      <c r="J117" s="1">
        <f t="shared" si="2"/>
        <v>1</v>
      </c>
    </row>
    <row r="118" spans="1:10">
      <c r="A118" s="1">
        <v>116</v>
      </c>
      <c r="B118" s="1" t="s">
        <v>3</v>
      </c>
      <c r="H118" s="10">
        <f>'Combinaison des axes'!W117</f>
        <v>4.9723720867469812</v>
      </c>
      <c r="I118" s="1" t="str" cm="1">
        <f t="array" ref="I118">_xlfn.IFS(H118&lt;$F$14,"setosa",H118&gt;$F$15,"virginica",1&gt;0,"versicolor")</f>
        <v>virginica</v>
      </c>
      <c r="J118" s="1">
        <f t="shared" si="2"/>
        <v>1</v>
      </c>
    </row>
    <row r="119" spans="1:10">
      <c r="A119" s="1">
        <v>117</v>
      </c>
      <c r="B119" s="1" t="s">
        <v>3</v>
      </c>
      <c r="H119" s="10">
        <f>'Combinaison des axes'!W118</f>
        <v>4.4341632274004823</v>
      </c>
      <c r="I119" s="1" t="str" cm="1">
        <f t="array" ref="I119">_xlfn.IFS(H119&lt;$F$14,"setosa",H119&gt;$F$15,"virginica",1&gt;0,"versicolor")</f>
        <v>virginica</v>
      </c>
      <c r="J119" s="1">
        <f t="shared" si="2"/>
        <v>1</v>
      </c>
    </row>
    <row r="120" spans="1:10">
      <c r="A120" s="1">
        <v>118</v>
      </c>
      <c r="B120" s="1" t="s">
        <v>3</v>
      </c>
      <c r="H120" s="10">
        <f>'Combinaison des axes'!W119</f>
        <v>5.3463783007511481</v>
      </c>
      <c r="I120" s="1" t="str" cm="1">
        <f t="array" ref="I120">_xlfn.IFS(H120&lt;$F$14,"setosa",H120&gt;$F$15,"virginica",1&gt;0,"versicolor")</f>
        <v>virginica</v>
      </c>
      <c r="J120" s="1">
        <f t="shared" si="2"/>
        <v>1</v>
      </c>
    </row>
    <row r="121" spans="1:10">
      <c r="A121" s="1">
        <v>119</v>
      </c>
      <c r="B121" s="1" t="s">
        <v>3</v>
      </c>
      <c r="H121" s="10">
        <f>'Combinaison des axes'!W120</f>
        <v>6.7498927348589408</v>
      </c>
      <c r="I121" s="1" t="str" cm="1">
        <f t="array" ref="I121">_xlfn.IFS(H121&lt;$F$14,"setosa",H121&gt;$F$15,"virginica",1&gt;0,"versicolor")</f>
        <v>virginica</v>
      </c>
      <c r="J121" s="1">
        <f t="shared" si="2"/>
        <v>1</v>
      </c>
    </row>
    <row r="122" spans="1:10">
      <c r="A122" s="1">
        <v>120</v>
      </c>
      <c r="B122" s="1" t="s">
        <v>3</v>
      </c>
      <c r="H122" s="10">
        <f>'Combinaison des axes'!W121</f>
        <v>4.2177879299598917</v>
      </c>
      <c r="I122" s="1" t="str" cm="1">
        <f t="array" ref="I122">_xlfn.IFS(H122&lt;$F$14,"setosa",H122&gt;$F$15,"virginica",1&gt;0,"versicolor")</f>
        <v>virginica</v>
      </c>
      <c r="J122" s="1">
        <f t="shared" si="2"/>
        <v>1</v>
      </c>
    </row>
    <row r="123" spans="1:10">
      <c r="A123" s="1">
        <v>121</v>
      </c>
      <c r="B123" s="1" t="s">
        <v>3</v>
      </c>
      <c r="H123" s="10">
        <f>'Combinaison des axes'!W122</f>
        <v>5.2431852137206469</v>
      </c>
      <c r="I123" s="1" t="str" cm="1">
        <f t="array" ref="I123">_xlfn.IFS(H123&lt;$F$14,"setosa",H123&gt;$F$15,"virginica",1&gt;0,"versicolor")</f>
        <v>virginica</v>
      </c>
      <c r="J123" s="1">
        <f t="shared" si="2"/>
        <v>1</v>
      </c>
    </row>
    <row r="124" spans="1:10">
      <c r="A124" s="1">
        <v>122</v>
      </c>
      <c r="B124" s="1" t="s">
        <v>3</v>
      </c>
      <c r="H124" s="10">
        <f>'Combinaison des axes'!W123</f>
        <v>4.5912379011352407</v>
      </c>
      <c r="I124" s="1" t="str" cm="1">
        <f t="array" ref="I124">_xlfn.IFS(H124&lt;$F$14,"setosa",H124&gt;$F$15,"virginica",1&gt;0,"versicolor")</f>
        <v>virginica</v>
      </c>
      <c r="J124" s="1">
        <f t="shared" si="2"/>
        <v>1</v>
      </c>
    </row>
    <row r="125" spans="1:10">
      <c r="A125" s="1">
        <v>123</v>
      </c>
      <c r="B125" s="1" t="s">
        <v>3</v>
      </c>
      <c r="H125" s="10">
        <f>'Combinaison des axes'!W124</f>
        <v>5.8486530344246397</v>
      </c>
      <c r="I125" s="1" t="str" cm="1">
        <f t="array" ref="I125">_xlfn.IFS(H125&lt;$F$14,"setosa",H125&gt;$F$15,"virginica",1&gt;0,"versicolor")</f>
        <v>virginica</v>
      </c>
      <c r="J125" s="1">
        <f t="shared" si="2"/>
        <v>1</v>
      </c>
    </row>
    <row r="126" spans="1:10">
      <c r="A126" s="1">
        <v>124</v>
      </c>
      <c r="B126" s="1" t="s">
        <v>3</v>
      </c>
      <c r="H126" s="10">
        <f>'Combinaison des axes'!W125</f>
        <v>4.1425412356012288</v>
      </c>
      <c r="I126" s="1" t="str" cm="1">
        <f t="array" ref="I126">_xlfn.IFS(H126&lt;$F$14,"setosa",H126&gt;$F$15,"virginica",1&gt;0,"versicolor")</f>
        <v>virginica</v>
      </c>
      <c r="J126" s="1">
        <f t="shared" si="2"/>
        <v>1</v>
      </c>
    </row>
    <row r="127" spans="1:10">
      <c r="A127" s="1">
        <v>125</v>
      </c>
      <c r="B127" s="1" t="s">
        <v>3</v>
      </c>
      <c r="H127" s="10">
        <f>'Combinaison des axes'!W126</f>
        <v>4.8558894136405604</v>
      </c>
      <c r="I127" s="1" t="str" cm="1">
        <f t="array" ref="I127">_xlfn.IFS(H127&lt;$F$14,"setosa",H127&gt;$F$15,"virginica",1&gt;0,"versicolor")</f>
        <v>virginica</v>
      </c>
      <c r="J127" s="1">
        <f t="shared" si="2"/>
        <v>1</v>
      </c>
    </row>
    <row r="128" spans="1:10">
      <c r="A128" s="1">
        <v>126</v>
      </c>
      <c r="B128" s="1" t="s">
        <v>3</v>
      </c>
      <c r="H128" s="10">
        <f>'Combinaison des axes'!W127</f>
        <v>4.5821660991701396</v>
      </c>
      <c r="I128" s="1" t="str" cm="1">
        <f t="array" ref="I128">_xlfn.IFS(H128&lt;$F$14,"setosa",H128&gt;$F$15,"virginica",1&gt;0,"versicolor")</f>
        <v>virginica</v>
      </c>
      <c r="J128" s="1">
        <f t="shared" si="2"/>
        <v>1</v>
      </c>
    </row>
    <row r="129" spans="1:10">
      <c r="A129" s="1">
        <v>127</v>
      </c>
      <c r="B129" s="1" t="s">
        <v>3</v>
      </c>
      <c r="H129" s="10">
        <f>'Combinaison des axes'!W128</f>
        <v>3.9828108572097567</v>
      </c>
      <c r="I129" s="1" t="str" cm="1">
        <f t="array" ref="I129">_xlfn.IFS(H129&lt;$F$14,"setosa",H129&gt;$F$15,"virginica",1&gt;0,"versicolor")</f>
        <v>virginica</v>
      </c>
      <c r="J129" s="1">
        <f t="shared" si="2"/>
        <v>1</v>
      </c>
    </row>
    <row r="130" spans="1:10">
      <c r="A130" s="1">
        <v>128</v>
      </c>
      <c r="B130" s="1" t="s">
        <v>3</v>
      </c>
      <c r="H130" s="10">
        <f>'Combinaison des axes'!W129</f>
        <v>3.9375127258215494</v>
      </c>
      <c r="I130" s="1" t="str" cm="1">
        <f t="array" ref="I130">_xlfn.IFS(H130&lt;$F$14,"setosa",H130&gt;$F$15,"virginica",1&gt;0,"versicolor")</f>
        <v>virginica</v>
      </c>
      <c r="J130" s="1">
        <f t="shared" si="2"/>
        <v>1</v>
      </c>
    </row>
    <row r="131" spans="1:10">
      <c r="A131" s="1">
        <v>129</v>
      </c>
      <c r="B131" s="1" t="s">
        <v>3</v>
      </c>
      <c r="H131" s="10">
        <f>'Combinaison des axes'!W130</f>
        <v>5.2612403024400471</v>
      </c>
      <c r="I131" s="1" t="str" cm="1">
        <f t="array" ref="I131">_xlfn.IFS(H131&lt;$F$14,"setosa",H131&gt;$F$15,"virginica",1&gt;0,"versicolor")</f>
        <v>virginica</v>
      </c>
      <c r="J131" s="1">
        <f t="shared" si="2"/>
        <v>1</v>
      </c>
    </row>
    <row r="132" spans="1:10">
      <c r="A132" s="1">
        <v>130</v>
      </c>
      <c r="B132" s="1" t="s">
        <v>3</v>
      </c>
      <c r="H132" s="10">
        <f>'Combinaison des axes'!W131</f>
        <v>4.1998988088697322</v>
      </c>
      <c r="I132" s="1" t="str" cm="1">
        <f t="array" ref="I132">_xlfn.IFS(H132&lt;$F$14,"setosa",H132&gt;$F$15,"virginica",1&gt;0,"versicolor")</f>
        <v>virginica</v>
      </c>
      <c r="J132" s="1">
        <f t="shared" ref="J132:J152" si="3">IF(I132=B132,1,0)</f>
        <v>1</v>
      </c>
    </row>
    <row r="133" spans="1:10">
      <c r="A133" s="1">
        <v>131</v>
      </c>
      <c r="B133" s="1" t="s">
        <v>3</v>
      </c>
      <c r="H133" s="10">
        <f>'Combinaison des axes'!W132</f>
        <v>5.1494637600934983</v>
      </c>
      <c r="I133" s="1" t="str" cm="1">
        <f t="array" ref="I133">_xlfn.IFS(H133&lt;$F$14,"setosa",H133&gt;$F$15,"virginica",1&gt;0,"versicolor")</f>
        <v>virginica</v>
      </c>
      <c r="J133" s="1">
        <f t="shared" si="3"/>
        <v>1</v>
      </c>
    </row>
    <row r="134" spans="1:10">
      <c r="A134" s="1">
        <v>132</v>
      </c>
      <c r="B134" s="1" t="s">
        <v>3</v>
      </c>
      <c r="H134" s="10">
        <f>'Combinaison des axes'!W133</f>
        <v>4.6413007552467302</v>
      </c>
      <c r="I134" s="1" t="str" cm="1">
        <f t="array" ref="I134">_xlfn.IFS(H134&lt;$F$14,"setosa",H134&gt;$F$15,"virginica",1&gt;0,"versicolor")</f>
        <v>virginica</v>
      </c>
      <c r="J134" s="1">
        <f t="shared" si="3"/>
        <v>1</v>
      </c>
    </row>
    <row r="135" spans="1:10">
      <c r="A135" s="1">
        <v>133</v>
      </c>
      <c r="B135" s="1" t="s">
        <v>3</v>
      </c>
      <c r="H135" s="10">
        <f>'Combinaison des axes'!W134</f>
        <v>5.4379417005869897</v>
      </c>
      <c r="I135" s="1" t="str" cm="1">
        <f t="array" ref="I135">_xlfn.IFS(H135&lt;$F$14,"setosa",H135&gt;$F$15,"virginica",1&gt;0,"versicolor")</f>
        <v>virginica</v>
      </c>
      <c r="J135" s="1">
        <f t="shared" si="3"/>
        <v>1</v>
      </c>
    </row>
    <row r="136" spans="1:10">
      <c r="A136" s="1">
        <v>134</v>
      </c>
      <c r="B136" s="1" t="s">
        <v>3</v>
      </c>
      <c r="H136" s="10">
        <f>'Combinaison des axes'!W135</f>
        <v>3.7268692881636647</v>
      </c>
      <c r="I136" s="1" t="str" cm="1">
        <f t="array" ref="I136">_xlfn.IFS(H136&lt;$F$14,"setosa",H136&gt;$F$15,"virginica",1&gt;0,"versicolor")</f>
        <v>versicolor</v>
      </c>
      <c r="J136" s="1">
        <f t="shared" si="3"/>
        <v>0</v>
      </c>
    </row>
    <row r="137" spans="1:10">
      <c r="A137" s="1">
        <v>135</v>
      </c>
      <c r="B137" s="1" t="s">
        <v>3</v>
      </c>
      <c r="H137" s="10">
        <f>'Combinaison des axes'!W136</f>
        <v>4.2729781452207334</v>
      </c>
      <c r="I137" s="1" t="str" cm="1">
        <f t="array" ref="I137">_xlfn.IFS(H137&lt;$F$14,"setosa",H137&gt;$F$15,"virginica",1&gt;0,"versicolor")</f>
        <v>virginica</v>
      </c>
      <c r="J137" s="1">
        <f t="shared" si="3"/>
        <v>1</v>
      </c>
    </row>
    <row r="138" spans="1:10">
      <c r="A138" s="1">
        <v>136</v>
      </c>
      <c r="B138" s="1" t="s">
        <v>3</v>
      </c>
      <c r="H138" s="10">
        <f>'Combinaison des axes'!W137</f>
        <v>5.6076217228719889</v>
      </c>
      <c r="I138" s="1" t="str" cm="1">
        <f t="array" ref="I138">_xlfn.IFS(H138&lt;$F$14,"setosa",H138&gt;$F$15,"virginica",1&gt;0,"versicolor")</f>
        <v>virginica</v>
      </c>
      <c r="J138" s="1">
        <f t="shared" si="3"/>
        <v>1</v>
      </c>
    </row>
    <row r="139" spans="1:10">
      <c r="A139" s="1">
        <v>137</v>
      </c>
      <c r="B139" s="1" t="s">
        <v>3</v>
      </c>
      <c r="H139" s="10">
        <f>'Combinaison des axes'!W138</f>
        <v>5.3037753535057117</v>
      </c>
      <c r="I139" s="1" t="str" cm="1">
        <f t="array" ref="I139">_xlfn.IFS(H139&lt;$F$14,"setosa",H139&gt;$F$15,"virginica",1&gt;0,"versicolor")</f>
        <v>virginica</v>
      </c>
      <c r="J139" s="1">
        <f t="shared" si="3"/>
        <v>1</v>
      </c>
    </row>
    <row r="140" spans="1:10">
      <c r="A140" s="1">
        <v>138</v>
      </c>
      <c r="B140" s="1" t="s">
        <v>3</v>
      </c>
      <c r="H140" s="10">
        <f>'Combinaison des axes'!W139</f>
        <v>4.3744328490090103</v>
      </c>
      <c r="I140" s="1" t="str" cm="1">
        <f t="array" ref="I140">_xlfn.IFS(H140&lt;$F$14,"setosa",H140&gt;$F$15,"virginica",1&gt;0,"versicolor")</f>
        <v>virginica</v>
      </c>
      <c r="J140" s="1">
        <f t="shared" si="3"/>
        <v>1</v>
      </c>
    </row>
    <row r="141" spans="1:10">
      <c r="A141" s="1">
        <v>139</v>
      </c>
      <c r="B141" s="1" t="s">
        <v>3</v>
      </c>
      <c r="H141" s="10">
        <f>'Combinaison des axes'!W140</f>
        <v>3.8633501004268149</v>
      </c>
      <c r="I141" s="1" t="str" cm="1">
        <f t="array" ref="I141">_xlfn.IFS(H141&lt;$F$14,"setosa",H141&gt;$F$15,"virginica",1&gt;0,"versicolor")</f>
        <v>virginica</v>
      </c>
      <c r="J141" s="1">
        <f t="shared" si="3"/>
        <v>1</v>
      </c>
    </row>
    <row r="142" spans="1:10">
      <c r="A142" s="1">
        <v>140</v>
      </c>
      <c r="B142" s="1" t="s">
        <v>3</v>
      </c>
      <c r="H142" s="10">
        <f>'Combinaison des axes'!W141</f>
        <v>4.6753501704235019</v>
      </c>
      <c r="I142" s="1" t="str" cm="1">
        <f t="array" ref="I142">_xlfn.IFS(H142&lt;$F$14,"setosa",H142&gt;$F$15,"virginica",1&gt;0,"versicolor")</f>
        <v>virginica</v>
      </c>
      <c r="J142" s="1">
        <f t="shared" si="3"/>
        <v>1</v>
      </c>
    </row>
    <row r="143" spans="1:10">
      <c r="A143" s="1">
        <v>141</v>
      </c>
      <c r="B143" s="1" t="s">
        <v>3</v>
      </c>
      <c r="H143" s="10">
        <f>'Combinaison des axes'!W142</f>
        <v>5.4571291140748572</v>
      </c>
      <c r="I143" s="1" t="str" cm="1">
        <f t="array" ref="I143">_xlfn.IFS(H143&lt;$F$14,"setosa",H143&gt;$F$15,"virginica",1&gt;0,"versicolor")</f>
        <v>virginica</v>
      </c>
      <c r="J143" s="1">
        <f t="shared" si="3"/>
        <v>1</v>
      </c>
    </row>
    <row r="144" spans="1:10">
      <c r="A144" s="1">
        <v>142</v>
      </c>
      <c r="B144" s="1" t="s">
        <v>3</v>
      </c>
      <c r="H144" s="10">
        <f>'Combinaison des axes'!W143</f>
        <v>4.7287529667173844</v>
      </c>
      <c r="I144" s="1" t="str" cm="1">
        <f t="array" ref="I144">_xlfn.IFS(H144&lt;$F$14,"setosa",H144&gt;$F$15,"virginica",1&gt;0,"versicolor")</f>
        <v>virginica</v>
      </c>
      <c r="J144" s="1">
        <f t="shared" si="3"/>
        <v>1</v>
      </c>
    </row>
    <row r="145" spans="1:10">
      <c r="A145" s="1">
        <v>143</v>
      </c>
      <c r="B145" s="1" t="s">
        <v>3</v>
      </c>
      <c r="H145" s="10">
        <f>'Combinaison des axes'!W144</f>
        <v>4.6484295067745025</v>
      </c>
      <c r="I145" s="1" t="str" cm="1">
        <f t="array" ref="I145">_xlfn.IFS(H145&lt;$F$14,"setosa",H145&gt;$F$15,"virginica",1&gt;0,"versicolor")</f>
        <v>virginica</v>
      </c>
      <c r="J145" s="1">
        <f t="shared" si="3"/>
        <v>1</v>
      </c>
    </row>
    <row r="146" spans="1:10">
      <c r="A146" s="1">
        <v>144</v>
      </c>
      <c r="B146" s="1" t="s">
        <v>3</v>
      </c>
      <c r="H146" s="10">
        <f>'Combinaison des axes'!W145</f>
        <v>5.4690225883259149</v>
      </c>
      <c r="I146" s="1" t="str" cm="1">
        <f t="array" ref="I146">_xlfn.IFS(H146&lt;$F$14,"setosa",H146&gt;$F$15,"virginica",1&gt;0,"versicolor")</f>
        <v>virginica</v>
      </c>
      <c r="J146" s="1">
        <f t="shared" si="3"/>
        <v>1</v>
      </c>
    </row>
    <row r="147" spans="1:10">
      <c r="A147" s="1">
        <v>145</v>
      </c>
      <c r="B147" s="1" t="s">
        <v>3</v>
      </c>
      <c r="H147" s="10">
        <f>'Combinaison des axes'!W146</f>
        <v>5.562695006228326</v>
      </c>
      <c r="I147" s="1" t="str" cm="1">
        <f t="array" ref="I147">_xlfn.IFS(H147&lt;$F$14,"setosa",H147&gt;$F$15,"virginica",1&gt;0,"versicolor")</f>
        <v>virginica</v>
      </c>
      <c r="J147" s="1">
        <f t="shared" si="3"/>
        <v>1</v>
      </c>
    </row>
    <row r="148" spans="1:10">
      <c r="A148" s="1">
        <v>146</v>
      </c>
      <c r="B148" s="1" t="s">
        <v>3</v>
      </c>
      <c r="H148" s="10">
        <f>'Combinaison des axes'!W147</f>
        <v>4.965995468924655</v>
      </c>
      <c r="I148" s="1" t="str" cm="1">
        <f t="array" ref="I148">_xlfn.IFS(H148&lt;$F$14,"setosa",H148&gt;$F$15,"virginica",1&gt;0,"versicolor")</f>
        <v>virginica</v>
      </c>
      <c r="J148" s="1">
        <f t="shared" si="3"/>
        <v>1</v>
      </c>
    </row>
    <row r="149" spans="1:10">
      <c r="A149" s="1">
        <v>147</v>
      </c>
      <c r="B149" s="1" t="s">
        <v>3</v>
      </c>
      <c r="H149" s="10">
        <f>'Combinaison des axes'!W148</f>
        <v>4.5903781397416452</v>
      </c>
      <c r="I149" s="1" t="str" cm="1">
        <f t="array" ref="I149">_xlfn.IFS(H149&lt;$F$14,"setosa",H149&gt;$F$15,"virginica",1&gt;0,"versicolor")</f>
        <v>virginica</v>
      </c>
      <c r="J149" s="1">
        <f t="shared" si="3"/>
        <v>1</v>
      </c>
    </row>
    <row r="150" spans="1:10">
      <c r="A150" s="1">
        <v>148</v>
      </c>
      <c r="B150" s="1" t="s">
        <v>3</v>
      </c>
      <c r="H150" s="10">
        <f>'Combinaison des axes'!W149</f>
        <v>4.4875660236943649</v>
      </c>
      <c r="I150" s="1" t="str" cm="1">
        <f t="array" ref="I150">_xlfn.IFS(H150&lt;$F$14,"setosa",H150&gt;$F$15,"virginica",1&gt;0,"versicolor")</f>
        <v>virginica</v>
      </c>
      <c r="J150" s="1">
        <f t="shared" si="3"/>
        <v>1</v>
      </c>
    </row>
    <row r="151" spans="1:10">
      <c r="A151" s="1">
        <v>149</v>
      </c>
      <c r="B151" s="1" t="s">
        <v>3</v>
      </c>
      <c r="H151" s="10">
        <f>'Combinaison des axes'!W150</f>
        <v>4.9529113299640386</v>
      </c>
      <c r="I151" s="1" t="str" cm="1">
        <f t="array" ref="I151">_xlfn.IFS(H151&lt;$F$14,"setosa",H151&gt;$F$15,"virginica",1&gt;0,"versicolor")</f>
        <v>virginica</v>
      </c>
      <c r="J151" s="1">
        <f t="shared" si="3"/>
        <v>1</v>
      </c>
    </row>
    <row r="152" spans="1:10">
      <c r="A152" s="1">
        <v>150</v>
      </c>
      <c r="B152" s="1" t="s">
        <v>3</v>
      </c>
      <c r="H152" s="10">
        <f>'Combinaison des axes'!W151</f>
        <v>4.1891874750320817</v>
      </c>
      <c r="I152" s="1" t="str" cm="1">
        <f t="array" ref="I152">_xlfn.IFS(H152&lt;$F$14,"setosa",H152&gt;$F$15,"virginica",1&gt;0,"versicolor")</f>
        <v>virginica</v>
      </c>
      <c r="J152" s="1">
        <f t="shared" si="3"/>
        <v>1</v>
      </c>
    </row>
  </sheetData>
  <mergeCells count="15">
    <mergeCell ref="D17:E17"/>
    <mergeCell ref="D18:E18"/>
    <mergeCell ref="D6:F6"/>
    <mergeCell ref="D2:F2"/>
    <mergeCell ref="D3:E3"/>
    <mergeCell ref="D4:E4"/>
    <mergeCell ref="D5:E5"/>
    <mergeCell ref="D14:E14"/>
    <mergeCell ref="D15:E15"/>
    <mergeCell ref="D12:E12"/>
    <mergeCell ref="D7:E7"/>
    <mergeCell ref="D8:E8"/>
    <mergeCell ref="D9:E9"/>
    <mergeCell ref="D10:F10"/>
    <mergeCell ref="D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Combinaison des axes</vt:lpstr>
      <vt:lpstr>Optimisation des limites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Maeck</dc:creator>
  <cp:lastModifiedBy>Maurice Maeck</cp:lastModifiedBy>
  <cp:lastPrinted>2023-04-18T08:04:11Z</cp:lastPrinted>
  <dcterms:created xsi:type="dcterms:W3CDTF">2023-04-17T23:32:41Z</dcterms:created>
  <dcterms:modified xsi:type="dcterms:W3CDTF">2023-04-21T10:03:26Z</dcterms:modified>
</cp:coreProperties>
</file>