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ownloads\Forum Excel-Pratique\"/>
    </mc:Choice>
  </mc:AlternateContent>
  <xr:revisionPtr revIDLastSave="0" documentId="13_ncr:1_{5B0BE5EE-BF7C-4A05-9A33-F5747E162880}" xr6:coauthVersionLast="47" xr6:coauthVersionMax="47" xr10:uidLastSave="{00000000-0000-0000-0000-000000000000}"/>
  <bookViews>
    <workbookView xWindow="-120" yWindow="-120" windowWidth="24240" windowHeight="13050" activeTab="1" xr2:uid="{9EA19276-1432-4E9A-8A04-89F9564B5F5E}"/>
  </bookViews>
  <sheets>
    <sheet name="Parametrage base" sheetId="3" r:id="rId1"/>
    <sheet name="Parametrage" sheetId="1" r:id="rId2"/>
    <sheet name="Calendrier" sheetId="2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Accompagnements">'[1]Liste FT'!$C$3:$C$402</definedName>
    <definedName name="Classes">'Parametrage base'!$D$15:$D$30</definedName>
    <definedName name="COL_SEM_1">'Parametrage base'!$AJ$5</definedName>
    <definedName name="COL_SEM_2">'Parametrage base'!$AK$5</definedName>
    <definedName name="Désserts">'[2]Liste FT'!$E$3:$E$402</definedName>
    <definedName name="Entrée">'[2]Liste FT'!$A$3:$A$402</definedName>
    <definedName name="Entrées">'[1]Liste FT'!$A$3:$A$402</definedName>
    <definedName name="extract" localSheetId="2">OFFSET([3]Parametrage!$AH$3,,,COUNT([3]Parametrage!$AH$3:$AH$337))</definedName>
    <definedName name="extract" localSheetId="0">OFFSET([3]Parametrage!$AH$3,,,COUNT([3]Parametrage!$AH$3:$AH$337))</definedName>
    <definedName name="extract">OFFSET(Parametrage!$AH$3,,,COUNT(Parametrage!$AH$3:$AH$337))</definedName>
    <definedName name="feries" localSheetId="2">Calendrier!$AN$3:$AO$15</definedName>
    <definedName name="feries" localSheetId="1">[3]Calendrier!$AN$3:$AO$15</definedName>
    <definedName name="Fromages">'[2]Liste FT'!$D$3:$D$402</definedName>
    <definedName name="Garnitures">'[2]Liste FT'!$C$3:$C$402</definedName>
    <definedName name="Jours">[2]Ingrédients!$A$505:$A$513</definedName>
    <definedName name="Modalités">[2]Devis!$T$2:$T$10</definedName>
    <definedName name="Modulation">[2]Ingrédients!$B$505:$B$517</definedName>
    <definedName name="Plats">'[2]Liste FT'!$B$3:$B$402</definedName>
    <definedName name="Plats_protidiques">'[1]Liste FT'!$B$3:$B$402</definedName>
    <definedName name="Profs">'Parametrage base'!$E$15:$E$24</definedName>
    <definedName name="Recettes">'[2]Fiches techniques'!$A$407:$A$2406</definedName>
    <definedName name="semaine">Parametrage!$AJ$3:$AJ$24</definedName>
    <definedName name="semaines">'[3]Parametrage base'!$F$3:$F$48</definedName>
    <definedName name="Stockage">'[2]Stock sécurité'!$T$7:$T$23</definedName>
    <definedName name="tranche1">[4]Calendrier!$A$3:$A$198</definedName>
    <definedName name="tranche2">[4]Calendrier!$U$3:$U$198</definedName>
    <definedName name="TVA">[2]Devis!$S$2:$S$10</definedName>
    <definedName name="unité">'[2]Stock sécurité'!$U$7:$U$14</definedName>
    <definedName name="vacances">[3]Calendrier!$AN$18:$AN$27</definedName>
    <definedName name="_xlnm.Print_Area" localSheetId="2">Calendrier!$A$2:$AJ$198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1" i="1" l="1"/>
  <c r="O1" i="2"/>
  <c r="B17" i="3"/>
  <c r="AH16" i="3"/>
  <c r="AE16" i="3"/>
  <c r="AB16" i="3"/>
  <c r="Y16" i="3"/>
  <c r="V16" i="3"/>
  <c r="S16" i="3"/>
  <c r="P16" i="3"/>
  <c r="M16" i="3"/>
  <c r="J16" i="3"/>
  <c r="AH15" i="3"/>
  <c r="AE15" i="3"/>
  <c r="AB15" i="3"/>
  <c r="Y15" i="3"/>
  <c r="V15" i="3"/>
  <c r="S15" i="3"/>
  <c r="P15" i="3"/>
  <c r="M15" i="3"/>
  <c r="J15" i="3"/>
  <c r="C15" i="3"/>
  <c r="B15" i="3"/>
  <c r="AH14" i="3"/>
  <c r="AE14" i="3"/>
  <c r="AB14" i="3"/>
  <c r="Y14" i="3"/>
  <c r="V14" i="3"/>
  <c r="S14" i="3"/>
  <c r="P14" i="3"/>
  <c r="M14" i="3"/>
  <c r="J14" i="3"/>
  <c r="C14" i="3"/>
  <c r="B14" i="3"/>
  <c r="AH13" i="3"/>
  <c r="AE13" i="3"/>
  <c r="AB13" i="3"/>
  <c r="Y13" i="3"/>
  <c r="V13" i="3"/>
  <c r="S13" i="3"/>
  <c r="P13" i="3"/>
  <c r="M13" i="3"/>
  <c r="J13" i="3"/>
  <c r="C13" i="3"/>
  <c r="B13" i="3"/>
  <c r="AH12" i="3"/>
  <c r="AE12" i="3"/>
  <c r="AB12" i="3"/>
  <c r="Y12" i="3"/>
  <c r="V12" i="3"/>
  <c r="S12" i="3"/>
  <c r="P12" i="3"/>
  <c r="M12" i="3"/>
  <c r="J12" i="3"/>
  <c r="C12" i="3"/>
  <c r="B12" i="3"/>
  <c r="AH11" i="3"/>
  <c r="AE11" i="3"/>
  <c r="AB11" i="3"/>
  <c r="Y11" i="3"/>
  <c r="V11" i="3"/>
  <c r="S11" i="3"/>
  <c r="P11" i="3"/>
  <c r="M11" i="3"/>
  <c r="J11" i="3"/>
  <c r="C11" i="3"/>
  <c r="B11" i="3"/>
  <c r="AH10" i="3"/>
  <c r="E10" i="3"/>
  <c r="D10" i="3"/>
  <c r="C10" i="3"/>
  <c r="B10" i="3"/>
  <c r="AH9" i="3"/>
  <c r="AE9" i="3"/>
  <c r="AB9" i="3"/>
  <c r="Y9" i="3"/>
  <c r="V9" i="3"/>
  <c r="S9" i="3"/>
  <c r="P9" i="3"/>
  <c r="M9" i="3"/>
  <c r="J9" i="3"/>
  <c r="E9" i="3"/>
  <c r="D9" i="3"/>
  <c r="C9" i="3"/>
  <c r="B9" i="3"/>
  <c r="AH8" i="3"/>
  <c r="AE8" i="3"/>
  <c r="AB8" i="3"/>
  <c r="Y8" i="3"/>
  <c r="V8" i="3"/>
  <c r="S8" i="3"/>
  <c r="P8" i="3"/>
  <c r="M8" i="3"/>
  <c r="J8" i="3"/>
  <c r="E8" i="3"/>
  <c r="D8" i="3"/>
  <c r="C8" i="3"/>
  <c r="B8" i="3"/>
  <c r="AH7" i="3"/>
  <c r="AE7" i="3"/>
  <c r="AB7" i="3"/>
  <c r="Y7" i="3"/>
  <c r="V7" i="3"/>
  <c r="S7" i="3"/>
  <c r="P7" i="3"/>
  <c r="M7" i="3"/>
  <c r="J7" i="3"/>
  <c r="E7" i="3"/>
  <c r="D7" i="3"/>
  <c r="C7" i="3"/>
  <c r="B7" i="3"/>
  <c r="AH6" i="3"/>
  <c r="AE6" i="3"/>
  <c r="AB6" i="3"/>
  <c r="Y6" i="3"/>
  <c r="V6" i="3"/>
  <c r="S6" i="3"/>
  <c r="P6" i="3"/>
  <c r="M6" i="3"/>
  <c r="J6" i="3"/>
  <c r="E6" i="3"/>
  <c r="D6" i="3"/>
  <c r="C6" i="3"/>
  <c r="B6" i="3"/>
  <c r="AH5" i="3"/>
  <c r="AE5" i="3"/>
  <c r="AB5" i="3"/>
  <c r="Y5" i="3"/>
  <c r="V5" i="3"/>
  <c r="S5" i="3"/>
  <c r="P5" i="3"/>
  <c r="M5" i="3"/>
  <c r="J5" i="3"/>
  <c r="E5" i="3"/>
  <c r="D5" i="3"/>
  <c r="C5" i="3"/>
  <c r="B5" i="3"/>
  <c r="AH4" i="3"/>
  <c r="AE4" i="3"/>
  <c r="AB4" i="3"/>
  <c r="Y4" i="3"/>
  <c r="V4" i="3"/>
  <c r="S4" i="3"/>
  <c r="P4" i="3"/>
  <c r="M4" i="3"/>
  <c r="J4" i="3"/>
  <c r="E4" i="3"/>
  <c r="D4" i="3"/>
  <c r="C4" i="3"/>
  <c r="B4" i="3"/>
  <c r="E3" i="3"/>
  <c r="D3" i="3"/>
  <c r="C3" i="3"/>
  <c r="B3" i="3"/>
  <c r="AM24" i="2" l="1"/>
  <c r="AN23" i="2"/>
  <c r="AN20" i="2"/>
  <c r="AN18" i="2"/>
  <c r="AM18" i="2"/>
  <c r="AN25" i="2"/>
  <c r="AN24" i="2"/>
  <c r="AN22" i="2"/>
  <c r="AM22" i="2"/>
  <c r="AN21" i="2"/>
  <c r="AM20" i="2"/>
  <c r="AN19" i="2"/>
  <c r="C73" i="3" l="1"/>
  <c r="C23" i="3"/>
  <c r="AN6" i="2" s="1"/>
  <c r="C31" i="3"/>
  <c r="AN14" i="2" s="1"/>
  <c r="C56" i="3"/>
  <c r="C70" i="3"/>
  <c r="C20" i="3"/>
  <c r="AN3" i="2" s="1"/>
  <c r="C24" i="3"/>
  <c r="AN7" i="2" s="1"/>
  <c r="C28" i="3"/>
  <c r="AN11" i="2" s="1"/>
  <c r="C32" i="3"/>
  <c r="AN15" i="2" s="1"/>
  <c r="C53" i="3"/>
  <c r="C57" i="3"/>
  <c r="C61" i="3"/>
  <c r="C65" i="3"/>
  <c r="C71" i="3"/>
  <c r="C60" i="3"/>
  <c r="C21" i="3"/>
  <c r="AN4" i="2" s="1"/>
  <c r="C29" i="3"/>
  <c r="AN12" i="2" s="1"/>
  <c r="B34" i="3"/>
  <c r="C54" i="3"/>
  <c r="C58" i="3"/>
  <c r="C62" i="3"/>
  <c r="C68" i="3"/>
  <c r="C72" i="3"/>
  <c r="C52" i="3"/>
  <c r="C64" i="3"/>
  <c r="C74" i="3"/>
  <c r="C30" i="3"/>
  <c r="AN13" i="2" s="1"/>
  <c r="C55" i="3"/>
  <c r="C59" i="3"/>
  <c r="C63" i="3"/>
  <c r="C69" i="3"/>
  <c r="C26" i="3" l="1"/>
  <c r="AN9" i="2" s="1"/>
  <c r="C22" i="3"/>
  <c r="AN5" i="2" s="1"/>
  <c r="C27" i="3"/>
  <c r="AN10" i="2" s="1"/>
  <c r="C25" i="3"/>
  <c r="AN8" i="2" s="1"/>
  <c r="C113" i="3"/>
  <c r="C109" i="3"/>
  <c r="C105" i="3"/>
  <c r="C101" i="3"/>
  <c r="C95" i="3"/>
  <c r="C91" i="3"/>
  <c r="C87" i="3"/>
  <c r="C81" i="3"/>
  <c r="C77" i="3"/>
  <c r="C49" i="3"/>
  <c r="AO15" i="2" s="1"/>
  <c r="C45" i="3"/>
  <c r="AO11" i="2" s="1"/>
  <c r="C41" i="3"/>
  <c r="AO7" i="2" s="1"/>
  <c r="C37" i="3"/>
  <c r="AO3" i="2" s="1"/>
  <c r="C106" i="3"/>
  <c r="C92" i="3"/>
  <c r="C88" i="3"/>
  <c r="C112" i="3"/>
  <c r="C108" i="3"/>
  <c r="C104" i="3"/>
  <c r="C100" i="3"/>
  <c r="C94" i="3"/>
  <c r="C90" i="3"/>
  <c r="C86" i="3"/>
  <c r="C80" i="3"/>
  <c r="C76" i="3"/>
  <c r="C48" i="3"/>
  <c r="AO14" i="2" s="1"/>
  <c r="C40" i="3"/>
  <c r="AO6" i="2" s="1"/>
  <c r="C102" i="3"/>
  <c r="C38" i="3"/>
  <c r="AO4" i="2" s="1"/>
  <c r="C111" i="3"/>
  <c r="C107" i="3"/>
  <c r="C103" i="3"/>
  <c r="C97" i="3"/>
  <c r="C93" i="3"/>
  <c r="C89" i="3"/>
  <c r="C85" i="3"/>
  <c r="C79" i="3"/>
  <c r="C75" i="3"/>
  <c r="C47" i="3"/>
  <c r="AO13" i="2" s="1"/>
  <c r="C110" i="3"/>
  <c r="C96" i="3"/>
  <c r="C84" i="3"/>
  <c r="C78" i="3"/>
  <c r="C46" i="3"/>
  <c r="AO12" i="2" s="1"/>
  <c r="C42" i="3" l="1"/>
  <c r="AO8" i="2" s="1"/>
  <c r="C44" i="3"/>
  <c r="AO10" i="2" s="1"/>
  <c r="C43" i="3"/>
  <c r="AO9" i="2" s="1"/>
  <c r="C39" i="3"/>
  <c r="AO5" i="2" s="1"/>
  <c r="W1" i="2" l="1"/>
  <c r="V1" i="2" l="1"/>
  <c r="V68" i="2"/>
  <c r="B2" i="2"/>
  <c r="B3" i="2" s="1"/>
  <c r="B35" i="2"/>
  <c r="B36" i="2" s="1"/>
  <c r="B167" i="2"/>
  <c r="B168" i="2" s="1"/>
  <c r="V134" i="2"/>
  <c r="V135" i="2" s="1"/>
  <c r="B134" i="2"/>
  <c r="B135" i="2" s="1"/>
  <c r="V101" i="2"/>
  <c r="V102" i="2" s="1"/>
  <c r="B101" i="2"/>
  <c r="B68" i="2"/>
  <c r="B69" i="2" s="1"/>
  <c r="V69" i="2"/>
  <c r="B102" i="2"/>
  <c r="V2" i="2"/>
  <c r="V3" i="2" s="1"/>
  <c r="V35" i="2"/>
  <c r="V36" i="2" s="1"/>
  <c r="C69" i="2" l="1"/>
  <c r="M69" i="2"/>
  <c r="P69" i="2"/>
  <c r="O69" i="2"/>
  <c r="C135" i="2"/>
  <c r="O135" i="2"/>
  <c r="M135" i="2"/>
  <c r="P135" i="2"/>
  <c r="M3" i="2"/>
  <c r="P3" i="2"/>
  <c r="O3" i="2"/>
  <c r="W69" i="2"/>
  <c r="AG69" i="2"/>
  <c r="AJ69" i="2"/>
  <c r="AI69" i="2"/>
  <c r="W36" i="2"/>
  <c r="AG36" i="2"/>
  <c r="AJ36" i="2"/>
  <c r="AI36" i="2"/>
  <c r="W135" i="2"/>
  <c r="AI135" i="2"/>
  <c r="AG135" i="2"/>
  <c r="AJ135" i="2"/>
  <c r="W102" i="2"/>
  <c r="AG102" i="2"/>
  <c r="AJ102" i="2"/>
  <c r="AI102" i="2"/>
  <c r="W3" i="2"/>
  <c r="AG3" i="2"/>
  <c r="AJ3" i="2"/>
  <c r="AI3" i="2"/>
  <c r="C102" i="2"/>
  <c r="M102" i="2"/>
  <c r="P102" i="2"/>
  <c r="O102" i="2"/>
  <c r="C168" i="2"/>
  <c r="P168" i="2"/>
  <c r="O168" i="2"/>
  <c r="M168" i="2"/>
  <c r="C36" i="2"/>
  <c r="E36" i="2"/>
  <c r="C3" i="2"/>
  <c r="V37" i="2"/>
  <c r="U36" i="2"/>
  <c r="V103" i="2"/>
  <c r="U102" i="2"/>
  <c r="B37" i="2"/>
  <c r="A36" i="2"/>
  <c r="B70" i="2"/>
  <c r="A69" i="2"/>
  <c r="A135" i="2"/>
  <c r="B136" i="2"/>
  <c r="B4" i="2"/>
  <c r="A3" i="2"/>
  <c r="B103" i="2"/>
  <c r="A102" i="2"/>
  <c r="V70" i="2"/>
  <c r="U69" i="2"/>
  <c r="U135" i="2"/>
  <c r="V136" i="2"/>
  <c r="V4" i="2"/>
  <c r="U3" i="2"/>
  <c r="A168" i="2"/>
  <c r="B169" i="2"/>
  <c r="W4" i="2" l="1"/>
  <c r="AG4" i="2"/>
  <c r="AJ4" i="2"/>
  <c r="AI4" i="2"/>
  <c r="W70" i="2"/>
  <c r="AG70" i="2"/>
  <c r="AJ70" i="2"/>
  <c r="AI70" i="2"/>
  <c r="C4" i="2"/>
  <c r="M4" i="2"/>
  <c r="P4" i="2"/>
  <c r="O4" i="2"/>
  <c r="C70" i="2"/>
  <c r="M70" i="2"/>
  <c r="P70" i="2"/>
  <c r="O70" i="2"/>
  <c r="W103" i="2"/>
  <c r="AG103" i="2"/>
  <c r="AJ103" i="2"/>
  <c r="AI103" i="2"/>
  <c r="C169" i="2"/>
  <c r="P169" i="2"/>
  <c r="O169" i="2"/>
  <c r="M169" i="2"/>
  <c r="D36" i="2"/>
  <c r="O36" i="2"/>
  <c r="N36" i="2"/>
  <c r="T36" i="2"/>
  <c r="P36" i="2"/>
  <c r="W136" i="2"/>
  <c r="AI136" i="2"/>
  <c r="AG136" i="2"/>
  <c r="AJ136" i="2"/>
  <c r="C136" i="2"/>
  <c r="O136" i="2"/>
  <c r="M136" i="2"/>
  <c r="P136" i="2"/>
  <c r="C103" i="2"/>
  <c r="M103" i="2"/>
  <c r="P103" i="2"/>
  <c r="O103" i="2"/>
  <c r="C37" i="2"/>
  <c r="M37" i="2"/>
  <c r="P37" i="2"/>
  <c r="O37" i="2"/>
  <c r="W37" i="2"/>
  <c r="AG37" i="2"/>
  <c r="AJ37" i="2"/>
  <c r="AI37" i="2"/>
  <c r="AC102" i="2"/>
  <c r="Y102" i="2"/>
  <c r="AF102" i="2"/>
  <c r="AB102" i="2"/>
  <c r="X102" i="2"/>
  <c r="AE102" i="2"/>
  <c r="AA102" i="2"/>
  <c r="Z102" i="2"/>
  <c r="AD102" i="2"/>
  <c r="L3" i="2"/>
  <c r="H3" i="2"/>
  <c r="D3" i="2"/>
  <c r="F3" i="2"/>
  <c r="I3" i="2"/>
  <c r="K3" i="2"/>
  <c r="G3" i="2"/>
  <c r="J3" i="2"/>
  <c r="E3" i="2"/>
  <c r="K69" i="2"/>
  <c r="G69" i="2"/>
  <c r="J69" i="2"/>
  <c r="F69" i="2"/>
  <c r="I69" i="2"/>
  <c r="E69" i="2"/>
  <c r="H69" i="2"/>
  <c r="D69" i="2"/>
  <c r="L69" i="2"/>
  <c r="AC69" i="2"/>
  <c r="Y69" i="2"/>
  <c r="AF69" i="2"/>
  <c r="AB69" i="2"/>
  <c r="X69" i="2"/>
  <c r="AE69" i="2"/>
  <c r="AA69" i="2"/>
  <c r="AD69" i="2"/>
  <c r="Z69" i="2"/>
  <c r="J135" i="2"/>
  <c r="F135" i="2"/>
  <c r="I135" i="2"/>
  <c r="D135" i="2"/>
  <c r="H135" i="2"/>
  <c r="L135" i="2"/>
  <c r="G135" i="2"/>
  <c r="K135" i="2"/>
  <c r="E135" i="2"/>
  <c r="K36" i="2"/>
  <c r="G36" i="2"/>
  <c r="J36" i="2"/>
  <c r="F36" i="2"/>
  <c r="L36" i="2"/>
  <c r="H36" i="2"/>
  <c r="M36" i="2"/>
  <c r="I36" i="2"/>
  <c r="I168" i="2"/>
  <c r="E168" i="2"/>
  <c r="L168" i="2"/>
  <c r="H168" i="2"/>
  <c r="D168" i="2"/>
  <c r="K168" i="2"/>
  <c r="G168" i="2"/>
  <c r="F168" i="2"/>
  <c r="J168" i="2"/>
  <c r="AD3" i="2"/>
  <c r="Z3" i="2"/>
  <c r="X3" i="2"/>
  <c r="AA3" i="2"/>
  <c r="AC3" i="2"/>
  <c r="Y3" i="2"/>
  <c r="AF3" i="2"/>
  <c r="AE3" i="2"/>
  <c r="AB3" i="2"/>
  <c r="AF135" i="2"/>
  <c r="AB135" i="2"/>
  <c r="X135" i="2"/>
  <c r="AD135" i="2"/>
  <c r="Y135" i="2"/>
  <c r="AC135" i="2"/>
  <c r="AA135" i="2"/>
  <c r="AE135" i="2"/>
  <c r="Z135" i="2"/>
  <c r="K102" i="2"/>
  <c r="G102" i="2"/>
  <c r="J102" i="2"/>
  <c r="F102" i="2"/>
  <c r="I102" i="2"/>
  <c r="E102" i="2"/>
  <c r="L102" i="2"/>
  <c r="H102" i="2"/>
  <c r="D102" i="2"/>
  <c r="AF36" i="2"/>
  <c r="AB36" i="2"/>
  <c r="X36" i="2"/>
  <c r="Y36" i="2"/>
  <c r="AE36" i="2"/>
  <c r="AA36" i="2"/>
  <c r="AC36" i="2"/>
  <c r="AD36" i="2"/>
  <c r="Z36" i="2"/>
  <c r="U70" i="2"/>
  <c r="V71" i="2"/>
  <c r="A136" i="2"/>
  <c r="B137" i="2"/>
  <c r="B38" i="2"/>
  <c r="A37" i="2"/>
  <c r="V104" i="2"/>
  <c r="U103" i="2"/>
  <c r="U136" i="2"/>
  <c r="V137" i="2"/>
  <c r="A70" i="2"/>
  <c r="B71" i="2"/>
  <c r="V38" i="2"/>
  <c r="U37" i="2"/>
  <c r="A169" i="2"/>
  <c r="B170" i="2"/>
  <c r="U4" i="2"/>
  <c r="V5" i="2"/>
  <c r="B104" i="2"/>
  <c r="A103" i="2"/>
  <c r="A4" i="2"/>
  <c r="B5" i="2"/>
  <c r="C5" i="2" l="1"/>
  <c r="M5" i="2"/>
  <c r="P5" i="2"/>
  <c r="O5" i="2"/>
  <c r="W5" i="2"/>
  <c r="AG5" i="2"/>
  <c r="AJ5" i="2"/>
  <c r="AI5" i="2"/>
  <c r="W137" i="2"/>
  <c r="AI137" i="2"/>
  <c r="AG137" i="2"/>
  <c r="AJ137" i="2"/>
  <c r="W71" i="2"/>
  <c r="AG71" i="2"/>
  <c r="AJ71" i="2"/>
  <c r="AI71" i="2"/>
  <c r="W38" i="2"/>
  <c r="AG38" i="2"/>
  <c r="AJ38" i="2"/>
  <c r="AI38" i="2"/>
  <c r="C38" i="2"/>
  <c r="M38" i="2"/>
  <c r="P38" i="2"/>
  <c r="O38" i="2"/>
  <c r="C170" i="2"/>
  <c r="P170" i="2"/>
  <c r="O170" i="2"/>
  <c r="M170" i="2"/>
  <c r="C71" i="2"/>
  <c r="M71" i="2"/>
  <c r="P71" i="2"/>
  <c r="O71" i="2"/>
  <c r="C137" i="2"/>
  <c r="O137" i="2"/>
  <c r="M137" i="2"/>
  <c r="P137" i="2"/>
  <c r="C104" i="2"/>
  <c r="M104" i="2"/>
  <c r="P104" i="2"/>
  <c r="O104" i="2"/>
  <c r="W104" i="2"/>
  <c r="AG104" i="2"/>
  <c r="AJ104" i="2"/>
  <c r="AI104" i="2"/>
  <c r="AF37" i="2"/>
  <c r="AB37" i="2"/>
  <c r="X37" i="2"/>
  <c r="Y37" i="2"/>
  <c r="AE37" i="2"/>
  <c r="AA37" i="2"/>
  <c r="AC37" i="2"/>
  <c r="AD37" i="2"/>
  <c r="Z37" i="2"/>
  <c r="AF136" i="2"/>
  <c r="AB136" i="2"/>
  <c r="X136" i="2"/>
  <c r="AE136" i="2"/>
  <c r="AA136" i="2"/>
  <c r="Z136" i="2"/>
  <c r="Y136" i="2"/>
  <c r="AD136" i="2"/>
  <c r="AC136" i="2"/>
  <c r="AC103" i="2"/>
  <c r="Y103" i="2"/>
  <c r="AF103" i="2"/>
  <c r="AB103" i="2"/>
  <c r="X103" i="2"/>
  <c r="AE103" i="2"/>
  <c r="AA103" i="2"/>
  <c r="AD103" i="2"/>
  <c r="Z103" i="2"/>
  <c r="J37" i="2"/>
  <c r="F37" i="2"/>
  <c r="K37" i="2"/>
  <c r="I37" i="2"/>
  <c r="E37" i="2"/>
  <c r="G37" i="2"/>
  <c r="L37" i="2"/>
  <c r="H37" i="2"/>
  <c r="D37" i="2"/>
  <c r="AC70" i="2"/>
  <c r="Y70" i="2"/>
  <c r="AF70" i="2"/>
  <c r="AB70" i="2"/>
  <c r="X70" i="2"/>
  <c r="AE70" i="2"/>
  <c r="AA70" i="2"/>
  <c r="AD70" i="2"/>
  <c r="Z70" i="2"/>
  <c r="K103" i="2"/>
  <c r="G103" i="2"/>
  <c r="J103" i="2"/>
  <c r="F103" i="2"/>
  <c r="I103" i="2"/>
  <c r="E103" i="2"/>
  <c r="H103" i="2"/>
  <c r="D103" i="2"/>
  <c r="L103" i="2"/>
  <c r="AF4" i="2"/>
  <c r="AB4" i="2"/>
  <c r="X4" i="2"/>
  <c r="Z4" i="2"/>
  <c r="AC4" i="2"/>
  <c r="AE4" i="2"/>
  <c r="AA4" i="2"/>
  <c r="AD4" i="2"/>
  <c r="Y4" i="2"/>
  <c r="K169" i="2"/>
  <c r="G169" i="2"/>
  <c r="J169" i="2"/>
  <c r="F169" i="2"/>
  <c r="I169" i="2"/>
  <c r="E169" i="2"/>
  <c r="L169" i="2"/>
  <c r="H169" i="2"/>
  <c r="D169" i="2"/>
  <c r="K70" i="2"/>
  <c r="G70" i="2"/>
  <c r="J70" i="2"/>
  <c r="F70" i="2"/>
  <c r="I70" i="2"/>
  <c r="E70" i="2"/>
  <c r="D70" i="2"/>
  <c r="H70" i="2"/>
  <c r="L70" i="2"/>
  <c r="J136" i="2"/>
  <c r="F136" i="2"/>
  <c r="K136" i="2"/>
  <c r="E136" i="2"/>
  <c r="I136" i="2"/>
  <c r="D136" i="2"/>
  <c r="H136" i="2"/>
  <c r="L136" i="2"/>
  <c r="G136" i="2"/>
  <c r="J4" i="2"/>
  <c r="F4" i="2"/>
  <c r="D4" i="2"/>
  <c r="K4" i="2"/>
  <c r="I4" i="2"/>
  <c r="E4" i="2"/>
  <c r="H4" i="2"/>
  <c r="G4" i="2"/>
  <c r="L4" i="2"/>
  <c r="B6" i="2"/>
  <c r="A5" i="2"/>
  <c r="V39" i="2"/>
  <c r="U38" i="2"/>
  <c r="B72" i="2"/>
  <c r="A71" i="2"/>
  <c r="V105" i="2"/>
  <c r="U104" i="2"/>
  <c r="B39" i="2"/>
  <c r="A38" i="2"/>
  <c r="V72" i="2"/>
  <c r="U71" i="2"/>
  <c r="V6" i="2"/>
  <c r="U5" i="2"/>
  <c r="A137" i="2"/>
  <c r="B138" i="2"/>
  <c r="B105" i="2"/>
  <c r="A104" i="2"/>
  <c r="A170" i="2"/>
  <c r="B171" i="2"/>
  <c r="U137" i="2"/>
  <c r="V138" i="2"/>
  <c r="W39" i="2" l="1"/>
  <c r="AG39" i="2"/>
  <c r="AJ39" i="2"/>
  <c r="AI39" i="2"/>
  <c r="C171" i="2"/>
  <c r="P171" i="2"/>
  <c r="O171" i="2"/>
  <c r="M171" i="2"/>
  <c r="W105" i="2"/>
  <c r="AG105" i="2"/>
  <c r="AJ105" i="2"/>
  <c r="AI105" i="2"/>
  <c r="W138" i="2"/>
  <c r="AI138" i="2"/>
  <c r="AG138" i="2"/>
  <c r="AJ138" i="2"/>
  <c r="C105" i="2"/>
  <c r="M105" i="2"/>
  <c r="P105" i="2"/>
  <c r="O105" i="2"/>
  <c r="W6" i="2"/>
  <c r="AG6" i="2"/>
  <c r="AJ6" i="2"/>
  <c r="AI6" i="2"/>
  <c r="C39" i="2"/>
  <c r="M39" i="2"/>
  <c r="P39" i="2"/>
  <c r="O39" i="2"/>
  <c r="C72" i="2"/>
  <c r="M72" i="2"/>
  <c r="P72" i="2"/>
  <c r="O72" i="2"/>
  <c r="C6" i="2"/>
  <c r="M6" i="2"/>
  <c r="P6" i="2"/>
  <c r="O6" i="2"/>
  <c r="C138" i="2"/>
  <c r="O138" i="2"/>
  <c r="M138" i="2"/>
  <c r="P138" i="2"/>
  <c r="W72" i="2"/>
  <c r="AG72" i="2"/>
  <c r="AJ72" i="2"/>
  <c r="AI72" i="2"/>
  <c r="K104" i="2"/>
  <c r="G104" i="2"/>
  <c r="J104" i="2"/>
  <c r="F104" i="2"/>
  <c r="I104" i="2"/>
  <c r="E104" i="2"/>
  <c r="D104" i="2"/>
  <c r="H104" i="2"/>
  <c r="L104" i="2"/>
  <c r="AD5" i="2"/>
  <c r="Z5" i="2"/>
  <c r="AF5" i="2"/>
  <c r="AA5" i="2"/>
  <c r="AC5" i="2"/>
  <c r="Y5" i="2"/>
  <c r="X5" i="2"/>
  <c r="AE5" i="2"/>
  <c r="AB5" i="2"/>
  <c r="L5" i="2"/>
  <c r="H5" i="2"/>
  <c r="D5" i="2"/>
  <c r="J5" i="2"/>
  <c r="E5" i="2"/>
  <c r="K5" i="2"/>
  <c r="G5" i="2"/>
  <c r="I5" i="2"/>
  <c r="F5" i="2"/>
  <c r="AF38" i="2"/>
  <c r="AB38" i="2"/>
  <c r="X38" i="2"/>
  <c r="Y38" i="2"/>
  <c r="AE38" i="2"/>
  <c r="AA38" i="2"/>
  <c r="AC38" i="2"/>
  <c r="AD38" i="2"/>
  <c r="Z38" i="2"/>
  <c r="AC104" i="2"/>
  <c r="Y104" i="2"/>
  <c r="AF104" i="2"/>
  <c r="AB104" i="2"/>
  <c r="X104" i="2"/>
  <c r="AE104" i="2"/>
  <c r="AA104" i="2"/>
  <c r="AD104" i="2"/>
  <c r="Z104" i="2"/>
  <c r="K71" i="2"/>
  <c r="G71" i="2"/>
  <c r="J71" i="2"/>
  <c r="F71" i="2"/>
  <c r="I71" i="2"/>
  <c r="E71" i="2"/>
  <c r="L71" i="2"/>
  <c r="D71" i="2"/>
  <c r="H71" i="2"/>
  <c r="I170" i="2"/>
  <c r="E170" i="2"/>
  <c r="L170" i="2"/>
  <c r="H170" i="2"/>
  <c r="D170" i="2"/>
  <c r="K170" i="2"/>
  <c r="G170" i="2"/>
  <c r="J170" i="2"/>
  <c r="F170" i="2"/>
  <c r="J137" i="2"/>
  <c r="F137" i="2"/>
  <c r="I137" i="2"/>
  <c r="E137" i="2"/>
  <c r="L137" i="2"/>
  <c r="D137" i="2"/>
  <c r="K137" i="2"/>
  <c r="H137" i="2"/>
  <c r="G137" i="2"/>
  <c r="AF137" i="2"/>
  <c r="AB137" i="2"/>
  <c r="X137" i="2"/>
  <c r="AE137" i="2"/>
  <c r="AA137" i="2"/>
  <c r="AD137" i="2"/>
  <c r="AC137" i="2"/>
  <c r="Z137" i="2"/>
  <c r="Y137" i="2"/>
  <c r="AC71" i="2"/>
  <c r="Y71" i="2"/>
  <c r="AF71" i="2"/>
  <c r="AB71" i="2"/>
  <c r="X71" i="2"/>
  <c r="AE71" i="2"/>
  <c r="AA71" i="2"/>
  <c r="Z71" i="2"/>
  <c r="AD71" i="2"/>
  <c r="J38" i="2"/>
  <c r="F38" i="2"/>
  <c r="I38" i="2"/>
  <c r="E38" i="2"/>
  <c r="K38" i="2"/>
  <c r="G38" i="2"/>
  <c r="L38" i="2"/>
  <c r="H38" i="2"/>
  <c r="D38" i="2"/>
  <c r="V40" i="2"/>
  <c r="U39" i="2"/>
  <c r="U138" i="2"/>
  <c r="V139" i="2"/>
  <c r="A171" i="2"/>
  <c r="B172" i="2"/>
  <c r="B73" i="2"/>
  <c r="A72" i="2"/>
  <c r="A138" i="2"/>
  <c r="B139" i="2"/>
  <c r="B106" i="2"/>
  <c r="A105" i="2"/>
  <c r="U6" i="2"/>
  <c r="V7" i="2"/>
  <c r="V73" i="2"/>
  <c r="U72" i="2"/>
  <c r="B40" i="2"/>
  <c r="A39" i="2"/>
  <c r="V106" i="2"/>
  <c r="U105" i="2"/>
  <c r="A6" i="2"/>
  <c r="B7" i="2"/>
  <c r="M7" i="2" s="1"/>
  <c r="C106" i="2" l="1"/>
  <c r="M106" i="2"/>
  <c r="P106" i="2"/>
  <c r="O106" i="2"/>
  <c r="C7" i="2"/>
  <c r="P7" i="2"/>
  <c r="O7" i="2"/>
  <c r="W7" i="2"/>
  <c r="AG7" i="2"/>
  <c r="AJ7" i="2"/>
  <c r="AI7" i="2"/>
  <c r="C139" i="2"/>
  <c r="P139" i="2"/>
  <c r="O139" i="2"/>
  <c r="M139" i="2"/>
  <c r="C172" i="2"/>
  <c r="P172" i="2"/>
  <c r="O172" i="2"/>
  <c r="M172" i="2"/>
  <c r="W73" i="2"/>
  <c r="AG73" i="2"/>
  <c r="AJ73" i="2"/>
  <c r="AI73" i="2"/>
  <c r="C73" i="2"/>
  <c r="M73" i="2"/>
  <c r="P73" i="2"/>
  <c r="O73" i="2"/>
  <c r="C40" i="2"/>
  <c r="M40" i="2"/>
  <c r="P40" i="2"/>
  <c r="O40" i="2"/>
  <c r="W40" i="2"/>
  <c r="AG40" i="2"/>
  <c r="AJ40" i="2"/>
  <c r="AI40" i="2"/>
  <c r="W139" i="2"/>
  <c r="AJ139" i="2"/>
  <c r="AI139" i="2"/>
  <c r="AG139" i="2"/>
  <c r="W106" i="2"/>
  <c r="AG106" i="2"/>
  <c r="AJ106" i="2"/>
  <c r="AI106" i="2"/>
  <c r="AF39" i="2"/>
  <c r="AB39" i="2"/>
  <c r="X39" i="2"/>
  <c r="AC39" i="2"/>
  <c r="AE39" i="2"/>
  <c r="AA39" i="2"/>
  <c r="Y39" i="2"/>
  <c r="AD39" i="2"/>
  <c r="Z39" i="2"/>
  <c r="J39" i="2"/>
  <c r="F39" i="2"/>
  <c r="K39" i="2"/>
  <c r="I39" i="2"/>
  <c r="E39" i="2"/>
  <c r="G39" i="2"/>
  <c r="L39" i="2"/>
  <c r="H39" i="2"/>
  <c r="D39" i="2"/>
  <c r="AC72" i="2"/>
  <c r="Y72" i="2"/>
  <c r="AF72" i="2"/>
  <c r="AB72" i="2"/>
  <c r="X72" i="2"/>
  <c r="AE72" i="2"/>
  <c r="AA72" i="2"/>
  <c r="Z72" i="2"/>
  <c r="AD72" i="2"/>
  <c r="J6" i="2"/>
  <c r="F6" i="2"/>
  <c r="H6" i="2"/>
  <c r="G6" i="2"/>
  <c r="I6" i="2"/>
  <c r="E6" i="2"/>
  <c r="D6" i="2"/>
  <c r="K6" i="2"/>
  <c r="L6" i="2"/>
  <c r="AF138" i="2"/>
  <c r="AB138" i="2"/>
  <c r="X138" i="2"/>
  <c r="AE138" i="2"/>
  <c r="AA138" i="2"/>
  <c r="Z138" i="2"/>
  <c r="Y138" i="2"/>
  <c r="AD138" i="2"/>
  <c r="AC138" i="2"/>
  <c r="AC105" i="2"/>
  <c r="Y105" i="2"/>
  <c r="AF105" i="2"/>
  <c r="AB105" i="2"/>
  <c r="X105" i="2"/>
  <c r="AE105" i="2"/>
  <c r="AA105" i="2"/>
  <c r="Z105" i="2"/>
  <c r="AD105" i="2"/>
  <c r="AF6" i="2"/>
  <c r="AB6" i="2"/>
  <c r="X6" i="2"/>
  <c r="AD6" i="2"/>
  <c r="Y6" i="2"/>
  <c r="AE6" i="2"/>
  <c r="AA6" i="2"/>
  <c r="Z6" i="2"/>
  <c r="AC6" i="2"/>
  <c r="K105" i="2"/>
  <c r="G105" i="2"/>
  <c r="J105" i="2"/>
  <c r="F105" i="2"/>
  <c r="I105" i="2"/>
  <c r="E105" i="2"/>
  <c r="L105" i="2"/>
  <c r="D105" i="2"/>
  <c r="H105" i="2"/>
  <c r="J138" i="2"/>
  <c r="F138" i="2"/>
  <c r="I138" i="2"/>
  <c r="E138" i="2"/>
  <c r="H138" i="2"/>
  <c r="G138" i="2"/>
  <c r="L138" i="2"/>
  <c r="D138" i="2"/>
  <c r="K138" i="2"/>
  <c r="K72" i="2"/>
  <c r="G72" i="2"/>
  <c r="J72" i="2"/>
  <c r="F72" i="2"/>
  <c r="I72" i="2"/>
  <c r="E72" i="2"/>
  <c r="L72" i="2"/>
  <c r="H72" i="2"/>
  <c r="D72" i="2"/>
  <c r="K171" i="2"/>
  <c r="G171" i="2"/>
  <c r="J171" i="2"/>
  <c r="F171" i="2"/>
  <c r="I171" i="2"/>
  <c r="E171" i="2"/>
  <c r="H171" i="2"/>
  <c r="D171" i="2"/>
  <c r="L171" i="2"/>
  <c r="A172" i="2"/>
  <c r="B173" i="2"/>
  <c r="U139" i="2"/>
  <c r="V140" i="2"/>
  <c r="B8" i="2"/>
  <c r="A7" i="2"/>
  <c r="B107" i="2"/>
  <c r="A106" i="2"/>
  <c r="A139" i="2"/>
  <c r="B140" i="2"/>
  <c r="V107" i="2"/>
  <c r="U106" i="2"/>
  <c r="V74" i="2"/>
  <c r="U73" i="2"/>
  <c r="V8" i="2"/>
  <c r="U7" i="2"/>
  <c r="V41" i="2"/>
  <c r="U40" i="2"/>
  <c r="B41" i="2"/>
  <c r="A40" i="2"/>
  <c r="B74" i="2"/>
  <c r="A73" i="2"/>
  <c r="C140" i="2" l="1"/>
  <c r="P140" i="2"/>
  <c r="O140" i="2"/>
  <c r="M140" i="2"/>
  <c r="C173" i="2"/>
  <c r="P173" i="2"/>
  <c r="O173" i="2"/>
  <c r="M173" i="2"/>
  <c r="W140" i="2"/>
  <c r="AJ140" i="2"/>
  <c r="AI140" i="2"/>
  <c r="AG140" i="2"/>
  <c r="C74" i="2"/>
  <c r="M74" i="2"/>
  <c r="P74" i="2"/>
  <c r="O74" i="2"/>
  <c r="W41" i="2"/>
  <c r="AG41" i="2"/>
  <c r="AJ41" i="2"/>
  <c r="AI41" i="2"/>
  <c r="W74" i="2"/>
  <c r="AG74" i="2"/>
  <c r="AJ74" i="2"/>
  <c r="AI74" i="2"/>
  <c r="C8" i="2"/>
  <c r="M8" i="2"/>
  <c r="P8" i="2"/>
  <c r="O8" i="2"/>
  <c r="C41" i="2"/>
  <c r="M41" i="2"/>
  <c r="P41" i="2"/>
  <c r="O41" i="2"/>
  <c r="W8" i="2"/>
  <c r="AG8" i="2"/>
  <c r="AJ8" i="2"/>
  <c r="AI8" i="2"/>
  <c r="W107" i="2"/>
  <c r="AG107" i="2"/>
  <c r="AJ107" i="2"/>
  <c r="AI107" i="2"/>
  <c r="C107" i="2"/>
  <c r="M107" i="2"/>
  <c r="P107" i="2"/>
  <c r="O107" i="2"/>
  <c r="AF40" i="2"/>
  <c r="AB40" i="2"/>
  <c r="X40" i="2"/>
  <c r="Y40" i="2"/>
  <c r="AE40" i="2"/>
  <c r="AA40" i="2"/>
  <c r="AC40" i="2"/>
  <c r="AD40" i="2"/>
  <c r="Z40" i="2"/>
  <c r="L7" i="2"/>
  <c r="H7" i="2"/>
  <c r="D7" i="2"/>
  <c r="J7" i="2"/>
  <c r="I7" i="2"/>
  <c r="K7" i="2"/>
  <c r="G7" i="2"/>
  <c r="E7" i="2"/>
  <c r="F7" i="2"/>
  <c r="K73" i="2"/>
  <c r="G73" i="2"/>
  <c r="J73" i="2"/>
  <c r="F73" i="2"/>
  <c r="I73" i="2"/>
  <c r="E73" i="2"/>
  <c r="H73" i="2"/>
  <c r="L73" i="2"/>
  <c r="D73" i="2"/>
  <c r="J40" i="2"/>
  <c r="F40" i="2"/>
  <c r="G40" i="2"/>
  <c r="I40" i="2"/>
  <c r="E40" i="2"/>
  <c r="K40" i="2"/>
  <c r="L40" i="2"/>
  <c r="H40" i="2"/>
  <c r="D40" i="2"/>
  <c r="AC73" i="2"/>
  <c r="Y73" i="2"/>
  <c r="AF73" i="2"/>
  <c r="AB73" i="2"/>
  <c r="X73" i="2"/>
  <c r="AE73" i="2"/>
  <c r="AA73" i="2"/>
  <c r="AD73" i="2"/>
  <c r="Z73" i="2"/>
  <c r="AF139" i="2"/>
  <c r="AB139" i="2"/>
  <c r="X139" i="2"/>
  <c r="AE139" i="2"/>
  <c r="AA139" i="2"/>
  <c r="AD139" i="2"/>
  <c r="AC139" i="2"/>
  <c r="Z139" i="2"/>
  <c r="Y139" i="2"/>
  <c r="AC106" i="2"/>
  <c r="Y106" i="2"/>
  <c r="AF106" i="2"/>
  <c r="AB106" i="2"/>
  <c r="X106" i="2"/>
  <c r="AE106" i="2"/>
  <c r="AA106" i="2"/>
  <c r="Z106" i="2"/>
  <c r="AD106" i="2"/>
  <c r="K106" i="2"/>
  <c r="G106" i="2"/>
  <c r="J106" i="2"/>
  <c r="F106" i="2"/>
  <c r="I106" i="2"/>
  <c r="E106" i="2"/>
  <c r="L106" i="2"/>
  <c r="H106" i="2"/>
  <c r="D106" i="2"/>
  <c r="AD7" i="2"/>
  <c r="Z7" i="2"/>
  <c r="X7" i="2"/>
  <c r="AE7" i="2"/>
  <c r="AA7" i="2"/>
  <c r="AC7" i="2"/>
  <c r="Y7" i="2"/>
  <c r="AB7" i="2"/>
  <c r="AF7" i="2"/>
  <c r="J139" i="2"/>
  <c r="F139" i="2"/>
  <c r="I139" i="2"/>
  <c r="E139" i="2"/>
  <c r="L139" i="2"/>
  <c r="D139" i="2"/>
  <c r="K139" i="2"/>
  <c r="H139" i="2"/>
  <c r="G139" i="2"/>
  <c r="I172" i="2"/>
  <c r="E172" i="2"/>
  <c r="L172" i="2"/>
  <c r="H172" i="2"/>
  <c r="D172" i="2"/>
  <c r="K172" i="2"/>
  <c r="G172" i="2"/>
  <c r="J172" i="2"/>
  <c r="F172" i="2"/>
  <c r="B75" i="2"/>
  <c r="A74" i="2"/>
  <c r="B42" i="2"/>
  <c r="A41" i="2"/>
  <c r="V42" i="2"/>
  <c r="U41" i="2"/>
  <c r="V75" i="2"/>
  <c r="U74" i="2"/>
  <c r="B108" i="2"/>
  <c r="A107" i="2"/>
  <c r="A8" i="2"/>
  <c r="B9" i="2"/>
  <c r="U8" i="2"/>
  <c r="V9" i="2"/>
  <c r="V108" i="2"/>
  <c r="U107" i="2"/>
  <c r="A140" i="2"/>
  <c r="B141" i="2"/>
  <c r="A173" i="2"/>
  <c r="B174" i="2"/>
  <c r="V141" i="2"/>
  <c r="U140" i="2"/>
  <c r="W108" i="2" l="1"/>
  <c r="AG108" i="2"/>
  <c r="AJ108" i="2"/>
  <c r="AI108" i="2"/>
  <c r="W75" i="2"/>
  <c r="AG75" i="2"/>
  <c r="AJ75" i="2"/>
  <c r="AI75" i="2"/>
  <c r="C42" i="2"/>
  <c r="M42" i="2"/>
  <c r="P42" i="2"/>
  <c r="O42" i="2"/>
  <c r="C141" i="2"/>
  <c r="P141" i="2"/>
  <c r="O141" i="2"/>
  <c r="M141" i="2"/>
  <c r="W9" i="2"/>
  <c r="AG9" i="2"/>
  <c r="AJ9" i="2"/>
  <c r="AI9" i="2"/>
  <c r="C174" i="2"/>
  <c r="P174" i="2"/>
  <c r="O174" i="2"/>
  <c r="M174" i="2"/>
  <c r="C9" i="2"/>
  <c r="M9" i="2"/>
  <c r="P9" i="2"/>
  <c r="O9" i="2"/>
  <c r="W141" i="2"/>
  <c r="AJ141" i="2"/>
  <c r="AI141" i="2"/>
  <c r="AG141" i="2"/>
  <c r="C108" i="2"/>
  <c r="M108" i="2"/>
  <c r="P108" i="2"/>
  <c r="O108" i="2"/>
  <c r="W42" i="2"/>
  <c r="AG42" i="2"/>
  <c r="AJ42" i="2"/>
  <c r="AI42" i="2"/>
  <c r="C75" i="2"/>
  <c r="M75" i="2"/>
  <c r="P75" i="2"/>
  <c r="O75" i="2"/>
  <c r="K107" i="2"/>
  <c r="G107" i="2"/>
  <c r="J107" i="2"/>
  <c r="F107" i="2"/>
  <c r="I107" i="2"/>
  <c r="E107" i="2"/>
  <c r="H107" i="2"/>
  <c r="L107" i="2"/>
  <c r="D107" i="2"/>
  <c r="J140" i="2"/>
  <c r="F140" i="2"/>
  <c r="I140" i="2"/>
  <c r="E140" i="2"/>
  <c r="H140" i="2"/>
  <c r="G140" i="2"/>
  <c r="L140" i="2"/>
  <c r="D140" i="2"/>
  <c r="K140" i="2"/>
  <c r="J8" i="2"/>
  <c r="F8" i="2"/>
  <c r="L8" i="2"/>
  <c r="D8" i="2"/>
  <c r="K8" i="2"/>
  <c r="I8" i="2"/>
  <c r="E8" i="2"/>
  <c r="H8" i="2"/>
  <c r="G8" i="2"/>
  <c r="AC74" i="2"/>
  <c r="Y74" i="2"/>
  <c r="AF74" i="2"/>
  <c r="AB74" i="2"/>
  <c r="X74" i="2"/>
  <c r="AE74" i="2"/>
  <c r="AA74" i="2"/>
  <c r="AD74" i="2"/>
  <c r="Z74" i="2"/>
  <c r="AF41" i="2"/>
  <c r="AB41" i="2"/>
  <c r="X41" i="2"/>
  <c r="AC41" i="2"/>
  <c r="AE41" i="2"/>
  <c r="AA41" i="2"/>
  <c r="Y41" i="2"/>
  <c r="AD41" i="2"/>
  <c r="Z41" i="2"/>
  <c r="J41" i="2"/>
  <c r="F41" i="2"/>
  <c r="K41" i="2"/>
  <c r="I41" i="2"/>
  <c r="E41" i="2"/>
  <c r="G41" i="2"/>
  <c r="L41" i="2"/>
  <c r="H41" i="2"/>
  <c r="D41" i="2"/>
  <c r="K74" i="2"/>
  <c r="G74" i="2"/>
  <c r="J74" i="2"/>
  <c r="F74" i="2"/>
  <c r="I74" i="2"/>
  <c r="E74" i="2"/>
  <c r="D74" i="2"/>
  <c r="H74" i="2"/>
  <c r="L74" i="2"/>
  <c r="K173" i="2"/>
  <c r="G173" i="2"/>
  <c r="J173" i="2"/>
  <c r="F173" i="2"/>
  <c r="I173" i="2"/>
  <c r="E173" i="2"/>
  <c r="D173" i="2"/>
  <c r="L173" i="2"/>
  <c r="H173" i="2"/>
  <c r="AF140" i="2"/>
  <c r="AB140" i="2"/>
  <c r="X140" i="2"/>
  <c r="AE140" i="2"/>
  <c r="AA140" i="2"/>
  <c r="Z140" i="2"/>
  <c r="Y140" i="2"/>
  <c r="AD140" i="2"/>
  <c r="AC140" i="2"/>
  <c r="AC107" i="2"/>
  <c r="Y107" i="2"/>
  <c r="AF107" i="2"/>
  <c r="AB107" i="2"/>
  <c r="X107" i="2"/>
  <c r="AE107" i="2"/>
  <c r="AA107" i="2"/>
  <c r="AD107" i="2"/>
  <c r="Z107" i="2"/>
  <c r="AF8" i="2"/>
  <c r="AB8" i="2"/>
  <c r="X8" i="2"/>
  <c r="AD8" i="2"/>
  <c r="AC8" i="2"/>
  <c r="AE8" i="2"/>
  <c r="AA8" i="2"/>
  <c r="Z8" i="2"/>
  <c r="Y8" i="2"/>
  <c r="V10" i="2"/>
  <c r="U9" i="2"/>
  <c r="B109" i="2"/>
  <c r="A108" i="2"/>
  <c r="B76" i="2"/>
  <c r="A75" i="2"/>
  <c r="V76" i="2"/>
  <c r="U75" i="2"/>
  <c r="V43" i="2"/>
  <c r="U42" i="2"/>
  <c r="A174" i="2"/>
  <c r="B175" i="2"/>
  <c r="B142" i="2"/>
  <c r="A141" i="2"/>
  <c r="B10" i="2"/>
  <c r="A9" i="2"/>
  <c r="V109" i="2"/>
  <c r="U108" i="2"/>
  <c r="V142" i="2"/>
  <c r="U141" i="2"/>
  <c r="B43" i="2"/>
  <c r="A42" i="2"/>
  <c r="C43" i="2" l="1"/>
  <c r="M43" i="2"/>
  <c r="P43" i="2"/>
  <c r="O43" i="2"/>
  <c r="W109" i="2"/>
  <c r="AI109" i="2"/>
  <c r="AG109" i="2"/>
  <c r="AJ109" i="2"/>
  <c r="C142" i="2"/>
  <c r="P142" i="2"/>
  <c r="O142" i="2"/>
  <c r="M142" i="2"/>
  <c r="W43" i="2"/>
  <c r="AG43" i="2"/>
  <c r="AJ43" i="2"/>
  <c r="AI43" i="2"/>
  <c r="C76" i="2"/>
  <c r="M76" i="2"/>
  <c r="P76" i="2"/>
  <c r="O76" i="2"/>
  <c r="W10" i="2"/>
  <c r="AG10" i="2"/>
  <c r="AJ10" i="2"/>
  <c r="AI10" i="2"/>
  <c r="C175" i="2"/>
  <c r="P175" i="2"/>
  <c r="O175" i="2"/>
  <c r="M175" i="2"/>
  <c r="W142" i="2"/>
  <c r="AJ142" i="2"/>
  <c r="AI142" i="2"/>
  <c r="AG142" i="2"/>
  <c r="C10" i="2"/>
  <c r="M10" i="2"/>
  <c r="P10" i="2"/>
  <c r="O10" i="2"/>
  <c r="W76" i="2"/>
  <c r="AG76" i="2"/>
  <c r="AJ76" i="2"/>
  <c r="AI76" i="2"/>
  <c r="C109" i="2"/>
  <c r="O109" i="2"/>
  <c r="P109" i="2"/>
  <c r="M109" i="2"/>
  <c r="J42" i="2"/>
  <c r="F42" i="2"/>
  <c r="G42" i="2"/>
  <c r="I42" i="2"/>
  <c r="E42" i="2"/>
  <c r="K42" i="2"/>
  <c r="L42" i="2"/>
  <c r="H42" i="2"/>
  <c r="D42" i="2"/>
  <c r="AC108" i="2"/>
  <c r="Y108" i="2"/>
  <c r="AF108" i="2"/>
  <c r="AB108" i="2"/>
  <c r="X108" i="2"/>
  <c r="AE108" i="2"/>
  <c r="AA108" i="2"/>
  <c r="AD108" i="2"/>
  <c r="Z108" i="2"/>
  <c r="J141" i="2"/>
  <c r="F141" i="2"/>
  <c r="I141" i="2"/>
  <c r="E141" i="2"/>
  <c r="L141" i="2"/>
  <c r="D141" i="2"/>
  <c r="K141" i="2"/>
  <c r="H141" i="2"/>
  <c r="G141" i="2"/>
  <c r="I174" i="2"/>
  <c r="E174" i="2"/>
  <c r="L174" i="2"/>
  <c r="H174" i="2"/>
  <c r="D174" i="2"/>
  <c r="K174" i="2"/>
  <c r="G174" i="2"/>
  <c r="J174" i="2"/>
  <c r="F174" i="2"/>
  <c r="K75" i="2"/>
  <c r="G75" i="2"/>
  <c r="J75" i="2"/>
  <c r="F75" i="2"/>
  <c r="I75" i="2"/>
  <c r="E75" i="2"/>
  <c r="D75" i="2"/>
  <c r="L75" i="2"/>
  <c r="H75" i="2"/>
  <c r="L9" i="2"/>
  <c r="H9" i="2"/>
  <c r="D9" i="2"/>
  <c r="J9" i="2"/>
  <c r="E9" i="2"/>
  <c r="K9" i="2"/>
  <c r="G9" i="2"/>
  <c r="F9" i="2"/>
  <c r="I9" i="2"/>
  <c r="K108" i="2"/>
  <c r="G108" i="2"/>
  <c r="J108" i="2"/>
  <c r="F108" i="2"/>
  <c r="I108" i="2"/>
  <c r="E108" i="2"/>
  <c r="D108" i="2"/>
  <c r="H108" i="2"/>
  <c r="L108" i="2"/>
  <c r="AF141" i="2"/>
  <c r="AB141" i="2"/>
  <c r="X141" i="2"/>
  <c r="AE141" i="2"/>
  <c r="AA141" i="2"/>
  <c r="AD141" i="2"/>
  <c r="AC141" i="2"/>
  <c r="Z141" i="2"/>
  <c r="Y141" i="2"/>
  <c r="AF42" i="2"/>
  <c r="AB42" i="2"/>
  <c r="X42" i="2"/>
  <c r="Y42" i="2"/>
  <c r="AE42" i="2"/>
  <c r="AA42" i="2"/>
  <c r="AC42" i="2"/>
  <c r="AD42" i="2"/>
  <c r="Z42" i="2"/>
  <c r="AC75" i="2"/>
  <c r="Y75" i="2"/>
  <c r="AF75" i="2"/>
  <c r="AB75" i="2"/>
  <c r="X75" i="2"/>
  <c r="AE75" i="2"/>
  <c r="AA75" i="2"/>
  <c r="Z75" i="2"/>
  <c r="AD75" i="2"/>
  <c r="AD9" i="2"/>
  <c r="Z9" i="2"/>
  <c r="AB9" i="2"/>
  <c r="AE9" i="2"/>
  <c r="AC9" i="2"/>
  <c r="Y9" i="2"/>
  <c r="X9" i="2"/>
  <c r="AA9" i="2"/>
  <c r="AF9" i="2"/>
  <c r="B143" i="2"/>
  <c r="A142" i="2"/>
  <c r="V44" i="2"/>
  <c r="U43" i="2"/>
  <c r="B77" i="2"/>
  <c r="A76" i="2"/>
  <c r="B44" i="2"/>
  <c r="A43" i="2"/>
  <c r="V110" i="2"/>
  <c r="U109" i="2"/>
  <c r="A10" i="2"/>
  <c r="B11" i="2"/>
  <c r="V77" i="2"/>
  <c r="U76" i="2"/>
  <c r="B110" i="2"/>
  <c r="A109" i="2"/>
  <c r="V143" i="2"/>
  <c r="U142" i="2"/>
  <c r="A175" i="2"/>
  <c r="B176" i="2"/>
  <c r="U10" i="2"/>
  <c r="V11" i="2"/>
  <c r="C110" i="2" l="1"/>
  <c r="O110" i="2"/>
  <c r="M110" i="2"/>
  <c r="P110" i="2"/>
  <c r="C44" i="2"/>
  <c r="M44" i="2"/>
  <c r="P44" i="2"/>
  <c r="O44" i="2"/>
  <c r="W77" i="2"/>
  <c r="AG77" i="2"/>
  <c r="AJ77" i="2"/>
  <c r="AI77" i="2"/>
  <c r="W110" i="2"/>
  <c r="AI110" i="2"/>
  <c r="AG110" i="2"/>
  <c r="AJ110" i="2"/>
  <c r="C77" i="2"/>
  <c r="M77" i="2"/>
  <c r="P77" i="2"/>
  <c r="O77" i="2"/>
  <c r="W44" i="2"/>
  <c r="AG44" i="2"/>
  <c r="AJ44" i="2"/>
  <c r="AI44" i="2"/>
  <c r="W11" i="2"/>
  <c r="AG11" i="2"/>
  <c r="AJ11" i="2"/>
  <c r="AI11" i="2"/>
  <c r="W143" i="2"/>
  <c r="AJ143" i="2"/>
  <c r="AI143" i="2"/>
  <c r="AG143" i="2"/>
  <c r="C143" i="2"/>
  <c r="P143" i="2"/>
  <c r="O143" i="2"/>
  <c r="M143" i="2"/>
  <c r="C176" i="2"/>
  <c r="P176" i="2"/>
  <c r="O176" i="2"/>
  <c r="M176" i="2"/>
  <c r="C11" i="2"/>
  <c r="M11" i="2"/>
  <c r="P11" i="2"/>
  <c r="O11" i="2"/>
  <c r="AF10" i="2"/>
  <c r="AB10" i="2"/>
  <c r="X10" i="2"/>
  <c r="AD10" i="2"/>
  <c r="Y10" i="2"/>
  <c r="AE10" i="2"/>
  <c r="AA10" i="2"/>
  <c r="Z10" i="2"/>
  <c r="AC10" i="2"/>
  <c r="K109" i="2"/>
  <c r="G109" i="2"/>
  <c r="J109" i="2"/>
  <c r="F109" i="2"/>
  <c r="I109" i="2"/>
  <c r="E109" i="2"/>
  <c r="D109" i="2"/>
  <c r="L109" i="2"/>
  <c r="H109" i="2"/>
  <c r="AC109" i="2"/>
  <c r="Y109" i="2"/>
  <c r="AF109" i="2"/>
  <c r="AB109" i="2"/>
  <c r="X109" i="2"/>
  <c r="AE109" i="2"/>
  <c r="AA109" i="2"/>
  <c r="Z109" i="2"/>
  <c r="AD109" i="2"/>
  <c r="K175" i="2"/>
  <c r="G175" i="2"/>
  <c r="J175" i="2"/>
  <c r="F175" i="2"/>
  <c r="I175" i="2"/>
  <c r="E175" i="2"/>
  <c r="L175" i="2"/>
  <c r="H175" i="2"/>
  <c r="D175" i="2"/>
  <c r="AF142" i="2"/>
  <c r="AB142" i="2"/>
  <c r="X142" i="2"/>
  <c r="AE142" i="2"/>
  <c r="AA142" i="2"/>
  <c r="Z142" i="2"/>
  <c r="Y142" i="2"/>
  <c r="AD142" i="2"/>
  <c r="AC142" i="2"/>
  <c r="AC76" i="2"/>
  <c r="Y76" i="2"/>
  <c r="AF76" i="2"/>
  <c r="AB76" i="2"/>
  <c r="X76" i="2"/>
  <c r="AE76" i="2"/>
  <c r="AA76" i="2"/>
  <c r="Z76" i="2"/>
  <c r="AD76" i="2"/>
  <c r="J43" i="2"/>
  <c r="F43" i="2"/>
  <c r="K43" i="2"/>
  <c r="I43" i="2"/>
  <c r="E43" i="2"/>
  <c r="G43" i="2"/>
  <c r="L43" i="2"/>
  <c r="H43" i="2"/>
  <c r="D43" i="2"/>
  <c r="K76" i="2"/>
  <c r="G76" i="2"/>
  <c r="J76" i="2"/>
  <c r="F76" i="2"/>
  <c r="I76" i="2"/>
  <c r="E76" i="2"/>
  <c r="L76" i="2"/>
  <c r="H76" i="2"/>
  <c r="D76" i="2"/>
  <c r="J142" i="2"/>
  <c r="F142" i="2"/>
  <c r="I142" i="2"/>
  <c r="E142" i="2"/>
  <c r="H142" i="2"/>
  <c r="G142" i="2"/>
  <c r="L142" i="2"/>
  <c r="D142" i="2"/>
  <c r="K142" i="2"/>
  <c r="AF43" i="2"/>
  <c r="AB43" i="2"/>
  <c r="X43" i="2"/>
  <c r="AC43" i="2"/>
  <c r="AE43" i="2"/>
  <c r="AA43" i="2"/>
  <c r="Y43" i="2"/>
  <c r="AD43" i="2"/>
  <c r="Z43" i="2"/>
  <c r="J10" i="2"/>
  <c r="F10" i="2"/>
  <c r="H10" i="2"/>
  <c r="G10" i="2"/>
  <c r="I10" i="2"/>
  <c r="E10" i="2"/>
  <c r="D10" i="2"/>
  <c r="K10" i="2"/>
  <c r="L10" i="2"/>
  <c r="V144" i="2"/>
  <c r="U143" i="2"/>
  <c r="B111" i="2"/>
  <c r="A110" i="2"/>
  <c r="B12" i="2"/>
  <c r="A11" i="2"/>
  <c r="B78" i="2"/>
  <c r="A77" i="2"/>
  <c r="V78" i="2"/>
  <c r="U77" i="2"/>
  <c r="V111" i="2"/>
  <c r="U110" i="2"/>
  <c r="V12" i="2"/>
  <c r="U11" i="2"/>
  <c r="V45" i="2"/>
  <c r="U44" i="2"/>
  <c r="B144" i="2"/>
  <c r="A143" i="2"/>
  <c r="B45" i="2"/>
  <c r="A44" i="2"/>
  <c r="A176" i="2"/>
  <c r="B177" i="2"/>
  <c r="C45" i="2" l="1"/>
  <c r="M45" i="2"/>
  <c r="P45" i="2"/>
  <c r="O45" i="2"/>
  <c r="W45" i="2"/>
  <c r="AG45" i="2"/>
  <c r="AJ45" i="2"/>
  <c r="AI45" i="2"/>
  <c r="W111" i="2"/>
  <c r="AI111" i="2"/>
  <c r="AG111" i="2"/>
  <c r="AJ111" i="2"/>
  <c r="C78" i="2"/>
  <c r="M78" i="2"/>
  <c r="P78" i="2"/>
  <c r="O78" i="2"/>
  <c r="C111" i="2"/>
  <c r="O111" i="2"/>
  <c r="M111" i="2"/>
  <c r="P111" i="2"/>
  <c r="C177" i="2"/>
  <c r="P177" i="2"/>
  <c r="O177" i="2"/>
  <c r="M177" i="2"/>
  <c r="C144" i="2"/>
  <c r="P144" i="2"/>
  <c r="O144" i="2"/>
  <c r="M144" i="2"/>
  <c r="W12" i="2"/>
  <c r="AG12" i="2"/>
  <c r="AJ12" i="2"/>
  <c r="AI12" i="2"/>
  <c r="W78" i="2"/>
  <c r="AG78" i="2"/>
  <c r="AJ78" i="2"/>
  <c r="AI78" i="2"/>
  <c r="C12" i="2"/>
  <c r="M12" i="2"/>
  <c r="P12" i="2"/>
  <c r="O12" i="2"/>
  <c r="W144" i="2"/>
  <c r="AJ144" i="2"/>
  <c r="AI144" i="2"/>
  <c r="AG144" i="2"/>
  <c r="J143" i="2"/>
  <c r="F143" i="2"/>
  <c r="I143" i="2"/>
  <c r="E143" i="2"/>
  <c r="L143" i="2"/>
  <c r="D143" i="2"/>
  <c r="K143" i="2"/>
  <c r="H143" i="2"/>
  <c r="G143" i="2"/>
  <c r="AF143" i="2"/>
  <c r="AB143" i="2"/>
  <c r="X143" i="2"/>
  <c r="AE143" i="2"/>
  <c r="AA143" i="2"/>
  <c r="AD143" i="2"/>
  <c r="AC143" i="2"/>
  <c r="Z143" i="2"/>
  <c r="Y143" i="2"/>
  <c r="J44" i="2"/>
  <c r="F44" i="2"/>
  <c r="G44" i="2"/>
  <c r="I44" i="2"/>
  <c r="E44" i="2"/>
  <c r="K44" i="2"/>
  <c r="L44" i="2"/>
  <c r="H44" i="2"/>
  <c r="D44" i="2"/>
  <c r="AF44" i="2"/>
  <c r="AB44" i="2"/>
  <c r="X44" i="2"/>
  <c r="Y44" i="2"/>
  <c r="AE44" i="2"/>
  <c r="AA44" i="2"/>
  <c r="AC44" i="2"/>
  <c r="AD44" i="2"/>
  <c r="Z44" i="2"/>
  <c r="AC77" i="2"/>
  <c r="Y77" i="2"/>
  <c r="AF77" i="2"/>
  <c r="AB77" i="2"/>
  <c r="X77" i="2"/>
  <c r="AE77" i="2"/>
  <c r="AA77" i="2"/>
  <c r="AD77" i="2"/>
  <c r="Z77" i="2"/>
  <c r="AC110" i="2"/>
  <c r="Y110" i="2"/>
  <c r="AF110" i="2"/>
  <c r="AB110" i="2"/>
  <c r="X110" i="2"/>
  <c r="AE110" i="2"/>
  <c r="AA110" i="2"/>
  <c r="Z110" i="2"/>
  <c r="AD110" i="2"/>
  <c r="K110" i="2"/>
  <c r="G110" i="2"/>
  <c r="J110" i="2"/>
  <c r="F110" i="2"/>
  <c r="I110" i="2"/>
  <c r="E110" i="2"/>
  <c r="L110" i="2"/>
  <c r="H110" i="2"/>
  <c r="D110" i="2"/>
  <c r="I176" i="2"/>
  <c r="E176" i="2"/>
  <c r="L176" i="2"/>
  <c r="H176" i="2"/>
  <c r="D176" i="2"/>
  <c r="K176" i="2"/>
  <c r="G176" i="2"/>
  <c r="F176" i="2"/>
  <c r="J176" i="2"/>
  <c r="AD11" i="2"/>
  <c r="Z11" i="2"/>
  <c r="X11" i="2"/>
  <c r="AA11" i="2"/>
  <c r="AC11" i="2"/>
  <c r="Y11" i="2"/>
  <c r="AB11" i="2"/>
  <c r="AE11" i="2"/>
  <c r="AF11" i="2"/>
  <c r="K77" i="2"/>
  <c r="G77" i="2"/>
  <c r="J77" i="2"/>
  <c r="F77" i="2"/>
  <c r="I77" i="2"/>
  <c r="E77" i="2"/>
  <c r="H77" i="2"/>
  <c r="D77" i="2"/>
  <c r="L77" i="2"/>
  <c r="L11" i="2"/>
  <c r="H11" i="2"/>
  <c r="D11" i="2"/>
  <c r="I11" i="2"/>
  <c r="K11" i="2"/>
  <c r="G11" i="2"/>
  <c r="F11" i="2"/>
  <c r="E11" i="2"/>
  <c r="J11" i="2"/>
  <c r="V112" i="2"/>
  <c r="U111" i="2"/>
  <c r="B79" i="2"/>
  <c r="A78" i="2"/>
  <c r="B112" i="2"/>
  <c r="A111" i="2"/>
  <c r="V79" i="2"/>
  <c r="U78" i="2"/>
  <c r="B178" i="2"/>
  <c r="A177" i="2"/>
  <c r="B145" i="2"/>
  <c r="A144" i="2"/>
  <c r="V46" i="2"/>
  <c r="U45" i="2"/>
  <c r="B46" i="2"/>
  <c r="A45" i="2"/>
  <c r="U12" i="2"/>
  <c r="V13" i="2"/>
  <c r="A12" i="2"/>
  <c r="B13" i="2"/>
  <c r="V145" i="2"/>
  <c r="U144" i="2"/>
  <c r="C13" i="2" l="1"/>
  <c r="M13" i="2"/>
  <c r="P13" i="2"/>
  <c r="O13" i="2"/>
  <c r="W13" i="2"/>
  <c r="AG13" i="2"/>
  <c r="AJ13" i="2"/>
  <c r="AI13" i="2"/>
  <c r="W145" i="2"/>
  <c r="AJ145" i="2"/>
  <c r="AI145" i="2"/>
  <c r="AG145" i="2"/>
  <c r="W46" i="2"/>
  <c r="AG46" i="2"/>
  <c r="AJ46" i="2"/>
  <c r="AI46" i="2"/>
  <c r="C178" i="2"/>
  <c r="P178" i="2"/>
  <c r="O178" i="2"/>
  <c r="M178" i="2"/>
  <c r="C112" i="2"/>
  <c r="O112" i="2"/>
  <c r="M112" i="2"/>
  <c r="P112" i="2"/>
  <c r="W112" i="2"/>
  <c r="AI112" i="2"/>
  <c r="AG112" i="2"/>
  <c r="AJ112" i="2"/>
  <c r="C46" i="2"/>
  <c r="M46" i="2"/>
  <c r="P46" i="2"/>
  <c r="O46" i="2"/>
  <c r="C145" i="2"/>
  <c r="P145" i="2"/>
  <c r="O145" i="2"/>
  <c r="M145" i="2"/>
  <c r="W79" i="2"/>
  <c r="AG79" i="2"/>
  <c r="AJ79" i="2"/>
  <c r="AI79" i="2"/>
  <c r="C79" i="2"/>
  <c r="M79" i="2"/>
  <c r="P79" i="2"/>
  <c r="O79" i="2"/>
  <c r="J12" i="2"/>
  <c r="F12" i="2"/>
  <c r="L12" i="2"/>
  <c r="D12" i="2"/>
  <c r="K12" i="2"/>
  <c r="I12" i="2"/>
  <c r="E12" i="2"/>
  <c r="H12" i="2"/>
  <c r="G12" i="2"/>
  <c r="AF144" i="2"/>
  <c r="AB144" i="2"/>
  <c r="X144" i="2"/>
  <c r="AE144" i="2"/>
  <c r="AA144" i="2"/>
  <c r="Z144" i="2"/>
  <c r="Y144" i="2"/>
  <c r="AD144" i="2"/>
  <c r="AC144" i="2"/>
  <c r="K111" i="2"/>
  <c r="G111" i="2"/>
  <c r="J111" i="2"/>
  <c r="F111" i="2"/>
  <c r="I111" i="2"/>
  <c r="E111" i="2"/>
  <c r="H111" i="2"/>
  <c r="D111" i="2"/>
  <c r="L111" i="2"/>
  <c r="AC111" i="2"/>
  <c r="Y111" i="2"/>
  <c r="AF111" i="2"/>
  <c r="AB111" i="2"/>
  <c r="X111" i="2"/>
  <c r="AE111" i="2"/>
  <c r="AA111" i="2"/>
  <c r="AD111" i="2"/>
  <c r="Z111" i="2"/>
  <c r="AF12" i="2"/>
  <c r="AB12" i="2"/>
  <c r="X12" i="2"/>
  <c r="AC12" i="2"/>
  <c r="AE12" i="2"/>
  <c r="AA12" i="2"/>
  <c r="AD12" i="2"/>
  <c r="Y12" i="2"/>
  <c r="Z12" i="2"/>
  <c r="J45" i="2"/>
  <c r="F45" i="2"/>
  <c r="K45" i="2"/>
  <c r="I45" i="2"/>
  <c r="E45" i="2"/>
  <c r="G45" i="2"/>
  <c r="L45" i="2"/>
  <c r="H45" i="2"/>
  <c r="D45" i="2"/>
  <c r="J144" i="2"/>
  <c r="F144" i="2"/>
  <c r="I144" i="2"/>
  <c r="E144" i="2"/>
  <c r="H144" i="2"/>
  <c r="G144" i="2"/>
  <c r="L144" i="2"/>
  <c r="D144" i="2"/>
  <c r="K144" i="2"/>
  <c r="AF45" i="2"/>
  <c r="AB45" i="2"/>
  <c r="X45" i="2"/>
  <c r="Y45" i="2"/>
  <c r="AE45" i="2"/>
  <c r="AA45" i="2"/>
  <c r="AC45" i="2"/>
  <c r="AD45" i="2"/>
  <c r="Z45" i="2"/>
  <c r="K177" i="2"/>
  <c r="G177" i="2"/>
  <c r="J177" i="2"/>
  <c r="F177" i="2"/>
  <c r="I177" i="2"/>
  <c r="E177" i="2"/>
  <c r="L177" i="2"/>
  <c r="H177" i="2"/>
  <c r="D177" i="2"/>
  <c r="AC78" i="2"/>
  <c r="Y78" i="2"/>
  <c r="AF78" i="2"/>
  <c r="AB78" i="2"/>
  <c r="X78" i="2"/>
  <c r="AE78" i="2"/>
  <c r="AA78" i="2"/>
  <c r="AD78" i="2"/>
  <c r="Z78" i="2"/>
  <c r="K78" i="2"/>
  <c r="G78" i="2"/>
  <c r="J78" i="2"/>
  <c r="F78" i="2"/>
  <c r="I78" i="2"/>
  <c r="E78" i="2"/>
  <c r="D78" i="2"/>
  <c r="H78" i="2"/>
  <c r="L78" i="2"/>
  <c r="B80" i="2"/>
  <c r="A79" i="2"/>
  <c r="B14" i="2"/>
  <c r="A13" i="2"/>
  <c r="V47" i="2"/>
  <c r="U46" i="2"/>
  <c r="B146" i="2"/>
  <c r="A145" i="2"/>
  <c r="B179" i="2"/>
  <c r="A178" i="2"/>
  <c r="V113" i="2"/>
  <c r="U112" i="2"/>
  <c r="B47" i="2"/>
  <c r="A46" i="2"/>
  <c r="V80" i="2"/>
  <c r="U79" i="2"/>
  <c r="V146" i="2"/>
  <c r="U145" i="2"/>
  <c r="V14" i="2"/>
  <c r="U13" i="2"/>
  <c r="B113" i="2"/>
  <c r="A112" i="2"/>
  <c r="C113" i="2" l="1"/>
  <c r="O113" i="2"/>
  <c r="M113" i="2"/>
  <c r="P113" i="2"/>
  <c r="W146" i="2"/>
  <c r="AJ146" i="2"/>
  <c r="AI146" i="2"/>
  <c r="AG146" i="2"/>
  <c r="C47" i="2"/>
  <c r="M47" i="2"/>
  <c r="P47" i="2"/>
  <c r="O47" i="2"/>
  <c r="C179" i="2"/>
  <c r="P179" i="2"/>
  <c r="O179" i="2"/>
  <c r="M179" i="2"/>
  <c r="W47" i="2"/>
  <c r="AG47" i="2"/>
  <c r="AJ47" i="2"/>
  <c r="AI47" i="2"/>
  <c r="C80" i="2"/>
  <c r="M80" i="2"/>
  <c r="P80" i="2"/>
  <c r="O80" i="2"/>
  <c r="W14" i="2"/>
  <c r="AG14" i="2"/>
  <c r="AJ14" i="2"/>
  <c r="AI14" i="2"/>
  <c r="W80" i="2"/>
  <c r="AG80" i="2"/>
  <c r="AJ80" i="2"/>
  <c r="AI80" i="2"/>
  <c r="W113" i="2"/>
  <c r="AI113" i="2"/>
  <c r="AG113" i="2"/>
  <c r="AJ113" i="2"/>
  <c r="C146" i="2"/>
  <c r="P146" i="2"/>
  <c r="O146" i="2"/>
  <c r="M146" i="2"/>
  <c r="C14" i="2"/>
  <c r="M14" i="2"/>
  <c r="P14" i="2"/>
  <c r="O14" i="2"/>
  <c r="AF145" i="2"/>
  <c r="AB145" i="2"/>
  <c r="X145" i="2"/>
  <c r="AE145" i="2"/>
  <c r="AA145" i="2"/>
  <c r="AD145" i="2"/>
  <c r="AC145" i="2"/>
  <c r="Z145" i="2"/>
  <c r="Y145" i="2"/>
  <c r="K112" i="2"/>
  <c r="G112" i="2"/>
  <c r="J112" i="2"/>
  <c r="F112" i="2"/>
  <c r="I112" i="2"/>
  <c r="E112" i="2"/>
  <c r="D112" i="2"/>
  <c r="H112" i="2"/>
  <c r="L112" i="2"/>
  <c r="AD13" i="2"/>
  <c r="Z13" i="2"/>
  <c r="AF13" i="2"/>
  <c r="X13" i="2"/>
  <c r="AE13" i="2"/>
  <c r="AC13" i="2"/>
  <c r="Y13" i="2"/>
  <c r="AB13" i="2"/>
  <c r="AA13" i="2"/>
  <c r="K79" i="2"/>
  <c r="G79" i="2"/>
  <c r="J79" i="2"/>
  <c r="F79" i="2"/>
  <c r="I79" i="2"/>
  <c r="E79" i="2"/>
  <c r="L79" i="2"/>
  <c r="D79" i="2"/>
  <c r="H79" i="2"/>
  <c r="AC112" i="2"/>
  <c r="Y112" i="2"/>
  <c r="AF112" i="2"/>
  <c r="AB112" i="2"/>
  <c r="X112" i="2"/>
  <c r="AE112" i="2"/>
  <c r="AA112" i="2"/>
  <c r="AD112" i="2"/>
  <c r="Z112" i="2"/>
  <c r="J145" i="2"/>
  <c r="F145" i="2"/>
  <c r="I145" i="2"/>
  <c r="E145" i="2"/>
  <c r="L145" i="2"/>
  <c r="D145" i="2"/>
  <c r="K145" i="2"/>
  <c r="H145" i="2"/>
  <c r="G145" i="2"/>
  <c r="L13" i="2"/>
  <c r="H13" i="2"/>
  <c r="D13" i="2"/>
  <c r="E13" i="2"/>
  <c r="K13" i="2"/>
  <c r="G13" i="2"/>
  <c r="F13" i="2"/>
  <c r="I13" i="2"/>
  <c r="J13" i="2"/>
  <c r="AC79" i="2"/>
  <c r="Y79" i="2"/>
  <c r="AF79" i="2"/>
  <c r="AB79" i="2"/>
  <c r="X79" i="2"/>
  <c r="AE79" i="2"/>
  <c r="AA79" i="2"/>
  <c r="Z79" i="2"/>
  <c r="AD79" i="2"/>
  <c r="J46" i="2"/>
  <c r="F46" i="2"/>
  <c r="G46" i="2"/>
  <c r="I46" i="2"/>
  <c r="E46" i="2"/>
  <c r="K46" i="2"/>
  <c r="L46" i="2"/>
  <c r="H46" i="2"/>
  <c r="D46" i="2"/>
  <c r="I178" i="2"/>
  <c r="E178" i="2"/>
  <c r="L178" i="2"/>
  <c r="H178" i="2"/>
  <c r="D178" i="2"/>
  <c r="K178" i="2"/>
  <c r="G178" i="2"/>
  <c r="J178" i="2"/>
  <c r="F178" i="2"/>
  <c r="AF46" i="2"/>
  <c r="AB46" i="2"/>
  <c r="X46" i="2"/>
  <c r="AC46" i="2"/>
  <c r="AE46" i="2"/>
  <c r="AA46" i="2"/>
  <c r="Y46" i="2"/>
  <c r="AD46" i="2"/>
  <c r="Z46" i="2"/>
  <c r="B147" i="2"/>
  <c r="A146" i="2"/>
  <c r="B180" i="2"/>
  <c r="A179" i="2"/>
  <c r="U47" i="2"/>
  <c r="V48" i="2"/>
  <c r="B114" i="2"/>
  <c r="A113" i="2"/>
  <c r="V81" i="2"/>
  <c r="U80" i="2"/>
  <c r="V114" i="2"/>
  <c r="U113" i="2"/>
  <c r="A14" i="2"/>
  <c r="B15" i="2"/>
  <c r="B81" i="2"/>
  <c r="A80" i="2"/>
  <c r="U14" i="2"/>
  <c r="V15" i="2"/>
  <c r="V147" i="2"/>
  <c r="U146" i="2"/>
  <c r="A47" i="2"/>
  <c r="B48" i="2"/>
  <c r="C15" i="2" l="1"/>
  <c r="M15" i="2"/>
  <c r="P15" i="2"/>
  <c r="O15" i="2"/>
  <c r="W81" i="2"/>
  <c r="AG81" i="2"/>
  <c r="AJ81" i="2"/>
  <c r="AI81" i="2"/>
  <c r="C147" i="2"/>
  <c r="P147" i="2"/>
  <c r="O147" i="2"/>
  <c r="M147" i="2"/>
  <c r="C48" i="2"/>
  <c r="N48" i="2"/>
  <c r="M48" i="2"/>
  <c r="P48" i="2"/>
  <c r="O48" i="2"/>
  <c r="W48" i="2"/>
  <c r="AG48" i="2"/>
  <c r="AJ48" i="2"/>
  <c r="AI48" i="2"/>
  <c r="W15" i="2"/>
  <c r="AG15" i="2"/>
  <c r="AJ15" i="2"/>
  <c r="AI15" i="2"/>
  <c r="W147" i="2"/>
  <c r="AJ147" i="2"/>
  <c r="AI147" i="2"/>
  <c r="AG147" i="2"/>
  <c r="C81" i="2"/>
  <c r="M81" i="2"/>
  <c r="P81" i="2"/>
  <c r="O81" i="2"/>
  <c r="W114" i="2"/>
  <c r="AI114" i="2"/>
  <c r="AG114" i="2"/>
  <c r="AJ114" i="2"/>
  <c r="C114" i="2"/>
  <c r="O114" i="2"/>
  <c r="M114" i="2"/>
  <c r="P114" i="2"/>
  <c r="C180" i="2"/>
  <c r="P180" i="2"/>
  <c r="O180" i="2"/>
  <c r="M180" i="2"/>
  <c r="J146" i="2"/>
  <c r="F146" i="2"/>
  <c r="I146" i="2"/>
  <c r="E146" i="2"/>
  <c r="H146" i="2"/>
  <c r="G146" i="2"/>
  <c r="L146" i="2"/>
  <c r="D146" i="2"/>
  <c r="K146" i="2"/>
  <c r="AF14" i="2"/>
  <c r="AB14" i="2"/>
  <c r="X14" i="2"/>
  <c r="AC14" i="2"/>
  <c r="Y14" i="2"/>
  <c r="AE14" i="2"/>
  <c r="AA14" i="2"/>
  <c r="AD14" i="2"/>
  <c r="Z14" i="2"/>
  <c r="AC80" i="2"/>
  <c r="Y80" i="2"/>
  <c r="AF80" i="2"/>
  <c r="AB80" i="2"/>
  <c r="X80" i="2"/>
  <c r="AE80" i="2"/>
  <c r="AA80" i="2"/>
  <c r="Z80" i="2"/>
  <c r="AD80" i="2"/>
  <c r="K179" i="2"/>
  <c r="G179" i="2"/>
  <c r="J179" i="2"/>
  <c r="F179" i="2"/>
  <c r="I179" i="2"/>
  <c r="E179" i="2"/>
  <c r="H179" i="2"/>
  <c r="D179" i="2"/>
  <c r="L179" i="2"/>
  <c r="AF146" i="2"/>
  <c r="AB146" i="2"/>
  <c r="X146" i="2"/>
  <c r="AE146" i="2"/>
  <c r="AA146" i="2"/>
  <c r="Z146" i="2"/>
  <c r="Y146" i="2"/>
  <c r="AD146" i="2"/>
  <c r="AC146" i="2"/>
  <c r="J14" i="2"/>
  <c r="F14" i="2"/>
  <c r="L14" i="2"/>
  <c r="G14" i="2"/>
  <c r="I14" i="2"/>
  <c r="E14" i="2"/>
  <c r="H14" i="2"/>
  <c r="K14" i="2"/>
  <c r="D14" i="2"/>
  <c r="AC113" i="2"/>
  <c r="Y113" i="2"/>
  <c r="AF113" i="2"/>
  <c r="AB113" i="2"/>
  <c r="X113" i="2"/>
  <c r="AE113" i="2"/>
  <c r="AA113" i="2"/>
  <c r="Z113" i="2"/>
  <c r="AD113" i="2"/>
  <c r="K113" i="2"/>
  <c r="G113" i="2"/>
  <c r="J113" i="2"/>
  <c r="F113" i="2"/>
  <c r="I113" i="2"/>
  <c r="E113" i="2"/>
  <c r="L113" i="2"/>
  <c r="D113" i="2"/>
  <c r="H113" i="2"/>
  <c r="J47" i="2"/>
  <c r="F47" i="2"/>
  <c r="G47" i="2"/>
  <c r="I47" i="2"/>
  <c r="E47" i="2"/>
  <c r="K47" i="2"/>
  <c r="L47" i="2"/>
  <c r="H47" i="2"/>
  <c r="D47" i="2"/>
  <c r="K80" i="2"/>
  <c r="G80" i="2"/>
  <c r="J80" i="2"/>
  <c r="F80" i="2"/>
  <c r="I80" i="2"/>
  <c r="E80" i="2"/>
  <c r="L80" i="2"/>
  <c r="H80" i="2"/>
  <c r="D80" i="2"/>
  <c r="AF47" i="2"/>
  <c r="AB47" i="2"/>
  <c r="X47" i="2"/>
  <c r="Y47" i="2"/>
  <c r="AE47" i="2"/>
  <c r="AA47" i="2"/>
  <c r="AC47" i="2"/>
  <c r="AD47" i="2"/>
  <c r="Z47" i="2"/>
  <c r="B148" i="2"/>
  <c r="A147" i="2"/>
  <c r="A48" i="2"/>
  <c r="B49" i="2"/>
  <c r="V148" i="2"/>
  <c r="U147" i="2"/>
  <c r="V115" i="2"/>
  <c r="U114" i="2"/>
  <c r="B181" i="2"/>
  <c r="A180" i="2"/>
  <c r="V16" i="2"/>
  <c r="U15" i="2"/>
  <c r="V82" i="2"/>
  <c r="U81" i="2"/>
  <c r="U48" i="2"/>
  <c r="V49" i="2"/>
  <c r="B82" i="2"/>
  <c r="A81" i="2"/>
  <c r="B16" i="2"/>
  <c r="A15" i="2"/>
  <c r="B115" i="2"/>
  <c r="A114" i="2"/>
  <c r="C115" i="2" l="1"/>
  <c r="O115" i="2"/>
  <c r="M115" i="2"/>
  <c r="P115" i="2"/>
  <c r="C82" i="2"/>
  <c r="M82" i="2"/>
  <c r="P82" i="2"/>
  <c r="O82" i="2"/>
  <c r="W82" i="2"/>
  <c r="AG82" i="2"/>
  <c r="AJ82" i="2"/>
  <c r="AI82" i="2"/>
  <c r="C181" i="2"/>
  <c r="P181" i="2"/>
  <c r="O181" i="2"/>
  <c r="M181" i="2"/>
  <c r="W148" i="2"/>
  <c r="AJ148" i="2"/>
  <c r="AI148" i="2"/>
  <c r="AG148" i="2"/>
  <c r="C148" i="2"/>
  <c r="P148" i="2"/>
  <c r="O148" i="2"/>
  <c r="M148" i="2"/>
  <c r="W49" i="2"/>
  <c r="AG49" i="2"/>
  <c r="AJ49" i="2"/>
  <c r="AI49" i="2"/>
  <c r="C49" i="2"/>
  <c r="M49" i="2"/>
  <c r="P49" i="2"/>
  <c r="O49" i="2"/>
  <c r="C16" i="2"/>
  <c r="M16" i="2"/>
  <c r="P16" i="2"/>
  <c r="O16" i="2"/>
  <c r="W16" i="2"/>
  <c r="AG16" i="2"/>
  <c r="AJ16" i="2"/>
  <c r="AI16" i="2"/>
  <c r="W115" i="2"/>
  <c r="AI115" i="2"/>
  <c r="AG115" i="2"/>
  <c r="AJ115" i="2"/>
  <c r="K114" i="2"/>
  <c r="G114" i="2"/>
  <c r="J114" i="2"/>
  <c r="F114" i="2"/>
  <c r="I114" i="2"/>
  <c r="E114" i="2"/>
  <c r="L114" i="2"/>
  <c r="H114" i="2"/>
  <c r="D114" i="2"/>
  <c r="AF147" i="2"/>
  <c r="AB147" i="2"/>
  <c r="X147" i="2"/>
  <c r="AE147" i="2"/>
  <c r="AA147" i="2"/>
  <c r="AD147" i="2"/>
  <c r="AC147" i="2"/>
  <c r="Z147" i="2"/>
  <c r="Y147" i="2"/>
  <c r="J147" i="2"/>
  <c r="F147" i="2"/>
  <c r="I147" i="2"/>
  <c r="E147" i="2"/>
  <c r="L147" i="2"/>
  <c r="D147" i="2"/>
  <c r="K147" i="2"/>
  <c r="H147" i="2"/>
  <c r="G147" i="2"/>
  <c r="K81" i="2"/>
  <c r="G81" i="2"/>
  <c r="J81" i="2"/>
  <c r="F81" i="2"/>
  <c r="I81" i="2"/>
  <c r="E81" i="2"/>
  <c r="H81" i="2"/>
  <c r="L81" i="2"/>
  <c r="D81" i="2"/>
  <c r="AF48" i="2"/>
  <c r="AB48" i="2"/>
  <c r="X48" i="2"/>
  <c r="AC48" i="2"/>
  <c r="AE48" i="2"/>
  <c r="AA48" i="2"/>
  <c r="Y48" i="2"/>
  <c r="AD48" i="2"/>
  <c r="Z48" i="2"/>
  <c r="AC81" i="2"/>
  <c r="Y81" i="2"/>
  <c r="AF81" i="2"/>
  <c r="AB81" i="2"/>
  <c r="X81" i="2"/>
  <c r="AE81" i="2"/>
  <c r="AA81" i="2"/>
  <c r="AD81" i="2"/>
  <c r="Z81" i="2"/>
  <c r="J48" i="2"/>
  <c r="F48" i="2"/>
  <c r="K48" i="2"/>
  <c r="I48" i="2"/>
  <c r="E48" i="2"/>
  <c r="G48" i="2"/>
  <c r="L48" i="2"/>
  <c r="H48" i="2"/>
  <c r="D48" i="2"/>
  <c r="AD15" i="2"/>
  <c r="Z15" i="2"/>
  <c r="AB15" i="2"/>
  <c r="AE15" i="2"/>
  <c r="AC15" i="2"/>
  <c r="Y15" i="2"/>
  <c r="AF15" i="2"/>
  <c r="AA15" i="2"/>
  <c r="X15" i="2"/>
  <c r="AC114" i="2"/>
  <c r="Y114" i="2"/>
  <c r="AF114" i="2"/>
  <c r="AB114" i="2"/>
  <c r="X114" i="2"/>
  <c r="AE114" i="2"/>
  <c r="AA114" i="2"/>
  <c r="Z114" i="2"/>
  <c r="AD114" i="2"/>
  <c r="L15" i="2"/>
  <c r="H15" i="2"/>
  <c r="D15" i="2"/>
  <c r="F15" i="2"/>
  <c r="E15" i="2"/>
  <c r="K15" i="2"/>
  <c r="G15" i="2"/>
  <c r="J15" i="2"/>
  <c r="I15" i="2"/>
  <c r="I180" i="2"/>
  <c r="E180" i="2"/>
  <c r="L180" i="2"/>
  <c r="H180" i="2"/>
  <c r="D180" i="2"/>
  <c r="K180" i="2"/>
  <c r="G180" i="2"/>
  <c r="J180" i="2"/>
  <c r="F180" i="2"/>
  <c r="B116" i="2"/>
  <c r="A115" i="2"/>
  <c r="U49" i="2"/>
  <c r="V50" i="2"/>
  <c r="V83" i="2"/>
  <c r="U82" i="2"/>
  <c r="V17" i="2"/>
  <c r="U16" i="2"/>
  <c r="B182" i="2"/>
  <c r="A181" i="2"/>
  <c r="V116" i="2"/>
  <c r="U115" i="2"/>
  <c r="B149" i="2"/>
  <c r="A148" i="2"/>
  <c r="B83" i="2"/>
  <c r="A82" i="2"/>
  <c r="B17" i="2"/>
  <c r="A16" i="2"/>
  <c r="V149" i="2"/>
  <c r="U148" i="2"/>
  <c r="A49" i="2"/>
  <c r="B50" i="2"/>
  <c r="C50" i="2" l="1"/>
  <c r="M50" i="2"/>
  <c r="P50" i="2"/>
  <c r="O50" i="2"/>
  <c r="C17" i="2"/>
  <c r="M17" i="2"/>
  <c r="P17" i="2"/>
  <c r="O17" i="2"/>
  <c r="C149" i="2"/>
  <c r="P149" i="2"/>
  <c r="O149" i="2"/>
  <c r="M149" i="2"/>
  <c r="C182" i="2"/>
  <c r="P182" i="2"/>
  <c r="O182" i="2"/>
  <c r="M182" i="2"/>
  <c r="W83" i="2"/>
  <c r="AG83" i="2"/>
  <c r="AJ83" i="2"/>
  <c r="AI83" i="2"/>
  <c r="C116" i="2"/>
  <c r="O116" i="2"/>
  <c r="M116" i="2"/>
  <c r="P116" i="2"/>
  <c r="W50" i="2"/>
  <c r="AG50" i="2"/>
  <c r="AJ50" i="2"/>
  <c r="AI50" i="2"/>
  <c r="W149" i="2"/>
  <c r="AJ149" i="2"/>
  <c r="AI149" i="2"/>
  <c r="AG149" i="2"/>
  <c r="C83" i="2"/>
  <c r="M83" i="2"/>
  <c r="P83" i="2"/>
  <c r="O83" i="2"/>
  <c r="W116" i="2"/>
  <c r="AI116" i="2"/>
  <c r="AG116" i="2"/>
  <c r="AJ116" i="2"/>
  <c r="W17" i="2"/>
  <c r="AG17" i="2"/>
  <c r="AJ17" i="2"/>
  <c r="AI17" i="2"/>
  <c r="J148" i="2"/>
  <c r="F148" i="2"/>
  <c r="I148" i="2"/>
  <c r="E148" i="2"/>
  <c r="H148" i="2"/>
  <c r="G148" i="2"/>
  <c r="L148" i="2"/>
  <c r="D148" i="2"/>
  <c r="K148" i="2"/>
  <c r="K115" i="2"/>
  <c r="G115" i="2"/>
  <c r="J115" i="2"/>
  <c r="F115" i="2"/>
  <c r="I115" i="2"/>
  <c r="E115" i="2"/>
  <c r="H115" i="2"/>
  <c r="L115" i="2"/>
  <c r="D115" i="2"/>
  <c r="J16" i="2"/>
  <c r="F16" i="2"/>
  <c r="D16" i="2"/>
  <c r="G16" i="2"/>
  <c r="I16" i="2"/>
  <c r="E16" i="2"/>
  <c r="L16" i="2"/>
  <c r="K16" i="2"/>
  <c r="H16" i="2"/>
  <c r="AC82" i="2"/>
  <c r="Y82" i="2"/>
  <c r="AF82" i="2"/>
  <c r="AB82" i="2"/>
  <c r="X82" i="2"/>
  <c r="AE82" i="2"/>
  <c r="AA82" i="2"/>
  <c r="AD82" i="2"/>
  <c r="Z82" i="2"/>
  <c r="AF49" i="2"/>
  <c r="AB49" i="2"/>
  <c r="X49" i="2"/>
  <c r="Y49" i="2"/>
  <c r="AE49" i="2"/>
  <c r="AA49" i="2"/>
  <c r="AC49" i="2"/>
  <c r="AD49" i="2"/>
  <c r="Z49" i="2"/>
  <c r="AC115" i="2"/>
  <c r="Y115" i="2"/>
  <c r="AF115" i="2"/>
  <c r="AB115" i="2"/>
  <c r="X115" i="2"/>
  <c r="AE115" i="2"/>
  <c r="AA115" i="2"/>
  <c r="AD115" i="2"/>
  <c r="Z115" i="2"/>
  <c r="AF148" i="2"/>
  <c r="AB148" i="2"/>
  <c r="X148" i="2"/>
  <c r="AE148" i="2"/>
  <c r="AA148" i="2"/>
  <c r="Z148" i="2"/>
  <c r="Y148" i="2"/>
  <c r="AD148" i="2"/>
  <c r="AC148" i="2"/>
  <c r="J49" i="2"/>
  <c r="F49" i="2"/>
  <c r="G49" i="2"/>
  <c r="I49" i="2"/>
  <c r="E49" i="2"/>
  <c r="K49" i="2"/>
  <c r="L49" i="2"/>
  <c r="H49" i="2"/>
  <c r="D49" i="2"/>
  <c r="K82" i="2"/>
  <c r="G82" i="2"/>
  <c r="J82" i="2"/>
  <c r="F82" i="2"/>
  <c r="I82" i="2"/>
  <c r="E82" i="2"/>
  <c r="D82" i="2"/>
  <c r="H82" i="2"/>
  <c r="L82" i="2"/>
  <c r="K181" i="2"/>
  <c r="G181" i="2"/>
  <c r="J181" i="2"/>
  <c r="F181" i="2"/>
  <c r="I181" i="2"/>
  <c r="E181" i="2"/>
  <c r="D181" i="2"/>
  <c r="L181" i="2"/>
  <c r="H181" i="2"/>
  <c r="AF16" i="2"/>
  <c r="AB16" i="2"/>
  <c r="X16" i="2"/>
  <c r="Z16" i="2"/>
  <c r="Y16" i="2"/>
  <c r="AE16" i="2"/>
  <c r="AA16" i="2"/>
  <c r="AD16" i="2"/>
  <c r="AC16" i="2"/>
  <c r="B18" i="2"/>
  <c r="A17" i="2"/>
  <c r="B150" i="2"/>
  <c r="A149" i="2"/>
  <c r="V84" i="2"/>
  <c r="U83" i="2"/>
  <c r="A50" i="2"/>
  <c r="B51" i="2"/>
  <c r="V150" i="2"/>
  <c r="U149" i="2"/>
  <c r="V117" i="2"/>
  <c r="U116" i="2"/>
  <c r="V18" i="2"/>
  <c r="U17" i="2"/>
  <c r="B117" i="2"/>
  <c r="A116" i="2"/>
  <c r="U50" i="2"/>
  <c r="V51" i="2"/>
  <c r="B84" i="2"/>
  <c r="A83" i="2"/>
  <c r="B183" i="2"/>
  <c r="A182" i="2"/>
  <c r="C117" i="2" l="1"/>
  <c r="O117" i="2"/>
  <c r="M117" i="2"/>
  <c r="P117" i="2"/>
  <c r="W51" i="2"/>
  <c r="AG51" i="2"/>
  <c r="AJ51" i="2"/>
  <c r="AI51" i="2"/>
  <c r="C84" i="2"/>
  <c r="M84" i="2"/>
  <c r="P84" i="2"/>
  <c r="O84" i="2"/>
  <c r="W117" i="2"/>
  <c r="AI117" i="2"/>
  <c r="AG117" i="2"/>
  <c r="AJ117" i="2"/>
  <c r="C183" i="2"/>
  <c r="P183" i="2"/>
  <c r="O183" i="2"/>
  <c r="M183" i="2"/>
  <c r="W18" i="2"/>
  <c r="AG18" i="2"/>
  <c r="AJ18" i="2"/>
  <c r="AI18" i="2"/>
  <c r="W150" i="2"/>
  <c r="AJ150" i="2"/>
  <c r="AI150" i="2"/>
  <c r="AG150" i="2"/>
  <c r="W84" i="2"/>
  <c r="AG84" i="2"/>
  <c r="AJ84" i="2"/>
  <c r="AI84" i="2"/>
  <c r="C18" i="2"/>
  <c r="M18" i="2"/>
  <c r="P18" i="2"/>
  <c r="O18" i="2"/>
  <c r="C51" i="2"/>
  <c r="M51" i="2"/>
  <c r="P51" i="2"/>
  <c r="O51" i="2"/>
  <c r="C150" i="2"/>
  <c r="P150" i="2"/>
  <c r="O150" i="2"/>
  <c r="M150" i="2"/>
  <c r="I182" i="2"/>
  <c r="E182" i="2"/>
  <c r="L182" i="2"/>
  <c r="H182" i="2"/>
  <c r="D182" i="2"/>
  <c r="K182" i="2"/>
  <c r="G182" i="2"/>
  <c r="J182" i="2"/>
  <c r="F182" i="2"/>
  <c r="AF17" i="2"/>
  <c r="AB17" i="2"/>
  <c r="X17" i="2"/>
  <c r="AD17" i="2"/>
  <c r="AC17" i="2"/>
  <c r="AE17" i="2"/>
  <c r="AA17" i="2"/>
  <c r="Y17" i="2"/>
  <c r="Z17" i="2"/>
  <c r="AF149" i="2"/>
  <c r="AB149" i="2"/>
  <c r="X149" i="2"/>
  <c r="AE149" i="2"/>
  <c r="AA149" i="2"/>
  <c r="AD149" i="2"/>
  <c r="AC149" i="2"/>
  <c r="Z149" i="2"/>
  <c r="Y149" i="2"/>
  <c r="J50" i="2"/>
  <c r="F50" i="2"/>
  <c r="K50" i="2"/>
  <c r="I50" i="2"/>
  <c r="E50" i="2"/>
  <c r="G50" i="2"/>
  <c r="L50" i="2"/>
  <c r="H50" i="2"/>
  <c r="D50" i="2"/>
  <c r="AC83" i="2"/>
  <c r="Y83" i="2"/>
  <c r="AF83" i="2"/>
  <c r="AB83" i="2"/>
  <c r="X83" i="2"/>
  <c r="AE83" i="2"/>
  <c r="AA83" i="2"/>
  <c r="Z83" i="2"/>
  <c r="AD83" i="2"/>
  <c r="J17" i="2"/>
  <c r="F17" i="2"/>
  <c r="H17" i="2"/>
  <c r="K17" i="2"/>
  <c r="I17" i="2"/>
  <c r="E17" i="2"/>
  <c r="L17" i="2"/>
  <c r="G17" i="2"/>
  <c r="D17" i="2"/>
  <c r="J116" i="2"/>
  <c r="I116" i="2"/>
  <c r="G116" i="2"/>
  <c r="L116" i="2"/>
  <c r="F116" i="2"/>
  <c r="K116" i="2"/>
  <c r="E116" i="2"/>
  <c r="D116" i="2"/>
  <c r="H116" i="2"/>
  <c r="AF116" i="2"/>
  <c r="AB116" i="2"/>
  <c r="X116" i="2"/>
  <c r="AE116" i="2"/>
  <c r="AA116" i="2"/>
  <c r="Y116" i="2"/>
  <c r="AD116" i="2"/>
  <c r="AC116" i="2"/>
  <c r="Z116" i="2"/>
  <c r="J149" i="2"/>
  <c r="F149" i="2"/>
  <c r="I149" i="2"/>
  <c r="E149" i="2"/>
  <c r="L149" i="2"/>
  <c r="D149" i="2"/>
  <c r="K149" i="2"/>
  <c r="H149" i="2"/>
  <c r="G149" i="2"/>
  <c r="K83" i="2"/>
  <c r="G83" i="2"/>
  <c r="J83" i="2"/>
  <c r="F83" i="2"/>
  <c r="I83" i="2"/>
  <c r="E83" i="2"/>
  <c r="D83" i="2"/>
  <c r="L83" i="2"/>
  <c r="H83" i="2"/>
  <c r="AF50" i="2"/>
  <c r="AB50" i="2"/>
  <c r="X50" i="2"/>
  <c r="AC50" i="2"/>
  <c r="AE50" i="2"/>
  <c r="AA50" i="2"/>
  <c r="Y50" i="2"/>
  <c r="AD50" i="2"/>
  <c r="Z50" i="2"/>
  <c r="B184" i="2"/>
  <c r="A183" i="2"/>
  <c r="B118" i="2"/>
  <c r="A117" i="2"/>
  <c r="B151" i="2"/>
  <c r="A150" i="2"/>
  <c r="U51" i="2"/>
  <c r="V52" i="2"/>
  <c r="B85" i="2"/>
  <c r="A84" i="2"/>
  <c r="U18" i="2"/>
  <c r="V19" i="2"/>
  <c r="V151" i="2"/>
  <c r="U150" i="2"/>
  <c r="A51" i="2"/>
  <c r="B52" i="2"/>
  <c r="V118" i="2"/>
  <c r="U117" i="2"/>
  <c r="V85" i="2"/>
  <c r="U84" i="2"/>
  <c r="A18" i="2"/>
  <c r="B19" i="2"/>
  <c r="W118" i="2" l="1"/>
  <c r="AI118" i="2"/>
  <c r="AG118" i="2"/>
  <c r="AJ118" i="2"/>
  <c r="W151" i="2"/>
  <c r="AJ151" i="2"/>
  <c r="AI151" i="2"/>
  <c r="AG151" i="2"/>
  <c r="C85" i="2"/>
  <c r="M85" i="2"/>
  <c r="P85" i="2"/>
  <c r="O85" i="2"/>
  <c r="C151" i="2"/>
  <c r="P151" i="2"/>
  <c r="O151" i="2"/>
  <c r="M151" i="2"/>
  <c r="C184" i="2"/>
  <c r="P184" i="2"/>
  <c r="O184" i="2"/>
  <c r="M184" i="2"/>
  <c r="C52" i="2"/>
  <c r="M52" i="2"/>
  <c r="P52" i="2"/>
  <c r="O52" i="2"/>
  <c r="W19" i="2"/>
  <c r="AG19" i="2"/>
  <c r="AJ19" i="2"/>
  <c r="AI19" i="2"/>
  <c r="W52" i="2"/>
  <c r="AG52" i="2"/>
  <c r="AJ52" i="2"/>
  <c r="AI52" i="2"/>
  <c r="C19" i="2"/>
  <c r="M19" i="2"/>
  <c r="P19" i="2"/>
  <c r="O19" i="2"/>
  <c r="W85" i="2"/>
  <c r="AG85" i="2"/>
  <c r="AJ85" i="2"/>
  <c r="AI85" i="2"/>
  <c r="C118" i="2"/>
  <c r="O118" i="2"/>
  <c r="M118" i="2"/>
  <c r="P118" i="2"/>
  <c r="AC117" i="2"/>
  <c r="Y117" i="2"/>
  <c r="AF117" i="2"/>
  <c r="AB117" i="2"/>
  <c r="X117" i="2"/>
  <c r="AE117" i="2"/>
  <c r="AA117" i="2"/>
  <c r="AD117" i="2"/>
  <c r="Z117" i="2"/>
  <c r="AF150" i="2"/>
  <c r="AB150" i="2"/>
  <c r="X150" i="2"/>
  <c r="AE150" i="2"/>
  <c r="AA150" i="2"/>
  <c r="Z150" i="2"/>
  <c r="Y150" i="2"/>
  <c r="AD150" i="2"/>
  <c r="AC150" i="2"/>
  <c r="AF18" i="2"/>
  <c r="AB18" i="2"/>
  <c r="X18" i="2"/>
  <c r="Z18" i="2"/>
  <c r="AC18" i="2"/>
  <c r="Y18" i="2"/>
  <c r="AE18" i="2"/>
  <c r="AA18" i="2"/>
  <c r="AD18" i="2"/>
  <c r="J150" i="2"/>
  <c r="F150" i="2"/>
  <c r="I150" i="2"/>
  <c r="E150" i="2"/>
  <c r="H150" i="2"/>
  <c r="G150" i="2"/>
  <c r="L150" i="2"/>
  <c r="D150" i="2"/>
  <c r="K150" i="2"/>
  <c r="J51" i="2"/>
  <c r="F51" i="2"/>
  <c r="G51" i="2"/>
  <c r="I51" i="2"/>
  <c r="E51" i="2"/>
  <c r="K51" i="2"/>
  <c r="L51" i="2"/>
  <c r="H51" i="2"/>
  <c r="D51" i="2"/>
  <c r="K84" i="2"/>
  <c r="G84" i="2"/>
  <c r="J84" i="2"/>
  <c r="F84" i="2"/>
  <c r="I84" i="2"/>
  <c r="E84" i="2"/>
  <c r="L84" i="2"/>
  <c r="H84" i="2"/>
  <c r="D84" i="2"/>
  <c r="AF51" i="2"/>
  <c r="AB51" i="2"/>
  <c r="X51" i="2"/>
  <c r="Y51" i="2"/>
  <c r="AE51" i="2"/>
  <c r="AA51" i="2"/>
  <c r="AC51" i="2"/>
  <c r="AD51" i="2"/>
  <c r="Z51" i="2"/>
  <c r="J117" i="2"/>
  <c r="F117" i="2"/>
  <c r="I117" i="2"/>
  <c r="E117" i="2"/>
  <c r="K117" i="2"/>
  <c r="H117" i="2"/>
  <c r="G117" i="2"/>
  <c r="L117" i="2"/>
  <c r="D117" i="2"/>
  <c r="J18" i="2"/>
  <c r="F18" i="2"/>
  <c r="D18" i="2"/>
  <c r="G18" i="2"/>
  <c r="I18" i="2"/>
  <c r="E18" i="2"/>
  <c r="H18" i="2"/>
  <c r="K18" i="2"/>
  <c r="L18" i="2"/>
  <c r="AC84" i="2"/>
  <c r="Y84" i="2"/>
  <c r="AF84" i="2"/>
  <c r="AB84" i="2"/>
  <c r="X84" i="2"/>
  <c r="AE84" i="2"/>
  <c r="AA84" i="2"/>
  <c r="Z84" i="2"/>
  <c r="AD84" i="2"/>
  <c r="K183" i="2"/>
  <c r="G183" i="2"/>
  <c r="J183" i="2"/>
  <c r="F183" i="2"/>
  <c r="I183" i="2"/>
  <c r="E183" i="2"/>
  <c r="L183" i="2"/>
  <c r="H183" i="2"/>
  <c r="D183" i="2"/>
  <c r="A52" i="2"/>
  <c r="B53" i="2"/>
  <c r="B86" i="2"/>
  <c r="A85" i="2"/>
  <c r="B185" i="2"/>
  <c r="A184" i="2"/>
  <c r="V86" i="2"/>
  <c r="U85" i="2"/>
  <c r="B20" i="2"/>
  <c r="A19" i="2"/>
  <c r="V152" i="2"/>
  <c r="U151" i="2"/>
  <c r="B119" i="2"/>
  <c r="A118" i="2"/>
  <c r="V119" i="2"/>
  <c r="U118" i="2"/>
  <c r="U19" i="2"/>
  <c r="V20" i="2"/>
  <c r="U52" i="2"/>
  <c r="V53" i="2"/>
  <c r="B152" i="2"/>
  <c r="A151" i="2"/>
  <c r="W20" i="2" l="1"/>
  <c r="AG20" i="2"/>
  <c r="AJ20" i="2"/>
  <c r="AI20" i="2"/>
  <c r="C53" i="2"/>
  <c r="M53" i="2"/>
  <c r="P53" i="2"/>
  <c r="O53" i="2"/>
  <c r="C152" i="2"/>
  <c r="P152" i="2"/>
  <c r="O152" i="2"/>
  <c r="M152" i="2"/>
  <c r="C119" i="2"/>
  <c r="O119" i="2"/>
  <c r="M119" i="2"/>
  <c r="P119" i="2"/>
  <c r="C20" i="2"/>
  <c r="M20" i="2"/>
  <c r="P20" i="2"/>
  <c r="O20" i="2"/>
  <c r="C185" i="2"/>
  <c r="P185" i="2"/>
  <c r="O185" i="2"/>
  <c r="M185" i="2"/>
  <c r="W53" i="2"/>
  <c r="AG53" i="2"/>
  <c r="AJ53" i="2"/>
  <c r="AI53" i="2"/>
  <c r="W119" i="2"/>
  <c r="AI119" i="2"/>
  <c r="AG119" i="2"/>
  <c r="AJ119" i="2"/>
  <c r="W152" i="2"/>
  <c r="AJ152" i="2"/>
  <c r="AI152" i="2"/>
  <c r="AG152" i="2"/>
  <c r="W86" i="2"/>
  <c r="AG86" i="2"/>
  <c r="AJ86" i="2"/>
  <c r="AI86" i="2"/>
  <c r="C86" i="2"/>
  <c r="M86" i="2"/>
  <c r="P86" i="2"/>
  <c r="O86" i="2"/>
  <c r="J151" i="2"/>
  <c r="F151" i="2"/>
  <c r="I151" i="2"/>
  <c r="E151" i="2"/>
  <c r="L151" i="2"/>
  <c r="D151" i="2"/>
  <c r="K151" i="2"/>
  <c r="H151" i="2"/>
  <c r="G151" i="2"/>
  <c r="K118" i="2"/>
  <c r="G118" i="2"/>
  <c r="J118" i="2"/>
  <c r="F118" i="2"/>
  <c r="I118" i="2"/>
  <c r="E118" i="2"/>
  <c r="D118" i="2"/>
  <c r="L118" i="2"/>
  <c r="H118" i="2"/>
  <c r="AF52" i="2"/>
  <c r="AB52" i="2"/>
  <c r="X52" i="2"/>
  <c r="AC52" i="2"/>
  <c r="AE52" i="2"/>
  <c r="AA52" i="2"/>
  <c r="Y52" i="2"/>
  <c r="AD52" i="2"/>
  <c r="Z52" i="2"/>
  <c r="AC118" i="2"/>
  <c r="Y118" i="2"/>
  <c r="AF118" i="2"/>
  <c r="AB118" i="2"/>
  <c r="X118" i="2"/>
  <c r="AE118" i="2"/>
  <c r="AA118" i="2"/>
  <c r="AD118" i="2"/>
  <c r="Z118" i="2"/>
  <c r="AF151" i="2"/>
  <c r="AB151" i="2"/>
  <c r="X151" i="2"/>
  <c r="AE151" i="2"/>
  <c r="AA151" i="2"/>
  <c r="AD151" i="2"/>
  <c r="AC151" i="2"/>
  <c r="Z151" i="2"/>
  <c r="Y151" i="2"/>
  <c r="AD19" i="2"/>
  <c r="Z19" i="2"/>
  <c r="AF19" i="2"/>
  <c r="X19" i="2"/>
  <c r="AE19" i="2"/>
  <c r="AC19" i="2"/>
  <c r="Y19" i="2"/>
  <c r="AB19" i="2"/>
  <c r="AA19" i="2"/>
  <c r="L19" i="2"/>
  <c r="H19" i="2"/>
  <c r="D19" i="2"/>
  <c r="F19" i="2"/>
  <c r="E19" i="2"/>
  <c r="K19" i="2"/>
  <c r="G19" i="2"/>
  <c r="I19" i="2"/>
  <c r="J19" i="2"/>
  <c r="AC85" i="2"/>
  <c r="Y85" i="2"/>
  <c r="AF85" i="2"/>
  <c r="AB85" i="2"/>
  <c r="X85" i="2"/>
  <c r="AE85" i="2"/>
  <c r="AA85" i="2"/>
  <c r="AD85" i="2"/>
  <c r="Z85" i="2"/>
  <c r="I184" i="2"/>
  <c r="E184" i="2"/>
  <c r="L184" i="2"/>
  <c r="H184" i="2"/>
  <c r="D184" i="2"/>
  <c r="K184" i="2"/>
  <c r="G184" i="2"/>
  <c r="F184" i="2"/>
  <c r="J184" i="2"/>
  <c r="K85" i="2"/>
  <c r="G85" i="2"/>
  <c r="J85" i="2"/>
  <c r="F85" i="2"/>
  <c r="I85" i="2"/>
  <c r="E85" i="2"/>
  <c r="H85" i="2"/>
  <c r="D85" i="2"/>
  <c r="L85" i="2"/>
  <c r="J52" i="2"/>
  <c r="F52" i="2"/>
  <c r="K52" i="2"/>
  <c r="I52" i="2"/>
  <c r="E52" i="2"/>
  <c r="G52" i="2"/>
  <c r="L52" i="2"/>
  <c r="H52" i="2"/>
  <c r="D52" i="2"/>
  <c r="B153" i="2"/>
  <c r="A152" i="2"/>
  <c r="U53" i="2"/>
  <c r="V54" i="2"/>
  <c r="B87" i="2"/>
  <c r="A86" i="2"/>
  <c r="B120" i="2"/>
  <c r="A119" i="2"/>
  <c r="B21" i="2"/>
  <c r="A20" i="2"/>
  <c r="V87" i="2"/>
  <c r="U86" i="2"/>
  <c r="B186" i="2"/>
  <c r="A185" i="2"/>
  <c r="V120" i="2"/>
  <c r="U119" i="2"/>
  <c r="A53" i="2"/>
  <c r="B54" i="2"/>
  <c r="U20" i="2"/>
  <c r="V21" i="2"/>
  <c r="U152" i="2"/>
  <c r="V153" i="2"/>
  <c r="W153" i="2" l="1"/>
  <c r="AJ153" i="2"/>
  <c r="AI153" i="2"/>
  <c r="AG153" i="2"/>
  <c r="C186" i="2"/>
  <c r="P186" i="2"/>
  <c r="O186" i="2"/>
  <c r="M186" i="2"/>
  <c r="C21" i="2"/>
  <c r="M21" i="2"/>
  <c r="P21" i="2"/>
  <c r="O21" i="2"/>
  <c r="C87" i="2"/>
  <c r="M87" i="2"/>
  <c r="P87" i="2"/>
  <c r="O87" i="2"/>
  <c r="C153" i="2"/>
  <c r="P153" i="2"/>
  <c r="O153" i="2"/>
  <c r="M153" i="2"/>
  <c r="W21" i="2"/>
  <c r="AG21" i="2"/>
  <c r="AJ21" i="2"/>
  <c r="AI21" i="2"/>
  <c r="W54" i="2"/>
  <c r="AG54" i="2"/>
  <c r="AJ54" i="2"/>
  <c r="AI54" i="2"/>
  <c r="C54" i="2"/>
  <c r="M54" i="2"/>
  <c r="P54" i="2"/>
  <c r="O54" i="2"/>
  <c r="W120" i="2"/>
  <c r="AI120" i="2"/>
  <c r="AG120" i="2"/>
  <c r="AJ120" i="2"/>
  <c r="W87" i="2"/>
  <c r="AG87" i="2"/>
  <c r="AJ87" i="2"/>
  <c r="AI87" i="2"/>
  <c r="C120" i="2"/>
  <c r="O120" i="2"/>
  <c r="M120" i="2"/>
  <c r="P120" i="2"/>
  <c r="AF152" i="2"/>
  <c r="AB152" i="2"/>
  <c r="X152" i="2"/>
  <c r="AE152" i="2"/>
  <c r="AA152" i="2"/>
  <c r="Z152" i="2"/>
  <c r="Y152" i="2"/>
  <c r="AD152" i="2"/>
  <c r="AC152" i="2"/>
  <c r="J152" i="2"/>
  <c r="F152" i="2"/>
  <c r="I152" i="2"/>
  <c r="E152" i="2"/>
  <c r="H152" i="2"/>
  <c r="G152" i="2"/>
  <c r="L152" i="2"/>
  <c r="D152" i="2"/>
  <c r="K152" i="2"/>
  <c r="K86" i="2"/>
  <c r="G86" i="2"/>
  <c r="J86" i="2"/>
  <c r="F86" i="2"/>
  <c r="I86" i="2"/>
  <c r="E86" i="2"/>
  <c r="D86" i="2"/>
  <c r="H86" i="2"/>
  <c r="L86" i="2"/>
  <c r="AC53" i="2"/>
  <c r="Y53" i="2"/>
  <c r="AF53" i="2"/>
  <c r="AB53" i="2"/>
  <c r="X53" i="2"/>
  <c r="AD53" i="2"/>
  <c r="AA53" i="2"/>
  <c r="AE53" i="2"/>
  <c r="Z53" i="2"/>
  <c r="AC20" i="2"/>
  <c r="Y20" i="2"/>
  <c r="AA20" i="2"/>
  <c r="Z20" i="2"/>
  <c r="AF20" i="2"/>
  <c r="AB20" i="2"/>
  <c r="X20" i="2"/>
  <c r="AE20" i="2"/>
  <c r="AD20" i="2"/>
  <c r="AC119" i="2"/>
  <c r="Y119" i="2"/>
  <c r="AF119" i="2"/>
  <c r="AB119" i="2"/>
  <c r="X119" i="2"/>
  <c r="AE119" i="2"/>
  <c r="AA119" i="2"/>
  <c r="Z119" i="2"/>
  <c r="AD119" i="2"/>
  <c r="K119" i="2"/>
  <c r="G119" i="2"/>
  <c r="J119" i="2"/>
  <c r="F119" i="2"/>
  <c r="I119" i="2"/>
  <c r="E119" i="2"/>
  <c r="L119" i="2"/>
  <c r="H119" i="2"/>
  <c r="D119" i="2"/>
  <c r="K53" i="2"/>
  <c r="G53" i="2"/>
  <c r="J53" i="2"/>
  <c r="F53" i="2"/>
  <c r="L53" i="2"/>
  <c r="D53" i="2"/>
  <c r="I53" i="2"/>
  <c r="E53" i="2"/>
  <c r="H53" i="2"/>
  <c r="K185" i="2"/>
  <c r="G185" i="2"/>
  <c r="J185" i="2"/>
  <c r="F185" i="2"/>
  <c r="I185" i="2"/>
  <c r="E185" i="2"/>
  <c r="L185" i="2"/>
  <c r="H185" i="2"/>
  <c r="D185" i="2"/>
  <c r="AC86" i="2"/>
  <c r="Y86" i="2"/>
  <c r="AF86" i="2"/>
  <c r="AB86" i="2"/>
  <c r="X86" i="2"/>
  <c r="AE86" i="2"/>
  <c r="AA86" i="2"/>
  <c r="AD86" i="2"/>
  <c r="Z86" i="2"/>
  <c r="K20" i="2"/>
  <c r="G20" i="2"/>
  <c r="H20" i="2"/>
  <c r="J20" i="2"/>
  <c r="F20" i="2"/>
  <c r="I20" i="2"/>
  <c r="L20" i="2"/>
  <c r="D20" i="2"/>
  <c r="E20" i="2"/>
  <c r="A54" i="2"/>
  <c r="B55" i="2"/>
  <c r="V88" i="2"/>
  <c r="U87" i="2"/>
  <c r="B121" i="2"/>
  <c r="A120" i="2"/>
  <c r="U153" i="2"/>
  <c r="V154" i="2"/>
  <c r="U21" i="2"/>
  <c r="V22" i="2"/>
  <c r="A21" i="2"/>
  <c r="B22" i="2"/>
  <c r="U54" i="2"/>
  <c r="V55" i="2"/>
  <c r="A153" i="2"/>
  <c r="B154" i="2"/>
  <c r="B187" i="2"/>
  <c r="A186" i="2"/>
  <c r="B88" i="2"/>
  <c r="A87" i="2"/>
  <c r="V121" i="2"/>
  <c r="U120" i="2"/>
  <c r="W55" i="2" l="1"/>
  <c r="AG55" i="2"/>
  <c r="AJ55" i="2"/>
  <c r="AI55" i="2"/>
  <c r="W22" i="2"/>
  <c r="AG22" i="2"/>
  <c r="AJ22" i="2"/>
  <c r="AI22" i="2"/>
  <c r="C55" i="2"/>
  <c r="M55" i="2"/>
  <c r="P55" i="2"/>
  <c r="O55" i="2"/>
  <c r="W121" i="2"/>
  <c r="AI121" i="2"/>
  <c r="AG121" i="2"/>
  <c r="AJ121" i="2"/>
  <c r="C121" i="2"/>
  <c r="O121" i="2"/>
  <c r="M121" i="2"/>
  <c r="P121" i="2"/>
  <c r="C187" i="2"/>
  <c r="P187" i="2"/>
  <c r="O187" i="2"/>
  <c r="M187" i="2"/>
  <c r="C154" i="2"/>
  <c r="P154" i="2"/>
  <c r="O154" i="2"/>
  <c r="M154" i="2"/>
  <c r="C22" i="2"/>
  <c r="M22" i="2"/>
  <c r="P22" i="2"/>
  <c r="O22" i="2"/>
  <c r="W154" i="2"/>
  <c r="AJ154" i="2"/>
  <c r="AI154" i="2"/>
  <c r="AG154" i="2"/>
  <c r="C88" i="2"/>
  <c r="M88" i="2"/>
  <c r="P88" i="2"/>
  <c r="O88" i="2"/>
  <c r="W88" i="2"/>
  <c r="AG88" i="2"/>
  <c r="AJ88" i="2"/>
  <c r="AI88" i="2"/>
  <c r="AC120" i="2"/>
  <c r="Y120" i="2"/>
  <c r="AF120" i="2"/>
  <c r="AB120" i="2"/>
  <c r="X120" i="2"/>
  <c r="AE120" i="2"/>
  <c r="AA120" i="2"/>
  <c r="AD120" i="2"/>
  <c r="Z120" i="2"/>
  <c r="K120" i="2"/>
  <c r="G120" i="2"/>
  <c r="J120" i="2"/>
  <c r="F120" i="2"/>
  <c r="I120" i="2"/>
  <c r="E120" i="2"/>
  <c r="L120" i="2"/>
  <c r="H120" i="2"/>
  <c r="D120" i="2"/>
  <c r="J153" i="2"/>
  <c r="F153" i="2"/>
  <c r="I153" i="2"/>
  <c r="E153" i="2"/>
  <c r="L153" i="2"/>
  <c r="D153" i="2"/>
  <c r="K153" i="2"/>
  <c r="H153" i="2"/>
  <c r="G153" i="2"/>
  <c r="I21" i="2"/>
  <c r="E21" i="2"/>
  <c r="G21" i="2"/>
  <c r="J21" i="2"/>
  <c r="L21" i="2"/>
  <c r="H21" i="2"/>
  <c r="D21" i="2"/>
  <c r="K21" i="2"/>
  <c r="F21" i="2"/>
  <c r="AF153" i="2"/>
  <c r="AB153" i="2"/>
  <c r="X153" i="2"/>
  <c r="AE153" i="2"/>
  <c r="AA153" i="2"/>
  <c r="AD153" i="2"/>
  <c r="AC153" i="2"/>
  <c r="Z153" i="2"/>
  <c r="Y153" i="2"/>
  <c r="K87" i="2"/>
  <c r="G87" i="2"/>
  <c r="J87" i="2"/>
  <c r="F87" i="2"/>
  <c r="I87" i="2"/>
  <c r="E87" i="2"/>
  <c r="L87" i="2"/>
  <c r="D87" i="2"/>
  <c r="H87" i="2"/>
  <c r="I186" i="2"/>
  <c r="E186" i="2"/>
  <c r="L186" i="2"/>
  <c r="H186" i="2"/>
  <c r="D186" i="2"/>
  <c r="K186" i="2"/>
  <c r="G186" i="2"/>
  <c r="J186" i="2"/>
  <c r="F186" i="2"/>
  <c r="AC54" i="2"/>
  <c r="Y54" i="2"/>
  <c r="AF54" i="2"/>
  <c r="AB54" i="2"/>
  <c r="X54" i="2"/>
  <c r="AE54" i="2"/>
  <c r="AA54" i="2"/>
  <c r="Z54" i="2"/>
  <c r="AD54" i="2"/>
  <c r="AE21" i="2"/>
  <c r="AA21" i="2"/>
  <c r="AC21" i="2"/>
  <c r="AB21" i="2"/>
  <c r="AD21" i="2"/>
  <c r="Z21" i="2"/>
  <c r="AF21" i="2"/>
  <c r="X21" i="2"/>
  <c r="Y21" i="2"/>
  <c r="AC87" i="2"/>
  <c r="Y87" i="2"/>
  <c r="AF87" i="2"/>
  <c r="AB87" i="2"/>
  <c r="X87" i="2"/>
  <c r="AE87" i="2"/>
  <c r="AA87" i="2"/>
  <c r="Z87" i="2"/>
  <c r="AD87" i="2"/>
  <c r="K54" i="2"/>
  <c r="G54" i="2"/>
  <c r="J54" i="2"/>
  <c r="F54" i="2"/>
  <c r="I54" i="2"/>
  <c r="E54" i="2"/>
  <c r="L54" i="2"/>
  <c r="H54" i="2"/>
  <c r="D54" i="2"/>
  <c r="B89" i="2"/>
  <c r="A88" i="2"/>
  <c r="B188" i="2"/>
  <c r="A187" i="2"/>
  <c r="B23" i="2"/>
  <c r="A22" i="2"/>
  <c r="A55" i="2"/>
  <c r="B56" i="2"/>
  <c r="V122" i="2"/>
  <c r="U121" i="2"/>
  <c r="A154" i="2"/>
  <c r="B155" i="2"/>
  <c r="U55" i="2"/>
  <c r="V56" i="2"/>
  <c r="V23" i="2"/>
  <c r="U22" i="2"/>
  <c r="B122" i="2"/>
  <c r="A121" i="2"/>
  <c r="U154" i="2"/>
  <c r="V155" i="2"/>
  <c r="V89" i="2"/>
  <c r="U88" i="2"/>
  <c r="W155" i="2" l="1"/>
  <c r="AJ155" i="2"/>
  <c r="AI155" i="2"/>
  <c r="AG155" i="2"/>
  <c r="W56" i="2"/>
  <c r="AG56" i="2"/>
  <c r="AJ56" i="2"/>
  <c r="AI56" i="2"/>
  <c r="W89" i="2"/>
  <c r="AG89" i="2"/>
  <c r="AJ89" i="2"/>
  <c r="AI89" i="2"/>
  <c r="C122" i="2"/>
  <c r="O122" i="2"/>
  <c r="M122" i="2"/>
  <c r="P122" i="2"/>
  <c r="W122" i="2"/>
  <c r="AI122" i="2"/>
  <c r="AG122" i="2"/>
  <c r="AJ122" i="2"/>
  <c r="C23" i="2"/>
  <c r="M23" i="2"/>
  <c r="P23" i="2"/>
  <c r="O23" i="2"/>
  <c r="C89" i="2"/>
  <c r="M89" i="2"/>
  <c r="P89" i="2"/>
  <c r="O89" i="2"/>
  <c r="C155" i="2"/>
  <c r="P155" i="2"/>
  <c r="O155" i="2"/>
  <c r="M155" i="2"/>
  <c r="C56" i="2"/>
  <c r="M56" i="2"/>
  <c r="P56" i="2"/>
  <c r="O56" i="2"/>
  <c r="W23" i="2"/>
  <c r="AG23" i="2"/>
  <c r="AJ23" i="2"/>
  <c r="AI23" i="2"/>
  <c r="C188" i="2"/>
  <c r="P188" i="2"/>
  <c r="O188" i="2"/>
  <c r="M188" i="2"/>
  <c r="AC121" i="2"/>
  <c r="Y121" i="2"/>
  <c r="AF121" i="2"/>
  <c r="AB121" i="2"/>
  <c r="X121" i="2"/>
  <c r="AE121" i="2"/>
  <c r="AA121" i="2"/>
  <c r="AD121" i="2"/>
  <c r="Z121" i="2"/>
  <c r="K121" i="2"/>
  <c r="G121" i="2"/>
  <c r="J121" i="2"/>
  <c r="F121" i="2"/>
  <c r="I121" i="2"/>
  <c r="E121" i="2"/>
  <c r="H121" i="2"/>
  <c r="D121" i="2"/>
  <c r="L121" i="2"/>
  <c r="AC88" i="2"/>
  <c r="Y88" i="2"/>
  <c r="AF88" i="2"/>
  <c r="AB88" i="2"/>
  <c r="X88" i="2"/>
  <c r="AE88" i="2"/>
  <c r="AA88" i="2"/>
  <c r="Z88" i="2"/>
  <c r="AD88" i="2"/>
  <c r="AF154" i="2"/>
  <c r="AB154" i="2"/>
  <c r="X154" i="2"/>
  <c r="AE154" i="2"/>
  <c r="AA154" i="2"/>
  <c r="Z154" i="2"/>
  <c r="Y154" i="2"/>
  <c r="AD154" i="2"/>
  <c r="AC154" i="2"/>
  <c r="AD22" i="2"/>
  <c r="Z22" i="2"/>
  <c r="AF22" i="2"/>
  <c r="AB22" i="2"/>
  <c r="AE22" i="2"/>
  <c r="AC22" i="2"/>
  <c r="Y22" i="2"/>
  <c r="X22" i="2"/>
  <c r="AA22" i="2"/>
  <c r="J154" i="2"/>
  <c r="F154" i="2"/>
  <c r="I154" i="2"/>
  <c r="E154" i="2"/>
  <c r="H154" i="2"/>
  <c r="G154" i="2"/>
  <c r="L154" i="2"/>
  <c r="D154" i="2"/>
  <c r="K154" i="2"/>
  <c r="K55" i="2"/>
  <c r="G55" i="2"/>
  <c r="J55" i="2"/>
  <c r="F55" i="2"/>
  <c r="I55" i="2"/>
  <c r="E55" i="2"/>
  <c r="H55" i="2"/>
  <c r="D55" i="2"/>
  <c r="L55" i="2"/>
  <c r="K187" i="2"/>
  <c r="G187" i="2"/>
  <c r="J187" i="2"/>
  <c r="F187" i="2"/>
  <c r="I187" i="2"/>
  <c r="E187" i="2"/>
  <c r="H187" i="2"/>
  <c r="D187" i="2"/>
  <c r="L187" i="2"/>
  <c r="K88" i="2"/>
  <c r="G88" i="2"/>
  <c r="J88" i="2"/>
  <c r="F88" i="2"/>
  <c r="I88" i="2"/>
  <c r="E88" i="2"/>
  <c r="L88" i="2"/>
  <c r="H88" i="2"/>
  <c r="D88" i="2"/>
  <c r="AC55" i="2"/>
  <c r="Y55" i="2"/>
  <c r="AF55" i="2"/>
  <c r="AB55" i="2"/>
  <c r="X55" i="2"/>
  <c r="AE55" i="2"/>
  <c r="AA55" i="2"/>
  <c r="AD55" i="2"/>
  <c r="Z55" i="2"/>
  <c r="L22" i="2"/>
  <c r="H22" i="2"/>
  <c r="D22" i="2"/>
  <c r="F22" i="2"/>
  <c r="E22" i="2"/>
  <c r="K22" i="2"/>
  <c r="G22" i="2"/>
  <c r="I22" i="2"/>
  <c r="J22" i="2"/>
  <c r="U155" i="2"/>
  <c r="V156" i="2"/>
  <c r="B123" i="2"/>
  <c r="A122" i="2"/>
  <c r="V123" i="2"/>
  <c r="U122" i="2"/>
  <c r="U23" i="2"/>
  <c r="V24" i="2"/>
  <c r="A155" i="2"/>
  <c r="B156" i="2"/>
  <c r="B24" i="2"/>
  <c r="A23" i="2"/>
  <c r="B189" i="2"/>
  <c r="A188" i="2"/>
  <c r="V90" i="2"/>
  <c r="U89" i="2"/>
  <c r="U56" i="2"/>
  <c r="V57" i="2"/>
  <c r="A56" i="2"/>
  <c r="B57" i="2"/>
  <c r="B90" i="2"/>
  <c r="A89" i="2"/>
  <c r="W90" i="2" l="1"/>
  <c r="AG90" i="2"/>
  <c r="AJ90" i="2"/>
  <c r="AI90" i="2"/>
  <c r="W57" i="2"/>
  <c r="AG57" i="2"/>
  <c r="AJ57" i="2"/>
  <c r="AI57" i="2"/>
  <c r="C156" i="2"/>
  <c r="P156" i="2"/>
  <c r="O156" i="2"/>
  <c r="M156" i="2"/>
  <c r="W156" i="2"/>
  <c r="AJ156" i="2"/>
  <c r="AI156" i="2"/>
  <c r="AG156" i="2"/>
  <c r="C24" i="2"/>
  <c r="M24" i="2"/>
  <c r="P24" i="2"/>
  <c r="O24" i="2"/>
  <c r="C90" i="2"/>
  <c r="M90" i="2"/>
  <c r="P90" i="2"/>
  <c r="O90" i="2"/>
  <c r="C189" i="2"/>
  <c r="P189" i="2"/>
  <c r="O189" i="2"/>
  <c r="M189" i="2"/>
  <c r="W123" i="2"/>
  <c r="AI123" i="2"/>
  <c r="AG123" i="2"/>
  <c r="AJ123" i="2"/>
  <c r="W24" i="2"/>
  <c r="AG24" i="2"/>
  <c r="AJ24" i="2"/>
  <c r="AI24" i="2"/>
  <c r="C57" i="2"/>
  <c r="M57" i="2"/>
  <c r="P57" i="2"/>
  <c r="O57" i="2"/>
  <c r="C123" i="2"/>
  <c r="O123" i="2"/>
  <c r="M123" i="2"/>
  <c r="P123" i="2"/>
  <c r="AC122" i="2"/>
  <c r="Y122" i="2"/>
  <c r="AF122" i="2"/>
  <c r="AB122" i="2"/>
  <c r="X122" i="2"/>
  <c r="AE122" i="2"/>
  <c r="AA122" i="2"/>
  <c r="AD122" i="2"/>
  <c r="Z122" i="2"/>
  <c r="K89" i="2"/>
  <c r="G89" i="2"/>
  <c r="J89" i="2"/>
  <c r="F89" i="2"/>
  <c r="I89" i="2"/>
  <c r="E89" i="2"/>
  <c r="H89" i="2"/>
  <c r="L89" i="2"/>
  <c r="D89" i="2"/>
  <c r="K56" i="2"/>
  <c r="G56" i="2"/>
  <c r="J56" i="2"/>
  <c r="F56" i="2"/>
  <c r="I56" i="2"/>
  <c r="E56" i="2"/>
  <c r="D56" i="2"/>
  <c r="H56" i="2"/>
  <c r="L56" i="2"/>
  <c r="J23" i="2"/>
  <c r="F23" i="2"/>
  <c r="L23" i="2"/>
  <c r="G23" i="2"/>
  <c r="I23" i="2"/>
  <c r="E23" i="2"/>
  <c r="D23" i="2"/>
  <c r="K23" i="2"/>
  <c r="H23" i="2"/>
  <c r="K122" i="2"/>
  <c r="G122" i="2"/>
  <c r="J122" i="2"/>
  <c r="F122" i="2"/>
  <c r="I122" i="2"/>
  <c r="E122" i="2"/>
  <c r="D122" i="2"/>
  <c r="L122" i="2"/>
  <c r="H122" i="2"/>
  <c r="AC56" i="2"/>
  <c r="Y56" i="2"/>
  <c r="AF56" i="2"/>
  <c r="AB56" i="2"/>
  <c r="X56" i="2"/>
  <c r="AE56" i="2"/>
  <c r="AA56" i="2"/>
  <c r="AD56" i="2"/>
  <c r="Z56" i="2"/>
  <c r="AC89" i="2"/>
  <c r="Y89" i="2"/>
  <c r="AF89" i="2"/>
  <c r="AB89" i="2"/>
  <c r="X89" i="2"/>
  <c r="AE89" i="2"/>
  <c r="AA89" i="2"/>
  <c r="AD89" i="2"/>
  <c r="Z89" i="2"/>
  <c r="I188" i="2"/>
  <c r="E188" i="2"/>
  <c r="L188" i="2"/>
  <c r="H188" i="2"/>
  <c r="D188" i="2"/>
  <c r="K188" i="2"/>
  <c r="G188" i="2"/>
  <c r="J188" i="2"/>
  <c r="F188" i="2"/>
  <c r="J155" i="2"/>
  <c r="F155" i="2"/>
  <c r="I155" i="2"/>
  <c r="E155" i="2"/>
  <c r="L155" i="2"/>
  <c r="D155" i="2"/>
  <c r="K155" i="2"/>
  <c r="H155" i="2"/>
  <c r="G155" i="2"/>
  <c r="AF23" i="2"/>
  <c r="AB23" i="2"/>
  <c r="X23" i="2"/>
  <c r="AD23" i="2"/>
  <c r="AE23" i="2"/>
  <c r="AA23" i="2"/>
  <c r="Z23" i="2"/>
  <c r="AC23" i="2"/>
  <c r="Y23" i="2"/>
  <c r="AF155" i="2"/>
  <c r="AB155" i="2"/>
  <c r="X155" i="2"/>
  <c r="AE155" i="2"/>
  <c r="AA155" i="2"/>
  <c r="AD155" i="2"/>
  <c r="AC155" i="2"/>
  <c r="Z155" i="2"/>
  <c r="Y155" i="2"/>
  <c r="A57" i="2"/>
  <c r="B58" i="2"/>
  <c r="U57" i="2"/>
  <c r="V58" i="2"/>
  <c r="U24" i="2"/>
  <c r="V25" i="2"/>
  <c r="V91" i="2"/>
  <c r="U90" i="2"/>
  <c r="B190" i="2"/>
  <c r="A189" i="2"/>
  <c r="A156" i="2"/>
  <c r="B157" i="2"/>
  <c r="U156" i="2"/>
  <c r="V157" i="2"/>
  <c r="B91" i="2"/>
  <c r="A90" i="2"/>
  <c r="A24" i="2"/>
  <c r="B25" i="2"/>
  <c r="B124" i="2"/>
  <c r="A123" i="2"/>
  <c r="V124" i="2"/>
  <c r="U123" i="2"/>
  <c r="C25" i="2" l="1"/>
  <c r="M25" i="2"/>
  <c r="P25" i="2"/>
  <c r="O25" i="2"/>
  <c r="W157" i="2"/>
  <c r="AJ157" i="2"/>
  <c r="AI157" i="2"/>
  <c r="AG157" i="2"/>
  <c r="W25" i="2"/>
  <c r="AG25" i="2"/>
  <c r="AJ25" i="2"/>
  <c r="AI25" i="2"/>
  <c r="C58" i="2"/>
  <c r="M58" i="2"/>
  <c r="P58" i="2"/>
  <c r="O58" i="2"/>
  <c r="C91" i="2"/>
  <c r="M91" i="2"/>
  <c r="P91" i="2"/>
  <c r="O91" i="2"/>
  <c r="W124" i="2"/>
  <c r="AI124" i="2"/>
  <c r="AG124" i="2"/>
  <c r="AJ124" i="2"/>
  <c r="C190" i="2"/>
  <c r="P190" i="2"/>
  <c r="O190" i="2"/>
  <c r="M190" i="2"/>
  <c r="C157" i="2"/>
  <c r="P157" i="2"/>
  <c r="O157" i="2"/>
  <c r="M157" i="2"/>
  <c r="W58" i="2"/>
  <c r="AG58" i="2"/>
  <c r="AJ58" i="2"/>
  <c r="AI58" i="2"/>
  <c r="C124" i="2"/>
  <c r="O124" i="2"/>
  <c r="M124" i="2"/>
  <c r="P124" i="2"/>
  <c r="W91" i="2"/>
  <c r="AG91" i="2"/>
  <c r="AJ91" i="2"/>
  <c r="AI91" i="2"/>
  <c r="AC123" i="2"/>
  <c r="Y123" i="2"/>
  <c r="AF123" i="2"/>
  <c r="AB123" i="2"/>
  <c r="X123" i="2"/>
  <c r="AE123" i="2"/>
  <c r="AA123" i="2"/>
  <c r="Z123" i="2"/>
  <c r="AD123" i="2"/>
  <c r="J156" i="2"/>
  <c r="F156" i="2"/>
  <c r="I156" i="2"/>
  <c r="E156" i="2"/>
  <c r="H156" i="2"/>
  <c r="G156" i="2"/>
  <c r="L156" i="2"/>
  <c r="D156" i="2"/>
  <c r="K156" i="2"/>
  <c r="AC57" i="2"/>
  <c r="Y57" i="2"/>
  <c r="AF57" i="2"/>
  <c r="AB57" i="2"/>
  <c r="X57" i="2"/>
  <c r="AE57" i="2"/>
  <c r="AA57" i="2"/>
  <c r="Z57" i="2"/>
  <c r="AD57" i="2"/>
  <c r="K123" i="2"/>
  <c r="G123" i="2"/>
  <c r="J123" i="2"/>
  <c r="F123" i="2"/>
  <c r="I123" i="2"/>
  <c r="E123" i="2"/>
  <c r="L123" i="2"/>
  <c r="H123" i="2"/>
  <c r="D123" i="2"/>
  <c r="I24" i="2"/>
  <c r="E24" i="2"/>
  <c r="G24" i="2"/>
  <c r="F24" i="2"/>
  <c r="L24" i="2"/>
  <c r="H24" i="2"/>
  <c r="D24" i="2"/>
  <c r="K24" i="2"/>
  <c r="J24" i="2"/>
  <c r="K90" i="2"/>
  <c r="G90" i="2"/>
  <c r="J90" i="2"/>
  <c r="F90" i="2"/>
  <c r="I90" i="2"/>
  <c r="E90" i="2"/>
  <c r="D90" i="2"/>
  <c r="H90" i="2"/>
  <c r="L90" i="2"/>
  <c r="AF156" i="2"/>
  <c r="AB156" i="2"/>
  <c r="X156" i="2"/>
  <c r="AE156" i="2"/>
  <c r="AA156" i="2"/>
  <c r="Z156" i="2"/>
  <c r="Y156" i="2"/>
  <c r="AD156" i="2"/>
  <c r="AC156" i="2"/>
  <c r="K189" i="2"/>
  <c r="G189" i="2"/>
  <c r="J189" i="2"/>
  <c r="F189" i="2"/>
  <c r="I189" i="2"/>
  <c r="E189" i="2"/>
  <c r="D189" i="2"/>
  <c r="L189" i="2"/>
  <c r="H189" i="2"/>
  <c r="AC90" i="2"/>
  <c r="Y90" i="2"/>
  <c r="AF90" i="2"/>
  <c r="AB90" i="2"/>
  <c r="X90" i="2"/>
  <c r="AE90" i="2"/>
  <c r="AA90" i="2"/>
  <c r="AD90" i="2"/>
  <c r="Z90" i="2"/>
  <c r="AE24" i="2"/>
  <c r="AA24" i="2"/>
  <c r="Y24" i="2"/>
  <c r="AF24" i="2"/>
  <c r="X24" i="2"/>
  <c r="AD24" i="2"/>
  <c r="Z24" i="2"/>
  <c r="AC24" i="2"/>
  <c r="AB24" i="2"/>
  <c r="K57" i="2"/>
  <c r="G57" i="2"/>
  <c r="J57" i="2"/>
  <c r="F57" i="2"/>
  <c r="I57" i="2"/>
  <c r="E57" i="2"/>
  <c r="D57" i="2"/>
  <c r="L57" i="2"/>
  <c r="H57" i="2"/>
  <c r="V158" i="2"/>
  <c r="U157" i="2"/>
  <c r="V125" i="2"/>
  <c r="U124" i="2"/>
  <c r="B191" i="2"/>
  <c r="A190" i="2"/>
  <c r="A58" i="2"/>
  <c r="B59" i="2"/>
  <c r="B125" i="2"/>
  <c r="A124" i="2"/>
  <c r="V26" i="2"/>
  <c r="U25" i="2"/>
  <c r="U58" i="2"/>
  <c r="V59" i="2"/>
  <c r="B26" i="2"/>
  <c r="A25" i="2"/>
  <c r="B92" i="2"/>
  <c r="A91" i="2"/>
  <c r="B158" i="2"/>
  <c r="A157" i="2"/>
  <c r="V92" i="2"/>
  <c r="U91" i="2"/>
  <c r="W59" i="2" l="1"/>
  <c r="AG59" i="2"/>
  <c r="AJ59" i="2"/>
  <c r="AI59" i="2"/>
  <c r="C92" i="2"/>
  <c r="M92" i="2"/>
  <c r="P92" i="2"/>
  <c r="O92" i="2"/>
  <c r="C125" i="2"/>
  <c r="O125" i="2"/>
  <c r="M125" i="2"/>
  <c r="P125" i="2"/>
  <c r="C191" i="2"/>
  <c r="P191" i="2"/>
  <c r="O191" i="2"/>
  <c r="M191" i="2"/>
  <c r="W158" i="2"/>
  <c r="AJ158" i="2"/>
  <c r="AI158" i="2"/>
  <c r="AG158" i="2"/>
  <c r="W92" i="2"/>
  <c r="AG92" i="2"/>
  <c r="AJ92" i="2"/>
  <c r="AI92" i="2"/>
  <c r="C59" i="2"/>
  <c r="M59" i="2"/>
  <c r="P59" i="2"/>
  <c r="O59" i="2"/>
  <c r="C158" i="2"/>
  <c r="P158" i="2"/>
  <c r="O158" i="2"/>
  <c r="M158" i="2"/>
  <c r="C26" i="2"/>
  <c r="M26" i="2"/>
  <c r="P26" i="2"/>
  <c r="O26" i="2"/>
  <c r="W26" i="2"/>
  <c r="AG26" i="2"/>
  <c r="AJ26" i="2"/>
  <c r="AI26" i="2"/>
  <c r="W125" i="2"/>
  <c r="AI125" i="2"/>
  <c r="AG125" i="2"/>
  <c r="AJ125" i="2"/>
  <c r="J157" i="2"/>
  <c r="F157" i="2"/>
  <c r="I157" i="2"/>
  <c r="E157" i="2"/>
  <c r="L157" i="2"/>
  <c r="D157" i="2"/>
  <c r="K157" i="2"/>
  <c r="H157" i="2"/>
  <c r="G157" i="2"/>
  <c r="K124" i="2"/>
  <c r="G124" i="2"/>
  <c r="J124" i="2"/>
  <c r="F124" i="2"/>
  <c r="I124" i="2"/>
  <c r="E124" i="2"/>
  <c r="L124" i="2"/>
  <c r="H124" i="2"/>
  <c r="D124" i="2"/>
  <c r="AC91" i="2"/>
  <c r="Y91" i="2"/>
  <c r="AF91" i="2"/>
  <c r="AB91" i="2"/>
  <c r="X91" i="2"/>
  <c r="AE91" i="2"/>
  <c r="AA91" i="2"/>
  <c r="Z91" i="2"/>
  <c r="AD91" i="2"/>
  <c r="K91" i="2"/>
  <c r="G91" i="2"/>
  <c r="J91" i="2"/>
  <c r="F91" i="2"/>
  <c r="I91" i="2"/>
  <c r="E91" i="2"/>
  <c r="D91" i="2"/>
  <c r="L91" i="2"/>
  <c r="H91" i="2"/>
  <c r="K58" i="2"/>
  <c r="G58" i="2"/>
  <c r="J58" i="2"/>
  <c r="F58" i="2"/>
  <c r="I58" i="2"/>
  <c r="E58" i="2"/>
  <c r="L58" i="2"/>
  <c r="H58" i="2"/>
  <c r="D58" i="2"/>
  <c r="AF157" i="2"/>
  <c r="AB157" i="2"/>
  <c r="X157" i="2"/>
  <c r="AE157" i="2"/>
  <c r="AA157" i="2"/>
  <c r="AD157" i="2"/>
  <c r="AC157" i="2"/>
  <c r="Z157" i="2"/>
  <c r="Y157" i="2"/>
  <c r="K25" i="2"/>
  <c r="G25" i="2"/>
  <c r="H25" i="2"/>
  <c r="J25" i="2"/>
  <c r="F25" i="2"/>
  <c r="L25" i="2"/>
  <c r="D25" i="2"/>
  <c r="I25" i="2"/>
  <c r="E25" i="2"/>
  <c r="AC25" i="2"/>
  <c r="Y25" i="2"/>
  <c r="AE25" i="2"/>
  <c r="Z25" i="2"/>
  <c r="AF25" i="2"/>
  <c r="AB25" i="2"/>
  <c r="X25" i="2"/>
  <c r="AD25" i="2"/>
  <c r="AA25" i="2"/>
  <c r="AC124" i="2"/>
  <c r="Y124" i="2"/>
  <c r="AF124" i="2"/>
  <c r="AB124" i="2"/>
  <c r="X124" i="2"/>
  <c r="AE124" i="2"/>
  <c r="AA124" i="2"/>
  <c r="AD124" i="2"/>
  <c r="Z124" i="2"/>
  <c r="AC58" i="2"/>
  <c r="Y58" i="2"/>
  <c r="AF58" i="2"/>
  <c r="AB58" i="2"/>
  <c r="X58" i="2"/>
  <c r="AE58" i="2"/>
  <c r="AA58" i="2"/>
  <c r="Z58" i="2"/>
  <c r="AD58" i="2"/>
  <c r="I190" i="2"/>
  <c r="E190" i="2"/>
  <c r="L190" i="2"/>
  <c r="H190" i="2"/>
  <c r="D190" i="2"/>
  <c r="K190" i="2"/>
  <c r="G190" i="2"/>
  <c r="J190" i="2"/>
  <c r="F190" i="2"/>
  <c r="V93" i="2"/>
  <c r="U92" i="2"/>
  <c r="B27" i="2"/>
  <c r="A26" i="2"/>
  <c r="V27" i="2"/>
  <c r="U26" i="2"/>
  <c r="B192" i="2"/>
  <c r="A191" i="2"/>
  <c r="B93" i="2"/>
  <c r="A92" i="2"/>
  <c r="V126" i="2"/>
  <c r="U125" i="2"/>
  <c r="V159" i="2"/>
  <c r="U158" i="2"/>
  <c r="B159" i="2"/>
  <c r="A158" i="2"/>
  <c r="B126" i="2"/>
  <c r="A125" i="2"/>
  <c r="A59" i="2"/>
  <c r="B60" i="2"/>
  <c r="U59" i="2"/>
  <c r="V60" i="2"/>
  <c r="C159" i="2" l="1"/>
  <c r="P159" i="2"/>
  <c r="O159" i="2"/>
  <c r="M159" i="2"/>
  <c r="W60" i="2"/>
  <c r="AG60" i="2"/>
  <c r="AJ60" i="2"/>
  <c r="AI60" i="2"/>
  <c r="C60" i="2"/>
  <c r="M60" i="2"/>
  <c r="P60" i="2"/>
  <c r="O60" i="2"/>
  <c r="C126" i="2"/>
  <c r="O126" i="2"/>
  <c r="M126" i="2"/>
  <c r="P126" i="2"/>
  <c r="W159" i="2"/>
  <c r="AJ159" i="2"/>
  <c r="AI159" i="2"/>
  <c r="AG159" i="2"/>
  <c r="C93" i="2"/>
  <c r="M93" i="2"/>
  <c r="P93" i="2"/>
  <c r="O93" i="2"/>
  <c r="W27" i="2"/>
  <c r="AG27" i="2"/>
  <c r="AJ27" i="2"/>
  <c r="AI27" i="2"/>
  <c r="W93" i="2"/>
  <c r="AG93" i="2"/>
  <c r="AJ93" i="2"/>
  <c r="AI93" i="2"/>
  <c r="W126" i="2"/>
  <c r="AI126" i="2"/>
  <c r="AG126" i="2"/>
  <c r="AJ126" i="2"/>
  <c r="C192" i="2"/>
  <c r="P192" i="2"/>
  <c r="O192" i="2"/>
  <c r="M192" i="2"/>
  <c r="C27" i="2"/>
  <c r="M27" i="2"/>
  <c r="P27" i="2"/>
  <c r="O27" i="2"/>
  <c r="K125" i="2"/>
  <c r="G125" i="2"/>
  <c r="J125" i="2"/>
  <c r="F125" i="2"/>
  <c r="I125" i="2"/>
  <c r="E125" i="2"/>
  <c r="H125" i="2"/>
  <c r="D125" i="2"/>
  <c r="L125" i="2"/>
  <c r="K59" i="2"/>
  <c r="G59" i="2"/>
  <c r="J59" i="2"/>
  <c r="F59" i="2"/>
  <c r="I59" i="2"/>
  <c r="E59" i="2"/>
  <c r="H59" i="2"/>
  <c r="D59" i="2"/>
  <c r="L59" i="2"/>
  <c r="AF158" i="2"/>
  <c r="AB158" i="2"/>
  <c r="X158" i="2"/>
  <c r="AE158" i="2"/>
  <c r="AA158" i="2"/>
  <c r="Z158" i="2"/>
  <c r="Y158" i="2"/>
  <c r="AD158" i="2"/>
  <c r="AC158" i="2"/>
  <c r="K92" i="2"/>
  <c r="G92" i="2"/>
  <c r="J92" i="2"/>
  <c r="F92" i="2"/>
  <c r="I92" i="2"/>
  <c r="E92" i="2"/>
  <c r="L92" i="2"/>
  <c r="H92" i="2"/>
  <c r="D92" i="2"/>
  <c r="K191" i="2"/>
  <c r="G191" i="2"/>
  <c r="J191" i="2"/>
  <c r="F191" i="2"/>
  <c r="I191" i="2"/>
  <c r="E191" i="2"/>
  <c r="L191" i="2"/>
  <c r="H191" i="2"/>
  <c r="D191" i="2"/>
  <c r="AF26" i="2"/>
  <c r="AB26" i="2"/>
  <c r="X26" i="2"/>
  <c r="AC26" i="2"/>
  <c r="AE26" i="2"/>
  <c r="AA26" i="2"/>
  <c r="Y26" i="2"/>
  <c r="AD26" i="2"/>
  <c r="Z26" i="2"/>
  <c r="AC92" i="2"/>
  <c r="Y92" i="2"/>
  <c r="AF92" i="2"/>
  <c r="AB92" i="2"/>
  <c r="X92" i="2"/>
  <c r="AE92" i="2"/>
  <c r="AA92" i="2"/>
  <c r="Z92" i="2"/>
  <c r="AD92" i="2"/>
  <c r="AC125" i="2"/>
  <c r="Y125" i="2"/>
  <c r="AF125" i="2"/>
  <c r="AB125" i="2"/>
  <c r="X125" i="2"/>
  <c r="AE125" i="2"/>
  <c r="AA125" i="2"/>
  <c r="AD125" i="2"/>
  <c r="Z125" i="2"/>
  <c r="J26" i="2"/>
  <c r="F26" i="2"/>
  <c r="K26" i="2"/>
  <c r="I26" i="2"/>
  <c r="E26" i="2"/>
  <c r="G26" i="2"/>
  <c r="L26" i="2"/>
  <c r="H26" i="2"/>
  <c r="D26" i="2"/>
  <c r="AC59" i="2"/>
  <c r="Y59" i="2"/>
  <c r="AF59" i="2"/>
  <c r="AB59" i="2"/>
  <c r="X59" i="2"/>
  <c r="AE59" i="2"/>
  <c r="AA59" i="2"/>
  <c r="AD59" i="2"/>
  <c r="Z59" i="2"/>
  <c r="J158" i="2"/>
  <c r="F158" i="2"/>
  <c r="I158" i="2"/>
  <c r="E158" i="2"/>
  <c r="H158" i="2"/>
  <c r="G158" i="2"/>
  <c r="L158" i="2"/>
  <c r="D158" i="2"/>
  <c r="K158" i="2"/>
  <c r="B127" i="2"/>
  <c r="A126" i="2"/>
  <c r="B94" i="2"/>
  <c r="A93" i="2"/>
  <c r="B193" i="2"/>
  <c r="A192" i="2"/>
  <c r="A60" i="2"/>
  <c r="B61" i="2"/>
  <c r="V160" i="2"/>
  <c r="U159" i="2"/>
  <c r="B160" i="2"/>
  <c r="A159" i="2"/>
  <c r="V127" i="2"/>
  <c r="U126" i="2"/>
  <c r="V28" i="2"/>
  <c r="U27" i="2"/>
  <c r="B28" i="2"/>
  <c r="A27" i="2"/>
  <c r="U60" i="2"/>
  <c r="V61" i="2"/>
  <c r="V94" i="2"/>
  <c r="U93" i="2"/>
  <c r="W28" i="2" l="1"/>
  <c r="AG28" i="2"/>
  <c r="AJ28" i="2"/>
  <c r="AI28" i="2"/>
  <c r="C160" i="2"/>
  <c r="P160" i="2"/>
  <c r="O160" i="2"/>
  <c r="M160" i="2"/>
  <c r="W94" i="2"/>
  <c r="AG94" i="2"/>
  <c r="AJ94" i="2"/>
  <c r="AI94" i="2"/>
  <c r="C28" i="2"/>
  <c r="M28" i="2"/>
  <c r="P28" i="2"/>
  <c r="O28" i="2"/>
  <c r="W127" i="2"/>
  <c r="AI127" i="2"/>
  <c r="AG127" i="2"/>
  <c r="AJ127" i="2"/>
  <c r="W160" i="2"/>
  <c r="AJ160" i="2"/>
  <c r="AI160" i="2"/>
  <c r="AG160" i="2"/>
  <c r="C193" i="2"/>
  <c r="P193" i="2"/>
  <c r="O193" i="2"/>
  <c r="M193" i="2"/>
  <c r="C127" i="2"/>
  <c r="O127" i="2"/>
  <c r="M127" i="2"/>
  <c r="P127" i="2"/>
  <c r="C61" i="2"/>
  <c r="M61" i="2"/>
  <c r="P61" i="2"/>
  <c r="O61" i="2"/>
  <c r="W61" i="2"/>
  <c r="AG61" i="2"/>
  <c r="AJ61" i="2"/>
  <c r="AI61" i="2"/>
  <c r="C94" i="2"/>
  <c r="M94" i="2"/>
  <c r="P94" i="2"/>
  <c r="O94" i="2"/>
  <c r="J27" i="2"/>
  <c r="F27" i="2"/>
  <c r="G27" i="2"/>
  <c r="I27" i="2"/>
  <c r="E27" i="2"/>
  <c r="K27" i="2"/>
  <c r="L27" i="2"/>
  <c r="H27" i="2"/>
  <c r="D27" i="2"/>
  <c r="AC126" i="2"/>
  <c r="Y126" i="2"/>
  <c r="AF126" i="2"/>
  <c r="AB126" i="2"/>
  <c r="X126" i="2"/>
  <c r="AE126" i="2"/>
  <c r="AA126" i="2"/>
  <c r="AD126" i="2"/>
  <c r="Z126" i="2"/>
  <c r="K126" i="2"/>
  <c r="G126" i="2"/>
  <c r="J126" i="2"/>
  <c r="F126" i="2"/>
  <c r="I126" i="2"/>
  <c r="E126" i="2"/>
  <c r="D126" i="2"/>
  <c r="L126" i="2"/>
  <c r="H126" i="2"/>
  <c r="AC93" i="2"/>
  <c r="Y93" i="2"/>
  <c r="AF93" i="2"/>
  <c r="AB93" i="2"/>
  <c r="X93" i="2"/>
  <c r="AE93" i="2"/>
  <c r="AA93" i="2"/>
  <c r="AD93" i="2"/>
  <c r="Z93" i="2"/>
  <c r="AC60" i="2"/>
  <c r="Y60" i="2"/>
  <c r="AF60" i="2"/>
  <c r="AB60" i="2"/>
  <c r="X60" i="2"/>
  <c r="AE60" i="2"/>
  <c r="AA60" i="2"/>
  <c r="AD60" i="2"/>
  <c r="Z60" i="2"/>
  <c r="AF159" i="2"/>
  <c r="AB159" i="2"/>
  <c r="X159" i="2"/>
  <c r="AE159" i="2"/>
  <c r="AA159" i="2"/>
  <c r="AD159" i="2"/>
  <c r="AC159" i="2"/>
  <c r="Z159" i="2"/>
  <c r="Y159" i="2"/>
  <c r="K60" i="2"/>
  <c r="G60" i="2"/>
  <c r="J60" i="2"/>
  <c r="F60" i="2"/>
  <c r="I60" i="2"/>
  <c r="E60" i="2"/>
  <c r="D60" i="2"/>
  <c r="H60" i="2"/>
  <c r="L60" i="2"/>
  <c r="AF27" i="2"/>
  <c r="AB27" i="2"/>
  <c r="X27" i="2"/>
  <c r="Y27" i="2"/>
  <c r="AE27" i="2"/>
  <c r="AA27" i="2"/>
  <c r="AC27" i="2"/>
  <c r="AD27" i="2"/>
  <c r="Z27" i="2"/>
  <c r="J159" i="2"/>
  <c r="F159" i="2"/>
  <c r="I159" i="2"/>
  <c r="E159" i="2"/>
  <c r="L159" i="2"/>
  <c r="D159" i="2"/>
  <c r="K159" i="2"/>
  <c r="H159" i="2"/>
  <c r="G159" i="2"/>
  <c r="I192" i="2"/>
  <c r="E192" i="2"/>
  <c r="L192" i="2"/>
  <c r="H192" i="2"/>
  <c r="D192" i="2"/>
  <c r="K192" i="2"/>
  <c r="G192" i="2"/>
  <c r="F192" i="2"/>
  <c r="J192" i="2"/>
  <c r="K93" i="2"/>
  <c r="G93" i="2"/>
  <c r="J93" i="2"/>
  <c r="F93" i="2"/>
  <c r="I93" i="2"/>
  <c r="E93" i="2"/>
  <c r="H93" i="2"/>
  <c r="D93" i="2"/>
  <c r="L93" i="2"/>
  <c r="V161" i="2"/>
  <c r="U160" i="2"/>
  <c r="B128" i="2"/>
  <c r="A127" i="2"/>
  <c r="B161" i="2"/>
  <c r="A160" i="2"/>
  <c r="B194" i="2"/>
  <c r="A193" i="2"/>
  <c r="V95" i="2"/>
  <c r="U94" i="2"/>
  <c r="U61" i="2"/>
  <c r="V62" i="2"/>
  <c r="V29" i="2"/>
  <c r="U28" i="2"/>
  <c r="A61" i="2"/>
  <c r="B62" i="2"/>
  <c r="B29" i="2"/>
  <c r="A28" i="2"/>
  <c r="V128" i="2"/>
  <c r="U127" i="2"/>
  <c r="B95" i="2"/>
  <c r="A94" i="2"/>
  <c r="C95" i="2" l="1"/>
  <c r="M95" i="2"/>
  <c r="P95" i="2"/>
  <c r="O95" i="2"/>
  <c r="C29" i="2"/>
  <c r="M29" i="2"/>
  <c r="P29" i="2"/>
  <c r="O29" i="2"/>
  <c r="W29" i="2"/>
  <c r="AG29" i="2"/>
  <c r="AJ29" i="2"/>
  <c r="AI29" i="2"/>
  <c r="W95" i="2"/>
  <c r="AG95" i="2"/>
  <c r="AJ95" i="2"/>
  <c r="AI95" i="2"/>
  <c r="C161" i="2"/>
  <c r="P161" i="2"/>
  <c r="O161" i="2"/>
  <c r="N161" i="2"/>
  <c r="M161" i="2"/>
  <c r="W161" i="2"/>
  <c r="AJ161" i="2"/>
  <c r="AI161" i="2"/>
  <c r="AG161" i="2"/>
  <c r="C62" i="2"/>
  <c r="M62" i="2"/>
  <c r="P62" i="2"/>
  <c r="O62" i="2"/>
  <c r="W62" i="2"/>
  <c r="AG62" i="2"/>
  <c r="AJ62" i="2"/>
  <c r="AI62" i="2"/>
  <c r="W128" i="2"/>
  <c r="AI128" i="2"/>
  <c r="AG128" i="2"/>
  <c r="AJ128" i="2"/>
  <c r="C194" i="2"/>
  <c r="P194" i="2"/>
  <c r="O194" i="2"/>
  <c r="M194" i="2"/>
  <c r="C128" i="2"/>
  <c r="O128" i="2"/>
  <c r="M128" i="2"/>
  <c r="P128" i="2"/>
  <c r="J28" i="2"/>
  <c r="F28" i="2"/>
  <c r="K28" i="2"/>
  <c r="I28" i="2"/>
  <c r="E28" i="2"/>
  <c r="G28" i="2"/>
  <c r="L28" i="2"/>
  <c r="H28" i="2"/>
  <c r="D28" i="2"/>
  <c r="K61" i="2"/>
  <c r="G61" i="2"/>
  <c r="J61" i="2"/>
  <c r="F61" i="2"/>
  <c r="I61" i="2"/>
  <c r="E61" i="2"/>
  <c r="L61" i="2"/>
  <c r="D61" i="2"/>
  <c r="H61" i="2"/>
  <c r="AF28" i="2"/>
  <c r="AB28" i="2"/>
  <c r="X28" i="2"/>
  <c r="AC28" i="2"/>
  <c r="AE28" i="2"/>
  <c r="AA28" i="2"/>
  <c r="Y28" i="2"/>
  <c r="AD28" i="2"/>
  <c r="Z28" i="2"/>
  <c r="AC61" i="2"/>
  <c r="Y61" i="2"/>
  <c r="AF61" i="2"/>
  <c r="AB61" i="2"/>
  <c r="X61" i="2"/>
  <c r="AE61" i="2"/>
  <c r="AA61" i="2"/>
  <c r="Z61" i="2"/>
  <c r="AD61" i="2"/>
  <c r="AC94" i="2"/>
  <c r="Y94" i="2"/>
  <c r="AF94" i="2"/>
  <c r="AB94" i="2"/>
  <c r="X94" i="2"/>
  <c r="AE94" i="2"/>
  <c r="AA94" i="2"/>
  <c r="AD94" i="2"/>
  <c r="Z94" i="2"/>
  <c r="K193" i="2"/>
  <c r="G193" i="2"/>
  <c r="J193" i="2"/>
  <c r="F193" i="2"/>
  <c r="I193" i="2"/>
  <c r="E193" i="2"/>
  <c r="L193" i="2"/>
  <c r="H193" i="2"/>
  <c r="D193" i="2"/>
  <c r="J160" i="2"/>
  <c r="F160" i="2"/>
  <c r="I160" i="2"/>
  <c r="E160" i="2"/>
  <c r="H160" i="2"/>
  <c r="G160" i="2"/>
  <c r="L160" i="2"/>
  <c r="D160" i="2"/>
  <c r="K160" i="2"/>
  <c r="AF160" i="2"/>
  <c r="AB160" i="2"/>
  <c r="X160" i="2"/>
  <c r="AE160" i="2"/>
  <c r="AA160" i="2"/>
  <c r="Z160" i="2"/>
  <c r="Y160" i="2"/>
  <c r="AD160" i="2"/>
  <c r="AC160" i="2"/>
  <c r="AC127" i="2"/>
  <c r="Y127" i="2"/>
  <c r="AF127" i="2"/>
  <c r="AB127" i="2"/>
  <c r="X127" i="2"/>
  <c r="AE127" i="2"/>
  <c r="AA127" i="2"/>
  <c r="Z127" i="2"/>
  <c r="AD127" i="2"/>
  <c r="K127" i="2"/>
  <c r="G127" i="2"/>
  <c r="J127" i="2"/>
  <c r="F127" i="2"/>
  <c r="I127" i="2"/>
  <c r="E127" i="2"/>
  <c r="L127" i="2"/>
  <c r="H127" i="2"/>
  <c r="D127" i="2"/>
  <c r="K94" i="2"/>
  <c r="G94" i="2"/>
  <c r="J94" i="2"/>
  <c r="F94" i="2"/>
  <c r="I94" i="2"/>
  <c r="E94" i="2"/>
  <c r="D94" i="2"/>
  <c r="H94" i="2"/>
  <c r="L94" i="2"/>
  <c r="V129" i="2"/>
  <c r="U128" i="2"/>
  <c r="B129" i="2"/>
  <c r="A128" i="2"/>
  <c r="B30" i="2"/>
  <c r="A29" i="2"/>
  <c r="A62" i="2"/>
  <c r="B63" i="2"/>
  <c r="U62" i="2"/>
  <c r="V63" i="2"/>
  <c r="B96" i="2"/>
  <c r="A95" i="2"/>
  <c r="V96" i="2"/>
  <c r="U95" i="2"/>
  <c r="B162" i="2"/>
  <c r="A161" i="2"/>
  <c r="V162" i="2"/>
  <c r="U161" i="2"/>
  <c r="V30" i="2"/>
  <c r="U29" i="2"/>
  <c r="B195" i="2"/>
  <c r="A194" i="2"/>
  <c r="C162" i="2" l="1"/>
  <c r="P162" i="2"/>
  <c r="O162" i="2"/>
  <c r="M162" i="2"/>
  <c r="W63" i="2"/>
  <c r="AG63" i="2"/>
  <c r="AJ63" i="2"/>
  <c r="AI63" i="2"/>
  <c r="C195" i="2"/>
  <c r="P195" i="2"/>
  <c r="O195" i="2"/>
  <c r="M195" i="2"/>
  <c r="W162" i="2"/>
  <c r="AJ162" i="2"/>
  <c r="AI162" i="2"/>
  <c r="AG162" i="2"/>
  <c r="W96" i="2"/>
  <c r="AG96" i="2"/>
  <c r="AJ96" i="2"/>
  <c r="AI96" i="2"/>
  <c r="C30" i="2"/>
  <c r="M30" i="2"/>
  <c r="P30" i="2"/>
  <c r="O30" i="2"/>
  <c r="W129" i="2"/>
  <c r="AI129" i="2"/>
  <c r="AG129" i="2"/>
  <c r="AJ129" i="2"/>
  <c r="C63" i="2"/>
  <c r="M63" i="2"/>
  <c r="P63" i="2"/>
  <c r="O63" i="2"/>
  <c r="W30" i="2"/>
  <c r="AG30" i="2"/>
  <c r="AJ30" i="2"/>
  <c r="AI30" i="2"/>
  <c r="C96" i="2"/>
  <c r="M96" i="2"/>
  <c r="P96" i="2"/>
  <c r="O96" i="2"/>
  <c r="C129" i="2"/>
  <c r="O129" i="2"/>
  <c r="M129" i="2"/>
  <c r="P129" i="2"/>
  <c r="AC128" i="2"/>
  <c r="Y128" i="2"/>
  <c r="AF128" i="2"/>
  <c r="AB128" i="2"/>
  <c r="X128" i="2"/>
  <c r="AE128" i="2"/>
  <c r="AA128" i="2"/>
  <c r="AD128" i="2"/>
  <c r="Z128" i="2"/>
  <c r="AF161" i="2"/>
  <c r="AB161" i="2"/>
  <c r="X161" i="2"/>
  <c r="AE161" i="2"/>
  <c r="AA161" i="2"/>
  <c r="AD161" i="2"/>
  <c r="AC161" i="2"/>
  <c r="Z161" i="2"/>
  <c r="Y161" i="2"/>
  <c r="AC95" i="2"/>
  <c r="Y95" i="2"/>
  <c r="AF95" i="2"/>
  <c r="AB95" i="2"/>
  <c r="X95" i="2"/>
  <c r="AE95" i="2"/>
  <c r="AA95" i="2"/>
  <c r="Z95" i="2"/>
  <c r="AD95" i="2"/>
  <c r="K62" i="2"/>
  <c r="G62" i="2"/>
  <c r="J62" i="2"/>
  <c r="F62" i="2"/>
  <c r="I62" i="2"/>
  <c r="E62" i="2"/>
  <c r="L62" i="2"/>
  <c r="H62" i="2"/>
  <c r="D62" i="2"/>
  <c r="J29" i="2"/>
  <c r="F29" i="2"/>
  <c r="G29" i="2"/>
  <c r="I29" i="2"/>
  <c r="E29" i="2"/>
  <c r="K29" i="2"/>
  <c r="L29" i="2"/>
  <c r="H29" i="2"/>
  <c r="D29" i="2"/>
  <c r="AF29" i="2"/>
  <c r="AB29" i="2"/>
  <c r="X29" i="2"/>
  <c r="Y29" i="2"/>
  <c r="AE29" i="2"/>
  <c r="AA29" i="2"/>
  <c r="AC29" i="2"/>
  <c r="AD29" i="2"/>
  <c r="Z29" i="2"/>
  <c r="K128" i="2"/>
  <c r="G128" i="2"/>
  <c r="J128" i="2"/>
  <c r="F128" i="2"/>
  <c r="I128" i="2"/>
  <c r="E128" i="2"/>
  <c r="L128" i="2"/>
  <c r="H128" i="2"/>
  <c r="D128" i="2"/>
  <c r="I194" i="2"/>
  <c r="E194" i="2"/>
  <c r="L194" i="2"/>
  <c r="H194" i="2"/>
  <c r="D194" i="2"/>
  <c r="K194" i="2"/>
  <c r="G194" i="2"/>
  <c r="J194" i="2"/>
  <c r="F194" i="2"/>
  <c r="J161" i="2"/>
  <c r="F161" i="2"/>
  <c r="I161" i="2"/>
  <c r="E161" i="2"/>
  <c r="L161" i="2"/>
  <c r="D161" i="2"/>
  <c r="K161" i="2"/>
  <c r="H161" i="2"/>
  <c r="G161" i="2"/>
  <c r="K95" i="2"/>
  <c r="G95" i="2"/>
  <c r="J95" i="2"/>
  <c r="F95" i="2"/>
  <c r="I95" i="2"/>
  <c r="E95" i="2"/>
  <c r="L95" i="2"/>
  <c r="D95" i="2"/>
  <c r="H95" i="2"/>
  <c r="AC62" i="2"/>
  <c r="Y62" i="2"/>
  <c r="AF62" i="2"/>
  <c r="AB62" i="2"/>
  <c r="X62" i="2"/>
  <c r="AE62" i="2"/>
  <c r="AA62" i="2"/>
  <c r="Z62" i="2"/>
  <c r="AD62" i="2"/>
  <c r="V31" i="2"/>
  <c r="U30" i="2"/>
  <c r="A63" i="2"/>
  <c r="B64" i="2"/>
  <c r="V130" i="2"/>
  <c r="U129" i="2"/>
  <c r="B196" i="2"/>
  <c r="A195" i="2"/>
  <c r="V97" i="2"/>
  <c r="U96" i="2"/>
  <c r="U63" i="2"/>
  <c r="V64" i="2"/>
  <c r="B31" i="2"/>
  <c r="A30" i="2"/>
  <c r="B163" i="2"/>
  <c r="A162" i="2"/>
  <c r="V163" i="2"/>
  <c r="U162" i="2"/>
  <c r="B97" i="2"/>
  <c r="A96" i="2"/>
  <c r="B130" i="2"/>
  <c r="A129" i="2"/>
  <c r="C130" i="2" l="1"/>
  <c r="O130" i="2"/>
  <c r="M130" i="2"/>
  <c r="P130" i="2"/>
  <c r="W163" i="2"/>
  <c r="AJ163" i="2"/>
  <c r="AI163" i="2"/>
  <c r="AG163" i="2"/>
  <c r="C31" i="2"/>
  <c r="M31" i="2"/>
  <c r="P31" i="2"/>
  <c r="O31" i="2"/>
  <c r="W97" i="2"/>
  <c r="AG97" i="2"/>
  <c r="AJ97" i="2"/>
  <c r="AI97" i="2"/>
  <c r="W130" i="2"/>
  <c r="AI130" i="2"/>
  <c r="AG130" i="2"/>
  <c r="AJ130" i="2"/>
  <c r="W31" i="2"/>
  <c r="AG31" i="2"/>
  <c r="AJ31" i="2"/>
  <c r="AI31" i="2"/>
  <c r="W64" i="2"/>
  <c r="AG64" i="2"/>
  <c r="AJ64" i="2"/>
  <c r="AI64" i="2"/>
  <c r="C64" i="2"/>
  <c r="M64" i="2"/>
  <c r="P64" i="2"/>
  <c r="O64" i="2"/>
  <c r="C97" i="2"/>
  <c r="M97" i="2"/>
  <c r="P97" i="2"/>
  <c r="O97" i="2"/>
  <c r="C163" i="2"/>
  <c r="P163" i="2"/>
  <c r="O163" i="2"/>
  <c r="M163" i="2"/>
  <c r="C196" i="2"/>
  <c r="P196" i="2"/>
  <c r="O196" i="2"/>
  <c r="M196" i="2"/>
  <c r="K129" i="2"/>
  <c r="G129" i="2"/>
  <c r="J129" i="2"/>
  <c r="F129" i="2"/>
  <c r="I129" i="2"/>
  <c r="E129" i="2"/>
  <c r="H129" i="2"/>
  <c r="D129" i="2"/>
  <c r="L129" i="2"/>
  <c r="AC129" i="2"/>
  <c r="Y129" i="2"/>
  <c r="AF129" i="2"/>
  <c r="AB129" i="2"/>
  <c r="X129" i="2"/>
  <c r="AE129" i="2"/>
  <c r="AA129" i="2"/>
  <c r="AD129" i="2"/>
  <c r="Z129" i="2"/>
  <c r="AF30" i="2"/>
  <c r="AB30" i="2"/>
  <c r="X30" i="2"/>
  <c r="AC30" i="2"/>
  <c r="AE30" i="2"/>
  <c r="AA30" i="2"/>
  <c r="Y30" i="2"/>
  <c r="AD30" i="2"/>
  <c r="Z30" i="2"/>
  <c r="AF162" i="2"/>
  <c r="AB162" i="2"/>
  <c r="X162" i="2"/>
  <c r="AE162" i="2"/>
  <c r="AA162" i="2"/>
  <c r="Z162" i="2"/>
  <c r="Y162" i="2"/>
  <c r="AD162" i="2"/>
  <c r="AC162" i="2"/>
  <c r="J30" i="2"/>
  <c r="F30" i="2"/>
  <c r="K30" i="2"/>
  <c r="I30" i="2"/>
  <c r="E30" i="2"/>
  <c r="G30" i="2"/>
  <c r="L30" i="2"/>
  <c r="H30" i="2"/>
  <c r="D30" i="2"/>
  <c r="AC63" i="2"/>
  <c r="Y63" i="2"/>
  <c r="AF63" i="2"/>
  <c r="AB63" i="2"/>
  <c r="X63" i="2"/>
  <c r="AE63" i="2"/>
  <c r="AA63" i="2"/>
  <c r="AD63" i="2"/>
  <c r="Z63" i="2"/>
  <c r="AC96" i="2"/>
  <c r="Y96" i="2"/>
  <c r="AF96" i="2"/>
  <c r="AB96" i="2"/>
  <c r="X96" i="2"/>
  <c r="AE96" i="2"/>
  <c r="AA96" i="2"/>
  <c r="Z96" i="2"/>
  <c r="AD96" i="2"/>
  <c r="K195" i="2"/>
  <c r="G195" i="2"/>
  <c r="J195" i="2"/>
  <c r="F195" i="2"/>
  <c r="I195" i="2"/>
  <c r="E195" i="2"/>
  <c r="H195" i="2"/>
  <c r="D195" i="2"/>
  <c r="L195" i="2"/>
  <c r="K63" i="2"/>
  <c r="G63" i="2"/>
  <c r="J63" i="2"/>
  <c r="F63" i="2"/>
  <c r="I63" i="2"/>
  <c r="E63" i="2"/>
  <c r="H63" i="2"/>
  <c r="L63" i="2"/>
  <c r="D63" i="2"/>
  <c r="K96" i="2"/>
  <c r="G96" i="2"/>
  <c r="J96" i="2"/>
  <c r="F96" i="2"/>
  <c r="I96" i="2"/>
  <c r="E96" i="2"/>
  <c r="L96" i="2"/>
  <c r="H96" i="2"/>
  <c r="D96" i="2"/>
  <c r="J162" i="2"/>
  <c r="F162" i="2"/>
  <c r="I162" i="2"/>
  <c r="E162" i="2"/>
  <c r="H162" i="2"/>
  <c r="G162" i="2"/>
  <c r="L162" i="2"/>
  <c r="D162" i="2"/>
  <c r="K162" i="2"/>
  <c r="B131" i="2"/>
  <c r="A130" i="2"/>
  <c r="B164" i="2"/>
  <c r="A163" i="2"/>
  <c r="V98" i="2"/>
  <c r="U97" i="2"/>
  <c r="B197" i="2"/>
  <c r="A196" i="2"/>
  <c r="V131" i="2"/>
  <c r="U130" i="2"/>
  <c r="A64" i="2"/>
  <c r="B65" i="2"/>
  <c r="B98" i="2"/>
  <c r="A97" i="2"/>
  <c r="V164" i="2"/>
  <c r="U163" i="2"/>
  <c r="B32" i="2"/>
  <c r="A31" i="2"/>
  <c r="U64" i="2"/>
  <c r="V65" i="2"/>
  <c r="V32" i="2"/>
  <c r="U31" i="2"/>
  <c r="W65" i="2" l="1"/>
  <c r="AG65" i="2"/>
  <c r="AJ65" i="2"/>
  <c r="AI65" i="2"/>
  <c r="C65" i="2"/>
  <c r="M65" i="2"/>
  <c r="P65" i="2"/>
  <c r="O65" i="2"/>
  <c r="W164" i="2"/>
  <c r="AJ164" i="2"/>
  <c r="AI164" i="2"/>
  <c r="AG164" i="2"/>
  <c r="C197" i="2"/>
  <c r="P197" i="2"/>
  <c r="O197" i="2"/>
  <c r="M197" i="2"/>
  <c r="W32" i="2"/>
  <c r="AG32" i="2"/>
  <c r="AJ32" i="2"/>
  <c r="AI32" i="2"/>
  <c r="C32" i="2"/>
  <c r="M32" i="2"/>
  <c r="P32" i="2"/>
  <c r="O32" i="2"/>
  <c r="C98" i="2"/>
  <c r="M98" i="2"/>
  <c r="P98" i="2"/>
  <c r="O98" i="2"/>
  <c r="W131" i="2"/>
  <c r="AI131" i="2"/>
  <c r="AG131" i="2"/>
  <c r="AJ131" i="2"/>
  <c r="W98" i="2"/>
  <c r="AG98" i="2"/>
  <c r="AJ98" i="2"/>
  <c r="AI98" i="2"/>
  <c r="C131" i="2"/>
  <c r="O131" i="2"/>
  <c r="M131" i="2"/>
  <c r="P131" i="2"/>
  <c r="C164" i="2"/>
  <c r="P164" i="2"/>
  <c r="O164" i="2"/>
  <c r="M164" i="2"/>
  <c r="AC130" i="2"/>
  <c r="Y130" i="2"/>
  <c r="AF130" i="2"/>
  <c r="AB130" i="2"/>
  <c r="X130" i="2"/>
  <c r="AE130" i="2"/>
  <c r="AA130" i="2"/>
  <c r="AD130" i="2"/>
  <c r="Z130" i="2"/>
  <c r="K130" i="2"/>
  <c r="G130" i="2"/>
  <c r="J130" i="2"/>
  <c r="F130" i="2"/>
  <c r="I130" i="2"/>
  <c r="E130" i="2"/>
  <c r="D130" i="2"/>
  <c r="L130" i="2"/>
  <c r="H130" i="2"/>
  <c r="AC64" i="2"/>
  <c r="Y64" i="2"/>
  <c r="AF64" i="2"/>
  <c r="AB64" i="2"/>
  <c r="X64" i="2"/>
  <c r="AE64" i="2"/>
  <c r="AA64" i="2"/>
  <c r="AD64" i="2"/>
  <c r="Z64" i="2"/>
  <c r="J31" i="2"/>
  <c r="F31" i="2"/>
  <c r="G31" i="2"/>
  <c r="I31" i="2"/>
  <c r="E31" i="2"/>
  <c r="K31" i="2"/>
  <c r="L31" i="2"/>
  <c r="H31" i="2"/>
  <c r="D31" i="2"/>
  <c r="K97" i="2"/>
  <c r="G97" i="2"/>
  <c r="J97" i="2"/>
  <c r="F97" i="2"/>
  <c r="I97" i="2"/>
  <c r="E97" i="2"/>
  <c r="H97" i="2"/>
  <c r="L97" i="2"/>
  <c r="D97" i="2"/>
  <c r="K64" i="2"/>
  <c r="G64" i="2"/>
  <c r="J64" i="2"/>
  <c r="F64" i="2"/>
  <c r="I64" i="2"/>
  <c r="E64" i="2"/>
  <c r="D64" i="2"/>
  <c r="H64" i="2"/>
  <c r="L64" i="2"/>
  <c r="I196" i="2"/>
  <c r="E196" i="2"/>
  <c r="L196" i="2"/>
  <c r="H196" i="2"/>
  <c r="D196" i="2"/>
  <c r="K196" i="2"/>
  <c r="G196" i="2"/>
  <c r="J196" i="2"/>
  <c r="F196" i="2"/>
  <c r="AC97" i="2"/>
  <c r="Y97" i="2"/>
  <c r="AF97" i="2"/>
  <c r="AB97" i="2"/>
  <c r="X97" i="2"/>
  <c r="AE97" i="2"/>
  <c r="AA97" i="2"/>
  <c r="AD97" i="2"/>
  <c r="Z97" i="2"/>
  <c r="AF31" i="2"/>
  <c r="AB31" i="2"/>
  <c r="X31" i="2"/>
  <c r="Y31" i="2"/>
  <c r="AE31" i="2"/>
  <c r="AA31" i="2"/>
  <c r="AC31" i="2"/>
  <c r="AD31" i="2"/>
  <c r="Z31" i="2"/>
  <c r="AF163" i="2"/>
  <c r="AB163" i="2"/>
  <c r="X163" i="2"/>
  <c r="AE163" i="2"/>
  <c r="AA163" i="2"/>
  <c r="AD163" i="2"/>
  <c r="AC163" i="2"/>
  <c r="Z163" i="2"/>
  <c r="Y163" i="2"/>
  <c r="J163" i="2"/>
  <c r="F163" i="2"/>
  <c r="I163" i="2"/>
  <c r="E163" i="2"/>
  <c r="L163" i="2"/>
  <c r="D163" i="2"/>
  <c r="K163" i="2"/>
  <c r="H163" i="2"/>
  <c r="G163" i="2"/>
  <c r="U65" i="2"/>
  <c r="V66" i="2"/>
  <c r="B33" i="2"/>
  <c r="A32" i="2"/>
  <c r="V165" i="2"/>
  <c r="U164" i="2"/>
  <c r="V132" i="2"/>
  <c r="U131" i="2"/>
  <c r="V99" i="2"/>
  <c r="U98" i="2"/>
  <c r="B165" i="2"/>
  <c r="A164" i="2"/>
  <c r="A65" i="2"/>
  <c r="B66" i="2"/>
  <c r="B132" i="2"/>
  <c r="A131" i="2"/>
  <c r="V33" i="2"/>
  <c r="U32" i="2"/>
  <c r="B198" i="2"/>
  <c r="A197" i="2"/>
  <c r="B99" i="2"/>
  <c r="A98" i="2"/>
  <c r="C198" i="2" l="1"/>
  <c r="P198" i="2"/>
  <c r="O198" i="2"/>
  <c r="M198" i="2"/>
  <c r="W66" i="2"/>
  <c r="AG66" i="2"/>
  <c r="AJ66" i="2"/>
  <c r="AI66" i="2"/>
  <c r="C66" i="2"/>
  <c r="M66" i="2"/>
  <c r="P66" i="2"/>
  <c r="O66" i="2"/>
  <c r="C99" i="2"/>
  <c r="M99" i="2"/>
  <c r="P99" i="2"/>
  <c r="O99" i="2"/>
  <c r="W33" i="2"/>
  <c r="AG33" i="2"/>
  <c r="AJ33" i="2"/>
  <c r="AI33" i="2"/>
  <c r="W99" i="2"/>
  <c r="AG99" i="2"/>
  <c r="AJ99" i="2"/>
  <c r="AI99" i="2"/>
  <c r="W165" i="2"/>
  <c r="AJ165" i="2"/>
  <c r="AI165" i="2"/>
  <c r="AG165" i="2"/>
  <c r="C132" i="2"/>
  <c r="O132" i="2"/>
  <c r="M132" i="2"/>
  <c r="P132" i="2"/>
  <c r="C165" i="2"/>
  <c r="P165" i="2"/>
  <c r="O165" i="2"/>
  <c r="M165" i="2"/>
  <c r="W132" i="2"/>
  <c r="AI132" i="2"/>
  <c r="AG132" i="2"/>
  <c r="AJ132" i="2"/>
  <c r="C33" i="2"/>
  <c r="M33" i="2"/>
  <c r="P33" i="2"/>
  <c r="O33" i="2"/>
  <c r="K98" i="2"/>
  <c r="G98" i="2"/>
  <c r="J98" i="2"/>
  <c r="F98" i="2"/>
  <c r="I98" i="2"/>
  <c r="E98" i="2"/>
  <c r="D98" i="2"/>
  <c r="H98" i="2"/>
  <c r="L98" i="2"/>
  <c r="K197" i="2"/>
  <c r="G197" i="2"/>
  <c r="J197" i="2"/>
  <c r="F197" i="2"/>
  <c r="I197" i="2"/>
  <c r="E197" i="2"/>
  <c r="D197" i="2"/>
  <c r="L197" i="2"/>
  <c r="H197" i="2"/>
  <c r="AF32" i="2"/>
  <c r="AB32" i="2"/>
  <c r="X32" i="2"/>
  <c r="AC32" i="2"/>
  <c r="AE32" i="2"/>
  <c r="AA32" i="2"/>
  <c r="Y32" i="2"/>
  <c r="AD32" i="2"/>
  <c r="Z32" i="2"/>
  <c r="AC98" i="2"/>
  <c r="Y98" i="2"/>
  <c r="AF98" i="2"/>
  <c r="AB98" i="2"/>
  <c r="X98" i="2"/>
  <c r="AE98" i="2"/>
  <c r="AA98" i="2"/>
  <c r="AD98" i="2"/>
  <c r="Z98" i="2"/>
  <c r="AE164" i="2"/>
  <c r="AA164" i="2"/>
  <c r="AD164" i="2"/>
  <c r="Z164" i="2"/>
  <c r="AC164" i="2"/>
  <c r="Y164" i="2"/>
  <c r="X164" i="2"/>
  <c r="AF164" i="2"/>
  <c r="AB164" i="2"/>
  <c r="K131" i="2"/>
  <c r="G131" i="2"/>
  <c r="J131" i="2"/>
  <c r="F131" i="2"/>
  <c r="I131" i="2"/>
  <c r="E131" i="2"/>
  <c r="L131" i="2"/>
  <c r="H131" i="2"/>
  <c r="D131" i="2"/>
  <c r="AC131" i="2"/>
  <c r="Y131" i="2"/>
  <c r="AF131" i="2"/>
  <c r="AB131" i="2"/>
  <c r="X131" i="2"/>
  <c r="AE131" i="2"/>
  <c r="AA131" i="2"/>
  <c r="Z131" i="2"/>
  <c r="AD131" i="2"/>
  <c r="K65" i="2"/>
  <c r="G65" i="2"/>
  <c r="J65" i="2"/>
  <c r="F65" i="2"/>
  <c r="I65" i="2"/>
  <c r="E65" i="2"/>
  <c r="D65" i="2"/>
  <c r="L65" i="2"/>
  <c r="H65" i="2"/>
  <c r="J164" i="2"/>
  <c r="F164" i="2"/>
  <c r="I164" i="2"/>
  <c r="E164" i="2"/>
  <c r="H164" i="2"/>
  <c r="G164" i="2"/>
  <c r="L164" i="2"/>
  <c r="D164" i="2"/>
  <c r="K164" i="2"/>
  <c r="J32" i="2"/>
  <c r="F32" i="2"/>
  <c r="K32" i="2"/>
  <c r="I32" i="2"/>
  <c r="E32" i="2"/>
  <c r="G32" i="2"/>
  <c r="L32" i="2"/>
  <c r="H32" i="2"/>
  <c r="D32" i="2"/>
  <c r="AC65" i="2"/>
  <c r="Y65" i="2"/>
  <c r="AF65" i="2"/>
  <c r="AB65" i="2"/>
  <c r="X65" i="2"/>
  <c r="AE65" i="2"/>
  <c r="AA65" i="2"/>
  <c r="Z65" i="2"/>
  <c r="AD65" i="2"/>
  <c r="A198" i="2"/>
  <c r="A33" i="2"/>
  <c r="A132" i="2"/>
  <c r="U165" i="2"/>
  <c r="U66" i="2"/>
  <c r="U99" i="2"/>
  <c r="A99" i="2"/>
  <c r="U33" i="2"/>
  <c r="A66" i="2"/>
  <c r="A165" i="2"/>
  <c r="U132" i="2"/>
  <c r="K99" i="2" l="1"/>
  <c r="G99" i="2"/>
  <c r="J99" i="2"/>
  <c r="F99" i="2"/>
  <c r="I99" i="2"/>
  <c r="E99" i="2"/>
  <c r="D99" i="2"/>
  <c r="L99" i="2"/>
  <c r="H99" i="2"/>
  <c r="J33" i="2"/>
  <c r="F33" i="2"/>
  <c r="G33" i="2"/>
  <c r="I33" i="2"/>
  <c r="E33" i="2"/>
  <c r="K33" i="2"/>
  <c r="L33" i="2"/>
  <c r="H33" i="2"/>
  <c r="D33" i="2"/>
  <c r="AC99" i="2"/>
  <c r="Y99" i="2"/>
  <c r="AF99" i="2"/>
  <c r="AB99" i="2"/>
  <c r="X99" i="2"/>
  <c r="AE99" i="2"/>
  <c r="AA99" i="2"/>
  <c r="Z99" i="2"/>
  <c r="AD99" i="2"/>
  <c r="I198" i="2"/>
  <c r="E198" i="2"/>
  <c r="L198" i="2"/>
  <c r="H198" i="2"/>
  <c r="D198" i="2"/>
  <c r="K198" i="2"/>
  <c r="G198" i="2"/>
  <c r="J198" i="2"/>
  <c r="F198" i="2"/>
  <c r="I165" i="2"/>
  <c r="E165" i="2"/>
  <c r="L165" i="2"/>
  <c r="H165" i="2"/>
  <c r="D165" i="2"/>
  <c r="K165" i="2"/>
  <c r="G165" i="2"/>
  <c r="J165" i="2"/>
  <c r="F165" i="2"/>
  <c r="AF132" i="2"/>
  <c r="AC132" i="2"/>
  <c r="Y132" i="2"/>
  <c r="AB132" i="2"/>
  <c r="X132" i="2"/>
  <c r="AE132" i="2"/>
  <c r="AA132" i="2"/>
  <c r="AD132" i="2"/>
  <c r="Z132" i="2"/>
  <c r="K66" i="2"/>
  <c r="G66" i="2"/>
  <c r="J66" i="2"/>
  <c r="F66" i="2"/>
  <c r="I66" i="2"/>
  <c r="E66" i="2"/>
  <c r="L66" i="2"/>
  <c r="H66" i="2"/>
  <c r="D66" i="2"/>
  <c r="AF33" i="2"/>
  <c r="AB33" i="2"/>
  <c r="X33" i="2"/>
  <c r="Y33" i="2"/>
  <c r="AE33" i="2"/>
  <c r="AA33" i="2"/>
  <c r="AC33" i="2"/>
  <c r="AD33" i="2"/>
  <c r="Z33" i="2"/>
  <c r="AC66" i="2"/>
  <c r="Y66" i="2"/>
  <c r="AF66" i="2"/>
  <c r="AB66" i="2"/>
  <c r="X66" i="2"/>
  <c r="AE66" i="2"/>
  <c r="AA66" i="2"/>
  <c r="Z66" i="2"/>
  <c r="AD66" i="2"/>
  <c r="AE165" i="2"/>
  <c r="AA165" i="2"/>
  <c r="AD165" i="2"/>
  <c r="Z165" i="2"/>
  <c r="AC165" i="2"/>
  <c r="Y165" i="2"/>
  <c r="AF165" i="2"/>
  <c r="AB165" i="2"/>
  <c r="X165" i="2"/>
  <c r="K132" i="2"/>
  <c r="G132" i="2"/>
  <c r="J132" i="2"/>
  <c r="F132" i="2"/>
  <c r="I132" i="2"/>
  <c r="E132" i="2"/>
  <c r="L132" i="2"/>
  <c r="H132" i="2"/>
  <c r="D132" i="2"/>
  <c r="AI337" i="1" a="1"/>
  <c r="AI337" i="1" s="1"/>
  <c r="AH337" i="1" a="1"/>
  <c r="AH337" i="1" s="1"/>
  <c r="AI336" i="1" a="1"/>
  <c r="AI336" i="1" s="1"/>
  <c r="AH336" i="1" a="1"/>
  <c r="AH336" i="1" s="1"/>
  <c r="AI335" i="1" a="1"/>
  <c r="AI335" i="1" s="1"/>
  <c r="AH335" i="1" a="1"/>
  <c r="AH335" i="1" s="1"/>
  <c r="AI334" i="1" a="1"/>
  <c r="AI334" i="1" s="1"/>
  <c r="AH334" i="1" a="1"/>
  <c r="AH334" i="1" s="1"/>
  <c r="AI333" i="1" a="1"/>
  <c r="AI333" i="1" s="1"/>
  <c r="AH333" i="1" a="1"/>
  <c r="AH333" i="1" s="1"/>
  <c r="AI332" i="1" a="1"/>
  <c r="AI332" i="1" s="1"/>
  <c r="AH332" i="1" a="1"/>
  <c r="AH332" i="1" s="1"/>
  <c r="AI331" i="1" a="1"/>
  <c r="AI331" i="1" s="1"/>
  <c r="AH331" i="1" a="1"/>
  <c r="AH331" i="1" s="1"/>
  <c r="AI330" i="1" a="1"/>
  <c r="AI330" i="1" s="1"/>
  <c r="AH330" i="1" a="1"/>
  <c r="AH330" i="1" s="1"/>
  <c r="AI329" i="1" a="1"/>
  <c r="AI329" i="1" s="1"/>
  <c r="AH329" i="1" a="1"/>
  <c r="AH329" i="1" s="1"/>
  <c r="AI328" i="1" a="1"/>
  <c r="AI328" i="1" s="1"/>
  <c r="AH328" i="1" a="1"/>
  <c r="AH328" i="1" s="1"/>
  <c r="AI327" i="1" a="1"/>
  <c r="AI327" i="1" s="1"/>
  <c r="AH327" i="1" a="1"/>
  <c r="AH327" i="1" s="1"/>
  <c r="AI326" i="1" a="1"/>
  <c r="AI326" i="1" s="1"/>
  <c r="AH326" i="1" a="1"/>
  <c r="AH326" i="1" s="1"/>
  <c r="AI325" i="1" a="1"/>
  <c r="AI325" i="1" s="1"/>
  <c r="AH325" i="1" a="1"/>
  <c r="AH325" i="1" s="1"/>
  <c r="AI324" i="1" a="1"/>
  <c r="AI324" i="1" s="1"/>
  <c r="AH324" i="1" a="1"/>
  <c r="AH324" i="1" s="1"/>
  <c r="AI323" i="1" a="1"/>
  <c r="AI323" i="1" s="1"/>
  <c r="AH323" i="1" a="1"/>
  <c r="AH323" i="1" s="1"/>
  <c r="AI322" i="1" a="1"/>
  <c r="AI322" i="1" s="1"/>
  <c r="AH322" i="1" a="1"/>
  <c r="AH322" i="1" s="1"/>
  <c r="AI321" i="1" a="1"/>
  <c r="AI321" i="1" s="1"/>
  <c r="AH321" i="1" a="1"/>
  <c r="AH321" i="1" s="1"/>
  <c r="AI320" i="1" a="1"/>
  <c r="AI320" i="1" s="1"/>
  <c r="AH320" i="1" a="1"/>
  <c r="AH320" i="1" s="1"/>
  <c r="AI319" i="1" a="1"/>
  <c r="AI319" i="1" s="1"/>
  <c r="AH319" i="1" a="1"/>
  <c r="AH319" i="1" s="1"/>
  <c r="AI318" i="1" a="1"/>
  <c r="AI318" i="1" s="1"/>
  <c r="AH318" i="1" a="1"/>
  <c r="AH318" i="1" s="1"/>
  <c r="AI317" i="1" a="1"/>
  <c r="AI317" i="1" s="1"/>
  <c r="AH317" i="1" a="1"/>
  <c r="AH317" i="1" s="1"/>
  <c r="AI316" i="1" a="1"/>
  <c r="AI316" i="1" s="1"/>
  <c r="AH316" i="1" a="1"/>
  <c r="AH316" i="1" s="1"/>
  <c r="AI315" i="1" a="1"/>
  <c r="AI315" i="1" s="1"/>
  <c r="AH315" i="1" a="1"/>
  <c r="AH315" i="1" s="1"/>
  <c r="AI314" i="1" a="1"/>
  <c r="AI314" i="1" s="1"/>
  <c r="AH314" i="1" a="1"/>
  <c r="AH314" i="1" s="1"/>
  <c r="AI313" i="1" a="1"/>
  <c r="AI313" i="1" s="1"/>
  <c r="AH313" i="1" a="1"/>
  <c r="AH313" i="1" s="1"/>
  <c r="AI312" i="1" a="1"/>
  <c r="AI312" i="1" s="1"/>
  <c r="AH312" i="1" a="1"/>
  <c r="AH312" i="1" s="1"/>
  <c r="AI311" i="1" a="1"/>
  <c r="AI311" i="1" s="1"/>
  <c r="AH311" i="1" a="1"/>
  <c r="AH311" i="1" s="1"/>
  <c r="AI310" i="1" a="1"/>
  <c r="AI310" i="1" s="1"/>
  <c r="AH310" i="1" a="1"/>
  <c r="AH310" i="1" s="1"/>
  <c r="AI309" i="1" a="1"/>
  <c r="AI309" i="1" s="1"/>
  <c r="AH309" i="1" a="1"/>
  <c r="AH309" i="1" s="1"/>
  <c r="AI308" i="1" a="1"/>
  <c r="AI308" i="1" s="1"/>
  <c r="AH308" i="1" a="1"/>
  <c r="AH308" i="1" s="1"/>
  <c r="AI307" i="1" a="1"/>
  <c r="AI307" i="1" s="1"/>
  <c r="AH307" i="1" a="1"/>
  <c r="AH307" i="1" s="1"/>
  <c r="AI306" i="1" a="1"/>
  <c r="AI306" i="1" s="1"/>
  <c r="AH306" i="1" a="1"/>
  <c r="AH306" i="1" s="1"/>
  <c r="AI305" i="1" a="1"/>
  <c r="AI305" i="1" s="1"/>
  <c r="AH305" i="1" a="1"/>
  <c r="AH305" i="1" s="1"/>
  <c r="AI304" i="1" a="1"/>
  <c r="AI304" i="1" s="1"/>
  <c r="AH304" i="1" a="1"/>
  <c r="AH304" i="1" s="1"/>
  <c r="AI303" i="1" a="1"/>
  <c r="AI303" i="1" s="1"/>
  <c r="AH303" i="1" a="1"/>
  <c r="AH303" i="1" s="1"/>
  <c r="AI302" i="1" a="1"/>
  <c r="AI302" i="1" s="1"/>
  <c r="AH302" i="1" a="1"/>
  <c r="AH302" i="1" s="1"/>
  <c r="AI301" i="1" a="1"/>
  <c r="AI301" i="1" s="1"/>
  <c r="AH301" i="1" a="1"/>
  <c r="AH301" i="1" s="1"/>
  <c r="AI300" i="1" a="1"/>
  <c r="AI300" i="1" s="1"/>
  <c r="AH300" i="1" a="1"/>
  <c r="AH300" i="1" s="1"/>
  <c r="AI299" i="1" a="1"/>
  <c r="AI299" i="1" s="1"/>
  <c r="AH299" i="1" a="1"/>
  <c r="AH299" i="1" s="1"/>
  <c r="AI298" i="1" a="1"/>
  <c r="AI298" i="1" s="1"/>
  <c r="AH298" i="1" a="1"/>
  <c r="AH298" i="1" s="1"/>
  <c r="AI297" i="1" a="1"/>
  <c r="AI297" i="1" s="1"/>
  <c r="AH297" i="1" a="1"/>
  <c r="AH297" i="1" s="1"/>
  <c r="AI296" i="1" a="1"/>
  <c r="AI296" i="1" s="1"/>
  <c r="AH296" i="1" a="1"/>
  <c r="AH296" i="1" s="1"/>
  <c r="AI295" i="1" a="1"/>
  <c r="AI295" i="1" s="1"/>
  <c r="AH295" i="1" a="1"/>
  <c r="AH295" i="1" s="1"/>
  <c r="AI294" i="1" a="1"/>
  <c r="AI294" i="1" s="1"/>
  <c r="AH294" i="1" a="1"/>
  <c r="AH294" i="1" s="1"/>
  <c r="AI293" i="1" a="1"/>
  <c r="AI293" i="1" s="1"/>
  <c r="AH293" i="1" a="1"/>
  <c r="AH293" i="1" s="1"/>
  <c r="AI292" i="1" a="1"/>
  <c r="AI292" i="1" s="1"/>
  <c r="AH292" i="1" a="1"/>
  <c r="AH292" i="1" s="1"/>
  <c r="AI291" i="1" a="1"/>
  <c r="AI291" i="1" s="1"/>
  <c r="AH291" i="1" a="1"/>
  <c r="AH291" i="1" s="1"/>
  <c r="AI290" i="1" a="1"/>
  <c r="AI290" i="1" s="1"/>
  <c r="AH290" i="1" a="1"/>
  <c r="AH290" i="1" s="1"/>
  <c r="AI289" i="1" a="1"/>
  <c r="AI289" i="1" s="1"/>
  <c r="AH289" i="1" a="1"/>
  <c r="AH289" i="1" s="1"/>
  <c r="AI288" i="1" a="1"/>
  <c r="AI288" i="1" s="1"/>
  <c r="AH288" i="1" a="1"/>
  <c r="AH288" i="1" s="1"/>
  <c r="AI287" i="1" a="1"/>
  <c r="AI287" i="1" s="1"/>
  <c r="AH287" i="1" a="1"/>
  <c r="AH287" i="1" s="1"/>
  <c r="AI286" i="1" a="1"/>
  <c r="AI286" i="1" s="1"/>
  <c r="AH286" i="1" a="1"/>
  <c r="AH286" i="1" s="1"/>
  <c r="AI285" i="1" a="1"/>
  <c r="AI285" i="1" s="1"/>
  <c r="AH285" i="1" a="1"/>
  <c r="AH285" i="1" s="1"/>
  <c r="AI284" i="1" a="1"/>
  <c r="AI284" i="1" s="1"/>
  <c r="AH284" i="1" a="1"/>
  <c r="AH284" i="1" s="1"/>
  <c r="AI283" i="1" a="1"/>
  <c r="AI283" i="1" s="1"/>
  <c r="AH283" i="1" a="1"/>
  <c r="AH283" i="1" s="1"/>
  <c r="AI282" i="1" a="1"/>
  <c r="AI282" i="1" s="1"/>
  <c r="AH282" i="1" a="1"/>
  <c r="AH282" i="1" s="1"/>
  <c r="AI281" i="1" a="1"/>
  <c r="AI281" i="1" s="1"/>
  <c r="AH281" i="1" a="1"/>
  <c r="AH281" i="1" s="1"/>
  <c r="AI280" i="1" a="1"/>
  <c r="AI280" i="1" s="1"/>
  <c r="AH280" i="1" a="1"/>
  <c r="AH280" i="1" s="1"/>
  <c r="AI279" i="1" a="1"/>
  <c r="AI279" i="1" s="1"/>
  <c r="AH279" i="1" a="1"/>
  <c r="AH279" i="1" s="1"/>
  <c r="AI278" i="1" a="1"/>
  <c r="AI278" i="1" s="1"/>
  <c r="AH278" i="1" a="1"/>
  <c r="AH278" i="1" s="1"/>
  <c r="AI277" i="1" a="1"/>
  <c r="AI277" i="1" s="1"/>
  <c r="AH277" i="1" a="1"/>
  <c r="AH277" i="1" s="1"/>
  <c r="AI276" i="1" a="1"/>
  <c r="AI276" i="1" s="1"/>
  <c r="AH276" i="1" a="1"/>
  <c r="AH276" i="1" s="1"/>
  <c r="AI275" i="1" a="1"/>
  <c r="AI275" i="1" s="1"/>
  <c r="AH275" i="1" a="1"/>
  <c r="AH275" i="1" s="1"/>
  <c r="AI274" i="1" a="1"/>
  <c r="AI274" i="1" s="1"/>
  <c r="AH274" i="1" a="1"/>
  <c r="AH274" i="1" s="1"/>
  <c r="AI273" i="1" a="1"/>
  <c r="AI273" i="1" s="1"/>
  <c r="AH273" i="1" a="1"/>
  <c r="AH273" i="1" s="1"/>
  <c r="AI272" i="1" a="1"/>
  <c r="AI272" i="1" s="1"/>
  <c r="AH272" i="1" a="1"/>
  <c r="AH272" i="1" s="1"/>
  <c r="AI271" i="1" a="1"/>
  <c r="AI271" i="1" s="1"/>
  <c r="AH271" i="1" a="1"/>
  <c r="AH271" i="1" s="1"/>
  <c r="AI270" i="1" a="1"/>
  <c r="AI270" i="1" s="1"/>
  <c r="AH270" i="1" a="1"/>
  <c r="AH270" i="1" s="1"/>
  <c r="AI269" i="1" a="1"/>
  <c r="AI269" i="1" s="1"/>
  <c r="AH269" i="1" a="1"/>
  <c r="AH269" i="1" s="1"/>
  <c r="AI268" i="1" a="1"/>
  <c r="AI268" i="1" s="1"/>
  <c r="AH268" i="1" a="1"/>
  <c r="AH268" i="1" s="1"/>
  <c r="AI267" i="1" a="1"/>
  <c r="AI267" i="1" s="1"/>
  <c r="AH267" i="1" a="1"/>
  <c r="AH267" i="1" s="1"/>
  <c r="AI266" i="1" a="1"/>
  <c r="AI266" i="1" s="1"/>
  <c r="AH266" i="1" a="1"/>
  <c r="AH266" i="1" s="1"/>
  <c r="AI265" i="1" a="1"/>
  <c r="AI265" i="1" s="1"/>
  <c r="AH265" i="1" a="1"/>
  <c r="AH265" i="1" s="1"/>
  <c r="AI264" i="1" a="1"/>
  <c r="AI264" i="1" s="1"/>
  <c r="AH264" i="1" a="1"/>
  <c r="AH264" i="1" s="1"/>
  <c r="AI263" i="1" a="1"/>
  <c r="AI263" i="1" s="1"/>
  <c r="AH263" i="1" a="1"/>
  <c r="AH263" i="1" s="1"/>
  <c r="AI262" i="1" a="1"/>
  <c r="AI262" i="1" s="1"/>
  <c r="AH262" i="1" a="1"/>
  <c r="AH262" i="1" s="1"/>
  <c r="AI261" i="1" a="1"/>
  <c r="AI261" i="1" s="1"/>
  <c r="AH261" i="1" a="1"/>
  <c r="AH261" i="1" s="1"/>
  <c r="AI260" i="1" a="1"/>
  <c r="AI260" i="1" s="1"/>
  <c r="AH260" i="1" a="1"/>
  <c r="AH260" i="1" s="1"/>
  <c r="AI259" i="1" a="1"/>
  <c r="AI259" i="1" s="1"/>
  <c r="AH259" i="1" a="1"/>
  <c r="AH259" i="1" s="1"/>
  <c r="AI258" i="1" a="1"/>
  <c r="AI258" i="1" s="1"/>
  <c r="AH258" i="1" a="1"/>
  <c r="AH258" i="1" s="1"/>
  <c r="AI257" i="1" a="1"/>
  <c r="AI257" i="1" s="1"/>
  <c r="AH257" i="1" a="1"/>
  <c r="AH257" i="1" s="1"/>
  <c r="AI256" i="1" a="1"/>
  <c r="AI256" i="1" s="1"/>
  <c r="AH256" i="1" a="1"/>
  <c r="AH256" i="1" s="1"/>
  <c r="AI255" i="1" a="1"/>
  <c r="AI255" i="1" s="1"/>
  <c r="AH255" i="1" a="1"/>
  <c r="AH255" i="1" s="1"/>
  <c r="AI254" i="1" a="1"/>
  <c r="AI254" i="1" s="1"/>
  <c r="AH254" i="1" a="1"/>
  <c r="AH254" i="1" s="1"/>
  <c r="AI253" i="1" a="1"/>
  <c r="AI253" i="1" s="1"/>
  <c r="AH253" i="1" a="1"/>
  <c r="AH253" i="1" s="1"/>
  <c r="AI252" i="1" a="1"/>
  <c r="AI252" i="1" s="1"/>
  <c r="AH252" i="1" a="1"/>
  <c r="AH252" i="1" s="1"/>
  <c r="AI251" i="1" a="1"/>
  <c r="AI251" i="1" s="1"/>
  <c r="AH251" i="1" a="1"/>
  <c r="AH251" i="1" s="1"/>
  <c r="AI250" i="1" a="1"/>
  <c r="AI250" i="1" s="1"/>
  <c r="AH250" i="1" a="1"/>
  <c r="AH250" i="1" s="1"/>
  <c r="AI249" i="1" a="1"/>
  <c r="AI249" i="1" s="1"/>
  <c r="AH249" i="1" a="1"/>
  <c r="AH249" i="1" s="1"/>
  <c r="AI248" i="1" a="1"/>
  <c r="AI248" i="1" s="1"/>
  <c r="AH248" i="1" a="1"/>
  <c r="AH248" i="1" s="1"/>
  <c r="AI247" i="1" a="1"/>
  <c r="AI247" i="1" s="1"/>
  <c r="AH247" i="1" a="1"/>
  <c r="AH247" i="1" s="1"/>
  <c r="AI246" i="1" a="1"/>
  <c r="AI246" i="1" s="1"/>
  <c r="AH246" i="1" a="1"/>
  <c r="AH246" i="1" s="1"/>
  <c r="AI245" i="1" a="1"/>
  <c r="AI245" i="1" s="1"/>
  <c r="AH245" i="1" a="1"/>
  <c r="AH245" i="1" s="1"/>
  <c r="AI244" i="1" a="1"/>
  <c r="AI244" i="1" s="1"/>
  <c r="AH244" i="1" a="1"/>
  <c r="AH244" i="1" s="1"/>
  <c r="AI243" i="1" a="1"/>
  <c r="AI243" i="1" s="1"/>
  <c r="AH243" i="1" a="1"/>
  <c r="AH243" i="1" s="1"/>
  <c r="AI242" i="1" a="1"/>
  <c r="AI242" i="1" s="1"/>
  <c r="AH242" i="1" a="1"/>
  <c r="AH242" i="1" s="1"/>
  <c r="AI241" i="1" a="1"/>
  <c r="AI241" i="1" s="1"/>
  <c r="AH241" i="1" a="1"/>
  <c r="AH241" i="1" s="1"/>
  <c r="AI240" i="1" a="1"/>
  <c r="AI240" i="1" s="1"/>
  <c r="AH240" i="1" a="1"/>
  <c r="AH240" i="1" s="1"/>
  <c r="AI239" i="1" a="1"/>
  <c r="AI239" i="1" s="1"/>
  <c r="AH239" i="1" a="1"/>
  <c r="AH239" i="1" s="1"/>
  <c r="AI238" i="1" a="1"/>
  <c r="AI238" i="1" s="1"/>
  <c r="AH238" i="1" a="1"/>
  <c r="AH238" i="1" s="1"/>
  <c r="AI237" i="1" a="1"/>
  <c r="AI237" i="1" s="1"/>
  <c r="AH237" i="1" a="1"/>
  <c r="AH237" i="1" s="1"/>
  <c r="AI236" i="1" a="1"/>
  <c r="AI236" i="1" s="1"/>
  <c r="AH236" i="1" a="1"/>
  <c r="AH236" i="1" s="1"/>
  <c r="AI235" i="1" a="1"/>
  <c r="AI235" i="1" s="1"/>
  <c r="AH235" i="1" a="1"/>
  <c r="AH235" i="1" s="1"/>
  <c r="AI234" i="1" a="1"/>
  <c r="AI234" i="1" s="1"/>
  <c r="AH234" i="1" a="1"/>
  <c r="AH234" i="1" s="1"/>
  <c r="AI233" i="1" a="1"/>
  <c r="AI233" i="1" s="1"/>
  <c r="AH233" i="1" a="1"/>
  <c r="AH233" i="1" s="1"/>
  <c r="AI232" i="1" a="1"/>
  <c r="AI232" i="1" s="1"/>
  <c r="AH232" i="1" a="1"/>
  <c r="AH232" i="1" s="1"/>
  <c r="AI231" i="1" a="1"/>
  <c r="AI231" i="1" s="1"/>
  <c r="AH231" i="1" a="1"/>
  <c r="AH231" i="1" s="1"/>
  <c r="AI230" i="1" a="1"/>
  <c r="AI230" i="1" s="1"/>
  <c r="AH230" i="1" a="1"/>
  <c r="AH230" i="1" s="1"/>
  <c r="AI229" i="1" a="1"/>
  <c r="AI229" i="1" s="1"/>
  <c r="AH229" i="1" a="1"/>
  <c r="AH229" i="1" s="1"/>
  <c r="AI228" i="1" a="1"/>
  <c r="AI228" i="1" s="1"/>
  <c r="AH228" i="1" a="1"/>
  <c r="AH228" i="1" s="1"/>
  <c r="AI227" i="1" a="1"/>
  <c r="AI227" i="1" s="1"/>
  <c r="AH227" i="1" a="1"/>
  <c r="AH227" i="1" s="1"/>
  <c r="AI226" i="1" a="1"/>
  <c r="AI226" i="1" s="1"/>
  <c r="AH226" i="1" a="1"/>
  <c r="AH226" i="1" s="1"/>
  <c r="AI225" i="1" a="1"/>
  <c r="AI225" i="1" s="1"/>
  <c r="AH225" i="1" a="1"/>
  <c r="AH225" i="1" s="1"/>
  <c r="AI224" i="1" a="1"/>
  <c r="AI224" i="1" s="1"/>
  <c r="AH224" i="1" a="1"/>
  <c r="AH224" i="1" s="1"/>
  <c r="AI223" i="1" a="1"/>
  <c r="AI223" i="1" s="1"/>
  <c r="AH223" i="1" a="1"/>
  <c r="AH223" i="1" s="1"/>
  <c r="AI222" i="1" a="1"/>
  <c r="AI222" i="1" s="1"/>
  <c r="AH222" i="1" a="1"/>
  <c r="AH222" i="1" s="1"/>
  <c r="AI221" i="1" a="1"/>
  <c r="AI221" i="1" s="1"/>
  <c r="AH221" i="1" a="1"/>
  <c r="AH221" i="1" s="1"/>
  <c r="AI220" i="1" a="1"/>
  <c r="AI220" i="1" s="1"/>
  <c r="AH220" i="1" a="1"/>
  <c r="AH220" i="1" s="1"/>
  <c r="AI219" i="1" a="1"/>
  <c r="AI219" i="1" s="1"/>
  <c r="AH219" i="1" a="1"/>
  <c r="AH219" i="1" s="1"/>
  <c r="AI218" i="1" a="1"/>
  <c r="AI218" i="1" s="1"/>
  <c r="AH218" i="1" a="1"/>
  <c r="AH218" i="1" s="1"/>
  <c r="AI217" i="1" a="1"/>
  <c r="AI217" i="1" s="1"/>
  <c r="AH217" i="1" a="1"/>
  <c r="AH217" i="1" s="1"/>
  <c r="AI216" i="1" a="1"/>
  <c r="AI216" i="1" s="1"/>
  <c r="AH216" i="1" a="1"/>
  <c r="AH216" i="1" s="1"/>
  <c r="AI215" i="1" a="1"/>
  <c r="AI215" i="1" s="1"/>
  <c r="AH215" i="1" a="1"/>
  <c r="AH215" i="1" s="1"/>
  <c r="AI214" i="1" a="1"/>
  <c r="AI214" i="1" s="1"/>
  <c r="AH214" i="1" a="1"/>
  <c r="AH214" i="1" s="1"/>
  <c r="AI213" i="1" a="1"/>
  <c r="AI213" i="1" s="1"/>
  <c r="AH213" i="1" a="1"/>
  <c r="AH213" i="1" s="1"/>
  <c r="AI212" i="1" a="1"/>
  <c r="AI212" i="1" s="1"/>
  <c r="AH212" i="1" a="1"/>
  <c r="AH212" i="1" s="1"/>
  <c r="AI211" i="1" a="1"/>
  <c r="AI211" i="1" s="1"/>
  <c r="AH211" i="1" a="1"/>
  <c r="AH211" i="1" s="1"/>
  <c r="AI210" i="1" a="1"/>
  <c r="AI210" i="1" s="1"/>
  <c r="AH210" i="1" a="1"/>
  <c r="AH210" i="1" s="1"/>
  <c r="AI209" i="1" a="1"/>
  <c r="AI209" i="1" s="1"/>
  <c r="AH209" i="1" a="1"/>
  <c r="AH209" i="1" s="1"/>
  <c r="AI208" i="1" a="1"/>
  <c r="AI208" i="1" s="1"/>
  <c r="AH208" i="1" a="1"/>
  <c r="AH208" i="1" s="1"/>
  <c r="AI207" i="1" a="1"/>
  <c r="AI207" i="1" s="1"/>
  <c r="AH207" i="1" a="1"/>
  <c r="AH207" i="1" s="1"/>
  <c r="AI206" i="1" a="1"/>
  <c r="AI206" i="1" s="1"/>
  <c r="AH206" i="1" a="1"/>
  <c r="AH206" i="1" s="1"/>
  <c r="AI205" i="1" a="1"/>
  <c r="AI205" i="1" s="1"/>
  <c r="AH205" i="1" a="1"/>
  <c r="AH205" i="1" s="1"/>
  <c r="AI204" i="1" a="1"/>
  <c r="AI204" i="1" s="1"/>
  <c r="AH204" i="1" a="1"/>
  <c r="AH204" i="1" s="1"/>
  <c r="AI203" i="1" a="1"/>
  <c r="AI203" i="1" s="1"/>
  <c r="AH203" i="1" a="1"/>
  <c r="AH203" i="1" s="1"/>
  <c r="AI202" i="1" a="1"/>
  <c r="AI202" i="1" s="1"/>
  <c r="AH202" i="1" a="1"/>
  <c r="AH202" i="1" s="1"/>
  <c r="AI201" i="1" a="1"/>
  <c r="AI201" i="1" s="1"/>
  <c r="AH201" i="1" a="1"/>
  <c r="AH201" i="1" s="1"/>
  <c r="AI200" i="1" a="1"/>
  <c r="AI200" i="1" s="1"/>
  <c r="AH200" i="1" a="1"/>
  <c r="AH200" i="1" s="1"/>
  <c r="AI199" i="1" a="1"/>
  <c r="AI199" i="1" s="1"/>
  <c r="AH199" i="1" a="1"/>
  <c r="AH199" i="1" s="1"/>
  <c r="AI198" i="1" a="1"/>
  <c r="AI198" i="1" s="1"/>
  <c r="AH198" i="1" a="1"/>
  <c r="AH198" i="1" s="1"/>
  <c r="AI197" i="1" a="1"/>
  <c r="AI197" i="1" s="1"/>
  <c r="AH197" i="1" a="1"/>
  <c r="AH197" i="1" s="1"/>
  <c r="AI196" i="1" a="1"/>
  <c r="AI196" i="1" s="1"/>
  <c r="AH196" i="1" a="1"/>
  <c r="AH196" i="1" s="1"/>
  <c r="AI195" i="1" a="1"/>
  <c r="AI195" i="1" s="1"/>
  <c r="AH195" i="1" a="1"/>
  <c r="AH195" i="1" s="1"/>
  <c r="AI194" i="1" a="1"/>
  <c r="AI194" i="1" s="1"/>
  <c r="AH194" i="1" a="1"/>
  <c r="AH194" i="1" s="1"/>
  <c r="AI193" i="1" a="1"/>
  <c r="AI193" i="1" s="1"/>
  <c r="AH193" i="1" a="1"/>
  <c r="AH193" i="1" s="1"/>
  <c r="AI192" i="1" a="1"/>
  <c r="AI192" i="1" s="1"/>
  <c r="AH192" i="1" a="1"/>
  <c r="AH192" i="1" s="1"/>
  <c r="AI191" i="1" a="1"/>
  <c r="AI191" i="1" s="1"/>
  <c r="AH191" i="1" a="1"/>
  <c r="AH191" i="1" s="1"/>
  <c r="AI190" i="1" a="1"/>
  <c r="AI190" i="1" s="1"/>
  <c r="AH190" i="1" a="1"/>
  <c r="AH190" i="1" s="1"/>
  <c r="AI189" i="1" a="1"/>
  <c r="AI189" i="1" s="1"/>
  <c r="AH189" i="1" a="1"/>
  <c r="AH189" i="1" s="1"/>
  <c r="AI188" i="1" a="1"/>
  <c r="AI188" i="1" s="1"/>
  <c r="AH188" i="1" a="1"/>
  <c r="AH188" i="1" s="1"/>
  <c r="AI187" i="1" a="1"/>
  <c r="AI187" i="1" s="1"/>
  <c r="AH187" i="1" a="1"/>
  <c r="AH187" i="1" s="1"/>
  <c r="AI186" i="1" a="1"/>
  <c r="AI186" i="1" s="1"/>
  <c r="AH186" i="1" a="1"/>
  <c r="AH186" i="1" s="1"/>
  <c r="AI185" i="1" a="1"/>
  <c r="AI185" i="1" s="1"/>
  <c r="AH185" i="1" a="1"/>
  <c r="AH185" i="1" s="1"/>
  <c r="AI184" i="1" a="1"/>
  <c r="AI184" i="1" s="1"/>
  <c r="AH184" i="1" a="1"/>
  <c r="AH184" i="1" s="1"/>
  <c r="AI183" i="1" a="1"/>
  <c r="AI183" i="1" s="1"/>
  <c r="AH183" i="1" a="1"/>
  <c r="AH183" i="1" s="1"/>
  <c r="AI182" i="1" a="1"/>
  <c r="AI182" i="1" s="1"/>
  <c r="AH182" i="1" a="1"/>
  <c r="AH182" i="1" s="1"/>
  <c r="AI181" i="1" a="1"/>
  <c r="AI181" i="1" s="1"/>
  <c r="AH181" i="1" a="1"/>
  <c r="AH181" i="1" s="1"/>
  <c r="AI180" i="1" a="1"/>
  <c r="AI180" i="1" s="1"/>
  <c r="AH180" i="1" a="1"/>
  <c r="AH180" i="1" s="1"/>
  <c r="AI179" i="1" a="1"/>
  <c r="AI179" i="1" s="1"/>
  <c r="AH179" i="1" a="1"/>
  <c r="AH179" i="1" s="1"/>
  <c r="AI178" i="1" a="1"/>
  <c r="AI178" i="1" s="1"/>
  <c r="AH178" i="1" a="1"/>
  <c r="AH178" i="1" s="1"/>
  <c r="AI177" i="1" a="1"/>
  <c r="AI177" i="1" s="1"/>
  <c r="AH177" i="1" a="1"/>
  <c r="AH177" i="1" s="1"/>
  <c r="AI176" i="1" a="1"/>
  <c r="AI176" i="1" s="1"/>
  <c r="AH176" i="1" a="1"/>
  <c r="AH176" i="1" s="1"/>
  <c r="AI175" i="1" a="1"/>
  <c r="AI175" i="1" s="1"/>
  <c r="AH175" i="1" a="1"/>
  <c r="AH175" i="1" s="1"/>
  <c r="AI174" i="1" a="1"/>
  <c r="AI174" i="1" s="1"/>
  <c r="AH174" i="1" a="1"/>
  <c r="AH174" i="1" s="1"/>
  <c r="AI173" i="1" a="1"/>
  <c r="AI173" i="1" s="1"/>
  <c r="AH173" i="1" a="1"/>
  <c r="AH173" i="1" s="1"/>
  <c r="AI172" i="1" a="1"/>
  <c r="AI172" i="1" s="1"/>
  <c r="AH172" i="1" a="1"/>
  <c r="AH172" i="1" s="1"/>
  <c r="AI171" i="1" a="1"/>
  <c r="AI171" i="1" s="1"/>
  <c r="AH171" i="1" a="1"/>
  <c r="AH171" i="1" s="1"/>
  <c r="AI170" i="1" a="1"/>
  <c r="AI170" i="1" s="1"/>
  <c r="AH170" i="1" a="1"/>
  <c r="AH170" i="1" s="1"/>
  <c r="AI169" i="1" a="1"/>
  <c r="AI169" i="1" s="1"/>
  <c r="AH169" i="1" a="1"/>
  <c r="AH169" i="1" s="1"/>
  <c r="AI168" i="1" a="1"/>
  <c r="AI168" i="1" s="1"/>
  <c r="AH168" i="1" a="1"/>
  <c r="AH168" i="1" s="1"/>
  <c r="AI167" i="1" a="1"/>
  <c r="AI167" i="1" s="1"/>
  <c r="AH167" i="1" a="1"/>
  <c r="AH167" i="1" s="1"/>
  <c r="AI166" i="1" a="1"/>
  <c r="AI166" i="1" s="1"/>
  <c r="AH166" i="1" a="1"/>
  <c r="AH166" i="1" s="1"/>
  <c r="AI165" i="1" a="1"/>
  <c r="AI165" i="1" s="1"/>
  <c r="AH165" i="1" a="1"/>
  <c r="AH165" i="1" s="1"/>
  <c r="AI164" i="1" a="1"/>
  <c r="AI164" i="1" s="1"/>
  <c r="AH164" i="1" a="1"/>
  <c r="AH164" i="1" s="1"/>
  <c r="AI163" i="1" a="1"/>
  <c r="AI163" i="1" s="1"/>
  <c r="AH163" i="1" a="1"/>
  <c r="AH163" i="1" s="1"/>
  <c r="AI162" i="1" a="1"/>
  <c r="AI162" i="1" s="1"/>
  <c r="AH162" i="1" a="1"/>
  <c r="AH162" i="1" s="1"/>
  <c r="AI161" i="1" a="1"/>
  <c r="AI161" i="1" s="1"/>
  <c r="AH161" i="1" a="1"/>
  <c r="AH161" i="1" s="1"/>
  <c r="AI160" i="1" a="1"/>
  <c r="AI160" i="1" s="1"/>
  <c r="AH160" i="1" a="1"/>
  <c r="AH160" i="1" s="1"/>
  <c r="AI159" i="1" a="1"/>
  <c r="AI159" i="1" s="1"/>
  <c r="AH159" i="1" a="1"/>
  <c r="AH159" i="1" s="1"/>
  <c r="AI158" i="1" a="1"/>
  <c r="AI158" i="1" s="1"/>
  <c r="AH158" i="1" a="1"/>
  <c r="AH158" i="1" s="1"/>
  <c r="AI157" i="1" a="1"/>
  <c r="AI157" i="1" s="1"/>
  <c r="AH157" i="1" a="1"/>
  <c r="AH157" i="1" s="1"/>
  <c r="AI156" i="1" a="1"/>
  <c r="AI156" i="1" s="1"/>
  <c r="AH156" i="1" a="1"/>
  <c r="AH156" i="1" s="1"/>
  <c r="AI155" i="1" a="1"/>
  <c r="AI155" i="1" s="1"/>
  <c r="AH155" i="1" a="1"/>
  <c r="AH155" i="1" s="1"/>
  <c r="AI154" i="1" a="1"/>
  <c r="AI154" i="1" s="1"/>
  <c r="AH154" i="1" a="1"/>
  <c r="AH154" i="1" s="1"/>
  <c r="AI153" i="1" a="1"/>
  <c r="AI153" i="1" s="1"/>
  <c r="AH153" i="1" a="1"/>
  <c r="AH153" i="1" s="1"/>
  <c r="AI152" i="1" a="1"/>
  <c r="AI152" i="1" s="1"/>
  <c r="AH152" i="1" a="1"/>
  <c r="AH152" i="1" s="1"/>
  <c r="AI151" i="1" a="1"/>
  <c r="AI151" i="1" s="1"/>
  <c r="AH151" i="1" a="1"/>
  <c r="AH151" i="1" s="1"/>
  <c r="AI150" i="1" a="1"/>
  <c r="AI150" i="1" s="1"/>
  <c r="AH150" i="1" a="1"/>
  <c r="AH150" i="1" s="1"/>
  <c r="AI149" i="1" a="1"/>
  <c r="AI149" i="1" s="1"/>
  <c r="AH149" i="1" a="1"/>
  <c r="AH149" i="1" s="1"/>
  <c r="AI148" i="1" a="1"/>
  <c r="AI148" i="1" s="1"/>
  <c r="AH148" i="1" a="1"/>
  <c r="AH148" i="1" s="1"/>
  <c r="AI147" i="1" a="1"/>
  <c r="AI147" i="1" s="1"/>
  <c r="AH147" i="1" a="1"/>
  <c r="AH147" i="1" s="1"/>
  <c r="AI146" i="1" a="1"/>
  <c r="AI146" i="1" s="1"/>
  <c r="AH146" i="1" a="1"/>
  <c r="AH146" i="1" s="1"/>
  <c r="AI145" i="1" a="1"/>
  <c r="AI145" i="1" s="1"/>
  <c r="AH145" i="1" a="1"/>
  <c r="AH145" i="1" s="1"/>
  <c r="AI144" i="1" a="1"/>
  <c r="AI144" i="1" s="1"/>
  <c r="AH144" i="1" a="1"/>
  <c r="AH144" i="1" s="1"/>
  <c r="AI143" i="1" a="1"/>
  <c r="AI143" i="1" s="1"/>
  <c r="AH143" i="1" a="1"/>
  <c r="AH143" i="1" s="1"/>
  <c r="AI142" i="1" a="1"/>
  <c r="AI142" i="1" s="1"/>
  <c r="AH142" i="1" a="1"/>
  <c r="AH142" i="1" s="1"/>
  <c r="AI141" i="1" a="1"/>
  <c r="AI141" i="1" s="1"/>
  <c r="AH141" i="1" a="1"/>
  <c r="AH141" i="1" s="1"/>
  <c r="AI140" i="1" a="1"/>
  <c r="AI140" i="1" s="1"/>
  <c r="AH140" i="1" a="1"/>
  <c r="AH140" i="1" s="1"/>
  <c r="AI139" i="1" a="1"/>
  <c r="AI139" i="1" s="1"/>
  <c r="AH139" i="1" a="1"/>
  <c r="AH139" i="1" s="1"/>
  <c r="AI138" i="1" a="1"/>
  <c r="AI138" i="1" s="1"/>
  <c r="AH138" i="1" a="1"/>
  <c r="AH138" i="1" s="1"/>
  <c r="AI137" i="1" a="1"/>
  <c r="AI137" i="1" s="1"/>
  <c r="AH137" i="1" a="1"/>
  <c r="AH137" i="1" s="1"/>
  <c r="AI136" i="1" a="1"/>
  <c r="AI136" i="1" s="1"/>
  <c r="AH136" i="1" a="1"/>
  <c r="AH136" i="1" s="1"/>
  <c r="AI135" i="1" a="1"/>
  <c r="AI135" i="1" s="1"/>
  <c r="AH135" i="1" a="1"/>
  <c r="AH135" i="1" s="1"/>
  <c r="AI134" i="1" a="1"/>
  <c r="AI134" i="1" s="1"/>
  <c r="AH134" i="1" a="1"/>
  <c r="AH134" i="1" s="1"/>
  <c r="AI133" i="1" a="1"/>
  <c r="AI133" i="1" s="1"/>
  <c r="AH133" i="1" a="1"/>
  <c r="AH133" i="1" s="1"/>
  <c r="AI132" i="1" a="1"/>
  <c r="AI132" i="1" s="1"/>
  <c r="AH132" i="1" a="1"/>
  <c r="AH132" i="1" s="1"/>
  <c r="AI131" i="1" a="1"/>
  <c r="AI131" i="1" s="1"/>
  <c r="AH131" i="1" a="1"/>
  <c r="AH131" i="1" s="1"/>
  <c r="AI130" i="1" a="1"/>
  <c r="AI130" i="1" s="1"/>
  <c r="AH130" i="1" a="1"/>
  <c r="AH130" i="1" s="1"/>
  <c r="AI129" i="1" a="1"/>
  <c r="AI129" i="1" s="1"/>
  <c r="AH129" i="1" a="1"/>
  <c r="AH129" i="1" s="1"/>
  <c r="AI128" i="1" a="1"/>
  <c r="AI128" i="1" s="1"/>
  <c r="AH128" i="1" a="1"/>
  <c r="AH128" i="1" s="1"/>
  <c r="AI127" i="1" a="1"/>
  <c r="AI127" i="1" s="1"/>
  <c r="AH127" i="1" a="1"/>
  <c r="AH127" i="1" s="1"/>
  <c r="AI126" i="1" a="1"/>
  <c r="AI126" i="1" s="1"/>
  <c r="AH126" i="1" a="1"/>
  <c r="AH126" i="1" s="1"/>
  <c r="AI125" i="1" a="1"/>
  <c r="AI125" i="1" s="1"/>
  <c r="AH125" i="1" a="1"/>
  <c r="AH125" i="1" s="1"/>
  <c r="AI124" i="1" a="1"/>
  <c r="AI124" i="1" s="1"/>
  <c r="AH124" i="1" a="1"/>
  <c r="AH124" i="1" s="1"/>
  <c r="AI123" i="1" a="1"/>
  <c r="AI123" i="1" s="1"/>
  <c r="AH123" i="1" a="1"/>
  <c r="AH123" i="1" s="1"/>
  <c r="AI122" i="1" a="1"/>
  <c r="AI122" i="1" s="1"/>
  <c r="AH122" i="1" a="1"/>
  <c r="AH122" i="1" s="1"/>
  <c r="AI121" i="1" a="1"/>
  <c r="AI121" i="1" s="1"/>
  <c r="AH121" i="1" a="1"/>
  <c r="AH121" i="1" s="1"/>
  <c r="AI120" i="1" a="1"/>
  <c r="AI120" i="1" s="1"/>
  <c r="AH120" i="1" a="1"/>
  <c r="AH120" i="1" s="1"/>
  <c r="AI119" i="1" a="1"/>
  <c r="AI119" i="1" s="1"/>
  <c r="AH119" i="1" a="1"/>
  <c r="AH119" i="1" s="1"/>
  <c r="AI118" i="1" a="1"/>
  <c r="AI118" i="1" s="1"/>
  <c r="AH118" i="1" a="1"/>
  <c r="AH118" i="1" s="1"/>
  <c r="AI117" i="1" a="1"/>
  <c r="AI117" i="1" s="1"/>
  <c r="AH117" i="1" a="1"/>
  <c r="AH117" i="1" s="1"/>
  <c r="AI116" i="1" a="1"/>
  <c r="AI116" i="1" s="1"/>
  <c r="AH116" i="1" a="1"/>
  <c r="AH116" i="1" s="1"/>
  <c r="AI115" i="1" a="1"/>
  <c r="AI115" i="1" s="1"/>
  <c r="AH115" i="1" a="1"/>
  <c r="AH115" i="1" s="1"/>
  <c r="AI114" i="1" a="1"/>
  <c r="AI114" i="1" s="1"/>
  <c r="AH114" i="1" a="1"/>
  <c r="AH114" i="1" s="1"/>
  <c r="AI113" i="1" a="1"/>
  <c r="AI113" i="1" s="1"/>
  <c r="AH113" i="1" a="1"/>
  <c r="AH113" i="1" s="1"/>
  <c r="AI112" i="1" a="1"/>
  <c r="AI112" i="1" s="1"/>
  <c r="AH112" i="1" a="1"/>
  <c r="AH112" i="1" s="1"/>
  <c r="J112" i="1"/>
  <c r="AI111" i="1" a="1"/>
  <c r="AI111" i="1" s="1"/>
  <c r="AH111" i="1" a="1"/>
  <c r="AH111" i="1" s="1"/>
  <c r="AI110" i="1" a="1"/>
  <c r="AI110" i="1" s="1"/>
  <c r="AH110" i="1" a="1"/>
  <c r="AH110" i="1" s="1"/>
  <c r="J110" i="1"/>
  <c r="AI109" i="1" a="1"/>
  <c r="AI109" i="1" s="1"/>
  <c r="AH109" i="1" a="1"/>
  <c r="AH109" i="1" s="1"/>
  <c r="J109" i="1"/>
  <c r="AI108" i="1" a="1"/>
  <c r="AI108" i="1" s="1"/>
  <c r="AH108" i="1" a="1"/>
  <c r="AH108" i="1" s="1"/>
  <c r="AI107" i="1" a="1"/>
  <c r="AI107" i="1" s="1"/>
  <c r="AH107" i="1" a="1"/>
  <c r="AH107" i="1" s="1"/>
  <c r="AI106" i="1" a="1"/>
  <c r="AI106" i="1" s="1"/>
  <c r="AH106" i="1" a="1"/>
  <c r="AH106" i="1" s="1"/>
  <c r="AI105" i="1" a="1"/>
  <c r="AI105" i="1" s="1"/>
  <c r="AH105" i="1" a="1"/>
  <c r="AH105" i="1" s="1"/>
  <c r="AI104" i="1" a="1"/>
  <c r="AI104" i="1" s="1"/>
  <c r="AH104" i="1" a="1"/>
  <c r="AH104" i="1" s="1"/>
  <c r="AI103" i="1" a="1"/>
  <c r="AI103" i="1" s="1"/>
  <c r="AH103" i="1" a="1"/>
  <c r="AH103" i="1" s="1"/>
  <c r="AI102" i="1" a="1"/>
  <c r="AI102" i="1" s="1"/>
  <c r="AH102" i="1" a="1"/>
  <c r="AH102" i="1" s="1"/>
  <c r="AI101" i="1" a="1"/>
  <c r="AI101" i="1" s="1"/>
  <c r="AH101" i="1" a="1"/>
  <c r="AH101" i="1" s="1"/>
  <c r="AI100" i="1" a="1"/>
  <c r="AI100" i="1" s="1"/>
  <c r="AH100" i="1" a="1"/>
  <c r="AH100" i="1" s="1"/>
  <c r="AI99" i="1" a="1"/>
  <c r="AI99" i="1" s="1"/>
  <c r="AH99" i="1" a="1"/>
  <c r="AH99" i="1" s="1"/>
  <c r="AI98" i="1" a="1"/>
  <c r="AI98" i="1" s="1"/>
  <c r="AH98" i="1" a="1"/>
  <c r="AH98" i="1" s="1"/>
  <c r="AI97" i="1" a="1"/>
  <c r="AI97" i="1" s="1"/>
  <c r="AH97" i="1" a="1"/>
  <c r="AH97" i="1" s="1"/>
  <c r="AI96" i="1" a="1"/>
  <c r="AI96" i="1" s="1"/>
  <c r="AH96" i="1" a="1"/>
  <c r="AH96" i="1" s="1"/>
  <c r="AI95" i="1" a="1"/>
  <c r="AI95" i="1" s="1"/>
  <c r="AH95" i="1" a="1"/>
  <c r="AH95" i="1" s="1"/>
  <c r="AI94" i="1" a="1"/>
  <c r="AI94" i="1" s="1"/>
  <c r="AH94" i="1" a="1"/>
  <c r="AH94" i="1" s="1"/>
  <c r="AI93" i="1" a="1"/>
  <c r="AI93" i="1" s="1"/>
  <c r="AH93" i="1" a="1"/>
  <c r="AH93" i="1" s="1"/>
  <c r="AI92" i="1" a="1"/>
  <c r="AI92" i="1" s="1"/>
  <c r="AH92" i="1" a="1"/>
  <c r="AH92" i="1" s="1"/>
  <c r="AI91" i="1" a="1"/>
  <c r="AI91" i="1" s="1"/>
  <c r="AH91" i="1" a="1"/>
  <c r="AH91" i="1" s="1"/>
  <c r="AI90" i="1" a="1"/>
  <c r="AI90" i="1" s="1"/>
  <c r="AH90" i="1" a="1"/>
  <c r="AH90" i="1" s="1"/>
  <c r="AI89" i="1" a="1"/>
  <c r="AI89" i="1" s="1"/>
  <c r="AH89" i="1" a="1"/>
  <c r="AH89" i="1" s="1"/>
  <c r="AI88" i="1" a="1"/>
  <c r="AI88" i="1" s="1"/>
  <c r="AH88" i="1" a="1"/>
  <c r="AH88" i="1" s="1"/>
  <c r="AI87" i="1" a="1"/>
  <c r="AI87" i="1" s="1"/>
  <c r="AH87" i="1" a="1"/>
  <c r="AH87" i="1" s="1"/>
  <c r="AI86" i="1" a="1"/>
  <c r="AI86" i="1" s="1"/>
  <c r="AH86" i="1" a="1"/>
  <c r="AH86" i="1" s="1"/>
  <c r="AI85" i="1" a="1"/>
  <c r="AI85" i="1" s="1"/>
  <c r="AH85" i="1" a="1"/>
  <c r="AH85" i="1" s="1"/>
  <c r="AI84" i="1" a="1"/>
  <c r="AI84" i="1" s="1"/>
  <c r="AH84" i="1" a="1"/>
  <c r="AH84" i="1" s="1"/>
  <c r="AI83" i="1" a="1"/>
  <c r="AI83" i="1" s="1"/>
  <c r="AH83" i="1" a="1"/>
  <c r="AH83" i="1" s="1"/>
  <c r="AI82" i="1" a="1"/>
  <c r="AI82" i="1" s="1"/>
  <c r="AH82" i="1" a="1"/>
  <c r="AH82" i="1" s="1"/>
  <c r="AI81" i="1" a="1"/>
  <c r="AI81" i="1" s="1"/>
  <c r="AH81" i="1" a="1"/>
  <c r="AH81" i="1" s="1"/>
  <c r="AI80" i="1" a="1"/>
  <c r="AI80" i="1" s="1"/>
  <c r="AH80" i="1" a="1"/>
  <c r="AH80" i="1" s="1"/>
  <c r="AI79" i="1" a="1"/>
  <c r="AI79" i="1" s="1"/>
  <c r="AH79" i="1" a="1"/>
  <c r="AH79" i="1" s="1"/>
  <c r="AI78" i="1" a="1"/>
  <c r="AI78" i="1" s="1"/>
  <c r="AH78" i="1" a="1"/>
  <c r="AH78" i="1" s="1"/>
  <c r="AI77" i="1" a="1"/>
  <c r="AI77" i="1" s="1"/>
  <c r="AH77" i="1" a="1"/>
  <c r="AH77" i="1" s="1"/>
  <c r="AI76" i="1" a="1"/>
  <c r="AI76" i="1" s="1"/>
  <c r="AH76" i="1" a="1"/>
  <c r="AH76" i="1" s="1"/>
  <c r="AI75" i="1" a="1"/>
  <c r="AI75" i="1" s="1"/>
  <c r="AH75" i="1" a="1"/>
  <c r="AH75" i="1" s="1"/>
  <c r="AI74" i="1" a="1"/>
  <c r="AI74" i="1" s="1"/>
  <c r="AH74" i="1" a="1"/>
  <c r="AH74" i="1" s="1"/>
  <c r="AI73" i="1" a="1"/>
  <c r="AI73" i="1" s="1"/>
  <c r="AH73" i="1" a="1"/>
  <c r="AH73" i="1" s="1"/>
  <c r="AI72" i="1" a="1"/>
  <c r="AI72" i="1" s="1"/>
  <c r="AH72" i="1" a="1"/>
  <c r="AH72" i="1" s="1"/>
  <c r="AI71" i="1" a="1"/>
  <c r="AI71" i="1" s="1"/>
  <c r="AH71" i="1" a="1"/>
  <c r="AH71" i="1" s="1"/>
  <c r="AI70" i="1" a="1"/>
  <c r="AI70" i="1" s="1"/>
  <c r="AH70" i="1" a="1"/>
  <c r="AH70" i="1" s="1"/>
  <c r="AI69" i="1" a="1"/>
  <c r="AI69" i="1" s="1"/>
  <c r="AH69" i="1" a="1"/>
  <c r="AH69" i="1" s="1"/>
  <c r="AI68" i="1" a="1"/>
  <c r="AI68" i="1" s="1"/>
  <c r="AH68" i="1" a="1"/>
  <c r="AH68" i="1" s="1"/>
  <c r="AI67" i="1" a="1"/>
  <c r="AI67" i="1" s="1"/>
  <c r="AH67" i="1" a="1"/>
  <c r="AH67" i="1" s="1"/>
  <c r="AI66" i="1" a="1"/>
  <c r="AI66" i="1" s="1"/>
  <c r="AH66" i="1" a="1"/>
  <c r="AH66" i="1" s="1"/>
  <c r="AI65" i="1" a="1"/>
  <c r="AI65" i="1" s="1"/>
  <c r="AH65" i="1" a="1"/>
  <c r="AH65" i="1" s="1"/>
  <c r="AI64" i="1" a="1"/>
  <c r="AI64" i="1" s="1"/>
  <c r="AH64" i="1" a="1"/>
  <c r="AH64" i="1" s="1"/>
  <c r="AI63" i="1" a="1"/>
  <c r="AI63" i="1" s="1"/>
  <c r="AH63" i="1" a="1"/>
  <c r="AH63" i="1" s="1"/>
  <c r="AI62" i="1" a="1"/>
  <c r="AI62" i="1" s="1"/>
  <c r="AH62" i="1" a="1"/>
  <c r="AH62" i="1" s="1"/>
  <c r="AI61" i="1" a="1"/>
  <c r="AI61" i="1" s="1"/>
  <c r="AH61" i="1" a="1"/>
  <c r="AH61" i="1" s="1"/>
  <c r="AI60" i="1" a="1"/>
  <c r="AI60" i="1" s="1"/>
  <c r="AH60" i="1" a="1"/>
  <c r="AH60" i="1" s="1"/>
  <c r="AI59" i="1" a="1"/>
  <c r="AI59" i="1" s="1"/>
  <c r="AH59" i="1" a="1"/>
  <c r="AH59" i="1" s="1"/>
  <c r="AI58" i="1" a="1"/>
  <c r="AI58" i="1" s="1"/>
  <c r="AH58" i="1" a="1"/>
  <c r="AH58" i="1" s="1"/>
  <c r="AI57" i="1" a="1"/>
  <c r="AI57" i="1" s="1"/>
  <c r="AH57" i="1" a="1"/>
  <c r="AH57" i="1" s="1"/>
  <c r="AI56" i="1" a="1"/>
  <c r="AI56" i="1" s="1"/>
  <c r="AH56" i="1" a="1"/>
  <c r="AH56" i="1" s="1"/>
  <c r="AM55" i="1"/>
  <c r="AI55" i="1" a="1"/>
  <c r="AI55" i="1" s="1"/>
  <c r="AH55" i="1" a="1"/>
  <c r="AH55" i="1" s="1"/>
  <c r="AM54" i="1"/>
  <c r="AI54" i="1" a="1"/>
  <c r="AI54" i="1" s="1"/>
  <c r="AH54" i="1" a="1"/>
  <c r="AH54" i="1" s="1"/>
  <c r="AM53" i="1"/>
  <c r="AI53" i="1" a="1"/>
  <c r="AI53" i="1" s="1"/>
  <c r="AH53" i="1" a="1"/>
  <c r="AH53" i="1" s="1"/>
  <c r="AM52" i="1"/>
  <c r="AI52" i="1" a="1"/>
  <c r="AI52" i="1" s="1"/>
  <c r="AH52" i="1" a="1"/>
  <c r="AH52" i="1" s="1"/>
  <c r="AM51" i="1"/>
  <c r="AI51" i="1" a="1"/>
  <c r="AI51" i="1" s="1"/>
  <c r="AH51" i="1" a="1"/>
  <c r="AH51" i="1" s="1"/>
  <c r="AM50" i="1"/>
  <c r="AI50" i="1" a="1"/>
  <c r="AI50" i="1" s="1"/>
  <c r="AH50" i="1" a="1"/>
  <c r="AH50" i="1" s="1"/>
  <c r="AM49" i="1"/>
  <c r="AI49" i="1" a="1"/>
  <c r="AI49" i="1" s="1"/>
  <c r="AH49" i="1" a="1"/>
  <c r="AH49" i="1" s="1"/>
  <c r="AM48" i="1"/>
  <c r="AI48" i="1" a="1"/>
  <c r="AI48" i="1" s="1"/>
  <c r="AH48" i="1" a="1"/>
  <c r="AH48" i="1" s="1"/>
  <c r="AM47" i="1"/>
  <c r="AI47" i="1" a="1"/>
  <c r="AI47" i="1" s="1"/>
  <c r="AH47" i="1" a="1"/>
  <c r="AH47" i="1" s="1"/>
  <c r="AM46" i="1"/>
  <c r="AI46" i="1" a="1"/>
  <c r="AI46" i="1" s="1"/>
  <c r="AH46" i="1" a="1"/>
  <c r="AH46" i="1" s="1"/>
  <c r="AM45" i="1"/>
  <c r="AI45" i="1" a="1"/>
  <c r="AI45" i="1" s="1"/>
  <c r="AH45" i="1" a="1"/>
  <c r="AH45" i="1" s="1"/>
  <c r="AM44" i="1"/>
  <c r="AI44" i="1" a="1"/>
  <c r="AI44" i="1" s="1"/>
  <c r="AH44" i="1" a="1"/>
  <c r="AH44" i="1" s="1"/>
  <c r="AM43" i="1"/>
  <c r="AI43" i="1" a="1"/>
  <c r="AI43" i="1" s="1"/>
  <c r="AH43" i="1" a="1"/>
  <c r="AH43" i="1" s="1"/>
  <c r="AM42" i="1"/>
  <c r="AI42" i="1" a="1"/>
  <c r="AI42" i="1" s="1"/>
  <c r="AH42" i="1" a="1"/>
  <c r="AH42" i="1" s="1"/>
  <c r="AM41" i="1"/>
  <c r="AI41" i="1" a="1"/>
  <c r="AI41" i="1" s="1"/>
  <c r="AH41" i="1" a="1"/>
  <c r="AH41" i="1" s="1"/>
  <c r="AM40" i="1"/>
  <c r="AI40" i="1" a="1"/>
  <c r="AI40" i="1" s="1"/>
  <c r="AH40" i="1" a="1"/>
  <c r="AH40" i="1" s="1"/>
  <c r="AM39" i="1"/>
  <c r="AI39" i="1" a="1"/>
  <c r="AI39" i="1" s="1"/>
  <c r="AH39" i="1" a="1"/>
  <c r="AH39" i="1" s="1"/>
  <c r="AM38" i="1"/>
  <c r="AI38" i="1" a="1"/>
  <c r="AI38" i="1" s="1"/>
  <c r="AH38" i="1" a="1"/>
  <c r="AH38" i="1" s="1"/>
  <c r="AM37" i="1"/>
  <c r="AI37" i="1" a="1"/>
  <c r="AI37" i="1" s="1"/>
  <c r="AH37" i="1" a="1"/>
  <c r="AH37" i="1" s="1"/>
  <c r="AM36" i="1"/>
  <c r="AI36" i="1" a="1"/>
  <c r="AI36" i="1" s="1"/>
  <c r="AH36" i="1" a="1"/>
  <c r="AH36" i="1" s="1"/>
  <c r="AM35" i="1"/>
  <c r="AI35" i="1" a="1"/>
  <c r="AI35" i="1" s="1"/>
  <c r="AH35" i="1" a="1"/>
  <c r="AH35" i="1" s="1"/>
  <c r="AM34" i="1"/>
  <c r="AI34" i="1" a="1"/>
  <c r="AI34" i="1" s="1"/>
  <c r="AH34" i="1" a="1"/>
  <c r="AH34" i="1" s="1"/>
  <c r="AM33" i="1"/>
  <c r="AI33" i="1" a="1"/>
  <c r="AI33" i="1" s="1"/>
  <c r="AH33" i="1" a="1"/>
  <c r="AH33" i="1" s="1"/>
  <c r="AM32" i="1"/>
  <c r="AI32" i="1" a="1"/>
  <c r="AI32" i="1" s="1"/>
  <c r="AH32" i="1" a="1"/>
  <c r="AH32" i="1" s="1"/>
  <c r="AM31" i="1"/>
  <c r="AI31" i="1" a="1"/>
  <c r="AI31" i="1" s="1"/>
  <c r="AH31" i="1" a="1"/>
  <c r="AH31" i="1" s="1"/>
  <c r="AM30" i="1"/>
  <c r="AI30" i="1" a="1"/>
  <c r="AI30" i="1" s="1"/>
  <c r="AH30" i="1" a="1"/>
  <c r="AH30" i="1" s="1"/>
  <c r="AM29" i="1"/>
  <c r="AI29" i="1" a="1"/>
  <c r="AI29" i="1" s="1"/>
  <c r="AH29" i="1" a="1"/>
  <c r="AH29" i="1" s="1"/>
  <c r="AM28" i="1"/>
  <c r="AI28" i="1" a="1"/>
  <c r="AI28" i="1" s="1"/>
  <c r="AH28" i="1" a="1"/>
  <c r="AH28" i="1" s="1"/>
  <c r="AM27" i="1"/>
  <c r="AI27" i="1" a="1"/>
  <c r="AI27" i="1" s="1"/>
  <c r="AH27" i="1" a="1"/>
  <c r="AH27" i="1" s="1"/>
  <c r="AM26" i="1"/>
  <c r="AI26" i="1" a="1"/>
  <c r="AI26" i="1" s="1"/>
  <c r="AH26" i="1" a="1"/>
  <c r="AH26" i="1" s="1"/>
  <c r="AM25" i="1"/>
  <c r="AI25" i="1" a="1"/>
  <c r="AI25" i="1" s="1"/>
  <c r="AH25" i="1" a="1"/>
  <c r="AH25" i="1" s="1"/>
  <c r="AM24" i="1"/>
  <c r="AI24" i="1" a="1"/>
  <c r="AI24" i="1" s="1"/>
  <c r="AH24" i="1" a="1"/>
  <c r="AH24" i="1" s="1"/>
  <c r="AM23" i="1"/>
  <c r="AI23" i="1" a="1"/>
  <c r="AI23" i="1" s="1"/>
  <c r="AH23" i="1" a="1"/>
  <c r="AH23" i="1" s="1"/>
  <c r="AM22" i="1"/>
  <c r="AI22" i="1" a="1"/>
  <c r="AI22" i="1" s="1"/>
  <c r="AH22" i="1" a="1"/>
  <c r="AH22" i="1" s="1"/>
  <c r="AM21" i="1"/>
  <c r="AI21" i="1" a="1"/>
  <c r="AI21" i="1" s="1"/>
  <c r="AH21" i="1" a="1"/>
  <c r="AH21" i="1" s="1"/>
  <c r="AM20" i="1"/>
  <c r="AI20" i="1" a="1"/>
  <c r="AI20" i="1" s="1"/>
  <c r="AH20" i="1" a="1"/>
  <c r="AH20" i="1" s="1"/>
  <c r="AM19" i="1"/>
  <c r="AI19" i="1" a="1"/>
  <c r="AI19" i="1" s="1"/>
  <c r="AH19" i="1" a="1"/>
  <c r="AH19" i="1" s="1"/>
  <c r="AM18" i="1"/>
  <c r="AI18" i="1" a="1"/>
  <c r="AI18" i="1" s="1"/>
  <c r="AH18" i="1" a="1"/>
  <c r="AH18" i="1" s="1"/>
  <c r="AM17" i="1"/>
  <c r="AI17" i="1" a="1"/>
  <c r="AI17" i="1" s="1"/>
  <c r="AH17" i="1" a="1"/>
  <c r="AH17" i="1" s="1"/>
  <c r="AM16" i="1"/>
  <c r="AI16" i="1" a="1"/>
  <c r="AI16" i="1" s="1"/>
  <c r="AH16" i="1" a="1"/>
  <c r="AH16" i="1" s="1"/>
  <c r="AM15" i="1"/>
  <c r="AI15" i="1" a="1"/>
  <c r="AI15" i="1" s="1"/>
  <c r="AH15" i="1" a="1"/>
  <c r="AH15" i="1" s="1"/>
  <c r="AM14" i="1"/>
  <c r="AI14" i="1" a="1"/>
  <c r="AI14" i="1" s="1"/>
  <c r="AH14" i="1" a="1"/>
  <c r="AH14" i="1" s="1"/>
  <c r="AM13" i="1"/>
  <c r="AI13" i="1" a="1"/>
  <c r="AI13" i="1" s="1"/>
  <c r="AH13" i="1" a="1"/>
  <c r="AH13" i="1" s="1"/>
  <c r="AM12" i="1"/>
  <c r="AI12" i="1" a="1"/>
  <c r="AI12" i="1" s="1"/>
  <c r="AH12" i="1" a="1"/>
  <c r="AH12" i="1" s="1"/>
  <c r="O12" i="1"/>
  <c r="AM11" i="1"/>
  <c r="AI11" i="1" a="1"/>
  <c r="AI11" i="1" s="1"/>
  <c r="AH11" i="1" a="1"/>
  <c r="AH11" i="1" s="1"/>
  <c r="O11" i="1"/>
  <c r="AM10" i="1"/>
  <c r="AI10" i="1" a="1"/>
  <c r="AI10" i="1" s="1"/>
  <c r="AH10" i="1" a="1"/>
  <c r="AH10" i="1" s="1"/>
  <c r="O10" i="1"/>
  <c r="AM9" i="1"/>
  <c r="AI9" i="1" a="1"/>
  <c r="AI9" i="1" s="1"/>
  <c r="AH9" i="1" a="1"/>
  <c r="AH9" i="1" s="1"/>
  <c r="O9" i="1"/>
  <c r="AM8" i="1"/>
  <c r="AI8" i="1" a="1"/>
  <c r="AI8" i="1" s="1"/>
  <c r="AH8" i="1" a="1"/>
  <c r="AH8" i="1" s="1"/>
  <c r="O8" i="1"/>
  <c r="AM7" i="1"/>
  <c r="AI7" i="1" a="1"/>
  <c r="AI7" i="1" s="1"/>
  <c r="AH7" i="1" a="1"/>
  <c r="AH7" i="1" s="1"/>
  <c r="AM6" i="1"/>
  <c r="AI6" i="1" a="1"/>
  <c r="AI6" i="1" s="1"/>
  <c r="AH6" i="1" a="1"/>
  <c r="AH6" i="1" s="1"/>
  <c r="T6" i="1"/>
  <c r="O6" i="1"/>
  <c r="AM5" i="1"/>
  <c r="AI5" i="1" a="1"/>
  <c r="AI5" i="1" s="1"/>
  <c r="AH5" i="1" a="1"/>
  <c r="AH5" i="1" s="1"/>
  <c r="T5" i="1"/>
  <c r="O5" i="1"/>
  <c r="AM4" i="1"/>
  <c r="AL4" i="1"/>
  <c r="AL5" i="1" s="1"/>
  <c r="AL6" i="1" s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I4" i="1" a="1"/>
  <c r="AI4" i="1" s="1"/>
  <c r="AH4" i="1" a="1"/>
  <c r="AH4" i="1" s="1"/>
  <c r="T4" i="1"/>
  <c r="O4" i="1"/>
  <c r="AM3" i="1"/>
  <c r="AI3" i="1" a="1"/>
  <c r="AI3" i="1" s="1"/>
  <c r="AH3" i="1"/>
  <c r="T3" i="1"/>
  <c r="O3" i="1"/>
  <c r="T2" i="1"/>
  <c r="O2" i="1"/>
  <c r="AH36" i="2" l="1"/>
  <c r="N102" i="2"/>
  <c r="N69" i="2"/>
  <c r="N3" i="2"/>
  <c r="AH135" i="2"/>
  <c r="AH102" i="2"/>
  <c r="AH3" i="2"/>
  <c r="N135" i="2"/>
  <c r="AH69" i="2"/>
  <c r="N168" i="2"/>
  <c r="AH103" i="2"/>
  <c r="AH136" i="2"/>
  <c r="N37" i="2"/>
  <c r="AH4" i="2"/>
  <c r="N70" i="2"/>
  <c r="N169" i="2"/>
  <c r="AH37" i="2"/>
  <c r="AH70" i="2"/>
  <c r="N4" i="2"/>
  <c r="N136" i="2"/>
  <c r="N103" i="2"/>
  <c r="N5" i="2"/>
  <c r="AH137" i="2"/>
  <c r="AH71" i="2"/>
  <c r="N71" i="2"/>
  <c r="AH5" i="2"/>
  <c r="AH38" i="2"/>
  <c r="N170" i="2"/>
  <c r="N38" i="2"/>
  <c r="N137" i="2"/>
  <c r="N104" i="2"/>
  <c r="AH104" i="2"/>
  <c r="N171" i="2"/>
  <c r="N72" i="2"/>
  <c r="N6" i="2"/>
  <c r="N138" i="2"/>
  <c r="AH39" i="2"/>
  <c r="AH138" i="2"/>
  <c r="N105" i="2"/>
  <c r="AH6" i="2"/>
  <c r="AH105" i="2"/>
  <c r="N39" i="2"/>
  <c r="AH72" i="2"/>
  <c r="N7" i="2"/>
  <c r="AH40" i="2"/>
  <c r="AH139" i="2"/>
  <c r="N106" i="2"/>
  <c r="N172" i="2"/>
  <c r="N73" i="2"/>
  <c r="AH106" i="2"/>
  <c r="N40" i="2"/>
  <c r="AH7" i="2"/>
  <c r="N139" i="2"/>
  <c r="AH73" i="2"/>
  <c r="N173" i="2"/>
  <c r="N74" i="2"/>
  <c r="AH41" i="2"/>
  <c r="AH140" i="2"/>
  <c r="AH74" i="2"/>
  <c r="N8" i="2"/>
  <c r="AH107" i="2"/>
  <c r="N140" i="2"/>
  <c r="N107" i="2"/>
  <c r="N41" i="2"/>
  <c r="AH8" i="2"/>
  <c r="AH9" i="2"/>
  <c r="N174" i="2"/>
  <c r="AH108" i="2"/>
  <c r="N108" i="2"/>
  <c r="AH75" i="2"/>
  <c r="N141" i="2"/>
  <c r="N9" i="2"/>
  <c r="AH42" i="2"/>
  <c r="N42" i="2"/>
  <c r="AH141" i="2"/>
  <c r="N75" i="2"/>
  <c r="AH43" i="2"/>
  <c r="N10" i="2"/>
  <c r="N109" i="2"/>
  <c r="N43" i="2"/>
  <c r="N142" i="2"/>
  <c r="N76" i="2"/>
  <c r="AH10" i="2"/>
  <c r="N175" i="2"/>
  <c r="AH76" i="2"/>
  <c r="AH109" i="2"/>
  <c r="AH142" i="2"/>
  <c r="AH110" i="2"/>
  <c r="N77" i="2"/>
  <c r="N176" i="2"/>
  <c r="N110" i="2"/>
  <c r="N44" i="2"/>
  <c r="AH44" i="2"/>
  <c r="AH11" i="2"/>
  <c r="N11" i="2"/>
  <c r="AH77" i="2"/>
  <c r="AH143" i="2"/>
  <c r="N143" i="2"/>
  <c r="AH111" i="2"/>
  <c r="N78" i="2"/>
  <c r="N177" i="2"/>
  <c r="N45" i="2"/>
  <c r="N144" i="2"/>
  <c r="AH78" i="2"/>
  <c r="N12" i="2"/>
  <c r="AH45" i="2"/>
  <c r="N111" i="2"/>
  <c r="AH144" i="2"/>
  <c r="AH12" i="2"/>
  <c r="N13" i="2"/>
  <c r="AH46" i="2"/>
  <c r="AH112" i="2"/>
  <c r="N46" i="2"/>
  <c r="AH13" i="2"/>
  <c r="AH145" i="2"/>
  <c r="AH79" i="2"/>
  <c r="N178" i="2"/>
  <c r="N112" i="2"/>
  <c r="N145" i="2"/>
  <c r="N79" i="2"/>
  <c r="AH80" i="2"/>
  <c r="N146" i="2"/>
  <c r="AH146" i="2"/>
  <c r="AH47" i="2"/>
  <c r="N113" i="2"/>
  <c r="N179" i="2"/>
  <c r="N80" i="2"/>
  <c r="AH14" i="2"/>
  <c r="AH113" i="2"/>
  <c r="N14" i="2"/>
  <c r="N47" i="2"/>
  <c r="N15" i="2"/>
  <c r="N81" i="2"/>
  <c r="N147" i="2"/>
  <c r="AH48" i="2"/>
  <c r="AH15" i="2"/>
  <c r="N180" i="2"/>
  <c r="AH81" i="2"/>
  <c r="AH147" i="2"/>
  <c r="AH114" i="2"/>
  <c r="N114" i="2"/>
  <c r="AH148" i="2"/>
  <c r="N148" i="2"/>
  <c r="N49" i="2"/>
  <c r="N16" i="2"/>
  <c r="AH115" i="2"/>
  <c r="AH16" i="2"/>
  <c r="N115" i="2"/>
  <c r="N82" i="2"/>
  <c r="N181" i="2"/>
  <c r="AH82" i="2"/>
  <c r="AH49" i="2"/>
  <c r="N50" i="2"/>
  <c r="N17" i="2"/>
  <c r="N149" i="2"/>
  <c r="AH83" i="2"/>
  <c r="N83" i="2"/>
  <c r="N182" i="2"/>
  <c r="AH17" i="2"/>
  <c r="N116" i="2"/>
  <c r="AH50" i="2"/>
  <c r="AH149" i="2"/>
  <c r="AH116" i="2"/>
  <c r="AH84" i="2"/>
  <c r="N18" i="2"/>
  <c r="AH117" i="2"/>
  <c r="AH18" i="2"/>
  <c r="N150" i="2"/>
  <c r="N117" i="2"/>
  <c r="AH51" i="2"/>
  <c r="AH150" i="2"/>
  <c r="N51" i="2"/>
  <c r="N84" i="2"/>
  <c r="N183" i="2"/>
  <c r="AH52" i="2"/>
  <c r="N19" i="2"/>
  <c r="N118" i="2"/>
  <c r="AH151" i="2"/>
  <c r="AH118" i="2"/>
  <c r="N151" i="2"/>
  <c r="N52" i="2"/>
  <c r="AH19" i="2"/>
  <c r="AH85" i="2"/>
  <c r="N85" i="2"/>
  <c r="N184" i="2"/>
  <c r="AH20" i="2"/>
  <c r="N20" i="2"/>
  <c r="N185" i="2"/>
  <c r="AH152" i="2"/>
  <c r="N152" i="2"/>
  <c r="N119" i="2"/>
  <c r="AH119" i="2"/>
  <c r="N53" i="2"/>
  <c r="AH86" i="2"/>
  <c r="AH53" i="2"/>
  <c r="N86" i="2"/>
  <c r="AH153" i="2"/>
  <c r="N186" i="2"/>
  <c r="N87" i="2"/>
  <c r="N54" i="2"/>
  <c r="N120" i="2"/>
  <c r="AH21" i="2"/>
  <c r="N21" i="2"/>
  <c r="AH120" i="2"/>
  <c r="AH87" i="2"/>
  <c r="N153" i="2"/>
  <c r="AH54" i="2"/>
  <c r="N187" i="2"/>
  <c r="AH154" i="2"/>
  <c r="AH55" i="2"/>
  <c r="AH22" i="2"/>
  <c r="AH121" i="2"/>
  <c r="N154" i="2"/>
  <c r="N121" i="2"/>
  <c r="N88" i="2"/>
  <c r="N55" i="2"/>
  <c r="N22" i="2"/>
  <c r="AH88" i="2"/>
  <c r="AH155" i="2"/>
  <c r="N122" i="2"/>
  <c r="N23" i="2"/>
  <c r="N56" i="2"/>
  <c r="AH23" i="2"/>
  <c r="N188" i="2"/>
  <c r="AH56" i="2"/>
  <c r="AH122" i="2"/>
  <c r="N155" i="2"/>
  <c r="AH89" i="2"/>
  <c r="N89" i="2"/>
  <c r="N24" i="2"/>
  <c r="AH24" i="2"/>
  <c r="N123" i="2"/>
  <c r="AH90" i="2"/>
  <c r="N156" i="2"/>
  <c r="N189" i="2"/>
  <c r="AH123" i="2"/>
  <c r="AH57" i="2"/>
  <c r="AH156" i="2"/>
  <c r="N90" i="2"/>
  <c r="N57" i="2"/>
  <c r="N25" i="2"/>
  <c r="AH157" i="2"/>
  <c r="N58" i="2"/>
  <c r="N91" i="2"/>
  <c r="N190" i="2"/>
  <c r="AH58" i="2"/>
  <c r="AH25" i="2"/>
  <c r="N157" i="2"/>
  <c r="AH124" i="2"/>
  <c r="N124" i="2"/>
  <c r="AH91" i="2"/>
  <c r="N125" i="2"/>
  <c r="N26" i="2"/>
  <c r="AH125" i="2"/>
  <c r="AH59" i="2"/>
  <c r="AH26" i="2"/>
  <c r="N92" i="2"/>
  <c r="N191" i="2"/>
  <c r="AH92" i="2"/>
  <c r="N158" i="2"/>
  <c r="AH158" i="2"/>
  <c r="N59" i="2"/>
  <c r="AH93" i="2"/>
  <c r="N192" i="2"/>
  <c r="N126" i="2"/>
  <c r="AH60" i="2"/>
  <c r="N93" i="2"/>
  <c r="AH27" i="2"/>
  <c r="AH126" i="2"/>
  <c r="N27" i="2"/>
  <c r="N159" i="2"/>
  <c r="N60" i="2"/>
  <c r="AH159" i="2"/>
  <c r="AH28" i="2"/>
  <c r="N160" i="2"/>
  <c r="AH160" i="2"/>
  <c r="N193" i="2"/>
  <c r="N127" i="2"/>
  <c r="N61" i="2"/>
  <c r="AH127" i="2"/>
  <c r="AH61" i="2"/>
  <c r="AH94" i="2"/>
  <c r="N28" i="2"/>
  <c r="N94" i="2"/>
  <c r="AH95" i="2"/>
  <c r="AH161" i="2"/>
  <c r="AH62" i="2"/>
  <c r="N194" i="2"/>
  <c r="N128" i="2"/>
  <c r="N95" i="2"/>
  <c r="N62" i="2"/>
  <c r="N29" i="2"/>
  <c r="AH128" i="2"/>
  <c r="AH29" i="2"/>
  <c r="AH129" i="2"/>
  <c r="N63" i="2"/>
  <c r="N129" i="2"/>
  <c r="N195" i="2"/>
  <c r="AH96" i="2"/>
  <c r="AH30" i="2"/>
  <c r="AH63" i="2"/>
  <c r="AH162" i="2"/>
  <c r="N30" i="2"/>
  <c r="N96" i="2"/>
  <c r="N162" i="2"/>
  <c r="AH163" i="2"/>
  <c r="AH97" i="2"/>
  <c r="N64" i="2"/>
  <c r="N163" i="2"/>
  <c r="N97" i="2"/>
  <c r="N196" i="2"/>
  <c r="N130" i="2"/>
  <c r="AH130" i="2"/>
  <c r="AH31" i="2"/>
  <c r="N31" i="2"/>
  <c r="AH64" i="2"/>
  <c r="N131" i="2"/>
  <c r="AH65" i="2"/>
  <c r="AH164" i="2"/>
  <c r="AH32" i="2"/>
  <c r="AH131" i="2"/>
  <c r="AH98" i="2"/>
  <c r="N164" i="2"/>
  <c r="N65" i="2"/>
  <c r="N197" i="2"/>
  <c r="N32" i="2"/>
  <c r="N98" i="2"/>
  <c r="N99" i="2"/>
  <c r="N66" i="2"/>
  <c r="AH33" i="2"/>
  <c r="AH165" i="2"/>
  <c r="N132" i="2"/>
  <c r="N198" i="2"/>
  <c r="AH132" i="2"/>
  <c r="AH66" i="2"/>
  <c r="AH99" i="2"/>
  <c r="N165" i="2"/>
  <c r="N33" i="2"/>
  <c r="AJ3" i="1"/>
  <c r="AJ4" i="1" s="1" a="1"/>
  <c r="AJ4" i="1" s="1"/>
  <c r="AK3" i="1"/>
  <c r="AK4" i="1" s="1" a="1"/>
  <c r="AK4" i="1" s="1"/>
  <c r="AJ5" i="1" l="1" a="1"/>
  <c r="AJ5" i="1" s="1"/>
  <c r="AJ6" i="1" s="1" a="1"/>
  <c r="AJ6" i="1" s="1"/>
  <c r="AK5" i="1" a="1"/>
  <c r="AK5" i="1" s="1"/>
  <c r="AK6" i="1" s="1" a="1"/>
  <c r="AK6" i="1" s="1"/>
  <c r="AK7" i="1" l="1" a="1"/>
  <c r="AK7" i="1" s="1"/>
  <c r="AK8" i="1" s="1" a="1"/>
  <c r="AK8" i="1" s="1"/>
  <c r="AJ7" i="1" a="1"/>
  <c r="AJ7" i="1" s="1"/>
  <c r="AK9" i="1" l="1" a="1"/>
  <c r="AK9" i="1" s="1"/>
  <c r="AK10" i="1" s="1" a="1"/>
  <c r="AK10" i="1" s="1"/>
  <c r="AJ8" i="1" a="1"/>
  <c r="AJ8" i="1" s="1"/>
  <c r="AJ9" i="1" s="1" a="1"/>
  <c r="AJ9" i="1" s="1"/>
  <c r="AK11" i="1" l="1" a="1"/>
  <c r="AK11" i="1" s="1"/>
  <c r="AK12" i="1" s="1" a="1"/>
  <c r="AK12" i="1" s="1"/>
  <c r="AK13" i="1" s="1" a="1"/>
  <c r="AK13" i="1" s="1"/>
  <c r="AK14" i="1" s="1" a="1"/>
  <c r="AK14" i="1" s="1"/>
  <c r="AJ10" i="1" a="1"/>
  <c r="AJ10" i="1" s="1"/>
  <c r="AJ11" i="1" l="1" a="1"/>
  <c r="AJ11" i="1" s="1"/>
  <c r="AJ12" i="1" s="1" a="1"/>
  <c r="AJ12" i="1" s="1"/>
  <c r="AJ13" i="1" s="1" a="1"/>
  <c r="AJ13" i="1" s="1"/>
  <c r="AJ14" i="1" s="1" a="1"/>
  <c r="AJ14" i="1" s="1"/>
  <c r="AK15" i="1" a="1"/>
  <c r="AK15" i="1" s="1"/>
  <c r="AK16" i="1" s="1" a="1"/>
  <c r="AK16" i="1" s="1"/>
  <c r="AK17" i="1" s="1" a="1"/>
  <c r="AK17" i="1" s="1"/>
  <c r="AK18" i="1" s="1" a="1"/>
  <c r="AK18" i="1" s="1"/>
  <c r="AK19" i="1" s="1" a="1"/>
  <c r="AK19" i="1" s="1"/>
  <c r="AK20" i="1" s="1" a="1"/>
  <c r="AK20" i="1" s="1"/>
  <c r="AK21" i="1" s="1" a="1"/>
  <c r="AK21" i="1" s="1"/>
  <c r="AK22" i="1" s="1" a="1"/>
  <c r="AK22" i="1" s="1"/>
  <c r="AK23" i="1" s="1" a="1"/>
  <c r="AK23" i="1" s="1"/>
  <c r="AK24" i="1" s="1" a="1"/>
  <c r="AK24" i="1" s="1"/>
  <c r="AK25" i="1" s="1" a="1"/>
  <c r="AK25" i="1" s="1"/>
  <c r="AK26" i="1" s="1" a="1"/>
  <c r="AK26" i="1" s="1"/>
  <c r="AK27" i="1" s="1" a="1"/>
  <c r="AK27" i="1" s="1"/>
  <c r="AK28" i="1" s="1" a="1"/>
  <c r="AK28" i="1" s="1"/>
  <c r="AK29" i="1" s="1" a="1"/>
  <c r="AK29" i="1" s="1"/>
  <c r="AK30" i="1" s="1" a="1"/>
  <c r="AK30" i="1" s="1"/>
  <c r="AK31" i="1" s="1" a="1"/>
  <c r="AK31" i="1" s="1"/>
  <c r="AK32" i="1" s="1" a="1"/>
  <c r="AK32" i="1" s="1"/>
  <c r="AK33" i="1" s="1" a="1"/>
  <c r="AK33" i="1" s="1"/>
  <c r="AK34" i="1" s="1" a="1"/>
  <c r="AK34" i="1" s="1"/>
  <c r="AK35" i="1" s="1" a="1"/>
  <c r="AK35" i="1" s="1"/>
  <c r="AK36" i="1" s="1" a="1"/>
  <c r="AK36" i="1" s="1"/>
  <c r="AK37" i="1" s="1" a="1"/>
  <c r="AK37" i="1" s="1"/>
  <c r="AK38" i="1" s="1" a="1"/>
  <c r="AK38" i="1" s="1"/>
  <c r="AK39" i="1" s="1" a="1"/>
  <c r="AK39" i="1" s="1"/>
  <c r="AK40" i="1" s="1" a="1"/>
  <c r="AK40" i="1" s="1"/>
  <c r="AK41" i="1" s="1" a="1"/>
  <c r="AK41" i="1" s="1"/>
  <c r="AK42" i="1" s="1" a="1"/>
  <c r="AK42" i="1" s="1"/>
  <c r="AK43" i="1" s="1" a="1"/>
  <c r="AK43" i="1" s="1"/>
  <c r="AK44" i="1" s="1" a="1"/>
  <c r="AK44" i="1" s="1"/>
  <c r="AK45" i="1" s="1" a="1"/>
  <c r="AK45" i="1" s="1"/>
  <c r="AK46" i="1" s="1" a="1"/>
  <c r="AK46" i="1" s="1"/>
  <c r="AK47" i="1" s="1" a="1"/>
  <c r="AK47" i="1" s="1"/>
  <c r="AK48" i="1" s="1" a="1"/>
  <c r="AK48" i="1" s="1"/>
  <c r="AK49" i="1" s="1" a="1"/>
  <c r="AK49" i="1" s="1"/>
  <c r="AK50" i="1" s="1" a="1"/>
  <c r="AK50" i="1" s="1"/>
  <c r="AK51" i="1" s="1" a="1"/>
  <c r="AK51" i="1" s="1"/>
  <c r="AJ15" i="1" l="1" a="1"/>
  <c r="AJ15" i="1" s="1"/>
  <c r="AJ16" i="1" s="1" a="1"/>
  <c r="AJ16" i="1" s="1"/>
  <c r="AJ17" i="1" s="1" a="1"/>
  <c r="AJ17" i="1" s="1"/>
  <c r="AJ18" i="1" s="1" a="1"/>
  <c r="AJ18" i="1" s="1"/>
  <c r="AJ19" i="1" s="1" a="1"/>
  <c r="AJ19" i="1" s="1"/>
  <c r="AJ20" i="1" s="1" a="1"/>
  <c r="AJ20" i="1" s="1"/>
  <c r="AJ21" i="1" s="1" a="1"/>
  <c r="AJ21" i="1" s="1"/>
  <c r="AJ22" i="1" s="1" a="1"/>
  <c r="AJ22" i="1" s="1"/>
  <c r="AJ23" i="1" s="1" a="1"/>
  <c r="AJ23" i="1" s="1"/>
  <c r="AJ24" i="1" s="1" a="1"/>
  <c r="AJ24" i="1" s="1"/>
  <c r="AJ25" i="1" s="1" a="1"/>
  <c r="AJ25" i="1" s="1"/>
  <c r="AJ26" i="1" s="1" a="1"/>
  <c r="AJ26" i="1" s="1"/>
  <c r="AJ27" i="1" s="1" a="1"/>
  <c r="AJ27" i="1" s="1"/>
  <c r="AJ28" i="1" s="1" a="1"/>
  <c r="AJ28" i="1" s="1"/>
  <c r="AJ29" i="1" s="1" a="1"/>
  <c r="AJ29" i="1" s="1"/>
  <c r="AJ30" i="1" s="1" a="1"/>
  <c r="AJ30" i="1" s="1"/>
  <c r="AJ31" i="1" s="1" a="1"/>
  <c r="AJ31" i="1" s="1"/>
  <c r="AJ32" i="1" s="1" a="1"/>
  <c r="AJ32" i="1" s="1"/>
  <c r="AJ33" i="1" s="1" a="1"/>
  <c r="AJ33" i="1" s="1"/>
  <c r="AJ34" i="1" s="1" a="1"/>
  <c r="AJ34" i="1" s="1"/>
  <c r="AJ35" i="1" s="1" a="1"/>
  <c r="AJ35" i="1" s="1"/>
  <c r="AJ36" i="1" s="1" a="1"/>
  <c r="AJ36" i="1" s="1"/>
  <c r="AJ37" i="1" s="1" a="1"/>
  <c r="AJ37" i="1" s="1"/>
  <c r="AJ38" i="1" s="1" a="1"/>
  <c r="AJ38" i="1" s="1"/>
  <c r="AJ39" i="1" s="1" a="1"/>
  <c r="AJ39" i="1" s="1"/>
  <c r="AJ40" i="1" s="1" a="1"/>
  <c r="AJ40" i="1" s="1"/>
  <c r="AJ41" i="1" s="1" a="1"/>
  <c r="AJ41" i="1" s="1"/>
  <c r="AJ42" i="1" s="1" a="1"/>
  <c r="AJ42" i="1" s="1"/>
  <c r="AJ43" i="1" s="1" a="1"/>
  <c r="AJ43" i="1" s="1"/>
  <c r="AJ44" i="1" s="1" a="1"/>
  <c r="AJ44" i="1" s="1"/>
  <c r="AJ45" i="1" s="1" a="1"/>
  <c r="AJ45" i="1" s="1"/>
  <c r="AJ46" i="1" s="1" a="1"/>
  <c r="AJ46" i="1" s="1"/>
  <c r="AJ47" i="1" s="1" a="1"/>
  <c r="AJ47" i="1" s="1"/>
  <c r="AJ48" i="1" s="1" a="1"/>
  <c r="AJ48" i="1" s="1"/>
  <c r="AJ49" i="1" s="1" a="1"/>
  <c r="AJ49" i="1" s="1"/>
  <c r="AJ50" i="1" s="1" a="1"/>
  <c r="AJ50" i="1" s="1"/>
  <c r="AJ51" i="1" s="1" a="1"/>
  <c r="AJ51" i="1" s="1"/>
</calcChain>
</file>

<file path=xl/sharedStrings.xml><?xml version="1.0" encoding="utf-8"?>
<sst xmlns="http://schemas.openxmlformats.org/spreadsheetml/2006/main" count="1166" uniqueCount="197">
  <si>
    <t>Rentrée</t>
  </si>
  <si>
    <t>Infos</t>
  </si>
  <si>
    <t>dates</t>
  </si>
  <si>
    <t>Vacances</t>
  </si>
  <si>
    <t>Application Midi</t>
  </si>
  <si>
    <t>Prof</t>
  </si>
  <si>
    <t>Classe</t>
  </si>
  <si>
    <t>Midi</t>
  </si>
  <si>
    <t>Nbre couverts</t>
  </si>
  <si>
    <t>Pedagogique Midi</t>
  </si>
  <si>
    <t>Ouverture pédago</t>
  </si>
  <si>
    <t>Vacances toussaint</t>
  </si>
  <si>
    <t>lundi midi</t>
  </si>
  <si>
    <t>Hennard</t>
  </si>
  <si>
    <t>2 STHR</t>
  </si>
  <si>
    <t>Ganon</t>
  </si>
  <si>
    <t xml:space="preserve">extract des semaine du calendrier </t>
  </si>
  <si>
    <r>
      <t>sans doubles formule</t>
    </r>
    <r>
      <rPr>
        <sz val="11"/>
        <color rgb="FFFF0000"/>
        <rFont val="Calibri"/>
        <family val="2"/>
        <scheme val="minor"/>
      </rPr>
      <t xml:space="preserve"> pour XL2007</t>
    </r>
  </si>
  <si>
    <r>
      <t>sans doubles formule</t>
    </r>
    <r>
      <rPr>
        <sz val="11"/>
        <color rgb="FFFF0000"/>
        <rFont val="Calibri"/>
        <family val="2"/>
        <scheme val="minor"/>
      </rPr>
      <t xml:space="preserve"> pour XL2008</t>
    </r>
    <r>
      <rPr>
        <sz val="11"/>
        <color theme="1"/>
        <rFont val="Calibri"/>
        <family val="2"/>
        <scheme val="minor"/>
      </rPr>
      <t/>
    </r>
  </si>
  <si>
    <t xml:space="preserve">pour utiliser en liste de choix </t>
  </si>
  <si>
    <t>Ouverture Application</t>
  </si>
  <si>
    <t>mardi midi</t>
  </si>
  <si>
    <t>T CAP</t>
  </si>
  <si>
    <t xml:space="preserve">Remontée des notes </t>
  </si>
  <si>
    <t>Vacances Noël</t>
  </si>
  <si>
    <t>mercredi midi</t>
  </si>
  <si>
    <t>Soilly</t>
  </si>
  <si>
    <t>1 STHR</t>
  </si>
  <si>
    <t>de</t>
  </si>
  <si>
    <t>a</t>
  </si>
  <si>
    <t>jeudi midi</t>
  </si>
  <si>
    <t>1 PRO2</t>
  </si>
  <si>
    <t>Semaine période 1</t>
  </si>
  <si>
    <t>Vacances Hiver</t>
  </si>
  <si>
    <t>vendredi midi</t>
  </si>
  <si>
    <t>Voisin</t>
  </si>
  <si>
    <t>1 PRO 1</t>
  </si>
  <si>
    <t>Semaine période 2</t>
  </si>
  <si>
    <t>Application soir</t>
  </si>
  <si>
    <t>Soir</t>
  </si>
  <si>
    <t>Vacances printemps</t>
  </si>
  <si>
    <t>lundi soir</t>
  </si>
  <si>
    <t>mardi soir</t>
  </si>
  <si>
    <t>Catherine</t>
  </si>
  <si>
    <t>T PRO 1</t>
  </si>
  <si>
    <t>mercredi soir</t>
  </si>
  <si>
    <t>jeudi soir</t>
  </si>
  <si>
    <t>vendredi soir</t>
  </si>
  <si>
    <t>Portoles</t>
  </si>
  <si>
    <t>2pro1</t>
  </si>
  <si>
    <t>Modalités CCF</t>
  </si>
  <si>
    <t>PFMP1</t>
  </si>
  <si>
    <t>N°sem</t>
  </si>
  <si>
    <t>Vie de classe</t>
  </si>
  <si>
    <t>Date</t>
  </si>
  <si>
    <t>CCF</t>
  </si>
  <si>
    <t>Points de vigilances</t>
  </si>
  <si>
    <t>Autre</t>
  </si>
  <si>
    <t>PFMP 2pro1</t>
  </si>
  <si>
    <t>S1</t>
  </si>
  <si>
    <t>CC 2pro1</t>
  </si>
  <si>
    <t>Retour convention 2pro1</t>
  </si>
  <si>
    <t>S2</t>
  </si>
  <si>
    <t>S3</t>
  </si>
  <si>
    <t>Préparation conseil 2pro1</t>
  </si>
  <si>
    <t>S4</t>
  </si>
  <si>
    <t>Réunion prt profs 2pro1</t>
  </si>
  <si>
    <t>S5</t>
  </si>
  <si>
    <t>Photos classe 2pro1</t>
  </si>
  <si>
    <t>S6</t>
  </si>
  <si>
    <t>PFMP2</t>
  </si>
  <si>
    <t>Planifier visite PFMP 1</t>
  </si>
  <si>
    <t>Planifier visite PFMP 2</t>
  </si>
  <si>
    <t>2pro2</t>
  </si>
  <si>
    <t>PFMP 2pro2</t>
  </si>
  <si>
    <t>CC 2pro2</t>
  </si>
  <si>
    <t>Retour convention 2pro2</t>
  </si>
  <si>
    <t>Préparation conseil 2pro2</t>
  </si>
  <si>
    <t>Réunion prt profs 2pro2</t>
  </si>
  <si>
    <t>Photos classe 2pro2</t>
  </si>
  <si>
    <t>1pro1</t>
  </si>
  <si>
    <t>PFMP 1pro1</t>
  </si>
  <si>
    <t>CC 1pro1</t>
  </si>
  <si>
    <t>E1 S1</t>
  </si>
  <si>
    <t>Retour convention 1pro1</t>
  </si>
  <si>
    <t>E31 S1</t>
  </si>
  <si>
    <t>E22 S1</t>
  </si>
  <si>
    <t>Préparation conseil 1pro1</t>
  </si>
  <si>
    <t>Réunion prt profs 1pro1</t>
  </si>
  <si>
    <t>Chef œuvre</t>
  </si>
  <si>
    <t>Photos classe 1pro1</t>
  </si>
  <si>
    <t>1pro2</t>
  </si>
  <si>
    <t>PFMP 1pro2</t>
  </si>
  <si>
    <t>CC 1pro2</t>
  </si>
  <si>
    <t>Retour convention 1pro2</t>
  </si>
  <si>
    <t>Préparation conseil 1pro2</t>
  </si>
  <si>
    <t>Réunion prt profs 1pro2</t>
  </si>
  <si>
    <t>Photos classe 1pro2</t>
  </si>
  <si>
    <t>Tpro1</t>
  </si>
  <si>
    <t>PFMP Tpro1</t>
  </si>
  <si>
    <t>CC Tpro1</t>
  </si>
  <si>
    <t>E1 S2</t>
  </si>
  <si>
    <t>Retour convention Tpro1</t>
  </si>
  <si>
    <t>E31 S2</t>
  </si>
  <si>
    <t>E22 S2</t>
  </si>
  <si>
    <t>Préparation conseil Tpro1</t>
  </si>
  <si>
    <t>Réunion prt profs Tpro1</t>
  </si>
  <si>
    <t>Photos classe Tpro1</t>
  </si>
  <si>
    <t>Tpro2</t>
  </si>
  <si>
    <t>PFMP Tpro2</t>
  </si>
  <si>
    <t>CC Tpro2</t>
  </si>
  <si>
    <t>Retour convention Tpro2</t>
  </si>
  <si>
    <t>Préparation conseil Tpro2</t>
  </si>
  <si>
    <t>Réunion prt profs Tpro2</t>
  </si>
  <si>
    <t>Photos classe Tpro2</t>
  </si>
  <si>
    <t xml:space="preserve"> Préparer E1 S2</t>
  </si>
  <si>
    <t>Préparer E31 S2</t>
  </si>
  <si>
    <t>Préparer E22 S2</t>
  </si>
  <si>
    <t>Préparer Chef œuvre</t>
  </si>
  <si>
    <t>1cuisine</t>
  </si>
  <si>
    <t>PFMP 1cuis</t>
  </si>
  <si>
    <t>CC 1cuis</t>
  </si>
  <si>
    <t>Axe1</t>
  </si>
  <si>
    <t>Retour convention 1cuis</t>
  </si>
  <si>
    <t>Axe2</t>
  </si>
  <si>
    <t>Axe3</t>
  </si>
  <si>
    <t>Préparation conseil 1cuis</t>
  </si>
  <si>
    <t>Réunion prt profs 1cuis</t>
  </si>
  <si>
    <t>Photos classe 1cuis</t>
  </si>
  <si>
    <t>Tcuisine</t>
  </si>
  <si>
    <t>PFMP Tcuis</t>
  </si>
  <si>
    <t>CC Tcuis</t>
  </si>
  <si>
    <t>Axe4</t>
  </si>
  <si>
    <t>Retour convention Tcuis</t>
  </si>
  <si>
    <t>Axe5</t>
  </si>
  <si>
    <t>Axe6</t>
  </si>
  <si>
    <t>Préparation conseil Tcuis</t>
  </si>
  <si>
    <t>Réunion prt profs Tcuis</t>
  </si>
  <si>
    <t>Photos classe Tcuis</t>
  </si>
  <si>
    <t>EP1 orale</t>
  </si>
  <si>
    <t>EP2 S1</t>
  </si>
  <si>
    <t>EP2 S2</t>
  </si>
  <si>
    <t>MCCDR</t>
  </si>
  <si>
    <t>PFMP MCCDR</t>
  </si>
  <si>
    <t>CC MCCDR</t>
  </si>
  <si>
    <t>Retour convention MCCDR</t>
  </si>
  <si>
    <t>Préparation conseil MCCDR</t>
  </si>
  <si>
    <t>Réunion prt profs MCCDR</t>
  </si>
  <si>
    <t>Photos classe MCCDR</t>
  </si>
  <si>
    <t>S7</t>
  </si>
  <si>
    <t>S8</t>
  </si>
  <si>
    <t>S9</t>
  </si>
  <si>
    <t>S10</t>
  </si>
  <si>
    <t>S11</t>
  </si>
  <si>
    <t>S12</t>
  </si>
  <si>
    <t>S13</t>
  </si>
  <si>
    <t xml:space="preserve">Début de cycle : </t>
  </si>
  <si>
    <t xml:space="preserve">Année scolaire : </t>
  </si>
  <si>
    <t>Sem</t>
  </si>
  <si>
    <t>Vigilance</t>
  </si>
  <si>
    <t>Autres</t>
  </si>
  <si>
    <t>Au cas ou</t>
  </si>
  <si>
    <t>PFMP Tpro</t>
  </si>
  <si>
    <t>Jour de l'an</t>
  </si>
  <si>
    <t>Pâques</t>
  </si>
  <si>
    <t>Lundi de pâques</t>
  </si>
  <si>
    <t>Fête deu travail</t>
  </si>
  <si>
    <t>Armistice 39/45</t>
  </si>
  <si>
    <t>Ascension</t>
  </si>
  <si>
    <t>Pentecôte</t>
  </si>
  <si>
    <t>Lundi de Pentecôte</t>
  </si>
  <si>
    <t>Fête nationale</t>
  </si>
  <si>
    <t>Asomption</t>
  </si>
  <si>
    <t>Toussaint</t>
  </si>
  <si>
    <t>Armistice 14/18</t>
  </si>
  <si>
    <t>Noël</t>
  </si>
  <si>
    <t>Semaine</t>
  </si>
  <si>
    <t>Numéro de semaine</t>
  </si>
  <si>
    <t>Colonnes semaines du calendrier</t>
  </si>
  <si>
    <t>1ère colonne des mois</t>
  </si>
  <si>
    <t>2ème colonne des mois</t>
  </si>
  <si>
    <t>Classes</t>
  </si>
  <si>
    <t>Profs</t>
  </si>
  <si>
    <t>Kalinovski</t>
  </si>
  <si>
    <t>Année</t>
  </si>
  <si>
    <t>T STHR</t>
  </si>
  <si>
    <t>1 BTS</t>
  </si>
  <si>
    <t>Jour férié</t>
  </si>
  <si>
    <t>Dates</t>
  </si>
  <si>
    <t>2 BTS</t>
  </si>
  <si>
    <t>Férié</t>
  </si>
  <si>
    <t>2 PRO 1</t>
  </si>
  <si>
    <t>2 PRO 2</t>
  </si>
  <si>
    <t>T PRO 2</t>
  </si>
  <si>
    <t>1 CAP</t>
  </si>
  <si>
    <t>Vacances Noel</t>
  </si>
  <si>
    <t>Vacances Printemps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</si>
</sst>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[$-40C]dddd\ d\ mmmm\ yyyy"/>
    <numFmt numFmtId="166" formatCode="mmmm"/>
    <numFmt numFmtId="167" formatCode="[$-40C]mmm\-yy;@"/>
    <numFmt numFmtId="168" formatCode="dddd* d\ "/>
    <numFmt numFmtId="169" formatCode="dddd* d\ mmmm\ yyyy\ 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2"/>
      <color theme="4" tint="-0.499984740745262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7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58">
    <border>
      <left/>
      <right/>
      <top/>
      <bottom/>
      <diagonal/>
    </border>
    <border>
      <left style="slantDashDot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slantDashDot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dotted">
        <color auto="1"/>
      </left>
      <right/>
      <top style="slantDashDot">
        <color indexed="64"/>
      </top>
      <bottom style="dotted">
        <color auto="1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dotted">
        <color indexed="64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slantDashDot">
        <color auto="1"/>
      </left>
      <right style="dotted">
        <color indexed="64"/>
      </right>
      <top/>
      <bottom style="dotted">
        <color indexed="64"/>
      </bottom>
      <diagonal/>
    </border>
    <border>
      <left style="dotted">
        <color auto="1"/>
      </left>
      <right style="slantDashDot">
        <color auto="1"/>
      </right>
      <top/>
      <bottom style="dotted">
        <color auto="1"/>
      </bottom>
      <diagonal/>
    </border>
    <border>
      <left style="slantDashDot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/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slantDashDot">
        <color indexed="64"/>
      </top>
      <bottom style="dotted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dotted">
        <color indexed="64"/>
      </top>
      <bottom style="mediumDashDot">
        <color indexed="64"/>
      </bottom>
      <diagonal/>
    </border>
    <border>
      <left style="slantDashDot">
        <color indexed="64"/>
      </left>
      <right/>
      <top style="slantDashDot">
        <color indexed="64"/>
      </top>
      <bottom style="dotted">
        <color indexed="64"/>
      </bottom>
      <diagonal/>
    </border>
    <border>
      <left/>
      <right style="dotted">
        <color indexed="64"/>
      </right>
      <top style="slantDashDot">
        <color indexed="64"/>
      </top>
      <bottom style="dotted">
        <color indexed="64"/>
      </bottom>
      <diagonal/>
    </border>
    <border>
      <left style="mediumDashed">
        <color auto="1"/>
      </left>
      <right/>
      <top style="mediumDashed">
        <color auto="1"/>
      </top>
      <bottom style="dotted">
        <color auto="1"/>
      </bottom>
      <diagonal/>
    </border>
    <border>
      <left/>
      <right/>
      <top style="mediumDashed">
        <color auto="1"/>
      </top>
      <bottom style="dotted">
        <color auto="1"/>
      </bottom>
      <diagonal/>
    </border>
    <border>
      <left/>
      <right style="mediumDashed">
        <color auto="1"/>
      </right>
      <top style="mediumDashed">
        <color auto="1"/>
      </top>
      <bottom style="dotted">
        <color auto="1"/>
      </bottom>
      <diagonal/>
    </border>
    <border>
      <left style="mediumDash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 style="mediumDashed">
        <color auto="1"/>
      </right>
      <top style="dotted">
        <color auto="1"/>
      </top>
      <bottom style="dotted">
        <color auto="1"/>
      </bottom>
      <diagonal/>
    </border>
    <border>
      <left style="mediumDashed">
        <color auto="1"/>
      </left>
      <right/>
      <top style="dotted">
        <color auto="1"/>
      </top>
      <bottom style="mediumDashed">
        <color auto="1"/>
      </bottom>
      <diagonal/>
    </border>
    <border>
      <left style="dotted">
        <color auto="1"/>
      </left>
      <right/>
      <top style="dotted">
        <color auto="1"/>
      </top>
      <bottom style="mediumDashed">
        <color auto="1"/>
      </bottom>
      <diagonal/>
    </border>
    <border>
      <left style="dotted">
        <color indexed="64"/>
      </left>
      <right style="mediumDashed">
        <color auto="1"/>
      </right>
      <top style="dotted">
        <color auto="1"/>
      </top>
      <bottom style="mediumDashed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5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/>
    <xf numFmtId="164" fontId="5" fillId="3" borderId="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 applyAlignment="1">
      <alignment horizontal="center" vertical="center"/>
    </xf>
    <xf numFmtId="0" fontId="0" fillId="3" borderId="7" xfId="0" applyFill="1" applyBorder="1"/>
    <xf numFmtId="0" fontId="2" fillId="0" borderId="0" xfId="0" applyFont="1"/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0" fillId="0" borderId="9" xfId="0" applyBorder="1"/>
    <xf numFmtId="0" fontId="0" fillId="3" borderId="17" xfId="0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2" fillId="3" borderId="22" xfId="0" applyFont="1" applyFill="1" applyBorder="1" applyAlignment="1">
      <alignment horizontal="center" vertical="center"/>
    </xf>
    <xf numFmtId="0" fontId="0" fillId="0" borderId="21" xfId="0" applyBorder="1"/>
    <xf numFmtId="0" fontId="0" fillId="3" borderId="23" xfId="0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1" xfId="0" applyFill="1" applyBorder="1"/>
    <xf numFmtId="164" fontId="5" fillId="3" borderId="24" xfId="0" applyNumberFormat="1" applyFont="1" applyFill="1" applyBorder="1" applyAlignment="1">
      <alignment horizontal="center" vertical="center"/>
    </xf>
    <xf numFmtId="0" fontId="0" fillId="0" borderId="0" xfId="0" quotePrefix="1"/>
    <xf numFmtId="0" fontId="6" fillId="0" borderId="0" xfId="0" applyFont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11" xfId="0" applyBorder="1"/>
    <xf numFmtId="0" fontId="0" fillId="3" borderId="8" xfId="0" applyFill="1" applyBorder="1"/>
    <xf numFmtId="14" fontId="0" fillId="0" borderId="8" xfId="0" applyNumberFormat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0" fillId="0" borderId="23" xfId="0" applyBorder="1"/>
    <xf numFmtId="0" fontId="0" fillId="3" borderId="24" xfId="0" applyFill="1" applyBorder="1"/>
    <xf numFmtId="0" fontId="0" fillId="0" borderId="24" xfId="0" applyBorder="1" applyAlignment="1">
      <alignment horizontal="center" vertical="center"/>
    </xf>
    <xf numFmtId="164" fontId="0" fillId="3" borderId="24" xfId="0" applyNumberForma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2" fillId="12" borderId="11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 wrapText="1"/>
    </xf>
    <xf numFmtId="0" fontId="2" fillId="13" borderId="7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0" borderId="0" xfId="0" applyFont="1" applyProtection="1">
      <protection hidden="1"/>
    </xf>
    <xf numFmtId="0" fontId="9" fillId="0" borderId="0" xfId="0" applyFont="1" applyProtection="1">
      <protection hidden="1"/>
    </xf>
    <xf numFmtId="166" fontId="10" fillId="0" borderId="26" xfId="0" applyNumberFormat="1" applyFont="1" applyBorder="1" applyAlignment="1" applyProtection="1">
      <alignment vertical="center"/>
      <protection hidden="1"/>
    </xf>
    <xf numFmtId="166" fontId="10" fillId="0" borderId="0" xfId="0" applyNumberFormat="1" applyFont="1" applyAlignment="1" applyProtection="1">
      <alignment horizontal="center" vertical="center"/>
      <protection hidden="1"/>
    </xf>
    <xf numFmtId="0" fontId="10" fillId="0" borderId="26" xfId="0" applyFont="1" applyBorder="1" applyAlignment="1" applyProtection="1">
      <alignment vertical="center" wrapText="1"/>
      <protection hidden="1"/>
    </xf>
    <xf numFmtId="166" fontId="10" fillId="0" borderId="26" xfId="0" applyNumberFormat="1" applyFont="1" applyBorder="1" applyAlignment="1" applyProtection="1">
      <alignment vertical="center" shrinkToFit="1"/>
      <protection hidden="1"/>
    </xf>
    <xf numFmtId="0" fontId="10" fillId="0" borderId="0" xfId="0" applyFont="1" applyAlignment="1" applyProtection="1">
      <alignment horizontal="left" vertical="center"/>
      <protection hidden="1"/>
    </xf>
    <xf numFmtId="0" fontId="10" fillId="0" borderId="26" xfId="0" applyFont="1" applyBorder="1" applyAlignment="1" applyProtection="1">
      <alignment vertical="center"/>
      <protection hidden="1"/>
    </xf>
    <xf numFmtId="0" fontId="10" fillId="0" borderId="26" xfId="0" applyFont="1" applyBorder="1" applyAlignment="1" applyProtection="1">
      <alignment horizontal="center" vertical="center" wrapText="1"/>
      <protection hidden="1"/>
    </xf>
    <xf numFmtId="0" fontId="11" fillId="0" borderId="0" xfId="0" applyFont="1" applyAlignment="1" applyProtection="1">
      <alignment vertical="center"/>
      <protection hidden="1"/>
    </xf>
    <xf numFmtId="164" fontId="12" fillId="0" borderId="0" xfId="0" applyNumberFormat="1" applyFont="1" applyAlignment="1" applyProtection="1">
      <alignment vertical="center"/>
      <protection hidden="1"/>
    </xf>
    <xf numFmtId="0" fontId="13" fillId="0" borderId="0" xfId="0" applyFont="1" applyAlignment="1" applyProtection="1">
      <alignment horizontal="left"/>
      <protection hidden="1"/>
    </xf>
    <xf numFmtId="0" fontId="13" fillId="0" borderId="0" xfId="0" applyFont="1" applyProtection="1">
      <protection hidden="1"/>
    </xf>
    <xf numFmtId="0" fontId="13" fillId="0" borderId="0" xfId="0" applyFont="1" applyAlignment="1" applyProtection="1">
      <alignment horizontal="centerContinuous"/>
      <protection hidden="1"/>
    </xf>
    <xf numFmtId="167" fontId="14" fillId="2" borderId="27" xfId="0" applyNumberFormat="1" applyFont="1" applyFill="1" applyBorder="1" applyAlignment="1" applyProtection="1">
      <alignment horizontal="center" vertical="center" wrapText="1"/>
      <protection hidden="1"/>
    </xf>
    <xf numFmtId="166" fontId="14" fillId="2" borderId="28" xfId="0" applyNumberFormat="1" applyFont="1" applyFill="1" applyBorder="1" applyAlignment="1" applyProtection="1">
      <alignment horizontal="center" vertical="center" wrapText="1"/>
      <protection hidden="1"/>
    </xf>
    <xf numFmtId="167" fontId="14" fillId="2" borderId="28" xfId="0" applyNumberFormat="1" applyFont="1" applyFill="1" applyBorder="1" applyAlignment="1" applyProtection="1">
      <alignment horizontal="center" vertical="center" wrapText="1"/>
      <protection hidden="1"/>
    </xf>
    <xf numFmtId="167" fontId="14" fillId="10" borderId="28" xfId="0" applyNumberFormat="1" applyFont="1" applyFill="1" applyBorder="1" applyAlignment="1" applyProtection="1">
      <alignment horizontal="center" vertical="center" wrapText="1"/>
      <protection hidden="1"/>
    </xf>
    <xf numFmtId="167" fontId="14" fillId="11" borderId="28" xfId="0" applyNumberFormat="1" applyFont="1" applyFill="1" applyBorder="1" applyAlignment="1" applyProtection="1">
      <alignment horizontal="center" vertical="center" wrapText="1"/>
      <protection hidden="1"/>
    </xf>
    <xf numFmtId="167" fontId="14" fillId="2" borderId="29" xfId="0" applyNumberFormat="1" applyFont="1" applyFill="1" applyBorder="1" applyAlignment="1" applyProtection="1">
      <alignment horizontal="center" vertical="center" wrapText="1"/>
      <protection hidden="1"/>
    </xf>
    <xf numFmtId="167" fontId="14" fillId="2" borderId="30" xfId="0" applyNumberFormat="1" applyFont="1" applyFill="1" applyBorder="1" applyAlignment="1" applyProtection="1">
      <alignment horizontal="center" vertical="center" wrapText="1"/>
      <protection hidden="1"/>
    </xf>
    <xf numFmtId="167" fontId="14" fillId="2" borderId="31" xfId="0" applyNumberFormat="1" applyFont="1" applyFill="1" applyBorder="1" applyAlignment="1" applyProtection="1">
      <alignment horizontal="center" vertical="center" wrapText="1"/>
      <protection hidden="1"/>
    </xf>
    <xf numFmtId="167" fontId="15" fillId="0" borderId="0" xfId="0" applyNumberFormat="1" applyFont="1" applyAlignment="1" applyProtection="1">
      <alignment horizontal="center" vertical="center"/>
      <protection hidden="1"/>
    </xf>
    <xf numFmtId="0" fontId="16" fillId="14" borderId="32" xfId="0" applyFont="1" applyFill="1" applyBorder="1" applyAlignment="1" applyProtection="1">
      <alignment horizontal="center" vertical="center"/>
      <protection hidden="1"/>
    </xf>
    <xf numFmtId="168" fontId="16" fillId="14" borderId="13" xfId="0" applyNumberFormat="1" applyFont="1" applyFill="1" applyBorder="1" applyAlignment="1" applyProtection="1">
      <alignment vertical="center"/>
      <protection hidden="1"/>
    </xf>
    <xf numFmtId="168" fontId="17" fillId="14" borderId="13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13" xfId="0" applyFont="1" applyBorder="1" applyAlignment="1" applyProtection="1">
      <alignment horizontal="center" vertical="center" wrapText="1"/>
      <protection hidden="1"/>
    </xf>
    <xf numFmtId="0" fontId="18" fillId="0" borderId="13" xfId="0" applyFont="1" applyBorder="1" applyAlignment="1" applyProtection="1">
      <alignment horizontal="center" vertical="center" wrapText="1"/>
      <protection hidden="1"/>
    </xf>
    <xf numFmtId="0" fontId="17" fillId="0" borderId="33" xfId="0" applyFont="1" applyBorder="1" applyAlignment="1" applyProtection="1">
      <alignment horizontal="center" vertical="center" wrapText="1"/>
      <protection hidden="1"/>
    </xf>
    <xf numFmtId="0" fontId="17" fillId="0" borderId="12" xfId="0" applyFont="1" applyBorder="1" applyAlignment="1" applyProtection="1">
      <alignment horizontal="center" vertical="center" wrapText="1"/>
      <protection hidden="1"/>
    </xf>
    <xf numFmtId="0" fontId="17" fillId="0" borderId="34" xfId="0" applyFont="1" applyBorder="1" applyAlignment="1" applyProtection="1">
      <alignment horizontal="center" vertical="center" wrapText="1"/>
      <protection hidden="1"/>
    </xf>
    <xf numFmtId="0" fontId="19" fillId="2" borderId="11" xfId="0" applyFont="1" applyFill="1" applyBorder="1" applyAlignment="1" applyProtection="1">
      <alignment horizontal="center" vertical="center"/>
      <protection hidden="1"/>
    </xf>
    <xf numFmtId="164" fontId="20" fillId="0" borderId="11" xfId="0" applyNumberFormat="1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21" fillId="0" borderId="0" xfId="0" applyFont="1" applyAlignment="1" applyProtection="1">
      <alignment horizontal="left"/>
      <protection hidden="1"/>
    </xf>
    <xf numFmtId="0" fontId="16" fillId="14" borderId="35" xfId="0" applyFont="1" applyFill="1" applyBorder="1" applyAlignment="1" applyProtection="1">
      <alignment horizontal="center" vertical="center"/>
      <protection hidden="1"/>
    </xf>
    <xf numFmtId="168" fontId="16" fillId="14" borderId="11" xfId="0" applyNumberFormat="1" applyFont="1" applyFill="1" applyBorder="1" applyAlignment="1" applyProtection="1">
      <alignment vertical="center"/>
      <protection hidden="1"/>
    </xf>
    <xf numFmtId="168" fontId="17" fillId="14" borderId="11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11" xfId="0" applyFont="1" applyBorder="1" applyAlignment="1" applyProtection="1">
      <alignment horizontal="center" vertical="center" wrapText="1"/>
      <protection hidden="1"/>
    </xf>
    <xf numFmtId="0" fontId="18" fillId="0" borderId="11" xfId="0" applyFont="1" applyBorder="1" applyAlignment="1" applyProtection="1">
      <alignment horizontal="center" vertical="center" wrapText="1"/>
      <protection hidden="1"/>
    </xf>
    <xf numFmtId="0" fontId="17" fillId="0" borderId="36" xfId="0" applyFont="1" applyBorder="1" applyAlignment="1" applyProtection="1">
      <alignment horizontal="center" vertical="center" wrapText="1"/>
      <protection hidden="1"/>
    </xf>
    <xf numFmtId="0" fontId="17" fillId="0" borderId="15" xfId="0" applyFont="1" applyBorder="1" applyAlignment="1" applyProtection="1">
      <alignment horizontal="center" vertical="center" wrapText="1"/>
      <protection hidden="1"/>
    </xf>
    <xf numFmtId="0" fontId="17" fillId="0" borderId="37" xfId="0" applyFont="1" applyBorder="1" applyAlignment="1" applyProtection="1">
      <alignment horizontal="center" vertical="center" wrapText="1"/>
      <protection hidden="1"/>
    </xf>
    <xf numFmtId="0" fontId="9" fillId="0" borderId="11" xfId="0" applyFont="1" applyBorder="1" applyProtection="1">
      <protection hidden="1"/>
    </xf>
    <xf numFmtId="0" fontId="16" fillId="2" borderId="11" xfId="0" applyFont="1" applyFill="1" applyBorder="1" applyAlignment="1" applyProtection="1">
      <alignment horizontal="center" vertical="center"/>
      <protection hidden="1"/>
    </xf>
    <xf numFmtId="0" fontId="20" fillId="0" borderId="11" xfId="0" applyFont="1" applyBorder="1" applyAlignment="1" applyProtection="1">
      <alignment horizontal="center" vertical="center"/>
      <protection hidden="1"/>
    </xf>
    <xf numFmtId="0" fontId="16" fillId="14" borderId="38" xfId="0" applyFont="1" applyFill="1" applyBorder="1" applyAlignment="1" applyProtection="1">
      <alignment horizontal="center" vertical="center"/>
      <protection hidden="1"/>
    </xf>
    <xf numFmtId="168" fontId="16" fillId="14" borderId="39" xfId="0" applyNumberFormat="1" applyFont="1" applyFill="1" applyBorder="1" applyAlignment="1" applyProtection="1">
      <alignment vertical="center"/>
      <protection hidden="1"/>
    </xf>
    <xf numFmtId="168" fontId="17" fillId="14" borderId="39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39" xfId="0" applyFont="1" applyBorder="1" applyAlignment="1" applyProtection="1">
      <alignment horizontal="center" vertical="center" wrapText="1"/>
      <protection hidden="1"/>
    </xf>
    <xf numFmtId="0" fontId="18" fillId="0" borderId="39" xfId="0" applyFont="1" applyBorder="1" applyAlignment="1" applyProtection="1">
      <alignment horizontal="center" vertical="center" wrapText="1"/>
      <protection hidden="1"/>
    </xf>
    <xf numFmtId="0" fontId="17" fillId="0" borderId="40" xfId="0" applyFont="1" applyBorder="1" applyAlignment="1" applyProtection="1">
      <alignment horizontal="center" vertical="center" wrapText="1"/>
      <protection hidden="1"/>
    </xf>
    <xf numFmtId="0" fontId="17" fillId="0" borderId="41" xfId="0" applyFont="1" applyBorder="1" applyAlignment="1" applyProtection="1">
      <alignment horizontal="center" vertical="center" wrapText="1"/>
      <protection hidden="1"/>
    </xf>
    <xf numFmtId="0" fontId="17" fillId="0" borderId="42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69" fontId="22" fillId="0" borderId="0" xfId="0" applyNumberFormat="1" applyFont="1" applyAlignment="1" applyProtection="1">
      <alignment horizontal="righ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center" vertical="center" textRotation="90" wrapText="1"/>
      <protection hidden="1"/>
    </xf>
    <xf numFmtId="169" fontId="22" fillId="0" borderId="0" xfId="0" applyNumberFormat="1" applyFont="1" applyProtection="1">
      <protection hidden="1"/>
    </xf>
    <xf numFmtId="0" fontId="23" fillId="0" borderId="0" xfId="0" applyFont="1" applyProtection="1">
      <protection hidden="1"/>
    </xf>
    <xf numFmtId="0" fontId="24" fillId="0" borderId="13" xfId="0" applyFont="1" applyBorder="1" applyAlignment="1" applyProtection="1">
      <alignment horizontal="center" vertical="center" wrapText="1"/>
      <protection hidden="1"/>
    </xf>
    <xf numFmtId="0" fontId="24" fillId="0" borderId="33" xfId="0" applyFont="1" applyBorder="1" applyAlignment="1" applyProtection="1">
      <alignment horizontal="center" vertical="center" wrapText="1"/>
      <protection hidden="1"/>
    </xf>
    <xf numFmtId="0" fontId="24" fillId="0" borderId="12" xfId="0" applyFont="1" applyBorder="1" applyAlignment="1" applyProtection="1">
      <alignment horizontal="center" vertical="center" wrapText="1"/>
      <protection hidden="1"/>
    </xf>
    <xf numFmtId="0" fontId="24" fillId="0" borderId="34" xfId="0" applyFont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8" xfId="0" applyBorder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46" xfId="0" applyBorder="1" applyAlignment="1">
      <alignment vertical="center"/>
    </xf>
    <xf numFmtId="0" fontId="0" fillId="0" borderId="24" xfId="0" applyBorder="1"/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0" borderId="24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1" xfId="0" applyBorder="1" applyAlignment="1">
      <alignment horizontal="center"/>
    </xf>
    <xf numFmtId="164" fontId="0" fillId="0" borderId="0" xfId="0" applyNumberFormat="1" applyAlignment="1">
      <alignment horizontal="left" vertical="center"/>
    </xf>
    <xf numFmtId="0" fontId="0" fillId="0" borderId="23" xfId="0" applyBorder="1" applyAlignment="1">
      <alignment horizontal="center"/>
    </xf>
    <xf numFmtId="0" fontId="2" fillId="2" borderId="5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53" xfId="0" applyBorder="1"/>
    <xf numFmtId="0" fontId="0" fillId="0" borderId="10" xfId="0" applyBorder="1" applyAlignment="1">
      <alignment horizontal="center" vertical="center"/>
    </xf>
    <xf numFmtId="164" fontId="0" fillId="0" borderId="54" xfId="0" applyNumberFormat="1" applyBorder="1" applyAlignment="1">
      <alignment horizontal="center" vertical="center"/>
    </xf>
    <xf numFmtId="0" fontId="0" fillId="0" borderId="55" xfId="0" applyBorder="1"/>
    <xf numFmtId="0" fontId="0" fillId="0" borderId="56" xfId="0" applyBorder="1" applyAlignment="1">
      <alignment horizontal="center" vertical="center"/>
    </xf>
    <xf numFmtId="164" fontId="0" fillId="0" borderId="57" xfId="0" applyNumberFormat="1" applyBorder="1" applyAlignment="1">
      <alignment horizontal="center" vertical="center"/>
    </xf>
    <xf numFmtId="164" fontId="0" fillId="0" borderId="11" xfId="0" applyNumberFormat="1" applyBorder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/>
    </xf>
    <xf numFmtId="0" fontId="2" fillId="2" borderId="44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0" fontId="2" fillId="2" borderId="50" xfId="0" applyFont="1" applyFill="1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6" fillId="13" borderId="0" xfId="0" applyFont="1" applyFill="1" applyAlignment="1">
      <alignment horizontal="center" vertical="center"/>
    </xf>
    <xf numFmtId="0" fontId="2" fillId="13" borderId="1" xfId="0" applyFont="1" applyFill="1" applyBorder="1" applyAlignment="1">
      <alignment horizontal="center" vertical="center" wrapText="1"/>
    </xf>
    <xf numFmtId="0" fontId="2" fillId="13" borderId="5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6" fillId="11" borderId="0" xfId="0" applyFont="1" applyFill="1" applyAlignment="1">
      <alignment horizontal="center" vertical="center"/>
    </xf>
    <xf numFmtId="0" fontId="2" fillId="11" borderId="1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6" fillId="12" borderId="0" xfId="0" applyFont="1" applyFill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6" fillId="10" borderId="0" xfId="0" applyFont="1" applyFill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164" fontId="10" fillId="0" borderId="26" xfId="0" applyNumberFormat="1" applyFont="1" applyBorder="1" applyAlignment="1" applyProtection="1">
      <alignment horizontal="left" vertical="center"/>
      <protection hidden="1"/>
    </xf>
  </cellXfs>
  <cellStyles count="2">
    <cellStyle name="Lien hypertexte" xfId="1" builtinId="8"/>
    <cellStyle name="Normal" xfId="0" builtinId="0"/>
  </cellStyles>
  <dxfs count="76">
    <dxf>
      <font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dotted">
          <color indexed="64"/>
        </top>
        <bottom style="dotted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slantDashDot">
          <color indexed="64"/>
        </left>
        <right style="slantDashDot">
          <color indexed="64"/>
        </right>
        <top style="slantDashDot">
          <color indexed="64"/>
        </top>
        <bottom style="slantDashDot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dotted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 style="dotted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slantDashDot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outline="0">
        <top style="dotted">
          <color indexed="64"/>
        </top>
      </border>
    </dxf>
    <dxf>
      <border outline="0">
        <top style="slantDashDot">
          <color indexed="64"/>
        </top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 style="dotted">
          <color auto="1"/>
        </top>
        <bottom style="dotted">
          <color auto="1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diagonalUp="0" diagonalDown="0">
        <left style="slantDashDot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border outline="0">
        <top style="dotted">
          <color indexed="64"/>
        </top>
      </border>
    </dxf>
    <dxf>
      <border outline="0">
        <top style="slantDashDot">
          <color indexed="64"/>
        </top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dotted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CONTENT!A1"/><Relationship Id="rId1" Type="http://schemas.openxmlformats.org/officeDocument/2006/relationships/hyperlink" Target="#Calendri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NTEN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792480</xdr:colOff>
      <xdr:row>2</xdr:row>
      <xdr:rowOff>15240</xdr:rowOff>
    </xdr:from>
    <xdr:to>
      <xdr:col>6</xdr:col>
      <xdr:colOff>342900</xdr:colOff>
      <xdr:row>3</xdr:row>
      <xdr:rowOff>152400</xdr:rowOff>
    </xdr:to>
    <xdr:sp macro="[3]!tout_Mas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AE64071-D14C-4A4B-992C-2F3EA59FB01B}"/>
            </a:ext>
          </a:extLst>
        </xdr:cNvPr>
        <xdr:cNvSpPr/>
      </xdr:nvSpPr>
      <xdr:spPr>
        <a:xfrm>
          <a:off x="4488180" y="464820"/>
          <a:ext cx="115824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masquer</a:t>
          </a:r>
          <a:endParaRPr lang="fr-FR" sz="1200" b="1"/>
        </a:p>
      </xdr:txBody>
    </xdr:sp>
    <xdr:clientData/>
  </xdr:twoCellAnchor>
  <xdr:twoCellAnchor>
    <xdr:from>
      <xdr:col>4</xdr:col>
      <xdr:colOff>53340</xdr:colOff>
      <xdr:row>2</xdr:row>
      <xdr:rowOff>15240</xdr:rowOff>
    </xdr:from>
    <xdr:to>
      <xdr:col>5</xdr:col>
      <xdr:colOff>655320</xdr:colOff>
      <xdr:row>3</xdr:row>
      <xdr:rowOff>152400</xdr:rowOff>
    </xdr:to>
    <xdr:sp macro="[3]!tout_Affich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C299E52-828B-4654-BA1E-52E229A8B6F4}"/>
            </a:ext>
          </a:extLst>
        </xdr:cNvPr>
        <xdr:cNvSpPr/>
      </xdr:nvSpPr>
      <xdr:spPr>
        <a:xfrm>
          <a:off x="3276600" y="464820"/>
          <a:ext cx="1074420" cy="32004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Tout</a:t>
          </a:r>
          <a:r>
            <a:rPr lang="fr-FR" sz="1200" b="1" baseline="0"/>
            <a:t> afficher</a:t>
          </a:r>
          <a:endParaRPr lang="fr-FR" sz="1200" b="1"/>
        </a:p>
      </xdr:txBody>
    </xdr:sp>
    <xdr:clientData/>
  </xdr:twoCellAnchor>
  <xdr:twoCellAnchor>
    <xdr:from>
      <xdr:col>0</xdr:col>
      <xdr:colOff>15240</xdr:colOff>
      <xdr:row>9</xdr:row>
      <xdr:rowOff>114300</xdr:rowOff>
    </xdr:from>
    <xdr:to>
      <xdr:col>1</xdr:col>
      <xdr:colOff>297180</xdr:colOff>
      <xdr:row>14</xdr:row>
      <xdr:rowOff>68580</xdr:rowOff>
    </xdr:to>
    <xdr:sp macro="[3]!tout_Afficher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A69F0A-4E53-4F73-B111-C45F36072381}"/>
            </a:ext>
          </a:extLst>
        </xdr:cNvPr>
        <xdr:cNvSpPr/>
      </xdr:nvSpPr>
      <xdr:spPr>
        <a:xfrm>
          <a:off x="15240" y="1851660"/>
          <a:ext cx="1074420" cy="88392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Calendrier</a:t>
          </a:r>
        </a:p>
      </xdr:txBody>
    </xdr:sp>
    <xdr:clientData/>
  </xdr:twoCellAnchor>
  <xdr:twoCellAnchor>
    <xdr:from>
      <xdr:col>0</xdr:col>
      <xdr:colOff>0</xdr:colOff>
      <xdr:row>1</xdr:row>
      <xdr:rowOff>137159</xdr:rowOff>
    </xdr:from>
    <xdr:to>
      <xdr:col>5</xdr:col>
      <xdr:colOff>238439</xdr:colOff>
      <xdr:row>8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5ACDAF3-E898-405C-A8DA-38578B480970}"/>
            </a:ext>
          </a:extLst>
        </xdr:cNvPr>
        <xdr:cNvGrpSpPr/>
      </xdr:nvGrpSpPr>
      <xdr:grpSpPr>
        <a:xfrm>
          <a:off x="0" y="403859"/>
          <a:ext cx="3829364" cy="1196341"/>
          <a:chOff x="1864359" y="1507066"/>
          <a:chExt cx="3938372" cy="1175174"/>
        </a:xfrm>
      </xdr:grpSpPr>
      <xdr:sp macro="[3]!MCCDR" textlink="">
        <xdr:nvSpPr>
          <xdr:cNvPr id="6" name="Rectangle : coins arrondis 5">
            <a:extLst>
              <a:ext uri="{FF2B5EF4-FFF2-40B4-BE49-F238E27FC236}">
                <a16:creationId xmlns:a16="http://schemas.microsoft.com/office/drawing/2014/main" id="{EA54A52C-E0DF-1978-144C-3F35B52CDBB5}"/>
              </a:ext>
            </a:extLst>
          </xdr:cNvPr>
          <xdr:cNvSpPr/>
        </xdr:nvSpPr>
        <xdr:spPr>
          <a:xfrm>
            <a:off x="4903049" y="2353919"/>
            <a:ext cx="899682" cy="328321"/>
          </a:xfrm>
          <a:prstGeom prst="roundRect">
            <a:avLst/>
          </a:prstGeom>
          <a:solidFill>
            <a:srgbClr val="92D050"/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MCCDR</a:t>
            </a:r>
          </a:p>
        </xdr:txBody>
      </xdr:sp>
      <xdr:sp macro="[3]!un_Pro2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7DF09B1D-A590-C623-6994-ADD56C8092E8}"/>
              </a:ext>
            </a:extLst>
          </xdr:cNvPr>
          <xdr:cNvSpPr/>
        </xdr:nvSpPr>
        <xdr:spPr>
          <a:xfrm>
            <a:off x="2859194" y="2353733"/>
            <a:ext cx="899682" cy="328321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1 Pro2</a:t>
            </a:r>
          </a:p>
        </xdr:txBody>
      </xdr:sp>
      <xdr:sp macro="[3]!T_PRO2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A9F63535-3CAF-1015-1639-DD87C390791D}"/>
              </a:ext>
            </a:extLst>
          </xdr:cNvPr>
          <xdr:cNvSpPr/>
        </xdr:nvSpPr>
        <xdr:spPr>
          <a:xfrm>
            <a:off x="3881122" y="2353733"/>
            <a:ext cx="899682" cy="328321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T</a:t>
            </a:r>
            <a:r>
              <a:rPr lang="fr-FR" sz="12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pro2</a:t>
            </a:r>
            <a:endPara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3]!un_CAP" textlink="">
        <xdr:nvSpPr>
          <xdr:cNvPr id="9" name="Rectangle : coins arrondis 8">
            <a:extLst>
              <a:ext uri="{FF2B5EF4-FFF2-40B4-BE49-F238E27FC236}">
                <a16:creationId xmlns:a16="http://schemas.microsoft.com/office/drawing/2014/main" id="{20860483-7135-C045-9A76-C5E015ECCC94}"/>
              </a:ext>
            </a:extLst>
          </xdr:cNvPr>
          <xdr:cNvSpPr/>
        </xdr:nvSpPr>
        <xdr:spPr>
          <a:xfrm>
            <a:off x="1864359" y="1507066"/>
            <a:ext cx="899682" cy="328321"/>
          </a:xfrm>
          <a:prstGeom prst="roundRect">
            <a:avLst/>
          </a:prstGeom>
          <a:solidFill>
            <a:schemeClr val="accent4">
              <a:lumMod val="20000"/>
              <a:lumOff val="8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1 Cuisine</a:t>
            </a:r>
          </a:p>
        </xdr:txBody>
      </xdr:sp>
      <xdr:sp macro="[3]!sec_Pro1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id="{3070FB3B-840A-CAD8-9A19-4A3A08955F91}"/>
              </a:ext>
            </a:extLst>
          </xdr:cNvPr>
          <xdr:cNvSpPr/>
        </xdr:nvSpPr>
        <xdr:spPr>
          <a:xfrm>
            <a:off x="1868171" y="1930400"/>
            <a:ext cx="899682" cy="328321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2</a:t>
            </a:r>
            <a:r>
              <a:rPr lang="fr-FR" sz="12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Pro1</a:t>
            </a:r>
            <a:endPara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3]!T_CAP" textlink="">
        <xdr:nvSpPr>
          <xdr:cNvPr id="11" name="Rectangle : coins arrondis 10">
            <a:extLst>
              <a:ext uri="{FF2B5EF4-FFF2-40B4-BE49-F238E27FC236}">
                <a16:creationId xmlns:a16="http://schemas.microsoft.com/office/drawing/2014/main" id="{58A995DC-4FFD-37F5-50F2-82F9F4F59231}"/>
              </a:ext>
            </a:extLst>
          </xdr:cNvPr>
          <xdr:cNvSpPr/>
        </xdr:nvSpPr>
        <xdr:spPr>
          <a:xfrm>
            <a:off x="2886031" y="1507066"/>
            <a:ext cx="899682" cy="328321"/>
          </a:xfrm>
          <a:prstGeom prst="roundRect">
            <a:avLst/>
          </a:prstGeom>
          <a:solidFill>
            <a:schemeClr val="accent4">
              <a:lumMod val="60000"/>
              <a:lumOff val="4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T</a:t>
            </a:r>
            <a:r>
              <a:rPr lang="fr-FR" sz="12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</a:t>
            </a:r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Cuisine</a:t>
            </a:r>
          </a:p>
        </xdr:txBody>
      </xdr:sp>
      <xdr:sp macro="[3]!un_Pro1" textlink="">
        <xdr:nvSpPr>
          <xdr:cNvPr id="12" name="Rectangle : coins arrondis 11">
            <a:extLst>
              <a:ext uri="{FF2B5EF4-FFF2-40B4-BE49-F238E27FC236}">
                <a16:creationId xmlns:a16="http://schemas.microsoft.com/office/drawing/2014/main" id="{4B5AEFCD-5CF7-1B2B-B51A-6D328E31809C}"/>
              </a:ext>
            </a:extLst>
          </xdr:cNvPr>
          <xdr:cNvSpPr/>
        </xdr:nvSpPr>
        <xdr:spPr>
          <a:xfrm>
            <a:off x="2876500" y="1930400"/>
            <a:ext cx="899682" cy="328321"/>
          </a:xfrm>
          <a:prstGeom prst="roundRect">
            <a:avLst/>
          </a:prstGeom>
          <a:solidFill>
            <a:schemeClr val="accent1">
              <a:lumMod val="20000"/>
              <a:lumOff val="8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1 Pro1</a:t>
            </a:r>
          </a:p>
        </xdr:txBody>
      </xdr:sp>
      <xdr:sp macro="[3]!T_PRO1" textlink="">
        <xdr:nvSpPr>
          <xdr:cNvPr id="13" name="Rectangle : coins arrondis 12">
            <a:extLst>
              <a:ext uri="{FF2B5EF4-FFF2-40B4-BE49-F238E27FC236}">
                <a16:creationId xmlns:a16="http://schemas.microsoft.com/office/drawing/2014/main" id="{F3BCF939-160A-869A-35D3-B75C5AE1C06E}"/>
              </a:ext>
            </a:extLst>
          </xdr:cNvPr>
          <xdr:cNvSpPr/>
        </xdr:nvSpPr>
        <xdr:spPr>
          <a:xfrm>
            <a:off x="3884830" y="1903787"/>
            <a:ext cx="899682" cy="32832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T</a:t>
            </a:r>
            <a:r>
              <a:rPr lang="fr-FR" sz="12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pro1</a:t>
            </a:r>
            <a:endPara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3]!sec_Pro2" textlink="">
        <xdr:nvSpPr>
          <xdr:cNvPr id="14" name="Rectangle : coins arrondis 13">
            <a:extLst>
              <a:ext uri="{FF2B5EF4-FFF2-40B4-BE49-F238E27FC236}">
                <a16:creationId xmlns:a16="http://schemas.microsoft.com/office/drawing/2014/main" id="{5BF73D5E-BCA1-0E24-FF58-E8559C907176}"/>
              </a:ext>
            </a:extLst>
          </xdr:cNvPr>
          <xdr:cNvSpPr/>
        </xdr:nvSpPr>
        <xdr:spPr>
          <a:xfrm>
            <a:off x="1871133" y="2353733"/>
            <a:ext cx="899682" cy="328321"/>
          </a:xfrm>
          <a:prstGeom prst="round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2</a:t>
            </a:r>
            <a:r>
              <a:rPr lang="fr-FR" sz="1200" b="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Pro2</a:t>
            </a:r>
            <a:endPara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xdr:twoCellAnchor>
    <xdr:from>
      <xdr:col>5</xdr:col>
      <xdr:colOff>905935</xdr:colOff>
      <xdr:row>10</xdr:row>
      <xdr:rowOff>160867</xdr:rowOff>
    </xdr:from>
    <xdr:to>
      <xdr:col>6</xdr:col>
      <xdr:colOff>677334</xdr:colOff>
      <xdr:row>13</xdr:row>
      <xdr:rowOff>118533</xdr:rowOff>
    </xdr:to>
    <xdr:sp macro="" textlink="">
      <xdr:nvSpPr>
        <xdr:cNvPr id="15" name="Rectangle : coins arrondis 1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EA828C7-6A56-48EC-AB4F-682B94494C70}"/>
            </a:ext>
          </a:extLst>
        </xdr:cNvPr>
        <xdr:cNvSpPr/>
      </xdr:nvSpPr>
      <xdr:spPr>
        <a:xfrm>
          <a:off x="4601635" y="2081107"/>
          <a:ext cx="1379219" cy="513926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CONTENT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0</xdr:row>
      <xdr:rowOff>15240</xdr:rowOff>
    </xdr:from>
    <xdr:to>
      <xdr:col>2</xdr:col>
      <xdr:colOff>663786</xdr:colOff>
      <xdr:row>0</xdr:row>
      <xdr:rowOff>540173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9103B2-6FD9-4566-859A-C494583637DD}"/>
            </a:ext>
          </a:extLst>
        </xdr:cNvPr>
        <xdr:cNvSpPr/>
      </xdr:nvSpPr>
      <xdr:spPr>
        <a:xfrm>
          <a:off x="15240" y="15240"/>
          <a:ext cx="1837266" cy="524933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CONTENT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Logiciel%20de%20commandes\Vauban\08-01%2008-21%20Menu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Logiciel%20Gestion%20Production%205.1.xlsm" TargetMode="External"/><Relationship Id="rId1" Type="http://schemas.openxmlformats.org/officeDocument/2006/relationships/externalLinkPath" Target="/Users/laurent/OneDrive/Escritorio/Logiciel%20Gestion%20Production%205.1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Projet%20gestion%20prod\Progression.xlsm" TargetMode="External"/><Relationship Id="rId1" Type="http://schemas.openxmlformats.org/officeDocument/2006/relationships/externalLinkPath" Target="/Users/laurent/OneDrive/Escritorio/Projet%20gestion%20prod/Progression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aurent\OneDrive\Escritorio\albatros2.xlsx" TargetMode="External"/><Relationship Id="rId1" Type="http://schemas.openxmlformats.org/officeDocument/2006/relationships/externalLinkPath" Target="/Users/laurent/OneDrive/Escritorio/albatros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rametrage%20bas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rmal"/>
      <sheetName val="Adapté"/>
      <sheetName val="Mise à jour des menus"/>
      <sheetName val="Imp Patients"/>
      <sheetName val="Self"/>
      <sheetName val="Imprimer"/>
      <sheetName val="Liste FT"/>
      <sheetName val="Prix de revient"/>
      <sheetName val="Imp menus A3"/>
      <sheetName val="Imp menus GRAND"/>
      <sheetName val="Imp menus A4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0</v>
          </cell>
          <cell r="B3">
            <v>0</v>
          </cell>
          <cell r="C3">
            <v>0</v>
          </cell>
        </row>
        <row r="4">
          <cell r="A4">
            <v>0</v>
          </cell>
          <cell r="B4">
            <v>0</v>
          </cell>
          <cell r="C4">
            <v>0</v>
          </cell>
        </row>
        <row r="5">
          <cell r="A5">
            <v>0</v>
          </cell>
          <cell r="B5">
            <v>0</v>
          </cell>
          <cell r="C5">
            <v>0</v>
          </cell>
        </row>
        <row r="6">
          <cell r="A6">
            <v>0</v>
          </cell>
          <cell r="B6">
            <v>0</v>
          </cell>
          <cell r="C6">
            <v>0</v>
          </cell>
        </row>
        <row r="7">
          <cell r="A7">
            <v>0</v>
          </cell>
          <cell r="B7">
            <v>0</v>
          </cell>
          <cell r="C7">
            <v>0</v>
          </cell>
        </row>
        <row r="8">
          <cell r="A8">
            <v>0</v>
          </cell>
          <cell r="B8">
            <v>0</v>
          </cell>
          <cell r="C8">
            <v>0</v>
          </cell>
        </row>
        <row r="9">
          <cell r="A9">
            <v>0</v>
          </cell>
          <cell r="B9">
            <v>0</v>
          </cell>
          <cell r="C9">
            <v>0</v>
          </cell>
        </row>
        <row r="10">
          <cell r="A10">
            <v>0</v>
          </cell>
          <cell r="B10">
            <v>0</v>
          </cell>
          <cell r="C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0">
          <cell r="A170">
            <v>0</v>
          </cell>
          <cell r="B170" t="str">
            <v>Ambulunch</v>
          </cell>
          <cell r="C170">
            <v>0</v>
          </cell>
        </row>
        <row r="171">
          <cell r="A171">
            <v>0</v>
          </cell>
          <cell r="B171" t="str">
            <v>Assiette froide</v>
          </cell>
          <cell r="C171">
            <v>0</v>
          </cell>
        </row>
        <row r="172">
          <cell r="A172">
            <v>0</v>
          </cell>
          <cell r="B172" t="str">
            <v>Bœuf échalote vgte</v>
          </cell>
          <cell r="C172">
            <v>0</v>
          </cell>
        </row>
        <row r="173">
          <cell r="A173">
            <v>0</v>
          </cell>
          <cell r="B173" t="str">
            <v>Bœuf façon pot-au-feu</v>
          </cell>
          <cell r="C173">
            <v>0</v>
          </cell>
        </row>
        <row r="174">
          <cell r="A174">
            <v>0</v>
          </cell>
          <cell r="B174" t="str">
            <v>Bœuf façon pot-au-feu sans sel</v>
          </cell>
          <cell r="C174">
            <v>0</v>
          </cell>
        </row>
        <row r="175">
          <cell r="A175">
            <v>0</v>
          </cell>
          <cell r="B175" t="str">
            <v>Boudin noir aux oignons</v>
          </cell>
          <cell r="C175">
            <v>0</v>
          </cell>
        </row>
        <row r="176">
          <cell r="A176">
            <v>0</v>
          </cell>
          <cell r="B176" t="str">
            <v>Brandade de morue</v>
          </cell>
          <cell r="C176">
            <v>0</v>
          </cell>
        </row>
        <row r="177">
          <cell r="A177">
            <v>0</v>
          </cell>
          <cell r="B177" t="str">
            <v>Brochette de dinde orientale</v>
          </cell>
          <cell r="C177">
            <v>0</v>
          </cell>
        </row>
        <row r="178">
          <cell r="A178">
            <v>0</v>
          </cell>
          <cell r="B178" t="str">
            <v>Brochette de poisson pané</v>
          </cell>
          <cell r="C178">
            <v>0</v>
          </cell>
        </row>
        <row r="179">
          <cell r="A179">
            <v>0</v>
          </cell>
          <cell r="B179" t="str">
            <v>Brocoli à la crème</v>
          </cell>
          <cell r="C179">
            <v>0</v>
          </cell>
        </row>
        <row r="180">
          <cell r="A180">
            <v>0</v>
          </cell>
          <cell r="B180" t="str">
            <v>Brocoli et purée</v>
          </cell>
          <cell r="C180">
            <v>0</v>
          </cell>
        </row>
        <row r="181">
          <cell r="A181">
            <v>0</v>
          </cell>
          <cell r="B181" t="str">
            <v>Burger de veau à la tomate sans sel</v>
          </cell>
          <cell r="C181">
            <v>0</v>
          </cell>
        </row>
        <row r="182">
          <cell r="A182">
            <v>0</v>
          </cell>
          <cell r="B182" t="str">
            <v>Burger de veau au jus</v>
          </cell>
          <cell r="C182">
            <v>0</v>
          </cell>
        </row>
        <row r="183">
          <cell r="A183">
            <v>0</v>
          </cell>
          <cell r="B183" t="str">
            <v>Burger de veau pizzaïolo</v>
          </cell>
          <cell r="C183">
            <v>0</v>
          </cell>
        </row>
        <row r="184">
          <cell r="A184">
            <v>0</v>
          </cell>
          <cell r="B184" t="str">
            <v>Carotte à la crème</v>
          </cell>
          <cell r="C184">
            <v>0</v>
          </cell>
        </row>
        <row r="185">
          <cell r="A185">
            <v>0</v>
          </cell>
          <cell r="B185" t="str">
            <v>Carotte à la crème de ciboulette et pâtes</v>
          </cell>
          <cell r="C185">
            <v>0</v>
          </cell>
        </row>
        <row r="186">
          <cell r="A186">
            <v>0</v>
          </cell>
          <cell r="B186" t="str">
            <v>Carotte au beurre lié persillé</v>
          </cell>
          <cell r="C186">
            <v>0</v>
          </cell>
        </row>
        <row r="187">
          <cell r="A187">
            <v>0</v>
          </cell>
          <cell r="B187" t="str">
            <v>Carotte au jus</v>
          </cell>
          <cell r="C187">
            <v>0</v>
          </cell>
        </row>
        <row r="188">
          <cell r="A188">
            <v>0</v>
          </cell>
          <cell r="B188" t="str">
            <v>Carotte braisée</v>
          </cell>
          <cell r="C188">
            <v>0</v>
          </cell>
        </row>
        <row r="189">
          <cell r="A189">
            <v>0</v>
          </cell>
          <cell r="B189" t="str">
            <v>Carotte et pomme vapeur</v>
          </cell>
          <cell r="C189">
            <v>0</v>
          </cell>
        </row>
        <row r="190">
          <cell r="A190">
            <v>0</v>
          </cell>
          <cell r="B190" t="str">
            <v>Carotte nature</v>
          </cell>
          <cell r="C190">
            <v>0</v>
          </cell>
        </row>
        <row r="191">
          <cell r="A191">
            <v>0</v>
          </cell>
          <cell r="B191" t="str">
            <v>Carotte, PDT et poireau</v>
          </cell>
          <cell r="C191">
            <v>0</v>
          </cell>
        </row>
        <row r="192">
          <cell r="A192">
            <v>0</v>
          </cell>
          <cell r="B192" t="str">
            <v>Cheese burger</v>
          </cell>
          <cell r="C192">
            <v>0</v>
          </cell>
        </row>
        <row r="193">
          <cell r="A193">
            <v>0</v>
          </cell>
          <cell r="B193" t="str">
            <v>Chili con carne</v>
          </cell>
          <cell r="C193">
            <v>0</v>
          </cell>
        </row>
        <row r="194">
          <cell r="A194">
            <v>0</v>
          </cell>
          <cell r="B194" t="str">
            <v>Chou farci</v>
          </cell>
          <cell r="C194">
            <v>0</v>
          </cell>
        </row>
        <row r="195">
          <cell r="A195">
            <v>0</v>
          </cell>
          <cell r="B195" t="str">
            <v>Chou fleur au jus</v>
          </cell>
          <cell r="C195">
            <v>0</v>
          </cell>
        </row>
        <row r="196">
          <cell r="A196">
            <v>0</v>
          </cell>
          <cell r="B196" t="str">
            <v>Chou fleur et pomme vapeur</v>
          </cell>
          <cell r="C196">
            <v>0</v>
          </cell>
        </row>
        <row r="197">
          <cell r="A197">
            <v>0</v>
          </cell>
          <cell r="B197" t="str">
            <v>Choucroute et pomme vapeur</v>
          </cell>
          <cell r="C197">
            <v>0</v>
          </cell>
        </row>
        <row r="198">
          <cell r="A198">
            <v>0</v>
          </cell>
          <cell r="B198" t="str">
            <v>Clafoutis saumon et brocoli</v>
          </cell>
          <cell r="C198">
            <v>0</v>
          </cell>
        </row>
        <row r="199">
          <cell r="A199">
            <v>0</v>
          </cell>
          <cell r="B199" t="str">
            <v>Colombo de porc</v>
          </cell>
          <cell r="C199">
            <v>0</v>
          </cell>
        </row>
        <row r="200">
          <cell r="A200">
            <v>0</v>
          </cell>
          <cell r="B200" t="str">
            <v>Colombo de porc sans sel</v>
          </cell>
          <cell r="C200">
            <v>0</v>
          </cell>
        </row>
        <row r="201">
          <cell r="A201">
            <v>0</v>
          </cell>
          <cell r="B201" t="str">
            <v>Cordiale de légumes</v>
          </cell>
          <cell r="C201">
            <v>0</v>
          </cell>
        </row>
        <row r="202">
          <cell r="A202">
            <v>0</v>
          </cell>
          <cell r="B202" t="str">
            <v>Cordiale de légumes et riz créole</v>
          </cell>
          <cell r="C202">
            <v>0</v>
          </cell>
        </row>
        <row r="203">
          <cell r="A203">
            <v>0</v>
          </cell>
          <cell r="B203" t="str">
            <v>Cordon bleu de volaille</v>
          </cell>
          <cell r="C203">
            <v>0</v>
          </cell>
        </row>
        <row r="204">
          <cell r="A204">
            <v>0</v>
          </cell>
          <cell r="B204" t="str">
            <v>Courgette</v>
          </cell>
          <cell r="C204">
            <v>0</v>
          </cell>
        </row>
        <row r="205">
          <cell r="A205">
            <v>0</v>
          </cell>
          <cell r="B205" t="str">
            <v>Courgette et pomme de terre</v>
          </cell>
          <cell r="C205">
            <v>0</v>
          </cell>
        </row>
        <row r="206">
          <cell r="A206">
            <v>0</v>
          </cell>
          <cell r="B206" t="str">
            <v>Courgette farcie sce tomate</v>
          </cell>
          <cell r="C206">
            <v>0</v>
          </cell>
        </row>
        <row r="207">
          <cell r="A207">
            <v>0</v>
          </cell>
          <cell r="B207" t="str">
            <v>Courgette persillée</v>
          </cell>
          <cell r="C207">
            <v>0</v>
          </cell>
        </row>
        <row r="208">
          <cell r="A208">
            <v>0</v>
          </cell>
          <cell r="B208" t="str">
            <v>Couscous poulet merguez</v>
          </cell>
          <cell r="C208">
            <v>0</v>
          </cell>
        </row>
        <row r="209">
          <cell r="A209">
            <v>0</v>
          </cell>
          <cell r="B209" t="str">
            <v>Cuisse de canette aux champignons</v>
          </cell>
          <cell r="C209">
            <v>0</v>
          </cell>
        </row>
        <row r="210">
          <cell r="A210">
            <v>0</v>
          </cell>
          <cell r="B210" t="str">
            <v>Cuisse de canette aux champignons sans sel</v>
          </cell>
          <cell r="C210">
            <v>0</v>
          </cell>
        </row>
        <row r="211">
          <cell r="A211">
            <v>0</v>
          </cell>
          <cell r="B211" t="str">
            <v>Duo de courgettes à l'huile d'olive et riz créole</v>
          </cell>
          <cell r="C211">
            <v>0</v>
          </cell>
        </row>
        <row r="212">
          <cell r="A212">
            <v>0</v>
          </cell>
          <cell r="B212" t="str">
            <v>Duo de courgettes à l'huile d'olive et torsade</v>
          </cell>
          <cell r="C212">
            <v>0</v>
          </cell>
        </row>
        <row r="213">
          <cell r="A213">
            <v>0</v>
          </cell>
          <cell r="B213" t="str">
            <v>Endive braisée</v>
          </cell>
          <cell r="C213">
            <v>0</v>
          </cell>
        </row>
        <row r="214">
          <cell r="A214">
            <v>0</v>
          </cell>
          <cell r="B214" t="str">
            <v>Endive braisée</v>
          </cell>
          <cell r="C214">
            <v>0</v>
          </cell>
        </row>
        <row r="215">
          <cell r="A215">
            <v>0</v>
          </cell>
          <cell r="B215" t="str">
            <v>Endive flamande</v>
          </cell>
          <cell r="C215">
            <v>0</v>
          </cell>
        </row>
        <row r="216">
          <cell r="A216">
            <v>0</v>
          </cell>
          <cell r="B216" t="str">
            <v>Epinard</v>
          </cell>
          <cell r="C216">
            <v>0</v>
          </cell>
        </row>
        <row r="217">
          <cell r="A217">
            <v>0</v>
          </cell>
          <cell r="B217" t="str">
            <v>Epinard à la crème</v>
          </cell>
          <cell r="C217">
            <v>0</v>
          </cell>
        </row>
        <row r="218">
          <cell r="A218">
            <v>0</v>
          </cell>
          <cell r="B218" t="str">
            <v>Epinard à la crème et pomme de terre</v>
          </cell>
          <cell r="C218">
            <v>0</v>
          </cell>
        </row>
        <row r="219">
          <cell r="A219">
            <v>0</v>
          </cell>
          <cell r="B219" t="str">
            <v>Epinard et cavatappi</v>
          </cell>
          <cell r="C219">
            <v>0</v>
          </cell>
        </row>
        <row r="220">
          <cell r="A220">
            <v>0</v>
          </cell>
          <cell r="B220" t="str">
            <v>Epinard et pomme vapeur</v>
          </cell>
          <cell r="C220">
            <v>0</v>
          </cell>
        </row>
        <row r="221">
          <cell r="A221">
            <v>0</v>
          </cell>
          <cell r="B221" t="str">
            <v>Epinard et purée de pomme de terre</v>
          </cell>
          <cell r="C221">
            <v>0</v>
          </cell>
        </row>
        <row r="222">
          <cell r="A222">
            <v>0</v>
          </cell>
          <cell r="B222" t="str">
            <v>Epinard et riz créole</v>
          </cell>
          <cell r="C222">
            <v>0</v>
          </cell>
        </row>
        <row r="223">
          <cell r="A223">
            <v>0</v>
          </cell>
          <cell r="B223" t="str">
            <v>Escalope de dinde au jus</v>
          </cell>
          <cell r="C223">
            <v>0</v>
          </cell>
        </row>
        <row r="224">
          <cell r="A224">
            <v>0</v>
          </cell>
          <cell r="B224" t="str">
            <v>Escalope de dinde au jus</v>
          </cell>
          <cell r="C224">
            <v>0</v>
          </cell>
        </row>
        <row r="225">
          <cell r="A225">
            <v>0</v>
          </cell>
          <cell r="B225" t="str">
            <v>Escalope de dinde au jus sans sel</v>
          </cell>
          <cell r="C225">
            <v>0</v>
          </cell>
        </row>
        <row r="226">
          <cell r="A226">
            <v>0</v>
          </cell>
          <cell r="B226" t="str">
            <v>Escalope de dinde panée</v>
          </cell>
          <cell r="C226">
            <v>0</v>
          </cell>
        </row>
        <row r="227">
          <cell r="A227">
            <v>0</v>
          </cell>
          <cell r="B227" t="str">
            <v>Escalope de saumon</v>
          </cell>
          <cell r="C227">
            <v>0</v>
          </cell>
        </row>
        <row r="228">
          <cell r="A228">
            <v>0</v>
          </cell>
          <cell r="B228" t="str">
            <v>Escalope de veau hachée</v>
          </cell>
          <cell r="C228">
            <v>0</v>
          </cell>
        </row>
        <row r="229">
          <cell r="A229">
            <v>0</v>
          </cell>
          <cell r="B229" t="str">
            <v>Escalope de veau hachée au jus</v>
          </cell>
          <cell r="C229">
            <v>0</v>
          </cell>
        </row>
        <row r="230">
          <cell r="A230">
            <v>0</v>
          </cell>
          <cell r="B230" t="str">
            <v>Escalope de veau hachée au jus sans sel</v>
          </cell>
          <cell r="C230">
            <v>0</v>
          </cell>
        </row>
        <row r="231">
          <cell r="A231">
            <v>0</v>
          </cell>
          <cell r="B231" t="str">
            <v>Escalope de veau hachée sans sel</v>
          </cell>
          <cell r="C231">
            <v>0</v>
          </cell>
        </row>
        <row r="232">
          <cell r="A232">
            <v>0</v>
          </cell>
          <cell r="B232" t="str">
            <v>Farfalle et haricot vert</v>
          </cell>
          <cell r="C232">
            <v>0</v>
          </cell>
        </row>
        <row r="233">
          <cell r="A233">
            <v>0</v>
          </cell>
          <cell r="B233" t="str">
            <v>Feuilleté au chèvre</v>
          </cell>
          <cell r="C233">
            <v>0</v>
          </cell>
        </row>
        <row r="234">
          <cell r="A234">
            <v>0</v>
          </cell>
          <cell r="B234" t="str">
            <v>Feuilleté de poisson beurre blanc</v>
          </cell>
          <cell r="C234">
            <v>0</v>
          </cell>
        </row>
        <row r="235">
          <cell r="A235">
            <v>0</v>
          </cell>
          <cell r="B235" t="str">
            <v>Feuilleté gourmand</v>
          </cell>
          <cell r="C235">
            <v>0</v>
          </cell>
        </row>
        <row r="236">
          <cell r="A236">
            <v>0</v>
          </cell>
          <cell r="B236" t="str">
            <v>Feuilleté niçois</v>
          </cell>
          <cell r="C236">
            <v>0</v>
          </cell>
        </row>
        <row r="237">
          <cell r="A237">
            <v>0</v>
          </cell>
          <cell r="B237" t="str">
            <v>Filet de colin au beurre</v>
          </cell>
          <cell r="C237">
            <v>0</v>
          </cell>
        </row>
        <row r="238">
          <cell r="A238">
            <v>0</v>
          </cell>
          <cell r="B238" t="str">
            <v>Filet de colin au four</v>
          </cell>
          <cell r="C238">
            <v>0</v>
          </cell>
        </row>
        <row r="239">
          <cell r="A239">
            <v>0</v>
          </cell>
          <cell r="B239" t="str">
            <v>Filet de colin court bouillon</v>
          </cell>
          <cell r="C239">
            <v>0</v>
          </cell>
        </row>
        <row r="240">
          <cell r="A240">
            <v>0</v>
          </cell>
          <cell r="B240" t="str">
            <v>Filet de colin marqué au grill au citron</v>
          </cell>
          <cell r="C240">
            <v>0</v>
          </cell>
        </row>
        <row r="241">
          <cell r="A241">
            <v>0</v>
          </cell>
          <cell r="B241" t="str">
            <v>Filet de colin meunière</v>
          </cell>
          <cell r="C241">
            <v>0</v>
          </cell>
        </row>
        <row r="242">
          <cell r="A242">
            <v>0</v>
          </cell>
          <cell r="B242" t="str">
            <v>Filet de colin sce crustacé</v>
          </cell>
          <cell r="C242">
            <v>0</v>
          </cell>
        </row>
        <row r="243">
          <cell r="A243">
            <v>0</v>
          </cell>
          <cell r="B243" t="str">
            <v>Filet de hoki au basilic</v>
          </cell>
          <cell r="C243">
            <v>0</v>
          </cell>
        </row>
        <row r="244">
          <cell r="A244">
            <v>0</v>
          </cell>
          <cell r="B244" t="str">
            <v>Filet de hoki au citron et poivre vert</v>
          </cell>
          <cell r="C244">
            <v>0</v>
          </cell>
        </row>
        <row r="245">
          <cell r="A245">
            <v>0</v>
          </cell>
          <cell r="B245" t="str">
            <v>Filet de hoki sce beurre blanc</v>
          </cell>
          <cell r="C245">
            <v>0</v>
          </cell>
        </row>
        <row r="246">
          <cell r="A246">
            <v>0</v>
          </cell>
          <cell r="B246" t="str">
            <v>Filet de lieu noir sce crèmée</v>
          </cell>
          <cell r="C246">
            <v>0</v>
          </cell>
        </row>
        <row r="247">
          <cell r="A247">
            <v>0</v>
          </cell>
          <cell r="B247" t="str">
            <v>Filet de lieu sce tomate</v>
          </cell>
          <cell r="C247">
            <v>0</v>
          </cell>
        </row>
        <row r="248">
          <cell r="A248">
            <v>0</v>
          </cell>
          <cell r="B248" t="str">
            <v>Filet de limande aux crevettes</v>
          </cell>
          <cell r="C248">
            <v>0</v>
          </cell>
        </row>
        <row r="249">
          <cell r="A249">
            <v>0</v>
          </cell>
          <cell r="B249" t="str">
            <v>Filet de loup au beurre blanc</v>
          </cell>
          <cell r="C249">
            <v>0</v>
          </cell>
        </row>
        <row r="250">
          <cell r="A250">
            <v>0</v>
          </cell>
          <cell r="B250" t="str">
            <v>Filet de merlan à l'estragon</v>
          </cell>
          <cell r="C250">
            <v>0</v>
          </cell>
        </row>
        <row r="251">
          <cell r="A251">
            <v>0</v>
          </cell>
          <cell r="B251" t="str">
            <v>Filet de merlan aux champignons</v>
          </cell>
          <cell r="C251">
            <v>0</v>
          </cell>
        </row>
        <row r="252">
          <cell r="A252">
            <v>0</v>
          </cell>
          <cell r="B252" t="str">
            <v>Filet de merlan dieppoise</v>
          </cell>
          <cell r="C252">
            <v>0</v>
          </cell>
        </row>
        <row r="253">
          <cell r="A253">
            <v>0</v>
          </cell>
          <cell r="B253" t="str">
            <v>Filet de merlu au four</v>
          </cell>
          <cell r="C253">
            <v>0</v>
          </cell>
        </row>
        <row r="254">
          <cell r="A254">
            <v>0</v>
          </cell>
          <cell r="B254" t="str">
            <v>Filet de merlu aux petits légumes</v>
          </cell>
          <cell r="C254">
            <v>0</v>
          </cell>
        </row>
        <row r="255">
          <cell r="A255">
            <v>0</v>
          </cell>
          <cell r="B255" t="str">
            <v>Filet de merlu safrané</v>
          </cell>
          <cell r="C255">
            <v>0</v>
          </cell>
        </row>
        <row r="256">
          <cell r="A256">
            <v>0</v>
          </cell>
          <cell r="B256" t="str">
            <v>Filet de panga sce crustacés</v>
          </cell>
          <cell r="C256">
            <v>0</v>
          </cell>
        </row>
        <row r="257">
          <cell r="A257">
            <v>0</v>
          </cell>
          <cell r="B257" t="str">
            <v>Filet de panga sce crustacés sans sel</v>
          </cell>
          <cell r="C257">
            <v>0</v>
          </cell>
        </row>
        <row r="258">
          <cell r="A258">
            <v>0</v>
          </cell>
          <cell r="B258" t="str">
            <v>Filet de poisson grillé au basilic</v>
          </cell>
          <cell r="C258">
            <v>0</v>
          </cell>
        </row>
        <row r="259">
          <cell r="A259">
            <v>0</v>
          </cell>
          <cell r="B259" t="str">
            <v>Filet de poisson meunière</v>
          </cell>
          <cell r="C259">
            <v>0</v>
          </cell>
        </row>
        <row r="260">
          <cell r="A260">
            <v>0</v>
          </cell>
          <cell r="B260" t="str">
            <v>Filet de poulet au citron et gingembre</v>
          </cell>
          <cell r="C260">
            <v>0</v>
          </cell>
        </row>
        <row r="261">
          <cell r="A261">
            <v>0</v>
          </cell>
          <cell r="B261" t="str">
            <v>Filet de poulet au citron et gingembre sans sel</v>
          </cell>
          <cell r="C261">
            <v>0</v>
          </cell>
        </row>
        <row r="262">
          <cell r="A262">
            <v>0</v>
          </cell>
          <cell r="B262" t="str">
            <v>Filet de sandre sce armoricaine</v>
          </cell>
          <cell r="C262">
            <v>0</v>
          </cell>
        </row>
        <row r="263">
          <cell r="A263">
            <v>0</v>
          </cell>
          <cell r="B263" t="str">
            <v>Filet de tacaud frais sce provençale</v>
          </cell>
          <cell r="C263">
            <v>0</v>
          </cell>
        </row>
        <row r="264">
          <cell r="A264">
            <v>0</v>
          </cell>
          <cell r="B264" t="str">
            <v>Filet de tilapia sce hollandaise</v>
          </cell>
          <cell r="C264">
            <v>0</v>
          </cell>
        </row>
        <row r="265">
          <cell r="A265">
            <v>0</v>
          </cell>
          <cell r="B265" t="str">
            <v>Filet d'églefin au citron</v>
          </cell>
          <cell r="C265">
            <v>0</v>
          </cell>
        </row>
        <row r="266">
          <cell r="A266">
            <v>0</v>
          </cell>
          <cell r="B266" t="str">
            <v>Filet d'églefin sce crème petits légumes</v>
          </cell>
          <cell r="C266">
            <v>0</v>
          </cell>
        </row>
        <row r="267">
          <cell r="A267">
            <v>0</v>
          </cell>
          <cell r="B267" t="str">
            <v>Filets de lieu sce provençale</v>
          </cell>
          <cell r="C267">
            <v>0</v>
          </cell>
        </row>
        <row r="268">
          <cell r="A268">
            <v>0</v>
          </cell>
          <cell r="B268" t="str">
            <v>Filets de lieu sce provençale sans sel</v>
          </cell>
          <cell r="C268">
            <v>0</v>
          </cell>
        </row>
        <row r="269">
          <cell r="A269">
            <v>0</v>
          </cell>
          <cell r="B269" t="str">
            <v>Flageolets et trio de légumes</v>
          </cell>
          <cell r="C269">
            <v>0</v>
          </cell>
        </row>
        <row r="270">
          <cell r="A270">
            <v>0</v>
          </cell>
          <cell r="B270" t="str">
            <v>Fondue d'endive et riz créole</v>
          </cell>
          <cell r="C270">
            <v>0</v>
          </cell>
        </row>
        <row r="271">
          <cell r="A271">
            <v>0</v>
          </cell>
          <cell r="B271" t="str">
            <v>Fondue d'endive et riz créole s/sel</v>
          </cell>
          <cell r="C271" t="str">
            <v>-</v>
          </cell>
        </row>
        <row r="272">
          <cell r="A272">
            <v>0</v>
          </cell>
          <cell r="B272" t="str">
            <v>Fricassée de poisson aux légumes provençaux</v>
          </cell>
          <cell r="C272" t="str">
            <v>Bouillon vermicelle</v>
          </cell>
        </row>
        <row r="273">
          <cell r="A273">
            <v>0</v>
          </cell>
          <cell r="B273" t="str">
            <v>Fromage blanc aux fines herbes</v>
          </cell>
          <cell r="C273" t="str">
            <v>Bouillon vermicelles</v>
          </cell>
        </row>
        <row r="274">
          <cell r="A274">
            <v>0</v>
          </cell>
          <cell r="B274" t="str">
            <v>Galopin de veau</v>
          </cell>
          <cell r="C274" t="str">
            <v>Brocoli à la crème</v>
          </cell>
        </row>
        <row r="275">
          <cell r="A275">
            <v>0</v>
          </cell>
          <cell r="B275" t="str">
            <v>Gratin de céleri</v>
          </cell>
          <cell r="C275" t="str">
            <v>Brocoli et purée</v>
          </cell>
        </row>
        <row r="276">
          <cell r="A276">
            <v>0</v>
          </cell>
          <cell r="B276" t="str">
            <v>Gratin de chou fleur</v>
          </cell>
          <cell r="C276" t="str">
            <v>Carotte à la crème</v>
          </cell>
        </row>
        <row r="277">
          <cell r="A277">
            <v>0</v>
          </cell>
          <cell r="B277" t="str">
            <v>Hachis parmentier</v>
          </cell>
          <cell r="C277" t="str">
            <v>Carotte à la crème de ciboulette et pâtes</v>
          </cell>
        </row>
        <row r="278">
          <cell r="A278">
            <v>0</v>
          </cell>
          <cell r="B278" t="str">
            <v>Haricot beurre au beurre lié</v>
          </cell>
          <cell r="C278" t="str">
            <v>Carotte au beurre lié persillé</v>
          </cell>
        </row>
        <row r="279">
          <cell r="A279">
            <v>0</v>
          </cell>
          <cell r="B279" t="str">
            <v>Haricot vert</v>
          </cell>
          <cell r="C279" t="str">
            <v>Carotte au jus</v>
          </cell>
        </row>
        <row r="280">
          <cell r="A280">
            <v>0</v>
          </cell>
          <cell r="B280" t="str">
            <v>Haricot vert à l'huile d'olive et purée</v>
          </cell>
          <cell r="C280" t="str">
            <v>Carotte braisée</v>
          </cell>
        </row>
        <row r="281">
          <cell r="A281">
            <v>0</v>
          </cell>
          <cell r="B281" t="str">
            <v>Haricot vert en salade</v>
          </cell>
          <cell r="C281" t="str">
            <v>Carotte et pomme vapeur</v>
          </cell>
        </row>
        <row r="282">
          <cell r="A282">
            <v>0</v>
          </cell>
          <cell r="B282" t="str">
            <v>Haricot vert et pomme vapeur</v>
          </cell>
          <cell r="C282" t="str">
            <v>Carotte nature</v>
          </cell>
        </row>
        <row r="283">
          <cell r="A283">
            <v>0</v>
          </cell>
          <cell r="B283" t="str">
            <v>Haricot vert persillé</v>
          </cell>
          <cell r="C283" t="str">
            <v>Carotte, PDT et poireau</v>
          </cell>
        </row>
        <row r="284">
          <cell r="A284">
            <v>0</v>
          </cell>
          <cell r="B284" t="str">
            <v>Jambon sce Madère</v>
          </cell>
          <cell r="C284" t="str">
            <v>Cavatappi</v>
          </cell>
        </row>
        <row r="285">
          <cell r="A285">
            <v>0</v>
          </cell>
          <cell r="B285" t="str">
            <v>Jambonneau à la crème d'estragon</v>
          </cell>
          <cell r="C285" t="str">
            <v>Chifferi rigate</v>
          </cell>
        </row>
        <row r="286">
          <cell r="A286">
            <v>0</v>
          </cell>
          <cell r="B286" t="str">
            <v>Jardinière de légumes</v>
          </cell>
          <cell r="C286" t="str">
            <v>Chifferi rigate et poireau</v>
          </cell>
        </row>
        <row r="287">
          <cell r="A287">
            <v>0</v>
          </cell>
          <cell r="B287" t="str">
            <v>Lasagne au saumon</v>
          </cell>
          <cell r="C287" t="str">
            <v>Chou fleur au jus</v>
          </cell>
        </row>
        <row r="288">
          <cell r="A288" t="str">
            <v>-</v>
          </cell>
          <cell r="B288" t="str">
            <v>Lasagne bolognaise</v>
          </cell>
          <cell r="C288" t="str">
            <v>Chou fleur et pomme vapeur</v>
          </cell>
        </row>
        <row r="289">
          <cell r="A289" t="str">
            <v>Ananas frais</v>
          </cell>
          <cell r="B289" t="str">
            <v>Léger</v>
          </cell>
          <cell r="C289" t="str">
            <v>Choucroute et pomme vapeur</v>
          </cell>
        </row>
        <row r="290">
          <cell r="A290" t="str">
            <v>Assiette froide</v>
          </cell>
          <cell r="B290" t="str">
            <v>Légumes</v>
          </cell>
          <cell r="C290" t="str">
            <v>Coquillette</v>
          </cell>
        </row>
        <row r="291">
          <cell r="A291" t="str">
            <v>Aubergine crème de chèvre</v>
          </cell>
          <cell r="B291" t="str">
            <v>Légumes couscous</v>
          </cell>
          <cell r="C291" t="str">
            <v>Cordiale de légumes</v>
          </cell>
        </row>
        <row r="292">
          <cell r="A292" t="str">
            <v>Avocat au surimi</v>
          </cell>
          <cell r="B292" t="str">
            <v>Légumes couscous et semoule</v>
          </cell>
          <cell r="C292" t="str">
            <v>Cordiale de légumes et riz créole</v>
          </cell>
        </row>
        <row r="293">
          <cell r="A293" t="str">
            <v>Betterave à la ciboulette</v>
          </cell>
          <cell r="B293" t="str">
            <v>Légumes couscous et semoule sans sel</v>
          </cell>
          <cell r="C293" t="str">
            <v>Cordiale de légumes et semoule</v>
          </cell>
        </row>
        <row r="294">
          <cell r="A294" t="str">
            <v>Betterave poivron</v>
          </cell>
          <cell r="B294" t="str">
            <v>Longe de porc au jus</v>
          </cell>
          <cell r="C294" t="str">
            <v>Courgette</v>
          </cell>
        </row>
        <row r="295">
          <cell r="A295" t="str">
            <v>Betterave rouge au cerfeuil</v>
          </cell>
          <cell r="B295" t="str">
            <v>Longe de porc au jus thym miel et citron</v>
          </cell>
          <cell r="C295" t="str">
            <v>Courgette et pomme de terre</v>
          </cell>
        </row>
        <row r="296">
          <cell r="A296" t="str">
            <v>Betterave rouge et maïs</v>
          </cell>
          <cell r="B296" t="str">
            <v>Longe de porc au jus thym miel et citron sans sel</v>
          </cell>
          <cell r="C296" t="str">
            <v>Courgette persillée</v>
          </cell>
        </row>
        <row r="297">
          <cell r="A297" t="str">
            <v>Betterave rouge vgte</v>
          </cell>
          <cell r="B297" t="str">
            <v>Longe de porc sans sel</v>
          </cell>
          <cell r="C297" t="str">
            <v>Duo de courgettes à l'huile d'olive et riz créole</v>
          </cell>
        </row>
        <row r="298">
          <cell r="A298" t="str">
            <v>Bip bacon</v>
          </cell>
          <cell r="B298" t="str">
            <v>Macédoine de légumes mayonnaise</v>
          </cell>
          <cell r="C298" t="str">
            <v>Duo de courgettes à l'huile d'olive et torsade</v>
          </cell>
        </row>
        <row r="299">
          <cell r="A299" t="str">
            <v>Bouillon vermicelle</v>
          </cell>
          <cell r="B299" t="str">
            <v>Merlu court bouillon</v>
          </cell>
          <cell r="C299" t="str">
            <v>Ebly aux petits légumes</v>
          </cell>
        </row>
        <row r="300">
          <cell r="A300" t="str">
            <v>Bouillon vermicelles</v>
          </cell>
          <cell r="B300" t="str">
            <v>Moussaka</v>
          </cell>
          <cell r="C300" t="str">
            <v>Ebly et chou fleur polonaise</v>
          </cell>
        </row>
        <row r="301">
          <cell r="A301" t="str">
            <v>Brocoli et champignon vgte</v>
          </cell>
          <cell r="B301" t="str">
            <v>Omelette fraiche aux fines herbes</v>
          </cell>
          <cell r="C301" t="str">
            <v>Endive braisée</v>
          </cell>
        </row>
        <row r="302">
          <cell r="A302" t="str">
            <v>Carotte râpée à la ciboulette</v>
          </cell>
          <cell r="B302" t="str">
            <v>Omelette nature</v>
          </cell>
          <cell r="C302" t="str">
            <v>Endive braisée</v>
          </cell>
        </row>
        <row r="303">
          <cell r="A303" t="str">
            <v>Carotte râpée à l'orange</v>
          </cell>
          <cell r="B303" t="str">
            <v>Omelette nature fraiche</v>
          </cell>
          <cell r="C303" t="str">
            <v>Epinard</v>
          </cell>
        </row>
        <row r="304">
          <cell r="A304" t="str">
            <v>Carotte râpée au citron</v>
          </cell>
          <cell r="B304" t="str">
            <v>Omelette sans sel</v>
          </cell>
          <cell r="C304" t="str">
            <v>Epinard à la crème</v>
          </cell>
        </row>
        <row r="305">
          <cell r="A305" t="str">
            <v>Carotte râpée au cumin et raisins</v>
          </cell>
          <cell r="B305" t="str">
            <v>Omelette sicilienne fraiche</v>
          </cell>
          <cell r="C305" t="str">
            <v>Epinard à la crème et pomme de terre</v>
          </cell>
        </row>
        <row r="306">
          <cell r="A306" t="str">
            <v>Carotte râpée vgte</v>
          </cell>
          <cell r="B306" t="str">
            <v>Omelette sicilienne sans sel</v>
          </cell>
          <cell r="C306" t="str">
            <v>Epinard et cavatappi</v>
          </cell>
        </row>
        <row r="307">
          <cell r="A307" t="str">
            <v>Céleri bulgare</v>
          </cell>
          <cell r="B307" t="str">
            <v>Paleron de bœuf au jus</v>
          </cell>
          <cell r="C307" t="str">
            <v>Epinard et pomme vapeur</v>
          </cell>
        </row>
        <row r="308">
          <cell r="A308" t="str">
            <v>Céleri rémoulade</v>
          </cell>
          <cell r="B308" t="str">
            <v>Paleron de bœuf au jus sans sel</v>
          </cell>
          <cell r="C308" t="str">
            <v>Epinard et purée de pomme de terre</v>
          </cell>
        </row>
        <row r="309">
          <cell r="A309" t="str">
            <v>Céleri rémoulade au curry</v>
          </cell>
          <cell r="B309" t="str">
            <v>Paleron de bœuf jus aux champignons</v>
          </cell>
          <cell r="C309" t="str">
            <v>Epinard et riz créole</v>
          </cell>
        </row>
        <row r="310">
          <cell r="A310" t="str">
            <v>Céleri vinaigrette</v>
          </cell>
          <cell r="B310" t="str">
            <v>Palette de porc à la diable</v>
          </cell>
          <cell r="C310" t="str">
            <v>Farfalle</v>
          </cell>
        </row>
        <row r="311">
          <cell r="A311" t="str">
            <v>Chou fleur vgte</v>
          </cell>
          <cell r="B311" t="str">
            <v>Parmentier de canard</v>
          </cell>
          <cell r="C311" t="str">
            <v>Farfalle et haricot vert</v>
          </cell>
        </row>
        <row r="312">
          <cell r="A312" t="str">
            <v>Chou rouge</v>
          </cell>
          <cell r="B312" t="str">
            <v>Pavé de dinde au piment d'Espelette</v>
          </cell>
          <cell r="C312" t="str">
            <v>Fenouil et pomme vapeur</v>
          </cell>
        </row>
        <row r="313">
          <cell r="A313" t="str">
            <v>Concombre à la crème</v>
          </cell>
          <cell r="B313" t="str">
            <v>Pavé de dinde au piment d'Espelette sans sel</v>
          </cell>
          <cell r="C313" t="str">
            <v>Flageolets et trio de légumes</v>
          </cell>
        </row>
        <row r="314">
          <cell r="A314" t="str">
            <v>concombre sce yaourt</v>
          </cell>
          <cell r="B314" t="str">
            <v>Petits pois échalote ciboulette</v>
          </cell>
          <cell r="C314" t="str">
            <v>Fondue d'endive et riz créole</v>
          </cell>
        </row>
        <row r="315">
          <cell r="A315" t="str">
            <v>Concombre vgte à la menthe</v>
          </cell>
          <cell r="B315" t="str">
            <v>Petits pois et purée de pomme de terre</v>
          </cell>
          <cell r="C315" t="str">
            <v>Fondue d'endive et riz créole s/sel</v>
          </cell>
        </row>
        <row r="316">
          <cell r="A316" t="str">
            <v>Courgette citron coriandre</v>
          </cell>
          <cell r="B316" t="str">
            <v>Pizza royale</v>
          </cell>
          <cell r="C316" t="str">
            <v>Frite au four</v>
          </cell>
        </row>
        <row r="317">
          <cell r="A317" t="str">
            <v>Curry aux crevettes et tomate</v>
          </cell>
          <cell r="B317" t="str">
            <v>Poireau et purée</v>
          </cell>
          <cell r="C317" t="str">
            <v>Gratin de céleri</v>
          </cell>
        </row>
        <row r="318">
          <cell r="A318" t="str">
            <v>Emincé de radis vgte</v>
          </cell>
          <cell r="B318" t="str">
            <v>Poisson pané</v>
          </cell>
          <cell r="C318" t="str">
            <v>Gratin de chou fleur</v>
          </cell>
        </row>
        <row r="319">
          <cell r="A319" t="str">
            <v>Endive aux noix</v>
          </cell>
          <cell r="B319" t="str">
            <v>Pomme vapeur / endive braisée</v>
          </cell>
          <cell r="C319" t="str">
            <v>Haricot beurre au beurre lié</v>
          </cell>
        </row>
        <row r="320">
          <cell r="A320" t="str">
            <v>Endive en salade</v>
          </cell>
          <cell r="B320" t="str">
            <v>Pomme vapeur / fondue de poireaux</v>
          </cell>
          <cell r="C320" t="str">
            <v>Haricot vert</v>
          </cell>
        </row>
        <row r="321">
          <cell r="A321" t="str">
            <v>Endive et croûtons</v>
          </cell>
          <cell r="B321" t="str">
            <v>Poulet mariné au pesto</v>
          </cell>
          <cell r="C321" t="str">
            <v>Haricot vert à l'huile d'olive et purée</v>
          </cell>
        </row>
        <row r="322">
          <cell r="A322" t="str">
            <v>Endive vgte raisins</v>
          </cell>
          <cell r="B322" t="str">
            <v>Poulet mariné au pesto sans sel</v>
          </cell>
          <cell r="C322" t="str">
            <v>Haricot vert en salade</v>
          </cell>
        </row>
        <row r="323">
          <cell r="A323" t="str">
            <v>Fond d'artichaut vgte</v>
          </cell>
          <cell r="B323" t="str">
            <v>Poulet rôti</v>
          </cell>
          <cell r="C323" t="str">
            <v>Haricot vert et pomme vapeur</v>
          </cell>
        </row>
        <row r="324">
          <cell r="A324" t="str">
            <v>Gaspacho de tomate</v>
          </cell>
          <cell r="B324" t="str">
            <v>Poulet rôti au jus</v>
          </cell>
          <cell r="C324" t="str">
            <v>Haricot vert persillé</v>
          </cell>
        </row>
        <row r="325">
          <cell r="A325" t="str">
            <v>Haricot vert vgte</v>
          </cell>
          <cell r="B325" t="str">
            <v>Poulet rôti au jus sans sel</v>
          </cell>
          <cell r="C325" t="str">
            <v>Jardinière de légumes</v>
          </cell>
        </row>
        <row r="326">
          <cell r="A326" t="str">
            <v>Jambon à la russe</v>
          </cell>
          <cell r="B326" t="str">
            <v>PPO2</v>
          </cell>
          <cell r="C326" t="str">
            <v>Légumes couscous</v>
          </cell>
        </row>
        <row r="327">
          <cell r="A327" t="str">
            <v>Jambon blanc</v>
          </cell>
          <cell r="B327" t="str">
            <v>PPO3</v>
          </cell>
          <cell r="C327" t="str">
            <v>Légumes couscous et semoule</v>
          </cell>
        </row>
        <row r="328">
          <cell r="A328" t="str">
            <v>Lentilles à l'oignon</v>
          </cell>
          <cell r="B328" t="str">
            <v>Purée de pomme de terre et carotte</v>
          </cell>
          <cell r="C328" t="str">
            <v>Légumes couscous et semoule sans sel</v>
          </cell>
        </row>
        <row r="329">
          <cell r="A329" t="str">
            <v>Macédoine de légumes</v>
          </cell>
          <cell r="B329" t="str">
            <v>Quiche lorraine</v>
          </cell>
          <cell r="C329" t="str">
            <v>Lentilles</v>
          </cell>
        </row>
        <row r="330">
          <cell r="A330" t="str">
            <v>Macédoine mayonnaise</v>
          </cell>
          <cell r="B330" t="str">
            <v>Ratatouille / coquillette</v>
          </cell>
          <cell r="C330" t="str">
            <v>Macaroni</v>
          </cell>
        </row>
        <row r="331">
          <cell r="A331" t="str">
            <v>Macédoine sce yaourt</v>
          </cell>
          <cell r="B331" t="str">
            <v>Ratatouille / riz créole</v>
          </cell>
          <cell r="C331" t="str">
            <v>Macédoine de légumes mayonnaise</v>
          </cell>
        </row>
        <row r="332">
          <cell r="A332" t="str">
            <v>Melon</v>
          </cell>
          <cell r="B332" t="str">
            <v>Ratatouille poêlée</v>
          </cell>
          <cell r="C332" t="str">
            <v>Mousseline de céleri</v>
          </cell>
        </row>
        <row r="333">
          <cell r="A333" t="str">
            <v>Mille-feuilles de mozzarella</v>
          </cell>
          <cell r="B333" t="str">
            <v>Rosbif froid</v>
          </cell>
          <cell r="C333" t="str">
            <v>Pâtes et brocolis</v>
          </cell>
        </row>
        <row r="334">
          <cell r="A334" t="str">
            <v>Mousse de canard, cornichon</v>
          </cell>
          <cell r="B334" t="str">
            <v>Rosbif froid sans sel</v>
          </cell>
          <cell r="C334" t="str">
            <v>Penne Rigate</v>
          </cell>
        </row>
        <row r="335">
          <cell r="A335" t="str">
            <v>Mousse de chèvre et thon</v>
          </cell>
          <cell r="B335" t="str">
            <v>Rôti de dinde au jus</v>
          </cell>
          <cell r="C335" t="str">
            <v>Petits pois</v>
          </cell>
        </row>
        <row r="336">
          <cell r="A336" t="str">
            <v>Mousse de sardine</v>
          </cell>
          <cell r="B336" t="str">
            <v>Rôti de dinde au jus sans sel</v>
          </cell>
          <cell r="C336" t="str">
            <v>Petits pois à la crème</v>
          </cell>
        </row>
        <row r="337">
          <cell r="A337" t="str">
            <v>Mousse de thon à la niçoise</v>
          </cell>
          <cell r="B337" t="str">
            <v>Rôti de dinde au jus, miel, citron et thym</v>
          </cell>
          <cell r="C337" t="str">
            <v>Petits pois à la crème sans sel</v>
          </cell>
        </row>
        <row r="338">
          <cell r="A338" t="str">
            <v>Mousse de thon et tomate en dés</v>
          </cell>
          <cell r="B338" t="str">
            <v>Rôti de dinde au jus, miel, citron et thym sans sel</v>
          </cell>
          <cell r="C338" t="str">
            <v>Petits pois à la française</v>
          </cell>
        </row>
        <row r="339">
          <cell r="A339" t="str">
            <v>Mousseline de céleri</v>
          </cell>
          <cell r="B339" t="str">
            <v>Rôti de dinde sce champignon</v>
          </cell>
          <cell r="C339" t="str">
            <v>Petits pois carottes</v>
          </cell>
        </row>
        <row r="340">
          <cell r="A340" t="str">
            <v>Œuf dur mayonnaise au curcuma</v>
          </cell>
          <cell r="B340" t="str">
            <v>Rôti de dinde sce champignon sans sel</v>
          </cell>
          <cell r="C340" t="str">
            <v>Petits pois carottes sans sel</v>
          </cell>
        </row>
        <row r="341">
          <cell r="A341" t="str">
            <v>Œuf mimosa</v>
          </cell>
          <cell r="B341" t="str">
            <v>Rôti de porc au jus</v>
          </cell>
          <cell r="C341" t="str">
            <v>Petits pois échalote ciboulette</v>
          </cell>
        </row>
        <row r="342">
          <cell r="A342" t="str">
            <v>Œuf mimosa destructuré</v>
          </cell>
          <cell r="B342" t="str">
            <v>Rôti de porc au jus sans sel</v>
          </cell>
          <cell r="C342" t="str">
            <v>Petits pois et haricots verts</v>
          </cell>
        </row>
        <row r="343">
          <cell r="A343" t="str">
            <v>Pamplemousse</v>
          </cell>
          <cell r="B343" t="str">
            <v>Rôti de porc chutney</v>
          </cell>
          <cell r="C343" t="str">
            <v>Petits pois et purée de pomme de terre</v>
          </cell>
        </row>
        <row r="344">
          <cell r="A344" t="str">
            <v>Pâté de campagne</v>
          </cell>
          <cell r="B344" t="str">
            <v>Rôti de porc chutney sans sel</v>
          </cell>
          <cell r="C344" t="str">
            <v>Poireau et purée</v>
          </cell>
        </row>
        <row r="345">
          <cell r="A345" t="str">
            <v>Pâté en croûte</v>
          </cell>
          <cell r="B345" t="str">
            <v>Rôti de porc froid sans sel</v>
          </cell>
          <cell r="C345" t="str">
            <v>Pomme au four</v>
          </cell>
        </row>
        <row r="346">
          <cell r="A346" t="str">
            <v>Pâté forestier</v>
          </cell>
          <cell r="B346" t="str">
            <v>Rôti de porc froid sans sel</v>
          </cell>
          <cell r="C346" t="str">
            <v>Pomme darphin</v>
          </cell>
        </row>
        <row r="347">
          <cell r="A347" t="str">
            <v>Poireau au fromage blanc</v>
          </cell>
          <cell r="B347" t="str">
            <v>Rôti de veau au jus</v>
          </cell>
          <cell r="C347" t="str">
            <v>Pomme de terre lamelle vapeur</v>
          </cell>
        </row>
        <row r="348">
          <cell r="A348" t="str">
            <v>Poireau aux noix</v>
          </cell>
          <cell r="B348" t="str">
            <v>Rôti de veau jus aux champignons</v>
          </cell>
          <cell r="C348" t="str">
            <v>Pomme de terre quartier vapeur</v>
          </cell>
        </row>
        <row r="349">
          <cell r="A349" t="str">
            <v>Pomme de terre rémoulade</v>
          </cell>
          <cell r="B349" t="str">
            <v>Rôti de veau jus aux champignons sans sel</v>
          </cell>
          <cell r="C349" t="str">
            <v>Pomme de terre sautée</v>
          </cell>
        </row>
        <row r="350">
          <cell r="A350" t="str">
            <v>Potage crécy</v>
          </cell>
          <cell r="B350" t="str">
            <v>Salade PDT haricot vert</v>
          </cell>
          <cell r="C350" t="str">
            <v>Pomme noisette</v>
          </cell>
        </row>
        <row r="351">
          <cell r="A351" t="str">
            <v>Potage cresson</v>
          </cell>
          <cell r="B351" t="str">
            <v>Salade verte</v>
          </cell>
          <cell r="C351" t="str">
            <v>Pomme vapeur / endive braisée</v>
          </cell>
        </row>
        <row r="352">
          <cell r="A352" t="str">
            <v>Potage de légumes</v>
          </cell>
          <cell r="B352" t="str">
            <v>Salade verte / tomate / maïs</v>
          </cell>
          <cell r="C352" t="str">
            <v>Pomme vapeur / fondue de poireaux</v>
          </cell>
        </row>
        <row r="353">
          <cell r="A353" t="str">
            <v>Potage de légumes mixés</v>
          </cell>
          <cell r="B353" t="str">
            <v>Saucisse de Toulouse</v>
          </cell>
          <cell r="C353" t="str">
            <v>Pommes rissolées</v>
          </cell>
        </row>
        <row r="354">
          <cell r="A354" t="str">
            <v>Potage Dubarry</v>
          </cell>
          <cell r="B354" t="str">
            <v>Sauté d'agneau</v>
          </cell>
          <cell r="C354" t="str">
            <v>Potage crécy</v>
          </cell>
        </row>
        <row r="355">
          <cell r="A355" t="str">
            <v>Potage florentine</v>
          </cell>
          <cell r="B355" t="str">
            <v>Sauté d'agneau sans sel</v>
          </cell>
          <cell r="C355" t="str">
            <v>Potage cresson</v>
          </cell>
        </row>
        <row r="356">
          <cell r="A356" t="str">
            <v>Potage haricot vert et carotte</v>
          </cell>
          <cell r="B356" t="str">
            <v>Sauté de bœuf à la bordelaise</v>
          </cell>
          <cell r="C356" t="str">
            <v>Potage de légumes</v>
          </cell>
        </row>
        <row r="357">
          <cell r="A357" t="str">
            <v>Potage parmentier</v>
          </cell>
          <cell r="B357" t="str">
            <v>Sauté de bœuf à la bordelaise sans sel</v>
          </cell>
          <cell r="C357" t="str">
            <v>Potage de légumes mixés</v>
          </cell>
        </row>
        <row r="358">
          <cell r="A358" t="str">
            <v>Purée de brocoli</v>
          </cell>
          <cell r="B358" t="str">
            <v>Sauté de bœuf au curry rouge</v>
          </cell>
          <cell r="C358" t="str">
            <v>Potage Dubarry</v>
          </cell>
        </row>
        <row r="359">
          <cell r="A359" t="str">
            <v>Purée de carotte</v>
          </cell>
          <cell r="B359" t="str">
            <v>Sauté de bœuf au curry rouge sans sel</v>
          </cell>
          <cell r="C359" t="str">
            <v>Potage florentine</v>
          </cell>
        </row>
        <row r="360">
          <cell r="A360" t="str">
            <v>Purée de carotte à la crème</v>
          </cell>
          <cell r="B360" t="str">
            <v>Sauté de bœuf au fenouil</v>
          </cell>
          <cell r="C360" t="str">
            <v>Potage haricot vert et carotte</v>
          </cell>
        </row>
        <row r="361">
          <cell r="A361" t="str">
            <v>Purée de céleri</v>
          </cell>
          <cell r="B361" t="str">
            <v>Sauté de bœuf au fenouil sans sel</v>
          </cell>
          <cell r="C361" t="str">
            <v>Potage parmentier</v>
          </cell>
        </row>
        <row r="362">
          <cell r="A362" t="str">
            <v>Purée de courgette</v>
          </cell>
          <cell r="B362" t="str">
            <v>Sauté de bœuf au jus</v>
          </cell>
          <cell r="C362" t="str">
            <v>Purée de brocoli</v>
          </cell>
        </row>
        <row r="363">
          <cell r="A363" t="str">
            <v>Purée de haricot vert</v>
          </cell>
          <cell r="B363" t="str">
            <v>Sauté de bœuf au jus</v>
          </cell>
          <cell r="C363" t="str">
            <v>Purée de carotte</v>
          </cell>
        </row>
        <row r="364">
          <cell r="A364" t="str">
            <v>Purée de pomme de terre</v>
          </cell>
          <cell r="B364" t="str">
            <v>Sauté de bœuf au jus sans sel</v>
          </cell>
          <cell r="C364" t="str">
            <v>Purée de carotte à la crème</v>
          </cell>
        </row>
        <row r="365">
          <cell r="A365" t="str">
            <v>Purée de pomme de terre sans lait</v>
          </cell>
          <cell r="B365" t="str">
            <v>Sauté de bœuf miel et cardamome</v>
          </cell>
          <cell r="C365" t="str">
            <v>Purée de céleri</v>
          </cell>
        </row>
        <row r="366">
          <cell r="A366" t="str">
            <v>Purée de potiron</v>
          </cell>
          <cell r="B366" t="str">
            <v>Sauté de bœuf miel et cardamome sans sel</v>
          </cell>
          <cell r="C366" t="str">
            <v>Purée de courgette</v>
          </cell>
        </row>
        <row r="367">
          <cell r="A367" t="str">
            <v>Purée d'épinard</v>
          </cell>
          <cell r="B367" t="str">
            <v>Sauté de bœuf provençale</v>
          </cell>
          <cell r="C367" t="str">
            <v>Purée de haricot vert</v>
          </cell>
        </row>
        <row r="368">
          <cell r="A368" t="str">
            <v>Radis, beurre</v>
          </cell>
          <cell r="B368" t="str">
            <v>Sauté de bœuf provençale sans sel</v>
          </cell>
          <cell r="C368" t="str">
            <v>Purée de pomme de terre</v>
          </cell>
        </row>
        <row r="369">
          <cell r="A369" t="str">
            <v>Rillette, cornichon</v>
          </cell>
          <cell r="B369" t="str">
            <v>Sauté de bœuf sce chasseur</v>
          </cell>
          <cell r="C369" t="str">
            <v>Purée de pomme de terre et carotte</v>
          </cell>
        </row>
        <row r="370">
          <cell r="A370" t="str">
            <v>Rosette de Lyon</v>
          </cell>
          <cell r="B370" t="str">
            <v>Sauté de bœuf sce chasseur s/sel</v>
          </cell>
          <cell r="C370" t="str">
            <v>Purée de pomme de terre sans lait</v>
          </cell>
        </row>
        <row r="371">
          <cell r="A371" t="str">
            <v>Salade Coleslaw</v>
          </cell>
          <cell r="B371" t="str">
            <v>Sauté de dinde au jus</v>
          </cell>
          <cell r="C371" t="str">
            <v>Purée de potiron</v>
          </cell>
        </row>
        <row r="372">
          <cell r="A372" t="str">
            <v>Salade de pâtes, tomate, surimi, œuf</v>
          </cell>
          <cell r="B372" t="str">
            <v>Sauté de dinde sce suprême</v>
          </cell>
          <cell r="C372" t="str">
            <v>Purée d'épinard</v>
          </cell>
        </row>
        <row r="373">
          <cell r="A373" t="str">
            <v>Salade de pomme de terre au saumon fumé</v>
          </cell>
          <cell r="B373" t="str">
            <v>Sauté de dinde sce suprême sans sel</v>
          </cell>
          <cell r="C373" t="str">
            <v>Ratatouille / coquillette</v>
          </cell>
        </row>
        <row r="374">
          <cell r="A374" t="str">
            <v>Salade de riz, poivron, maïs et tomate</v>
          </cell>
          <cell r="B374" t="str">
            <v>Sauté de porc à la farigoulette</v>
          </cell>
          <cell r="C374" t="str">
            <v>Ratatouille / riz créole</v>
          </cell>
        </row>
        <row r="375">
          <cell r="A375" t="str">
            <v>Salade de tomate</v>
          </cell>
          <cell r="B375" t="str">
            <v>Sauté de porc à la farigoulette sans sel</v>
          </cell>
          <cell r="C375" t="str">
            <v xml:space="preserve">Ratatouille / tortis 3 couleurs </v>
          </cell>
        </row>
        <row r="376">
          <cell r="A376" t="str">
            <v>Salade de tomate, surimi, œuf</v>
          </cell>
          <cell r="B376" t="str">
            <v>Sauté de porc à la moutarde et estragon</v>
          </cell>
          <cell r="C376" t="str">
            <v>Ratatouille poêlée</v>
          </cell>
        </row>
        <row r="377">
          <cell r="A377" t="str">
            <v>Salade de tortis ciboulette et tomate</v>
          </cell>
          <cell r="B377" t="str">
            <v>Sauté de porc à la moutarde et estragon sans sel</v>
          </cell>
          <cell r="C377" t="str">
            <v>Riz aux petits légumes</v>
          </cell>
        </row>
        <row r="378">
          <cell r="A378" t="str">
            <v>Salade d'haricot vert et maïs</v>
          </cell>
          <cell r="B378" t="str">
            <v>Sauté de porc à l'anis</v>
          </cell>
          <cell r="C378" t="str">
            <v>Riz créole</v>
          </cell>
        </row>
        <row r="379">
          <cell r="A379" t="str">
            <v>Salade pêle mêle au chèvre</v>
          </cell>
          <cell r="B379" t="str">
            <v>Sauté de porc à l'anis sans sel</v>
          </cell>
          <cell r="C379" t="str">
            <v>Riz créole (100g)</v>
          </cell>
        </row>
        <row r="380">
          <cell r="A380" t="str">
            <v>Salade verte</v>
          </cell>
          <cell r="B380" t="str">
            <v>Sauté de porc au jus</v>
          </cell>
          <cell r="C380" t="str">
            <v>Riz créole (self)</v>
          </cell>
        </row>
        <row r="381">
          <cell r="A381" t="str">
            <v>Salade verte à l'emmental</v>
          </cell>
          <cell r="B381" t="str">
            <v>Sauté de porc au jus sans sel</v>
          </cell>
          <cell r="C381" t="str">
            <v>Riz créole et courgette</v>
          </cell>
        </row>
        <row r="382">
          <cell r="A382" t="str">
            <v>Salade verte, noix, croûtons et parmesan</v>
          </cell>
          <cell r="B382" t="str">
            <v>Sauté de porc marengo</v>
          </cell>
          <cell r="C382" t="str">
            <v>Riz créole et courgette</v>
          </cell>
        </row>
        <row r="383">
          <cell r="A383" t="str">
            <v>Saucisson à l'ail</v>
          </cell>
          <cell r="B383" t="str">
            <v>Sauté de porc marengo sans sel</v>
          </cell>
          <cell r="C383" t="str">
            <v>Riz créole et épinard</v>
          </cell>
        </row>
        <row r="384">
          <cell r="A384" t="str">
            <v>Saucisson à l'ail, cornichon</v>
          </cell>
          <cell r="B384" t="str">
            <v>Steak haché</v>
          </cell>
          <cell r="C384" t="str">
            <v>Riz créole et épinard à la crème</v>
          </cell>
        </row>
        <row r="385">
          <cell r="A385" t="str">
            <v>Saucisson sec</v>
          </cell>
          <cell r="B385" t="str">
            <v>Steak haché au jus</v>
          </cell>
          <cell r="C385" t="str">
            <v>Salade PDT haricot vert</v>
          </cell>
        </row>
        <row r="386">
          <cell r="A386" t="str">
            <v>Semoule à l'italienne</v>
          </cell>
          <cell r="B386" t="str">
            <v>Steak haché au jus sans sel</v>
          </cell>
          <cell r="C386" t="str">
            <v>Salade verte</v>
          </cell>
        </row>
        <row r="387">
          <cell r="A387" t="str">
            <v>Soja et carotte râpée</v>
          </cell>
          <cell r="B387" t="str">
            <v>Suprême de poulet au jus</v>
          </cell>
          <cell r="C387" t="str">
            <v>Salade verte / tomate / maïs</v>
          </cell>
        </row>
        <row r="388">
          <cell r="A388" t="str">
            <v>Taboulé</v>
          </cell>
          <cell r="B388" t="str">
            <v>Suprême de poulet au jus sans sel</v>
          </cell>
          <cell r="C388" t="str">
            <v>Spaghetti</v>
          </cell>
        </row>
        <row r="389">
          <cell r="A389" t="str">
            <v>Tartare de tomate et crémeux surimi</v>
          </cell>
          <cell r="B389" t="str">
            <v>Tajine de volaille au citron confit</v>
          </cell>
          <cell r="C389" t="str">
            <v>Spatzele</v>
          </cell>
        </row>
        <row r="390">
          <cell r="A390" t="str">
            <v>Tartare de tomate et huile d'olive sans sel</v>
          </cell>
          <cell r="B390" t="str">
            <v>Tajine de volaille au citron confit sans sel</v>
          </cell>
          <cell r="C390" t="str">
            <v>Taboulé (accomp.)</v>
          </cell>
        </row>
        <row r="391">
          <cell r="A391" t="str">
            <v>Tartare de tomate olive parmesan</v>
          </cell>
          <cell r="B391" t="str">
            <v>Tarte aux 3 fromages</v>
          </cell>
          <cell r="C391" t="str">
            <v>Tagliatelle</v>
          </cell>
        </row>
        <row r="392">
          <cell r="A392" t="str">
            <v>Terrine de légumes</v>
          </cell>
          <cell r="B392" t="str">
            <v>Tarte aux légumes</v>
          </cell>
          <cell r="C392" t="str">
            <v>Tagliatelle &amp; tomate provençale</v>
          </cell>
        </row>
        <row r="393">
          <cell r="A393" t="str">
            <v>Terrine de poisson</v>
          </cell>
          <cell r="B393" t="str">
            <v>Tarte aux poireaux</v>
          </cell>
          <cell r="C393" t="str">
            <v>Tomate au four</v>
          </cell>
        </row>
        <row r="394">
          <cell r="A394" t="str">
            <v>Tiramisu salé tomate et basilic</v>
          </cell>
          <cell r="B394" t="str">
            <v>Tarte persillée au poulet</v>
          </cell>
          <cell r="C394" t="str">
            <v>Torsade</v>
          </cell>
        </row>
        <row r="395">
          <cell r="A395" t="str">
            <v>Tomate à la feta</v>
          </cell>
          <cell r="B395" t="str">
            <v>Tomate au four</v>
          </cell>
          <cell r="C395" t="str">
            <v>Torsade 3 couleurs et courgette</v>
          </cell>
        </row>
        <row r="396">
          <cell r="A396" t="str">
            <v>Tomate et concombre au fromage blanc</v>
          </cell>
          <cell r="B396" t="str">
            <v>Tomate farcie</v>
          </cell>
          <cell r="C396" t="str">
            <v>Torsade de couleur</v>
          </cell>
        </row>
        <row r="397">
          <cell r="A397" t="str">
            <v>Tomate mimosa</v>
          </cell>
          <cell r="B397" t="str">
            <v>Torsade 3 couleurs et courgette</v>
          </cell>
          <cell r="C397" t="str">
            <v>Torsade et courgette</v>
          </cell>
        </row>
        <row r="398">
          <cell r="A398" t="str">
            <v>Tomate mozzarella</v>
          </cell>
          <cell r="B398" t="str">
            <v>Torsade et courgette</v>
          </cell>
          <cell r="C398" t="str">
            <v>Trio de légumes</v>
          </cell>
        </row>
        <row r="399">
          <cell r="A399" t="str">
            <v>Tomate vinaigre balsamique et miel</v>
          </cell>
          <cell r="B399" t="str">
            <v>Tourte jurassienne</v>
          </cell>
          <cell r="C399" t="str">
            <v>Trio de légumes et pomme rissolée</v>
          </cell>
        </row>
        <row r="400">
          <cell r="A400" t="str">
            <v>Torti pesto</v>
          </cell>
          <cell r="B400" t="str">
            <v>Trio de légumes</v>
          </cell>
          <cell r="C400" t="str">
            <v>Trio de légumes et pomme vapeur</v>
          </cell>
        </row>
        <row r="401">
          <cell r="A401" t="str">
            <v>Velouté de céleri</v>
          </cell>
          <cell r="B401" t="str">
            <v>Trio de légumes et pomme rissolée</v>
          </cell>
          <cell r="C401" t="str">
            <v>Velouté de céleri</v>
          </cell>
        </row>
        <row r="402">
          <cell r="A402" t="str">
            <v>Velouté de courgette</v>
          </cell>
          <cell r="B402" t="str">
            <v>Trio de légumes et pomme vapeur</v>
          </cell>
          <cell r="C402" t="str">
            <v>Velouté de courgette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OGIN"/>
      <sheetName val="MEMBERS"/>
      <sheetName val="CONTENT"/>
      <sheetName val="Saisie des effectifs"/>
      <sheetName val="Besoin"/>
      <sheetName val="Saisir la sortie"/>
      <sheetName val="MAGASIN"/>
      <sheetName val="Tri Fiches prod"/>
      <sheetName val="Froid"/>
      <sheetName val="Chaud"/>
      <sheetName val="Recup"/>
      <sheetName val="Tri"/>
      <sheetName val="TCD"/>
      <sheetName val="Liste FT"/>
      <sheetName val="Tri bis"/>
      <sheetName val="TCD ingrédients"/>
      <sheetName val="Sortie"/>
      <sheetName val="TCDLégumes"/>
      <sheetName val="Bons de sortie"/>
      <sheetName val="Stock sécurité CDE"/>
      <sheetName val="Récapitulatif"/>
      <sheetName val="Commande Total semaine"/>
      <sheetName val="Devis"/>
      <sheetName val="Fichier clients"/>
      <sheetName val="Fiches techniques"/>
      <sheetName val="Inventaire"/>
      <sheetName val="Mercuriale"/>
      <sheetName val="Reste à commander"/>
      <sheetName val="Ingrédients"/>
      <sheetName val="Besoin (Tous les ingrédients)"/>
      <sheetName val="Stock sécurité"/>
      <sheetName val="Chariot"/>
      <sheetName val="FL frais"/>
      <sheetName val="BOF"/>
      <sheetName val="Surgelés"/>
      <sheetName val="Boulangerie"/>
      <sheetName val="Cave"/>
      <sheetName val="Epicerie"/>
      <sheetName val="Produits frais"/>
      <sheetName val="Produits entretient"/>
      <sheetName val="RECUP bis"/>
      <sheetName val="Calculs"/>
      <sheetName val="Impr"/>
      <sheetName val="Date prod"/>
      <sheetName val="TCD date prod"/>
      <sheetName val="Tri Pdt cdé"/>
      <sheetName val="TCD recettes à cder"/>
      <sheetName val="TCD ingrédients b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</row>
        <row r="275">
          <cell r="A275">
            <v>0</v>
          </cell>
          <cell r="B275">
            <v>0</v>
          </cell>
          <cell r="C275" t="str">
            <v>-</v>
          </cell>
          <cell r="D275">
            <v>0</v>
          </cell>
          <cell r="E275">
            <v>0</v>
          </cell>
        </row>
        <row r="276">
          <cell r="A276">
            <v>0</v>
          </cell>
          <cell r="B276">
            <v>0</v>
          </cell>
          <cell r="C276" t="str">
            <v>Amuse bouche Aurore (AB)</v>
          </cell>
          <cell r="D276">
            <v>0</v>
          </cell>
          <cell r="E276">
            <v>0</v>
          </cell>
        </row>
        <row r="277">
          <cell r="A277">
            <v>0</v>
          </cell>
          <cell r="B277">
            <v>0</v>
          </cell>
          <cell r="C277" t="str">
            <v>Amuse bouche Axel (AB)</v>
          </cell>
          <cell r="D277">
            <v>0</v>
          </cell>
          <cell r="E277">
            <v>0</v>
          </cell>
        </row>
        <row r="278">
          <cell r="A278">
            <v>0</v>
          </cell>
          <cell r="B278">
            <v>0</v>
          </cell>
          <cell r="C278" t="str">
            <v>Amuse bouche Clémence (AB)</v>
          </cell>
          <cell r="D278">
            <v>0</v>
          </cell>
          <cell r="E278">
            <v>0</v>
          </cell>
        </row>
        <row r="279">
          <cell r="A279">
            <v>0</v>
          </cell>
          <cell r="B279">
            <v>0</v>
          </cell>
          <cell r="C279" t="str">
            <v>Amuse bouche léa</v>
          </cell>
          <cell r="D279">
            <v>0</v>
          </cell>
          <cell r="E279">
            <v>0</v>
          </cell>
        </row>
        <row r="280">
          <cell r="A280" t="str">
            <v>-</v>
          </cell>
          <cell r="B280">
            <v>0</v>
          </cell>
          <cell r="C280" t="str">
            <v>Amuse bouche Nathan (AB)</v>
          </cell>
          <cell r="D280">
            <v>0</v>
          </cell>
          <cell r="E280">
            <v>0</v>
          </cell>
        </row>
        <row r="281">
          <cell r="A281" t="str">
            <v>AAAAAAAAA</v>
          </cell>
          <cell r="B281">
            <v>0</v>
          </cell>
          <cell r="C281" t="str">
            <v>Assortiments de cruditées</v>
          </cell>
          <cell r="D281">
            <v>0</v>
          </cell>
          <cell r="E281">
            <v>0</v>
          </cell>
        </row>
        <row r="282">
          <cell r="A282" t="str">
            <v>Ailerons de poulet au sirop d'érable (Américain)</v>
          </cell>
          <cell r="B282">
            <v>0</v>
          </cell>
          <cell r="C282" t="str">
            <v>Blinis à la rillette de saumon (AB)</v>
          </cell>
          <cell r="D282">
            <v>0</v>
          </cell>
          <cell r="E282">
            <v>0</v>
          </cell>
        </row>
        <row r="283">
          <cell r="A283" t="str">
            <v>Amuse bouche Aurore (AB)</v>
          </cell>
          <cell r="B283">
            <v>0</v>
          </cell>
          <cell r="C283" t="str">
            <v>Bouchée escargots (AB)</v>
          </cell>
          <cell r="D283">
            <v>0</v>
          </cell>
          <cell r="E283">
            <v>0</v>
          </cell>
        </row>
        <row r="284">
          <cell r="A284" t="str">
            <v>Amuse bouche Axel (AB)</v>
          </cell>
          <cell r="B284">
            <v>0</v>
          </cell>
          <cell r="C284" t="str">
            <v>Bouillon de légumes aux vermicelles</v>
          </cell>
          <cell r="D284">
            <v>0</v>
          </cell>
          <cell r="E284">
            <v>0</v>
          </cell>
        </row>
        <row r="285">
          <cell r="A285" t="str">
            <v>Amuse bouche Clémence (AB)</v>
          </cell>
          <cell r="B285">
            <v>0</v>
          </cell>
          <cell r="C285" t="str">
            <v>Brochette de Gambas et St Jacques (AB++)</v>
          </cell>
          <cell r="D285">
            <v>0</v>
          </cell>
          <cell r="E285">
            <v>0</v>
          </cell>
        </row>
        <row r="286">
          <cell r="A286" t="str">
            <v>Amuse bouche léa</v>
          </cell>
          <cell r="B286">
            <v>0</v>
          </cell>
          <cell r="C286" t="str">
            <v>Bruschetta chèvre Serrano et tomates (AB +)</v>
          </cell>
          <cell r="D286">
            <v>0</v>
          </cell>
          <cell r="E286">
            <v>0</v>
          </cell>
        </row>
        <row r="287">
          <cell r="A287" t="str">
            <v>Amuse bouche Nathan (AB)</v>
          </cell>
          <cell r="B287">
            <v>0</v>
          </cell>
          <cell r="C287" t="str">
            <v>Bruschetta duxelles et féta Amélia (AB )</v>
          </cell>
          <cell r="D287">
            <v>0</v>
          </cell>
          <cell r="E287">
            <v>0</v>
          </cell>
        </row>
        <row r="288">
          <cell r="A288" t="str">
            <v>Assiette de charcuterie</v>
          </cell>
          <cell r="B288">
            <v>0</v>
          </cell>
          <cell r="C288" t="str">
            <v>Bruschetta figue serano et tortilla (AB Tapas)</v>
          </cell>
          <cell r="D288">
            <v>0</v>
          </cell>
          <cell r="E288">
            <v>0</v>
          </cell>
        </row>
        <row r="289">
          <cell r="A289" t="str">
            <v>Assiette de crudités (œuf mimosa)</v>
          </cell>
          <cell r="B289">
            <v>0</v>
          </cell>
          <cell r="C289" t="str">
            <v>Cake cheddar bacon et oignons (Irlande)</v>
          </cell>
          <cell r="D289">
            <v>0</v>
          </cell>
          <cell r="E289">
            <v>0</v>
          </cell>
        </row>
        <row r="290">
          <cell r="A290" t="str">
            <v>Assortiment de légumes à la grecque</v>
          </cell>
          <cell r="B290">
            <v>0</v>
          </cell>
          <cell r="C290" t="str">
            <v>Cake tomate séchées et féta (AB)</v>
          </cell>
          <cell r="D290">
            <v>0</v>
          </cell>
          <cell r="E290">
            <v>0</v>
          </cell>
        </row>
        <row r="291">
          <cell r="A291" t="str">
            <v>Blinis à la rillette de saumon (AB)</v>
          </cell>
          <cell r="B291">
            <v>0</v>
          </cell>
          <cell r="C291" t="str">
            <v>Canapé truite fumé wasabi au citron Clara (AB)</v>
          </cell>
          <cell r="D291">
            <v>0</v>
          </cell>
          <cell r="E291">
            <v>0</v>
          </cell>
        </row>
        <row r="292">
          <cell r="A292" t="str">
            <v>Bouchée escargots (AB)</v>
          </cell>
          <cell r="B292">
            <v>0</v>
          </cell>
          <cell r="C292" t="str">
            <v>Carottes au jus</v>
          </cell>
          <cell r="D292">
            <v>0</v>
          </cell>
          <cell r="E292">
            <v>0</v>
          </cell>
        </row>
        <row r="293">
          <cell r="A293" t="str">
            <v>Boudin noir - millefeuille aux deux pommes (Irlande)</v>
          </cell>
          <cell r="B293">
            <v>0</v>
          </cell>
          <cell r="C293" t="str">
            <v>Choisy</v>
          </cell>
          <cell r="D293">
            <v>0</v>
          </cell>
          <cell r="E293">
            <v>0</v>
          </cell>
        </row>
        <row r="294">
          <cell r="A294" t="str">
            <v>Bouillon de légumes aux vermicelles</v>
          </cell>
          <cell r="B294">
            <v>0</v>
          </cell>
          <cell r="C294" t="str">
            <v>Chou au boudin noir et pomme verte (AB++)</v>
          </cell>
          <cell r="D294">
            <v>0</v>
          </cell>
          <cell r="E294">
            <v>0</v>
          </cell>
        </row>
        <row r="295">
          <cell r="A295" t="str">
            <v>Brochette de Gambas et St Jacques (AB++)</v>
          </cell>
          <cell r="B295">
            <v>0</v>
          </cell>
          <cell r="C295" t="str">
            <v>Chou crème de st agur (AB++)</v>
          </cell>
          <cell r="D295">
            <v>0</v>
          </cell>
          <cell r="E295">
            <v>0</v>
          </cell>
        </row>
        <row r="296">
          <cell r="A296" t="str">
            <v>Bruschetta chèvre Serrano et tomates (AB +)</v>
          </cell>
          <cell r="B296">
            <v>0</v>
          </cell>
          <cell r="C296" t="str">
            <v>Choucroûte Flamande</v>
          </cell>
          <cell r="D296">
            <v>0</v>
          </cell>
          <cell r="E296">
            <v>0</v>
          </cell>
        </row>
        <row r="297">
          <cell r="A297" t="str">
            <v>Bruschetta duxelles et féta Amélia (AB )</v>
          </cell>
          <cell r="B297">
            <v>0</v>
          </cell>
          <cell r="C297" t="str">
            <v>Clafouti poire bacon (AB++)</v>
          </cell>
          <cell r="D297">
            <v>0</v>
          </cell>
          <cell r="E297">
            <v>0</v>
          </cell>
        </row>
        <row r="298">
          <cell r="A298" t="str">
            <v>Bruschetta figue serano et tortilla (AB Tapas)</v>
          </cell>
          <cell r="B298">
            <v>0</v>
          </cell>
          <cell r="C298" t="str">
            <v>Crème d'asperges et morilles et ses agréments</v>
          </cell>
          <cell r="D298">
            <v>0</v>
          </cell>
          <cell r="E298">
            <v>0</v>
          </cell>
        </row>
        <row r="299">
          <cell r="A299" t="str">
            <v>Cake cheddar bacon et oignons (Irlande)</v>
          </cell>
          <cell r="B299">
            <v>0</v>
          </cell>
          <cell r="C299" t="str">
            <v>Crème de butternuts mousse de lard</v>
          </cell>
          <cell r="D299">
            <v>0</v>
          </cell>
          <cell r="E299">
            <v>0</v>
          </cell>
        </row>
        <row r="300">
          <cell r="A300" t="str">
            <v>Cake tomate séchées et féta (AB)</v>
          </cell>
          <cell r="B300">
            <v>0</v>
          </cell>
          <cell r="C300" t="str">
            <v>Crème de châtaignes (AB)</v>
          </cell>
          <cell r="D300">
            <v>0</v>
          </cell>
          <cell r="E300">
            <v>0</v>
          </cell>
        </row>
        <row r="301">
          <cell r="A301" t="str">
            <v>Calamar farci sauce tomate pimenté (méditérrannéen)</v>
          </cell>
          <cell r="B301">
            <v>0</v>
          </cell>
          <cell r="C301" t="str">
            <v>Crème de châtaignes et potimarron (AB)</v>
          </cell>
          <cell r="D301">
            <v>0</v>
          </cell>
          <cell r="E301">
            <v>0</v>
          </cell>
        </row>
        <row r="302">
          <cell r="A302" t="str">
            <v>Canapé truite fumé wasabi au citron Clara (AB)</v>
          </cell>
          <cell r="B302" t="str">
            <v>Andouillette grillée au chaource et pleurottes</v>
          </cell>
          <cell r="C302" t="str">
            <v>Crème de lentilles et ses agréments</v>
          </cell>
          <cell r="D302">
            <v>0</v>
          </cell>
          <cell r="E302">
            <v>0</v>
          </cell>
        </row>
        <row r="303">
          <cell r="A303" t="str">
            <v>Carpaccio de saumon fumé et sa rillette</v>
          </cell>
          <cell r="B303" t="str">
            <v>Assortiment de viandes froides</v>
          </cell>
          <cell r="C303" t="str">
            <v>Crème de potimarron mousse de lard</v>
          </cell>
          <cell r="D303">
            <v>0</v>
          </cell>
          <cell r="E303">
            <v>0</v>
          </cell>
        </row>
        <row r="304">
          <cell r="A304" t="str">
            <v>Cassolette de fruits de mer (Amérique du sud)</v>
          </cell>
          <cell r="B304" t="str">
            <v>Ballotin de dinde aux champignons sauce chaource</v>
          </cell>
          <cell r="C304" t="str">
            <v>Crème d'endives crème saint Agur</v>
          </cell>
          <cell r="D304">
            <v>0</v>
          </cell>
          <cell r="E304">
            <v>0</v>
          </cell>
        </row>
        <row r="305">
          <cell r="A305" t="str">
            <v>Cassolette de fruits de mer sauce Sancerre</v>
          </cell>
          <cell r="B305" t="str">
            <v>Ballotin de pintade à la bière et framboises</v>
          </cell>
          <cell r="C305" t="str">
            <v>Cromesquis au camembert et pommes flambées (AB)</v>
          </cell>
          <cell r="D305">
            <v>0</v>
          </cell>
          <cell r="E305">
            <v>0</v>
          </cell>
        </row>
        <row r="306">
          <cell r="A306" t="str">
            <v>Cassolette de st jacques - crème au genever</v>
          </cell>
          <cell r="B306" t="str">
            <v xml:space="preserve">Ballotin de poulet roussette de savoie </v>
          </cell>
          <cell r="C306" t="str">
            <v>Croustillant de boudin noir aux pommes et pain d'épices (AB)</v>
          </cell>
          <cell r="D306">
            <v>0</v>
          </cell>
          <cell r="E306" t="str">
            <v>Aioli (Calamard farcis)</v>
          </cell>
        </row>
        <row r="307">
          <cell r="A307" t="str">
            <v>Chou au boudin noir et pomme verte (AB++)</v>
          </cell>
          <cell r="B307" t="str">
            <v>Ballotin de volaille au lard</v>
          </cell>
          <cell r="C307" t="str">
            <v>Déclinaison d'endives (braisé, gratinée, salade)</v>
          </cell>
          <cell r="D307">
            <v>0</v>
          </cell>
          <cell r="E307" t="str">
            <v>Assortiment pot de crème</v>
          </cell>
        </row>
        <row r="308">
          <cell r="A308" t="str">
            <v>Chou crème de st agur (AB++)</v>
          </cell>
          <cell r="B308" t="str">
            <v>Bavette échalote sauce bleu</v>
          </cell>
          <cell r="C308" t="str">
            <v>Duchesse au saumon (AB++)</v>
          </cell>
          <cell r="D308">
            <v>0</v>
          </cell>
          <cell r="E308" t="str">
            <v>Aumonière Normande glace caramel</v>
          </cell>
        </row>
        <row r="309">
          <cell r="A309" t="str">
            <v>Clafouti poire bacon (AB++)</v>
          </cell>
          <cell r="B309" t="str">
            <v>Blanquette de veau à l'ancienne</v>
          </cell>
          <cell r="C309" t="str">
            <v>Embeurré de chou vert</v>
          </cell>
          <cell r="D309">
            <v>0</v>
          </cell>
          <cell r="E309" t="str">
            <v>Bavaroi aux fruits coulis basilic et citron vert</v>
          </cell>
        </row>
        <row r="310">
          <cell r="A310" t="str">
            <v>Cocktail de crevettes</v>
          </cell>
          <cell r="B310" t="str">
            <v>Blanquette de volaille à l'ancienne (Mincent)</v>
          </cell>
          <cell r="C310" t="str">
            <v>Embeurré de chou vert et pomme anglaise</v>
          </cell>
          <cell r="D310">
            <v>0</v>
          </cell>
          <cell r="E310" t="str">
            <v>Biscuits sablés</v>
          </cell>
        </row>
        <row r="311">
          <cell r="A311" t="str">
            <v>Crème d'asperges et morilles et ses agréments</v>
          </cell>
          <cell r="B311" t="str">
            <v>Bœuf Bourguignon</v>
          </cell>
          <cell r="C311" t="str">
            <v>Epinards pomme château choucroute</v>
          </cell>
          <cell r="D311">
            <v>0</v>
          </cell>
          <cell r="E311" t="str">
            <v>Brownie (Portolès)</v>
          </cell>
        </row>
        <row r="312">
          <cell r="A312" t="str">
            <v>Crème de butternuts mousse de lard</v>
          </cell>
          <cell r="B312" t="str">
            <v>Brochette de dinde grillée sauce tartare</v>
          </cell>
          <cell r="C312" t="str">
            <v>Feuilleté d'andouille sauce chaource (AB)</v>
          </cell>
          <cell r="D312" t="str">
            <v>Aioli (Calamard farcis)</v>
          </cell>
          <cell r="E312" t="str">
            <v>Brownie chocolat noisette</v>
          </cell>
        </row>
        <row r="313">
          <cell r="A313" t="str">
            <v>Crème de châtaignes (AB)</v>
          </cell>
          <cell r="B313" t="str">
            <v>Bruschetta mozzarella Serrano et tomates</v>
          </cell>
          <cell r="C313" t="str">
            <v>Fine ratatouille et polenta au chèvre</v>
          </cell>
          <cell r="D313" t="str">
            <v>Assortiment pot de crème</v>
          </cell>
          <cell r="E313" t="str">
            <v>Bûche aux marrons et marrons glacés (version mousse)</v>
          </cell>
        </row>
        <row r="314">
          <cell r="A314" t="str">
            <v>Crème de châtaignes et potimarron (AB)</v>
          </cell>
          <cell r="B314" t="str">
            <v>Burger maison</v>
          </cell>
          <cell r="C314" t="str">
            <v>Flammekueche (AB)</v>
          </cell>
          <cell r="D314" t="str">
            <v>Aumonière Normande glace caramel</v>
          </cell>
          <cell r="E314" t="str">
            <v>Bûche café (crème au beurre)</v>
          </cell>
        </row>
        <row r="315">
          <cell r="A315" t="str">
            <v>Crème de lentilles et ses agréments</v>
          </cell>
          <cell r="B315" t="str">
            <v>Cabillaud au lait de coco et piments (Amérique du sud)</v>
          </cell>
          <cell r="C315" t="str">
            <v>Flan ce carottes au cumin - chicon braisé</v>
          </cell>
          <cell r="D315" t="str">
            <v>Biscuits sablés</v>
          </cell>
          <cell r="E315" t="str">
            <v>Bûche café (crème mousseline)</v>
          </cell>
        </row>
        <row r="316">
          <cell r="A316" t="str">
            <v>Crème de moules – Gambas et légumes taillés</v>
          </cell>
          <cell r="B316" t="str">
            <v>Carré d'agneau persillé jus de cuisson à l'ail</v>
          </cell>
          <cell r="C316" t="str">
            <v>Flan de brocolis et riz pilaf</v>
          </cell>
          <cell r="D316" t="str">
            <v>Brownie (Portolès)</v>
          </cell>
          <cell r="E316" t="str">
            <v>Bûche façon forêt noire – glace pain d’épices</v>
          </cell>
        </row>
        <row r="317">
          <cell r="A317" t="str">
            <v>Crème de potimarron mousse de lard</v>
          </cell>
          <cell r="B317" t="str">
            <v xml:space="preserve">Côte de bœuf grillée Sauce choron </v>
          </cell>
          <cell r="C317" t="str">
            <v>Flan de céleri</v>
          </cell>
          <cell r="D317" t="str">
            <v>Brownie chocolat noisette</v>
          </cell>
          <cell r="E317" t="str">
            <v>Bûche spéculoos</v>
          </cell>
        </row>
        <row r="318">
          <cell r="A318" t="str">
            <v>Crème d'endives crème saint Agur</v>
          </cell>
          <cell r="B318" t="str">
            <v>Côte de bœuf grillée sauce époisses</v>
          </cell>
          <cell r="C318" t="str">
            <v>Flan de céleri et gratin dauphinoi</v>
          </cell>
          <cell r="D318" t="str">
            <v>Bûche aux marrons et marrons glacés (version mousse)</v>
          </cell>
          <cell r="E318" t="str">
            <v>Cake aux fruits confits</v>
          </cell>
        </row>
        <row r="319">
          <cell r="A319" t="str">
            <v>Crêpe à l'époisse</v>
          </cell>
          <cell r="B319" t="str">
            <v>Côte de porc à la bière et origan</v>
          </cell>
          <cell r="C319" t="str">
            <v>Flan de légumes et pomme vapeur</v>
          </cell>
          <cell r="D319" t="str">
            <v>Bûche café (crème au beurre)</v>
          </cell>
          <cell r="E319" t="str">
            <v>Cannelés</v>
          </cell>
        </row>
        <row r="320">
          <cell r="A320" t="str">
            <v>Cromesquis au camembert et pommes flambées (AB)</v>
          </cell>
          <cell r="B320" t="str">
            <v>Côte de porc Bourguignonne</v>
          </cell>
          <cell r="C320" t="str">
            <v>Flan de potiron</v>
          </cell>
          <cell r="D320" t="str">
            <v>Bûche café (crème mousseline)</v>
          </cell>
          <cell r="E320" t="str">
            <v>Cheesecake gelée de menthe et citron vert (américain)</v>
          </cell>
        </row>
        <row r="321">
          <cell r="A321" t="str">
            <v>Croustade d’escargots au Chablis</v>
          </cell>
          <cell r="B321" t="str">
            <v>Cuisse de canard au réglisse</v>
          </cell>
          <cell r="C321" t="str">
            <v>Fondue de poireaux pommes vapeur</v>
          </cell>
          <cell r="D321" t="str">
            <v>Bûche façon forêt noire – glace pain d’épices</v>
          </cell>
          <cell r="E321" t="str">
            <v>Chou chantilly (Mincent)</v>
          </cell>
        </row>
        <row r="322">
          <cell r="A322" t="str">
            <v>Croustade de fruits de mer et champignons</v>
          </cell>
          <cell r="B322" t="str">
            <v>Cuisse de canard au réglisse et à l'orange</v>
          </cell>
          <cell r="C322" t="str">
            <v>Fricassée de Lumas au vouvray (AB)</v>
          </cell>
          <cell r="D322" t="str">
            <v>Bûche spéculoos</v>
          </cell>
          <cell r="E322" t="str">
            <v>Chou pistache framboises</v>
          </cell>
        </row>
        <row r="323">
          <cell r="A323" t="str">
            <v>Croustillant de boudin noir aux pommes et pain d'épices (AB)</v>
          </cell>
          <cell r="B323" t="str">
            <v>Cuisse de lapin à l'Apremont</v>
          </cell>
          <cell r="C323" t="str">
            <v>Fricassée de veau au chorizo</v>
          </cell>
          <cell r="D323" t="str">
            <v>Cake aux fruits confits</v>
          </cell>
          <cell r="E323" t="str">
            <v>Chutney de mangue</v>
          </cell>
        </row>
        <row r="324">
          <cell r="A324" t="str">
            <v>Dartois de volaille au cognac et duxelles</v>
          </cell>
          <cell r="B324" t="str">
            <v>Cuisse de lapin aux pruneaux</v>
          </cell>
          <cell r="C324" t="str">
            <v>Frites steakhouse</v>
          </cell>
          <cell r="D324" t="str">
            <v>Cannelés</v>
          </cell>
          <cell r="E324" t="str">
            <v>Clafoutis aux raisins</v>
          </cell>
        </row>
        <row r="325">
          <cell r="A325" t="str">
            <v>Déclinaison de saumon</v>
          </cell>
          <cell r="B325" t="str">
            <v>Cuisse de volaille crème d'époisses</v>
          </cell>
          <cell r="C325" t="str">
            <v>Frites steakhouse et salade</v>
          </cell>
          <cell r="D325" t="str">
            <v>Chou chantilly (Mincent)</v>
          </cell>
          <cell r="E325" t="str">
            <v>Clafoutis Pommes cannelle</v>
          </cell>
        </row>
        <row r="326">
          <cell r="A326" t="str">
            <v>Duchesse au saumon (AB++)</v>
          </cell>
          <cell r="B326" t="str">
            <v>Darne de saumon beurre blanc</v>
          </cell>
          <cell r="C326" t="str">
            <v>Galette de riz à la tapenade</v>
          </cell>
          <cell r="D326" t="str">
            <v>Chou pistache framboises</v>
          </cell>
          <cell r="E326" t="str">
            <v>Coque à macarons (nico) pour 10 macarons</v>
          </cell>
        </row>
        <row r="327">
          <cell r="A327" t="str">
            <v>Duo de tagliatelles au pesto gambas et chorizo (méditerrannée)</v>
          </cell>
          <cell r="B327" t="str">
            <v xml:space="preserve">Dos de Cabillaud sauce vin blanc </v>
          </cell>
          <cell r="C327" t="str">
            <v>Garniture volaille grillée</v>
          </cell>
          <cell r="D327" t="str">
            <v>Chutney de mangue</v>
          </cell>
          <cell r="E327" t="str">
            <v>Coque macarons version meringue Française (10)</v>
          </cell>
        </row>
        <row r="328">
          <cell r="A328" t="str">
            <v>Feuilleté d'andouille sauce chaource</v>
          </cell>
          <cell r="B328" t="str">
            <v>Duo de saumon et merlan sauce noilly Prat</v>
          </cell>
          <cell r="C328" t="str">
            <v>Gaspacho de melon et jambon cru (AB)</v>
          </cell>
          <cell r="D328" t="str">
            <v>Clafoutis aux raisins</v>
          </cell>
          <cell r="E328" t="str">
            <v>Coulis fruits rouges</v>
          </cell>
        </row>
        <row r="329">
          <cell r="A329" t="str">
            <v>Feuilleté d'andouille sauce chaource (AB)</v>
          </cell>
          <cell r="B329" t="str">
            <v>Echine de porc poêlée</v>
          </cell>
          <cell r="C329" t="str">
            <v>Gougères au camembert (AB)</v>
          </cell>
          <cell r="D329" t="str">
            <v>Clafoutis Pommes cannelle</v>
          </cell>
          <cell r="E329" t="str">
            <v>Coupe de fraises façon tiramisu</v>
          </cell>
        </row>
        <row r="330">
          <cell r="A330" t="str">
            <v>Feuilleté d'asperges blanche hollandaise</v>
          </cell>
          <cell r="B330" t="str">
            <v xml:space="preserve">Entrecôte double au bleu d'Auvergne </v>
          </cell>
          <cell r="C330" t="str">
            <v>Gougères emmental parmesan</v>
          </cell>
          <cell r="D330" t="str">
            <v>Coque à macarons (nico) pour 10 macarons</v>
          </cell>
          <cell r="E330" t="str">
            <v>Crème anglaise</v>
          </cell>
        </row>
        <row r="331">
          <cell r="A331" t="str">
            <v>Flammekueche (AB)</v>
          </cell>
          <cell r="B331" t="str">
            <v>Escalope de dinde panée</v>
          </cell>
          <cell r="C331" t="str">
            <v>Gougères féta et tomates séchées</v>
          </cell>
          <cell r="D331" t="str">
            <v>Coque macarons version meringue Française (10)</v>
          </cell>
          <cell r="E331" t="str">
            <v>Crème brûlée à l'anis de Flavigny</v>
          </cell>
        </row>
        <row r="332">
          <cell r="A332" t="str">
            <v>Foie gras au Gewurztraminer</v>
          </cell>
          <cell r="B332" t="str">
            <v>Escalope de saumon à l'oseille (Troigros)</v>
          </cell>
          <cell r="C332" t="str">
            <v>Gratin Dauphinoi carottes et tomate rôtie</v>
          </cell>
          <cell r="D332" t="str">
            <v>Coulis fruits rouges</v>
          </cell>
          <cell r="E332" t="str">
            <v xml:space="preserve">Crème brûlée aux noix de Grenoble et confiture de lait </v>
          </cell>
        </row>
        <row r="333">
          <cell r="A333" t="str">
            <v>Fricassée de Lumas au vouvray (AB)</v>
          </cell>
          <cell r="B333" t="str">
            <v>Escalope de veau panée meunière</v>
          </cell>
          <cell r="C333" t="str">
            <v>Gratin dauphinois</v>
          </cell>
          <cell r="D333" t="str">
            <v>Coupe de fraises façon tiramisu</v>
          </cell>
          <cell r="E333" t="str">
            <v>Crème brulée pistache framboises</v>
          </cell>
        </row>
        <row r="334">
          <cell r="A334" t="str">
            <v>Gaspacho de betteraves</v>
          </cell>
          <cell r="B334" t="str">
            <v>Escalope de veau viennoise</v>
          </cell>
          <cell r="C334" t="str">
            <v>Gratin dauphinois effilochée d'endives</v>
          </cell>
          <cell r="D334" t="str">
            <v>Crème anglaise</v>
          </cell>
          <cell r="E334" t="str">
            <v>Crème caramel</v>
          </cell>
        </row>
        <row r="335">
          <cell r="A335" t="str">
            <v>Gaspacho de melon et jambon cru (AB)</v>
          </cell>
          <cell r="B335" t="str">
            <v>Escalope de volaille à la crème</v>
          </cell>
          <cell r="C335" t="str">
            <v>Gratin dauphinois PAI</v>
          </cell>
          <cell r="D335" t="str">
            <v>Crème brûlée à l'anis de Flavigny</v>
          </cell>
          <cell r="E335" t="str">
            <v>Crème catalane</v>
          </cell>
        </row>
        <row r="336">
          <cell r="A336" t="str">
            <v>Gaspacho et tempura de crevettes</v>
          </cell>
          <cell r="B336" t="str">
            <v>Filet de cabillaud en croûte d’herbes beurre blanc</v>
          </cell>
          <cell r="C336" t="str">
            <v>Gratin de banane plantain (Amerique du sud)</v>
          </cell>
          <cell r="D336" t="str">
            <v xml:space="preserve">Crème brûlée aux noix de Grenoble et confiture de lait </v>
          </cell>
          <cell r="E336" t="str">
            <v>Crème pâtissière</v>
          </cell>
        </row>
        <row r="337">
          <cell r="A337" t="str">
            <v>Gaspacho méxicain - yaourt à la menthe et nachos (Amérique du sud)</v>
          </cell>
          <cell r="B337" t="str">
            <v>Filet de canard rôti au miel et aux poivres</v>
          </cell>
          <cell r="C337" t="str">
            <v>Gratin de chou fleur et carottes glacées</v>
          </cell>
          <cell r="D337" t="str">
            <v>Crème brulée pistache framboises</v>
          </cell>
          <cell r="E337" t="str">
            <v>Crêpe bananes flambées sauce chocolat glace vanille</v>
          </cell>
        </row>
        <row r="338">
          <cell r="A338" t="str">
            <v>Gougères au camembert (AB)</v>
          </cell>
          <cell r="B338" t="str">
            <v>Filet de dorade à l'espagnole (méditerrannéen)</v>
          </cell>
          <cell r="C338" t="str">
            <v>Gratin de chou fleur et pommes vapeur</v>
          </cell>
          <cell r="D338" t="str">
            <v>Crème caramel</v>
          </cell>
          <cell r="E338" t="str">
            <v>Crèpe farcie banane flambées sce caramel ou chocolat</v>
          </cell>
        </row>
        <row r="339">
          <cell r="A339" t="str">
            <v>Gougères emmental parmesan</v>
          </cell>
          <cell r="B339" t="str">
            <v>Filet de dorade flambée à l'anis</v>
          </cell>
          <cell r="C339" t="str">
            <v>Gratin de chou fleur et spatzles</v>
          </cell>
          <cell r="D339" t="str">
            <v>Crème catalane</v>
          </cell>
          <cell r="E339" t="str">
            <v>Crêpes natures à flamber</v>
          </cell>
        </row>
        <row r="340">
          <cell r="A340" t="str">
            <v>Gougères féta et tomates séchées</v>
          </cell>
          <cell r="B340" t="str">
            <v>Filet de merlan pané beurre maître d'hôtel</v>
          </cell>
          <cell r="C340" t="str">
            <v>Légumes de saisons (EP2S1)</v>
          </cell>
          <cell r="D340" t="str">
            <v>Crème pâtissière</v>
          </cell>
          <cell r="E340" t="str">
            <v>Crumble aux pommes glace vanille</v>
          </cell>
        </row>
        <row r="341">
          <cell r="A341" t="str">
            <v>Melon à l'italienne</v>
          </cell>
          <cell r="B341" t="str">
            <v>Filet de rouget au bouillon japonais et ail des ours (asiatique)</v>
          </cell>
          <cell r="C341" t="str">
            <v>Légumes grillés</v>
          </cell>
          <cell r="D341" t="str">
            <v>Crêpe bananes flambées sauce chocolat glace vanille</v>
          </cell>
          <cell r="E341" t="str">
            <v>Crumble poire coulis de fruits rouges</v>
          </cell>
        </row>
        <row r="342">
          <cell r="A342" t="str">
            <v>Moules marinières et son fleuron</v>
          </cell>
          <cell r="B342" t="str">
            <v>Filet de rouget cuit au bouillon à l'ail des Ours (Asiatique)</v>
          </cell>
          <cell r="C342" t="str">
            <v>Légumes grillés et potatoes</v>
          </cell>
          <cell r="D342" t="str">
            <v>Crèpe farcie banane flambées sce caramel ou chocolat</v>
          </cell>
          <cell r="E342" t="str">
            <v>Entremet banane spéculos</v>
          </cell>
        </row>
        <row r="343">
          <cell r="A343" t="str">
            <v>Navette mousse de canard au cognac et magret fumé (AB)</v>
          </cell>
          <cell r="B343" t="str">
            <v xml:space="preserve">Filet de Sandre au riesling </v>
          </cell>
          <cell r="C343" t="str">
            <v>Légumes oubliés</v>
          </cell>
          <cell r="D343" t="str">
            <v>Crêpes natures à flamber</v>
          </cell>
          <cell r="E343" t="str">
            <v>Entremet crème de marrons et marrons glacés</v>
          </cell>
        </row>
        <row r="344">
          <cell r="A344" t="str">
            <v>Nem de confit de canard au vin rouge (AB)</v>
          </cell>
          <cell r="B344" t="str">
            <v>Filet de volaille farcie aux fruits secs sce miel</v>
          </cell>
          <cell r="C344" t="str">
            <v>Lentilles aux lard</v>
          </cell>
          <cell r="D344" t="str">
            <v>Crumble aux pommes glace vanille</v>
          </cell>
          <cell r="E344" t="str">
            <v>Entremet façon singapour</v>
          </cell>
        </row>
        <row r="345">
          <cell r="A345" t="str">
            <v>Nougat de foie gras</v>
          </cell>
          <cell r="B345" t="str">
            <v>Filet mignon de porc en robe sauce forestière</v>
          </cell>
          <cell r="C345" t="str">
            <v>Mesclun de salade composé</v>
          </cell>
          <cell r="D345" t="str">
            <v>Crumble poire coulis de fruits rouges</v>
          </cell>
          <cell r="E345" t="str">
            <v>Entremet passion coco au soho (asiatique)</v>
          </cell>
        </row>
        <row r="346">
          <cell r="A346" t="str">
            <v>Œufs cocotte aux champignons</v>
          </cell>
          <cell r="B346" t="str">
            <v>Fricacée de veau au chorizo</v>
          </cell>
          <cell r="C346" t="str">
            <v>Mogettes au chorizo</v>
          </cell>
          <cell r="D346" t="str">
            <v>Entremet banane spéculos</v>
          </cell>
          <cell r="E346" t="str">
            <v>Espuma chocolaté (accompagnement)</v>
          </cell>
        </row>
        <row r="347">
          <cell r="A347" t="str">
            <v>Œufs farcis Chimay</v>
          </cell>
          <cell r="B347" t="str">
            <v>Fricassée volaille estragon (EP2S1)</v>
          </cell>
          <cell r="C347" t="str">
            <v>Navette mousse de canard au cognac et magret fumé (AB)</v>
          </cell>
          <cell r="D347" t="str">
            <v>Entremet crème de marrons et marrons glacés</v>
          </cell>
          <cell r="E347" t="str">
            <v>Feuilletée aux poires caramélisées</v>
          </cell>
        </row>
        <row r="348">
          <cell r="A348" t="str">
            <v>Œufs pochés meurette</v>
          </cell>
          <cell r="B348" t="str">
            <v>Irish Stew</v>
          </cell>
          <cell r="C348" t="str">
            <v>Nem de confit de canard au vin rouge (AB)</v>
          </cell>
          <cell r="D348" t="str">
            <v>Entremet façon singapour</v>
          </cell>
          <cell r="E348" t="str">
            <v>Financier Pistache</v>
          </cell>
        </row>
        <row r="349">
          <cell r="A349" t="str">
            <v>Potage Conti</v>
          </cell>
          <cell r="B349" t="str">
            <v>Jambon à la Chablisienne</v>
          </cell>
          <cell r="C349" t="str">
            <v>Nouilles chinoises aux champignons noirs (asiatique)</v>
          </cell>
          <cell r="D349" t="str">
            <v>Entremet passion coco au soho (asiatique)</v>
          </cell>
          <cell r="E349" t="str">
            <v>Financier pistache cerise amarena</v>
          </cell>
        </row>
        <row r="350">
          <cell r="A350" t="str">
            <v>Potage cultivateur</v>
          </cell>
          <cell r="B350" t="str">
            <v>Jambonnette de volaille à l'époisses</v>
          </cell>
          <cell r="C350" t="str">
            <v>Petits pois étuvés</v>
          </cell>
          <cell r="D350" t="str">
            <v>Espuma chocolaté (accompagnement)</v>
          </cell>
          <cell r="E350" t="str">
            <v>Fond de volaille</v>
          </cell>
        </row>
        <row r="351">
          <cell r="A351" t="str">
            <v>Potage saint Germain aux croûtons</v>
          </cell>
          <cell r="B351" t="str">
            <v>Jambonnette de volaille morilles et Chimay bleue (Europe nord)</v>
          </cell>
          <cell r="C351" t="str">
            <v>Polenta croustillante</v>
          </cell>
          <cell r="D351" t="str">
            <v>Feuilletée aux poires caramélisées</v>
          </cell>
          <cell r="E351" t="str">
            <v>Fondant chocolat glace vanille</v>
          </cell>
        </row>
        <row r="352">
          <cell r="A352" t="str">
            <v>Quiche Lorraine</v>
          </cell>
          <cell r="B352" t="str">
            <v>Joue de porc à la bière et au miel</v>
          </cell>
          <cell r="C352" t="str">
            <v>Pomme château</v>
          </cell>
          <cell r="D352" t="str">
            <v>Financier Pistache</v>
          </cell>
          <cell r="E352" t="str">
            <v>Fondants banane</v>
          </cell>
        </row>
        <row r="353">
          <cell r="A353" t="str">
            <v>Quiche lorraine (AB)</v>
          </cell>
          <cell r="B353" t="str">
            <v>La gauloise</v>
          </cell>
          <cell r="C353" t="str">
            <v>Pomme Darphin</v>
          </cell>
          <cell r="D353" t="str">
            <v>Financier pistache cerise amarena</v>
          </cell>
          <cell r="E353" t="str">
            <v>Forêt noire</v>
          </cell>
        </row>
        <row r="354">
          <cell r="A354" t="str">
            <v>Quiche océane</v>
          </cell>
          <cell r="B354" t="str">
            <v>La Poutine (Canada)</v>
          </cell>
          <cell r="C354" t="str">
            <v>Pomme de terre façon tartiflette</v>
          </cell>
          <cell r="D354" t="str">
            <v>Fond de volaille</v>
          </cell>
          <cell r="E354" t="str">
            <v>Fraisier en verrine crumble cacao</v>
          </cell>
        </row>
        <row r="355">
          <cell r="A355" t="str">
            <v>Quichette aux maroille (AB)</v>
          </cell>
          <cell r="B355" t="str">
            <v>Lasagnes aux chèvre et épinards tofu</v>
          </cell>
          <cell r="C355" t="str">
            <v>Pomme de terre sautées à crues</v>
          </cell>
          <cell r="D355" t="str">
            <v>Fondant chocolat glace vanille</v>
          </cell>
          <cell r="E355" t="str">
            <v>Fromage</v>
          </cell>
        </row>
        <row r="356">
          <cell r="A356" t="str">
            <v>Raviole de St Jacques - bouillon de Miso (Asiatique)</v>
          </cell>
          <cell r="B356" t="str">
            <v>Lotte en robe de Serano (méditérrannéen)</v>
          </cell>
          <cell r="C356" t="str">
            <v>Pomme purée</v>
          </cell>
          <cell r="D356" t="str">
            <v>Fondants banane</v>
          </cell>
          <cell r="E356" t="str">
            <v>Gateau de riz espuma chocolaté coulis de mangue</v>
          </cell>
        </row>
        <row r="357">
          <cell r="A357" t="str">
            <v>Rillette aux deux saumons en verrine (AB)</v>
          </cell>
          <cell r="B357" t="str">
            <v>Magret de canard aux mangues (asiatique)</v>
          </cell>
          <cell r="C357" t="str">
            <v>Pomme purée - poêlée de champignons</v>
          </cell>
          <cell r="D357" t="str">
            <v>Forêt noire</v>
          </cell>
          <cell r="E357" t="str">
            <v>Gâteau de savoie crème anglaise</v>
          </cell>
        </row>
        <row r="358">
          <cell r="A358" t="str">
            <v>Rillette de thon et concassée de tomates aux herbes en verrine (AB)</v>
          </cell>
          <cell r="B358" t="str">
            <v xml:space="preserve">Magret de canard de Challans </v>
          </cell>
          <cell r="C358" t="str">
            <v>Pomme vapeur légumes glacés</v>
          </cell>
          <cell r="D358" t="str">
            <v>Fraisier en verrine crumble cacao</v>
          </cell>
          <cell r="E358" t="str">
            <v>Gâteau de semoule rhum raisins - Glace caramel</v>
          </cell>
        </row>
        <row r="359">
          <cell r="A359" t="str">
            <v>Rouleau de printemps (asiatique)</v>
          </cell>
          <cell r="B359" t="str">
            <v>Magret de canard poivre de Sechuan et Miel (Asiatique)</v>
          </cell>
          <cell r="C359" t="str">
            <v>Pomme vapeur légumes glacés et braisés</v>
          </cell>
          <cell r="D359" t="str">
            <v>Gateau de riz espuma chocolaté coulis de mangue</v>
          </cell>
          <cell r="E359" t="str">
            <v>Gateau noix et noisettes - glace caramel</v>
          </cell>
        </row>
        <row r="360">
          <cell r="A360" t="str">
            <v>Saint Jacques snackées sur lit de poireaux</v>
          </cell>
          <cell r="B360" t="str">
            <v>Médaillons de lotte sauce bisque</v>
          </cell>
          <cell r="C360" t="str">
            <v>Pommes cocotte et flan de carottes</v>
          </cell>
          <cell r="D360" t="str">
            <v>Gâteau de savoie crème anglaise</v>
          </cell>
          <cell r="E360" t="str">
            <v>Génoise chocolat chantilly caramel</v>
          </cell>
        </row>
        <row r="361">
          <cell r="A361" t="str">
            <v>Salade campagnarde</v>
          </cell>
          <cell r="B361" t="str">
            <v xml:space="preserve">Mignon de porc façon Orloff sauce morilles </v>
          </cell>
          <cell r="C361" t="str">
            <v>Potage Conti</v>
          </cell>
          <cell r="D361" t="str">
            <v>Gâteau de semoule rhum raisins - Glace caramel</v>
          </cell>
          <cell r="E361" t="str">
            <v>Génoise crème anglaise et fruits</v>
          </cell>
        </row>
        <row r="362">
          <cell r="A362" t="str">
            <v>Salade chèvre chaud lardons et tomates confites</v>
          </cell>
          <cell r="B362" t="str">
            <v xml:space="preserve">Millefeuille Haddock/aiglefin crème aquavit à l’aneth juste fouettée </v>
          </cell>
          <cell r="C362" t="str">
            <v>Potage cultivateur</v>
          </cell>
          <cell r="D362" t="str">
            <v>Gateau noix et noisettes - glace caramel</v>
          </cell>
          <cell r="E362" t="str">
            <v>Glaçage caramel</v>
          </cell>
        </row>
        <row r="363">
          <cell r="A363" t="str">
            <v>Salade de chou aux herbes et raisins</v>
          </cell>
          <cell r="B363" t="str">
            <v>Mousseline de saumon sauce noilly Prat</v>
          </cell>
          <cell r="C363" t="str">
            <v>Potage saint Germain aux croûtons</v>
          </cell>
          <cell r="D363" t="str">
            <v>Génoise chocolat chantilly caramel</v>
          </cell>
          <cell r="E363" t="str">
            <v>Glaçage chocolat</v>
          </cell>
        </row>
        <row r="364">
          <cell r="A364" t="str">
            <v>Salade de la mer aux agrumes</v>
          </cell>
          <cell r="B364" t="str">
            <v>Navarin d'agneau</v>
          </cell>
          <cell r="C364" t="str">
            <v>Potatoes</v>
          </cell>
          <cell r="D364" t="str">
            <v>Génoise crème anglaise et fruits</v>
          </cell>
          <cell r="E364" t="str">
            <v>Milopita caramel au muscat</v>
          </cell>
        </row>
        <row r="365">
          <cell r="A365" t="str">
            <v>Salade de lentilles et son œuf de caille (AB)</v>
          </cell>
          <cell r="B365" t="str">
            <v>Nuggets de volaille (Amérique)</v>
          </cell>
          <cell r="C365" t="str">
            <v>Purée de céleri en brick</v>
          </cell>
          <cell r="D365" t="str">
            <v>Glaçage chocolat</v>
          </cell>
          <cell r="E365" t="str">
            <v>Mousse chocolat</v>
          </cell>
        </row>
        <row r="366">
          <cell r="A366" t="str">
            <v>Salade de lentilles et son oeuf poché</v>
          </cell>
          <cell r="B366" t="str">
            <v>Paleron de bœuf aux champignons</v>
          </cell>
          <cell r="C366" t="str">
            <v>Quiche lorraine (AB)</v>
          </cell>
          <cell r="D366" t="str">
            <v>Milopita caramel au muscat</v>
          </cell>
          <cell r="E366" t="str">
            <v>Muffins américains aux raisins secs</v>
          </cell>
        </row>
        <row r="367">
          <cell r="A367" t="str">
            <v>Salade de rouget aux agrumes</v>
          </cell>
          <cell r="B367" t="str">
            <v>Paleron de bœuf crème d'estragon</v>
          </cell>
          <cell r="C367" t="str">
            <v>Quichette aux maroille (AB)</v>
          </cell>
          <cell r="D367" t="str">
            <v>Mousse chocolat</v>
          </cell>
          <cell r="E367" t="str">
            <v>Œufs à la neige</v>
          </cell>
        </row>
        <row r="368">
          <cell r="A368" t="str">
            <v>Salade fraîcheur aux fruits de mer</v>
          </cell>
          <cell r="B368" t="str">
            <v xml:space="preserve">Parmentier de canard </v>
          </cell>
          <cell r="C368" t="str">
            <v>Rate du touquet et choux de Bruxelles au lard</v>
          </cell>
          <cell r="D368" t="str">
            <v>Muffins américains aux raisins secs</v>
          </cell>
          <cell r="E368" t="str">
            <v>Pain d'épices façon perdu - glace</v>
          </cell>
        </row>
        <row r="369">
          <cell r="A369" t="str">
            <v>Salade Gourmande Franc Comtoise</v>
          </cell>
          <cell r="B369" t="str">
            <v>Pastel de choclo (Amérique du sud)</v>
          </cell>
          <cell r="C369" t="str">
            <v>Rillette aux deux saumons en verrine (AB)</v>
          </cell>
          <cell r="D369" t="str">
            <v>Œufs à la neige</v>
          </cell>
          <cell r="E369" t="str">
            <v>Panier STHR Crumble</v>
          </cell>
        </row>
        <row r="370">
          <cell r="A370" t="str">
            <v>Salade landaise</v>
          </cell>
          <cell r="B370" t="str">
            <v xml:space="preserve">Paupiette de sole et saumon sauce whisky </v>
          </cell>
          <cell r="C370" t="str">
            <v>Rillette de thon et concassée de tomates aux herbes en verrine (AB)</v>
          </cell>
          <cell r="D370" t="str">
            <v>Pain d'épices façon perdu - glace</v>
          </cell>
          <cell r="E370" t="str">
            <v>Panna cotta (gélatine et agar agar)</v>
          </cell>
        </row>
        <row r="371">
          <cell r="A371" t="str">
            <v>Salade lyonnaise</v>
          </cell>
          <cell r="B371" t="str">
            <v>Pavé de bœuf sauté Bercy</v>
          </cell>
          <cell r="C371" t="str">
            <v>Risotto au parmesan et chorizo</v>
          </cell>
          <cell r="D371" t="str">
            <v>Panier STHR Crumble</v>
          </cell>
          <cell r="E371" t="str">
            <v>Paris brest</v>
          </cell>
        </row>
        <row r="372">
          <cell r="A372" t="str">
            <v>Salade piémontaise</v>
          </cell>
          <cell r="B372" t="str">
            <v xml:space="preserve">Pavé de cabillaud farci (mousseline raifort et butternut) </v>
          </cell>
          <cell r="C372" t="str">
            <v>Risotto et carottes glacées</v>
          </cell>
          <cell r="D372" t="str">
            <v>Panna cotta (gélatine et agar agar)</v>
          </cell>
          <cell r="E372" t="str">
            <v>Pie de lemon (Amérique du sud)</v>
          </cell>
        </row>
        <row r="373">
          <cell r="A373" t="str">
            <v>Samousa aux harengs et rillettes de thon Julien (AB)</v>
          </cell>
          <cell r="B373" t="str">
            <v>Pavé de saumon bourguignonne</v>
          </cell>
          <cell r="C373" t="str">
            <v>Risotto et tagliatelles de légumes</v>
          </cell>
          <cell r="D373" t="str">
            <v>Paris brest</v>
          </cell>
          <cell r="E373" t="str">
            <v>Poire belle dijonnaise</v>
          </cell>
        </row>
        <row r="374">
          <cell r="A374" t="str">
            <v>Samousa poulet wasabi et beignet de crevette Clémence (AB)</v>
          </cell>
          <cell r="B374" t="str">
            <v>Poisson meunière</v>
          </cell>
          <cell r="C374" t="str">
            <v>Riz cantonais (asiatique)</v>
          </cell>
          <cell r="D374" t="str">
            <v>Poire belle dijonnaise</v>
          </cell>
          <cell r="E374" t="str">
            <v>Poire flambée au Noyau de Poissy aromatisée au sirop de coquelicot</v>
          </cell>
        </row>
        <row r="375">
          <cell r="A375" t="str">
            <v>Saumon Bellevue sauce andalouse</v>
          </cell>
          <cell r="B375" t="str">
            <v>Poulet cocotte grand-mère</v>
          </cell>
          <cell r="C375" t="str">
            <v>Riz madras</v>
          </cell>
          <cell r="D375" t="str">
            <v>Poire flambée au Noyau de Poissy aromatisée au sirop de coquelicot</v>
          </cell>
          <cell r="E375" t="str">
            <v>Sabayon au Marsala et fruits rouges (mini)</v>
          </cell>
        </row>
        <row r="376">
          <cell r="A376" t="str">
            <v>Soupe glacée de petits pois et st jacques à la menthe</v>
          </cell>
          <cell r="B376" t="str">
            <v>Poulet cocotte grand-mère (Mincent)</v>
          </cell>
          <cell r="C376" t="str">
            <v>Riz pilaf et carottes glacées</v>
          </cell>
          <cell r="D376" t="str">
            <v>Sabayon au Marsala et fruits rouges (mini)</v>
          </cell>
          <cell r="E376" t="str">
            <v>Salade de fruits frais</v>
          </cell>
        </row>
        <row r="377">
          <cell r="A377" t="str">
            <v>Soupe Pékinoise (asiatique)</v>
          </cell>
          <cell r="B377" t="str">
            <v>Poulet fermier rôti et son jus</v>
          </cell>
          <cell r="C377" t="str">
            <v>Riz pilaf et tagliatelles de légumes</v>
          </cell>
          <cell r="D377" t="str">
            <v>Salade de fruits frais</v>
          </cell>
          <cell r="E377" t="str">
            <v>Sauce andalouse</v>
          </cell>
        </row>
        <row r="378">
          <cell r="A378" t="str">
            <v>Taboulé Libannais (méditerrannéen)</v>
          </cell>
          <cell r="B378" t="str">
            <v>Poulet Gaston Gérard</v>
          </cell>
          <cell r="C378" t="str">
            <v>Riz safrané au chorizo (méditerrannéen)</v>
          </cell>
          <cell r="D378" t="str">
            <v>Sauce andalouse</v>
          </cell>
          <cell r="E378" t="str">
            <v>Sauce aux cèpes</v>
          </cell>
        </row>
        <row r="379">
          <cell r="A379" t="str">
            <v>Tartare de saumon</v>
          </cell>
          <cell r="B379" t="str">
            <v>Poulet grillé à l'américaine</v>
          </cell>
          <cell r="C379" t="str">
            <v>Salade de lentilles et son œuf de caille (AB)</v>
          </cell>
          <cell r="D379" t="str">
            <v>Sauce aux cèpes</v>
          </cell>
          <cell r="E379" t="str">
            <v>Sauce Béarnaise</v>
          </cell>
        </row>
        <row r="380">
          <cell r="A380" t="str">
            <v>Tartare et Bruschetta de légumes (végétarien)</v>
          </cell>
          <cell r="B380" t="str">
            <v>Poulet pochée à la champenoise</v>
          </cell>
          <cell r="C380" t="str">
            <v>Salade pâtes parmesan et tomates basilic</v>
          </cell>
          <cell r="D380" t="str">
            <v>Sauce Béarnaise</v>
          </cell>
          <cell r="E380" t="str">
            <v>Sauce caramel</v>
          </cell>
        </row>
        <row r="381">
          <cell r="A381" t="str">
            <v>Tarte fine pesto chèvre et réduction balsamique</v>
          </cell>
          <cell r="B381" t="str">
            <v xml:space="preserve">Poulet rôti au vin jaune </v>
          </cell>
          <cell r="C381" t="str">
            <v>Samousa aux harengs et rillettes de thon Julien (AB)</v>
          </cell>
          <cell r="D381" t="str">
            <v>Sauce caramel</v>
          </cell>
          <cell r="E381" t="str">
            <v>Sauce cocktail</v>
          </cell>
        </row>
        <row r="382">
          <cell r="A382" t="str">
            <v>Tartines de crevettes beurre salé et tomates séchées</v>
          </cell>
          <cell r="B382" t="str">
            <v>Poulet vallée d'auge</v>
          </cell>
          <cell r="C382" t="str">
            <v>Samousa poulet wasabi et beignet de crevette Clémence (AB)</v>
          </cell>
          <cell r="D382" t="str">
            <v>Sauce cocktail</v>
          </cell>
          <cell r="E382" t="str">
            <v>Sauce piquante (Amérique du sud)</v>
          </cell>
        </row>
        <row r="383">
          <cell r="A383" t="str">
            <v>Terrine de poisson crème ciboulette</v>
          </cell>
          <cell r="B383" t="str">
            <v>Quenelle de brochet sauce Nantua</v>
          </cell>
          <cell r="C383" t="str">
            <v>Semoule au petits légumes</v>
          </cell>
          <cell r="D383" t="str">
            <v>Sauce piquante (Amérique du sud)</v>
          </cell>
          <cell r="E383" t="str">
            <v>Sauce tartare</v>
          </cell>
        </row>
        <row r="384">
          <cell r="A384" t="str">
            <v>Toast au boudin de Rethel (AB)</v>
          </cell>
          <cell r="B384" t="str">
            <v>Râble de lapin aux abricots façon tajine (méditerranéen)</v>
          </cell>
          <cell r="C384" t="str">
            <v>Soupe glacée de petits pois et st jacques à la menthe</v>
          </cell>
          <cell r="D384" t="str">
            <v>Sauce tartare</v>
          </cell>
          <cell r="E384" t="str">
            <v>Sauce tomate épicées</v>
          </cell>
        </row>
        <row r="385">
          <cell r="A385" t="str">
            <v>Toast saumon fumé (AB)</v>
          </cell>
          <cell r="B385" t="str">
            <v>Râble de lapin farcis à la bière</v>
          </cell>
          <cell r="C385" t="str">
            <v>Soupe Pékinoise (asiatique)</v>
          </cell>
          <cell r="D385" t="str">
            <v>Sauce tomate épicées</v>
          </cell>
          <cell r="E385" t="str">
            <v>Savarin au rhum (mini)</v>
          </cell>
        </row>
        <row r="386">
          <cell r="A386" t="str">
            <v>Tonnelet parmentier Benellique</v>
          </cell>
          <cell r="B386" t="str">
            <v>Râble de lapin farcis à la moutarde de Meaux</v>
          </cell>
          <cell r="C386" t="str">
            <v>Spaghetti fondue de tomate</v>
          </cell>
          <cell r="D386" t="str">
            <v>Savarin au rhum (mini)</v>
          </cell>
          <cell r="E386" t="str">
            <v>Soufflé glacé mangue citron vert et malibu</v>
          </cell>
        </row>
        <row r="387">
          <cell r="A387" t="str">
            <v>Tortilla pdt et oignons (AB)</v>
          </cell>
          <cell r="B387" t="str">
            <v>Râbles de lapin farci crème d'estragon</v>
          </cell>
          <cell r="C387" t="str">
            <v>Spatzle et chou vert</v>
          </cell>
          <cell r="D387" t="str">
            <v>Soufflé glacé mangue citron vert et malibu</v>
          </cell>
          <cell r="E387" t="str">
            <v>Strudel aux pommes - granité ice wine</v>
          </cell>
        </row>
        <row r="388">
          <cell r="A388" t="str">
            <v>Trio de chêvre chaud du Val de Loire</v>
          </cell>
          <cell r="B388" t="str">
            <v xml:space="preserve">Saltimbocca de veau </v>
          </cell>
          <cell r="C388" t="str">
            <v>Spatzles tête de moine carottes et tomate rôtie</v>
          </cell>
          <cell r="D388" t="str">
            <v>Strudel aux pommes - granité ice wine</v>
          </cell>
          <cell r="E388" t="str">
            <v>Tarte Alsacienne aux pommes</v>
          </cell>
        </row>
        <row r="389">
          <cell r="A389" t="str">
            <v>Truite à la parisienne</v>
          </cell>
          <cell r="B389" t="str">
            <v>Sauté de veau au chorizo</v>
          </cell>
          <cell r="C389" t="str">
            <v>Tagliatelles fraîches et tomate cocktail</v>
          </cell>
          <cell r="D389" t="str">
            <v>Tarte Alsacienne aux pommes</v>
          </cell>
          <cell r="E389" t="str">
            <v>Tarte Apple et jameson et son parfait glacé (Irlande)</v>
          </cell>
        </row>
        <row r="390">
          <cell r="A390" t="str">
            <v>Velouté de brocolis crème de St Agur</v>
          </cell>
          <cell r="B390" t="str">
            <v>Sole sautée beurre noisette aux câpres</v>
          </cell>
          <cell r="C390" t="str">
            <v>Toast au boudin de Rethel (AB)</v>
          </cell>
          <cell r="D390" t="str">
            <v>Tarte aux fraises</v>
          </cell>
          <cell r="E390" t="str">
            <v>Tarte aux fraises</v>
          </cell>
        </row>
        <row r="391">
          <cell r="A391" t="str">
            <v>Velouté Dubarry</v>
          </cell>
          <cell r="B391" t="str">
            <v xml:space="preserve">Steak au poivre </v>
          </cell>
          <cell r="C391" t="str">
            <v>Toast saumon fumé (AB)</v>
          </cell>
          <cell r="D391" t="str">
            <v>Tarte aux pommes</v>
          </cell>
          <cell r="E391" t="str">
            <v>Tarte aux pommes</v>
          </cell>
        </row>
        <row r="392">
          <cell r="A392" t="str">
            <v>Verrine caviar aubergines tomates confites et féta (méditérrannéen)</v>
          </cell>
          <cell r="B392" t="str">
            <v>Suprême de pintade crème de cèpes</v>
          </cell>
          <cell r="C392" t="str">
            <v>Tortilla pdt et oignons (AB)</v>
          </cell>
          <cell r="D392" t="str">
            <v>Tarte citron de menton meringuée (méditerranen)</v>
          </cell>
          <cell r="E392" t="str">
            <v>Tarte citron de menton meringuée (méditerranen)</v>
          </cell>
        </row>
        <row r="393">
          <cell r="A393" t="str">
            <v>Verrine de betterave et chèvre (AB)</v>
          </cell>
          <cell r="B393" t="str">
            <v>Suprême de pintade farcie crème d'estragon</v>
          </cell>
          <cell r="C393" t="str">
            <v>Velouté de brocolis crème de St Agur</v>
          </cell>
          <cell r="D393" t="str">
            <v>Tarte en bande pistache framboise</v>
          </cell>
          <cell r="E393" t="str">
            <v>Tarte en bande pistache framboise</v>
          </cell>
        </row>
        <row r="394">
          <cell r="A394" t="str">
            <v>Verrine de fruits de mer (AB++)</v>
          </cell>
          <cell r="B394" t="str">
            <v>Suprême de volaille sauté chasseur</v>
          </cell>
          <cell r="C394" t="str">
            <v>Velouté Dubarry</v>
          </cell>
          <cell r="D394" t="str">
            <v>Tarte fine aux pommes</v>
          </cell>
          <cell r="E394" t="str">
            <v>Tarte fine aux pommes</v>
          </cell>
        </row>
        <row r="395">
          <cell r="A395" t="str">
            <v>Verrine de lentilles - quenelle de foie gras et chips des grisons (méditerrannéen)</v>
          </cell>
          <cell r="B395" t="str">
            <v>Travers de porc à la Chilienne (Amérique du sud)</v>
          </cell>
          <cell r="C395" t="str">
            <v>Verrine caviar aubergines tomates confites et féta (méditérrannéen)</v>
          </cell>
          <cell r="D395" t="str">
            <v>Tarte fine aux pommes et confiture de lait</v>
          </cell>
          <cell r="E395" t="str">
            <v>Tarte fine aux pommes et confiture de lait</v>
          </cell>
        </row>
        <row r="396">
          <cell r="A396" t="str">
            <v>Verrine de melon au porto effiloché de jambon cru (AB++)</v>
          </cell>
          <cell r="B396" t="str">
            <v>Travers de porc laqué (asiatique)</v>
          </cell>
          <cell r="C396" t="str">
            <v>Verrine de betterave et chèvre (AB)</v>
          </cell>
          <cell r="D396" t="str">
            <v>Tartelette amandine aux myrtilles</v>
          </cell>
          <cell r="E396" t="str">
            <v>Tartelette amandine aux myrtilles</v>
          </cell>
        </row>
        <row r="397">
          <cell r="A397" t="str">
            <v>Verrine mousse de petits pois et magret fumé (AB++)</v>
          </cell>
          <cell r="B397" t="str">
            <v>Truie violette</v>
          </cell>
          <cell r="C397" t="str">
            <v>Verrine de fruits de mer (AB++)</v>
          </cell>
          <cell r="D397" t="str">
            <v>Terrine de fraises à la menthe glace vanille</v>
          </cell>
          <cell r="E397" t="str">
            <v>Terrine de fraises à la menthe glace vanille</v>
          </cell>
        </row>
        <row r="398">
          <cell r="A398" t="str">
            <v>Verrine mousse de petits pois et tuile au parmesan (AB++)</v>
          </cell>
          <cell r="B398" t="str">
            <v>Truite meunière</v>
          </cell>
          <cell r="C398" t="str">
            <v>Verrine de melon au porto effiloché de jambon cru (AB++)</v>
          </cell>
          <cell r="D398" t="str">
            <v>Tiramisu</v>
          </cell>
          <cell r="E398" t="str">
            <v>Tiramisu</v>
          </cell>
        </row>
        <row r="399">
          <cell r="A399" t="str">
            <v>Verrine thon guacamole (AB tapas)</v>
          </cell>
          <cell r="B399" t="str">
            <v>Truite pochée Beurre blanc</v>
          </cell>
          <cell r="C399" t="str">
            <v>Verrine mousse de petits pois et magret fumé (AB++)</v>
          </cell>
          <cell r="D399" t="str">
            <v>Trilogie de choux</v>
          </cell>
          <cell r="E399" t="str">
            <v>Trilogie de choux</v>
          </cell>
        </row>
        <row r="400">
          <cell r="A400" t="str">
            <v>Vinaigrette balsamique</v>
          </cell>
          <cell r="B400" t="str">
            <v>Tuile dentelle</v>
          </cell>
          <cell r="C400" t="str">
            <v>Verrine mousse de petits pois et tuile au parmesan (AB++)</v>
          </cell>
          <cell r="D400" t="str">
            <v>Tuile nougatine (10 pce)</v>
          </cell>
          <cell r="E400" t="str">
            <v>Tuile nougatine (10 pce)</v>
          </cell>
        </row>
        <row r="401">
          <cell r="A401" t="str">
            <v>Wrap de saumon fumé et guacamole (méxicain)</v>
          </cell>
          <cell r="B401" t="str">
            <v>Veau au chablis</v>
          </cell>
          <cell r="C401" t="str">
            <v>Verrine thon guacamole (AB tapas)</v>
          </cell>
          <cell r="D401" t="str">
            <v>Tuiles aux amandes (30 pce)</v>
          </cell>
          <cell r="E401" t="str">
            <v>Tuiles aux amandes (30 pce)</v>
          </cell>
        </row>
        <row r="402">
          <cell r="A402" t="str">
            <v>Zoro sa mamita</v>
          </cell>
          <cell r="B402" t="str">
            <v>Veau Marengo</v>
          </cell>
          <cell r="C402" t="str">
            <v>Wok de légumes (asiatique)</v>
          </cell>
          <cell r="D402" t="str">
            <v>Tuiles dentelles au sezamme</v>
          </cell>
          <cell r="E402" t="str">
            <v>Tuiles dentelles au sezamme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">
          <cell r="S2" t="str">
            <v>TVA</v>
          </cell>
          <cell r="T2" t="str">
            <v>Modalités</v>
          </cell>
        </row>
        <row r="3">
          <cell r="S3">
            <v>5.5E-2</v>
          </cell>
          <cell r="T3" t="str">
            <v>Arrhes</v>
          </cell>
        </row>
        <row r="4">
          <cell r="S4">
            <v>0.1</v>
          </cell>
          <cell r="T4" t="str">
            <v>Acompte</v>
          </cell>
        </row>
        <row r="5">
          <cell r="S5">
            <v>0.2</v>
          </cell>
        </row>
        <row r="6">
          <cell r="T6">
            <v>0.1</v>
          </cell>
        </row>
        <row r="7">
          <cell r="T7">
            <v>0.2</v>
          </cell>
        </row>
        <row r="8">
          <cell r="T8">
            <v>0.3</v>
          </cell>
        </row>
      </sheetData>
      <sheetData sheetId="23" refreshError="1"/>
      <sheetData sheetId="24">
        <row r="407">
          <cell r="A407" t="str">
            <v>Zoro sa mamita</v>
          </cell>
        </row>
        <row r="408">
          <cell r="A408" t="str">
            <v>Wrap de saumon fumé et guacamole (méxicain)</v>
          </cell>
        </row>
        <row r="409">
          <cell r="A409" t="str">
            <v>Vinaigrette balsamique</v>
          </cell>
        </row>
        <row r="410">
          <cell r="A410" t="str">
            <v>Verrine thon guacamole (AB tapas)</v>
          </cell>
        </row>
        <row r="411">
          <cell r="A411" t="str">
            <v>Verrine mousse de petits pois et tuile au parmesan (AB++)</v>
          </cell>
        </row>
        <row r="412">
          <cell r="A412" t="str">
            <v>Verrine mousse de petits pois et magret fumé (AB++)</v>
          </cell>
        </row>
        <row r="413">
          <cell r="A413" t="str">
            <v>Verrine de melon au porto effiloché de jambon cru (AB++)</v>
          </cell>
        </row>
        <row r="414">
          <cell r="A414" t="str">
            <v>Verrine de lentilles - quenelle de foie gras et chips des grisons (méditerrannéen)</v>
          </cell>
        </row>
        <row r="415">
          <cell r="A415" t="str">
            <v>Verrine de fruits de mer (AB++)</v>
          </cell>
        </row>
        <row r="416">
          <cell r="A416" t="str">
            <v>Verrine de betterave et chèvre (AB)</v>
          </cell>
        </row>
        <row r="417">
          <cell r="A417" t="str">
            <v>Verrine caviar aubergines tomates confites et féta (méditérrannéen)</v>
          </cell>
        </row>
        <row r="418">
          <cell r="A418" t="str">
            <v>Velouté Dubarry</v>
          </cell>
        </row>
        <row r="419">
          <cell r="A419" t="str">
            <v>Velouté de brocolis crème de St Agur</v>
          </cell>
        </row>
        <row r="420">
          <cell r="A420" t="str">
            <v>Truite à la parisienne</v>
          </cell>
        </row>
        <row r="421">
          <cell r="A421" t="str">
            <v>Trio de chêvre chaud du Val de Loire</v>
          </cell>
        </row>
        <row r="422">
          <cell r="A422" t="str">
            <v>Tortilla pdt et oignons (AB)</v>
          </cell>
        </row>
        <row r="423">
          <cell r="A423" t="str">
            <v>Tonnelet parmentier Benellique</v>
          </cell>
        </row>
        <row r="424">
          <cell r="A424" t="str">
            <v>Toast saumon fumé (AB)</v>
          </cell>
        </row>
        <row r="425">
          <cell r="A425" t="str">
            <v>Toast au boudin de Rethel (AB)</v>
          </cell>
        </row>
        <row r="426">
          <cell r="A426" t="str">
            <v>Terrine de poisson crème ciboulette</v>
          </cell>
        </row>
        <row r="427">
          <cell r="A427" t="str">
            <v>Tartines de crevettes beurre salé et tomates séchées</v>
          </cell>
        </row>
        <row r="428">
          <cell r="A428" t="str">
            <v>Tarte fine pesto chèvre et réduction balsamique</v>
          </cell>
        </row>
        <row r="429">
          <cell r="A429" t="str">
            <v>Tartare et Bruschetta de légumes (végétarien)</v>
          </cell>
        </row>
        <row r="430">
          <cell r="A430" t="str">
            <v>Tartare de saumon</v>
          </cell>
        </row>
        <row r="431">
          <cell r="A431" t="str">
            <v>Taboulé Libannais (méditerrannéen)</v>
          </cell>
        </row>
        <row r="432">
          <cell r="A432" t="str">
            <v>Soupe Pékinoise (asiatique)</v>
          </cell>
        </row>
        <row r="433">
          <cell r="A433" t="str">
            <v>Soupe glacée de petits pois et st jacques à la menthe</v>
          </cell>
        </row>
        <row r="434">
          <cell r="A434" t="str">
            <v>Saumon Bellevue sauce andalouse</v>
          </cell>
        </row>
        <row r="435">
          <cell r="A435" t="str">
            <v>Samousa poulet wasabi et beignet de crevette Clémence (AB)</v>
          </cell>
        </row>
        <row r="436">
          <cell r="A436" t="str">
            <v>Samousa aux harengs et rillettes de thon Julien (AB)</v>
          </cell>
        </row>
        <row r="437">
          <cell r="A437" t="str">
            <v>Salade piémontaise</v>
          </cell>
        </row>
        <row r="438">
          <cell r="A438" t="str">
            <v>Salade lyonnaise</v>
          </cell>
        </row>
        <row r="439">
          <cell r="A439" t="str">
            <v>Salade landaise</v>
          </cell>
        </row>
        <row r="440">
          <cell r="A440" t="str">
            <v>Salade Gourmande Franc Comtoise</v>
          </cell>
        </row>
        <row r="441">
          <cell r="A441" t="str">
            <v>Salade fraîcheur aux fruits de mer</v>
          </cell>
        </row>
        <row r="442">
          <cell r="A442" t="str">
            <v>Salade de rouget aux agrumes</v>
          </cell>
        </row>
        <row r="443">
          <cell r="A443" t="str">
            <v>Salade de lentilles et son oeuf poché</v>
          </cell>
        </row>
        <row r="444">
          <cell r="A444" t="str">
            <v>Salade de lentilles et son œuf de caille (AB)</v>
          </cell>
        </row>
        <row r="445">
          <cell r="A445" t="str">
            <v>Salade de la mer aux agrumes</v>
          </cell>
        </row>
        <row r="446">
          <cell r="A446" t="str">
            <v>Salade de chou aux herbes et raisins</v>
          </cell>
        </row>
        <row r="447">
          <cell r="A447" t="str">
            <v>Salade chèvre chaud lardons et tomates confites</v>
          </cell>
        </row>
        <row r="448">
          <cell r="A448" t="str">
            <v>Salade campagnarde</v>
          </cell>
        </row>
        <row r="449">
          <cell r="A449" t="str">
            <v>Saint Jacques snackées sur lit de poireaux</v>
          </cell>
        </row>
        <row r="450">
          <cell r="A450" t="str">
            <v>Rouleau de printemps (asiatique)</v>
          </cell>
        </row>
        <row r="451">
          <cell r="A451" t="str">
            <v>Rillette de thon et concassée de tomates aux herbes en verrine (AB)</v>
          </cell>
        </row>
        <row r="452">
          <cell r="A452" t="str">
            <v>Rillette aux deux saumons en verrine (AB)</v>
          </cell>
        </row>
        <row r="453">
          <cell r="A453" t="str">
            <v>Raviole de St Jacques - bouillon de Miso (Asiatique)</v>
          </cell>
        </row>
        <row r="454">
          <cell r="A454" t="str">
            <v>Quichette aux maroille (AB)</v>
          </cell>
        </row>
        <row r="455">
          <cell r="A455" t="str">
            <v>Quiche océane</v>
          </cell>
        </row>
        <row r="456">
          <cell r="A456" t="str">
            <v>Quiche lorraine (AB)</v>
          </cell>
        </row>
        <row r="457">
          <cell r="A457" t="str">
            <v>Quiche Lorraine</v>
          </cell>
        </row>
        <row r="458">
          <cell r="A458" t="str">
            <v>Potage saint Germain aux croûtons</v>
          </cell>
        </row>
        <row r="459">
          <cell r="A459" t="str">
            <v>Potage cultivateur</v>
          </cell>
        </row>
        <row r="460">
          <cell r="A460" t="str">
            <v>Potage Conti</v>
          </cell>
        </row>
        <row r="461">
          <cell r="A461" t="str">
            <v>Œufs pochés meurette</v>
          </cell>
        </row>
        <row r="462">
          <cell r="A462" t="str">
            <v>Œufs farcis Chimay</v>
          </cell>
        </row>
        <row r="463">
          <cell r="A463" t="str">
            <v>Œufs cocotte aux champignons</v>
          </cell>
        </row>
        <row r="464">
          <cell r="A464" t="str">
            <v>Nougat de foie gras</v>
          </cell>
        </row>
        <row r="465">
          <cell r="A465" t="str">
            <v>Nem de confit de canard au vin rouge (AB)</v>
          </cell>
        </row>
        <row r="466">
          <cell r="A466" t="str">
            <v>Navette mousse de canard au cognac et magret fumé (AB)</v>
          </cell>
        </row>
        <row r="467">
          <cell r="A467" t="str">
            <v>Moules marinières et son fleuron</v>
          </cell>
        </row>
        <row r="468">
          <cell r="A468" t="str">
            <v>Melon à l'italienne</v>
          </cell>
        </row>
        <row r="469">
          <cell r="A469" t="str">
            <v>Gougères féta et tomates séchées</v>
          </cell>
        </row>
        <row r="470">
          <cell r="A470" t="str">
            <v>Gougères emmental parmesan</v>
          </cell>
        </row>
        <row r="471">
          <cell r="A471" t="str">
            <v>Gougères au camembert (AB)</v>
          </cell>
        </row>
        <row r="472">
          <cell r="A472" t="str">
            <v>Gaspacho méxicain - yaourt à la menthe et nachos (Amérique du sud)</v>
          </cell>
        </row>
        <row r="473">
          <cell r="A473" t="str">
            <v>Gaspacho et tempura de crevettes</v>
          </cell>
        </row>
        <row r="474">
          <cell r="A474" t="str">
            <v>Gaspacho de melon et jambon cru (AB)</v>
          </cell>
        </row>
        <row r="475">
          <cell r="A475" t="str">
            <v>Gaspacho de betteraves</v>
          </cell>
        </row>
        <row r="476">
          <cell r="A476" t="str">
            <v>Fricassée de Lumas au vouvray (AB)</v>
          </cell>
        </row>
        <row r="477">
          <cell r="A477" t="str">
            <v>Foie gras au Gewurztraminer</v>
          </cell>
        </row>
        <row r="478">
          <cell r="A478" t="str">
            <v>Flammekueche (AB)</v>
          </cell>
        </row>
        <row r="479">
          <cell r="A479" t="str">
            <v>Feuilleté d'asperges blanche hollandaise</v>
          </cell>
        </row>
        <row r="480">
          <cell r="A480" t="str">
            <v>Feuilleté d'andouille sauce chaource (AB)</v>
          </cell>
        </row>
        <row r="481">
          <cell r="A481" t="str">
            <v>Feuilleté d'andouille sauce chaource</v>
          </cell>
        </row>
        <row r="482">
          <cell r="A482" t="str">
            <v>Duo de tagliatelles au pesto gambas et chorizo (méditerrannée)</v>
          </cell>
        </row>
        <row r="483">
          <cell r="A483" t="str">
            <v>Duchesse au saumon (AB++)</v>
          </cell>
        </row>
        <row r="484">
          <cell r="A484" t="str">
            <v>Déclinaison de saumon</v>
          </cell>
        </row>
        <row r="485">
          <cell r="A485" t="str">
            <v>Dartois de volaille au cognac et duxelles</v>
          </cell>
        </row>
        <row r="486">
          <cell r="A486" t="str">
            <v>Croustillant de boudin noir aux pommes et pain d'épices (AB)</v>
          </cell>
        </row>
        <row r="487">
          <cell r="A487" t="str">
            <v>Croustade de fruits de mer et champignons</v>
          </cell>
        </row>
        <row r="488">
          <cell r="A488" t="str">
            <v>Croustade d’escargots au Chablis</v>
          </cell>
        </row>
        <row r="489">
          <cell r="A489" t="str">
            <v>Cromesquis au camembert et pommes flambées (AB)</v>
          </cell>
        </row>
        <row r="490">
          <cell r="A490" t="str">
            <v>Crêpe à l'époisse</v>
          </cell>
        </row>
        <row r="491">
          <cell r="A491" t="str">
            <v>Crème d'endives crème saint Agur</v>
          </cell>
        </row>
        <row r="492">
          <cell r="A492" t="str">
            <v>Crème de potimarron mousse de lard</v>
          </cell>
        </row>
        <row r="493">
          <cell r="A493" t="str">
            <v>Crème de moules – Gambas et légumes taillés</v>
          </cell>
        </row>
        <row r="494">
          <cell r="A494" t="str">
            <v>Crème de lentilles et ses agréments</v>
          </cell>
        </row>
        <row r="495">
          <cell r="A495" t="str">
            <v>Crème de châtaignes et potimarron (AB)</v>
          </cell>
        </row>
        <row r="496">
          <cell r="A496" t="str">
            <v>Crème de châtaignes (AB)</v>
          </cell>
        </row>
        <row r="497">
          <cell r="A497" t="str">
            <v>Crème de butternuts mousse de lard</v>
          </cell>
        </row>
        <row r="498">
          <cell r="A498" t="str">
            <v>Crème d'asperges et morilles et ses agréments</v>
          </cell>
        </row>
        <row r="499">
          <cell r="A499" t="str">
            <v>Cocktail de crevettes</v>
          </cell>
        </row>
        <row r="500">
          <cell r="A500" t="str">
            <v>Clafouti poire bacon (AB++)</v>
          </cell>
        </row>
        <row r="501">
          <cell r="A501" t="str">
            <v>Chou crème de st agur (AB++)</v>
          </cell>
        </row>
        <row r="502">
          <cell r="A502" t="str">
            <v>Chou au boudin noir et pomme verte (AB++)</v>
          </cell>
        </row>
        <row r="503">
          <cell r="A503" t="str">
            <v>Cassolette de st jacques - crème au genever</v>
          </cell>
        </row>
        <row r="504">
          <cell r="A504" t="str">
            <v>Cassolette de fruits de mer sauce Sancerre</v>
          </cell>
        </row>
        <row r="505">
          <cell r="A505" t="str">
            <v>Cassolette de fruits de mer (Amérique du sud)</v>
          </cell>
        </row>
        <row r="506">
          <cell r="A506" t="str">
            <v>Carpaccio de saumon fumé et sa rillette</v>
          </cell>
        </row>
        <row r="507">
          <cell r="A507" t="str">
            <v>Canapé truite fumé wasabi au citron Clara (AB)</v>
          </cell>
        </row>
        <row r="508">
          <cell r="A508" t="str">
            <v>Calamar farci sauce tomate pimenté (méditérrannéen)</v>
          </cell>
        </row>
        <row r="509">
          <cell r="A509" t="str">
            <v>Cake tomate séchées et féta (AB)</v>
          </cell>
        </row>
        <row r="510">
          <cell r="A510" t="str">
            <v>Cake cheddar bacon et oignons (Irlande)</v>
          </cell>
        </row>
        <row r="511">
          <cell r="A511" t="str">
            <v>Bruschetta figue serano et tortilla (AB Tapas)</v>
          </cell>
        </row>
        <row r="512">
          <cell r="A512" t="str">
            <v>Bruschetta duxelles et féta Amélia (AB )</v>
          </cell>
        </row>
        <row r="513">
          <cell r="A513" t="str">
            <v>Bruschetta chèvre Serrano et tomates (AB +)</v>
          </cell>
        </row>
        <row r="514">
          <cell r="A514" t="str">
            <v>Brochette de Gambas et St Jacques (AB++)</v>
          </cell>
        </row>
        <row r="515">
          <cell r="A515" t="str">
            <v>Bouillon de légumes aux vermicelles</v>
          </cell>
        </row>
        <row r="516">
          <cell r="A516" t="str">
            <v>Boudin noir - millefeuille aux deux pommes (Irlande)</v>
          </cell>
        </row>
        <row r="517">
          <cell r="A517" t="str">
            <v>Bouchée escargots (AB)</v>
          </cell>
        </row>
        <row r="518">
          <cell r="A518" t="str">
            <v>Blinis à la rillette de saumon (AB)</v>
          </cell>
        </row>
        <row r="519">
          <cell r="A519" t="str">
            <v>Assortiment de légumes à la grecque</v>
          </cell>
        </row>
        <row r="520">
          <cell r="A520" t="str">
            <v>Assiette de crudités (œuf mimosa)</v>
          </cell>
        </row>
        <row r="521">
          <cell r="A521" t="str">
            <v>Assiette de charcuterie</v>
          </cell>
        </row>
        <row r="522">
          <cell r="A522" t="str">
            <v>Amuse bouche Nathan (AB)</v>
          </cell>
        </row>
        <row r="523">
          <cell r="A523" t="str">
            <v>Amuse bouche léa</v>
          </cell>
        </row>
        <row r="524">
          <cell r="A524" t="str">
            <v>Amuse bouche Clémence (AB)</v>
          </cell>
        </row>
        <row r="525">
          <cell r="A525" t="str">
            <v>Amuse bouche Axel (AB)</v>
          </cell>
        </row>
        <row r="526">
          <cell r="A526" t="str">
            <v>Amuse bouche Aurore (AB)</v>
          </cell>
        </row>
        <row r="527">
          <cell r="A527" t="str">
            <v>Ailerons de poulet au sirop d'érable (Américain)</v>
          </cell>
        </row>
        <row r="528">
          <cell r="A528" t="str">
            <v>AAAAAAAAA</v>
          </cell>
        </row>
        <row r="529">
          <cell r="A529" t="str">
            <v>-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 t="str">
            <v>Veau Marengo</v>
          </cell>
        </row>
        <row r="808">
          <cell r="A808" t="str">
            <v>Veau au chablis</v>
          </cell>
        </row>
        <row r="809">
          <cell r="A809" t="str">
            <v>Tuile dentelle</v>
          </cell>
        </row>
        <row r="810">
          <cell r="A810" t="str">
            <v>Truite pochée Beurre blanc</v>
          </cell>
        </row>
        <row r="811">
          <cell r="A811" t="str">
            <v>Truite meunière</v>
          </cell>
        </row>
        <row r="812">
          <cell r="A812" t="str">
            <v>Truie violette</v>
          </cell>
        </row>
        <row r="813">
          <cell r="A813" t="str">
            <v>Travers de porc laqué (asiatique)</v>
          </cell>
        </row>
        <row r="814">
          <cell r="A814" t="str">
            <v>Travers de porc à la Chilienne (Amérique du sud)</v>
          </cell>
        </row>
        <row r="815">
          <cell r="A815" t="str">
            <v>Suprême de volaille sauté chasseur</v>
          </cell>
        </row>
        <row r="816">
          <cell r="A816" t="str">
            <v>Suprême de pintade farcie crème d'estragon</v>
          </cell>
        </row>
        <row r="817">
          <cell r="A817" t="str">
            <v>Suprême de pintade crème de cèpes</v>
          </cell>
        </row>
        <row r="818">
          <cell r="A818" t="str">
            <v xml:space="preserve">Steak au poivre </v>
          </cell>
        </row>
        <row r="819">
          <cell r="A819" t="str">
            <v>Sole sautée beurre noisette aux câpres</v>
          </cell>
        </row>
        <row r="820">
          <cell r="A820" t="str">
            <v>Sauté de veau au chorizo</v>
          </cell>
        </row>
        <row r="821">
          <cell r="A821" t="str">
            <v xml:space="preserve">Saltimbocca de veau </v>
          </cell>
        </row>
        <row r="822">
          <cell r="A822" t="str">
            <v>Râbles de lapin farci crème d'estragon</v>
          </cell>
        </row>
        <row r="823">
          <cell r="A823" t="str">
            <v>Râble de lapin farcis à la moutarde de Meaux</v>
          </cell>
        </row>
        <row r="824">
          <cell r="A824" t="str">
            <v>Râble de lapin farcis à la bière</v>
          </cell>
        </row>
        <row r="825">
          <cell r="A825" t="str">
            <v>Râble de lapin aux abricots façon tajine (méditerranéen)</v>
          </cell>
        </row>
        <row r="826">
          <cell r="A826" t="str">
            <v>Quenelle de brochet sauce Nantua</v>
          </cell>
        </row>
        <row r="827">
          <cell r="A827" t="str">
            <v>Poulet vallée d'auge</v>
          </cell>
        </row>
        <row r="828">
          <cell r="A828" t="str">
            <v xml:space="preserve">Poulet rôti au vin jaune </v>
          </cell>
        </row>
        <row r="829">
          <cell r="A829" t="str">
            <v>Poulet pochée à la champenoise</v>
          </cell>
        </row>
        <row r="830">
          <cell r="A830" t="str">
            <v>Poulet grillé à l'américaine</v>
          </cell>
        </row>
        <row r="831">
          <cell r="A831" t="str">
            <v>Poulet Gaston Gérard</v>
          </cell>
        </row>
        <row r="832">
          <cell r="A832" t="str">
            <v>Poulet fermier rôti et son jus</v>
          </cell>
        </row>
        <row r="833">
          <cell r="A833" t="str">
            <v>Poulet cocotte grand-mère (Mincent)</v>
          </cell>
        </row>
        <row r="834">
          <cell r="A834" t="str">
            <v>Poulet cocotte grand-mère</v>
          </cell>
        </row>
        <row r="835">
          <cell r="A835" t="str">
            <v>Poisson meunière</v>
          </cell>
        </row>
        <row r="836">
          <cell r="A836" t="str">
            <v>Pavé de saumon bourguignonne</v>
          </cell>
        </row>
        <row r="837">
          <cell r="A837" t="str">
            <v xml:space="preserve">Pavé de cabillaud farci (mousseline raifort et butternut) </v>
          </cell>
        </row>
        <row r="838">
          <cell r="A838" t="str">
            <v>Pavé de bœuf sauté Bercy</v>
          </cell>
        </row>
        <row r="839">
          <cell r="A839" t="str">
            <v xml:space="preserve">Paupiette de sole et saumon sauce whisky </v>
          </cell>
        </row>
        <row r="840">
          <cell r="A840" t="str">
            <v>Pastel de choclo (Amérique du sud)</v>
          </cell>
        </row>
        <row r="841">
          <cell r="A841" t="str">
            <v xml:space="preserve">Parmentier de canard </v>
          </cell>
        </row>
        <row r="842">
          <cell r="A842" t="str">
            <v>Paleron de bœuf crème d'estragon</v>
          </cell>
        </row>
        <row r="843">
          <cell r="A843" t="str">
            <v>Paleron de bœuf aux champignons</v>
          </cell>
        </row>
        <row r="844">
          <cell r="A844" t="str">
            <v>Nuggets de volaille (Amérique)</v>
          </cell>
        </row>
        <row r="845">
          <cell r="A845" t="str">
            <v>Navarin d'agneau</v>
          </cell>
        </row>
        <row r="846">
          <cell r="A846" t="str">
            <v>Mousseline de saumon sauce noilly Prat</v>
          </cell>
        </row>
        <row r="847">
          <cell r="A847" t="str">
            <v xml:space="preserve">Millefeuille Haddock/aiglefin crème aquavit à l’aneth juste fouettée </v>
          </cell>
        </row>
        <row r="848">
          <cell r="A848" t="str">
            <v xml:space="preserve">Mignon de porc façon Orloff sauce morilles </v>
          </cell>
        </row>
        <row r="849">
          <cell r="A849" t="str">
            <v>Médaillons de lotte sauce bisque</v>
          </cell>
        </row>
        <row r="850">
          <cell r="A850" t="str">
            <v>Magret de canard poivre de Sechuan et Miel (Asiatique)</v>
          </cell>
        </row>
        <row r="851">
          <cell r="A851" t="str">
            <v xml:space="preserve">Magret de canard de Challans </v>
          </cell>
        </row>
        <row r="852">
          <cell r="A852" t="str">
            <v>Magret de canard aux mangues (asiatique)</v>
          </cell>
        </row>
        <row r="853">
          <cell r="A853" t="str">
            <v>Lotte en robe de Serano (méditérrannéen)</v>
          </cell>
        </row>
        <row r="854">
          <cell r="A854" t="str">
            <v>Lasagnes aux chèvre et épinards tofu</v>
          </cell>
        </row>
        <row r="855">
          <cell r="A855" t="str">
            <v>La Poutine (Canada)</v>
          </cell>
        </row>
        <row r="856">
          <cell r="A856" t="str">
            <v>La gauloise</v>
          </cell>
        </row>
        <row r="857">
          <cell r="A857" t="str">
            <v>Joue de porc à la bière et au miel</v>
          </cell>
        </row>
        <row r="858">
          <cell r="A858" t="str">
            <v>Jambonnette de volaille morilles et Chimay bleue (Europe nord)</v>
          </cell>
        </row>
        <row r="859">
          <cell r="A859" t="str">
            <v>Jambonnette de volaille à l'époisses</v>
          </cell>
        </row>
        <row r="860">
          <cell r="A860" t="str">
            <v>Jambon à la Chablisienne</v>
          </cell>
        </row>
        <row r="861">
          <cell r="A861" t="str">
            <v>Irish Stew</v>
          </cell>
        </row>
        <row r="862">
          <cell r="A862" t="str">
            <v>Fricassée volaille estragon (EP2S1)</v>
          </cell>
        </row>
        <row r="863">
          <cell r="A863" t="str">
            <v>Fricacée de veau au chorizo</v>
          </cell>
        </row>
        <row r="864">
          <cell r="A864" t="str">
            <v>Filet mignon de porc en robe sauce forestière</v>
          </cell>
        </row>
        <row r="865">
          <cell r="A865" t="str">
            <v>Filet de volaille farcie aux fruits secs sce miel</v>
          </cell>
        </row>
        <row r="866">
          <cell r="A866" t="str">
            <v xml:space="preserve">Filet de Sandre au riesling </v>
          </cell>
        </row>
        <row r="867">
          <cell r="A867" t="str">
            <v>Filet de rouget cuit au bouillon à l'ail des Ours (Asiatique)</v>
          </cell>
        </row>
        <row r="868">
          <cell r="A868" t="str">
            <v>Filet de rouget au bouillon japonais et ail des ours (asiatique)</v>
          </cell>
        </row>
        <row r="869">
          <cell r="A869" t="str">
            <v>Filet de merlan pané beurre maître d'hôtel</v>
          </cell>
        </row>
        <row r="870">
          <cell r="A870" t="str">
            <v>Filet de dorade flambée à l'anis</v>
          </cell>
        </row>
        <row r="871">
          <cell r="A871" t="str">
            <v>Filet de dorade à l'espagnole (méditerrannéen)</v>
          </cell>
        </row>
        <row r="872">
          <cell r="A872" t="str">
            <v>Filet de canard rôti au miel et aux poivres</v>
          </cell>
        </row>
        <row r="873">
          <cell r="A873" t="str">
            <v>Filet de cabillaud en croûte d’herbes beurre blanc</v>
          </cell>
        </row>
        <row r="874">
          <cell r="A874" t="str">
            <v>Escalope de volaille à la crème</v>
          </cell>
        </row>
        <row r="875">
          <cell r="A875" t="str">
            <v>Escalope de veau viennoise</v>
          </cell>
        </row>
        <row r="876">
          <cell r="A876" t="str">
            <v>Escalope de veau panée meunière</v>
          </cell>
        </row>
        <row r="877">
          <cell r="A877" t="str">
            <v>Escalope de saumon à l'oseille (Troigros)</v>
          </cell>
        </row>
        <row r="878">
          <cell r="A878" t="str">
            <v>Escalope de dinde panée</v>
          </cell>
        </row>
        <row r="879">
          <cell r="A879" t="str">
            <v xml:space="preserve">Entrecôte double au bleu d'Auvergne </v>
          </cell>
        </row>
        <row r="880">
          <cell r="A880" t="str">
            <v>Echine de porc poêlée</v>
          </cell>
        </row>
        <row r="881">
          <cell r="A881" t="str">
            <v>Duo de saumon et merlan sauce noilly Prat</v>
          </cell>
        </row>
        <row r="882">
          <cell r="A882" t="str">
            <v xml:space="preserve">Dos de Cabillaud sauce vin blanc </v>
          </cell>
        </row>
        <row r="883">
          <cell r="A883" t="str">
            <v>Darne de saumon beurre blanc</v>
          </cell>
        </row>
        <row r="884">
          <cell r="A884" t="str">
            <v>Cuisse de volaille crème d'époisses</v>
          </cell>
        </row>
        <row r="885">
          <cell r="A885" t="str">
            <v>Cuisse de lapin aux pruneaux</v>
          </cell>
        </row>
        <row r="886">
          <cell r="A886" t="str">
            <v>Cuisse de lapin à l'Apremont</v>
          </cell>
        </row>
        <row r="887">
          <cell r="A887" t="str">
            <v>Cuisse de canard au réglisse et à l'orange</v>
          </cell>
        </row>
        <row r="888">
          <cell r="A888" t="str">
            <v>Cuisse de canard au réglisse</v>
          </cell>
        </row>
        <row r="889">
          <cell r="A889" t="str">
            <v>Côte de porc Bourguignonne</v>
          </cell>
        </row>
        <row r="890">
          <cell r="A890" t="str">
            <v>Côte de porc à la bière et origan</v>
          </cell>
        </row>
        <row r="891">
          <cell r="A891" t="str">
            <v>Côte de bœuf grillée sauce époisses</v>
          </cell>
        </row>
        <row r="892">
          <cell r="A892" t="str">
            <v xml:space="preserve">Côte de bœuf grillée Sauce choron </v>
          </cell>
        </row>
        <row r="893">
          <cell r="A893" t="str">
            <v>Carré d'agneau persillé jus de cuisson à l'ail</v>
          </cell>
        </row>
        <row r="894">
          <cell r="A894" t="str">
            <v>Cabillaud au lait de coco et piments (Amérique du sud)</v>
          </cell>
        </row>
        <row r="895">
          <cell r="A895" t="str">
            <v>Burger maison</v>
          </cell>
        </row>
        <row r="896">
          <cell r="A896" t="str">
            <v>Bruschetta mozzarella Serrano et tomates</v>
          </cell>
        </row>
        <row r="897">
          <cell r="A897" t="str">
            <v>Brochette de dinde grillée sauce tartare</v>
          </cell>
        </row>
        <row r="898">
          <cell r="A898" t="str">
            <v>Bœuf Bourguignon</v>
          </cell>
        </row>
        <row r="899">
          <cell r="A899" t="str">
            <v>Blanquette de volaille à l'ancienne (Mincent)</v>
          </cell>
        </row>
        <row r="900">
          <cell r="A900" t="str">
            <v>Blanquette de veau à l'ancienne</v>
          </cell>
        </row>
        <row r="901">
          <cell r="A901" t="str">
            <v>Bavette échalote sauce bleu</v>
          </cell>
        </row>
        <row r="902">
          <cell r="A902" t="str">
            <v>Ballotin de volaille au lard</v>
          </cell>
        </row>
        <row r="903">
          <cell r="A903" t="str">
            <v xml:space="preserve">Ballotin de poulet roussette de savoie </v>
          </cell>
        </row>
        <row r="904">
          <cell r="A904" t="str">
            <v>Ballotin de pintade à la bière et framboises</v>
          </cell>
        </row>
        <row r="905">
          <cell r="A905" t="str">
            <v>Ballotin de dinde aux champignons sauce chaource</v>
          </cell>
        </row>
        <row r="906">
          <cell r="A906" t="str">
            <v>Assortiment de viandes froides</v>
          </cell>
        </row>
        <row r="907">
          <cell r="A907" t="str">
            <v>Andouillette grillée au chaource et pleurottes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 t="str">
            <v>Wok de légumes (asiatique)</v>
          </cell>
        </row>
        <row r="1208">
          <cell r="A1208" t="str">
            <v>Verrine thon guacamole (AB tapas)</v>
          </cell>
        </row>
        <row r="1209">
          <cell r="A1209" t="str">
            <v>Verrine mousse de petits pois et tuile au parmesan (AB++)</v>
          </cell>
        </row>
        <row r="1210">
          <cell r="A1210" t="str">
            <v>Verrine mousse de petits pois et magret fumé (AB++)</v>
          </cell>
        </row>
        <row r="1211">
          <cell r="A1211" t="str">
            <v>Verrine de melon au porto effiloché de jambon cru (AB++)</v>
          </cell>
        </row>
        <row r="1212">
          <cell r="A1212" t="str">
            <v>Verrine de fruits de mer (AB++)</v>
          </cell>
        </row>
        <row r="1213">
          <cell r="A1213" t="str">
            <v>Verrine de betterave et chèvre (AB)</v>
          </cell>
        </row>
        <row r="1214">
          <cell r="A1214" t="str">
            <v>Verrine caviar aubergines tomates confites et féta (méditérrannéen)</v>
          </cell>
        </row>
        <row r="1215">
          <cell r="A1215" t="str">
            <v>Velouté Dubarry</v>
          </cell>
        </row>
        <row r="1216">
          <cell r="A1216" t="str">
            <v>Velouté de brocolis crème de St Agur</v>
          </cell>
        </row>
        <row r="1217">
          <cell r="A1217" t="str">
            <v>Tortilla pdt et oignons (AB)</v>
          </cell>
        </row>
        <row r="1218">
          <cell r="A1218" t="str">
            <v>Toast saumon fumé (AB)</v>
          </cell>
        </row>
        <row r="1219">
          <cell r="A1219" t="str">
            <v>Toast au boudin de Rethel (AB)</v>
          </cell>
        </row>
        <row r="1220">
          <cell r="A1220" t="str">
            <v>Tagliatelles fraîches et tomate cocktail</v>
          </cell>
        </row>
        <row r="1221">
          <cell r="A1221" t="str">
            <v>Spatzles tête de moine carottes et tomate rôtie</v>
          </cell>
        </row>
        <row r="1222">
          <cell r="A1222" t="str">
            <v>Spatzle et chou vert</v>
          </cell>
        </row>
        <row r="1223">
          <cell r="A1223" t="str">
            <v>Spaghetti fondue de tomate</v>
          </cell>
        </row>
        <row r="1224">
          <cell r="A1224" t="str">
            <v>Soupe Pékinoise (asiatique)</v>
          </cell>
        </row>
        <row r="1225">
          <cell r="A1225" t="str">
            <v>Soupe glacée de petits pois et st jacques à la menthe</v>
          </cell>
        </row>
        <row r="1226">
          <cell r="A1226" t="str">
            <v>Semoule au petits légumes</v>
          </cell>
        </row>
        <row r="1227">
          <cell r="A1227" t="str">
            <v>Samousa poulet wasabi et beignet de crevette Clémence (AB)</v>
          </cell>
        </row>
        <row r="1228">
          <cell r="A1228" t="str">
            <v>Samousa aux harengs et rillettes de thon Julien (AB)</v>
          </cell>
        </row>
        <row r="1229">
          <cell r="A1229" t="str">
            <v>Salade pâtes parmesan et tomates basilic</v>
          </cell>
        </row>
        <row r="1230">
          <cell r="A1230" t="str">
            <v>Salade de lentilles et son œuf de caille (AB)</v>
          </cell>
        </row>
        <row r="1231">
          <cell r="A1231" t="str">
            <v>Riz safrané au chorizo (méditerrannéen)</v>
          </cell>
        </row>
        <row r="1232">
          <cell r="A1232" t="str">
            <v>Riz pilaf et tagliatelles de légumes</v>
          </cell>
        </row>
        <row r="1233">
          <cell r="A1233" t="str">
            <v>Riz pilaf et carottes glacées</v>
          </cell>
        </row>
        <row r="1234">
          <cell r="A1234" t="str">
            <v>Riz madras</v>
          </cell>
        </row>
        <row r="1235">
          <cell r="A1235" t="str">
            <v>Riz cantonais (asiatique)</v>
          </cell>
        </row>
        <row r="1236">
          <cell r="A1236" t="str">
            <v>Risotto et tagliatelles de légumes</v>
          </cell>
        </row>
        <row r="1237">
          <cell r="A1237" t="str">
            <v>Risotto et carottes glacées</v>
          </cell>
        </row>
        <row r="1238">
          <cell r="A1238" t="str">
            <v>Risotto au parmesan et chorizo</v>
          </cell>
        </row>
        <row r="1239">
          <cell r="A1239" t="str">
            <v>Rillette de thon et concassée de tomates aux herbes en verrine (AB)</v>
          </cell>
        </row>
        <row r="1240">
          <cell r="A1240" t="str">
            <v>Rillette aux deux saumons en verrine (AB)</v>
          </cell>
        </row>
        <row r="1241">
          <cell r="A1241" t="str">
            <v>Rate du touquet et choux de Bruxelles au lard</v>
          </cell>
        </row>
        <row r="1242">
          <cell r="A1242" t="str">
            <v>Quichette aux maroille (AB)</v>
          </cell>
        </row>
        <row r="1243">
          <cell r="A1243" t="str">
            <v>Quiche lorraine (AB)</v>
          </cell>
        </row>
        <row r="1244">
          <cell r="A1244" t="str">
            <v>Purée de céleri en brick</v>
          </cell>
        </row>
        <row r="1245">
          <cell r="A1245" t="str">
            <v>Potatoes</v>
          </cell>
        </row>
        <row r="1246">
          <cell r="A1246" t="str">
            <v>Potage saint Germain aux croûtons</v>
          </cell>
        </row>
        <row r="1247">
          <cell r="A1247" t="str">
            <v>Potage cultivateur</v>
          </cell>
        </row>
        <row r="1248">
          <cell r="A1248" t="str">
            <v>Potage Conti</v>
          </cell>
        </row>
        <row r="1249">
          <cell r="A1249" t="str">
            <v>Pommes cocotte et flan de carottes</v>
          </cell>
        </row>
        <row r="1250">
          <cell r="A1250" t="str">
            <v>Pomme vapeur légumes glacés et braisés</v>
          </cell>
        </row>
        <row r="1251">
          <cell r="A1251" t="str">
            <v>Pomme vapeur légumes glacés</v>
          </cell>
        </row>
        <row r="1252">
          <cell r="A1252" t="str">
            <v>Pomme purée - poêlée de champignons</v>
          </cell>
        </row>
        <row r="1253">
          <cell r="A1253" t="str">
            <v>Pomme purée</v>
          </cell>
        </row>
        <row r="1254">
          <cell r="A1254" t="str">
            <v>Pomme de terre sautées à crues</v>
          </cell>
        </row>
        <row r="1255">
          <cell r="A1255" t="str">
            <v>Pomme de terre façon tartiflette</v>
          </cell>
        </row>
        <row r="1256">
          <cell r="A1256" t="str">
            <v>Pomme Darphin</v>
          </cell>
        </row>
        <row r="1257">
          <cell r="A1257" t="str">
            <v>Pomme château</v>
          </cell>
        </row>
        <row r="1258">
          <cell r="A1258" t="str">
            <v>Polenta croustillante</v>
          </cell>
        </row>
        <row r="1259">
          <cell r="A1259" t="str">
            <v>Petits pois étuvés</v>
          </cell>
        </row>
        <row r="1260">
          <cell r="A1260" t="str">
            <v>Nouilles chinoises aux champignons noirs (asiatique)</v>
          </cell>
        </row>
        <row r="1261">
          <cell r="A1261" t="str">
            <v>Nem de confit de canard au vin rouge (AB)</v>
          </cell>
        </row>
        <row r="1262">
          <cell r="A1262" t="str">
            <v>Navette mousse de canard au cognac et magret fumé (AB)</v>
          </cell>
        </row>
        <row r="1263">
          <cell r="A1263" t="str">
            <v>Mogettes au chorizo</v>
          </cell>
        </row>
        <row r="1264">
          <cell r="A1264" t="str">
            <v>Mesclun de salade composé</v>
          </cell>
        </row>
        <row r="1265">
          <cell r="A1265" t="str">
            <v>Lentilles aux lard</v>
          </cell>
        </row>
        <row r="1266">
          <cell r="A1266" t="str">
            <v>Légumes oubliés</v>
          </cell>
        </row>
        <row r="1267">
          <cell r="A1267" t="str">
            <v>Légumes grillés et potatoes</v>
          </cell>
        </row>
        <row r="1268">
          <cell r="A1268" t="str">
            <v>Légumes grillés</v>
          </cell>
        </row>
        <row r="1269">
          <cell r="A1269" t="str">
            <v>Légumes de saisons (EP2S1)</v>
          </cell>
        </row>
        <row r="1270">
          <cell r="A1270" t="str">
            <v>Gratin de chou fleur et spatzles</v>
          </cell>
        </row>
        <row r="1271">
          <cell r="A1271" t="str">
            <v>Gratin de chou fleur et pommes vapeur</v>
          </cell>
        </row>
        <row r="1272">
          <cell r="A1272" t="str">
            <v>Gratin de chou fleur et carottes glacées</v>
          </cell>
        </row>
        <row r="1273">
          <cell r="A1273" t="str">
            <v>Gratin de banane plantain (Amerique du sud)</v>
          </cell>
        </row>
        <row r="1274">
          <cell r="A1274" t="str">
            <v>Gratin dauphinois PAI</v>
          </cell>
        </row>
        <row r="1275">
          <cell r="A1275" t="str">
            <v>Gratin dauphinois effilochée d'endives</v>
          </cell>
        </row>
        <row r="1276">
          <cell r="A1276" t="str">
            <v>Gratin dauphinois</v>
          </cell>
        </row>
        <row r="1277">
          <cell r="A1277" t="str">
            <v>Gratin Dauphinoi carottes et tomate rôtie</v>
          </cell>
        </row>
        <row r="1278">
          <cell r="A1278" t="str">
            <v>Gougères féta et tomates séchées</v>
          </cell>
        </row>
        <row r="1279">
          <cell r="A1279" t="str">
            <v>Gougères emmental parmesan</v>
          </cell>
        </row>
        <row r="1280">
          <cell r="A1280" t="str">
            <v>Gougères au camembert (AB)</v>
          </cell>
        </row>
        <row r="1281">
          <cell r="A1281" t="str">
            <v>Gaspacho de melon et jambon cru (AB)</v>
          </cell>
        </row>
        <row r="1282">
          <cell r="A1282" t="str">
            <v>Garniture volaille grillée</v>
          </cell>
        </row>
        <row r="1283">
          <cell r="A1283" t="str">
            <v>Galette de riz à la tapenade</v>
          </cell>
        </row>
        <row r="1284">
          <cell r="A1284" t="str">
            <v>Frites steakhouse et salade</v>
          </cell>
        </row>
        <row r="1285">
          <cell r="A1285" t="str">
            <v>Frites steakhouse</v>
          </cell>
        </row>
        <row r="1286">
          <cell r="A1286" t="str">
            <v>Fricassée de veau au chorizo</v>
          </cell>
        </row>
        <row r="1287">
          <cell r="A1287" t="str">
            <v>Fricassée de Lumas au vouvray (AB)</v>
          </cell>
        </row>
        <row r="1288">
          <cell r="A1288" t="str">
            <v>Fondue de poireaux pommes vapeur</v>
          </cell>
        </row>
        <row r="1289">
          <cell r="A1289" t="str">
            <v>Flan de potiron</v>
          </cell>
        </row>
        <row r="1290">
          <cell r="A1290" t="str">
            <v>Flan de légumes et pomme vapeur</v>
          </cell>
        </row>
        <row r="1291">
          <cell r="A1291" t="str">
            <v>Flan de céleri et gratin dauphinoi</v>
          </cell>
        </row>
        <row r="1292">
          <cell r="A1292" t="str">
            <v>Flan de céleri</v>
          </cell>
        </row>
        <row r="1293">
          <cell r="A1293" t="str">
            <v>Flan de brocolis et riz pilaf</v>
          </cell>
        </row>
        <row r="1294">
          <cell r="A1294" t="str">
            <v>Flan ce carottes au cumin - chicon braisé</v>
          </cell>
        </row>
        <row r="1295">
          <cell r="A1295" t="str">
            <v>Flammekueche (AB)</v>
          </cell>
        </row>
        <row r="1296">
          <cell r="A1296" t="str">
            <v>Fine ratatouille et polenta au chèvre</v>
          </cell>
        </row>
        <row r="1297">
          <cell r="A1297" t="str">
            <v>Feuilleté d'andouille sauce chaource (AB)</v>
          </cell>
        </row>
        <row r="1298">
          <cell r="A1298" t="str">
            <v>Epinards pomme château choucroute</v>
          </cell>
        </row>
        <row r="1299">
          <cell r="A1299" t="str">
            <v>Embeurré de chou vert et pomme anglaise</v>
          </cell>
        </row>
        <row r="1300">
          <cell r="A1300" t="str">
            <v>Embeurré de chou vert</v>
          </cell>
        </row>
        <row r="1301">
          <cell r="A1301" t="str">
            <v>Duchesse au saumon (AB++)</v>
          </cell>
        </row>
        <row r="1302">
          <cell r="A1302" t="str">
            <v>Déclinaison d'endives (braisé, gratinée, salade)</v>
          </cell>
        </row>
        <row r="1303">
          <cell r="A1303" t="str">
            <v>Croustillant de boudin noir aux pommes et pain d'épices (AB)</v>
          </cell>
        </row>
        <row r="1304">
          <cell r="A1304" t="str">
            <v>Cromesquis au camembert et pommes flambées (AB)</v>
          </cell>
        </row>
        <row r="1305">
          <cell r="A1305" t="str">
            <v>Crème d'endives crème saint Agur</v>
          </cell>
        </row>
        <row r="1306">
          <cell r="A1306" t="str">
            <v>Crème de potimarron mousse de lard</v>
          </cell>
        </row>
        <row r="1307">
          <cell r="A1307" t="str">
            <v>Crème de lentilles et ses agréments</v>
          </cell>
        </row>
        <row r="1308">
          <cell r="A1308" t="str">
            <v>Crème de châtaignes et potimarron (AB)</v>
          </cell>
        </row>
        <row r="1309">
          <cell r="A1309" t="str">
            <v>Crème de châtaignes (AB)</v>
          </cell>
        </row>
        <row r="1310">
          <cell r="A1310" t="str">
            <v>Crème de butternuts mousse de lard</v>
          </cell>
        </row>
        <row r="1311">
          <cell r="A1311" t="str">
            <v>Crème d'asperges et morilles et ses agréments</v>
          </cell>
        </row>
        <row r="1312">
          <cell r="A1312" t="str">
            <v>Clafouti poire bacon (AB++)</v>
          </cell>
        </row>
        <row r="1313">
          <cell r="A1313" t="str">
            <v>Choucroûte Flamande</v>
          </cell>
        </row>
        <row r="1314">
          <cell r="A1314" t="str">
            <v>Chou crème de st agur (AB++)</v>
          </cell>
        </row>
        <row r="1315">
          <cell r="A1315" t="str">
            <v>Chou au boudin noir et pomme verte (AB++)</v>
          </cell>
        </row>
        <row r="1316">
          <cell r="A1316" t="str">
            <v>Choisy</v>
          </cell>
        </row>
        <row r="1317">
          <cell r="A1317" t="str">
            <v>Carottes au jus</v>
          </cell>
        </row>
        <row r="1318">
          <cell r="A1318" t="str">
            <v>Canapé truite fumé wasabi au citron Clara (AB)</v>
          </cell>
        </row>
        <row r="1319">
          <cell r="A1319" t="str">
            <v>Cake tomate séchées et féta (AB)</v>
          </cell>
        </row>
        <row r="1320">
          <cell r="A1320" t="str">
            <v>Cake cheddar bacon et oignons (Irlande)</v>
          </cell>
        </row>
        <row r="1321">
          <cell r="A1321" t="str">
            <v>Bruschetta figue serano et tortilla (AB Tapas)</v>
          </cell>
        </row>
        <row r="1322">
          <cell r="A1322" t="str">
            <v>Bruschetta duxelles et féta Amélia (AB )</v>
          </cell>
        </row>
        <row r="1323">
          <cell r="A1323" t="str">
            <v>Bruschetta chèvre Serrano et tomates (AB +)</v>
          </cell>
        </row>
        <row r="1324">
          <cell r="A1324" t="str">
            <v>Brochette de Gambas et St Jacques (AB++)</v>
          </cell>
        </row>
        <row r="1325">
          <cell r="A1325" t="str">
            <v>Bouillon de légumes aux vermicelles</v>
          </cell>
        </row>
        <row r="1326">
          <cell r="A1326" t="str">
            <v>Bouchée escargots (AB)</v>
          </cell>
        </row>
        <row r="1327">
          <cell r="A1327" t="str">
            <v>Blinis à la rillette de saumon (AB)</v>
          </cell>
        </row>
        <row r="1328">
          <cell r="A1328" t="str">
            <v>Assortiments de cruditées</v>
          </cell>
        </row>
        <row r="1329">
          <cell r="A1329" t="str">
            <v>Amuse bouche Nathan (AB)</v>
          </cell>
        </row>
        <row r="1330">
          <cell r="A1330" t="str">
            <v>Amuse bouche léa</v>
          </cell>
        </row>
        <row r="1331">
          <cell r="A1331" t="str">
            <v>Amuse bouche Clémence (AB)</v>
          </cell>
        </row>
        <row r="1332">
          <cell r="A1332" t="str">
            <v>Amuse bouche Axel (AB)</v>
          </cell>
        </row>
        <row r="1333">
          <cell r="A1333" t="str">
            <v>Amuse bouche Aurore (AB)</v>
          </cell>
        </row>
        <row r="1334">
          <cell r="A1334" t="str">
            <v>-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 t="str">
            <v>Tuiles dentelles au sezamme</v>
          </cell>
        </row>
        <row r="1608">
          <cell r="A1608" t="str">
            <v>Tuiles aux amandes (30 pce)</v>
          </cell>
        </row>
        <row r="1609">
          <cell r="A1609" t="str">
            <v>Tuile nougatine (10 pce)</v>
          </cell>
        </row>
        <row r="1610">
          <cell r="A1610" t="str">
            <v>Trilogie de choux</v>
          </cell>
        </row>
        <row r="1611">
          <cell r="A1611" t="str">
            <v>Tiramisu</v>
          </cell>
        </row>
        <row r="1612">
          <cell r="A1612" t="str">
            <v>Terrine de fraises à la menthe glace vanille</v>
          </cell>
        </row>
        <row r="1613">
          <cell r="A1613" t="str">
            <v>Tartelette amandine aux myrtilles</v>
          </cell>
        </row>
        <row r="1614">
          <cell r="A1614" t="str">
            <v>Tarte fine aux pommes et confiture de lait</v>
          </cell>
        </row>
        <row r="1615">
          <cell r="A1615" t="str">
            <v>Tarte fine aux pommes</v>
          </cell>
        </row>
        <row r="1616">
          <cell r="A1616" t="str">
            <v>Tarte en bande pistache framboise</v>
          </cell>
        </row>
        <row r="1617">
          <cell r="A1617" t="str">
            <v>Tarte citron de menton meringuée (méditerranen)</v>
          </cell>
        </row>
        <row r="1618">
          <cell r="A1618" t="str">
            <v>Tarte aux pommes</v>
          </cell>
        </row>
        <row r="1619">
          <cell r="A1619" t="str">
            <v>Tarte aux fraises</v>
          </cell>
        </row>
        <row r="1620">
          <cell r="A1620" t="str">
            <v>Tarte Alsacienne aux pommes</v>
          </cell>
        </row>
        <row r="1621">
          <cell r="A1621" t="str">
            <v>Strudel aux pommes - granité ice wine</v>
          </cell>
        </row>
        <row r="1622">
          <cell r="A1622" t="str">
            <v>Soufflé glacé mangue citron vert et malibu</v>
          </cell>
        </row>
        <row r="1623">
          <cell r="A1623" t="str">
            <v>Savarin au rhum (mini)</v>
          </cell>
        </row>
        <row r="1624">
          <cell r="A1624" t="str">
            <v>Sauce tomate épicées</v>
          </cell>
        </row>
        <row r="1625">
          <cell r="A1625" t="str">
            <v>Sauce tartare</v>
          </cell>
        </row>
        <row r="1626">
          <cell r="A1626" t="str">
            <v>Sauce piquante (Amérique du sud)</v>
          </cell>
        </row>
        <row r="1627">
          <cell r="A1627" t="str">
            <v>Sauce cocktail</v>
          </cell>
        </row>
        <row r="1628">
          <cell r="A1628" t="str">
            <v>Sauce caramel</v>
          </cell>
        </row>
        <row r="1629">
          <cell r="A1629" t="str">
            <v>Sauce Béarnaise</v>
          </cell>
        </row>
        <row r="1630">
          <cell r="A1630" t="str">
            <v>Sauce aux cèpes</v>
          </cell>
        </row>
        <row r="1631">
          <cell r="A1631" t="str">
            <v>Sauce andalouse</v>
          </cell>
        </row>
        <row r="1632">
          <cell r="A1632" t="str">
            <v>Salade de fruits frais</v>
          </cell>
        </row>
        <row r="1633">
          <cell r="A1633" t="str">
            <v>Sabayon au Marsala et fruits rouges (mini)</v>
          </cell>
        </row>
        <row r="1634">
          <cell r="A1634" t="str">
            <v>Poire flambée au Noyau de Poissy aromatisée au sirop de coquelicot</v>
          </cell>
        </row>
        <row r="1635">
          <cell r="A1635" t="str">
            <v>Poire belle dijonnaise</v>
          </cell>
        </row>
        <row r="1636">
          <cell r="A1636" t="str">
            <v>Paris brest</v>
          </cell>
        </row>
        <row r="1637">
          <cell r="A1637" t="str">
            <v>Panna cotta (gélatine et agar agar)</v>
          </cell>
        </row>
        <row r="1638">
          <cell r="A1638" t="str">
            <v>Panier STHR Crumble</v>
          </cell>
        </row>
        <row r="1639">
          <cell r="A1639" t="str">
            <v>Pain d'épices façon perdu - glace</v>
          </cell>
        </row>
        <row r="1640">
          <cell r="A1640" t="str">
            <v>Œufs à la neige</v>
          </cell>
        </row>
        <row r="1641">
          <cell r="A1641" t="str">
            <v>Muffins américains aux raisins secs</v>
          </cell>
        </row>
        <row r="1642">
          <cell r="A1642" t="str">
            <v>Mousse chocolat</v>
          </cell>
        </row>
        <row r="1643">
          <cell r="A1643" t="str">
            <v>Milopita caramel au muscat</v>
          </cell>
        </row>
        <row r="1644">
          <cell r="A1644" t="str">
            <v>Glaçage chocolat</v>
          </cell>
        </row>
        <row r="1645">
          <cell r="A1645" t="str">
            <v>Génoise crème anglaise et fruits</v>
          </cell>
        </row>
        <row r="1646">
          <cell r="A1646" t="str">
            <v>Génoise chocolat chantilly caramel</v>
          </cell>
        </row>
        <row r="1647">
          <cell r="A1647" t="str">
            <v>Gateau noix et noisettes - glace caramel</v>
          </cell>
        </row>
        <row r="1648">
          <cell r="A1648" t="str">
            <v>Gâteau de semoule rhum raisins - Glace caramel</v>
          </cell>
        </row>
        <row r="1649">
          <cell r="A1649" t="str">
            <v>Gâteau de savoie crème anglaise</v>
          </cell>
        </row>
        <row r="1650">
          <cell r="A1650" t="str">
            <v>Gateau de riz espuma chocolaté coulis de mangue</v>
          </cell>
        </row>
        <row r="1651">
          <cell r="A1651" t="str">
            <v>Fraisier en verrine crumble cacao</v>
          </cell>
        </row>
        <row r="1652">
          <cell r="A1652" t="str">
            <v>Forêt noire</v>
          </cell>
        </row>
        <row r="1653">
          <cell r="A1653" t="str">
            <v>Fondants banane</v>
          </cell>
        </row>
        <row r="1654">
          <cell r="A1654" t="str">
            <v>Fondant chocolat glace vanille</v>
          </cell>
        </row>
        <row r="1655">
          <cell r="A1655" t="str">
            <v>Fond de volaille</v>
          </cell>
        </row>
        <row r="1656">
          <cell r="A1656" t="str">
            <v>Financier pistache cerise amarena</v>
          </cell>
        </row>
        <row r="1657">
          <cell r="A1657" t="str">
            <v>Financier Pistache</v>
          </cell>
        </row>
        <row r="1658">
          <cell r="A1658" t="str">
            <v>Feuilletée aux poires caramélisées</v>
          </cell>
        </row>
        <row r="1659">
          <cell r="A1659" t="str">
            <v>Espuma chocolaté (accompagnement)</v>
          </cell>
        </row>
        <row r="1660">
          <cell r="A1660" t="str">
            <v>Entremet passion coco au soho (asiatique)</v>
          </cell>
        </row>
        <row r="1661">
          <cell r="A1661" t="str">
            <v>Entremet façon singapour</v>
          </cell>
        </row>
        <row r="1662">
          <cell r="A1662" t="str">
            <v>Entremet crème de marrons et marrons glacés</v>
          </cell>
        </row>
        <row r="1663">
          <cell r="A1663" t="str">
            <v>Entremet banane spéculos</v>
          </cell>
        </row>
        <row r="1664">
          <cell r="A1664" t="str">
            <v>Crumble poire coulis de fruits rouges</v>
          </cell>
        </row>
        <row r="1665">
          <cell r="A1665" t="str">
            <v>Crumble aux pommes glace vanille</v>
          </cell>
        </row>
        <row r="1666">
          <cell r="A1666" t="str">
            <v>Crêpes natures à flamber</v>
          </cell>
        </row>
        <row r="1667">
          <cell r="A1667" t="str">
            <v>Crèpe farcie banane flambées sce caramel ou chocolat</v>
          </cell>
        </row>
        <row r="1668">
          <cell r="A1668" t="str">
            <v>Crêpe bananes flambées sauce chocolat glace vanille</v>
          </cell>
        </row>
        <row r="1669">
          <cell r="A1669" t="str">
            <v>Crème pâtissière</v>
          </cell>
        </row>
        <row r="1670">
          <cell r="A1670" t="str">
            <v>Crème catalane</v>
          </cell>
        </row>
        <row r="1671">
          <cell r="A1671" t="str">
            <v>Crème caramel</v>
          </cell>
        </row>
        <row r="1672">
          <cell r="A1672" t="str">
            <v>Crème brulée pistache framboises</v>
          </cell>
        </row>
        <row r="1673">
          <cell r="A1673" t="str">
            <v xml:space="preserve">Crème brûlée aux noix de Grenoble et confiture de lait </v>
          </cell>
        </row>
        <row r="1674">
          <cell r="A1674" t="str">
            <v>Crème brûlée à l'anis de Flavigny</v>
          </cell>
        </row>
        <row r="1675">
          <cell r="A1675" t="str">
            <v>Crème anglaise</v>
          </cell>
        </row>
        <row r="1676">
          <cell r="A1676" t="str">
            <v>Coupe de fraises façon tiramisu</v>
          </cell>
        </row>
        <row r="1677">
          <cell r="A1677" t="str">
            <v>Coulis fruits rouges</v>
          </cell>
        </row>
        <row r="1678">
          <cell r="A1678" t="str">
            <v>Coque macarons version meringue Française (10)</v>
          </cell>
        </row>
        <row r="1679">
          <cell r="A1679" t="str">
            <v>Coque à macarons (nico) pour 10 macarons</v>
          </cell>
        </row>
        <row r="1680">
          <cell r="A1680" t="str">
            <v>Clafoutis Pommes cannelle</v>
          </cell>
        </row>
        <row r="1681">
          <cell r="A1681" t="str">
            <v>Clafoutis aux raisins</v>
          </cell>
        </row>
        <row r="1682">
          <cell r="A1682" t="str">
            <v>Chutney de mangue</v>
          </cell>
        </row>
        <row r="1683">
          <cell r="A1683" t="str">
            <v>Chou pistache framboises</v>
          </cell>
        </row>
        <row r="1684">
          <cell r="A1684" t="str">
            <v>Chou chantilly (Mincent)</v>
          </cell>
        </row>
        <row r="1685">
          <cell r="A1685" t="str">
            <v>Cannelés</v>
          </cell>
        </row>
        <row r="1686">
          <cell r="A1686" t="str">
            <v>Cake aux fruits confits</v>
          </cell>
        </row>
        <row r="1687">
          <cell r="A1687" t="str">
            <v>Bûche spéculoos</v>
          </cell>
        </row>
        <row r="1688">
          <cell r="A1688" t="str">
            <v>Bûche façon forêt noire – glace pain d’épices</v>
          </cell>
        </row>
        <row r="1689">
          <cell r="A1689" t="str">
            <v>Bûche café (crème mousseline)</v>
          </cell>
        </row>
        <row r="1690">
          <cell r="A1690" t="str">
            <v>Bûche café (crème au beurre)</v>
          </cell>
        </row>
        <row r="1691">
          <cell r="A1691" t="str">
            <v>Bûche aux marrons et marrons glacés (version mousse)</v>
          </cell>
        </row>
        <row r="1692">
          <cell r="A1692" t="str">
            <v>Brownie chocolat noisette</v>
          </cell>
        </row>
        <row r="1693">
          <cell r="A1693" t="str">
            <v>Brownie (Portolès)</v>
          </cell>
        </row>
        <row r="1694">
          <cell r="A1694" t="str">
            <v>Biscuits sablés</v>
          </cell>
        </row>
        <row r="1695">
          <cell r="A1695" t="str">
            <v>Aumonière Normande glace caramel</v>
          </cell>
        </row>
        <row r="1696">
          <cell r="A1696" t="str">
            <v>Assortiment pot de crème</v>
          </cell>
        </row>
        <row r="1697">
          <cell r="A1697" t="str">
            <v>Aioli (Calamard farcis)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 t="str">
            <v>Tuiles dentelles au sezamme</v>
          </cell>
        </row>
        <row r="2008">
          <cell r="A2008" t="str">
            <v>Tuiles aux amandes (30 pce)</v>
          </cell>
        </row>
        <row r="2009">
          <cell r="A2009" t="str">
            <v>Tuile nougatine (10 pce)</v>
          </cell>
        </row>
        <row r="2010">
          <cell r="A2010" t="str">
            <v>Trilogie de choux</v>
          </cell>
        </row>
        <row r="2011">
          <cell r="A2011" t="str">
            <v>Tiramisu</v>
          </cell>
        </row>
        <row r="2012">
          <cell r="A2012" t="str">
            <v>Terrine de fraises à la menthe glace vanille</v>
          </cell>
        </row>
        <row r="2013">
          <cell r="A2013" t="str">
            <v>Tartelette amandine aux myrtilles</v>
          </cell>
        </row>
        <row r="2014">
          <cell r="A2014" t="str">
            <v>Tarte fine aux pommes et confiture de lait</v>
          </cell>
        </row>
        <row r="2015">
          <cell r="A2015" t="str">
            <v>Tarte fine aux pommes</v>
          </cell>
        </row>
        <row r="2016">
          <cell r="A2016" t="str">
            <v>Tarte en bande pistache framboise</v>
          </cell>
        </row>
        <row r="2017">
          <cell r="A2017" t="str">
            <v>Tarte citron de menton meringuée (méditerranen)</v>
          </cell>
        </row>
        <row r="2018">
          <cell r="A2018" t="str">
            <v>Tarte aux pommes</v>
          </cell>
        </row>
        <row r="2019">
          <cell r="A2019" t="str">
            <v>Tarte aux fraises</v>
          </cell>
        </row>
        <row r="2020">
          <cell r="A2020" t="str">
            <v>Tarte Apple et jameson et son parfait glacé (Irlande)</v>
          </cell>
        </row>
        <row r="2021">
          <cell r="A2021" t="str">
            <v>Tarte Alsacienne aux pommes</v>
          </cell>
        </row>
        <row r="2022">
          <cell r="A2022" t="str">
            <v>Strudel aux pommes - granité ice wine</v>
          </cell>
        </row>
        <row r="2023">
          <cell r="A2023" t="str">
            <v>Soufflé glacé mangue citron vert et malibu</v>
          </cell>
        </row>
        <row r="2024">
          <cell r="A2024" t="str">
            <v>Savarin au rhum (mini)</v>
          </cell>
        </row>
        <row r="2025">
          <cell r="A2025" t="str">
            <v>Sauce tomate épicées</v>
          </cell>
        </row>
        <row r="2026">
          <cell r="A2026" t="str">
            <v>Sauce tartare</v>
          </cell>
        </row>
        <row r="2027">
          <cell r="A2027" t="str">
            <v>Sauce piquante (Amérique du sud)</v>
          </cell>
        </row>
        <row r="2028">
          <cell r="A2028" t="str">
            <v>Sauce cocktail</v>
          </cell>
        </row>
        <row r="2029">
          <cell r="A2029" t="str">
            <v>Sauce caramel</v>
          </cell>
        </row>
        <row r="2030">
          <cell r="A2030" t="str">
            <v>Sauce Béarnaise</v>
          </cell>
        </row>
        <row r="2031">
          <cell r="A2031" t="str">
            <v>Sauce aux cèpes</v>
          </cell>
        </row>
        <row r="2032">
          <cell r="A2032" t="str">
            <v>Sauce andalouse</v>
          </cell>
        </row>
        <row r="2033">
          <cell r="A2033" t="str">
            <v>Salade de fruits frais</v>
          </cell>
        </row>
        <row r="2034">
          <cell r="A2034" t="str">
            <v>Sabayon au Marsala et fruits rouges (mini)</v>
          </cell>
        </row>
        <row r="2035">
          <cell r="A2035" t="str">
            <v>Poire flambée au Noyau de Poissy aromatisée au sirop de coquelicot</v>
          </cell>
        </row>
        <row r="2036">
          <cell r="A2036" t="str">
            <v>Poire belle dijonnaise</v>
          </cell>
        </row>
        <row r="2037">
          <cell r="A2037" t="str">
            <v>Pie de lemon (Amérique du sud)</v>
          </cell>
        </row>
        <row r="2038">
          <cell r="A2038" t="str">
            <v>Paris brest</v>
          </cell>
        </row>
        <row r="2039">
          <cell r="A2039" t="str">
            <v>Panna cotta (gélatine et agar agar)</v>
          </cell>
        </row>
        <row r="2040">
          <cell r="A2040" t="str">
            <v>Panier STHR Crumble</v>
          </cell>
        </row>
        <row r="2041">
          <cell r="A2041" t="str">
            <v>Pain d'épices façon perdu - glace</v>
          </cell>
        </row>
        <row r="2042">
          <cell r="A2042" t="str">
            <v>Œufs à la neige</v>
          </cell>
        </row>
        <row r="2043">
          <cell r="A2043" t="str">
            <v>Muffins américains aux raisins secs</v>
          </cell>
        </row>
        <row r="2044">
          <cell r="A2044" t="str">
            <v>Mousse chocolat</v>
          </cell>
        </row>
        <row r="2045">
          <cell r="A2045" t="str">
            <v>Milopita caramel au muscat</v>
          </cell>
        </row>
        <row r="2046">
          <cell r="A2046" t="str">
            <v>Glaçage chocolat</v>
          </cell>
        </row>
        <row r="2047">
          <cell r="A2047" t="str">
            <v>Glaçage caramel</v>
          </cell>
        </row>
        <row r="2048">
          <cell r="A2048" t="str">
            <v>Génoise crème anglaise et fruits</v>
          </cell>
        </row>
        <row r="2049">
          <cell r="A2049" t="str">
            <v>Génoise chocolat chantilly caramel</v>
          </cell>
        </row>
        <row r="2050">
          <cell r="A2050" t="str">
            <v>Gateau noix et noisettes - glace caramel</v>
          </cell>
        </row>
        <row r="2051">
          <cell r="A2051" t="str">
            <v>Gâteau de semoule rhum raisins - Glace caramel</v>
          </cell>
        </row>
        <row r="2052">
          <cell r="A2052" t="str">
            <v>Gâteau de savoie crème anglaise</v>
          </cell>
        </row>
        <row r="2053">
          <cell r="A2053" t="str">
            <v>Gateau de riz espuma chocolaté coulis de mangue</v>
          </cell>
        </row>
        <row r="2054">
          <cell r="A2054" t="str">
            <v>Fromage</v>
          </cell>
        </row>
        <row r="2055">
          <cell r="A2055" t="str">
            <v>Fraisier en verrine crumble cacao</v>
          </cell>
        </row>
        <row r="2056">
          <cell r="A2056" t="str">
            <v>Forêt noire</v>
          </cell>
        </row>
        <row r="2057">
          <cell r="A2057" t="str">
            <v>Fondants banane</v>
          </cell>
        </row>
        <row r="2058">
          <cell r="A2058" t="str">
            <v>Fondant chocolat glace vanille</v>
          </cell>
        </row>
        <row r="2059">
          <cell r="A2059" t="str">
            <v>Fond de volaille</v>
          </cell>
        </row>
        <row r="2060">
          <cell r="A2060" t="str">
            <v>Financier pistache cerise amarena</v>
          </cell>
        </row>
        <row r="2061">
          <cell r="A2061" t="str">
            <v>Financier Pistache</v>
          </cell>
        </row>
        <row r="2062">
          <cell r="A2062" t="str">
            <v>Feuilletée aux poires caramélisées</v>
          </cell>
        </row>
        <row r="2063">
          <cell r="A2063" t="str">
            <v>Espuma chocolaté (accompagnement)</v>
          </cell>
        </row>
        <row r="2064">
          <cell r="A2064" t="str">
            <v>Entremet passion coco au soho (asiatique)</v>
          </cell>
        </row>
        <row r="2065">
          <cell r="A2065" t="str">
            <v>Entremet façon singapour</v>
          </cell>
        </row>
        <row r="2066">
          <cell r="A2066" t="str">
            <v>Entremet crème de marrons et marrons glacés</v>
          </cell>
        </row>
        <row r="2067">
          <cell r="A2067" t="str">
            <v>Entremet banane spéculos</v>
          </cell>
        </row>
        <row r="2068">
          <cell r="A2068" t="str">
            <v>Crumble poire coulis de fruits rouges</v>
          </cell>
        </row>
        <row r="2069">
          <cell r="A2069" t="str">
            <v>Crumble aux pommes glace vanille</v>
          </cell>
        </row>
        <row r="2070">
          <cell r="A2070" t="str">
            <v>Crêpes natures à flamber</v>
          </cell>
        </row>
        <row r="2071">
          <cell r="A2071" t="str">
            <v>Crèpe farcie banane flambées sce caramel ou chocolat</v>
          </cell>
        </row>
        <row r="2072">
          <cell r="A2072" t="str">
            <v>Crêpe bananes flambées sauce chocolat glace vanille</v>
          </cell>
        </row>
        <row r="2073">
          <cell r="A2073" t="str">
            <v>Crème pâtissière</v>
          </cell>
        </row>
        <row r="2074">
          <cell r="A2074" t="str">
            <v>Crème catalane</v>
          </cell>
        </row>
        <row r="2075">
          <cell r="A2075" t="str">
            <v>Crème caramel</v>
          </cell>
        </row>
        <row r="2076">
          <cell r="A2076" t="str">
            <v>Crème brulée pistache framboises</v>
          </cell>
        </row>
        <row r="2077">
          <cell r="A2077" t="str">
            <v xml:space="preserve">Crème brûlée aux noix de Grenoble et confiture de lait </v>
          </cell>
        </row>
        <row r="2078">
          <cell r="A2078" t="str">
            <v>Crème brûlée à l'anis de Flavigny</v>
          </cell>
        </row>
        <row r="2079">
          <cell r="A2079" t="str">
            <v>Crème anglaise</v>
          </cell>
        </row>
        <row r="2080">
          <cell r="A2080" t="str">
            <v>Coupe de fraises façon tiramisu</v>
          </cell>
        </row>
        <row r="2081">
          <cell r="A2081" t="str">
            <v>Coulis fruits rouges</v>
          </cell>
        </row>
        <row r="2082">
          <cell r="A2082" t="str">
            <v>Coque macarons version meringue Française (10)</v>
          </cell>
        </row>
        <row r="2083">
          <cell r="A2083" t="str">
            <v>Coque à macarons (nico) pour 10 macarons</v>
          </cell>
        </row>
        <row r="2084">
          <cell r="A2084" t="str">
            <v>Clafoutis Pommes cannelle</v>
          </cell>
        </row>
        <row r="2085">
          <cell r="A2085" t="str">
            <v>Clafoutis aux raisins</v>
          </cell>
        </row>
        <row r="2086">
          <cell r="A2086" t="str">
            <v>Chutney de mangue</v>
          </cell>
        </row>
        <row r="2087">
          <cell r="A2087" t="str">
            <v>Chou pistache framboises</v>
          </cell>
        </row>
        <row r="2088">
          <cell r="A2088" t="str">
            <v>Chou chantilly (Mincent)</v>
          </cell>
        </row>
        <row r="2089">
          <cell r="A2089" t="str">
            <v>Cheesecake gelée de menthe et citron vert (américain)</v>
          </cell>
        </row>
        <row r="2090">
          <cell r="A2090" t="str">
            <v>Cannelés</v>
          </cell>
        </row>
        <row r="2091">
          <cell r="A2091" t="str">
            <v>Cake aux fruits confits</v>
          </cell>
        </row>
        <row r="2092">
          <cell r="A2092" t="str">
            <v>Bûche spéculoos</v>
          </cell>
        </row>
        <row r="2093">
          <cell r="A2093" t="str">
            <v>Bûche façon forêt noire – glace pain d’épices</v>
          </cell>
        </row>
        <row r="2094">
          <cell r="A2094" t="str">
            <v>Bûche café (crème mousseline)</v>
          </cell>
        </row>
        <row r="2095">
          <cell r="A2095" t="str">
            <v>Bûche café (crème au beurre)</v>
          </cell>
        </row>
        <row r="2096">
          <cell r="A2096" t="str">
            <v>Bûche aux marrons et marrons glacés (version mousse)</v>
          </cell>
        </row>
        <row r="2097">
          <cell r="A2097" t="str">
            <v>Brownie chocolat noisette</v>
          </cell>
        </row>
        <row r="2098">
          <cell r="A2098" t="str">
            <v>Brownie (Portolès)</v>
          </cell>
        </row>
        <row r="2099">
          <cell r="A2099" t="str">
            <v>Biscuits sablés</v>
          </cell>
        </row>
        <row r="2100">
          <cell r="A2100" t="str">
            <v>Bavaroi aux fruits coulis basilic et citron vert</v>
          </cell>
        </row>
        <row r="2101">
          <cell r="A2101" t="str">
            <v>Aumonière Normande glace caramel</v>
          </cell>
        </row>
        <row r="2102">
          <cell r="A2102" t="str">
            <v>Assortiment pot de crème</v>
          </cell>
        </row>
        <row r="2103">
          <cell r="A2103" t="str">
            <v>Aioli (Calamard farcis)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</sheetData>
      <sheetData sheetId="25" refreshError="1"/>
      <sheetData sheetId="26" refreshError="1"/>
      <sheetData sheetId="27" refreshError="1"/>
      <sheetData sheetId="28">
        <row r="505">
          <cell r="A505" t="str">
            <v>LUNDI</v>
          </cell>
          <cell r="B505">
            <v>-4</v>
          </cell>
        </row>
        <row r="506">
          <cell r="A506" t="str">
            <v>MARDI</v>
          </cell>
          <cell r="B506">
            <v>-3</v>
          </cell>
        </row>
        <row r="507">
          <cell r="A507" t="str">
            <v>MERCREDI</v>
          </cell>
          <cell r="B507">
            <v>-2</v>
          </cell>
        </row>
        <row r="508">
          <cell r="A508" t="str">
            <v>JEUDI</v>
          </cell>
          <cell r="B508">
            <v>-1</v>
          </cell>
        </row>
        <row r="509">
          <cell r="A509" t="str">
            <v>VENDREDI</v>
          </cell>
          <cell r="B509">
            <v>0</v>
          </cell>
        </row>
        <row r="510">
          <cell r="A510" t="str">
            <v>SAMEDI</v>
          </cell>
          <cell r="B510">
            <v>1</v>
          </cell>
        </row>
        <row r="511">
          <cell r="A511" t="str">
            <v>DIMANCHE</v>
          </cell>
          <cell r="B511">
            <v>2</v>
          </cell>
        </row>
        <row r="512">
          <cell r="B512">
            <v>3</v>
          </cell>
        </row>
        <row r="513">
          <cell r="B513">
            <v>4</v>
          </cell>
        </row>
        <row r="514">
          <cell r="B514">
            <v>5</v>
          </cell>
        </row>
        <row r="515">
          <cell r="B515">
            <v>6</v>
          </cell>
        </row>
        <row r="516">
          <cell r="B516">
            <v>7</v>
          </cell>
        </row>
        <row r="517">
          <cell r="B517">
            <v>8</v>
          </cell>
        </row>
      </sheetData>
      <sheetData sheetId="29" refreshError="1"/>
      <sheetData sheetId="30">
        <row r="7">
          <cell r="T7" t="str">
            <v>BOF</v>
          </cell>
          <cell r="U7">
            <v>0</v>
          </cell>
        </row>
        <row r="8">
          <cell r="T8" t="str">
            <v>Epicerie</v>
          </cell>
          <cell r="U8">
            <v>0</v>
          </cell>
        </row>
        <row r="9">
          <cell r="T9" t="str">
            <v>Produits frais</v>
          </cell>
          <cell r="U9">
            <v>0</v>
          </cell>
        </row>
        <row r="10">
          <cell r="T10" t="str">
            <v>Surgelés</v>
          </cell>
          <cell r="U10">
            <v>0</v>
          </cell>
        </row>
        <row r="11">
          <cell r="T11" t="str">
            <v>FL frais</v>
          </cell>
          <cell r="U11">
            <v>0</v>
          </cell>
        </row>
        <row r="12">
          <cell r="T12" t="str">
            <v>Cave</v>
          </cell>
          <cell r="U12">
            <v>0</v>
          </cell>
        </row>
        <row r="13">
          <cell r="T13" t="str">
            <v>Produits entretient</v>
          </cell>
          <cell r="U13">
            <v>0</v>
          </cell>
        </row>
        <row r="14">
          <cell r="U14">
            <v>0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BERS"/>
      <sheetName val="CONTENT"/>
      <sheetName val="lOGIN"/>
      <sheetName val="Modalités d'examens CAP HCR"/>
      <sheetName val="Modalités d'examens CAP Cuisine"/>
      <sheetName val="Modalités Epreuves CSR"/>
      <sheetName val="Modalités Epreuves Bac Cuisine"/>
      <sheetName val="Parametrage base"/>
      <sheetName val="Parametrage"/>
      <sheetName val="Calendrier"/>
      <sheetName val="36"/>
      <sheetName val="Menus"/>
      <sheetName val="Progression"/>
    </sheetNames>
    <definedNames>
      <definedName name="MCCDR"/>
      <definedName name="sec_Pro1"/>
      <definedName name="sec_Pro2"/>
      <definedName name="T_CAP"/>
      <definedName name="T_PRO1"/>
      <definedName name="T_PRO2"/>
      <definedName name="tout_Afficher"/>
      <definedName name="tout_Masquer"/>
      <definedName name="un_CAP"/>
      <definedName name="un_Pro1"/>
      <definedName name="un_P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F3">
            <v>35</v>
          </cell>
        </row>
        <row r="4">
          <cell r="F4">
            <v>36</v>
          </cell>
        </row>
        <row r="5">
          <cell r="F5">
            <v>37</v>
          </cell>
        </row>
        <row r="6">
          <cell r="F6">
            <v>38</v>
          </cell>
        </row>
        <row r="7">
          <cell r="F7">
            <v>39</v>
          </cell>
        </row>
        <row r="8">
          <cell r="F8">
            <v>40</v>
          </cell>
        </row>
        <row r="9">
          <cell r="F9">
            <v>41</v>
          </cell>
        </row>
        <row r="10">
          <cell r="F10">
            <v>42</v>
          </cell>
        </row>
        <row r="11">
          <cell r="F11">
            <v>43</v>
          </cell>
        </row>
        <row r="12">
          <cell r="F12">
            <v>44</v>
          </cell>
        </row>
        <row r="13">
          <cell r="F13">
            <v>45</v>
          </cell>
        </row>
        <row r="14">
          <cell r="F14">
            <v>46</v>
          </cell>
        </row>
        <row r="15">
          <cell r="F15">
            <v>47</v>
          </cell>
        </row>
        <row r="16">
          <cell r="F16">
            <v>48</v>
          </cell>
        </row>
        <row r="17">
          <cell r="F17">
            <v>49</v>
          </cell>
        </row>
        <row r="18">
          <cell r="F18">
            <v>50</v>
          </cell>
        </row>
        <row r="19">
          <cell r="F19">
            <v>51</v>
          </cell>
        </row>
        <row r="20">
          <cell r="F20">
            <v>52</v>
          </cell>
        </row>
        <row r="21">
          <cell r="F21">
            <v>53</v>
          </cell>
        </row>
        <row r="22">
          <cell r="F22">
            <v>1</v>
          </cell>
        </row>
        <row r="23">
          <cell r="F23">
            <v>2</v>
          </cell>
        </row>
        <row r="24">
          <cell r="F24">
            <v>3</v>
          </cell>
        </row>
        <row r="25">
          <cell r="F25">
            <v>4</v>
          </cell>
        </row>
        <row r="26">
          <cell r="F26">
            <v>5</v>
          </cell>
        </row>
        <row r="27">
          <cell r="F27">
            <v>6</v>
          </cell>
        </row>
        <row r="28">
          <cell r="F28">
            <v>7</v>
          </cell>
        </row>
        <row r="29">
          <cell r="F29">
            <v>8</v>
          </cell>
        </row>
        <row r="30">
          <cell r="F30">
            <v>9</v>
          </cell>
        </row>
        <row r="31">
          <cell r="F31">
            <v>10</v>
          </cell>
        </row>
        <row r="32">
          <cell r="F32">
            <v>11</v>
          </cell>
        </row>
        <row r="33">
          <cell r="F33">
            <v>12</v>
          </cell>
        </row>
        <row r="34">
          <cell r="F34">
            <v>13</v>
          </cell>
        </row>
        <row r="35">
          <cell r="F35">
            <v>14</v>
          </cell>
        </row>
        <row r="36">
          <cell r="F36">
            <v>15</v>
          </cell>
        </row>
        <row r="37">
          <cell r="F37">
            <v>16</v>
          </cell>
        </row>
        <row r="38">
          <cell r="F38">
            <v>17</v>
          </cell>
        </row>
        <row r="39">
          <cell r="F39">
            <v>18</v>
          </cell>
        </row>
        <row r="40">
          <cell r="F40">
            <v>19</v>
          </cell>
        </row>
        <row r="41">
          <cell r="F41">
            <v>20</v>
          </cell>
        </row>
        <row r="42">
          <cell r="F42">
            <v>21</v>
          </cell>
        </row>
        <row r="43">
          <cell r="F43">
            <v>22</v>
          </cell>
        </row>
        <row r="44">
          <cell r="F44">
            <v>23</v>
          </cell>
        </row>
        <row r="45">
          <cell r="F45">
            <v>24</v>
          </cell>
        </row>
        <row r="46">
          <cell r="F46">
            <v>25</v>
          </cell>
        </row>
        <row r="47">
          <cell r="F47">
            <v>26</v>
          </cell>
        </row>
        <row r="48">
          <cell r="F48">
            <v>27</v>
          </cell>
        </row>
      </sheetData>
      <sheetData sheetId="8">
        <row r="3">
          <cell r="AH3" t="str">
            <v/>
          </cell>
        </row>
        <row r="4">
          <cell r="AH4">
            <v>12</v>
          </cell>
        </row>
        <row r="5">
          <cell r="AH5">
            <v>12</v>
          </cell>
        </row>
        <row r="6">
          <cell r="AH6">
            <v>12</v>
          </cell>
        </row>
        <row r="7">
          <cell r="AH7">
            <v>12</v>
          </cell>
        </row>
        <row r="8">
          <cell r="AH8">
            <v>12</v>
          </cell>
        </row>
        <row r="9">
          <cell r="AH9">
            <v>12</v>
          </cell>
        </row>
        <row r="10">
          <cell r="AH10">
            <v>13</v>
          </cell>
        </row>
        <row r="11">
          <cell r="AH11">
            <v>13</v>
          </cell>
        </row>
        <row r="12">
          <cell r="AH12">
            <v>13</v>
          </cell>
        </row>
        <row r="13">
          <cell r="AH13">
            <v>13</v>
          </cell>
        </row>
        <row r="14">
          <cell r="AH14">
            <v>13</v>
          </cell>
        </row>
        <row r="15">
          <cell r="AH15">
            <v>13</v>
          </cell>
        </row>
        <row r="16">
          <cell r="AH16">
            <v>13</v>
          </cell>
        </row>
        <row r="17">
          <cell r="AH17">
            <v>18</v>
          </cell>
        </row>
        <row r="18">
          <cell r="AH18">
            <v>18</v>
          </cell>
        </row>
        <row r="19">
          <cell r="AH19">
            <v>18</v>
          </cell>
        </row>
        <row r="20">
          <cell r="AH20">
            <v>18</v>
          </cell>
        </row>
        <row r="21">
          <cell r="AH21">
            <v>18</v>
          </cell>
        </row>
        <row r="22">
          <cell r="AH22">
            <v>19</v>
          </cell>
        </row>
        <row r="23">
          <cell r="AH23">
            <v>19</v>
          </cell>
        </row>
        <row r="24">
          <cell r="AH24">
            <v>19</v>
          </cell>
        </row>
        <row r="25">
          <cell r="AH25">
            <v>19</v>
          </cell>
        </row>
        <row r="26">
          <cell r="AH26">
            <v>19</v>
          </cell>
        </row>
        <row r="27">
          <cell r="AH27">
            <v>19</v>
          </cell>
        </row>
        <row r="28">
          <cell r="AH28">
            <v>19</v>
          </cell>
        </row>
        <row r="29">
          <cell r="AH29">
            <v>20</v>
          </cell>
        </row>
        <row r="30">
          <cell r="AH30">
            <v>20</v>
          </cell>
        </row>
        <row r="31">
          <cell r="AH31">
            <v>20</v>
          </cell>
        </row>
        <row r="32">
          <cell r="AH32">
            <v>20</v>
          </cell>
        </row>
        <row r="33">
          <cell r="AH33">
            <v>20</v>
          </cell>
        </row>
        <row r="34">
          <cell r="AH34">
            <v>20</v>
          </cell>
        </row>
        <row r="35">
          <cell r="AH35">
            <v>20</v>
          </cell>
        </row>
        <row r="36">
          <cell r="AH36" t="str">
            <v/>
          </cell>
        </row>
        <row r="37">
          <cell r="AH37" t="str">
            <v/>
          </cell>
        </row>
        <row r="38">
          <cell r="AH38" t="str">
            <v/>
          </cell>
        </row>
        <row r="39">
          <cell r="AH39" t="str">
            <v/>
          </cell>
        </row>
        <row r="40">
          <cell r="AH40" t="str">
            <v/>
          </cell>
        </row>
        <row r="41">
          <cell r="AH41" t="str">
            <v/>
          </cell>
        </row>
        <row r="42">
          <cell r="AH42" t="str">
            <v/>
          </cell>
        </row>
        <row r="43">
          <cell r="AH43" t="str">
            <v/>
          </cell>
        </row>
        <row r="44">
          <cell r="AH44" t="str">
            <v/>
          </cell>
        </row>
        <row r="45">
          <cell r="AH45" t="str">
            <v/>
          </cell>
        </row>
        <row r="46">
          <cell r="AH46" t="str">
            <v/>
          </cell>
        </row>
        <row r="47">
          <cell r="AH47" t="str">
            <v/>
          </cell>
        </row>
        <row r="48">
          <cell r="AH48" t="str">
            <v/>
          </cell>
        </row>
        <row r="49">
          <cell r="AH49" t="str">
            <v/>
          </cell>
        </row>
        <row r="50">
          <cell r="AH50" t="str">
            <v/>
          </cell>
        </row>
        <row r="51">
          <cell r="AH51" t="str">
            <v/>
          </cell>
        </row>
        <row r="52">
          <cell r="AH52" t="str">
            <v/>
          </cell>
        </row>
        <row r="53">
          <cell r="AH53" t="str">
            <v/>
          </cell>
        </row>
        <row r="54">
          <cell r="AH54" t="str">
            <v/>
          </cell>
        </row>
        <row r="55">
          <cell r="AH55" t="str">
            <v/>
          </cell>
        </row>
        <row r="56">
          <cell r="AH56" t="str">
            <v/>
          </cell>
        </row>
        <row r="57">
          <cell r="AH57" t="str">
            <v/>
          </cell>
        </row>
        <row r="58">
          <cell r="AH58" t="str">
            <v/>
          </cell>
        </row>
        <row r="59">
          <cell r="AH59" t="str">
            <v/>
          </cell>
        </row>
        <row r="60">
          <cell r="AH60" t="str">
            <v/>
          </cell>
        </row>
        <row r="61">
          <cell r="AH61" t="str">
            <v/>
          </cell>
        </row>
        <row r="62">
          <cell r="AH62" t="str">
            <v/>
          </cell>
        </row>
        <row r="63">
          <cell r="AH63" t="str">
            <v/>
          </cell>
        </row>
        <row r="64">
          <cell r="AH64" t="str">
            <v/>
          </cell>
        </row>
        <row r="65">
          <cell r="AH65" t="str">
            <v/>
          </cell>
        </row>
        <row r="66">
          <cell r="AH66" t="str">
            <v/>
          </cell>
        </row>
        <row r="67">
          <cell r="AH67" t="str">
            <v/>
          </cell>
        </row>
        <row r="68">
          <cell r="AH68" t="str">
            <v/>
          </cell>
        </row>
        <row r="69">
          <cell r="AH69" t="str">
            <v/>
          </cell>
        </row>
        <row r="70">
          <cell r="AH70" t="str">
            <v/>
          </cell>
        </row>
        <row r="71">
          <cell r="AH71" t="str">
            <v/>
          </cell>
        </row>
        <row r="72">
          <cell r="AH72" t="str">
            <v/>
          </cell>
        </row>
        <row r="73">
          <cell r="AH73" t="str">
            <v/>
          </cell>
        </row>
        <row r="74">
          <cell r="AH74" t="str">
            <v/>
          </cell>
        </row>
        <row r="75">
          <cell r="AH75" t="str">
            <v/>
          </cell>
        </row>
        <row r="76">
          <cell r="AH76" t="str">
            <v/>
          </cell>
        </row>
        <row r="77">
          <cell r="AH77" t="str">
            <v/>
          </cell>
        </row>
        <row r="78">
          <cell r="AH78" t="str">
            <v/>
          </cell>
        </row>
        <row r="79">
          <cell r="AH79" t="str">
            <v/>
          </cell>
        </row>
        <row r="80">
          <cell r="AH80" t="str">
            <v/>
          </cell>
        </row>
        <row r="81">
          <cell r="AH81" t="str">
            <v/>
          </cell>
        </row>
        <row r="82">
          <cell r="AH82" t="str">
            <v/>
          </cell>
        </row>
        <row r="83">
          <cell r="AH83" t="str">
            <v/>
          </cell>
        </row>
        <row r="84">
          <cell r="AH84" t="str">
            <v/>
          </cell>
        </row>
        <row r="85">
          <cell r="AH85" t="str">
            <v/>
          </cell>
        </row>
        <row r="86">
          <cell r="AH86" t="str">
            <v/>
          </cell>
        </row>
        <row r="87">
          <cell r="AH87" t="str">
            <v/>
          </cell>
        </row>
        <row r="88">
          <cell r="AH88" t="str">
            <v/>
          </cell>
        </row>
        <row r="89">
          <cell r="AH89" t="str">
            <v/>
          </cell>
        </row>
        <row r="90">
          <cell r="AH90" t="str">
            <v/>
          </cell>
        </row>
        <row r="91">
          <cell r="AH91" t="str">
            <v/>
          </cell>
        </row>
        <row r="92">
          <cell r="AH92" t="str">
            <v/>
          </cell>
        </row>
        <row r="93">
          <cell r="AH93" t="str">
            <v/>
          </cell>
        </row>
        <row r="94">
          <cell r="AH94" t="str">
            <v/>
          </cell>
        </row>
        <row r="95">
          <cell r="AH95" t="str">
            <v/>
          </cell>
        </row>
        <row r="96">
          <cell r="AH96" t="str">
            <v/>
          </cell>
        </row>
        <row r="97">
          <cell r="AH97" t="str">
            <v/>
          </cell>
        </row>
        <row r="98">
          <cell r="AH98" t="str">
            <v/>
          </cell>
        </row>
        <row r="99">
          <cell r="AH99" t="str">
            <v/>
          </cell>
        </row>
        <row r="100">
          <cell r="AH100" t="str">
            <v/>
          </cell>
        </row>
        <row r="101">
          <cell r="AH101" t="str">
            <v/>
          </cell>
        </row>
        <row r="102">
          <cell r="AH102" t="str">
            <v/>
          </cell>
        </row>
        <row r="103">
          <cell r="AH103" t="str">
            <v/>
          </cell>
        </row>
        <row r="104">
          <cell r="AH104" t="str">
            <v/>
          </cell>
        </row>
        <row r="105">
          <cell r="AH105" t="str">
            <v/>
          </cell>
        </row>
        <row r="106">
          <cell r="AH106" t="str">
            <v/>
          </cell>
        </row>
        <row r="107">
          <cell r="AH107" t="str">
            <v/>
          </cell>
        </row>
        <row r="108">
          <cell r="AH108" t="str">
            <v/>
          </cell>
        </row>
        <row r="109">
          <cell r="AH109" t="str">
            <v/>
          </cell>
        </row>
        <row r="110">
          <cell r="AH110" t="str">
            <v/>
          </cell>
        </row>
        <row r="111">
          <cell r="AH111" t="str">
            <v/>
          </cell>
        </row>
        <row r="112">
          <cell r="AH112" t="str">
            <v/>
          </cell>
        </row>
        <row r="113">
          <cell r="AH113" t="str">
            <v/>
          </cell>
        </row>
        <row r="114">
          <cell r="AH114" t="str">
            <v/>
          </cell>
        </row>
        <row r="115">
          <cell r="AH115" t="str">
            <v/>
          </cell>
        </row>
        <row r="116">
          <cell r="AH116" t="str">
            <v/>
          </cell>
        </row>
        <row r="117">
          <cell r="AH117" t="str">
            <v/>
          </cell>
        </row>
        <row r="118">
          <cell r="AH118" t="str">
            <v/>
          </cell>
        </row>
        <row r="119">
          <cell r="AH119" t="str">
            <v/>
          </cell>
        </row>
        <row r="120">
          <cell r="AH120" t="str">
            <v/>
          </cell>
        </row>
        <row r="121">
          <cell r="AH121" t="str">
            <v/>
          </cell>
        </row>
        <row r="122">
          <cell r="AH122" t="str">
            <v/>
          </cell>
        </row>
        <row r="123">
          <cell r="AH123" t="str">
            <v/>
          </cell>
        </row>
        <row r="124">
          <cell r="AH124" t="str">
            <v/>
          </cell>
        </row>
        <row r="125">
          <cell r="AH125" t="str">
            <v/>
          </cell>
        </row>
        <row r="126">
          <cell r="AH126" t="str">
            <v/>
          </cell>
        </row>
        <row r="127">
          <cell r="AH127" t="str">
            <v/>
          </cell>
        </row>
        <row r="128">
          <cell r="AH128" t="str">
            <v/>
          </cell>
        </row>
        <row r="129">
          <cell r="AH129" t="str">
            <v/>
          </cell>
        </row>
        <row r="130">
          <cell r="AH130" t="str">
            <v/>
          </cell>
        </row>
        <row r="131">
          <cell r="AH131" t="str">
            <v/>
          </cell>
        </row>
        <row r="132">
          <cell r="AH132" t="str">
            <v/>
          </cell>
        </row>
        <row r="133">
          <cell r="AH133" t="str">
            <v/>
          </cell>
        </row>
        <row r="134">
          <cell r="AH134" t="str">
            <v/>
          </cell>
        </row>
        <row r="135">
          <cell r="AH135" t="str">
            <v/>
          </cell>
        </row>
        <row r="136">
          <cell r="AH136" t="str">
            <v/>
          </cell>
        </row>
        <row r="137">
          <cell r="AH137" t="str">
            <v/>
          </cell>
        </row>
        <row r="138">
          <cell r="AH138" t="str">
            <v/>
          </cell>
        </row>
        <row r="139">
          <cell r="AH139" t="str">
            <v/>
          </cell>
        </row>
        <row r="140">
          <cell r="AH140" t="str">
            <v/>
          </cell>
        </row>
        <row r="141">
          <cell r="AH141" t="str">
            <v/>
          </cell>
        </row>
        <row r="142">
          <cell r="AH142" t="str">
            <v/>
          </cell>
        </row>
        <row r="143">
          <cell r="AH143" t="str">
            <v/>
          </cell>
        </row>
        <row r="144">
          <cell r="AH144" t="str">
            <v/>
          </cell>
        </row>
        <row r="145">
          <cell r="AH145" t="str">
            <v/>
          </cell>
        </row>
        <row r="146">
          <cell r="AH146" t="str">
            <v/>
          </cell>
        </row>
        <row r="147">
          <cell r="AH147" t="str">
            <v/>
          </cell>
        </row>
        <row r="148">
          <cell r="AH148" t="str">
            <v/>
          </cell>
        </row>
        <row r="149">
          <cell r="AH149" t="str">
            <v/>
          </cell>
        </row>
        <row r="150">
          <cell r="AH150" t="str">
            <v/>
          </cell>
        </row>
        <row r="151">
          <cell r="AH151" t="str">
            <v/>
          </cell>
        </row>
        <row r="152">
          <cell r="AH152" t="str">
            <v/>
          </cell>
        </row>
        <row r="153">
          <cell r="AH153" t="str">
            <v/>
          </cell>
        </row>
        <row r="154">
          <cell r="AH154" t="str">
            <v/>
          </cell>
        </row>
        <row r="155">
          <cell r="AH155" t="str">
            <v/>
          </cell>
        </row>
        <row r="156">
          <cell r="AH156" t="str">
            <v/>
          </cell>
        </row>
        <row r="157">
          <cell r="AH157" t="str">
            <v/>
          </cell>
        </row>
        <row r="158">
          <cell r="AH158" t="str">
            <v/>
          </cell>
        </row>
        <row r="159">
          <cell r="AH159" t="str">
            <v/>
          </cell>
        </row>
        <row r="160">
          <cell r="AH160" t="str">
            <v/>
          </cell>
        </row>
        <row r="161">
          <cell r="AH161" t="str">
            <v/>
          </cell>
        </row>
        <row r="162">
          <cell r="AH162" t="str">
            <v/>
          </cell>
        </row>
        <row r="163">
          <cell r="AH163" t="str">
            <v/>
          </cell>
        </row>
        <row r="164">
          <cell r="AH164" t="str">
            <v/>
          </cell>
        </row>
        <row r="165">
          <cell r="AH165" t="str">
            <v/>
          </cell>
        </row>
        <row r="166">
          <cell r="AH166" t="str">
            <v/>
          </cell>
        </row>
        <row r="167">
          <cell r="AH167" t="str">
            <v/>
          </cell>
        </row>
        <row r="168">
          <cell r="AH168" t="str">
            <v/>
          </cell>
        </row>
        <row r="169">
          <cell r="AH169" t="str">
            <v/>
          </cell>
        </row>
        <row r="170">
          <cell r="AH170" t="str">
            <v/>
          </cell>
        </row>
        <row r="171">
          <cell r="AH171" t="str">
            <v/>
          </cell>
        </row>
        <row r="172">
          <cell r="AH172" t="str">
            <v/>
          </cell>
        </row>
        <row r="173">
          <cell r="AH173" t="str">
            <v/>
          </cell>
        </row>
        <row r="174">
          <cell r="AH174" t="str">
            <v/>
          </cell>
        </row>
        <row r="175">
          <cell r="AH175" t="str">
            <v/>
          </cell>
        </row>
        <row r="176">
          <cell r="AH176" t="str">
            <v/>
          </cell>
        </row>
        <row r="177">
          <cell r="AH177" t="str">
            <v/>
          </cell>
        </row>
        <row r="178">
          <cell r="AH178" t="str">
            <v/>
          </cell>
        </row>
        <row r="179">
          <cell r="AH179" t="str">
            <v/>
          </cell>
        </row>
        <row r="180">
          <cell r="AH180" t="str">
            <v/>
          </cell>
        </row>
        <row r="181">
          <cell r="AH181" t="str">
            <v/>
          </cell>
        </row>
        <row r="182">
          <cell r="AH182" t="str">
            <v/>
          </cell>
        </row>
        <row r="183">
          <cell r="AH183" t="str">
            <v/>
          </cell>
        </row>
        <row r="184">
          <cell r="AH184" t="str">
            <v/>
          </cell>
        </row>
        <row r="185">
          <cell r="AH185" t="str">
            <v/>
          </cell>
        </row>
        <row r="186">
          <cell r="AH186" t="str">
            <v/>
          </cell>
        </row>
        <row r="187">
          <cell r="AH187" t="str">
            <v/>
          </cell>
        </row>
        <row r="188">
          <cell r="AH188" t="str">
            <v/>
          </cell>
        </row>
        <row r="189">
          <cell r="AH189" t="str">
            <v/>
          </cell>
        </row>
        <row r="190">
          <cell r="AH190" t="str">
            <v/>
          </cell>
        </row>
        <row r="191">
          <cell r="AH191" t="str">
            <v/>
          </cell>
        </row>
        <row r="192">
          <cell r="AH192" t="str">
            <v/>
          </cell>
        </row>
        <row r="193">
          <cell r="AH193" t="str">
            <v/>
          </cell>
        </row>
        <row r="194">
          <cell r="AH194" t="str">
            <v/>
          </cell>
        </row>
        <row r="195">
          <cell r="AH195" t="str">
            <v/>
          </cell>
        </row>
        <row r="196">
          <cell r="AH196" t="str">
            <v/>
          </cell>
        </row>
        <row r="197">
          <cell r="AH197" t="str">
            <v/>
          </cell>
        </row>
        <row r="198">
          <cell r="AH198" t="str">
            <v/>
          </cell>
        </row>
        <row r="199">
          <cell r="AH199" t="str">
            <v/>
          </cell>
        </row>
        <row r="200">
          <cell r="AH200" t="str">
            <v/>
          </cell>
        </row>
        <row r="201">
          <cell r="AH201" t="str">
            <v/>
          </cell>
        </row>
        <row r="202">
          <cell r="AH202" t="str">
            <v/>
          </cell>
        </row>
        <row r="203">
          <cell r="AH203" t="str">
            <v/>
          </cell>
        </row>
        <row r="204">
          <cell r="AH204" t="str">
            <v/>
          </cell>
        </row>
        <row r="205">
          <cell r="AH205" t="str">
            <v/>
          </cell>
        </row>
        <row r="206">
          <cell r="AH206" t="str">
            <v/>
          </cell>
        </row>
        <row r="207">
          <cell r="AH207" t="str">
            <v/>
          </cell>
        </row>
        <row r="208">
          <cell r="AH208" t="str">
            <v/>
          </cell>
        </row>
        <row r="209">
          <cell r="AH209" t="str">
            <v/>
          </cell>
        </row>
        <row r="210">
          <cell r="AH210" t="str">
            <v/>
          </cell>
        </row>
        <row r="211">
          <cell r="AH211" t="str">
            <v/>
          </cell>
        </row>
        <row r="212">
          <cell r="AH212" t="str">
            <v/>
          </cell>
        </row>
        <row r="213">
          <cell r="AH213" t="str">
            <v/>
          </cell>
        </row>
        <row r="214">
          <cell r="AH214" t="str">
            <v/>
          </cell>
        </row>
        <row r="215">
          <cell r="AH215" t="str">
            <v/>
          </cell>
        </row>
        <row r="216">
          <cell r="AH216" t="str">
            <v/>
          </cell>
        </row>
        <row r="217">
          <cell r="AH217" t="str">
            <v/>
          </cell>
        </row>
        <row r="218">
          <cell r="AH218" t="str">
            <v/>
          </cell>
        </row>
        <row r="219">
          <cell r="AH219" t="str">
            <v/>
          </cell>
        </row>
        <row r="220">
          <cell r="AH220" t="str">
            <v/>
          </cell>
        </row>
        <row r="221">
          <cell r="AH221" t="str">
            <v/>
          </cell>
        </row>
        <row r="222">
          <cell r="AH222" t="str">
            <v/>
          </cell>
        </row>
        <row r="223">
          <cell r="AH223" t="str">
            <v/>
          </cell>
        </row>
        <row r="224">
          <cell r="AH224" t="str">
            <v/>
          </cell>
        </row>
        <row r="225">
          <cell r="AH225" t="str">
            <v/>
          </cell>
        </row>
        <row r="226">
          <cell r="AH226" t="str">
            <v/>
          </cell>
        </row>
        <row r="227">
          <cell r="AH227" t="str">
            <v/>
          </cell>
        </row>
        <row r="228">
          <cell r="AH228" t="str">
            <v/>
          </cell>
        </row>
        <row r="229">
          <cell r="AH229" t="str">
            <v/>
          </cell>
        </row>
        <row r="230">
          <cell r="AH230" t="str">
            <v/>
          </cell>
        </row>
        <row r="231">
          <cell r="AH231" t="str">
            <v/>
          </cell>
        </row>
        <row r="232">
          <cell r="AH232" t="str">
            <v/>
          </cell>
        </row>
        <row r="233">
          <cell r="AH233" t="str">
            <v/>
          </cell>
        </row>
        <row r="234">
          <cell r="AH234" t="str">
            <v/>
          </cell>
        </row>
        <row r="235">
          <cell r="AH235" t="str">
            <v/>
          </cell>
        </row>
        <row r="236">
          <cell r="AH236" t="str">
            <v/>
          </cell>
        </row>
        <row r="237">
          <cell r="AH237" t="str">
            <v/>
          </cell>
        </row>
        <row r="238">
          <cell r="AH238" t="str">
            <v/>
          </cell>
        </row>
        <row r="239">
          <cell r="AH239" t="str">
            <v/>
          </cell>
        </row>
        <row r="240">
          <cell r="AH240" t="str">
            <v/>
          </cell>
        </row>
        <row r="241">
          <cell r="AH241" t="str">
            <v/>
          </cell>
        </row>
        <row r="242">
          <cell r="AH242" t="str">
            <v/>
          </cell>
        </row>
        <row r="243">
          <cell r="AH243" t="str">
            <v/>
          </cell>
        </row>
        <row r="244">
          <cell r="AH244" t="str">
            <v/>
          </cell>
        </row>
        <row r="245">
          <cell r="AH245" t="str">
            <v/>
          </cell>
        </row>
        <row r="246">
          <cell r="AH246" t="str">
            <v/>
          </cell>
        </row>
        <row r="247">
          <cell r="AH247" t="str">
            <v/>
          </cell>
        </row>
        <row r="248">
          <cell r="AH248" t="str">
            <v/>
          </cell>
        </row>
        <row r="249">
          <cell r="AH249" t="str">
            <v/>
          </cell>
        </row>
        <row r="250">
          <cell r="AH250" t="str">
            <v/>
          </cell>
        </row>
        <row r="251">
          <cell r="AH251" t="str">
            <v/>
          </cell>
        </row>
        <row r="252">
          <cell r="AH252" t="str">
            <v/>
          </cell>
        </row>
        <row r="253">
          <cell r="AH253" t="str">
            <v/>
          </cell>
        </row>
        <row r="254">
          <cell r="AH254" t="str">
            <v/>
          </cell>
        </row>
        <row r="255">
          <cell r="AH255" t="str">
            <v/>
          </cell>
        </row>
        <row r="256">
          <cell r="AH256" t="str">
            <v/>
          </cell>
        </row>
        <row r="257">
          <cell r="AH257" t="str">
            <v/>
          </cell>
        </row>
        <row r="258">
          <cell r="AH258" t="str">
            <v/>
          </cell>
        </row>
        <row r="259">
          <cell r="AH259" t="str">
            <v/>
          </cell>
        </row>
        <row r="260">
          <cell r="AH260" t="str">
            <v/>
          </cell>
        </row>
        <row r="261">
          <cell r="AH261" t="str">
            <v/>
          </cell>
        </row>
        <row r="262">
          <cell r="AH262" t="str">
            <v/>
          </cell>
        </row>
        <row r="263">
          <cell r="AH263" t="str">
            <v/>
          </cell>
        </row>
        <row r="264">
          <cell r="AH264" t="str">
            <v/>
          </cell>
        </row>
        <row r="265">
          <cell r="AH265" t="str">
            <v/>
          </cell>
        </row>
        <row r="266">
          <cell r="AH266" t="str">
            <v/>
          </cell>
        </row>
        <row r="267">
          <cell r="AH267" t="str">
            <v/>
          </cell>
        </row>
        <row r="268">
          <cell r="AH268" t="str">
            <v/>
          </cell>
        </row>
        <row r="269">
          <cell r="AH269" t="str">
            <v/>
          </cell>
        </row>
        <row r="270">
          <cell r="AH270" t="str">
            <v/>
          </cell>
        </row>
        <row r="271">
          <cell r="AH271" t="str">
            <v/>
          </cell>
        </row>
        <row r="272">
          <cell r="AH272" t="str">
            <v/>
          </cell>
        </row>
        <row r="273">
          <cell r="AH273" t="str">
            <v/>
          </cell>
        </row>
        <row r="274">
          <cell r="AH274" t="str">
            <v/>
          </cell>
        </row>
        <row r="275">
          <cell r="AH275" t="str">
            <v/>
          </cell>
        </row>
        <row r="276">
          <cell r="AH276" t="str">
            <v/>
          </cell>
        </row>
        <row r="277">
          <cell r="AH277" t="str">
            <v/>
          </cell>
        </row>
        <row r="278">
          <cell r="AH278" t="str">
            <v/>
          </cell>
        </row>
        <row r="279">
          <cell r="AH279" t="str">
            <v/>
          </cell>
        </row>
        <row r="280">
          <cell r="AH280" t="str">
            <v/>
          </cell>
        </row>
        <row r="281">
          <cell r="AH281" t="str">
            <v/>
          </cell>
        </row>
        <row r="282">
          <cell r="AH282" t="str">
            <v/>
          </cell>
        </row>
        <row r="283">
          <cell r="AH283" t="str">
            <v/>
          </cell>
        </row>
        <row r="284">
          <cell r="AH284" t="str">
            <v/>
          </cell>
        </row>
        <row r="285">
          <cell r="AH285" t="str">
            <v/>
          </cell>
        </row>
        <row r="286">
          <cell r="AH286" t="str">
            <v/>
          </cell>
        </row>
        <row r="287">
          <cell r="AH287" t="str">
            <v/>
          </cell>
        </row>
        <row r="288">
          <cell r="AH288" t="str">
            <v/>
          </cell>
        </row>
        <row r="289">
          <cell r="AH289" t="str">
            <v/>
          </cell>
        </row>
        <row r="290">
          <cell r="AH290" t="str">
            <v/>
          </cell>
        </row>
        <row r="291">
          <cell r="AH291" t="str">
            <v/>
          </cell>
        </row>
        <row r="292">
          <cell r="AH292" t="str">
            <v/>
          </cell>
        </row>
        <row r="293">
          <cell r="AH293" t="str">
            <v/>
          </cell>
        </row>
        <row r="294">
          <cell r="AH294" t="str">
            <v/>
          </cell>
        </row>
        <row r="295">
          <cell r="AH295" t="str">
            <v/>
          </cell>
        </row>
        <row r="296">
          <cell r="AH296" t="str">
            <v/>
          </cell>
        </row>
        <row r="297">
          <cell r="AH297" t="str">
            <v/>
          </cell>
        </row>
        <row r="298">
          <cell r="AH298" t="str">
            <v/>
          </cell>
        </row>
        <row r="299">
          <cell r="AH299" t="str">
            <v/>
          </cell>
        </row>
        <row r="300">
          <cell r="AH300" t="str">
            <v/>
          </cell>
        </row>
        <row r="301">
          <cell r="AH301" t="str">
            <v/>
          </cell>
        </row>
        <row r="302">
          <cell r="AH302" t="str">
            <v/>
          </cell>
        </row>
        <row r="303">
          <cell r="AH303" t="str">
            <v/>
          </cell>
        </row>
        <row r="304">
          <cell r="AH304" t="str">
            <v/>
          </cell>
        </row>
        <row r="305">
          <cell r="AH305" t="str">
            <v/>
          </cell>
        </row>
        <row r="306">
          <cell r="AH306" t="str">
            <v/>
          </cell>
        </row>
        <row r="307">
          <cell r="AH307" t="str">
            <v/>
          </cell>
        </row>
        <row r="308">
          <cell r="AH308" t="str">
            <v/>
          </cell>
        </row>
        <row r="309">
          <cell r="AH309" t="str">
            <v/>
          </cell>
        </row>
        <row r="310">
          <cell r="AH310" t="str">
            <v/>
          </cell>
        </row>
        <row r="311">
          <cell r="AH311" t="str">
            <v/>
          </cell>
        </row>
        <row r="312">
          <cell r="AH312" t="str">
            <v/>
          </cell>
        </row>
        <row r="313">
          <cell r="AH313" t="str">
            <v/>
          </cell>
        </row>
        <row r="314">
          <cell r="AH314" t="str">
            <v/>
          </cell>
        </row>
        <row r="315">
          <cell r="AH315" t="str">
            <v/>
          </cell>
        </row>
        <row r="316">
          <cell r="AH316" t="str">
            <v/>
          </cell>
        </row>
        <row r="317">
          <cell r="AH317" t="str">
            <v/>
          </cell>
        </row>
        <row r="318">
          <cell r="AH318" t="str">
            <v/>
          </cell>
        </row>
        <row r="319">
          <cell r="AH319" t="str">
            <v/>
          </cell>
        </row>
        <row r="320">
          <cell r="AH320" t="str">
            <v/>
          </cell>
        </row>
        <row r="321">
          <cell r="AH321" t="str">
            <v/>
          </cell>
        </row>
        <row r="322">
          <cell r="AH322" t="str">
            <v/>
          </cell>
        </row>
        <row r="323">
          <cell r="AH323" t="str">
            <v/>
          </cell>
        </row>
        <row r="324">
          <cell r="AH324" t="str">
            <v/>
          </cell>
        </row>
        <row r="325">
          <cell r="AH325" t="str">
            <v/>
          </cell>
        </row>
        <row r="326">
          <cell r="AH326" t="str">
            <v/>
          </cell>
        </row>
        <row r="327">
          <cell r="AH327" t="str">
            <v/>
          </cell>
        </row>
        <row r="328">
          <cell r="AH328" t="str">
            <v/>
          </cell>
        </row>
        <row r="329">
          <cell r="AH329" t="str">
            <v/>
          </cell>
        </row>
        <row r="330">
          <cell r="AH330" t="str">
            <v/>
          </cell>
        </row>
        <row r="331">
          <cell r="AH331" t="str">
            <v/>
          </cell>
        </row>
        <row r="332">
          <cell r="AH332" t="str">
            <v/>
          </cell>
        </row>
        <row r="333">
          <cell r="AH333" t="str">
            <v/>
          </cell>
        </row>
        <row r="334">
          <cell r="AH334" t="str">
            <v/>
          </cell>
        </row>
        <row r="335">
          <cell r="AH335" t="str">
            <v/>
          </cell>
        </row>
        <row r="336">
          <cell r="AH336" t="str">
            <v/>
          </cell>
        </row>
        <row r="337">
          <cell r="AH337" t="str">
            <v/>
          </cell>
        </row>
      </sheetData>
      <sheetData sheetId="9">
        <row r="3">
          <cell r="AN3">
            <v>44927</v>
          </cell>
          <cell r="AO3">
            <v>45292</v>
          </cell>
        </row>
        <row r="4">
          <cell r="AN4">
            <v>45025</v>
          </cell>
          <cell r="AO4">
            <v>45382</v>
          </cell>
        </row>
        <row r="5">
          <cell r="AN5">
            <v>45026</v>
          </cell>
          <cell r="AO5">
            <v>45383</v>
          </cell>
        </row>
        <row r="6">
          <cell r="AN6">
            <v>45047</v>
          </cell>
          <cell r="AO6">
            <v>45413</v>
          </cell>
        </row>
        <row r="7">
          <cell r="AN7">
            <v>45054</v>
          </cell>
          <cell r="AO7">
            <v>45420</v>
          </cell>
        </row>
        <row r="8">
          <cell r="AN8">
            <v>45064</v>
          </cell>
          <cell r="AO8">
            <v>45421</v>
          </cell>
        </row>
        <row r="9">
          <cell r="AN9">
            <v>45074</v>
          </cell>
          <cell r="AO9">
            <v>45431</v>
          </cell>
        </row>
        <row r="10">
          <cell r="AN10">
            <v>45075</v>
          </cell>
          <cell r="AO10">
            <v>45432</v>
          </cell>
        </row>
        <row r="11">
          <cell r="AN11">
            <v>45121</v>
          </cell>
          <cell r="AO11">
            <v>45487</v>
          </cell>
        </row>
        <row r="12">
          <cell r="AN12">
            <v>45153</v>
          </cell>
          <cell r="AO12">
            <v>45519</v>
          </cell>
        </row>
        <row r="13">
          <cell r="AN13">
            <v>45231</v>
          </cell>
          <cell r="AO13">
            <v>45597</v>
          </cell>
        </row>
        <row r="14">
          <cell r="AN14">
            <v>45241</v>
          </cell>
          <cell r="AO14">
            <v>45607</v>
          </cell>
        </row>
        <row r="15">
          <cell r="AN15">
            <v>45285</v>
          </cell>
          <cell r="AO15">
            <v>45651</v>
          </cell>
        </row>
        <row r="18">
          <cell r="AN18">
            <v>43</v>
          </cell>
        </row>
        <row r="19">
          <cell r="AN19">
            <v>44</v>
          </cell>
        </row>
        <row r="20">
          <cell r="AN20">
            <v>52</v>
          </cell>
        </row>
        <row r="21">
          <cell r="AN21">
            <v>1</v>
          </cell>
        </row>
        <row r="22">
          <cell r="AN22">
            <v>8</v>
          </cell>
        </row>
        <row r="23">
          <cell r="AN23">
            <v>9</v>
          </cell>
        </row>
        <row r="24">
          <cell r="AN24">
            <v>16</v>
          </cell>
        </row>
        <row r="25">
          <cell r="AN25">
            <v>17</v>
          </cell>
        </row>
      </sheetData>
      <sheetData sheetId="10"/>
      <sheetData sheetId="1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s"/>
      <sheetName val="Calendrier"/>
      <sheetName val="Feuil3"/>
    </sheetNames>
    <sheetDataSet>
      <sheetData sheetId="0"/>
      <sheetData sheetId="1">
        <row r="3">
          <cell r="A3">
            <v>35</v>
          </cell>
        </row>
        <row r="4">
          <cell r="A4">
            <v>35</v>
          </cell>
        </row>
        <row r="5">
          <cell r="A5">
            <v>35</v>
          </cell>
        </row>
        <row r="6">
          <cell r="A6">
            <v>36</v>
          </cell>
        </row>
        <row r="7">
          <cell r="A7">
            <v>36</v>
          </cell>
        </row>
        <row r="8">
          <cell r="A8">
            <v>36</v>
          </cell>
        </row>
        <row r="9">
          <cell r="A9">
            <v>36</v>
          </cell>
        </row>
        <row r="10">
          <cell r="A10">
            <v>36</v>
          </cell>
        </row>
        <row r="11">
          <cell r="A11">
            <v>36</v>
          </cell>
        </row>
        <row r="12">
          <cell r="A12">
            <v>36</v>
          </cell>
        </row>
        <row r="13">
          <cell r="A13">
            <v>37</v>
          </cell>
        </row>
        <row r="14">
          <cell r="A14">
            <v>37</v>
          </cell>
        </row>
        <row r="15">
          <cell r="A15">
            <v>37</v>
          </cell>
        </row>
        <row r="16">
          <cell r="A16">
            <v>37</v>
          </cell>
        </row>
        <row r="17">
          <cell r="A17">
            <v>37</v>
          </cell>
        </row>
        <row r="18">
          <cell r="A18">
            <v>37</v>
          </cell>
        </row>
        <row r="19">
          <cell r="A19">
            <v>37</v>
          </cell>
        </row>
        <row r="20">
          <cell r="A20">
            <v>38</v>
          </cell>
        </row>
        <row r="21">
          <cell r="A21">
            <v>38</v>
          </cell>
        </row>
        <row r="22">
          <cell r="A22">
            <v>38</v>
          </cell>
        </row>
        <row r="23">
          <cell r="A23">
            <v>38</v>
          </cell>
        </row>
        <row r="24">
          <cell r="A24">
            <v>38</v>
          </cell>
        </row>
        <row r="25">
          <cell r="A25">
            <v>38</v>
          </cell>
        </row>
        <row r="26">
          <cell r="A26">
            <v>38</v>
          </cell>
        </row>
        <row r="27">
          <cell r="A27">
            <v>39</v>
          </cell>
        </row>
        <row r="28">
          <cell r="A28">
            <v>39</v>
          </cell>
        </row>
        <row r="29">
          <cell r="A29">
            <v>39</v>
          </cell>
        </row>
        <row r="30">
          <cell r="A30">
            <v>39</v>
          </cell>
        </row>
        <row r="31">
          <cell r="A31">
            <v>39</v>
          </cell>
        </row>
        <row r="32">
          <cell r="A32">
            <v>39</v>
          </cell>
        </row>
        <row r="33">
          <cell r="A33" t="str">
            <v/>
          </cell>
        </row>
        <row r="35">
          <cell r="A35" t="str">
            <v>Sem</v>
          </cell>
        </row>
        <row r="36">
          <cell r="A36">
            <v>44</v>
          </cell>
          <cell r="U36" t="str">
            <v/>
          </cell>
        </row>
        <row r="37">
          <cell r="A37">
            <v>44</v>
          </cell>
        </row>
        <row r="38">
          <cell r="A38">
            <v>44</v>
          </cell>
        </row>
        <row r="39">
          <cell r="A39">
            <v>44</v>
          </cell>
        </row>
        <row r="40">
          <cell r="A40">
            <v>44</v>
          </cell>
        </row>
        <row r="41">
          <cell r="A41">
            <v>45</v>
          </cell>
        </row>
        <row r="42">
          <cell r="A42">
            <v>45</v>
          </cell>
        </row>
        <row r="43">
          <cell r="A43">
            <v>45</v>
          </cell>
        </row>
        <row r="44">
          <cell r="A44">
            <v>45</v>
          </cell>
        </row>
        <row r="45">
          <cell r="A45">
            <v>45</v>
          </cell>
        </row>
        <row r="46">
          <cell r="A46">
            <v>45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46</v>
          </cell>
        </row>
        <row r="50">
          <cell r="A50">
            <v>46</v>
          </cell>
        </row>
        <row r="51">
          <cell r="A51">
            <v>46</v>
          </cell>
        </row>
        <row r="52">
          <cell r="A52">
            <v>46</v>
          </cell>
        </row>
        <row r="53">
          <cell r="A53">
            <v>46</v>
          </cell>
        </row>
        <row r="54">
          <cell r="A54">
            <v>46</v>
          </cell>
        </row>
        <row r="55">
          <cell r="A55">
            <v>47</v>
          </cell>
        </row>
        <row r="56">
          <cell r="A56">
            <v>47</v>
          </cell>
        </row>
        <row r="57">
          <cell r="A57">
            <v>47</v>
          </cell>
        </row>
        <row r="58">
          <cell r="A58">
            <v>47</v>
          </cell>
        </row>
        <row r="59">
          <cell r="A59">
            <v>47</v>
          </cell>
        </row>
        <row r="60">
          <cell r="A60">
            <v>47</v>
          </cell>
        </row>
        <row r="61">
          <cell r="A61">
            <v>47</v>
          </cell>
        </row>
        <row r="62">
          <cell r="A62">
            <v>48</v>
          </cell>
        </row>
        <row r="63">
          <cell r="A63">
            <v>48</v>
          </cell>
        </row>
        <row r="64">
          <cell r="A64">
            <v>48</v>
          </cell>
        </row>
        <row r="65">
          <cell r="A65">
            <v>48</v>
          </cell>
        </row>
        <row r="66">
          <cell r="A66" t="str">
            <v/>
          </cell>
        </row>
        <row r="68">
          <cell r="A68" t="str">
            <v>Sem</v>
          </cell>
        </row>
        <row r="69">
          <cell r="A69">
            <v>1</v>
          </cell>
        </row>
        <row r="70">
          <cell r="A70">
            <v>1</v>
          </cell>
        </row>
        <row r="71">
          <cell r="A71">
            <v>1</v>
          </cell>
        </row>
        <row r="72">
          <cell r="A72">
            <v>1</v>
          </cell>
        </row>
        <row r="73">
          <cell r="A73">
            <v>1</v>
          </cell>
        </row>
        <row r="74">
          <cell r="A74">
            <v>1</v>
          </cell>
        </row>
        <row r="75">
          <cell r="A75">
            <v>1</v>
          </cell>
        </row>
        <row r="76">
          <cell r="A76">
            <v>2</v>
          </cell>
        </row>
        <row r="77">
          <cell r="A77">
            <v>2</v>
          </cell>
        </row>
        <row r="78">
          <cell r="A78">
            <v>2</v>
          </cell>
        </row>
        <row r="79">
          <cell r="A79">
            <v>2</v>
          </cell>
        </row>
        <row r="80">
          <cell r="A80">
            <v>2</v>
          </cell>
        </row>
        <row r="81">
          <cell r="A81">
            <v>2</v>
          </cell>
        </row>
        <row r="82">
          <cell r="A82">
            <v>2</v>
          </cell>
        </row>
        <row r="83">
          <cell r="A83">
            <v>3</v>
          </cell>
        </row>
        <row r="84">
          <cell r="A84">
            <v>3</v>
          </cell>
        </row>
        <row r="85">
          <cell r="A85">
            <v>3</v>
          </cell>
        </row>
        <row r="86">
          <cell r="A86">
            <v>3</v>
          </cell>
        </row>
        <row r="87">
          <cell r="A87">
            <v>3</v>
          </cell>
        </row>
        <row r="88">
          <cell r="A88">
            <v>3</v>
          </cell>
        </row>
        <row r="89">
          <cell r="A89">
            <v>3</v>
          </cell>
        </row>
        <row r="90">
          <cell r="A90">
            <v>4</v>
          </cell>
        </row>
        <row r="91">
          <cell r="A91">
            <v>4</v>
          </cell>
        </row>
        <row r="92">
          <cell r="A92">
            <v>4</v>
          </cell>
        </row>
        <row r="93">
          <cell r="A93">
            <v>4</v>
          </cell>
        </row>
        <row r="94">
          <cell r="A94">
            <v>4</v>
          </cell>
        </row>
        <row r="95">
          <cell r="A95">
            <v>4</v>
          </cell>
        </row>
        <row r="96">
          <cell r="A96">
            <v>4</v>
          </cell>
        </row>
        <row r="97">
          <cell r="A97">
            <v>5</v>
          </cell>
        </row>
        <row r="98">
          <cell r="A98">
            <v>5</v>
          </cell>
        </row>
        <row r="99">
          <cell r="A99">
            <v>5</v>
          </cell>
        </row>
        <row r="101">
          <cell r="A101" t="str">
            <v>Sem</v>
          </cell>
        </row>
        <row r="102">
          <cell r="A102">
            <v>9</v>
          </cell>
        </row>
        <row r="103">
          <cell r="A103">
            <v>9</v>
          </cell>
        </row>
        <row r="104">
          <cell r="A104">
            <v>9</v>
          </cell>
        </row>
        <row r="105">
          <cell r="A105">
            <v>10</v>
          </cell>
        </row>
        <row r="106">
          <cell r="A106">
            <v>10</v>
          </cell>
        </row>
        <row r="107">
          <cell r="A107">
            <v>10</v>
          </cell>
        </row>
        <row r="108">
          <cell r="A108">
            <v>10</v>
          </cell>
        </row>
        <row r="109">
          <cell r="A109">
            <v>10</v>
          </cell>
        </row>
        <row r="110">
          <cell r="A110">
            <v>10</v>
          </cell>
        </row>
        <row r="111">
          <cell r="A111">
            <v>10</v>
          </cell>
        </row>
        <row r="112">
          <cell r="A112">
            <v>11</v>
          </cell>
        </row>
        <row r="113">
          <cell r="A113">
            <v>11</v>
          </cell>
        </row>
        <row r="114">
          <cell r="A114">
            <v>11</v>
          </cell>
        </row>
        <row r="115">
          <cell r="A115">
            <v>11</v>
          </cell>
        </row>
        <row r="116">
          <cell r="A116">
            <v>11</v>
          </cell>
        </row>
        <row r="117">
          <cell r="A117">
            <v>11</v>
          </cell>
        </row>
        <row r="118">
          <cell r="A118">
            <v>11</v>
          </cell>
        </row>
        <row r="119">
          <cell r="A119">
            <v>12</v>
          </cell>
        </row>
        <row r="120">
          <cell r="A120">
            <v>12</v>
          </cell>
        </row>
        <row r="121">
          <cell r="A121">
            <v>12</v>
          </cell>
        </row>
        <row r="122">
          <cell r="A122">
            <v>12</v>
          </cell>
        </row>
        <row r="123">
          <cell r="A123">
            <v>12</v>
          </cell>
        </row>
        <row r="124">
          <cell r="A124">
            <v>12</v>
          </cell>
        </row>
        <row r="125">
          <cell r="A125">
            <v>12</v>
          </cell>
        </row>
        <row r="126">
          <cell r="A126">
            <v>13</v>
          </cell>
        </row>
        <row r="127">
          <cell r="A127">
            <v>13</v>
          </cell>
        </row>
        <row r="128">
          <cell r="A128">
            <v>13</v>
          </cell>
        </row>
        <row r="129">
          <cell r="A129">
            <v>13</v>
          </cell>
        </row>
        <row r="130">
          <cell r="A130">
            <v>13</v>
          </cell>
        </row>
        <row r="131">
          <cell r="A131">
            <v>13</v>
          </cell>
        </row>
        <row r="132">
          <cell r="A132">
            <v>13</v>
          </cell>
        </row>
        <row r="134">
          <cell r="A134" t="str">
            <v>Sem</v>
          </cell>
        </row>
        <row r="135">
          <cell r="A135">
            <v>18</v>
          </cell>
        </row>
        <row r="136">
          <cell r="A136">
            <v>18</v>
          </cell>
        </row>
        <row r="137">
          <cell r="A137">
            <v>18</v>
          </cell>
        </row>
        <row r="138">
          <cell r="A138">
            <v>18</v>
          </cell>
        </row>
        <row r="139">
          <cell r="A139">
            <v>18</v>
          </cell>
        </row>
        <row r="140">
          <cell r="A140">
            <v>19</v>
          </cell>
        </row>
        <row r="141">
          <cell r="A141">
            <v>19</v>
          </cell>
        </row>
        <row r="142">
          <cell r="A142">
            <v>19</v>
          </cell>
        </row>
        <row r="143">
          <cell r="A143">
            <v>19</v>
          </cell>
        </row>
        <row r="144">
          <cell r="A144">
            <v>19</v>
          </cell>
        </row>
        <row r="145">
          <cell r="A145">
            <v>19</v>
          </cell>
        </row>
        <row r="146">
          <cell r="A146">
            <v>19</v>
          </cell>
        </row>
        <row r="147">
          <cell r="A147">
            <v>20</v>
          </cell>
        </row>
        <row r="148">
          <cell r="A148">
            <v>20</v>
          </cell>
        </row>
        <row r="149">
          <cell r="A149">
            <v>20</v>
          </cell>
        </row>
        <row r="150">
          <cell r="A150">
            <v>20</v>
          </cell>
        </row>
        <row r="151">
          <cell r="A151">
            <v>20</v>
          </cell>
        </row>
        <row r="152">
          <cell r="A152">
            <v>20</v>
          </cell>
        </row>
        <row r="153">
          <cell r="A153">
            <v>20</v>
          </cell>
        </row>
        <row r="154">
          <cell r="A154">
            <v>21</v>
          </cell>
        </row>
        <row r="155">
          <cell r="A155">
            <v>21</v>
          </cell>
        </row>
        <row r="156">
          <cell r="A156">
            <v>21</v>
          </cell>
        </row>
        <row r="157">
          <cell r="A157">
            <v>21</v>
          </cell>
        </row>
        <row r="158">
          <cell r="A158">
            <v>21</v>
          </cell>
        </row>
        <row r="159">
          <cell r="A159">
            <v>21</v>
          </cell>
        </row>
        <row r="160">
          <cell r="A160">
            <v>21</v>
          </cell>
        </row>
        <row r="161">
          <cell r="A161">
            <v>22</v>
          </cell>
        </row>
        <row r="162">
          <cell r="A162">
            <v>22</v>
          </cell>
        </row>
        <row r="163">
          <cell r="A163">
            <v>22</v>
          </cell>
        </row>
        <row r="164">
          <cell r="A164">
            <v>22</v>
          </cell>
        </row>
        <row r="165">
          <cell r="A165">
            <v>22</v>
          </cell>
        </row>
        <row r="167">
          <cell r="A167" t="str">
            <v>Sem</v>
          </cell>
        </row>
        <row r="168">
          <cell r="A168">
            <v>27</v>
          </cell>
        </row>
        <row r="169">
          <cell r="A169">
            <v>27</v>
          </cell>
        </row>
        <row r="170">
          <cell r="A170">
            <v>27</v>
          </cell>
        </row>
        <row r="171">
          <cell r="A171">
            <v>27</v>
          </cell>
        </row>
        <row r="172">
          <cell r="A172">
            <v>27</v>
          </cell>
        </row>
        <row r="173">
          <cell r="A173">
            <v>27</v>
          </cell>
        </row>
        <row r="174">
          <cell r="A174">
            <v>27</v>
          </cell>
        </row>
        <row r="175">
          <cell r="A175">
            <v>28</v>
          </cell>
        </row>
        <row r="176">
          <cell r="A176">
            <v>28</v>
          </cell>
        </row>
        <row r="177">
          <cell r="A177">
            <v>28</v>
          </cell>
        </row>
        <row r="178">
          <cell r="A178">
            <v>28</v>
          </cell>
        </row>
        <row r="179">
          <cell r="A179">
            <v>28</v>
          </cell>
        </row>
        <row r="180">
          <cell r="A180">
            <v>28</v>
          </cell>
        </row>
        <row r="181">
          <cell r="A181">
            <v>28</v>
          </cell>
        </row>
        <row r="182">
          <cell r="A182">
            <v>29</v>
          </cell>
        </row>
        <row r="183">
          <cell r="A183">
            <v>29</v>
          </cell>
        </row>
        <row r="184">
          <cell r="A184">
            <v>29</v>
          </cell>
        </row>
        <row r="185">
          <cell r="A185">
            <v>29</v>
          </cell>
        </row>
        <row r="186">
          <cell r="A186">
            <v>29</v>
          </cell>
        </row>
        <row r="187">
          <cell r="A187">
            <v>29</v>
          </cell>
        </row>
        <row r="188">
          <cell r="A188">
            <v>29</v>
          </cell>
        </row>
        <row r="189">
          <cell r="A189">
            <v>30</v>
          </cell>
        </row>
        <row r="190">
          <cell r="A190">
            <v>30</v>
          </cell>
        </row>
        <row r="191">
          <cell r="A191">
            <v>30</v>
          </cell>
        </row>
        <row r="192">
          <cell r="A192">
            <v>30</v>
          </cell>
        </row>
        <row r="193">
          <cell r="A193">
            <v>30</v>
          </cell>
        </row>
        <row r="194">
          <cell r="A194">
            <v>30</v>
          </cell>
        </row>
        <row r="195">
          <cell r="A195">
            <v>30</v>
          </cell>
        </row>
        <row r="196">
          <cell r="A196">
            <v>31</v>
          </cell>
        </row>
        <row r="197">
          <cell r="A197">
            <v>31</v>
          </cell>
        </row>
        <row r="198">
          <cell r="A198">
            <v>31</v>
          </cell>
        </row>
      </sheetData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age base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D86B35-B88F-4366-89A0-EDED34D14941}" name="appli_midi" displayName="appli_midi" ref="L1:P6" totalsRowShown="0" headerRowDxfId="74" dataDxfId="72" headerRowBorderDxfId="73" tableBorderDxfId="71" totalsRowBorderDxfId="70">
  <autoFilter ref="L1:P6" xr:uid="{4CFFBB07-01C0-4C2F-B727-1F52BA0A53B2}"/>
  <tableColumns count="5">
    <tableColumn id="1" xr3:uid="{5FDD453E-E01B-4661-BA3C-C5475A5C4669}" name="Application Midi" dataDxfId="69"/>
    <tableColumn id="2" xr3:uid="{94D9366A-B306-430B-B452-93D861471E71}" name="Prof" dataDxfId="68"/>
    <tableColumn id="3" xr3:uid="{C3FD0F46-3338-43A4-A84B-2F34CF304E4F}" name="Classe" dataDxfId="67"/>
    <tableColumn id="4" xr3:uid="{B28F47C2-BA8C-417E-902F-C874C334A946}" name="Midi" dataDxfId="66">
      <calculatedColumnFormula>+_xlfn.CONCAT(M2," ",N2)</calculatedColumnFormula>
    </tableColumn>
    <tableColumn id="5" xr3:uid="{2B27CC1A-4B34-4371-8999-D626DF5A1441}" name="Nbre couverts" dataDxfId="65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6748B7-AA45-42E7-98FC-780316C71B96}" name="appli_soir" displayName="appli_soir" ref="L7:P12" totalsRowShown="0" headerRowDxfId="64" dataDxfId="62" headerRowBorderDxfId="63" tableBorderDxfId="61" totalsRowBorderDxfId="60">
  <autoFilter ref="L7:P12" xr:uid="{67FF182F-F358-481C-9666-4FD0901AF50E}"/>
  <tableColumns count="5">
    <tableColumn id="1" xr3:uid="{D95A8760-1B1C-426E-95ED-CA7AAB3A2090}" name="Application soir" dataDxfId="59"/>
    <tableColumn id="2" xr3:uid="{6CBAEA65-B0C4-490C-9737-F5BFBD1BB827}" name="Prof" dataDxfId="58"/>
    <tableColumn id="3" xr3:uid="{D9F29677-0D14-4875-857F-8F0D5D818A19}" name="Classe" dataDxfId="57"/>
    <tableColumn id="4" xr3:uid="{7E555DC0-864A-43C1-B7A8-8D83F9ECD814}" name="Soir" dataDxfId="56">
      <calculatedColumnFormula>+_xlfn.CONCAT(M8," ",N8)</calculatedColumnFormula>
    </tableColumn>
    <tableColumn id="5" xr3:uid="{49D22E82-3DE3-4EE9-B744-F54766CE3D23}" name="Nbre couverts" dataDxfId="55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7960829-D4BE-4597-93ED-3D34CFE28EDF}" name="pedago_midi" displayName="pedago_midi" ref="Q1:U6" totalsRowShown="0" headerRowDxfId="54" dataDxfId="52" headerRowBorderDxfId="53" tableBorderDxfId="51">
  <autoFilter ref="Q1:U6" xr:uid="{27B04211-E3F9-4BAC-BA5A-42FF599A0912}"/>
  <tableColumns count="5">
    <tableColumn id="1" xr3:uid="{E4C730E5-DBFF-44D7-B3F3-65640518BC3E}" name="Pedagogique Midi" dataDxfId="50"/>
    <tableColumn id="2" xr3:uid="{99AE5479-386C-4CD3-8FE8-20B1A99E0352}" name="Prof" dataDxfId="49"/>
    <tableColumn id="3" xr3:uid="{B02BA593-9B20-440E-8741-B83D7E23561A}" name="Classe" dataDxfId="48"/>
    <tableColumn id="4" xr3:uid="{2E60D6F3-2060-4E6B-BB43-B880F2ECCE41}" name="Midi" dataDxfId="47">
      <calculatedColumnFormula>+_xlfn.CONCAT(R2," ",S2)</calculatedColumnFormula>
    </tableColumn>
    <tableColumn id="5" xr3:uid="{C2646E53-6D0F-45EE-8C8F-169649D674EE}" name="Nbre couverts" dataDxfId="4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75726-6C64-42EF-86E9-0745381CD0A3}">
  <sheetPr codeName="Feuil1"/>
  <dimension ref="A1:AK113"/>
  <sheetViews>
    <sheetView workbookViewId="0">
      <selection activeCell="AE6" sqref="H3:AH16"/>
    </sheetView>
  </sheetViews>
  <sheetFormatPr baseColWidth="10" defaultRowHeight="15" x14ac:dyDescent="0.25"/>
  <cols>
    <col min="1" max="1" width="16.7109375" bestFit="1" customWidth="1"/>
    <col min="2" max="2" width="18.85546875" bestFit="1" customWidth="1"/>
    <col min="3" max="3" width="24.7109375" bestFit="1" customWidth="1"/>
    <col min="4" max="5" width="24.7109375" customWidth="1"/>
    <col min="6" max="6" width="18" style="42" bestFit="1" customWidth="1"/>
    <col min="36" max="36" width="19.28515625" bestFit="1" customWidth="1"/>
    <col min="37" max="37" width="20.28515625" bestFit="1" customWidth="1"/>
  </cols>
  <sheetData>
    <row r="1" spans="2:37" ht="15.75" thickBot="1" x14ac:dyDescent="0.3"/>
    <row r="2" spans="2:37" ht="15.75" thickBot="1" x14ac:dyDescent="0.3">
      <c r="B2" s="179" t="s">
        <v>1</v>
      </c>
      <c r="C2" s="180" t="s">
        <v>2</v>
      </c>
      <c r="D2" s="216" t="s">
        <v>3</v>
      </c>
      <c r="E2" s="217"/>
      <c r="F2" s="181" t="s">
        <v>177</v>
      </c>
    </row>
    <row r="3" spans="2:37" x14ac:dyDescent="0.25">
      <c r="B3" s="6" t="str">
        <f>+Parametrage!H2</f>
        <v>Ouverture pédago</v>
      </c>
      <c r="C3" s="62">
        <f>IFERROR(Parametrage!I2,"-")</f>
        <v>45236</v>
      </c>
      <c r="D3" s="182" t="str">
        <f>+Parametrage!J2</f>
        <v>Vacances toussaint</v>
      </c>
      <c r="E3" s="183">
        <f>+Parametrage!K2</f>
        <v>43</v>
      </c>
      <c r="F3" s="42">
        <v>35</v>
      </c>
      <c r="H3" s="184" t="s">
        <v>51</v>
      </c>
      <c r="I3" s="185"/>
      <c r="J3" s="186" t="s">
        <v>52</v>
      </c>
      <c r="K3" s="184" t="s">
        <v>51</v>
      </c>
      <c r="L3" s="185"/>
      <c r="M3" s="186" t="s">
        <v>52</v>
      </c>
      <c r="N3" s="211" t="s">
        <v>51</v>
      </c>
      <c r="O3" s="212"/>
      <c r="P3" s="186" t="s">
        <v>52</v>
      </c>
      <c r="Q3" s="211" t="s">
        <v>51</v>
      </c>
      <c r="R3" s="212"/>
      <c r="S3" s="186" t="s">
        <v>52</v>
      </c>
      <c r="T3" s="211" t="s">
        <v>51</v>
      </c>
      <c r="U3" s="212"/>
      <c r="V3" s="186" t="s">
        <v>52</v>
      </c>
      <c r="W3" s="211" t="s">
        <v>51</v>
      </c>
      <c r="X3" s="212"/>
      <c r="Y3" s="186" t="s">
        <v>52</v>
      </c>
      <c r="Z3" s="184" t="s">
        <v>51</v>
      </c>
      <c r="AA3" s="185"/>
      <c r="AB3" s="186" t="s">
        <v>52</v>
      </c>
      <c r="AC3" s="184" t="s">
        <v>51</v>
      </c>
      <c r="AD3" s="185"/>
      <c r="AE3" s="186" t="s">
        <v>52</v>
      </c>
      <c r="AF3" s="184" t="s">
        <v>51</v>
      </c>
      <c r="AG3" s="185"/>
      <c r="AH3" s="186" t="s">
        <v>52</v>
      </c>
      <c r="AJ3" s="213" t="s">
        <v>178</v>
      </c>
      <c r="AK3" s="213"/>
    </row>
    <row r="4" spans="2:37" x14ac:dyDescent="0.25">
      <c r="B4" s="6" t="str">
        <f>+Parametrage!H3</f>
        <v>Ouverture Application</v>
      </c>
      <c r="C4" s="62">
        <f>+Parametrage!I3</f>
        <v>45187</v>
      </c>
      <c r="D4" s="182" t="str">
        <f>+Parametrage!J3</f>
        <v>Vacances toussaint</v>
      </c>
      <c r="E4" s="183">
        <f>+Parametrage!K3</f>
        <v>44</v>
      </c>
      <c r="F4" s="42">
        <v>36</v>
      </c>
      <c r="H4" s="6" t="s">
        <v>120</v>
      </c>
      <c r="I4" s="20" t="s">
        <v>59</v>
      </c>
      <c r="J4" s="188">
        <f>+Parametrage!C121</f>
        <v>49</v>
      </c>
      <c r="K4" s="6" t="s">
        <v>130</v>
      </c>
      <c r="L4" s="20" t="s">
        <v>59</v>
      </c>
      <c r="M4" s="188">
        <f>+Parametrage!C138</f>
        <v>2</v>
      </c>
      <c r="N4" s="6" t="s">
        <v>58</v>
      </c>
      <c r="O4" s="20" t="s">
        <v>59</v>
      </c>
      <c r="P4" s="188">
        <f>+Parametrage!C19</f>
        <v>48</v>
      </c>
      <c r="Q4" s="6" t="s">
        <v>74</v>
      </c>
      <c r="R4" s="20" t="s">
        <v>59</v>
      </c>
      <c r="S4" s="188">
        <f>+Parametrage!C36</f>
        <v>48</v>
      </c>
      <c r="T4" s="6" t="s">
        <v>81</v>
      </c>
      <c r="U4" s="20" t="s">
        <v>59</v>
      </c>
      <c r="V4" s="188">
        <f>+Parametrage!C53</f>
        <v>10</v>
      </c>
      <c r="W4" s="6" t="s">
        <v>92</v>
      </c>
      <c r="X4" s="20" t="s">
        <v>59</v>
      </c>
      <c r="Y4" s="188">
        <f>+Parametrage!C70</f>
        <v>10</v>
      </c>
      <c r="Z4" s="6" t="s">
        <v>99</v>
      </c>
      <c r="AA4" s="20" t="s">
        <v>59</v>
      </c>
      <c r="AB4" s="188">
        <f>+Parametrage!C87</f>
        <v>36</v>
      </c>
      <c r="AC4" s="6" t="s">
        <v>109</v>
      </c>
      <c r="AD4" s="20" t="s">
        <v>59</v>
      </c>
      <c r="AE4" s="188">
        <f>+Parametrage!C104</f>
        <v>36</v>
      </c>
      <c r="AF4" s="6" t="s">
        <v>143</v>
      </c>
      <c r="AG4" s="20" t="s">
        <v>59</v>
      </c>
      <c r="AH4" s="188">
        <f>+Parametrage!C155</f>
        <v>40</v>
      </c>
      <c r="AJ4" s="187" t="s">
        <v>179</v>
      </c>
      <c r="AK4" s="187" t="s">
        <v>180</v>
      </c>
    </row>
    <row r="5" spans="2:37" x14ac:dyDescent="0.25">
      <c r="B5" s="6" t="str">
        <f>+Parametrage!H4</f>
        <v xml:space="preserve">Remontée des notes </v>
      </c>
      <c r="C5" s="62">
        <f>+Parametrage!I4</f>
        <v>45443</v>
      </c>
      <c r="D5" s="182" t="str">
        <f>+Parametrage!J4</f>
        <v>Vacances Noël</v>
      </c>
      <c r="E5" s="183">
        <f>+Parametrage!K4</f>
        <v>52</v>
      </c>
      <c r="F5" s="42">
        <v>37</v>
      </c>
      <c r="H5" s="6" t="s">
        <v>120</v>
      </c>
      <c r="I5" s="20" t="s">
        <v>62</v>
      </c>
      <c r="J5" s="188">
        <f>+Parametrage!C122</f>
        <v>50</v>
      </c>
      <c r="K5" s="6" t="s">
        <v>130</v>
      </c>
      <c r="L5" s="20" t="s">
        <v>62</v>
      </c>
      <c r="M5" s="188">
        <f>+Parametrage!C139</f>
        <v>3</v>
      </c>
      <c r="N5" s="6" t="s">
        <v>58</v>
      </c>
      <c r="O5" s="20" t="s">
        <v>62</v>
      </c>
      <c r="P5" s="188">
        <f>+Parametrage!C20</f>
        <v>49</v>
      </c>
      <c r="Q5" s="6" t="s">
        <v>74</v>
      </c>
      <c r="R5" s="20" t="s">
        <v>62</v>
      </c>
      <c r="S5" s="188">
        <f>+Parametrage!C37</f>
        <v>49</v>
      </c>
      <c r="T5" s="6" t="s">
        <v>81</v>
      </c>
      <c r="U5" s="20" t="s">
        <v>62</v>
      </c>
      <c r="V5" s="188">
        <f>+Parametrage!C54</f>
        <v>11</v>
      </c>
      <c r="W5" s="6" t="s">
        <v>92</v>
      </c>
      <c r="X5" s="20" t="s">
        <v>62</v>
      </c>
      <c r="Y5" s="188">
        <f>+Parametrage!C71</f>
        <v>11</v>
      </c>
      <c r="Z5" s="6" t="s">
        <v>99</v>
      </c>
      <c r="AA5" s="20" t="s">
        <v>62</v>
      </c>
      <c r="AB5" s="188">
        <f>+Parametrage!C88</f>
        <v>37</v>
      </c>
      <c r="AC5" s="6" t="s">
        <v>109</v>
      </c>
      <c r="AD5" s="20" t="s">
        <v>62</v>
      </c>
      <c r="AE5" s="188">
        <f>+Parametrage!C105</f>
        <v>37</v>
      </c>
      <c r="AF5" s="6" t="s">
        <v>143</v>
      </c>
      <c r="AG5" s="20" t="s">
        <v>62</v>
      </c>
      <c r="AH5" s="188">
        <f>+Parametrage!C156</f>
        <v>41</v>
      </c>
      <c r="AJ5" s="187">
        <v>1</v>
      </c>
      <c r="AK5" s="187">
        <v>21</v>
      </c>
    </row>
    <row r="6" spans="2:37" x14ac:dyDescent="0.25">
      <c r="B6" s="6">
        <f>+Parametrage!H5</f>
        <v>0</v>
      </c>
      <c r="C6" s="62">
        <f>+Parametrage!I5</f>
        <v>0</v>
      </c>
      <c r="D6" s="182" t="str">
        <f>+Parametrage!J5</f>
        <v>Vacances Noël</v>
      </c>
      <c r="E6" s="183">
        <f>+Parametrage!K5</f>
        <v>1</v>
      </c>
      <c r="F6" s="42">
        <v>38</v>
      </c>
      <c r="H6" s="6" t="s">
        <v>120</v>
      </c>
      <c r="I6" s="20" t="s">
        <v>63</v>
      </c>
      <c r="J6" s="188">
        <f>+Parametrage!C123</f>
        <v>51</v>
      </c>
      <c r="K6" s="6" t="s">
        <v>130</v>
      </c>
      <c r="L6" s="20" t="s">
        <v>63</v>
      </c>
      <c r="M6" s="188">
        <f>+Parametrage!C140</f>
        <v>4</v>
      </c>
      <c r="N6" s="6" t="s">
        <v>58</v>
      </c>
      <c r="O6" s="20" t="s">
        <v>63</v>
      </c>
      <c r="P6" s="188">
        <f>+Parametrage!C21</f>
        <v>0</v>
      </c>
      <c r="Q6" s="6" t="s">
        <v>74</v>
      </c>
      <c r="R6" s="20" t="s">
        <v>63</v>
      </c>
      <c r="S6" s="188">
        <f>+Parametrage!C38</f>
        <v>0</v>
      </c>
      <c r="T6" s="6" t="s">
        <v>81</v>
      </c>
      <c r="U6" s="20" t="s">
        <v>63</v>
      </c>
      <c r="V6" s="188">
        <f>+Parametrage!C55</f>
        <v>12</v>
      </c>
      <c r="W6" s="6" t="s">
        <v>92</v>
      </c>
      <c r="X6" s="20" t="s">
        <v>63</v>
      </c>
      <c r="Y6" s="188">
        <f>+Parametrage!C72</f>
        <v>12</v>
      </c>
      <c r="Z6" s="6" t="s">
        <v>99</v>
      </c>
      <c r="AA6" s="20" t="s">
        <v>63</v>
      </c>
      <c r="AB6" s="188">
        <f>+Parametrage!C89</f>
        <v>38</v>
      </c>
      <c r="AC6" s="6" t="s">
        <v>109</v>
      </c>
      <c r="AD6" s="20" t="s">
        <v>63</v>
      </c>
      <c r="AE6" s="188">
        <f>+Parametrage!C106</f>
        <v>38</v>
      </c>
      <c r="AF6" s="6" t="s">
        <v>143</v>
      </c>
      <c r="AG6" s="20" t="s">
        <v>63</v>
      </c>
      <c r="AH6" s="188">
        <f>+Parametrage!C157</f>
        <v>42</v>
      </c>
    </row>
    <row r="7" spans="2:37" x14ac:dyDescent="0.25">
      <c r="B7" s="6">
        <f>+Parametrage!H6</f>
        <v>0</v>
      </c>
      <c r="C7" s="62">
        <f>+Parametrage!I6</f>
        <v>0</v>
      </c>
      <c r="D7" s="182" t="str">
        <f>+Parametrage!J6</f>
        <v>Vacances Hiver</v>
      </c>
      <c r="E7" s="183">
        <f>+Parametrage!K6</f>
        <v>8</v>
      </c>
      <c r="F7" s="42">
        <v>39</v>
      </c>
      <c r="H7" s="6" t="s">
        <v>120</v>
      </c>
      <c r="I7" s="20" t="s">
        <v>65</v>
      </c>
      <c r="J7" s="188">
        <f>+Parametrage!C124</f>
        <v>0</v>
      </c>
      <c r="K7" s="6" t="s">
        <v>130</v>
      </c>
      <c r="L7" s="20" t="s">
        <v>65</v>
      </c>
      <c r="M7" s="188">
        <f>+Parametrage!C141</f>
        <v>5</v>
      </c>
      <c r="N7" s="6" t="s">
        <v>58</v>
      </c>
      <c r="O7" s="20" t="s">
        <v>65</v>
      </c>
      <c r="P7" s="188">
        <f>+Parametrage!C22</f>
        <v>0</v>
      </c>
      <c r="Q7" s="6" t="s">
        <v>74</v>
      </c>
      <c r="R7" s="20" t="s">
        <v>65</v>
      </c>
      <c r="S7" s="188">
        <f>+Parametrage!C39</f>
        <v>0</v>
      </c>
      <c r="T7" s="6" t="s">
        <v>81</v>
      </c>
      <c r="U7" s="20" t="s">
        <v>65</v>
      </c>
      <c r="V7" s="188">
        <f>+Parametrage!C56</f>
        <v>13</v>
      </c>
      <c r="W7" s="6" t="s">
        <v>92</v>
      </c>
      <c r="X7" s="20" t="s">
        <v>65</v>
      </c>
      <c r="Y7" s="188">
        <f>+Parametrage!C73</f>
        <v>13</v>
      </c>
      <c r="Z7" s="6" t="s">
        <v>99</v>
      </c>
      <c r="AA7" s="20" t="s">
        <v>65</v>
      </c>
      <c r="AB7" s="188">
        <f>+Parametrage!C90</f>
        <v>39</v>
      </c>
      <c r="AC7" s="6" t="s">
        <v>109</v>
      </c>
      <c r="AD7" s="20" t="s">
        <v>65</v>
      </c>
      <c r="AE7" s="188">
        <f>+Parametrage!C107</f>
        <v>39</v>
      </c>
      <c r="AF7" s="6" t="s">
        <v>143</v>
      </c>
      <c r="AG7" s="20" t="s">
        <v>65</v>
      </c>
      <c r="AH7" s="188">
        <f>+Parametrage!C158</f>
        <v>45</v>
      </c>
    </row>
    <row r="8" spans="2:37" x14ac:dyDescent="0.25">
      <c r="B8" s="6">
        <f>+Parametrage!H7</f>
        <v>0</v>
      </c>
      <c r="C8" s="62">
        <f>+Parametrage!I7</f>
        <v>0</v>
      </c>
      <c r="D8" s="182" t="str">
        <f>+Parametrage!J7</f>
        <v>Vacances Hiver</v>
      </c>
      <c r="E8" s="183">
        <f>+Parametrage!K7</f>
        <v>9</v>
      </c>
      <c r="F8" s="42">
        <v>40</v>
      </c>
      <c r="H8" s="6" t="s">
        <v>120</v>
      </c>
      <c r="I8" s="20" t="s">
        <v>67</v>
      </c>
      <c r="J8" s="188">
        <f>+Parametrage!C125</f>
        <v>0</v>
      </c>
      <c r="K8" s="6" t="s">
        <v>130</v>
      </c>
      <c r="L8" s="20" t="s">
        <v>67</v>
      </c>
      <c r="M8" s="188">
        <f>+Parametrage!C142</f>
        <v>6</v>
      </c>
      <c r="N8" s="6" t="s">
        <v>58</v>
      </c>
      <c r="O8" s="20" t="s">
        <v>67</v>
      </c>
      <c r="P8" s="188">
        <f>+Parametrage!C23</f>
        <v>0</v>
      </c>
      <c r="Q8" s="6" t="s">
        <v>74</v>
      </c>
      <c r="R8" s="20" t="s">
        <v>67</v>
      </c>
      <c r="S8" s="188">
        <f>+Parametrage!C40</f>
        <v>0</v>
      </c>
      <c r="T8" s="6" t="s">
        <v>81</v>
      </c>
      <c r="U8" s="20" t="s">
        <v>67</v>
      </c>
      <c r="V8" s="188">
        <f>+Parametrage!C57</f>
        <v>0</v>
      </c>
      <c r="W8" s="6" t="s">
        <v>92</v>
      </c>
      <c r="X8" s="20" t="s">
        <v>67</v>
      </c>
      <c r="Y8" s="188">
        <f>+Parametrage!C74</f>
        <v>0</v>
      </c>
      <c r="Z8" s="6" t="s">
        <v>99</v>
      </c>
      <c r="AA8" s="20" t="s">
        <v>67</v>
      </c>
      <c r="AB8" s="188">
        <f>+Parametrage!C91</f>
        <v>0</v>
      </c>
      <c r="AC8" s="6" t="s">
        <v>109</v>
      </c>
      <c r="AD8" s="20" t="s">
        <v>67</v>
      </c>
      <c r="AE8" s="188">
        <f>+Parametrage!C108</f>
        <v>0</v>
      </c>
      <c r="AF8" s="6" t="s">
        <v>143</v>
      </c>
      <c r="AG8" s="20" t="s">
        <v>67</v>
      </c>
      <c r="AH8" s="188">
        <f>+Parametrage!C159</f>
        <v>46</v>
      </c>
    </row>
    <row r="9" spans="2:37" x14ac:dyDescent="0.25">
      <c r="B9" s="6">
        <f>+Parametrage!H8</f>
        <v>0</v>
      </c>
      <c r="C9" s="62">
        <f>+Parametrage!I8</f>
        <v>0</v>
      </c>
      <c r="D9" s="182" t="str">
        <f>+Parametrage!J8</f>
        <v>Vacances printemps</v>
      </c>
      <c r="E9" s="183">
        <f>+Parametrage!K8</f>
        <v>16</v>
      </c>
      <c r="F9" s="42">
        <v>41</v>
      </c>
      <c r="H9" s="6" t="s">
        <v>120</v>
      </c>
      <c r="I9" s="20" t="s">
        <v>69</v>
      </c>
      <c r="J9" s="188">
        <f>+Parametrage!C126</f>
        <v>0</v>
      </c>
      <c r="K9" s="6" t="s">
        <v>130</v>
      </c>
      <c r="L9" s="20" t="s">
        <v>69</v>
      </c>
      <c r="M9" s="188">
        <f>+Parametrage!C143</f>
        <v>7</v>
      </c>
      <c r="N9" s="6" t="s">
        <v>58</v>
      </c>
      <c r="O9" s="20" t="s">
        <v>69</v>
      </c>
      <c r="P9" s="188">
        <f>+Parametrage!C24</f>
        <v>0</v>
      </c>
      <c r="Q9" s="6" t="s">
        <v>74</v>
      </c>
      <c r="R9" s="20" t="s">
        <v>69</v>
      </c>
      <c r="S9" s="188">
        <f>+Parametrage!C41</f>
        <v>0</v>
      </c>
      <c r="T9" s="6" t="s">
        <v>81</v>
      </c>
      <c r="U9" s="20" t="s">
        <v>69</v>
      </c>
      <c r="V9" s="188">
        <f>+Parametrage!C58</f>
        <v>0</v>
      </c>
      <c r="W9" s="6" t="s">
        <v>92</v>
      </c>
      <c r="X9" s="20" t="s">
        <v>69</v>
      </c>
      <c r="Y9" s="188">
        <f>+Parametrage!C75</f>
        <v>0</v>
      </c>
      <c r="Z9" s="6" t="s">
        <v>99</v>
      </c>
      <c r="AA9" s="20" t="s">
        <v>69</v>
      </c>
      <c r="AB9" s="188">
        <f>+Parametrage!C92</f>
        <v>0</v>
      </c>
      <c r="AC9" s="6" t="s">
        <v>109</v>
      </c>
      <c r="AD9" s="20" t="s">
        <v>69</v>
      </c>
      <c r="AE9" s="188">
        <f>+Parametrage!C109</f>
        <v>0</v>
      </c>
      <c r="AF9" s="6" t="s">
        <v>143</v>
      </c>
      <c r="AG9" s="20" t="s">
        <v>69</v>
      </c>
      <c r="AH9" s="188">
        <f>+Parametrage!C160</f>
        <v>47</v>
      </c>
    </row>
    <row r="10" spans="2:37" ht="15.75" thickBot="1" x14ac:dyDescent="0.3">
      <c r="B10" s="6">
        <f>+Parametrage!H9</f>
        <v>0</v>
      </c>
      <c r="C10" s="62">
        <f>+Parametrage!I9</f>
        <v>0</v>
      </c>
      <c r="D10" s="189" t="str">
        <f>+Parametrage!J9</f>
        <v>Vacances printemps</v>
      </c>
      <c r="E10" s="190">
        <f>+Parametrage!K9</f>
        <v>17</v>
      </c>
      <c r="F10" s="42">
        <v>42</v>
      </c>
      <c r="H10" s="191" t="s">
        <v>70</v>
      </c>
      <c r="I10" s="192"/>
      <c r="J10" s="193" t="s">
        <v>52</v>
      </c>
      <c r="K10" s="191" t="s">
        <v>70</v>
      </c>
      <c r="L10" s="192"/>
      <c r="M10" s="193" t="s">
        <v>52</v>
      </c>
      <c r="N10" s="191" t="s">
        <v>70</v>
      </c>
      <c r="O10" s="192"/>
      <c r="P10" s="193" t="s">
        <v>52</v>
      </c>
      <c r="Q10" s="191" t="s">
        <v>70</v>
      </c>
      <c r="R10" s="192"/>
      <c r="S10" s="193" t="s">
        <v>52</v>
      </c>
      <c r="T10" s="191" t="s">
        <v>70</v>
      </c>
      <c r="U10" s="192"/>
      <c r="V10" s="193" t="s">
        <v>52</v>
      </c>
      <c r="W10" s="191" t="s">
        <v>70</v>
      </c>
      <c r="X10" s="192"/>
      <c r="Y10" s="193" t="s">
        <v>52</v>
      </c>
      <c r="Z10" s="191" t="s">
        <v>70</v>
      </c>
      <c r="AA10" s="192"/>
      <c r="AB10" s="193" t="s">
        <v>52</v>
      </c>
      <c r="AC10" s="191" t="s">
        <v>70</v>
      </c>
      <c r="AD10" s="192"/>
      <c r="AE10" s="193" t="s">
        <v>52</v>
      </c>
      <c r="AF10" s="6" t="s">
        <v>143</v>
      </c>
      <c r="AG10" s="20" t="s">
        <v>149</v>
      </c>
      <c r="AH10" s="188">
        <f>+Parametrage!C161</f>
        <v>10</v>
      </c>
    </row>
    <row r="11" spans="2:37" x14ac:dyDescent="0.25">
      <c r="B11" s="6">
        <f>+Parametrage!H10</f>
        <v>0</v>
      </c>
      <c r="C11" s="62">
        <f>+Parametrage!I10</f>
        <v>0</v>
      </c>
      <c r="F11" s="42">
        <v>43</v>
      </c>
      <c r="H11" s="6" t="s">
        <v>120</v>
      </c>
      <c r="I11" s="20" t="s">
        <v>59</v>
      </c>
      <c r="J11" s="188">
        <f>+Parametrage!C128</f>
        <v>24</v>
      </c>
      <c r="K11" s="6" t="s">
        <v>130</v>
      </c>
      <c r="L11" s="20" t="s">
        <v>59</v>
      </c>
      <c r="M11" s="188">
        <f>+Parametrage!C145</f>
        <v>8</v>
      </c>
      <c r="N11" s="6" t="s">
        <v>58</v>
      </c>
      <c r="O11" s="20" t="s">
        <v>59</v>
      </c>
      <c r="P11" s="188">
        <f>+Parametrage!C26</f>
        <v>24</v>
      </c>
      <c r="Q11" s="6" t="s">
        <v>74</v>
      </c>
      <c r="R11" s="20" t="s">
        <v>59</v>
      </c>
      <c r="S11" s="188">
        <f>+Parametrage!C43</f>
        <v>24</v>
      </c>
      <c r="T11" s="6" t="s">
        <v>81</v>
      </c>
      <c r="U11" s="20" t="s">
        <v>59</v>
      </c>
      <c r="V11" s="188">
        <f>+Parametrage!C60</f>
        <v>24</v>
      </c>
      <c r="W11" s="6" t="s">
        <v>92</v>
      </c>
      <c r="X11" s="20" t="s">
        <v>59</v>
      </c>
      <c r="Y11" s="188">
        <f>+Parametrage!C77</f>
        <v>24</v>
      </c>
      <c r="Z11" s="6" t="s">
        <v>99</v>
      </c>
      <c r="AA11" s="20" t="s">
        <v>59</v>
      </c>
      <c r="AB11" s="188">
        <f>+Parametrage!C94</f>
        <v>2</v>
      </c>
      <c r="AC11" s="6" t="s">
        <v>109</v>
      </c>
      <c r="AD11" s="20" t="s">
        <v>59</v>
      </c>
      <c r="AE11" s="188">
        <f>+Parametrage!C111</f>
        <v>45</v>
      </c>
      <c r="AF11" s="6" t="s">
        <v>143</v>
      </c>
      <c r="AG11" s="20" t="s">
        <v>150</v>
      </c>
      <c r="AH11" s="188">
        <f>+Parametrage!C162</f>
        <v>11</v>
      </c>
    </row>
    <row r="12" spans="2:37" x14ac:dyDescent="0.25">
      <c r="B12" s="6">
        <f>+Parametrage!H11</f>
        <v>0</v>
      </c>
      <c r="C12" s="62">
        <f>+Parametrage!I11</f>
        <v>0</v>
      </c>
      <c r="F12" s="42">
        <v>44</v>
      </c>
      <c r="H12" s="6" t="s">
        <v>120</v>
      </c>
      <c r="I12" s="20" t="s">
        <v>62</v>
      </c>
      <c r="J12" s="188">
        <f>+Parametrage!C129</f>
        <v>25</v>
      </c>
      <c r="K12" s="6" t="s">
        <v>130</v>
      </c>
      <c r="L12" s="20" t="s">
        <v>62</v>
      </c>
      <c r="M12" s="188">
        <f>+Parametrage!C146</f>
        <v>0</v>
      </c>
      <c r="N12" s="6" t="s">
        <v>58</v>
      </c>
      <c r="O12" s="20" t="s">
        <v>62</v>
      </c>
      <c r="P12" s="188">
        <f>+Parametrage!C27</f>
        <v>25</v>
      </c>
      <c r="Q12" s="6" t="s">
        <v>74</v>
      </c>
      <c r="R12" s="20" t="s">
        <v>62</v>
      </c>
      <c r="S12" s="188">
        <f>+Parametrage!C44</f>
        <v>25</v>
      </c>
      <c r="T12" s="6" t="s">
        <v>81</v>
      </c>
      <c r="U12" s="20" t="s">
        <v>62</v>
      </c>
      <c r="V12" s="188">
        <f>+Parametrage!C61</f>
        <v>25</v>
      </c>
      <c r="W12" s="6" t="s">
        <v>92</v>
      </c>
      <c r="X12" s="20" t="s">
        <v>62</v>
      </c>
      <c r="Y12" s="188">
        <f>+Parametrage!C78</f>
        <v>25</v>
      </c>
      <c r="Z12" s="6" t="s">
        <v>99</v>
      </c>
      <c r="AA12" s="20" t="s">
        <v>62</v>
      </c>
      <c r="AB12" s="188">
        <f>+Parametrage!C95</f>
        <v>3</v>
      </c>
      <c r="AC12" s="6" t="s">
        <v>109</v>
      </c>
      <c r="AD12" s="20" t="s">
        <v>62</v>
      </c>
      <c r="AE12" s="188">
        <f>+Parametrage!C112</f>
        <v>46</v>
      </c>
      <c r="AF12" s="6" t="s">
        <v>143</v>
      </c>
      <c r="AG12" s="20" t="s">
        <v>151</v>
      </c>
      <c r="AH12" s="188">
        <f>+Parametrage!C163</f>
        <v>12</v>
      </c>
    </row>
    <row r="13" spans="2:37" x14ac:dyDescent="0.25">
      <c r="B13" s="6">
        <f>+Parametrage!H12</f>
        <v>0</v>
      </c>
      <c r="C13" s="62">
        <f>+Parametrage!I12</f>
        <v>0</v>
      </c>
      <c r="F13" s="42">
        <v>45</v>
      </c>
      <c r="H13" s="6" t="s">
        <v>120</v>
      </c>
      <c r="I13" s="20" t="s">
        <v>63</v>
      </c>
      <c r="J13" s="188">
        <f>+Parametrage!C130</f>
        <v>26</v>
      </c>
      <c r="K13" s="6" t="s">
        <v>130</v>
      </c>
      <c r="L13" s="20" t="s">
        <v>63</v>
      </c>
      <c r="M13" s="188">
        <f>+Parametrage!C147</f>
        <v>0</v>
      </c>
      <c r="N13" s="6" t="s">
        <v>58</v>
      </c>
      <c r="O13" s="20" t="s">
        <v>63</v>
      </c>
      <c r="P13" s="188">
        <f>+Parametrage!C28</f>
        <v>26</v>
      </c>
      <c r="Q13" s="6" t="s">
        <v>74</v>
      </c>
      <c r="R13" s="20" t="s">
        <v>63</v>
      </c>
      <c r="S13" s="188">
        <f>+Parametrage!C45</f>
        <v>26</v>
      </c>
      <c r="T13" s="6" t="s">
        <v>81</v>
      </c>
      <c r="U13" s="20" t="s">
        <v>63</v>
      </c>
      <c r="V13" s="188">
        <f>+Parametrage!C62</f>
        <v>26</v>
      </c>
      <c r="W13" s="6" t="s">
        <v>92</v>
      </c>
      <c r="X13" s="20" t="s">
        <v>63</v>
      </c>
      <c r="Y13" s="188">
        <f>+Parametrage!C79</f>
        <v>26</v>
      </c>
      <c r="Z13" s="6" t="s">
        <v>99</v>
      </c>
      <c r="AA13" s="20" t="s">
        <v>63</v>
      </c>
      <c r="AB13" s="188">
        <f>+Parametrage!C96</f>
        <v>4</v>
      </c>
      <c r="AC13" s="6" t="s">
        <v>109</v>
      </c>
      <c r="AD13" s="20" t="s">
        <v>63</v>
      </c>
      <c r="AE13" s="188">
        <f>+Parametrage!C113</f>
        <v>47</v>
      </c>
      <c r="AF13" s="6" t="s">
        <v>143</v>
      </c>
      <c r="AG13" s="20" t="s">
        <v>152</v>
      </c>
      <c r="AH13" s="188">
        <f>+Parametrage!C164</f>
        <v>13</v>
      </c>
    </row>
    <row r="14" spans="2:37" x14ac:dyDescent="0.25">
      <c r="B14" s="6">
        <f>+Parametrage!H13</f>
        <v>0</v>
      </c>
      <c r="C14" s="62">
        <f>+Parametrage!I13</f>
        <v>0</v>
      </c>
      <c r="D14" s="194" t="s">
        <v>181</v>
      </c>
      <c r="E14" s="194" t="s">
        <v>182</v>
      </c>
      <c r="F14" s="42">
        <v>46</v>
      </c>
      <c r="H14" s="6" t="s">
        <v>120</v>
      </c>
      <c r="I14" s="20" t="s">
        <v>65</v>
      </c>
      <c r="J14" s="188">
        <f>+Parametrage!C131</f>
        <v>27</v>
      </c>
      <c r="K14" s="6" t="s">
        <v>130</v>
      </c>
      <c r="L14" s="20" t="s">
        <v>65</v>
      </c>
      <c r="M14" s="188">
        <f>+Parametrage!C148</f>
        <v>0</v>
      </c>
      <c r="N14" s="6" t="s">
        <v>58</v>
      </c>
      <c r="O14" s="20" t="s">
        <v>65</v>
      </c>
      <c r="P14" s="188">
        <f>+Parametrage!C29</f>
        <v>27</v>
      </c>
      <c r="Q14" s="6" t="s">
        <v>74</v>
      </c>
      <c r="R14" s="20" t="s">
        <v>65</v>
      </c>
      <c r="S14" s="188">
        <f>+Parametrage!C46</f>
        <v>27</v>
      </c>
      <c r="T14" s="6" t="s">
        <v>81</v>
      </c>
      <c r="U14" s="20" t="s">
        <v>65</v>
      </c>
      <c r="V14" s="188">
        <f>+Parametrage!C63</f>
        <v>27</v>
      </c>
      <c r="W14" s="6" t="s">
        <v>92</v>
      </c>
      <c r="X14" s="20" t="s">
        <v>65</v>
      </c>
      <c r="Y14" s="188">
        <f>+Parametrage!C80</f>
        <v>27</v>
      </c>
      <c r="Z14" s="6" t="s">
        <v>99</v>
      </c>
      <c r="AA14" s="20" t="s">
        <v>65</v>
      </c>
      <c r="AB14" s="188">
        <f>+Parametrage!C97</f>
        <v>5</v>
      </c>
      <c r="AC14" s="6" t="s">
        <v>109</v>
      </c>
      <c r="AD14" s="20" t="s">
        <v>65</v>
      </c>
      <c r="AE14" s="188">
        <f>+Parametrage!C114</f>
        <v>48</v>
      </c>
      <c r="AF14" s="6" t="s">
        <v>143</v>
      </c>
      <c r="AG14" s="20" t="s">
        <v>153</v>
      </c>
      <c r="AH14" s="188">
        <f>+Parametrage!C165</f>
        <v>20</v>
      </c>
    </row>
    <row r="15" spans="2:37" ht="15.75" thickBot="1" x14ac:dyDescent="0.3">
      <c r="B15" s="46">
        <f>+Parametrage!H14</f>
        <v>0</v>
      </c>
      <c r="C15" s="102">
        <f>+Parametrage!I14</f>
        <v>0</v>
      </c>
      <c r="D15" s="42" t="s">
        <v>14</v>
      </c>
      <c r="E15" t="s">
        <v>35</v>
      </c>
      <c r="F15" s="42">
        <v>47</v>
      </c>
      <c r="H15" s="6" t="s">
        <v>120</v>
      </c>
      <c r="I15" s="20" t="s">
        <v>67</v>
      </c>
      <c r="J15" s="188">
        <f>+Parametrage!C132</f>
        <v>0</v>
      </c>
      <c r="K15" s="6" t="s">
        <v>130</v>
      </c>
      <c r="L15" s="20" t="s">
        <v>67</v>
      </c>
      <c r="M15" s="188">
        <f>+Parametrage!C149</f>
        <v>0</v>
      </c>
      <c r="N15" s="6" t="s">
        <v>58</v>
      </c>
      <c r="O15" s="20" t="s">
        <v>67</v>
      </c>
      <c r="P15" s="188">
        <f>+Parametrage!C30</f>
        <v>0</v>
      </c>
      <c r="Q15" s="6" t="s">
        <v>74</v>
      </c>
      <c r="R15" s="20" t="s">
        <v>67</v>
      </c>
      <c r="S15" s="188">
        <f>+Parametrage!C47</f>
        <v>0</v>
      </c>
      <c r="T15" s="6" t="s">
        <v>81</v>
      </c>
      <c r="U15" s="20" t="s">
        <v>67</v>
      </c>
      <c r="V15" s="188">
        <f>+Parametrage!C64</f>
        <v>0</v>
      </c>
      <c r="W15" s="6" t="s">
        <v>92</v>
      </c>
      <c r="X15" s="20" t="s">
        <v>67</v>
      </c>
      <c r="Y15" s="188">
        <f>+Parametrage!C81</f>
        <v>0</v>
      </c>
      <c r="Z15" s="6" t="s">
        <v>99</v>
      </c>
      <c r="AA15" s="20" t="s">
        <v>67</v>
      </c>
      <c r="AB15" s="188">
        <f>+Parametrage!C98</f>
        <v>0</v>
      </c>
      <c r="AC15" s="6" t="s">
        <v>109</v>
      </c>
      <c r="AD15" s="20" t="s">
        <v>67</v>
      </c>
      <c r="AE15" s="188">
        <f>+Parametrage!C115</f>
        <v>0</v>
      </c>
      <c r="AF15" s="6" t="s">
        <v>143</v>
      </c>
      <c r="AG15" s="20" t="s">
        <v>154</v>
      </c>
      <c r="AH15" s="188">
        <f>+Parametrage!C166</f>
        <v>21</v>
      </c>
    </row>
    <row r="16" spans="2:37" ht="15.75" thickBot="1" x14ac:dyDescent="0.3">
      <c r="D16" s="42" t="s">
        <v>27</v>
      </c>
      <c r="E16" t="s">
        <v>183</v>
      </c>
      <c r="F16" s="42">
        <v>48</v>
      </c>
      <c r="H16" s="46" t="s">
        <v>120</v>
      </c>
      <c r="I16" s="71" t="s">
        <v>69</v>
      </c>
      <c r="J16" s="195">
        <f>+Parametrage!C133</f>
        <v>0</v>
      </c>
      <c r="K16" s="46" t="s">
        <v>130</v>
      </c>
      <c r="L16" s="71" t="s">
        <v>69</v>
      </c>
      <c r="M16" s="195">
        <f>+Parametrage!C150</f>
        <v>0</v>
      </c>
      <c r="N16" s="46" t="s">
        <v>58</v>
      </c>
      <c r="O16" s="71" t="s">
        <v>69</v>
      </c>
      <c r="P16" s="195">
        <f>+Parametrage!C31</f>
        <v>0</v>
      </c>
      <c r="Q16" s="46" t="s">
        <v>74</v>
      </c>
      <c r="R16" s="71" t="s">
        <v>69</v>
      </c>
      <c r="S16" s="196">
        <f>+Parametrage!C48</f>
        <v>0</v>
      </c>
      <c r="T16" s="46" t="s">
        <v>81</v>
      </c>
      <c r="U16" s="71" t="s">
        <v>69</v>
      </c>
      <c r="V16" s="195">
        <f>+Parametrage!C65</f>
        <v>0</v>
      </c>
      <c r="W16" s="46" t="s">
        <v>92</v>
      </c>
      <c r="X16" s="71" t="s">
        <v>69</v>
      </c>
      <c r="Y16" s="196">
        <f>+Parametrage!C82</f>
        <v>0</v>
      </c>
      <c r="Z16" s="46" t="s">
        <v>99</v>
      </c>
      <c r="AA16" s="71" t="s">
        <v>69</v>
      </c>
      <c r="AB16" s="195">
        <f>+Parametrage!C99</f>
        <v>0</v>
      </c>
      <c r="AC16" s="46" t="s">
        <v>109</v>
      </c>
      <c r="AD16" s="71" t="s">
        <v>69</v>
      </c>
      <c r="AE16" s="196">
        <f>+Parametrage!C116</f>
        <v>0</v>
      </c>
      <c r="AF16" s="46" t="s">
        <v>143</v>
      </c>
      <c r="AG16" s="71" t="s">
        <v>155</v>
      </c>
      <c r="AH16" s="196">
        <f>+Parametrage!C167</f>
        <v>0</v>
      </c>
    </row>
    <row r="17" spans="1:6" x14ac:dyDescent="0.25">
      <c r="A17" s="194" t="s">
        <v>184</v>
      </c>
      <c r="B17" s="194">
        <f>+Parametrage!C1</f>
        <v>2023</v>
      </c>
      <c r="D17" s="42" t="s">
        <v>185</v>
      </c>
      <c r="E17" t="s">
        <v>43</v>
      </c>
      <c r="F17" s="42">
        <v>49</v>
      </c>
    </row>
    <row r="18" spans="1:6" ht="15.75" thickBot="1" x14ac:dyDescent="0.3">
      <c r="D18" s="42" t="s">
        <v>186</v>
      </c>
      <c r="E18" t="s">
        <v>15</v>
      </c>
      <c r="F18" s="42">
        <v>50</v>
      </c>
    </row>
    <row r="19" spans="1:6" x14ac:dyDescent="0.25">
      <c r="A19" s="218" t="s">
        <v>187</v>
      </c>
      <c r="B19" s="219"/>
      <c r="C19" s="180" t="s">
        <v>188</v>
      </c>
      <c r="D19" s="42" t="s">
        <v>189</v>
      </c>
      <c r="E19" s="197" t="s">
        <v>48</v>
      </c>
      <c r="F19" s="42">
        <v>51</v>
      </c>
    </row>
    <row r="20" spans="1:6" x14ac:dyDescent="0.25">
      <c r="A20" s="6" t="s">
        <v>163</v>
      </c>
      <c r="B20" s="198" t="s">
        <v>190</v>
      </c>
      <c r="C20" s="62">
        <f>+DATE($B$17,1,1)</f>
        <v>44927</v>
      </c>
      <c r="D20" s="61" t="s">
        <v>191</v>
      </c>
      <c r="E20" s="199" t="s">
        <v>13</v>
      </c>
      <c r="F20" s="42">
        <v>52</v>
      </c>
    </row>
    <row r="21" spans="1:6" x14ac:dyDescent="0.25">
      <c r="A21" s="6" t="s">
        <v>164</v>
      </c>
      <c r="B21" s="198" t="s">
        <v>190</v>
      </c>
      <c r="C21" s="62">
        <f>FLOOR(DAY(MINUTE($B$17/38)/2+56)&amp;"/5/"&amp;$B$17,7)-34</f>
        <v>45025</v>
      </c>
      <c r="D21" s="61" t="s">
        <v>192</v>
      </c>
      <c r="E21" s="199" t="s">
        <v>26</v>
      </c>
      <c r="F21" s="42">
        <v>53</v>
      </c>
    </row>
    <row r="22" spans="1:6" x14ac:dyDescent="0.25">
      <c r="A22" s="6" t="s">
        <v>165</v>
      </c>
      <c r="B22" s="198" t="s">
        <v>190</v>
      </c>
      <c r="C22" s="62">
        <f>+C21+1</f>
        <v>45026</v>
      </c>
      <c r="D22" s="61" t="s">
        <v>36</v>
      </c>
      <c r="E22" s="61"/>
      <c r="F22" s="42">
        <v>1</v>
      </c>
    </row>
    <row r="23" spans="1:6" x14ac:dyDescent="0.25">
      <c r="A23" s="6" t="s">
        <v>166</v>
      </c>
      <c r="B23" s="198" t="s">
        <v>190</v>
      </c>
      <c r="C23" s="62">
        <f xml:space="preserve"> DATE($B$17,5,1)</f>
        <v>45047</v>
      </c>
      <c r="D23" s="61" t="s">
        <v>31</v>
      </c>
      <c r="E23" s="61"/>
      <c r="F23" s="42">
        <v>2</v>
      </c>
    </row>
    <row r="24" spans="1:6" x14ac:dyDescent="0.25">
      <c r="A24" s="6" t="s">
        <v>167</v>
      </c>
      <c r="B24" s="198" t="s">
        <v>190</v>
      </c>
      <c r="C24" s="62">
        <f xml:space="preserve"> DATE($B$17,5,8)</f>
        <v>45054</v>
      </c>
      <c r="D24" s="61" t="s">
        <v>44</v>
      </c>
      <c r="E24" s="61"/>
      <c r="F24" s="42">
        <v>3</v>
      </c>
    </row>
    <row r="25" spans="1:6" x14ac:dyDescent="0.25">
      <c r="A25" s="6" t="s">
        <v>168</v>
      </c>
      <c r="B25" s="198" t="s">
        <v>190</v>
      </c>
      <c r="C25" s="62">
        <f xml:space="preserve"> C21 + 39</f>
        <v>45064</v>
      </c>
      <c r="D25" s="61" t="s">
        <v>193</v>
      </c>
      <c r="E25" s="61"/>
      <c r="F25" s="42">
        <v>4</v>
      </c>
    </row>
    <row r="26" spans="1:6" x14ac:dyDescent="0.25">
      <c r="A26" s="6" t="s">
        <v>169</v>
      </c>
      <c r="B26" s="198" t="s">
        <v>190</v>
      </c>
      <c r="C26" s="62">
        <f xml:space="preserve"> C21 + 49</f>
        <v>45074</v>
      </c>
      <c r="D26" s="61" t="s">
        <v>194</v>
      </c>
      <c r="E26" s="61"/>
      <c r="F26" s="42">
        <v>5</v>
      </c>
    </row>
    <row r="27" spans="1:6" x14ac:dyDescent="0.25">
      <c r="A27" s="6" t="s">
        <v>170</v>
      </c>
      <c r="B27" s="198" t="s">
        <v>190</v>
      </c>
      <c r="C27" s="62">
        <f xml:space="preserve"> C21 + 50</f>
        <v>45075</v>
      </c>
      <c r="D27" s="61" t="s">
        <v>22</v>
      </c>
      <c r="E27" s="61"/>
      <c r="F27" s="42">
        <v>6</v>
      </c>
    </row>
    <row r="28" spans="1:6" x14ac:dyDescent="0.25">
      <c r="A28" s="6" t="s">
        <v>171</v>
      </c>
      <c r="B28" s="198" t="s">
        <v>190</v>
      </c>
      <c r="C28" s="62">
        <f xml:space="preserve"> DATE($B$17,7,14)</f>
        <v>45121</v>
      </c>
      <c r="D28" s="61"/>
      <c r="E28" s="61"/>
      <c r="F28" s="42">
        <v>7</v>
      </c>
    </row>
    <row r="29" spans="1:6" x14ac:dyDescent="0.25">
      <c r="A29" s="6" t="s">
        <v>172</v>
      </c>
      <c r="B29" s="198" t="s">
        <v>190</v>
      </c>
      <c r="C29" s="62">
        <f>+DATE($B$17,8,15)</f>
        <v>45153</v>
      </c>
      <c r="D29" s="61"/>
      <c r="E29" s="61"/>
      <c r="F29" s="42">
        <v>8</v>
      </c>
    </row>
    <row r="30" spans="1:6" x14ac:dyDescent="0.25">
      <c r="A30" s="6" t="s">
        <v>173</v>
      </c>
      <c r="B30" s="198" t="s">
        <v>190</v>
      </c>
      <c r="C30" s="62">
        <f xml:space="preserve"> DATE($B$17,11,1)</f>
        <v>45231</v>
      </c>
      <c r="D30" s="61"/>
      <c r="E30" s="61"/>
      <c r="F30" s="42">
        <v>9</v>
      </c>
    </row>
    <row r="31" spans="1:6" x14ac:dyDescent="0.25">
      <c r="A31" s="6" t="s">
        <v>174</v>
      </c>
      <c r="B31" s="198" t="s">
        <v>190</v>
      </c>
      <c r="C31" s="62">
        <f xml:space="preserve"> DATE($B$17,11,11)</f>
        <v>45241</v>
      </c>
      <c r="D31" s="61"/>
      <c r="E31" s="61"/>
      <c r="F31" s="42">
        <v>10</v>
      </c>
    </row>
    <row r="32" spans="1:6" ht="15.75" thickBot="1" x14ac:dyDescent="0.3">
      <c r="A32" s="46" t="s">
        <v>175</v>
      </c>
      <c r="B32" s="200" t="s">
        <v>190</v>
      </c>
      <c r="C32" s="102">
        <f xml:space="preserve"> DATE($B$17,12,25)</f>
        <v>45285</v>
      </c>
      <c r="D32" s="61"/>
      <c r="E32" s="61"/>
      <c r="F32" s="42">
        <v>11</v>
      </c>
    </row>
    <row r="33" spans="1:6" x14ac:dyDescent="0.25">
      <c r="F33" s="42">
        <v>12</v>
      </c>
    </row>
    <row r="34" spans="1:6" x14ac:dyDescent="0.25">
      <c r="A34" s="194" t="s">
        <v>184</v>
      </c>
      <c r="B34" s="194">
        <f>+B17+1</f>
        <v>2024</v>
      </c>
      <c r="F34" s="42">
        <v>13</v>
      </c>
    </row>
    <row r="35" spans="1:6" ht="15.75" thickBot="1" x14ac:dyDescent="0.3">
      <c r="F35" s="42">
        <v>14</v>
      </c>
    </row>
    <row r="36" spans="1:6" x14ac:dyDescent="0.25">
      <c r="A36" s="220" t="s">
        <v>187</v>
      </c>
      <c r="B36" s="221"/>
      <c r="C36" s="201" t="s">
        <v>188</v>
      </c>
      <c r="D36" s="202"/>
      <c r="E36" s="202"/>
      <c r="F36" s="42">
        <v>15</v>
      </c>
    </row>
    <row r="37" spans="1:6" x14ac:dyDescent="0.25">
      <c r="A37" s="203" t="s">
        <v>163</v>
      </c>
      <c r="B37" s="204" t="s">
        <v>190</v>
      </c>
      <c r="C37" s="205">
        <f>+DATE($B$34,1,1)</f>
        <v>45292</v>
      </c>
      <c r="D37" s="61"/>
      <c r="E37" s="61"/>
      <c r="F37" s="42">
        <v>16</v>
      </c>
    </row>
    <row r="38" spans="1:6" x14ac:dyDescent="0.25">
      <c r="A38" s="203" t="s">
        <v>164</v>
      </c>
      <c r="B38" s="204" t="s">
        <v>190</v>
      </c>
      <c r="C38" s="205">
        <f>FLOOR(DAY(MINUTE($B$34/38)/2+56)&amp;"/5/"&amp;$B$34,7)-34</f>
        <v>45382</v>
      </c>
      <c r="D38" s="61"/>
      <c r="E38" s="61"/>
      <c r="F38" s="42">
        <v>17</v>
      </c>
    </row>
    <row r="39" spans="1:6" x14ac:dyDescent="0.25">
      <c r="A39" s="203" t="s">
        <v>165</v>
      </c>
      <c r="B39" s="204" t="s">
        <v>190</v>
      </c>
      <c r="C39" s="205">
        <f>+C38+1</f>
        <v>45383</v>
      </c>
      <c r="D39" s="61"/>
      <c r="E39" s="61"/>
      <c r="F39" s="42">
        <v>18</v>
      </c>
    </row>
    <row r="40" spans="1:6" x14ac:dyDescent="0.25">
      <c r="A40" s="203" t="s">
        <v>166</v>
      </c>
      <c r="B40" s="204" t="s">
        <v>190</v>
      </c>
      <c r="C40" s="205">
        <f xml:space="preserve"> DATE($B$34,5,1)</f>
        <v>45413</v>
      </c>
      <c r="D40" s="61"/>
      <c r="E40" s="61"/>
      <c r="F40" s="42">
        <v>19</v>
      </c>
    </row>
    <row r="41" spans="1:6" x14ac:dyDescent="0.25">
      <c r="A41" s="203" t="s">
        <v>167</v>
      </c>
      <c r="B41" s="204" t="s">
        <v>190</v>
      </c>
      <c r="C41" s="205">
        <f xml:space="preserve"> DATE($B$34,5,8)</f>
        <v>45420</v>
      </c>
      <c r="D41" s="61"/>
      <c r="E41" s="61"/>
      <c r="F41" s="42">
        <v>20</v>
      </c>
    </row>
    <row r="42" spans="1:6" x14ac:dyDescent="0.25">
      <c r="A42" s="203" t="s">
        <v>168</v>
      </c>
      <c r="B42" s="204" t="s">
        <v>190</v>
      </c>
      <c r="C42" s="205">
        <f xml:space="preserve"> C38 + 39</f>
        <v>45421</v>
      </c>
      <c r="D42" s="61"/>
      <c r="E42" s="61"/>
      <c r="F42" s="42">
        <v>21</v>
      </c>
    </row>
    <row r="43" spans="1:6" x14ac:dyDescent="0.25">
      <c r="A43" s="203" t="s">
        <v>169</v>
      </c>
      <c r="B43" s="204" t="s">
        <v>190</v>
      </c>
      <c r="C43" s="205">
        <f xml:space="preserve"> C38 + 49</f>
        <v>45431</v>
      </c>
      <c r="D43" s="61"/>
      <c r="E43" s="61"/>
      <c r="F43" s="42">
        <v>22</v>
      </c>
    </row>
    <row r="44" spans="1:6" x14ac:dyDescent="0.25">
      <c r="A44" s="203" t="s">
        <v>170</v>
      </c>
      <c r="B44" s="204" t="s">
        <v>190</v>
      </c>
      <c r="C44" s="205">
        <f xml:space="preserve"> C38 + 50</f>
        <v>45432</v>
      </c>
      <c r="D44" s="61"/>
      <c r="E44" s="61"/>
      <c r="F44" s="42">
        <v>23</v>
      </c>
    </row>
    <row r="45" spans="1:6" x14ac:dyDescent="0.25">
      <c r="A45" s="203" t="s">
        <v>171</v>
      </c>
      <c r="B45" s="204" t="s">
        <v>190</v>
      </c>
      <c r="C45" s="205">
        <f xml:space="preserve"> DATE($B$34,7,14)</f>
        <v>45487</v>
      </c>
      <c r="D45" s="61"/>
      <c r="E45" s="61"/>
      <c r="F45" s="42">
        <v>24</v>
      </c>
    </row>
    <row r="46" spans="1:6" x14ac:dyDescent="0.25">
      <c r="A46" s="203" t="s">
        <v>172</v>
      </c>
      <c r="B46" s="204" t="s">
        <v>190</v>
      </c>
      <c r="C46" s="205">
        <f>+DATE($B$34,8,15)</f>
        <v>45519</v>
      </c>
      <c r="D46" s="61"/>
      <c r="E46" s="61"/>
      <c r="F46" s="42">
        <v>25</v>
      </c>
    </row>
    <row r="47" spans="1:6" x14ac:dyDescent="0.25">
      <c r="A47" s="203" t="s">
        <v>173</v>
      </c>
      <c r="B47" s="204" t="s">
        <v>190</v>
      </c>
      <c r="C47" s="205">
        <f xml:space="preserve"> DATE($B$34,11,1)</f>
        <v>45597</v>
      </c>
      <c r="D47" s="61"/>
      <c r="E47" s="61"/>
      <c r="F47" s="42">
        <v>26</v>
      </c>
    </row>
    <row r="48" spans="1:6" x14ac:dyDescent="0.25">
      <c r="A48" s="203" t="s">
        <v>174</v>
      </c>
      <c r="B48" s="204" t="s">
        <v>190</v>
      </c>
      <c r="C48" s="205">
        <f xml:space="preserve"> DATE($B$34,11,11)</f>
        <v>45607</v>
      </c>
      <c r="D48" s="61"/>
      <c r="E48" s="61"/>
      <c r="F48" s="42">
        <v>27</v>
      </c>
    </row>
    <row r="49" spans="1:5" ht="15.75" thickBot="1" x14ac:dyDescent="0.3">
      <c r="A49" s="206" t="s">
        <v>175</v>
      </c>
      <c r="B49" s="207" t="s">
        <v>190</v>
      </c>
      <c r="C49" s="208">
        <f xml:space="preserve"> DATE($B$34,12,25)</f>
        <v>45651</v>
      </c>
      <c r="D49" s="61"/>
      <c r="E49" s="61"/>
    </row>
    <row r="51" spans="1:5" x14ac:dyDescent="0.25">
      <c r="B51" s="214" t="s">
        <v>11</v>
      </c>
      <c r="C51" s="215"/>
      <c r="D51" s="24"/>
      <c r="E51" s="24"/>
    </row>
    <row r="52" spans="1:5" x14ac:dyDescent="0.25">
      <c r="B52" s="20" t="s">
        <v>3</v>
      </c>
      <c r="C52" s="209">
        <f>DATE($B$17,1,3)-WEEKDAY(DATE($B$17,1,3))-5+(7*$E$3)</f>
        <v>45222</v>
      </c>
      <c r="D52" s="210"/>
      <c r="E52" s="210"/>
    </row>
    <row r="53" spans="1:5" x14ac:dyDescent="0.25">
      <c r="B53" s="20" t="s">
        <v>3</v>
      </c>
      <c r="C53" s="209">
        <f>DATE($B$17,1,3)-WEEKDAY(DATE($B$17,1,3))-4+(7*$E$3)</f>
        <v>45223</v>
      </c>
      <c r="D53" s="210"/>
      <c r="E53" s="210"/>
    </row>
    <row r="54" spans="1:5" x14ac:dyDescent="0.25">
      <c r="B54" s="20" t="s">
        <v>3</v>
      </c>
      <c r="C54" s="209">
        <f>DATE($B$17,1,3)-WEEKDAY(DATE($B$17,1,3))-3+(7*$E$3)</f>
        <v>45224</v>
      </c>
      <c r="D54" s="210"/>
      <c r="E54" s="210"/>
    </row>
    <row r="55" spans="1:5" x14ac:dyDescent="0.25">
      <c r="B55" s="20" t="s">
        <v>3</v>
      </c>
      <c r="C55" s="209">
        <f>DATE($B$17,1,3)-WEEKDAY(DATE($B$17,1,3))-2+(7*$E$3)</f>
        <v>45225</v>
      </c>
      <c r="D55" s="210"/>
      <c r="E55" s="210"/>
    </row>
    <row r="56" spans="1:5" x14ac:dyDescent="0.25">
      <c r="B56" s="20" t="s">
        <v>3</v>
      </c>
      <c r="C56" s="209">
        <f>DATE($B$17,1,3)-WEEKDAY(DATE($B$17,1,3))-1+(7*$E$3)</f>
        <v>45226</v>
      </c>
      <c r="D56" s="210"/>
      <c r="E56" s="210"/>
    </row>
    <row r="57" spans="1:5" x14ac:dyDescent="0.25">
      <c r="B57" s="20" t="s">
        <v>3</v>
      </c>
      <c r="C57" s="209">
        <f>DATE($B$17,1,3)-WEEKDAY(DATE($B$17,1,3))+(7*$E$3)</f>
        <v>45227</v>
      </c>
      <c r="D57" s="210"/>
      <c r="E57" s="210"/>
    </row>
    <row r="58" spans="1:5" x14ac:dyDescent="0.25">
      <c r="B58" s="20" t="s">
        <v>3</v>
      </c>
      <c r="C58" s="209">
        <f>DATE($B$17,1,3)-WEEKDAY(DATE($B$17,1,3))+1+(7*$E$3)</f>
        <v>45228</v>
      </c>
      <c r="D58" s="210"/>
      <c r="E58" s="210"/>
    </row>
    <row r="59" spans="1:5" x14ac:dyDescent="0.25">
      <c r="B59" s="20" t="s">
        <v>3</v>
      </c>
      <c r="C59" s="209">
        <f>DATE($B$17,1,3)-WEEKDAY(DATE($B$17,1,3))-5+(7*$E$4)</f>
        <v>45229</v>
      </c>
      <c r="D59" s="210"/>
      <c r="E59" s="210"/>
    </row>
    <row r="60" spans="1:5" x14ac:dyDescent="0.25">
      <c r="B60" s="20" t="s">
        <v>3</v>
      </c>
      <c r="C60" s="209">
        <f>DATE($B$17,1,3)-WEEKDAY(DATE($B$17,1,3))-4+(7*$E$4)</f>
        <v>45230</v>
      </c>
      <c r="D60" s="210"/>
      <c r="E60" s="210"/>
    </row>
    <row r="61" spans="1:5" x14ac:dyDescent="0.25">
      <c r="B61" s="20" t="s">
        <v>3</v>
      </c>
      <c r="C61" s="209">
        <f>DATE($B$17,1,3)-WEEKDAY(DATE($B$17,1,3))-3+(7*$E$4)</f>
        <v>45231</v>
      </c>
      <c r="D61" s="210"/>
      <c r="E61" s="210"/>
    </row>
    <row r="62" spans="1:5" x14ac:dyDescent="0.25">
      <c r="B62" s="20" t="s">
        <v>3</v>
      </c>
      <c r="C62" s="209">
        <f>DATE($B$17,1,3)-WEEKDAY(DATE($B$17,1,3))-2+(7*$E$4)</f>
        <v>45232</v>
      </c>
      <c r="D62" s="210"/>
      <c r="E62" s="210"/>
    </row>
    <row r="63" spans="1:5" x14ac:dyDescent="0.25">
      <c r="B63" s="20" t="s">
        <v>3</v>
      </c>
      <c r="C63" s="209">
        <f>DATE($B$17,1,3)-WEEKDAY(DATE($B$17,1,3))-1+(7*$E$4)</f>
        <v>45233</v>
      </c>
      <c r="D63" s="210"/>
      <c r="E63" s="210"/>
    </row>
    <row r="64" spans="1:5" x14ac:dyDescent="0.25">
      <c r="B64" s="20" t="s">
        <v>3</v>
      </c>
      <c r="C64" s="209">
        <f>DATE($B$17,1,3)-WEEKDAY(DATE($B$17,1,3))+(7*$E$4)</f>
        <v>45234</v>
      </c>
      <c r="D64" s="210"/>
      <c r="E64" s="210"/>
    </row>
    <row r="65" spans="2:5" x14ac:dyDescent="0.25">
      <c r="B65" s="20" t="s">
        <v>3</v>
      </c>
      <c r="C65" s="209">
        <f>DATE($B$17,1,3)-WEEKDAY(DATE($B$17,1,3))+1+(7*$E$4)</f>
        <v>45235</v>
      </c>
      <c r="D65" s="210"/>
      <c r="E65" s="210"/>
    </row>
    <row r="67" spans="2:5" x14ac:dyDescent="0.25">
      <c r="B67" s="214" t="s">
        <v>195</v>
      </c>
      <c r="C67" s="215"/>
      <c r="D67" s="24"/>
      <c r="E67" s="24"/>
    </row>
    <row r="68" spans="2:5" x14ac:dyDescent="0.25">
      <c r="B68" s="20" t="s">
        <v>3</v>
      </c>
      <c r="C68" s="209">
        <f>DATE($B$17,1,3)-WEEKDAY(DATE($B$17,1,3))-5+(7*$E$5)</f>
        <v>45285</v>
      </c>
      <c r="D68" s="210"/>
      <c r="E68" s="210"/>
    </row>
    <row r="69" spans="2:5" x14ac:dyDescent="0.25">
      <c r="B69" s="20" t="s">
        <v>3</v>
      </c>
      <c r="C69" s="209">
        <f>DATE($B$17,1,3)-WEEKDAY(DATE($B$17,1,3))-4+(7*$E$5)</f>
        <v>45286</v>
      </c>
      <c r="D69" s="210"/>
      <c r="E69" s="210"/>
    </row>
    <row r="70" spans="2:5" x14ac:dyDescent="0.25">
      <c r="B70" s="20" t="s">
        <v>3</v>
      </c>
      <c r="C70" s="209">
        <f>DATE($B$17,1,3)-WEEKDAY(DATE($B$17,1,3))-3+(7*$E$5)</f>
        <v>45287</v>
      </c>
      <c r="D70" s="210"/>
      <c r="E70" s="210"/>
    </row>
    <row r="71" spans="2:5" x14ac:dyDescent="0.25">
      <c r="B71" s="20" t="s">
        <v>3</v>
      </c>
      <c r="C71" s="209">
        <f>DATE($B$17,1,3)-WEEKDAY(DATE($B$17,1,3))-2+(7*$E$5)</f>
        <v>45288</v>
      </c>
      <c r="D71" s="210"/>
      <c r="E71" s="210"/>
    </row>
    <row r="72" spans="2:5" x14ac:dyDescent="0.25">
      <c r="B72" s="20" t="s">
        <v>3</v>
      </c>
      <c r="C72" s="209">
        <f>DATE($B$17,1,3)-WEEKDAY(DATE($B$17,1,3))-1+(7*$E$5)</f>
        <v>45289</v>
      </c>
      <c r="D72" s="210"/>
      <c r="E72" s="210"/>
    </row>
    <row r="73" spans="2:5" x14ac:dyDescent="0.25">
      <c r="B73" s="20" t="s">
        <v>3</v>
      </c>
      <c r="C73" s="209">
        <f>DATE($B$17,1,3)-WEEKDAY(DATE($B$17,1,3))+(7*$E$5)</f>
        <v>45290</v>
      </c>
      <c r="D73" s="210"/>
      <c r="E73" s="210"/>
    </row>
    <row r="74" spans="2:5" x14ac:dyDescent="0.25">
      <c r="B74" s="20" t="s">
        <v>3</v>
      </c>
      <c r="C74" s="209">
        <f>DATE($B$17,1,3)-WEEKDAY(DATE($B$17,1,3))+1+(7*$E$5)</f>
        <v>45291</v>
      </c>
      <c r="D74" s="210"/>
      <c r="E74" s="210"/>
    </row>
    <row r="75" spans="2:5" x14ac:dyDescent="0.25">
      <c r="B75" s="20" t="s">
        <v>3</v>
      </c>
      <c r="C75" s="209">
        <f>DATE($B$34,1,3)-WEEKDAY(DATE($B$34,1,3))-5+(7*$E$6)</f>
        <v>45292</v>
      </c>
      <c r="D75" s="210"/>
      <c r="E75" s="210"/>
    </row>
    <row r="76" spans="2:5" x14ac:dyDescent="0.25">
      <c r="B76" s="20" t="s">
        <v>3</v>
      </c>
      <c r="C76" s="209">
        <f>DATE($B$34,1,3)-WEEKDAY(DATE($B$34,1,3))-4+(7*$E$6)</f>
        <v>45293</v>
      </c>
      <c r="D76" s="210"/>
      <c r="E76" s="210"/>
    </row>
    <row r="77" spans="2:5" x14ac:dyDescent="0.25">
      <c r="B77" s="20" t="s">
        <v>3</v>
      </c>
      <c r="C77" s="209">
        <f>DATE($B$34,1,3)-WEEKDAY(DATE($B$34,1,3))-3+(7*$E$6)</f>
        <v>45294</v>
      </c>
      <c r="D77" s="210"/>
      <c r="E77" s="210"/>
    </row>
    <row r="78" spans="2:5" x14ac:dyDescent="0.25">
      <c r="B78" s="20" t="s">
        <v>3</v>
      </c>
      <c r="C78" s="209">
        <f>DATE($B$34,1,3)-WEEKDAY(DATE($B$34,1,3))-2+(7*$E$6)</f>
        <v>45295</v>
      </c>
      <c r="D78" s="210"/>
      <c r="E78" s="210"/>
    </row>
    <row r="79" spans="2:5" x14ac:dyDescent="0.25">
      <c r="B79" s="20" t="s">
        <v>3</v>
      </c>
      <c r="C79" s="209">
        <f>DATE($B$34,1,3)-WEEKDAY(DATE($B$34,1,3))-1+(7*$E$6)</f>
        <v>45296</v>
      </c>
      <c r="D79" s="210"/>
      <c r="E79" s="210"/>
    </row>
    <row r="80" spans="2:5" x14ac:dyDescent="0.25">
      <c r="B80" s="20" t="s">
        <v>3</v>
      </c>
      <c r="C80" s="209">
        <f>DATE($B$34,1,3)-WEEKDAY(DATE($B$34,1,3))+(7*$E$6)</f>
        <v>45297</v>
      </c>
      <c r="D80" s="210"/>
      <c r="E80" s="210"/>
    </row>
    <row r="81" spans="2:5" x14ac:dyDescent="0.25">
      <c r="B81" s="20" t="s">
        <v>3</v>
      </c>
      <c r="C81" s="209">
        <f>DATE($B$34,1,3)-WEEKDAY(DATE($B$34,1,3))+1+(7*$E$6)</f>
        <v>45298</v>
      </c>
      <c r="D81" s="210"/>
      <c r="E81" s="210"/>
    </row>
    <row r="83" spans="2:5" x14ac:dyDescent="0.25">
      <c r="B83" s="214" t="s">
        <v>33</v>
      </c>
      <c r="C83" s="215"/>
      <c r="D83" s="24"/>
      <c r="E83" s="24"/>
    </row>
    <row r="84" spans="2:5" x14ac:dyDescent="0.25">
      <c r="B84" s="20" t="s">
        <v>3</v>
      </c>
      <c r="C84" s="209">
        <f>DATE($B$34,1,3)-WEEKDAY(DATE($B$34,1,3))-5+(7*$E$7)</f>
        <v>45341</v>
      </c>
      <c r="D84" s="210"/>
      <c r="E84" s="210"/>
    </row>
    <row r="85" spans="2:5" x14ac:dyDescent="0.25">
      <c r="B85" s="20" t="s">
        <v>3</v>
      </c>
      <c r="C85" s="209">
        <f>DATE($B$34,1,3)-WEEKDAY(DATE($B$34,1,3))-4+(7*$E$7)</f>
        <v>45342</v>
      </c>
      <c r="D85" s="210"/>
      <c r="E85" s="210"/>
    </row>
    <row r="86" spans="2:5" x14ac:dyDescent="0.25">
      <c r="B86" s="20" t="s">
        <v>3</v>
      </c>
      <c r="C86" s="209">
        <f>DATE($B$34,1,3)-WEEKDAY(DATE($B$34,1,3))-3+(7*$E$7)</f>
        <v>45343</v>
      </c>
      <c r="D86" s="210"/>
      <c r="E86" s="210"/>
    </row>
    <row r="87" spans="2:5" x14ac:dyDescent="0.25">
      <c r="B87" s="20" t="s">
        <v>3</v>
      </c>
      <c r="C87" s="209">
        <f>DATE($B$34,1,3)-WEEKDAY(DATE($B$34,1,3))-2+(7*$E$7)</f>
        <v>45344</v>
      </c>
      <c r="D87" s="210"/>
      <c r="E87" s="210"/>
    </row>
    <row r="88" spans="2:5" x14ac:dyDescent="0.25">
      <c r="B88" s="20" t="s">
        <v>3</v>
      </c>
      <c r="C88" s="209">
        <f>DATE($B$34,1,3)-WEEKDAY(DATE($B$34,1,3))-1+(7*$E$7)</f>
        <v>45345</v>
      </c>
      <c r="D88" s="210"/>
      <c r="E88" s="210"/>
    </row>
    <row r="89" spans="2:5" x14ac:dyDescent="0.25">
      <c r="B89" s="20" t="s">
        <v>3</v>
      </c>
      <c r="C89" s="209">
        <f>DATE($B$34,1,3)-WEEKDAY(DATE($B$34,1,3))+(7*$E$7)</f>
        <v>45346</v>
      </c>
      <c r="D89" s="210"/>
      <c r="E89" s="210"/>
    </row>
    <row r="90" spans="2:5" x14ac:dyDescent="0.25">
      <c r="B90" s="20" t="s">
        <v>3</v>
      </c>
      <c r="C90" s="209">
        <f>DATE($B$34,1,3)-WEEKDAY(DATE($B$34,1,3))+1+(7*$E$7)</f>
        <v>45347</v>
      </c>
      <c r="D90" s="210"/>
      <c r="E90" s="210"/>
    </row>
    <row r="91" spans="2:5" x14ac:dyDescent="0.25">
      <c r="B91" s="20" t="s">
        <v>3</v>
      </c>
      <c r="C91" s="209">
        <f>DATE($B$34,1,3)-WEEKDAY(DATE($B$34,1,3))-5+(7*$E$8)</f>
        <v>45348</v>
      </c>
      <c r="D91" s="210"/>
      <c r="E91" s="210"/>
    </row>
    <row r="92" spans="2:5" x14ac:dyDescent="0.25">
      <c r="B92" s="20" t="s">
        <v>3</v>
      </c>
      <c r="C92" s="209">
        <f>DATE($B$34,1,3)-WEEKDAY(DATE($B$34,1,3))-4+(7*$E$8)</f>
        <v>45349</v>
      </c>
      <c r="D92" s="210"/>
      <c r="E92" s="210"/>
    </row>
    <row r="93" spans="2:5" x14ac:dyDescent="0.25">
      <c r="B93" s="20" t="s">
        <v>3</v>
      </c>
      <c r="C93" s="209">
        <f>DATE($B$34,1,3)-WEEKDAY(DATE($B$34,1,3))-3+(7*$E$8)</f>
        <v>45350</v>
      </c>
      <c r="D93" s="210"/>
      <c r="E93" s="210"/>
    </row>
    <row r="94" spans="2:5" x14ac:dyDescent="0.25">
      <c r="B94" s="20" t="s">
        <v>3</v>
      </c>
      <c r="C94" s="209">
        <f>DATE($B$34,1,3)-WEEKDAY(DATE($B$34,1,3))-2+(7*$E$8)</f>
        <v>45351</v>
      </c>
      <c r="D94" s="210"/>
      <c r="E94" s="210"/>
    </row>
    <row r="95" spans="2:5" x14ac:dyDescent="0.25">
      <c r="B95" s="20" t="s">
        <v>3</v>
      </c>
      <c r="C95" s="209">
        <f>DATE($B$34,1,3)-WEEKDAY(DATE($B$34,1,3))-1+(7*$E$8)</f>
        <v>45352</v>
      </c>
      <c r="D95" s="210"/>
      <c r="E95" s="210"/>
    </row>
    <row r="96" spans="2:5" x14ac:dyDescent="0.25">
      <c r="B96" s="20" t="s">
        <v>3</v>
      </c>
      <c r="C96" s="209">
        <f>DATE($B$34,1,3)-WEEKDAY(DATE($B$34,1,3))+(7*$E$8)</f>
        <v>45353</v>
      </c>
      <c r="D96" s="210"/>
      <c r="E96" s="210"/>
    </row>
    <row r="97" spans="2:5" x14ac:dyDescent="0.25">
      <c r="B97" s="20" t="s">
        <v>3</v>
      </c>
      <c r="C97" s="209">
        <f>DATE($B$34,1,3)-WEEKDAY(DATE($B$34,1,3))+1+(7*$E$8)</f>
        <v>45354</v>
      </c>
      <c r="D97" s="210"/>
      <c r="E97" s="210"/>
    </row>
    <row r="99" spans="2:5" x14ac:dyDescent="0.25">
      <c r="B99" s="214" t="s">
        <v>196</v>
      </c>
      <c r="C99" s="215"/>
      <c r="D99" s="24"/>
      <c r="E99" s="24"/>
    </row>
    <row r="100" spans="2:5" x14ac:dyDescent="0.25">
      <c r="B100" s="20" t="s">
        <v>3</v>
      </c>
      <c r="C100" s="209">
        <f>DATE($B$34,1,3)-WEEKDAY(DATE($B$34,1,3))-5+(7*$E$9)</f>
        <v>45397</v>
      </c>
      <c r="D100" s="210"/>
      <c r="E100" s="210"/>
    </row>
    <row r="101" spans="2:5" x14ac:dyDescent="0.25">
      <c r="B101" s="20" t="s">
        <v>3</v>
      </c>
      <c r="C101" s="209">
        <f>DATE($B$34,1,3)-WEEKDAY(DATE($B$34,1,3))-4+(7*$E$9)</f>
        <v>45398</v>
      </c>
      <c r="D101" s="210"/>
      <c r="E101" s="210"/>
    </row>
    <row r="102" spans="2:5" x14ac:dyDescent="0.25">
      <c r="B102" s="20" t="s">
        <v>3</v>
      </c>
      <c r="C102" s="209">
        <f>DATE($B$34,1,3)-WEEKDAY(DATE($B$34,1,3))-3+(7*$E$9)</f>
        <v>45399</v>
      </c>
      <c r="D102" s="210"/>
      <c r="E102" s="210"/>
    </row>
    <row r="103" spans="2:5" x14ac:dyDescent="0.25">
      <c r="B103" s="20" t="s">
        <v>3</v>
      </c>
      <c r="C103" s="209">
        <f>DATE($B$34,1,3)-WEEKDAY(DATE($B$34,1,3))-2+(7*$E$9)</f>
        <v>45400</v>
      </c>
      <c r="D103" s="210"/>
      <c r="E103" s="210"/>
    </row>
    <row r="104" spans="2:5" x14ac:dyDescent="0.25">
      <c r="B104" s="20" t="s">
        <v>3</v>
      </c>
      <c r="C104" s="209">
        <f>DATE($B$34,1,3)-WEEKDAY(DATE($B$34,1,3))-1+(7*$E$9)</f>
        <v>45401</v>
      </c>
      <c r="D104" s="210"/>
      <c r="E104" s="210"/>
    </row>
    <row r="105" spans="2:5" x14ac:dyDescent="0.25">
      <c r="B105" s="20" t="s">
        <v>3</v>
      </c>
      <c r="C105" s="209">
        <f>DATE($B$34,1,3)-WEEKDAY(DATE($B$34,1,3))+(7*$E$9)</f>
        <v>45402</v>
      </c>
      <c r="D105" s="210"/>
      <c r="E105" s="210"/>
    </row>
    <row r="106" spans="2:5" x14ac:dyDescent="0.25">
      <c r="B106" s="20" t="s">
        <v>3</v>
      </c>
      <c r="C106" s="209">
        <f>DATE($B$34,1,3)-WEEKDAY(DATE($B$34,1,3))+1+(7*$E$9)</f>
        <v>45403</v>
      </c>
      <c r="D106" s="210"/>
      <c r="E106" s="210"/>
    </row>
    <row r="107" spans="2:5" x14ac:dyDescent="0.25">
      <c r="B107" s="20" t="s">
        <v>3</v>
      </c>
      <c r="C107" s="209">
        <f>DATE($B$34,1,3)-WEEKDAY(DATE($B$34,1,3))-5+(7*$E$10)</f>
        <v>45404</v>
      </c>
      <c r="D107" s="210"/>
      <c r="E107" s="210"/>
    </row>
    <row r="108" spans="2:5" x14ac:dyDescent="0.25">
      <c r="B108" s="20" t="s">
        <v>3</v>
      </c>
      <c r="C108" s="209">
        <f>DATE($B$34,1,3)-WEEKDAY(DATE($B$34,1,3))-4+(7*$E$10)</f>
        <v>45405</v>
      </c>
      <c r="D108" s="210"/>
      <c r="E108" s="210"/>
    </row>
    <row r="109" spans="2:5" x14ac:dyDescent="0.25">
      <c r="B109" s="20" t="s">
        <v>3</v>
      </c>
      <c r="C109" s="209">
        <f>DATE($B$34,1,3)-WEEKDAY(DATE($B$34,1,3))-3+(7*$E$10)</f>
        <v>45406</v>
      </c>
      <c r="D109" s="210"/>
      <c r="E109" s="210"/>
    </row>
    <row r="110" spans="2:5" x14ac:dyDescent="0.25">
      <c r="B110" s="20" t="s">
        <v>3</v>
      </c>
      <c r="C110" s="209">
        <f>DATE($B$34,1,3)-WEEKDAY(DATE($B$34,1,3))-2+(7*$E$10)</f>
        <v>45407</v>
      </c>
      <c r="D110" s="210"/>
      <c r="E110" s="210"/>
    </row>
    <row r="111" spans="2:5" x14ac:dyDescent="0.25">
      <c r="B111" s="20" t="s">
        <v>3</v>
      </c>
      <c r="C111" s="209">
        <f>DATE($B$34,1,3)-WEEKDAY(DATE($B$34,1,3))-1+(7*$E$10)</f>
        <v>45408</v>
      </c>
      <c r="D111" s="210"/>
      <c r="E111" s="210"/>
    </row>
    <row r="112" spans="2:5" x14ac:dyDescent="0.25">
      <c r="B112" s="20" t="s">
        <v>3</v>
      </c>
      <c r="C112" s="209">
        <f>DATE($B$34,1,3)-WEEKDAY(DATE($B$34,1,3))+(7*$E$10)</f>
        <v>45409</v>
      </c>
      <c r="D112" s="210"/>
      <c r="E112" s="210"/>
    </row>
    <row r="113" spans="2:5" x14ac:dyDescent="0.25">
      <c r="B113" s="20" t="s">
        <v>3</v>
      </c>
      <c r="C113" s="209">
        <f>DATE($B$34,1,3)-WEEKDAY(DATE($B$34,1,3))+1+(7*$E$10)</f>
        <v>45410</v>
      </c>
      <c r="D113" s="210"/>
      <c r="E113" s="210"/>
    </row>
  </sheetData>
  <mergeCells count="12">
    <mergeCell ref="W3:X3"/>
    <mergeCell ref="AJ3:AK3"/>
    <mergeCell ref="B99:C99"/>
    <mergeCell ref="D2:E2"/>
    <mergeCell ref="N3:O3"/>
    <mergeCell ref="Q3:R3"/>
    <mergeCell ref="T3:U3"/>
    <mergeCell ref="A19:B19"/>
    <mergeCell ref="A36:B36"/>
    <mergeCell ref="B51:C51"/>
    <mergeCell ref="B67:C67"/>
    <mergeCell ref="B83:C83"/>
  </mergeCells>
  <dataValidations count="1">
    <dataValidation type="list" allowBlank="1" showInputMessage="1" showErrorMessage="1" sqref="AH4:AH16" xr:uid="{0BC6CAB4-FB57-4B16-8E81-9C4CDEA25940}">
      <formula1>semaines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FF1B1-D852-4A9E-B772-1959541AC49A}">
  <sheetPr codeName="Feuil4">
    <tabColor rgb="FFFF0000"/>
  </sheetPr>
  <dimension ref="A1:AM337"/>
  <sheetViews>
    <sheetView tabSelected="1" topLeftCell="A94" workbookViewId="0">
      <selection activeCell="H104" sqref="H104:H116"/>
    </sheetView>
  </sheetViews>
  <sheetFormatPr baseColWidth="10" defaultRowHeight="15" x14ac:dyDescent="0.25"/>
  <cols>
    <col min="1" max="1" width="11.5703125" customWidth="1"/>
    <col min="2" max="2" width="7.85546875" customWidth="1"/>
    <col min="3" max="3" width="8.5703125" customWidth="1"/>
    <col min="4" max="4" width="19" customWidth="1"/>
    <col min="5" max="5" width="6.85546875" customWidth="1"/>
    <col min="6" max="6" width="23.42578125" customWidth="1"/>
    <col min="7" max="7" width="11.5703125" customWidth="1"/>
    <col min="8" max="8" width="24.42578125" customWidth="1"/>
    <col min="9" max="9" width="23.42578125" customWidth="1"/>
    <col min="10" max="10" width="24.28515625" customWidth="1"/>
    <col min="11" max="11" width="13.42578125" customWidth="1"/>
    <col min="12" max="12" width="25.140625" customWidth="1"/>
    <col min="13" max="14" width="20.85546875" customWidth="1"/>
    <col min="15" max="15" width="16.140625" bestFit="1" customWidth="1"/>
    <col min="16" max="17" width="20.85546875" customWidth="1"/>
    <col min="18" max="18" width="14.5703125" bestFit="1" customWidth="1"/>
    <col min="19" max="19" width="22.28515625" bestFit="1" customWidth="1"/>
    <col min="20" max="23" width="20.28515625" customWidth="1"/>
    <col min="24" max="24" width="16.7109375" bestFit="1" customWidth="1"/>
    <col min="34" max="35" width="21.85546875" customWidth="1"/>
    <col min="36" max="37" width="28.140625" customWidth="1"/>
  </cols>
  <sheetData>
    <row r="1" spans="1:39" ht="21" x14ac:dyDescent="0.25">
      <c r="A1" s="246" t="s">
        <v>0</v>
      </c>
      <c r="B1" s="246"/>
      <c r="C1" s="247">
        <v>2023</v>
      </c>
      <c r="D1" s="247"/>
      <c r="H1" s="1" t="s">
        <v>1</v>
      </c>
      <c r="I1" s="2" t="s">
        <v>2</v>
      </c>
      <c r="J1" s="248" t="s">
        <v>3</v>
      </c>
      <c r="K1" s="249"/>
      <c r="L1" s="1" t="s">
        <v>4</v>
      </c>
      <c r="M1" s="4" t="s">
        <v>5</v>
      </c>
      <c r="N1" s="4" t="s">
        <v>6</v>
      </c>
      <c r="O1" s="5" t="s">
        <v>7</v>
      </c>
      <c r="P1" s="5" t="s">
        <v>8</v>
      </c>
      <c r="Q1" s="3" t="s">
        <v>9</v>
      </c>
      <c r="R1" s="3" t="s">
        <v>5</v>
      </c>
      <c r="S1" s="3" t="s">
        <v>6</v>
      </c>
      <c r="T1" s="3" t="s">
        <v>7</v>
      </c>
      <c r="U1" s="3" t="s">
        <v>8</v>
      </c>
    </row>
    <row r="2" spans="1:39" x14ac:dyDescent="0.25">
      <c r="H2" s="6" t="s">
        <v>10</v>
      </c>
      <c r="I2" s="7">
        <v>45236</v>
      </c>
      <c r="J2" s="8" t="s">
        <v>11</v>
      </c>
      <c r="K2" s="9">
        <v>43</v>
      </c>
      <c r="L2" s="6" t="s">
        <v>12</v>
      </c>
      <c r="M2" s="10" t="s">
        <v>13</v>
      </c>
      <c r="N2" s="10" t="s">
        <v>14</v>
      </c>
      <c r="O2" s="11" t="e">
        <f ca="1">+_xlfn.CONCAT(M2," ",N2)</f>
        <v>#NAME?</v>
      </c>
      <c r="P2" s="12">
        <v>10</v>
      </c>
      <c r="Q2" s="13" t="s">
        <v>12</v>
      </c>
      <c r="R2" s="14" t="s">
        <v>15</v>
      </c>
      <c r="S2" s="15" t="s">
        <v>14</v>
      </c>
      <c r="T2" s="16" t="e">
        <f ca="1">+_xlfn.CONCAT(R2," ",S2)</f>
        <v>#NAME?</v>
      </c>
      <c r="U2" s="17">
        <v>10</v>
      </c>
      <c r="AH2" t="s">
        <v>16</v>
      </c>
      <c r="AI2" t="s">
        <v>16</v>
      </c>
      <c r="AJ2" t="s">
        <v>17</v>
      </c>
      <c r="AK2" t="s">
        <v>18</v>
      </c>
      <c r="AL2" t="s">
        <v>19</v>
      </c>
    </row>
    <row r="3" spans="1:39" x14ac:dyDescent="0.25">
      <c r="H3" s="6" t="s">
        <v>20</v>
      </c>
      <c r="I3" s="7">
        <v>45187</v>
      </c>
      <c r="J3" s="8" t="s">
        <v>11</v>
      </c>
      <c r="K3" s="9">
        <v>44</v>
      </c>
      <c r="L3" s="6" t="s">
        <v>21</v>
      </c>
      <c r="M3" s="10" t="s">
        <v>15</v>
      </c>
      <c r="N3" s="10" t="s">
        <v>22</v>
      </c>
      <c r="O3" s="11" t="e">
        <f t="shared" ref="O3:O6" ca="1" si="0">+_xlfn.CONCAT(M3," ",N3)</f>
        <v>#NAME?</v>
      </c>
      <c r="P3" s="12">
        <v>20</v>
      </c>
      <c r="Q3" s="18" t="s">
        <v>21</v>
      </c>
      <c r="R3" s="19" t="s">
        <v>15</v>
      </c>
      <c r="S3" s="10" t="s">
        <v>22</v>
      </c>
      <c r="T3" s="20" t="e">
        <f t="shared" ref="T3:T6" ca="1" si="1">+_xlfn.CONCAT(R3," ",S3)</f>
        <v>#NAME?</v>
      </c>
      <c r="U3" s="12">
        <v>20</v>
      </c>
      <c r="AH3" s="21" t="str">
        <f>IFERROR(SMALL(IF((CHOOSE({1,2},tranche1,tranche2)&gt;=Y$5)*(CHOOSE({1,2},tranche1,tranche2)&lt;=Z$5)=1,CHOOSE({1,2},tranche1,tranche2),""),ROW(X1)),"")</f>
        <v/>
      </c>
      <c r="AI3" s="21">
        <f t="array" ref="AI3">IFERROR(SMALL(IF((CHOOSE({1,2},tranche1,tranche2)&gt;=Y$6)*(CHOOSE({1,2},tranche1,tranche2)&lt;=Z$6)=1,CHOOSE({1,2},tranche1,tranche2),""),ROW(Y1)),"")</f>
        <v>4</v>
      </c>
      <c r="AJ3" t="str">
        <f ca="1">IFERROR(OFFSET(AH$2,MATCH(0,COUNTIF(AJ$2:AJ2,extract),0),),"")</f>
        <v/>
      </c>
      <c r="AK3" t="str">
        <f ca="1">IFERROR(OFFSET(AI$2,MATCH(0,COUNTIF(AK$2:AK2,extract),0),),"")</f>
        <v/>
      </c>
      <c r="AL3" s="22">
        <v>1</v>
      </c>
      <c r="AM3" s="23">
        <f t="shared" ref="AM3:AM55" si="2">MIN(53,Y$5+ROW(X1))</f>
        <v>13</v>
      </c>
    </row>
    <row r="4" spans="1:39" x14ac:dyDescent="0.25">
      <c r="H4" s="6" t="s">
        <v>23</v>
      </c>
      <c r="I4" s="7">
        <v>45443</v>
      </c>
      <c r="J4" s="8" t="s">
        <v>24</v>
      </c>
      <c r="K4" s="9">
        <v>52</v>
      </c>
      <c r="L4" s="6" t="s">
        <v>25</v>
      </c>
      <c r="M4" s="10" t="s">
        <v>26</v>
      </c>
      <c r="N4" s="10" t="s">
        <v>27</v>
      </c>
      <c r="O4" s="11" t="e">
        <f t="shared" ca="1" si="0"/>
        <v>#NAME?</v>
      </c>
      <c r="P4" s="12">
        <v>30</v>
      </c>
      <c r="Q4" s="18" t="s">
        <v>25</v>
      </c>
      <c r="R4" s="19" t="s">
        <v>15</v>
      </c>
      <c r="S4" s="10" t="s">
        <v>27</v>
      </c>
      <c r="T4" s="20" t="e">
        <f t="shared" ca="1" si="1"/>
        <v>#NAME?</v>
      </c>
      <c r="U4" s="12">
        <v>30</v>
      </c>
      <c r="Y4" s="24" t="s">
        <v>28</v>
      </c>
      <c r="Z4" s="24" t="s">
        <v>29</v>
      </c>
      <c r="AH4" s="21">
        <f t="array" ref="AH4">IFERROR(SMALL(IF((CHOOSE({1,2},tranche1,tranche2)&gt;=Y$5)*(CHOOSE({1,2},tranche1,tranche2)&lt;=Z$5)=1,CHOOSE({1,2},tranche1,tranche2),""),ROW(X2)),"")</f>
        <v>12</v>
      </c>
      <c r="AI4" s="21">
        <f t="array" ref="AI4">IFERROR(SMALL(IF((CHOOSE({1,2},tranche1,tranche2)&gt;=Y$6)*(CHOOSE({1,2},tranche1,tranche2)&lt;=Z$6)=1,CHOOSE({1,2},tranche1,tranche2),""),ROW(Y2)),"")</f>
        <v>4</v>
      </c>
      <c r="AJ4">
        <f t="array" aca="1" ref="AJ4" ca="1">IFERROR(OFFSET(AH$2,MATCH(0,COUNTIF(AJ$2:AJ3,extract),0),),"")</f>
        <v>12</v>
      </c>
      <c r="AK4">
        <f t="array" aca="1" ref="AK4" ca="1">IFERROR(OFFSET(AI$2,MATCH(0,COUNTIF(AK$2:AK3,extract),0),),"")</f>
        <v>4</v>
      </c>
      <c r="AL4" s="22">
        <f t="shared" ref="AL4:AL55" si="3">AL3+1</f>
        <v>2</v>
      </c>
      <c r="AM4" s="23">
        <f t="shared" si="2"/>
        <v>14</v>
      </c>
    </row>
    <row r="5" spans="1:39" x14ac:dyDescent="0.25">
      <c r="H5" s="25"/>
      <c r="I5" s="7"/>
      <c r="J5" s="8" t="s">
        <v>24</v>
      </c>
      <c r="K5" s="9">
        <v>1</v>
      </c>
      <c r="L5" s="6" t="s">
        <v>30</v>
      </c>
      <c r="M5" s="10" t="s">
        <v>15</v>
      </c>
      <c r="N5" s="10" t="s">
        <v>31</v>
      </c>
      <c r="O5" s="11" t="e">
        <f t="shared" ca="1" si="0"/>
        <v>#NAME?</v>
      </c>
      <c r="P5" s="12">
        <v>40</v>
      </c>
      <c r="Q5" s="18" t="s">
        <v>30</v>
      </c>
      <c r="R5" s="19" t="s">
        <v>15</v>
      </c>
      <c r="S5" s="10" t="s">
        <v>31</v>
      </c>
      <c r="T5" s="20" t="e">
        <f t="shared" ca="1" si="1"/>
        <v>#NAME?</v>
      </c>
      <c r="U5" s="12">
        <v>40</v>
      </c>
      <c r="X5" s="26" t="s">
        <v>32</v>
      </c>
      <c r="Y5" s="27">
        <v>12</v>
      </c>
      <c r="Z5" s="28">
        <v>20</v>
      </c>
      <c r="AH5" s="21">
        <f t="array" ref="AH5">IFERROR(SMALL(IF((CHOOSE({1,2},tranche1,tranche2)&gt;=Y$5)*(CHOOSE({1,2},tranche1,tranche2)&lt;=Z$5)=1,CHOOSE({1,2},tranche1,tranche2),""),ROW(X3)),"")</f>
        <v>12</v>
      </c>
      <c r="AI5" s="21">
        <f t="array" ref="AI5">IFERROR(SMALL(IF((CHOOSE({1,2},tranche1,tranche2)&gt;=Y$6)*(CHOOSE({1,2},tranche1,tranche2)&lt;=Z$6)=1,CHOOSE({1,2},tranche1,tranche2),""),ROW(Y3)),"")</f>
        <v>4</v>
      </c>
      <c r="AJ5">
        <f t="array" aca="1" ref="AJ5" ca="1">IFERROR(OFFSET(AH$2,MATCH(0,COUNTIF(AJ$2:AJ4,extract),0),),"")</f>
        <v>13</v>
      </c>
      <c r="AK5">
        <f t="array" aca="1" ref="AK5" ca="1">IFERROR(OFFSET(AI$2,MATCH(0,COUNTIF(AK$2:AK4,extract),0),),"")</f>
        <v>4</v>
      </c>
      <c r="AL5" s="22">
        <f t="shared" si="3"/>
        <v>3</v>
      </c>
      <c r="AM5" s="23">
        <f t="shared" si="2"/>
        <v>15</v>
      </c>
    </row>
    <row r="6" spans="1:39" x14ac:dyDescent="0.25">
      <c r="H6" s="25"/>
      <c r="I6" s="7"/>
      <c r="J6" s="8" t="s">
        <v>33</v>
      </c>
      <c r="K6" s="29">
        <v>8</v>
      </c>
      <c r="L6" s="30" t="s">
        <v>34</v>
      </c>
      <c r="M6" s="31" t="s">
        <v>35</v>
      </c>
      <c r="N6" s="31" t="s">
        <v>36</v>
      </c>
      <c r="O6" s="32" t="e">
        <f t="shared" ca="1" si="0"/>
        <v>#NAME?</v>
      </c>
      <c r="P6" s="12">
        <v>50</v>
      </c>
      <c r="Q6" s="33" t="s">
        <v>34</v>
      </c>
      <c r="R6" s="34" t="s">
        <v>15</v>
      </c>
      <c r="S6" s="31" t="s">
        <v>36</v>
      </c>
      <c r="T6" s="35" t="e">
        <f t="shared" ca="1" si="1"/>
        <v>#NAME?</v>
      </c>
      <c r="U6" s="36">
        <v>50</v>
      </c>
      <c r="X6" t="s">
        <v>37</v>
      </c>
      <c r="Y6" s="27">
        <v>4</v>
      </c>
      <c r="Z6" s="28">
        <v>6</v>
      </c>
      <c r="AH6" s="21">
        <f t="array" ref="AH6">IFERROR(SMALL(IF((CHOOSE({1,2},tranche1,tranche2)&gt;=Y$5)*(CHOOSE({1,2},tranche1,tranche2)&lt;=Z$5)=1,CHOOSE({1,2},tranche1,tranche2),""),ROW(X4)),"")</f>
        <v>12</v>
      </c>
      <c r="AI6" s="21">
        <f t="array" ref="AI6">IFERROR(SMALL(IF((CHOOSE({1,2},tranche1,tranche2)&gt;=Y$6)*(CHOOSE({1,2},tranche1,tranche2)&lt;=Z$6)=1,CHOOSE({1,2},tranche1,tranche2),""),ROW(Y4)),"")</f>
        <v>4</v>
      </c>
      <c r="AJ6">
        <f t="array" aca="1" ref="AJ6" ca="1">IFERROR(OFFSET(AH$2,MATCH(0,COUNTIF(AJ$2:AJ5,extract),0),),"")</f>
        <v>18</v>
      </c>
      <c r="AK6">
        <f t="array" aca="1" ref="AK6" ca="1">IFERROR(OFFSET(AI$2,MATCH(0,COUNTIF(AK$2:AK5,extract),0),),"")</f>
        <v>4</v>
      </c>
      <c r="AL6" s="22">
        <f t="shared" si="3"/>
        <v>4</v>
      </c>
      <c r="AM6" s="23">
        <f t="shared" si="2"/>
        <v>16</v>
      </c>
    </row>
    <row r="7" spans="1:39" x14ac:dyDescent="0.25">
      <c r="H7" s="25"/>
      <c r="I7" s="7"/>
      <c r="J7" s="37" t="s">
        <v>33</v>
      </c>
      <c r="K7" s="9">
        <v>9</v>
      </c>
      <c r="L7" s="38" t="s">
        <v>38</v>
      </c>
      <c r="M7" s="39" t="s">
        <v>5</v>
      </c>
      <c r="N7" s="39" t="s">
        <v>6</v>
      </c>
      <c r="O7" s="40" t="s">
        <v>39</v>
      </c>
      <c r="P7" s="41" t="s">
        <v>8</v>
      </c>
      <c r="Q7" s="42"/>
      <c r="R7" s="26"/>
      <c r="AH7" s="21">
        <f t="array" ref="AH7">IFERROR(SMALL(IF((CHOOSE({1,2},tranche1,tranche2)&gt;=Y$5)*(CHOOSE({1,2},tranche1,tranche2)&lt;=Z$5)=1,CHOOSE({1,2},tranche1,tranche2),""),ROW(X5)),"")</f>
        <v>12</v>
      </c>
      <c r="AI7" s="21">
        <f t="array" ref="AI7">IFERROR(SMALL(IF((CHOOSE({1,2},tranche1,tranche2)&gt;=Y$6)*(CHOOSE({1,2},tranche1,tranche2)&lt;=Z$6)=1,CHOOSE({1,2},tranche1,tranche2),""),ROW(Y5)),"")</f>
        <v>4</v>
      </c>
      <c r="AJ7">
        <f t="array" aca="1" ref="AJ7" ca="1">IFERROR(OFFSET(AH$2,MATCH(0,COUNTIF(AJ$2:AJ6,extract),0),),"")</f>
        <v>19</v>
      </c>
      <c r="AK7">
        <f t="array" aca="1" ref="AK7" ca="1">IFERROR(OFFSET(AI$2,MATCH(0,COUNTIF(AK$2:AK6,extract),0),),"")</f>
        <v>4</v>
      </c>
      <c r="AL7" s="22">
        <f t="shared" si="3"/>
        <v>5</v>
      </c>
      <c r="AM7" s="23">
        <f t="shared" si="2"/>
        <v>17</v>
      </c>
    </row>
    <row r="8" spans="1:39" x14ac:dyDescent="0.25">
      <c r="H8" s="25"/>
      <c r="I8" s="7"/>
      <c r="J8" s="8" t="s">
        <v>40</v>
      </c>
      <c r="K8" s="9">
        <v>16</v>
      </c>
      <c r="L8" s="6" t="s">
        <v>41</v>
      </c>
      <c r="M8" s="10" t="s">
        <v>13</v>
      </c>
      <c r="N8" s="10" t="s">
        <v>22</v>
      </c>
      <c r="O8" s="11" t="e">
        <f ca="1">+_xlfn.CONCAT(M8," ",N8)</f>
        <v>#NAME?</v>
      </c>
      <c r="P8" s="43">
        <v>2</v>
      </c>
      <c r="Q8" s="42"/>
      <c r="R8" s="26"/>
      <c r="AH8" s="21">
        <f t="array" ref="AH8">IFERROR(SMALL(IF((CHOOSE({1,2},tranche1,tranche2)&gt;=Y$5)*(CHOOSE({1,2},tranche1,tranche2)&lt;=Z$5)=1,CHOOSE({1,2},tranche1,tranche2),""),ROW(X6)),"")</f>
        <v>12</v>
      </c>
      <c r="AI8" s="21">
        <f t="array" ref="AI8">IFERROR(SMALL(IF((CHOOSE({1,2},tranche1,tranche2)&gt;=Y$6)*(CHOOSE({1,2},tranche1,tranche2)&lt;=Z$6)=1,CHOOSE({1,2},tranche1,tranche2),""),ROW(Y6)),"")</f>
        <v>4</v>
      </c>
      <c r="AJ8">
        <f t="array" aca="1" ref="AJ8" ca="1">IFERROR(OFFSET(AH$2,MATCH(0,COUNTIF(AJ$2:AJ7,extract),0),),"")</f>
        <v>20</v>
      </c>
      <c r="AK8">
        <f t="array" aca="1" ref="AK8" ca="1">IFERROR(OFFSET(AI$2,MATCH(0,COUNTIF(AK$2:AK7,extract),0),),"")</f>
        <v>4</v>
      </c>
      <c r="AL8" s="22">
        <f t="shared" si="3"/>
        <v>6</v>
      </c>
      <c r="AM8" s="23">
        <f t="shared" si="2"/>
        <v>18</v>
      </c>
    </row>
    <row r="9" spans="1:39" ht="15.75" thickBot="1" x14ac:dyDescent="0.3">
      <c r="H9" s="25"/>
      <c r="I9" s="7"/>
      <c r="J9" s="44" t="s">
        <v>40</v>
      </c>
      <c r="K9" s="45">
        <v>17</v>
      </c>
      <c r="L9" s="6" t="s">
        <v>42</v>
      </c>
      <c r="M9" s="10" t="s">
        <v>43</v>
      </c>
      <c r="N9" s="10" t="s">
        <v>44</v>
      </c>
      <c r="O9" s="11" t="e">
        <f t="shared" ref="O9:O12" ca="1" si="4">+_xlfn.CONCAT(M9," ",N9)</f>
        <v>#NAME?</v>
      </c>
      <c r="P9" s="43">
        <v>200</v>
      </c>
      <c r="Q9" s="42"/>
      <c r="R9" s="26"/>
      <c r="AH9" s="21">
        <f t="array" ref="AH9">IFERROR(SMALL(IF((CHOOSE({1,2},tranche1,tranche2)&gt;=Y$5)*(CHOOSE({1,2},tranche1,tranche2)&lt;=Z$5)=1,CHOOSE({1,2},tranche1,tranche2),""),ROW(X7)),"")</f>
        <v>12</v>
      </c>
      <c r="AI9" s="21">
        <f t="array" ref="AI9">IFERROR(SMALL(IF((CHOOSE({1,2},tranche1,tranche2)&gt;=Y$6)*(CHOOSE({1,2},tranche1,tranche2)&lt;=Z$6)=1,CHOOSE({1,2},tranche1,tranche2),""),ROW(Y7)),"")</f>
        <v>4</v>
      </c>
      <c r="AJ9" t="str">
        <f t="array" aca="1" ref="AJ9" ca="1">IFERROR(OFFSET(AH$2,MATCH(0,COUNTIF(AJ$2:AJ8,extract),0),),"")</f>
        <v/>
      </c>
      <c r="AK9">
        <f t="array" aca="1" ref="AK9" ca="1">IFERROR(OFFSET(AI$2,MATCH(0,COUNTIF(AK$2:AK8,extract),0),),"")</f>
        <v>4</v>
      </c>
      <c r="AL9" s="22">
        <f t="shared" si="3"/>
        <v>7</v>
      </c>
      <c r="AM9" s="23">
        <f t="shared" si="2"/>
        <v>19</v>
      </c>
    </row>
    <row r="10" spans="1:39" x14ac:dyDescent="0.25">
      <c r="H10" s="25"/>
      <c r="I10" s="7"/>
      <c r="L10" s="6" t="s">
        <v>45</v>
      </c>
      <c r="M10" s="10"/>
      <c r="N10" s="10"/>
      <c r="O10" s="11" t="e">
        <f t="shared" ca="1" si="4"/>
        <v>#NAME?</v>
      </c>
      <c r="P10" s="43"/>
      <c r="Q10" s="42"/>
      <c r="R10" s="26"/>
      <c r="AH10" s="21">
        <f t="array" ref="AH10">IFERROR(SMALL(IF((CHOOSE({1,2},tranche1,tranche2)&gt;=Y$5)*(CHOOSE({1,2},tranche1,tranche2)&lt;=Z$5)=1,CHOOSE({1,2},tranche1,tranche2),""),ROW(X8)),"")</f>
        <v>13</v>
      </c>
      <c r="AI10" s="21">
        <f t="array" ref="AI10">IFERROR(SMALL(IF((CHOOSE({1,2},tranche1,tranche2)&gt;=Y$6)*(CHOOSE({1,2},tranche1,tranche2)&lt;=Z$6)=1,CHOOSE({1,2},tranche1,tranche2),""),ROW(Y8)),"")</f>
        <v>5</v>
      </c>
      <c r="AJ10" t="str">
        <f t="array" aca="1" ref="AJ10" ca="1">IFERROR(OFFSET(AH$2,MATCH(0,COUNTIF(AJ$2:AJ9,extract),0),),"")</f>
        <v/>
      </c>
      <c r="AK10">
        <f t="array" aca="1" ref="AK10" ca="1">IFERROR(OFFSET(AI$2,MATCH(0,COUNTIF(AK$2:AK9,extract),0),),"")</f>
        <v>4</v>
      </c>
      <c r="AL10" s="22">
        <f t="shared" si="3"/>
        <v>8</v>
      </c>
      <c r="AM10" s="23">
        <f t="shared" si="2"/>
        <v>20</v>
      </c>
    </row>
    <row r="11" spans="1:39" x14ac:dyDescent="0.25">
      <c r="H11" s="25"/>
      <c r="I11" s="7"/>
      <c r="L11" s="6" t="s">
        <v>46</v>
      </c>
      <c r="M11" s="10"/>
      <c r="N11" s="10"/>
      <c r="O11" s="11" t="e">
        <f t="shared" ca="1" si="4"/>
        <v>#NAME?</v>
      </c>
      <c r="P11" s="43"/>
      <c r="Q11" s="42"/>
      <c r="R11" s="26"/>
      <c r="AH11" s="21">
        <f t="array" ref="AH11">IFERROR(SMALL(IF((CHOOSE({1,2},tranche1,tranche2)&gt;=Y$5)*(CHOOSE({1,2},tranche1,tranche2)&lt;=Z$5)=1,CHOOSE({1,2},tranche1,tranche2),""),ROW(X9)),"")</f>
        <v>13</v>
      </c>
      <c r="AI11" s="21">
        <f t="array" ref="AI11">IFERROR(SMALL(IF((CHOOSE({1,2},tranche1,tranche2)&gt;=Y$6)*(CHOOSE({1,2},tranche1,tranche2)&lt;=Z$6)=1,CHOOSE({1,2},tranche1,tranche2),""),ROW(Y9)),"")</f>
        <v>5</v>
      </c>
      <c r="AJ11" t="str">
        <f t="array" aca="1" ref="AJ11" ca="1">IFERROR(OFFSET(AH$2,MATCH(0,COUNTIF(AJ$2:AJ10,extract),0),),"")</f>
        <v/>
      </c>
      <c r="AK11">
        <f t="array" aca="1" ref="AK11" ca="1">IFERROR(OFFSET(AI$2,MATCH(0,COUNTIF(AK$2:AK10,extract),0),),"")</f>
        <v>4</v>
      </c>
      <c r="AL11" s="22">
        <f t="shared" si="3"/>
        <v>9</v>
      </c>
      <c r="AM11" s="23">
        <f t="shared" si="2"/>
        <v>21</v>
      </c>
    </row>
    <row r="12" spans="1:39" ht="15.75" thickBot="1" x14ac:dyDescent="0.3">
      <c r="H12" s="25"/>
      <c r="I12" s="7"/>
      <c r="L12" s="46" t="s">
        <v>47</v>
      </c>
      <c r="M12" s="47" t="s">
        <v>48</v>
      </c>
      <c r="N12" s="47" t="s">
        <v>31</v>
      </c>
      <c r="O12" s="48" t="e">
        <f t="shared" ca="1" si="4"/>
        <v>#NAME?</v>
      </c>
      <c r="P12" s="49"/>
      <c r="AH12" s="21">
        <f t="array" ref="AH12">IFERROR(SMALL(IF((CHOOSE({1,2},tranche1,tranche2)&gt;=Y$5)*(CHOOSE({1,2},tranche1,tranche2)&lt;=Z$5)=1,CHOOSE({1,2},tranche1,tranche2),""),ROW(X10)),"")</f>
        <v>13</v>
      </c>
      <c r="AI12" s="21">
        <f t="array" ref="AI12">IFERROR(SMALL(IF((CHOOSE({1,2},tranche1,tranche2)&gt;=Y$6)*(CHOOSE({1,2},tranche1,tranche2)&lt;=Z$6)=1,CHOOSE({1,2},tranche1,tranche2),""),ROW(Y10)),"")</f>
        <v>5</v>
      </c>
      <c r="AJ12" t="str">
        <f t="array" aca="1" ref="AJ12" ca="1">IFERROR(OFFSET(AH$2,MATCH(0,COUNTIF(AJ$2:AJ11,extract),0),),"")</f>
        <v/>
      </c>
      <c r="AK12">
        <f t="array" aca="1" ref="AK12" ca="1">IFERROR(OFFSET(AI$2,MATCH(0,COUNTIF(AK$2:AK11,extract),0),),"")</f>
        <v>4</v>
      </c>
      <c r="AL12" s="22">
        <f t="shared" si="3"/>
        <v>10</v>
      </c>
      <c r="AM12" s="23">
        <f t="shared" si="2"/>
        <v>22</v>
      </c>
    </row>
    <row r="13" spans="1:39" x14ac:dyDescent="0.25">
      <c r="H13" s="25"/>
      <c r="I13" s="7"/>
      <c r="AH13" s="21">
        <f t="array" ref="AH13">IFERROR(SMALL(IF((CHOOSE({1,2},tranche1,tranche2)&gt;=Y$5)*(CHOOSE({1,2},tranche1,tranche2)&lt;=Z$5)=1,CHOOSE({1,2},tranche1,tranche2),""),ROW(X11)),"")</f>
        <v>13</v>
      </c>
      <c r="AI13" s="21" t="str">
        <f t="array" ref="AI13">IFERROR(SMALL(IF((CHOOSE({1,2},tranche1,tranche2)&gt;=Y$6)*(CHOOSE({1,2},tranche1,tranche2)&lt;=Z$6)=1,CHOOSE({1,2},tranche1,tranche2),""),ROW(Y11)),"")</f>
        <v/>
      </c>
      <c r="AJ13" t="str">
        <f t="array" aca="1" ref="AJ13" ca="1">IFERROR(OFFSET(AH$2,MATCH(0,COUNTIF(AJ$2:AJ12,extract),0),),"")</f>
        <v/>
      </c>
      <c r="AK13">
        <f t="array" aca="1" ref="AK13" ca="1">IFERROR(OFFSET(AI$2,MATCH(0,COUNTIF(AK$2:AK12,extract),0),),"")</f>
        <v>4</v>
      </c>
      <c r="AL13" s="22">
        <f t="shared" si="3"/>
        <v>11</v>
      </c>
      <c r="AM13" s="23">
        <f t="shared" si="2"/>
        <v>23</v>
      </c>
    </row>
    <row r="14" spans="1:39" ht="15.75" thickBot="1" x14ac:dyDescent="0.3">
      <c r="H14" s="50"/>
      <c r="I14" s="51"/>
      <c r="AH14" s="21">
        <f t="array" ref="AH14">IFERROR(SMALL(IF((CHOOSE({1,2},tranche1,tranche2)&gt;=Y$5)*(CHOOSE({1,2},tranche1,tranche2)&lt;=Z$5)=1,CHOOSE({1,2},tranche1,tranche2),""),ROW(X12)),"")</f>
        <v>13</v>
      </c>
      <c r="AI14" s="21" t="str">
        <f t="array" ref="AI14">IFERROR(SMALL(IF((CHOOSE({1,2},tranche1,tranche2)&gt;=Y$6)*(CHOOSE({1,2},tranche1,tranche2)&lt;=Z$6)=1,CHOOSE({1,2},tranche1,tranche2),""),ROW(Y12)),"")</f>
        <v/>
      </c>
      <c r="AJ14" t="str">
        <f t="array" aca="1" ref="AJ14" ca="1">IFERROR(OFFSET(AH$2,MATCH(0,COUNTIF(AJ$2:AJ13,extract),0),),"")</f>
        <v/>
      </c>
      <c r="AK14">
        <f t="array" aca="1" ref="AK14" ca="1">IFERROR(OFFSET(AI$2,MATCH(0,COUNTIF(AK$2:AK13,extract),0),),"")</f>
        <v>4</v>
      </c>
      <c r="AL14" s="22">
        <f t="shared" si="3"/>
        <v>12</v>
      </c>
      <c r="AM14" s="23">
        <f t="shared" si="2"/>
        <v>24</v>
      </c>
    </row>
    <row r="15" spans="1:39" x14ac:dyDescent="0.25">
      <c r="AE15" s="52"/>
      <c r="AH15" s="21">
        <f t="array" ref="AH15">IFERROR(SMALL(IF((CHOOSE({1,2},tranche1,tranche2)&gt;=Y$5)*(CHOOSE({1,2},tranche1,tranche2)&lt;=Z$5)=1,CHOOSE({1,2},tranche1,tranche2),""),ROW(X13)),"")</f>
        <v>13</v>
      </c>
      <c r="AI15" s="21" t="str">
        <f t="array" ref="AI15">IFERROR(SMALL(IF((CHOOSE({1,2},tranche1,tranche2)&gt;=Y$6)*(CHOOSE({1,2},tranche1,tranche2)&lt;=Z$6)=1,CHOOSE({1,2},tranche1,tranche2),""),ROW(Y13)),"")</f>
        <v/>
      </c>
      <c r="AJ15" t="str">
        <f t="array" aca="1" ref="AJ15" ca="1">IFERROR(OFFSET(AH$2,MATCH(0,COUNTIF(AJ$2:AJ14,extract),0),),"")</f>
        <v/>
      </c>
      <c r="AK15">
        <f t="array" aca="1" ref="AK15" ca="1">IFERROR(OFFSET(AI$2,MATCH(0,COUNTIF(AK$2:AK14,extract),0),),"")</f>
        <v>4</v>
      </c>
      <c r="AL15" s="22">
        <f t="shared" si="3"/>
        <v>13</v>
      </c>
      <c r="AM15" s="23">
        <f t="shared" si="2"/>
        <v>25</v>
      </c>
    </row>
    <row r="16" spans="1:39" ht="18.75" x14ac:dyDescent="0.25">
      <c r="A16" s="250" t="s">
        <v>49</v>
      </c>
      <c r="B16" s="250"/>
      <c r="C16" s="250"/>
      <c r="D16" s="250"/>
      <c r="E16" s="250"/>
      <c r="F16" s="250"/>
      <c r="G16" s="250"/>
      <c r="H16" s="250"/>
      <c r="I16" s="250"/>
      <c r="J16" s="250"/>
      <c r="K16" s="250"/>
      <c r="L16" s="250"/>
      <c r="N16" s="53"/>
      <c r="O16" s="53"/>
      <c r="AH16" s="21">
        <f t="array" ref="AH16">IFERROR(SMALL(IF((CHOOSE({1,2},tranche1,tranche2)&gt;=Y$5)*(CHOOSE({1,2},tranche1,tranche2)&lt;=Z$5)=1,CHOOSE({1,2},tranche1,tranche2),""),ROW(X14)),"")</f>
        <v>13</v>
      </c>
      <c r="AI16" s="21" t="str">
        <f t="array" ref="AI16">IFERROR(SMALL(IF((CHOOSE({1,2},tranche1,tranche2)&gt;=Y$6)*(CHOOSE({1,2},tranche1,tranche2)&lt;=Z$6)=1,CHOOSE({1,2},tranche1,tranche2),""),ROW(Y14)),"")</f>
        <v/>
      </c>
      <c r="AJ16" t="str">
        <f t="array" aca="1" ref="AJ16" ca="1">IFERROR(OFFSET(AH$2,MATCH(0,COUNTIF(AJ$2:AJ15,extract),0),),"")</f>
        <v/>
      </c>
      <c r="AK16">
        <f t="array" aca="1" ref="AK16" ca="1">IFERROR(OFFSET(AI$2,MATCH(0,COUNTIF(AK$2:AK15,extract),0),),"")</f>
        <v>4</v>
      </c>
      <c r="AL16" s="22">
        <f t="shared" si="3"/>
        <v>14</v>
      </c>
      <c r="AM16" s="23">
        <f t="shared" si="2"/>
        <v>26</v>
      </c>
    </row>
    <row r="17" spans="1:39" ht="16.5" thickBot="1" x14ac:dyDescent="0.3">
      <c r="H17" s="54" t="s">
        <v>50</v>
      </c>
      <c r="AH17" s="21">
        <f t="array" ref="AH17">IFERROR(SMALL(IF((CHOOSE({1,2},tranche1,tranche2)&gt;=Y$5)*(CHOOSE({1,2},tranche1,tranche2)&lt;=Z$5)=1,CHOOSE({1,2},tranche1,tranche2),""),ROW(X15)),"")</f>
        <v>18</v>
      </c>
      <c r="AI17" s="21" t="str">
        <f t="array" ref="AI17">IFERROR(SMALL(IF((CHOOSE({1,2},tranche1,tranche2)&gt;=Y$6)*(CHOOSE({1,2},tranche1,tranche2)&lt;=Z$6)=1,CHOOSE({1,2},tranche1,tranche2),""),ROW(Y15)),"")</f>
        <v/>
      </c>
      <c r="AJ17" t="str">
        <f t="array" aca="1" ref="AJ17" ca="1">IFERROR(OFFSET(AH$2,MATCH(0,COUNTIF(AJ$2:AJ16,extract),0),),"")</f>
        <v/>
      </c>
      <c r="AK17">
        <f t="array" aca="1" ref="AK17" ca="1">IFERROR(OFFSET(AI$2,MATCH(0,COUNTIF(AK$2:AK16,extract),0),),"")</f>
        <v>4</v>
      </c>
      <c r="AL17" s="22">
        <f t="shared" si="3"/>
        <v>15</v>
      </c>
      <c r="AM17" s="23">
        <f t="shared" si="2"/>
        <v>27</v>
      </c>
    </row>
    <row r="18" spans="1:39" x14ac:dyDescent="0.25">
      <c r="A18" s="251" t="s">
        <v>51</v>
      </c>
      <c r="B18" s="252"/>
      <c r="C18" s="56" t="s">
        <v>52</v>
      </c>
      <c r="D18" s="251" t="s">
        <v>53</v>
      </c>
      <c r="E18" s="252"/>
      <c r="F18" s="56" t="s">
        <v>54</v>
      </c>
      <c r="G18" s="55" t="s">
        <v>55</v>
      </c>
      <c r="H18" s="56" t="s">
        <v>54</v>
      </c>
      <c r="I18" s="55" t="s">
        <v>56</v>
      </c>
      <c r="J18" s="56" t="s">
        <v>54</v>
      </c>
      <c r="K18" s="55" t="s">
        <v>57</v>
      </c>
      <c r="L18" s="56" t="s">
        <v>54</v>
      </c>
      <c r="N18" s="57"/>
      <c r="O18" s="57"/>
      <c r="AH18" s="21">
        <f t="array" ref="AH18">IFERROR(SMALL(IF((CHOOSE({1,2},tranche1,tranche2)&gt;=Y$5)*(CHOOSE({1,2},tranche1,tranche2)&lt;=Z$5)=1,CHOOSE({1,2},tranche1,tranche2),""),ROW(X16)),"")</f>
        <v>18</v>
      </c>
      <c r="AI18" s="21" t="str">
        <f t="array" ref="AI18">IFERROR(SMALL(IF((CHOOSE({1,2},tranche1,tranche2)&gt;=Y$6)*(CHOOSE({1,2},tranche1,tranche2)&lt;=Z$6)=1,CHOOSE({1,2},tranche1,tranche2),""),ROW(Y16)),"")</f>
        <v/>
      </c>
      <c r="AJ18" t="str">
        <f t="array" aca="1" ref="AJ18" ca="1">IFERROR(OFFSET(AH$2,MATCH(0,COUNTIF(AJ$2:AJ17,extract),0),),"")</f>
        <v/>
      </c>
      <c r="AK18">
        <f t="array" aca="1" ref="AK18" ca="1">IFERROR(OFFSET(AI$2,MATCH(0,COUNTIF(AK$2:AK17,extract),0),),"")</f>
        <v>4</v>
      </c>
      <c r="AL18" s="22">
        <f t="shared" si="3"/>
        <v>16</v>
      </c>
      <c r="AM18" s="23">
        <f t="shared" si="2"/>
        <v>28</v>
      </c>
    </row>
    <row r="19" spans="1:39" x14ac:dyDescent="0.25">
      <c r="A19" s="6" t="s">
        <v>58</v>
      </c>
      <c r="B19" s="20" t="s">
        <v>59</v>
      </c>
      <c r="C19" s="58">
        <v>48</v>
      </c>
      <c r="D19" s="6" t="s">
        <v>60</v>
      </c>
      <c r="E19" s="20">
        <v>1</v>
      </c>
      <c r="F19" s="59"/>
      <c r="G19" s="6"/>
      <c r="H19" s="59"/>
      <c r="I19" s="6" t="s">
        <v>61</v>
      </c>
      <c r="J19" s="60"/>
      <c r="K19" s="25"/>
      <c r="L19" s="59"/>
      <c r="N19" s="61"/>
      <c r="O19" s="61"/>
      <c r="AH19" s="21">
        <f t="array" ref="AH19">IFERROR(SMALL(IF((CHOOSE({1,2},tranche1,tranche2)&gt;=Y$5)*(CHOOSE({1,2},tranche1,tranche2)&lt;=Z$5)=1,CHOOSE({1,2},tranche1,tranche2),""),ROW(X17)),"")</f>
        <v>18</v>
      </c>
      <c r="AI19" s="21" t="str">
        <f t="array" ref="AI19">IFERROR(SMALL(IF((CHOOSE({1,2},tranche1,tranche2)&gt;=Y$6)*(CHOOSE({1,2},tranche1,tranche2)&lt;=Z$6)=1,CHOOSE({1,2},tranche1,tranche2),""),ROW(Y17)),"")</f>
        <v/>
      </c>
      <c r="AJ19" t="str">
        <f t="array" aca="1" ref="AJ19" ca="1">IFERROR(OFFSET(AH$2,MATCH(0,COUNTIF(AJ$2:AJ18,extract),0),),"")</f>
        <v/>
      </c>
      <c r="AK19">
        <f t="array" aca="1" ref="AK19" ca="1">IFERROR(OFFSET(AI$2,MATCH(0,COUNTIF(AK$2:AK18,extract),0),),"")</f>
        <v>4</v>
      </c>
      <c r="AL19" s="22">
        <f t="shared" si="3"/>
        <v>17</v>
      </c>
      <c r="AM19" s="23">
        <f t="shared" si="2"/>
        <v>29</v>
      </c>
    </row>
    <row r="20" spans="1:39" x14ac:dyDescent="0.25">
      <c r="A20" s="6" t="s">
        <v>58</v>
      </c>
      <c r="B20" s="20" t="s">
        <v>62</v>
      </c>
      <c r="C20" s="58">
        <v>49</v>
      </c>
      <c r="D20" s="6" t="s">
        <v>60</v>
      </c>
      <c r="E20" s="20">
        <v>2</v>
      </c>
      <c r="F20" s="59"/>
      <c r="G20" s="6"/>
      <c r="H20" s="59"/>
      <c r="I20" s="6" t="s">
        <v>61</v>
      </c>
      <c r="J20" s="60"/>
      <c r="K20" s="25"/>
      <c r="L20" s="59"/>
      <c r="N20" s="61"/>
      <c r="O20" s="61"/>
      <c r="AH20" s="21">
        <f t="array" ref="AH20">IFERROR(SMALL(IF((CHOOSE({1,2},tranche1,tranche2)&gt;=Y$5)*(CHOOSE({1,2},tranche1,tranche2)&lt;=Z$5)=1,CHOOSE({1,2},tranche1,tranche2),""),ROW(X18)),"")</f>
        <v>18</v>
      </c>
      <c r="AI20" s="21" t="str">
        <f t="array" ref="AI20">IFERROR(SMALL(IF((CHOOSE({1,2},tranche1,tranche2)&gt;=Y$6)*(CHOOSE({1,2},tranche1,tranche2)&lt;=Z$6)=1,CHOOSE({1,2},tranche1,tranche2),""),ROW(Y18)),"")</f>
        <v/>
      </c>
      <c r="AJ20" t="str">
        <f t="array" aca="1" ref="AJ20" ca="1">IFERROR(OFFSET(AH$2,MATCH(0,COUNTIF(AJ$2:AJ19,extract),0),),"")</f>
        <v/>
      </c>
      <c r="AK20">
        <f t="array" aca="1" ref="AK20" ca="1">IFERROR(OFFSET(AI$2,MATCH(0,COUNTIF(AK$2:AK19,extract),0),),"")</f>
        <v>4</v>
      </c>
      <c r="AL20" s="22">
        <f t="shared" si="3"/>
        <v>18</v>
      </c>
      <c r="AM20" s="23">
        <f t="shared" si="2"/>
        <v>30</v>
      </c>
    </row>
    <row r="21" spans="1:39" x14ac:dyDescent="0.25">
      <c r="A21" s="6" t="s">
        <v>58</v>
      </c>
      <c r="B21" s="20" t="s">
        <v>63</v>
      </c>
      <c r="C21" s="58"/>
      <c r="D21" s="6" t="s">
        <v>60</v>
      </c>
      <c r="E21" s="20">
        <v>3</v>
      </c>
      <c r="F21" s="59"/>
      <c r="G21" s="6"/>
      <c r="H21" s="59"/>
      <c r="I21" s="6" t="s">
        <v>64</v>
      </c>
      <c r="J21" s="62"/>
      <c r="K21" s="25"/>
      <c r="L21" s="59"/>
      <c r="N21" s="61"/>
      <c r="O21" s="61"/>
      <c r="AH21" s="21">
        <f t="array" ref="AH21">IFERROR(SMALL(IF((CHOOSE({1,2},tranche1,tranche2)&gt;=Y$5)*(CHOOSE({1,2},tranche1,tranche2)&lt;=Z$5)=1,CHOOSE({1,2},tranche1,tranche2),""),ROW(X19)),"")</f>
        <v>18</v>
      </c>
      <c r="AI21" s="21" t="str">
        <f t="array" ref="AI21">IFERROR(SMALL(IF((CHOOSE({1,2},tranche1,tranche2)&gt;=Y$6)*(CHOOSE({1,2},tranche1,tranche2)&lt;=Z$6)=1,CHOOSE({1,2},tranche1,tranche2),""),ROW(Y19)),"")</f>
        <v/>
      </c>
      <c r="AJ21" t="str">
        <f t="array" aca="1" ref="AJ21" ca="1">IFERROR(OFFSET(AH$2,MATCH(0,COUNTIF(AJ$2:AJ20,extract),0),),"")</f>
        <v/>
      </c>
      <c r="AK21">
        <f t="array" aca="1" ref="AK21" ca="1">IFERROR(OFFSET(AI$2,MATCH(0,COUNTIF(AK$2:AK20,extract),0),),"")</f>
        <v>4</v>
      </c>
      <c r="AL21" s="22">
        <f t="shared" si="3"/>
        <v>19</v>
      </c>
      <c r="AM21" s="23">
        <f t="shared" si="2"/>
        <v>31</v>
      </c>
    </row>
    <row r="22" spans="1:39" x14ac:dyDescent="0.25">
      <c r="A22" s="6" t="s">
        <v>58</v>
      </c>
      <c r="B22" s="20" t="s">
        <v>65</v>
      </c>
      <c r="C22" s="58"/>
      <c r="D22" s="6" t="s">
        <v>66</v>
      </c>
      <c r="E22" s="63"/>
      <c r="F22" s="64"/>
      <c r="G22" s="6"/>
      <c r="H22" s="59"/>
      <c r="I22" s="6" t="s">
        <v>64</v>
      </c>
      <c r="J22" s="62"/>
      <c r="K22" s="25"/>
      <c r="L22" s="59"/>
      <c r="N22" s="61"/>
      <c r="O22" s="61"/>
      <c r="AH22" s="21">
        <f t="array" ref="AH22">IFERROR(SMALL(IF((CHOOSE({1,2},tranche1,tranche2)&gt;=Y$5)*(CHOOSE({1,2},tranche1,tranche2)&lt;=Z$5)=1,CHOOSE({1,2},tranche1,tranche2),""),ROW(X20)),"")</f>
        <v>19</v>
      </c>
      <c r="AI22" s="21" t="str">
        <f t="array" ref="AI22">IFERROR(SMALL(IF((CHOOSE({1,2},tranche1,tranche2)&gt;=Y$6)*(CHOOSE({1,2},tranche1,tranche2)&lt;=Z$6)=1,CHOOSE({1,2},tranche1,tranche2),""),ROW(Y20)),"")</f>
        <v/>
      </c>
      <c r="AJ22" t="str">
        <f t="array" aca="1" ref="AJ22" ca="1">IFERROR(OFFSET(AH$2,MATCH(0,COUNTIF(AJ$2:AJ21,extract),0),),"")</f>
        <v/>
      </c>
      <c r="AK22">
        <f t="array" aca="1" ref="AK22" ca="1">IFERROR(OFFSET(AI$2,MATCH(0,COUNTIF(AK$2:AK21,extract),0),),"")</f>
        <v>4</v>
      </c>
      <c r="AL22" s="22">
        <f t="shared" si="3"/>
        <v>20</v>
      </c>
      <c r="AM22" s="23">
        <f t="shared" si="2"/>
        <v>32</v>
      </c>
    </row>
    <row r="23" spans="1:39" x14ac:dyDescent="0.25">
      <c r="A23" s="6" t="s">
        <v>58</v>
      </c>
      <c r="B23" s="20" t="s">
        <v>67</v>
      </c>
      <c r="C23" s="58"/>
      <c r="D23" s="6" t="s">
        <v>68</v>
      </c>
      <c r="E23" s="63"/>
      <c r="F23" s="64"/>
      <c r="G23" s="6"/>
      <c r="H23" s="64"/>
      <c r="I23" s="6" t="s">
        <v>64</v>
      </c>
      <c r="J23" s="65"/>
      <c r="K23" s="25"/>
      <c r="L23" s="59"/>
      <c r="N23" s="61"/>
      <c r="O23" s="61"/>
      <c r="AH23" s="21">
        <f t="array" ref="AH23">IFERROR(SMALL(IF((CHOOSE({1,2},tranche1,tranche2)&gt;=Y$5)*(CHOOSE({1,2},tranche1,tranche2)&lt;=Z$5)=1,CHOOSE({1,2},tranche1,tranche2),""),ROW(X21)),"")</f>
        <v>19</v>
      </c>
      <c r="AI23" s="21" t="str">
        <f t="array" ref="AI23">IFERROR(SMALL(IF((CHOOSE({1,2},tranche1,tranche2)&gt;=Y$6)*(CHOOSE({1,2},tranche1,tranche2)&lt;=Z$6)=1,CHOOSE({1,2},tranche1,tranche2),""),ROW(Y21)),"")</f>
        <v/>
      </c>
      <c r="AJ23" t="str">
        <f t="array" aca="1" ref="AJ23" ca="1">IFERROR(OFFSET(AH$2,MATCH(0,COUNTIF(AJ$2:AJ22,extract),0),),"")</f>
        <v/>
      </c>
      <c r="AK23">
        <f t="array" aca="1" ref="AK23" ca="1">IFERROR(OFFSET(AI$2,MATCH(0,COUNTIF(AK$2:AK22,extract),0),),"")</f>
        <v>4</v>
      </c>
      <c r="AL23" s="22">
        <f t="shared" si="3"/>
        <v>21</v>
      </c>
      <c r="AM23" s="23">
        <f t="shared" si="2"/>
        <v>33</v>
      </c>
    </row>
    <row r="24" spans="1:39" x14ac:dyDescent="0.25">
      <c r="A24" s="6" t="s">
        <v>58</v>
      </c>
      <c r="B24" s="20" t="s">
        <v>69</v>
      </c>
      <c r="C24" s="66"/>
      <c r="D24" s="6"/>
      <c r="E24" s="63"/>
      <c r="F24" s="64"/>
      <c r="G24" s="6"/>
      <c r="H24" s="64"/>
      <c r="I24" s="6"/>
      <c r="J24" s="62"/>
      <c r="K24" s="25"/>
      <c r="L24" s="59"/>
      <c r="N24" s="61"/>
      <c r="O24" s="61"/>
      <c r="AH24" s="21">
        <f t="array" ref="AH24">IFERROR(SMALL(IF((CHOOSE({1,2},tranche1,tranche2)&gt;=Y$5)*(CHOOSE({1,2},tranche1,tranche2)&lt;=Z$5)=1,CHOOSE({1,2},tranche1,tranche2),""),ROW(X22)),"")</f>
        <v>19</v>
      </c>
      <c r="AI24" s="21" t="str">
        <f t="array" ref="AI24">IFERROR(SMALL(IF((CHOOSE({1,2},tranche1,tranche2)&gt;=Y$6)*(CHOOSE({1,2},tranche1,tranche2)&lt;=Z$6)=1,CHOOSE({1,2},tranche1,tranche2),""),ROW(Y22)),"")</f>
        <v/>
      </c>
      <c r="AJ24" t="str">
        <f t="array" aca="1" ref="AJ24" ca="1">IFERROR(OFFSET(AH$2,MATCH(0,COUNTIF(AJ$2:AJ23,extract),0),),"")</f>
        <v/>
      </c>
      <c r="AK24">
        <f t="array" aca="1" ref="AK24" ca="1">IFERROR(OFFSET(AI$2,MATCH(0,COUNTIF(AK$2:AK23,extract),0),),"")</f>
        <v>4</v>
      </c>
      <c r="AL24" s="22">
        <f t="shared" si="3"/>
        <v>22</v>
      </c>
      <c r="AM24" s="23">
        <f t="shared" si="2"/>
        <v>34</v>
      </c>
    </row>
    <row r="25" spans="1:39" x14ac:dyDescent="0.25">
      <c r="A25" s="67" t="s">
        <v>70</v>
      </c>
      <c r="B25" s="68"/>
      <c r="C25" s="69" t="s">
        <v>52</v>
      </c>
      <c r="D25" s="6"/>
      <c r="E25" s="63"/>
      <c r="F25" s="64"/>
      <c r="G25" s="6"/>
      <c r="H25" s="64"/>
      <c r="I25" s="6"/>
      <c r="J25" s="62"/>
      <c r="K25" s="25"/>
      <c r="L25" s="59"/>
      <c r="N25" s="61"/>
      <c r="O25" s="61"/>
      <c r="AH25" s="21">
        <f t="array" ref="AH25">IFERROR(SMALL(IF((CHOOSE({1,2},tranche1,tranche2)&gt;=Y$5)*(CHOOSE({1,2},tranche1,tranche2)&lt;=Z$5)=1,CHOOSE({1,2},tranche1,tranche2),""),ROW(X23)),"")</f>
        <v>19</v>
      </c>
      <c r="AI25" s="21" t="str">
        <f t="array" ref="AI25">IFERROR(SMALL(IF((CHOOSE({1,2},tranche1,tranche2)&gt;=Y$6)*(CHOOSE({1,2},tranche1,tranche2)&lt;=Z$6)=1,CHOOSE({1,2},tranche1,tranche2),""),ROW(Y23)),"")</f>
        <v/>
      </c>
      <c r="AJ25" t="str">
        <f t="array" aca="1" ref="AJ25" ca="1">IFERROR(OFFSET(AH$2,MATCH(0,COUNTIF(AJ$2:AJ24,extract),0),),"")</f>
        <v/>
      </c>
      <c r="AK25">
        <f t="array" aca="1" ref="AK25" ca="1">IFERROR(OFFSET(AI$2,MATCH(0,COUNTIF(AK$2:AK24,extract),0),),"")</f>
        <v>4</v>
      </c>
      <c r="AL25" s="22">
        <f t="shared" si="3"/>
        <v>23</v>
      </c>
      <c r="AM25" s="23">
        <f t="shared" si="2"/>
        <v>35</v>
      </c>
    </row>
    <row r="26" spans="1:39" x14ac:dyDescent="0.25">
      <c r="A26" s="6" t="s">
        <v>58</v>
      </c>
      <c r="B26" s="20" t="s">
        <v>59</v>
      </c>
      <c r="C26" s="58">
        <v>24</v>
      </c>
      <c r="D26" s="6"/>
      <c r="E26" s="63"/>
      <c r="F26" s="64"/>
      <c r="G26" s="6"/>
      <c r="H26" s="64"/>
      <c r="I26" s="6"/>
      <c r="J26" s="62"/>
      <c r="K26" s="25"/>
      <c r="L26" s="59"/>
      <c r="N26" s="61"/>
      <c r="O26" s="61"/>
      <c r="AH26" s="21">
        <f t="array" ref="AH26">IFERROR(SMALL(IF((CHOOSE({1,2},tranche1,tranche2)&gt;=Y$5)*(CHOOSE({1,2},tranche1,tranche2)&lt;=Z$5)=1,CHOOSE({1,2},tranche1,tranche2),""),ROW(X24)),"")</f>
        <v>19</v>
      </c>
      <c r="AI26" s="21" t="str">
        <f t="array" ref="AI26">IFERROR(SMALL(IF((CHOOSE({1,2},tranche1,tranche2)&gt;=Y$6)*(CHOOSE({1,2},tranche1,tranche2)&lt;=Z$6)=1,CHOOSE({1,2},tranche1,tranche2),""),ROW(Y24)),"")</f>
        <v/>
      </c>
      <c r="AJ26" t="str">
        <f t="array" aca="1" ref="AJ26" ca="1">IFERROR(OFFSET(AH$2,MATCH(0,COUNTIF(AJ$2:AJ25,extract),0),),"")</f>
        <v/>
      </c>
      <c r="AK26">
        <f t="array" aca="1" ref="AK26" ca="1">IFERROR(OFFSET(AI$2,MATCH(0,COUNTIF(AK$2:AK25,extract),0),),"")</f>
        <v>4</v>
      </c>
      <c r="AL26" s="22">
        <f t="shared" si="3"/>
        <v>24</v>
      </c>
      <c r="AM26" s="23">
        <f t="shared" si="2"/>
        <v>36</v>
      </c>
    </row>
    <row r="27" spans="1:39" x14ac:dyDescent="0.25">
      <c r="A27" s="6" t="s">
        <v>58</v>
      </c>
      <c r="B27" s="20" t="s">
        <v>62</v>
      </c>
      <c r="C27" s="58">
        <v>25</v>
      </c>
      <c r="D27" s="6"/>
      <c r="E27" s="63"/>
      <c r="F27" s="64"/>
      <c r="G27" s="6"/>
      <c r="H27" s="64"/>
      <c r="I27" s="6"/>
      <c r="J27" s="70"/>
      <c r="K27" s="25"/>
      <c r="L27" s="59"/>
      <c r="N27" s="61"/>
      <c r="O27" s="61"/>
      <c r="AH27" s="21">
        <f t="array" ref="AH27">IFERROR(SMALL(IF((CHOOSE({1,2},tranche1,tranche2)&gt;=Y$5)*(CHOOSE({1,2},tranche1,tranche2)&lt;=Z$5)=1,CHOOSE({1,2},tranche1,tranche2),""),ROW(X25)),"")</f>
        <v>19</v>
      </c>
      <c r="AI27" s="21" t="str">
        <f t="array" ref="AI27">IFERROR(SMALL(IF((CHOOSE({1,2},tranche1,tranche2)&gt;=Y$6)*(CHOOSE({1,2},tranche1,tranche2)&lt;=Z$6)=1,CHOOSE({1,2},tranche1,tranche2),""),ROW(Y25)),"")</f>
        <v/>
      </c>
      <c r="AJ27" t="str">
        <f t="array" aca="1" ref="AJ27" ca="1">IFERROR(OFFSET(AH$2,MATCH(0,COUNTIF(AJ$2:AJ26,extract),0),),"")</f>
        <v/>
      </c>
      <c r="AK27">
        <f t="array" aca="1" ref="AK27" ca="1">IFERROR(OFFSET(AI$2,MATCH(0,COUNTIF(AK$2:AK26,extract),0),),"")</f>
        <v>4</v>
      </c>
      <c r="AL27" s="22">
        <f t="shared" si="3"/>
        <v>25</v>
      </c>
      <c r="AM27" s="23">
        <f t="shared" si="2"/>
        <v>37</v>
      </c>
    </row>
    <row r="28" spans="1:39" x14ac:dyDescent="0.25">
      <c r="A28" s="6" t="s">
        <v>58</v>
      </c>
      <c r="B28" s="20" t="s">
        <v>63</v>
      </c>
      <c r="C28" s="58">
        <v>26</v>
      </c>
      <c r="D28" s="6"/>
      <c r="E28" s="63"/>
      <c r="F28" s="64"/>
      <c r="G28" s="6"/>
      <c r="H28" s="64"/>
      <c r="I28" s="6"/>
      <c r="J28" s="70"/>
      <c r="K28" s="25"/>
      <c r="L28" s="59"/>
      <c r="N28" s="61"/>
      <c r="O28" s="61"/>
      <c r="AH28" s="21">
        <f t="array" ref="AH28">IFERROR(SMALL(IF((CHOOSE({1,2},tranche1,tranche2)&gt;=Y$5)*(CHOOSE({1,2},tranche1,tranche2)&lt;=Z$5)=1,CHOOSE({1,2},tranche1,tranche2),""),ROW(X26)),"")</f>
        <v>19</v>
      </c>
      <c r="AI28" s="21" t="str">
        <f t="array" ref="AI28">IFERROR(SMALL(IF((CHOOSE({1,2},tranche1,tranche2)&gt;=Y$6)*(CHOOSE({1,2},tranche1,tranche2)&lt;=Z$6)=1,CHOOSE({1,2},tranche1,tranche2),""),ROW(Y26)),"")</f>
        <v/>
      </c>
      <c r="AJ28" t="str">
        <f t="array" aca="1" ref="AJ28" ca="1">IFERROR(OFFSET(AH$2,MATCH(0,COUNTIF(AJ$2:AJ27,extract),0),),"")</f>
        <v/>
      </c>
      <c r="AK28">
        <f t="array" aca="1" ref="AK28" ca="1">IFERROR(OFFSET(AI$2,MATCH(0,COUNTIF(AK$2:AK27,extract),0),),"")</f>
        <v>4</v>
      </c>
      <c r="AL28" s="22">
        <f t="shared" si="3"/>
        <v>26</v>
      </c>
      <c r="AM28" s="23">
        <f t="shared" si="2"/>
        <v>38</v>
      </c>
    </row>
    <row r="29" spans="1:39" x14ac:dyDescent="0.25">
      <c r="A29" s="6" t="s">
        <v>58</v>
      </c>
      <c r="B29" s="20" t="s">
        <v>65</v>
      </c>
      <c r="C29" s="58">
        <v>27</v>
      </c>
      <c r="D29" s="6"/>
      <c r="E29" s="63"/>
      <c r="F29" s="64"/>
      <c r="G29" s="6"/>
      <c r="H29" s="64"/>
      <c r="I29" s="6"/>
      <c r="J29" s="70"/>
      <c r="K29" s="25"/>
      <c r="L29" s="59"/>
      <c r="N29" s="61"/>
      <c r="O29" s="61"/>
      <c r="AH29" s="21">
        <f t="array" ref="AH29">IFERROR(SMALL(IF((CHOOSE({1,2},tranche1,tranche2)&gt;=Y$5)*(CHOOSE({1,2},tranche1,tranche2)&lt;=Z$5)=1,CHOOSE({1,2},tranche1,tranche2),""),ROW(X27)),"")</f>
        <v>20</v>
      </c>
      <c r="AI29" s="21" t="str">
        <f t="array" ref="AI29">IFERROR(SMALL(IF((CHOOSE({1,2},tranche1,tranche2)&gt;=Y$6)*(CHOOSE({1,2},tranche1,tranche2)&lt;=Z$6)=1,CHOOSE({1,2},tranche1,tranche2),""),ROW(Y27)),"")</f>
        <v/>
      </c>
      <c r="AJ29" t="str">
        <f t="array" aca="1" ref="AJ29" ca="1">IFERROR(OFFSET(AH$2,MATCH(0,COUNTIF(AJ$2:AJ28,extract),0),),"")</f>
        <v/>
      </c>
      <c r="AK29">
        <f t="array" aca="1" ref="AK29" ca="1">IFERROR(OFFSET(AI$2,MATCH(0,COUNTIF(AK$2:AK28,extract),0),),"")</f>
        <v>4</v>
      </c>
      <c r="AL29" s="22">
        <f t="shared" si="3"/>
        <v>27</v>
      </c>
      <c r="AM29" s="23">
        <f t="shared" si="2"/>
        <v>39</v>
      </c>
    </row>
    <row r="30" spans="1:39" x14ac:dyDescent="0.25">
      <c r="A30" s="6" t="s">
        <v>58</v>
      </c>
      <c r="B30" s="20" t="s">
        <v>67</v>
      </c>
      <c r="C30" s="58"/>
      <c r="D30" s="6" t="s">
        <v>71</v>
      </c>
      <c r="E30" s="63"/>
      <c r="F30" s="59"/>
      <c r="G30" s="6"/>
      <c r="H30" s="64"/>
      <c r="I30" s="6"/>
      <c r="J30" s="70"/>
      <c r="K30" s="25"/>
      <c r="L30" s="59"/>
      <c r="N30" s="61"/>
      <c r="O30" s="61"/>
      <c r="AH30" s="21">
        <f t="array" ref="AH30">IFERROR(SMALL(IF((CHOOSE({1,2},tranche1,tranche2)&gt;=Y$5)*(CHOOSE({1,2},tranche1,tranche2)&lt;=Z$5)=1,CHOOSE({1,2},tranche1,tranche2),""),ROW(X28)),"")</f>
        <v>20</v>
      </c>
      <c r="AI30" s="21" t="str">
        <f t="array" ref="AI30">IFERROR(SMALL(IF((CHOOSE({1,2},tranche1,tranche2)&gt;=Y$6)*(CHOOSE({1,2},tranche1,tranche2)&lt;=Z$6)=1,CHOOSE({1,2},tranche1,tranche2),""),ROW(Y28)),"")</f>
        <v/>
      </c>
      <c r="AJ30" t="str">
        <f t="array" aca="1" ref="AJ30" ca="1">IFERROR(OFFSET(AH$2,MATCH(0,COUNTIF(AJ$2:AJ29,extract),0),),"")</f>
        <v/>
      </c>
      <c r="AK30">
        <f t="array" aca="1" ref="AK30" ca="1">IFERROR(OFFSET(AI$2,MATCH(0,COUNTIF(AK$2:AK29,extract),0),),"")</f>
        <v>4</v>
      </c>
      <c r="AL30" s="22">
        <f t="shared" si="3"/>
        <v>28</v>
      </c>
      <c r="AM30" s="23">
        <f t="shared" si="2"/>
        <v>40</v>
      </c>
    </row>
    <row r="31" spans="1:39" ht="15.75" thickBot="1" x14ac:dyDescent="0.3">
      <c r="A31" s="46" t="s">
        <v>58</v>
      </c>
      <c r="B31" s="71" t="s">
        <v>69</v>
      </c>
      <c r="C31" s="72"/>
      <c r="D31" s="46" t="s">
        <v>72</v>
      </c>
      <c r="E31" s="73"/>
      <c r="F31" s="49"/>
      <c r="G31" s="46"/>
      <c r="H31" s="74"/>
      <c r="I31" s="46"/>
      <c r="J31" s="75"/>
      <c r="K31" s="50"/>
      <c r="L31" s="76"/>
      <c r="N31" s="61"/>
      <c r="O31" s="61"/>
      <c r="AH31" s="21">
        <f t="array" ref="AH31">IFERROR(SMALL(IF((CHOOSE({1,2},tranche1,tranche2)&gt;=Y$5)*(CHOOSE({1,2},tranche1,tranche2)&lt;=Z$5)=1,CHOOSE({1,2},tranche1,tranche2),""),ROW(X29)),"")</f>
        <v>20</v>
      </c>
      <c r="AI31" s="21" t="str">
        <f t="array" ref="AI31">IFERROR(SMALL(IF((CHOOSE({1,2},tranche1,tranche2)&gt;=Y$6)*(CHOOSE({1,2},tranche1,tranche2)&lt;=Z$6)=1,CHOOSE({1,2},tranche1,tranche2),""),ROW(Y29)),"")</f>
        <v/>
      </c>
      <c r="AJ31" t="str">
        <f t="array" aca="1" ref="AJ31" ca="1">IFERROR(OFFSET(AH$2,MATCH(0,COUNTIF(AJ$2:AJ30,extract),0),),"")</f>
        <v/>
      </c>
      <c r="AK31">
        <f t="array" aca="1" ref="AK31" ca="1">IFERROR(OFFSET(AI$2,MATCH(0,COUNTIF(AK$2:AK30,extract),0),),"")</f>
        <v>4</v>
      </c>
      <c r="AL31" s="22">
        <f t="shared" si="3"/>
        <v>29</v>
      </c>
      <c r="AM31" s="23">
        <f t="shared" si="2"/>
        <v>41</v>
      </c>
    </row>
    <row r="32" spans="1:39" x14ac:dyDescent="0.25">
      <c r="B32" s="42"/>
      <c r="C32" s="24"/>
      <c r="F32" s="42"/>
      <c r="J32" s="42"/>
      <c r="L32" s="61"/>
      <c r="N32" s="61"/>
      <c r="O32" s="61"/>
      <c r="AH32" s="21">
        <f t="array" ref="AH32">IFERROR(SMALL(IF((CHOOSE({1,2},tranche1,tranche2)&gt;=Y$5)*(CHOOSE({1,2},tranche1,tranche2)&lt;=Z$5)=1,CHOOSE({1,2},tranche1,tranche2),""),ROW(X30)),"")</f>
        <v>20</v>
      </c>
      <c r="AI32" s="21" t="str">
        <f t="array" ref="AI32">IFERROR(SMALL(IF((CHOOSE({1,2},tranche1,tranche2)&gt;=Y$6)*(CHOOSE({1,2},tranche1,tranche2)&lt;=Z$6)=1,CHOOSE({1,2},tranche1,tranche2),""),ROW(Y30)),"")</f>
        <v/>
      </c>
      <c r="AJ32" t="str">
        <f t="array" aca="1" ref="AJ32" ca="1">IFERROR(OFFSET(AH$2,MATCH(0,COUNTIF(AJ$2:AJ31,extract),0),),"")</f>
        <v/>
      </c>
      <c r="AK32">
        <f t="array" aca="1" ref="AK32" ca="1">IFERROR(OFFSET(AI$2,MATCH(0,COUNTIF(AK$2:AK31,extract),0),),"")</f>
        <v>4</v>
      </c>
      <c r="AL32" s="22">
        <f t="shared" si="3"/>
        <v>30</v>
      </c>
      <c r="AM32" s="23">
        <f t="shared" si="2"/>
        <v>42</v>
      </c>
    </row>
    <row r="33" spans="1:39" ht="18.75" x14ac:dyDescent="0.25">
      <c r="A33" s="240" t="s">
        <v>73</v>
      </c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N33" s="53"/>
      <c r="O33" s="53"/>
      <c r="AH33" s="21">
        <f t="array" ref="AH33">IFERROR(SMALL(IF((CHOOSE({1,2},tranche1,tranche2)&gt;=Y$5)*(CHOOSE({1,2},tranche1,tranche2)&lt;=Z$5)=1,CHOOSE({1,2},tranche1,tranche2),""),ROW(X31)),"")</f>
        <v>20</v>
      </c>
      <c r="AI33" s="21" t="str">
        <f t="array" ref="AI33">IFERROR(SMALL(IF((CHOOSE({1,2},tranche1,tranche2)&gt;=Y$6)*(CHOOSE({1,2},tranche1,tranche2)&lt;=Z$6)=1,CHOOSE({1,2},tranche1,tranche2),""),ROW(Y31)),"")</f>
        <v/>
      </c>
      <c r="AJ33" t="str">
        <f t="array" aca="1" ref="AJ33" ca="1">IFERROR(OFFSET(AH$2,MATCH(0,COUNTIF(AJ$2:AJ32,extract),0),),"")</f>
        <v/>
      </c>
      <c r="AK33">
        <f t="array" aca="1" ref="AK33" ca="1">IFERROR(OFFSET(AI$2,MATCH(0,COUNTIF(AK$2:AK32,extract),0),),"")</f>
        <v>4</v>
      </c>
      <c r="AL33" s="22">
        <f t="shared" si="3"/>
        <v>31</v>
      </c>
      <c r="AM33" s="23">
        <f t="shared" si="2"/>
        <v>43</v>
      </c>
    </row>
    <row r="34" spans="1:39" ht="16.5" thickBot="1" x14ac:dyDescent="0.3">
      <c r="H34" s="54" t="s">
        <v>50</v>
      </c>
      <c r="AH34" s="21">
        <f t="array" ref="AH34">IFERROR(SMALL(IF((CHOOSE({1,2},tranche1,tranche2)&gt;=Y$5)*(CHOOSE({1,2},tranche1,tranche2)&lt;=Z$5)=1,CHOOSE({1,2},tranche1,tranche2),""),ROW(X32)),"")</f>
        <v>20</v>
      </c>
      <c r="AI34" s="21" t="str">
        <f t="array" ref="AI34">IFERROR(SMALL(IF((CHOOSE({1,2},tranche1,tranche2)&gt;=Y$6)*(CHOOSE({1,2},tranche1,tranche2)&lt;=Z$6)=1,CHOOSE({1,2},tranche1,tranche2),""),ROW(Y32)),"")</f>
        <v/>
      </c>
      <c r="AJ34" t="str">
        <f t="array" aca="1" ref="AJ34" ca="1">IFERROR(OFFSET(AH$2,MATCH(0,COUNTIF(AJ$2:AJ33,extract),0),),"")</f>
        <v/>
      </c>
      <c r="AK34">
        <f t="array" aca="1" ref="AK34" ca="1">IFERROR(OFFSET(AI$2,MATCH(0,COUNTIF(AK$2:AK33,extract),0),),"")</f>
        <v>4</v>
      </c>
      <c r="AL34" s="22">
        <f t="shared" si="3"/>
        <v>32</v>
      </c>
      <c r="AM34" s="23">
        <f t="shared" si="2"/>
        <v>44</v>
      </c>
    </row>
    <row r="35" spans="1:39" x14ac:dyDescent="0.25">
      <c r="A35" s="241" t="s">
        <v>51</v>
      </c>
      <c r="B35" s="242"/>
      <c r="C35" s="78" t="s">
        <v>52</v>
      </c>
      <c r="D35" s="241" t="s">
        <v>53</v>
      </c>
      <c r="E35" s="242"/>
      <c r="F35" s="78" t="s">
        <v>54</v>
      </c>
      <c r="G35" s="77" t="s">
        <v>55</v>
      </c>
      <c r="H35" s="78" t="s">
        <v>54</v>
      </c>
      <c r="I35" s="77" t="s">
        <v>56</v>
      </c>
      <c r="J35" s="78" t="s">
        <v>54</v>
      </c>
      <c r="K35" s="77" t="s">
        <v>57</v>
      </c>
      <c r="L35" s="78" t="s">
        <v>54</v>
      </c>
      <c r="N35" s="57"/>
      <c r="O35" s="57"/>
      <c r="AH35" s="21">
        <f t="array" ref="AH35">IFERROR(SMALL(IF((CHOOSE({1,2},tranche1,tranche2)&gt;=Y$5)*(CHOOSE({1,2},tranche1,tranche2)&lt;=Z$5)=1,CHOOSE({1,2},tranche1,tranche2),""),ROW(X33)),"")</f>
        <v>20</v>
      </c>
      <c r="AI35" s="21" t="str">
        <f t="array" ref="AI35">IFERROR(SMALL(IF((CHOOSE({1,2},tranche1,tranche2)&gt;=Y$6)*(CHOOSE({1,2},tranche1,tranche2)&lt;=Z$6)=1,CHOOSE({1,2},tranche1,tranche2),""),ROW(Y33)),"")</f>
        <v/>
      </c>
      <c r="AJ35" t="str">
        <f t="array" aca="1" ref="AJ35" ca="1">IFERROR(OFFSET(AH$2,MATCH(0,COUNTIF(AJ$2:AJ34,extract),0),),"")</f>
        <v/>
      </c>
      <c r="AK35">
        <f t="array" aca="1" ref="AK35" ca="1">IFERROR(OFFSET(AI$2,MATCH(0,COUNTIF(AK$2:AK34,extract),0),),"")</f>
        <v>4</v>
      </c>
      <c r="AL35" s="22">
        <f t="shared" si="3"/>
        <v>33</v>
      </c>
      <c r="AM35" s="23">
        <f t="shared" si="2"/>
        <v>45</v>
      </c>
    </row>
    <row r="36" spans="1:39" x14ac:dyDescent="0.25">
      <c r="A36" s="6" t="s">
        <v>74</v>
      </c>
      <c r="B36" s="20" t="s">
        <v>59</v>
      </c>
      <c r="C36" s="58">
        <v>48</v>
      </c>
      <c r="D36" s="6" t="s">
        <v>75</v>
      </c>
      <c r="E36" s="20">
        <v>1</v>
      </c>
      <c r="F36" s="59"/>
      <c r="G36" s="6"/>
      <c r="H36" s="59"/>
      <c r="I36" s="6" t="s">
        <v>76</v>
      </c>
      <c r="J36" s="60">
        <v>45243</v>
      </c>
      <c r="K36" s="25"/>
      <c r="L36" s="59"/>
      <c r="N36" s="61"/>
      <c r="O36" s="61"/>
      <c r="AH36" s="21" t="str">
        <f t="array" ref="AH36">IFERROR(SMALL(IF((CHOOSE({1,2},tranche1,tranche2)&gt;=Y$5)*(CHOOSE({1,2},tranche1,tranche2)&lt;=Z$5)=1,CHOOSE({1,2},tranche1,tranche2),""),ROW(X34)),"")</f>
        <v/>
      </c>
      <c r="AI36" s="21" t="str">
        <f t="array" ref="AI36">IFERROR(SMALL(IF((CHOOSE({1,2},tranche1,tranche2)&gt;=Y$6)*(CHOOSE({1,2},tranche1,tranche2)&lt;=Z$6)=1,CHOOSE({1,2},tranche1,tranche2),""),ROW(Y34)),"")</f>
        <v/>
      </c>
      <c r="AJ36" t="str">
        <f t="array" aca="1" ref="AJ36" ca="1">IFERROR(OFFSET(AH$2,MATCH(0,COUNTIF(AJ$2:AJ35,extract),0),),"")</f>
        <v/>
      </c>
      <c r="AK36">
        <f t="array" aca="1" ref="AK36" ca="1">IFERROR(OFFSET(AI$2,MATCH(0,COUNTIF(AK$2:AK35,extract),0),),"")</f>
        <v>4</v>
      </c>
      <c r="AL36" s="22">
        <f t="shared" si="3"/>
        <v>34</v>
      </c>
      <c r="AM36" s="23">
        <f t="shared" si="2"/>
        <v>46</v>
      </c>
    </row>
    <row r="37" spans="1:39" x14ac:dyDescent="0.25">
      <c r="A37" s="6" t="s">
        <v>74</v>
      </c>
      <c r="B37" s="20" t="s">
        <v>62</v>
      </c>
      <c r="C37" s="58">
        <v>49</v>
      </c>
      <c r="D37" s="6" t="s">
        <v>75</v>
      </c>
      <c r="E37" s="20">
        <v>2</v>
      </c>
      <c r="F37" s="59"/>
      <c r="G37" s="6"/>
      <c r="H37" s="59"/>
      <c r="I37" s="6" t="s">
        <v>76</v>
      </c>
      <c r="J37" s="60">
        <v>45439</v>
      </c>
      <c r="K37" s="25"/>
      <c r="L37" s="59"/>
      <c r="N37" s="61"/>
      <c r="O37" s="61"/>
      <c r="AH37" s="21" t="str">
        <f t="array" ref="AH37">IFERROR(SMALL(IF((CHOOSE({1,2},tranche1,tranche2)&gt;=Y$5)*(CHOOSE({1,2},tranche1,tranche2)&lt;=Z$5)=1,CHOOSE({1,2},tranche1,tranche2),""),ROW(X35)),"")</f>
        <v/>
      </c>
      <c r="AI37" s="21" t="str">
        <f t="array" ref="AI37">IFERROR(SMALL(IF((CHOOSE({1,2},tranche1,tranche2)&gt;=Y$6)*(CHOOSE({1,2},tranche1,tranche2)&lt;=Z$6)=1,CHOOSE({1,2},tranche1,tranche2),""),ROW(Y35)),"")</f>
        <v/>
      </c>
      <c r="AJ37" t="str">
        <f t="array" aca="1" ref="AJ37" ca="1">IFERROR(OFFSET(AH$2,MATCH(0,COUNTIF(AJ$2:AJ36,extract),0),),"")</f>
        <v/>
      </c>
      <c r="AK37">
        <f t="array" aca="1" ref="AK37" ca="1">IFERROR(OFFSET(AI$2,MATCH(0,COUNTIF(AK$2:AK36,extract),0),),"")</f>
        <v>4</v>
      </c>
      <c r="AL37" s="22">
        <f t="shared" si="3"/>
        <v>35</v>
      </c>
      <c r="AM37" s="23">
        <f t="shared" si="2"/>
        <v>47</v>
      </c>
    </row>
    <row r="38" spans="1:39" x14ac:dyDescent="0.25">
      <c r="A38" s="6" t="s">
        <v>74</v>
      </c>
      <c r="B38" s="20" t="s">
        <v>63</v>
      </c>
      <c r="C38" s="58"/>
      <c r="D38" s="6" t="s">
        <v>75</v>
      </c>
      <c r="E38" s="20">
        <v>3</v>
      </c>
      <c r="F38" s="59"/>
      <c r="G38" s="6"/>
      <c r="H38" s="59"/>
      <c r="I38" s="6" t="s">
        <v>77</v>
      </c>
      <c r="J38" s="62"/>
      <c r="K38" s="25"/>
      <c r="L38" s="59"/>
      <c r="N38" s="61"/>
      <c r="O38" s="61"/>
      <c r="AH38" s="21" t="str">
        <f t="array" ref="AH38">IFERROR(SMALL(IF((CHOOSE({1,2},tranche1,tranche2)&gt;=Y$5)*(CHOOSE({1,2},tranche1,tranche2)&lt;=Z$5)=1,CHOOSE({1,2},tranche1,tranche2),""),ROW(X36)),"")</f>
        <v/>
      </c>
      <c r="AI38" s="21" t="str">
        <f t="array" ref="AI38">IFERROR(SMALL(IF((CHOOSE({1,2},tranche1,tranche2)&gt;=Y$6)*(CHOOSE({1,2},tranche1,tranche2)&lt;=Z$6)=1,CHOOSE({1,2},tranche1,tranche2),""),ROW(Y36)),"")</f>
        <v/>
      </c>
      <c r="AJ38" t="str">
        <f t="array" aca="1" ref="AJ38" ca="1">IFERROR(OFFSET(AH$2,MATCH(0,COUNTIF(AJ$2:AJ37,extract),0),),"")</f>
        <v/>
      </c>
      <c r="AK38">
        <f t="array" aca="1" ref="AK38" ca="1">IFERROR(OFFSET(AI$2,MATCH(0,COUNTIF(AK$2:AK37,extract),0),),"")</f>
        <v>4</v>
      </c>
      <c r="AL38" s="22">
        <f t="shared" si="3"/>
        <v>36</v>
      </c>
      <c r="AM38" s="23">
        <f t="shared" si="2"/>
        <v>48</v>
      </c>
    </row>
    <row r="39" spans="1:39" x14ac:dyDescent="0.25">
      <c r="A39" s="6" t="s">
        <v>74</v>
      </c>
      <c r="B39" s="20" t="s">
        <v>65</v>
      </c>
      <c r="C39" s="58"/>
      <c r="D39" s="6" t="s">
        <v>78</v>
      </c>
      <c r="E39" s="63"/>
      <c r="F39" s="59"/>
      <c r="G39" s="6"/>
      <c r="H39" s="59"/>
      <c r="I39" s="6" t="s">
        <v>77</v>
      </c>
      <c r="J39" s="62"/>
      <c r="K39" s="25"/>
      <c r="L39" s="59"/>
      <c r="N39" s="61"/>
      <c r="O39" s="61"/>
      <c r="AH39" s="21" t="str">
        <f t="array" ref="AH39">IFERROR(SMALL(IF((CHOOSE({1,2},tranche1,tranche2)&gt;=Y$5)*(CHOOSE({1,2},tranche1,tranche2)&lt;=Z$5)=1,CHOOSE({1,2},tranche1,tranche2),""),ROW(X37)),"")</f>
        <v/>
      </c>
      <c r="AI39" s="21" t="str">
        <f t="array" ref="AI39">IFERROR(SMALL(IF((CHOOSE({1,2},tranche1,tranche2)&gt;=Y$6)*(CHOOSE({1,2},tranche1,tranche2)&lt;=Z$6)=1,CHOOSE({1,2},tranche1,tranche2),""),ROW(Y37)),"")</f>
        <v/>
      </c>
      <c r="AJ39" t="str">
        <f t="array" aca="1" ref="AJ39" ca="1">IFERROR(OFFSET(AH$2,MATCH(0,COUNTIF(AJ$2:AJ38,extract),0),),"")</f>
        <v/>
      </c>
      <c r="AK39">
        <f t="array" aca="1" ref="AK39" ca="1">IFERROR(OFFSET(AI$2,MATCH(0,COUNTIF(AK$2:AK38,extract),0),),"")</f>
        <v>4</v>
      </c>
      <c r="AL39" s="22">
        <f t="shared" si="3"/>
        <v>37</v>
      </c>
      <c r="AM39" s="23">
        <f t="shared" si="2"/>
        <v>49</v>
      </c>
    </row>
    <row r="40" spans="1:39" x14ac:dyDescent="0.25">
      <c r="A40" s="6" t="s">
        <v>74</v>
      </c>
      <c r="B40" s="20" t="s">
        <v>67</v>
      </c>
      <c r="C40" s="58"/>
      <c r="D40" s="6" t="s">
        <v>79</v>
      </c>
      <c r="E40" s="63"/>
      <c r="F40" s="59"/>
      <c r="G40" s="6"/>
      <c r="H40" s="64"/>
      <c r="I40" s="6" t="s">
        <v>77</v>
      </c>
      <c r="J40" s="70"/>
      <c r="K40" s="25"/>
      <c r="L40" s="59"/>
      <c r="N40" s="61"/>
      <c r="O40" s="61"/>
      <c r="AH40" s="21" t="str">
        <f t="array" ref="AH40">IFERROR(SMALL(IF((CHOOSE({1,2},tranche1,tranche2)&gt;=Y$5)*(CHOOSE({1,2},tranche1,tranche2)&lt;=Z$5)=1,CHOOSE({1,2},tranche1,tranche2),""),ROW(X38)),"")</f>
        <v/>
      </c>
      <c r="AI40" s="21" t="str">
        <f t="array" ref="AI40">IFERROR(SMALL(IF((CHOOSE({1,2},tranche1,tranche2)&gt;=Y$6)*(CHOOSE({1,2},tranche1,tranche2)&lt;=Z$6)=1,CHOOSE({1,2},tranche1,tranche2),""),ROW(Y38)),"")</f>
        <v/>
      </c>
      <c r="AJ40" t="str">
        <f t="array" aca="1" ref="AJ40" ca="1">IFERROR(OFFSET(AH$2,MATCH(0,COUNTIF(AJ$2:AJ39,extract),0),),"")</f>
        <v/>
      </c>
      <c r="AK40">
        <f t="array" aca="1" ref="AK40" ca="1">IFERROR(OFFSET(AI$2,MATCH(0,COUNTIF(AK$2:AK39,extract),0),),"")</f>
        <v>4</v>
      </c>
      <c r="AL40" s="22">
        <f t="shared" si="3"/>
        <v>38</v>
      </c>
      <c r="AM40" s="23">
        <f t="shared" si="2"/>
        <v>50</v>
      </c>
    </row>
    <row r="41" spans="1:39" x14ac:dyDescent="0.25">
      <c r="A41" s="6" t="s">
        <v>74</v>
      </c>
      <c r="B41" s="20" t="s">
        <v>69</v>
      </c>
      <c r="C41" s="66"/>
      <c r="D41" s="6"/>
      <c r="E41" s="63"/>
      <c r="F41" s="59"/>
      <c r="G41" s="6"/>
      <c r="H41" s="64"/>
      <c r="I41" s="6"/>
      <c r="J41" s="62"/>
      <c r="K41" s="25"/>
      <c r="L41" s="59"/>
      <c r="N41" s="61"/>
      <c r="O41" s="61"/>
      <c r="AH41" s="21" t="str">
        <f t="array" ref="AH41">IFERROR(SMALL(IF((CHOOSE({1,2},tranche1,tranche2)&gt;=Y$5)*(CHOOSE({1,2},tranche1,tranche2)&lt;=Z$5)=1,CHOOSE({1,2},tranche1,tranche2),""),ROW(X39)),"")</f>
        <v/>
      </c>
      <c r="AI41" s="21" t="str">
        <f t="array" ref="AI41">IFERROR(SMALL(IF((CHOOSE({1,2},tranche1,tranche2)&gt;=Y$6)*(CHOOSE({1,2},tranche1,tranche2)&lt;=Z$6)=1,CHOOSE({1,2},tranche1,tranche2),""),ROW(Y39)),"")</f>
        <v/>
      </c>
      <c r="AJ41" t="str">
        <f t="array" aca="1" ref="AJ41" ca="1">IFERROR(OFFSET(AH$2,MATCH(0,COUNTIF(AJ$2:AJ40,extract),0),),"")</f>
        <v/>
      </c>
      <c r="AK41">
        <f t="array" aca="1" ref="AK41" ca="1">IFERROR(OFFSET(AI$2,MATCH(0,COUNTIF(AK$2:AK40,extract),0),),"")</f>
        <v>4</v>
      </c>
      <c r="AL41" s="22">
        <f t="shared" si="3"/>
        <v>39</v>
      </c>
      <c r="AM41" s="23">
        <f t="shared" si="2"/>
        <v>51</v>
      </c>
    </row>
    <row r="42" spans="1:39" x14ac:dyDescent="0.25">
      <c r="A42" s="79" t="s">
        <v>70</v>
      </c>
      <c r="B42" s="80"/>
      <c r="C42" s="81" t="s">
        <v>52</v>
      </c>
      <c r="D42" s="6"/>
      <c r="E42" s="63"/>
      <c r="F42" s="59"/>
      <c r="G42" s="6"/>
      <c r="H42" s="64"/>
      <c r="I42" s="6"/>
      <c r="J42" s="62"/>
      <c r="K42" s="25"/>
      <c r="L42" s="59"/>
      <c r="N42" s="61"/>
      <c r="O42" s="61"/>
      <c r="AH42" s="21" t="str">
        <f t="array" ref="AH42">IFERROR(SMALL(IF((CHOOSE({1,2},tranche1,tranche2)&gt;=Y$5)*(CHOOSE({1,2},tranche1,tranche2)&lt;=Z$5)=1,CHOOSE({1,2},tranche1,tranche2),""),ROW(X40)),"")</f>
        <v/>
      </c>
      <c r="AI42" s="21" t="str">
        <f t="array" ref="AI42">IFERROR(SMALL(IF((CHOOSE({1,2},tranche1,tranche2)&gt;=Y$6)*(CHOOSE({1,2},tranche1,tranche2)&lt;=Z$6)=1,CHOOSE({1,2},tranche1,tranche2),""),ROW(Y40)),"")</f>
        <v/>
      </c>
      <c r="AJ42" t="str">
        <f t="array" aca="1" ref="AJ42" ca="1">IFERROR(OFFSET(AH$2,MATCH(0,COUNTIF(AJ$2:AJ41,extract),0),),"")</f>
        <v/>
      </c>
      <c r="AK42">
        <f t="array" aca="1" ref="AK42" ca="1">IFERROR(OFFSET(AI$2,MATCH(0,COUNTIF(AK$2:AK41,extract),0),),"")</f>
        <v>4</v>
      </c>
      <c r="AL42" s="22">
        <f t="shared" si="3"/>
        <v>40</v>
      </c>
      <c r="AM42" s="23">
        <f t="shared" si="2"/>
        <v>52</v>
      </c>
    </row>
    <row r="43" spans="1:39" x14ac:dyDescent="0.25">
      <c r="A43" s="6" t="s">
        <v>74</v>
      </c>
      <c r="B43" s="20" t="s">
        <v>59</v>
      </c>
      <c r="C43" s="58">
        <v>24</v>
      </c>
      <c r="D43" s="6"/>
      <c r="E43" s="63"/>
      <c r="F43" s="59"/>
      <c r="G43" s="6"/>
      <c r="H43" s="64"/>
      <c r="I43" s="6"/>
      <c r="J43" s="62"/>
      <c r="K43" s="25"/>
      <c r="L43" s="59"/>
      <c r="N43" s="61"/>
      <c r="O43" s="61"/>
      <c r="AH43" s="21" t="str">
        <f t="array" ref="AH43">IFERROR(SMALL(IF((CHOOSE({1,2},tranche1,tranche2)&gt;=Y$5)*(CHOOSE({1,2},tranche1,tranche2)&lt;=Z$5)=1,CHOOSE({1,2},tranche1,tranche2),""),ROW(X41)),"")</f>
        <v/>
      </c>
      <c r="AI43" s="21" t="str">
        <f t="array" ref="AI43">IFERROR(SMALL(IF((CHOOSE({1,2},tranche1,tranche2)&gt;=Y$6)*(CHOOSE({1,2},tranche1,tranche2)&lt;=Z$6)=1,CHOOSE({1,2},tranche1,tranche2),""),ROW(Y41)),"")</f>
        <v/>
      </c>
      <c r="AJ43" t="str">
        <f t="array" aca="1" ref="AJ43" ca="1">IFERROR(OFFSET(AH$2,MATCH(0,COUNTIF(AJ$2:AJ42,extract),0),),"")</f>
        <v/>
      </c>
      <c r="AK43">
        <f t="array" aca="1" ref="AK43" ca="1">IFERROR(OFFSET(AI$2,MATCH(0,COUNTIF(AK$2:AK42,extract),0),),"")</f>
        <v>4</v>
      </c>
      <c r="AL43" s="22">
        <f t="shared" si="3"/>
        <v>41</v>
      </c>
      <c r="AM43" s="23">
        <f t="shared" si="2"/>
        <v>53</v>
      </c>
    </row>
    <row r="44" spans="1:39" x14ac:dyDescent="0.25">
      <c r="A44" s="6" t="s">
        <v>74</v>
      </c>
      <c r="B44" s="20" t="s">
        <v>62</v>
      </c>
      <c r="C44" s="58">
        <v>25</v>
      </c>
      <c r="D44" s="6"/>
      <c r="E44" s="63"/>
      <c r="F44" s="59"/>
      <c r="G44" s="6"/>
      <c r="H44" s="64"/>
      <c r="I44" s="6"/>
      <c r="J44" s="70"/>
      <c r="K44" s="25"/>
      <c r="L44" s="59"/>
      <c r="N44" s="61"/>
      <c r="O44" s="61"/>
      <c r="AH44" s="21" t="str">
        <f t="array" ref="AH44">IFERROR(SMALL(IF((CHOOSE({1,2},tranche1,tranche2)&gt;=Y$5)*(CHOOSE({1,2},tranche1,tranche2)&lt;=Z$5)=1,CHOOSE({1,2},tranche1,tranche2),""),ROW(X42)),"")</f>
        <v/>
      </c>
      <c r="AI44" s="21" t="str">
        <f t="array" ref="AI44">IFERROR(SMALL(IF((CHOOSE({1,2},tranche1,tranche2)&gt;=Y$6)*(CHOOSE({1,2},tranche1,tranche2)&lt;=Z$6)=1,CHOOSE({1,2},tranche1,tranche2),""),ROW(Y42)),"")</f>
        <v/>
      </c>
      <c r="AJ44" t="str">
        <f t="array" aca="1" ref="AJ44" ca="1">IFERROR(OFFSET(AH$2,MATCH(0,COUNTIF(AJ$2:AJ43,extract),0),),"")</f>
        <v/>
      </c>
      <c r="AK44">
        <f t="array" aca="1" ref="AK44" ca="1">IFERROR(OFFSET(AI$2,MATCH(0,COUNTIF(AK$2:AK43,extract),0),),"")</f>
        <v>4</v>
      </c>
      <c r="AL44" s="22">
        <f t="shared" si="3"/>
        <v>42</v>
      </c>
      <c r="AM44" s="23">
        <f t="shared" si="2"/>
        <v>53</v>
      </c>
    </row>
    <row r="45" spans="1:39" x14ac:dyDescent="0.25">
      <c r="A45" s="6" t="s">
        <v>74</v>
      </c>
      <c r="B45" s="20" t="s">
        <v>63</v>
      </c>
      <c r="C45" s="58">
        <v>26</v>
      </c>
      <c r="D45" s="6"/>
      <c r="E45" s="63"/>
      <c r="F45" s="59"/>
      <c r="G45" s="6"/>
      <c r="H45" s="64"/>
      <c r="I45" s="6"/>
      <c r="J45" s="70"/>
      <c r="K45" s="25"/>
      <c r="L45" s="59"/>
      <c r="N45" s="61"/>
      <c r="O45" s="61"/>
      <c r="AH45" s="21" t="str">
        <f t="array" ref="AH45">IFERROR(SMALL(IF((CHOOSE({1,2},tranche1,tranche2)&gt;=Y$5)*(CHOOSE({1,2},tranche1,tranche2)&lt;=Z$5)=1,CHOOSE({1,2},tranche1,tranche2),""),ROW(X43)),"")</f>
        <v/>
      </c>
      <c r="AI45" s="21" t="str">
        <f t="array" ref="AI45">IFERROR(SMALL(IF((CHOOSE({1,2},tranche1,tranche2)&gt;=Y$6)*(CHOOSE({1,2},tranche1,tranche2)&lt;=Z$6)=1,CHOOSE({1,2},tranche1,tranche2),""),ROW(Y43)),"")</f>
        <v/>
      </c>
      <c r="AJ45" t="str">
        <f t="array" aca="1" ref="AJ45" ca="1">IFERROR(OFFSET(AH$2,MATCH(0,COUNTIF(AJ$2:AJ44,extract),0),),"")</f>
        <v/>
      </c>
      <c r="AK45">
        <f t="array" aca="1" ref="AK45" ca="1">IFERROR(OFFSET(AI$2,MATCH(0,COUNTIF(AK$2:AK44,extract),0),),"")</f>
        <v>4</v>
      </c>
      <c r="AL45" s="22">
        <f t="shared" si="3"/>
        <v>43</v>
      </c>
      <c r="AM45" s="23">
        <f t="shared" si="2"/>
        <v>53</v>
      </c>
    </row>
    <row r="46" spans="1:39" x14ac:dyDescent="0.25">
      <c r="A46" s="6" t="s">
        <v>74</v>
      </c>
      <c r="B46" s="20" t="s">
        <v>65</v>
      </c>
      <c r="C46" s="58">
        <v>27</v>
      </c>
      <c r="D46" s="6"/>
      <c r="E46" s="63"/>
      <c r="F46" s="59"/>
      <c r="G46" s="6"/>
      <c r="H46" s="64"/>
      <c r="I46" s="6"/>
      <c r="J46" s="70"/>
      <c r="K46" s="25"/>
      <c r="L46" s="59"/>
      <c r="N46" s="61"/>
      <c r="O46" s="61"/>
      <c r="AH46" s="21" t="str">
        <f t="array" ref="AH46">IFERROR(SMALL(IF((CHOOSE({1,2},tranche1,tranche2)&gt;=Y$5)*(CHOOSE({1,2},tranche1,tranche2)&lt;=Z$5)=1,CHOOSE({1,2},tranche1,tranche2),""),ROW(X44)),"")</f>
        <v/>
      </c>
      <c r="AI46" s="21" t="str">
        <f t="array" ref="AI46">IFERROR(SMALL(IF((CHOOSE({1,2},tranche1,tranche2)&gt;=Y$6)*(CHOOSE({1,2},tranche1,tranche2)&lt;=Z$6)=1,CHOOSE({1,2},tranche1,tranche2),""),ROW(Y44)),"")</f>
        <v/>
      </c>
      <c r="AJ46" t="str">
        <f t="array" aca="1" ref="AJ46" ca="1">IFERROR(OFFSET(AH$2,MATCH(0,COUNTIF(AJ$2:AJ45,extract),0),),"")</f>
        <v/>
      </c>
      <c r="AK46">
        <f t="array" aca="1" ref="AK46" ca="1">IFERROR(OFFSET(AI$2,MATCH(0,COUNTIF(AK$2:AK45,extract),0),),"")</f>
        <v>4</v>
      </c>
      <c r="AL46" s="22">
        <f t="shared" si="3"/>
        <v>44</v>
      </c>
      <c r="AM46" s="23">
        <f t="shared" si="2"/>
        <v>53</v>
      </c>
    </row>
    <row r="47" spans="1:39" x14ac:dyDescent="0.25">
      <c r="A47" s="6" t="s">
        <v>74</v>
      </c>
      <c r="B47" s="20" t="s">
        <v>67</v>
      </c>
      <c r="C47" s="58"/>
      <c r="D47" s="6" t="s">
        <v>71</v>
      </c>
      <c r="E47" s="63"/>
      <c r="F47" s="59">
        <v>45257</v>
      </c>
      <c r="G47" s="6"/>
      <c r="H47" s="64"/>
      <c r="I47" s="6"/>
      <c r="J47" s="70"/>
      <c r="K47" s="25"/>
      <c r="L47" s="59"/>
      <c r="N47" s="61"/>
      <c r="O47" s="61"/>
      <c r="AH47" s="21" t="str">
        <f t="array" ref="AH47">IFERROR(SMALL(IF((CHOOSE({1,2},tranche1,tranche2)&gt;=Y$5)*(CHOOSE({1,2},tranche1,tranche2)&lt;=Z$5)=1,CHOOSE({1,2},tranche1,tranche2),""),ROW(X45)),"")</f>
        <v/>
      </c>
      <c r="AI47" s="21" t="str">
        <f t="array" ref="AI47">IFERROR(SMALL(IF((CHOOSE({1,2},tranche1,tranche2)&gt;=Y$6)*(CHOOSE({1,2},tranche1,tranche2)&lt;=Z$6)=1,CHOOSE({1,2},tranche1,tranche2),""),ROW(Y45)),"")</f>
        <v/>
      </c>
      <c r="AJ47" t="str">
        <f t="array" aca="1" ref="AJ47" ca="1">IFERROR(OFFSET(AH$2,MATCH(0,COUNTIF(AJ$2:AJ46,extract),0),),"")</f>
        <v/>
      </c>
      <c r="AK47">
        <f t="array" aca="1" ref="AK47" ca="1">IFERROR(OFFSET(AI$2,MATCH(0,COUNTIF(AK$2:AK46,extract),0),),"")</f>
        <v>4</v>
      </c>
      <c r="AL47" s="22">
        <f t="shared" si="3"/>
        <v>45</v>
      </c>
      <c r="AM47" s="23">
        <f t="shared" si="2"/>
        <v>53</v>
      </c>
    </row>
    <row r="48" spans="1:39" ht="15.75" thickBot="1" x14ac:dyDescent="0.3">
      <c r="A48" s="46" t="s">
        <v>74</v>
      </c>
      <c r="B48" s="71" t="s">
        <v>69</v>
      </c>
      <c r="C48" s="72"/>
      <c r="D48" s="46" t="s">
        <v>72</v>
      </c>
      <c r="E48" s="73"/>
      <c r="F48" s="59">
        <v>45460</v>
      </c>
      <c r="G48" s="46"/>
      <c r="H48" s="74"/>
      <c r="I48" s="46"/>
      <c r="J48" s="75"/>
      <c r="K48" s="50"/>
      <c r="L48" s="76"/>
      <c r="N48" s="61"/>
      <c r="O48" s="61"/>
      <c r="AH48" s="21" t="str">
        <f t="array" ref="AH48">IFERROR(SMALL(IF((CHOOSE({1,2},tranche1,tranche2)&gt;=Y$5)*(CHOOSE({1,2},tranche1,tranche2)&lt;=Z$5)=1,CHOOSE({1,2},tranche1,tranche2),""),ROW(X46)),"")</f>
        <v/>
      </c>
      <c r="AI48" s="21" t="str">
        <f t="array" ref="AI48">IFERROR(SMALL(IF((CHOOSE({1,2},tranche1,tranche2)&gt;=Y$6)*(CHOOSE({1,2},tranche1,tranche2)&lt;=Z$6)=1,CHOOSE({1,2},tranche1,tranche2),""),ROW(Y46)),"")</f>
        <v/>
      </c>
      <c r="AJ48" t="str">
        <f t="array" aca="1" ref="AJ48" ca="1">IFERROR(OFFSET(AH$2,MATCH(0,COUNTIF(AJ$2:AJ47,extract),0),),"")</f>
        <v/>
      </c>
      <c r="AK48">
        <f t="array" aca="1" ref="AK48" ca="1">IFERROR(OFFSET(AI$2,MATCH(0,COUNTIF(AK$2:AK47,extract),0),),"")</f>
        <v>4</v>
      </c>
      <c r="AL48" s="22">
        <f t="shared" si="3"/>
        <v>46</v>
      </c>
      <c r="AM48" s="23">
        <f t="shared" si="2"/>
        <v>53</v>
      </c>
    </row>
    <row r="49" spans="1:39" x14ac:dyDescent="0.25">
      <c r="AH49" s="21" t="str">
        <f t="array" ref="AH49">IFERROR(SMALL(IF((CHOOSE({1,2},tranche1,tranche2)&gt;=Y$5)*(CHOOSE({1,2},tranche1,tranche2)&lt;=Z$5)=1,CHOOSE({1,2},tranche1,tranche2),""),ROW(X47)),"")</f>
        <v/>
      </c>
      <c r="AI49" s="21" t="str">
        <f t="array" ref="AI49">IFERROR(SMALL(IF((CHOOSE({1,2},tranche1,tranche2)&gt;=Y$6)*(CHOOSE({1,2},tranche1,tranche2)&lt;=Z$6)=1,CHOOSE({1,2},tranche1,tranche2),""),ROW(Y47)),"")</f>
        <v/>
      </c>
      <c r="AJ49" t="str">
        <f t="array" aca="1" ref="AJ49" ca="1">IFERROR(OFFSET(AH$2,MATCH(0,COUNTIF(AJ$2:AJ48,extract),0),),"")</f>
        <v/>
      </c>
      <c r="AK49">
        <f t="array" aca="1" ref="AK49" ca="1">IFERROR(OFFSET(AI$2,MATCH(0,COUNTIF(AK$2:AK48,extract),0),),"")</f>
        <v>4</v>
      </c>
      <c r="AL49" s="22">
        <f t="shared" si="3"/>
        <v>47</v>
      </c>
      <c r="AM49" s="23">
        <f t="shared" si="2"/>
        <v>53</v>
      </c>
    </row>
    <row r="50" spans="1:39" ht="18.75" x14ac:dyDescent="0.25">
      <c r="A50" s="243" t="s">
        <v>80</v>
      </c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N50" s="53"/>
      <c r="O50" s="53"/>
      <c r="AH50" s="21" t="str">
        <f t="array" ref="AH50">IFERROR(SMALL(IF((CHOOSE({1,2},tranche1,tranche2)&gt;=Y$5)*(CHOOSE({1,2},tranche1,tranche2)&lt;=Z$5)=1,CHOOSE({1,2},tranche1,tranche2),""),ROW(X48)),"")</f>
        <v/>
      </c>
      <c r="AI50" s="21" t="str">
        <f t="array" ref="AI50">IFERROR(SMALL(IF((CHOOSE({1,2},tranche1,tranche2)&gt;=Y$6)*(CHOOSE({1,2},tranche1,tranche2)&lt;=Z$6)=1,CHOOSE({1,2},tranche1,tranche2),""),ROW(Y48)),"")</f>
        <v/>
      </c>
      <c r="AJ50" t="str">
        <f t="array" aca="1" ref="AJ50" ca="1">IFERROR(OFFSET(AH$2,MATCH(0,COUNTIF(AJ$2:AJ49,extract),0),),"")</f>
        <v/>
      </c>
      <c r="AK50">
        <f t="array" aca="1" ref="AK50" ca="1">IFERROR(OFFSET(AI$2,MATCH(0,COUNTIF(AK$2:AK49,extract),0),),"")</f>
        <v>4</v>
      </c>
      <c r="AL50" s="22">
        <f t="shared" si="3"/>
        <v>48</v>
      </c>
      <c r="AM50" s="23">
        <f t="shared" si="2"/>
        <v>53</v>
      </c>
    </row>
    <row r="51" spans="1:39" ht="16.5" thickBot="1" x14ac:dyDescent="0.3">
      <c r="H51" s="54" t="s">
        <v>50</v>
      </c>
      <c r="AH51" s="21" t="str">
        <f t="array" ref="AH51">IFERROR(SMALL(IF((CHOOSE({1,2},tranche1,tranche2)&gt;=Y$5)*(CHOOSE({1,2},tranche1,tranche2)&lt;=Z$5)=1,CHOOSE({1,2},tranche1,tranche2),""),ROW(X49)),"")</f>
        <v/>
      </c>
      <c r="AI51" s="21" t="str">
        <f t="array" ref="AI51">IFERROR(SMALL(IF((CHOOSE({1,2},tranche1,tranche2)&gt;=Y$6)*(CHOOSE({1,2},tranche1,tranche2)&lt;=Z$6)=1,CHOOSE({1,2},tranche1,tranche2),""),ROW(Y49)),"")</f>
        <v/>
      </c>
      <c r="AJ51" t="str">
        <f t="array" aca="1" ref="AJ51" ca="1">IFERROR(OFFSET(AH$2,MATCH(0,COUNTIF(AJ$2:AJ50,extract),0),),"")</f>
        <v/>
      </c>
      <c r="AK51">
        <f t="array" aca="1" ref="AK51" ca="1">IFERROR(OFFSET(AI$2,MATCH(0,COUNTIF(AK$2:AK50,extract),0),),"")</f>
        <v>4</v>
      </c>
      <c r="AL51" s="22">
        <f t="shared" si="3"/>
        <v>49</v>
      </c>
      <c r="AM51" s="23">
        <f t="shared" si="2"/>
        <v>53</v>
      </c>
    </row>
    <row r="52" spans="1:39" ht="19.899999999999999" customHeight="1" x14ac:dyDescent="0.25">
      <c r="A52" s="244" t="s">
        <v>51</v>
      </c>
      <c r="B52" s="245"/>
      <c r="C52" s="83" t="s">
        <v>52</v>
      </c>
      <c r="D52" s="244" t="s">
        <v>53</v>
      </c>
      <c r="E52" s="245"/>
      <c r="F52" s="83" t="s">
        <v>54</v>
      </c>
      <c r="G52" s="82" t="s">
        <v>55</v>
      </c>
      <c r="H52" s="83" t="s">
        <v>54</v>
      </c>
      <c r="I52" s="82" t="s">
        <v>56</v>
      </c>
      <c r="J52" s="83" t="s">
        <v>54</v>
      </c>
      <c r="K52" s="82" t="s">
        <v>57</v>
      </c>
      <c r="L52" s="83" t="s">
        <v>54</v>
      </c>
      <c r="N52" s="57"/>
      <c r="O52" s="57"/>
      <c r="AH52" s="21" t="str">
        <f t="array" ref="AH52">IFERROR(SMALL(IF((CHOOSE({1,2},tranche1,tranche2)&gt;=Y$5)*(CHOOSE({1,2},tranche1,tranche2)&lt;=Z$5)=1,CHOOSE({1,2},tranche1,tranche2),""),ROW(X50)),"")</f>
        <v/>
      </c>
      <c r="AI52" s="21" t="str">
        <f t="array" ref="AI52">IFERROR(SMALL(IF((CHOOSE({1,2},tranche1,tranche2)&gt;=Y$6)*(CHOOSE({1,2},tranche1,tranche2)&lt;=Z$6)=1,CHOOSE({1,2},tranche1,tranche2),""),ROW(Y50)),"")</f>
        <v/>
      </c>
      <c r="AL52" s="22">
        <f t="shared" si="3"/>
        <v>50</v>
      </c>
      <c r="AM52" s="23">
        <f t="shared" si="2"/>
        <v>53</v>
      </c>
    </row>
    <row r="53" spans="1:39" x14ac:dyDescent="0.25">
      <c r="A53" s="6" t="s">
        <v>81</v>
      </c>
      <c r="B53" s="20" t="s">
        <v>59</v>
      </c>
      <c r="C53" s="58">
        <v>10</v>
      </c>
      <c r="D53" s="6" t="s">
        <v>82</v>
      </c>
      <c r="E53" s="20">
        <v>1</v>
      </c>
      <c r="F53" s="59"/>
      <c r="G53" s="6" t="s">
        <v>83</v>
      </c>
      <c r="H53" s="59"/>
      <c r="I53" s="6" t="s">
        <v>84</v>
      </c>
      <c r="J53" s="60"/>
      <c r="K53" s="25"/>
      <c r="L53" s="59"/>
      <c r="N53" s="61"/>
      <c r="O53" s="61"/>
      <c r="AH53" s="21" t="str">
        <f t="array" ref="AH53">IFERROR(SMALL(IF((CHOOSE({1,2},tranche1,tranche2)&gt;=Y$5)*(CHOOSE({1,2},tranche1,tranche2)&lt;=Z$5)=1,CHOOSE({1,2},tranche1,tranche2),""),ROW(X51)),"")</f>
        <v/>
      </c>
      <c r="AI53" s="21" t="str">
        <f t="array" ref="AI53">IFERROR(SMALL(IF((CHOOSE({1,2},tranche1,tranche2)&gt;=Y$6)*(CHOOSE({1,2},tranche1,tranche2)&lt;=Z$6)=1,CHOOSE({1,2},tranche1,tranche2),""),ROW(Y51)),"")</f>
        <v/>
      </c>
      <c r="AL53" s="22">
        <f t="shared" si="3"/>
        <v>51</v>
      </c>
      <c r="AM53" s="23">
        <f t="shared" si="2"/>
        <v>53</v>
      </c>
    </row>
    <row r="54" spans="1:39" x14ac:dyDescent="0.25">
      <c r="A54" s="6" t="s">
        <v>81</v>
      </c>
      <c r="B54" s="20" t="s">
        <v>62</v>
      </c>
      <c r="C54" s="58">
        <v>11</v>
      </c>
      <c r="D54" s="6" t="s">
        <v>82</v>
      </c>
      <c r="E54" s="20">
        <v>2</v>
      </c>
      <c r="F54" s="59"/>
      <c r="G54" s="6" t="s">
        <v>85</v>
      </c>
      <c r="H54" s="59"/>
      <c r="I54" s="6" t="s">
        <v>84</v>
      </c>
      <c r="J54" s="60"/>
      <c r="K54" s="25"/>
      <c r="L54" s="59"/>
      <c r="N54" s="61"/>
      <c r="O54" s="61"/>
      <c r="AH54" s="21" t="str">
        <f t="array" ref="AH54">IFERROR(SMALL(IF((CHOOSE({1,2},tranche1,tranche2)&gt;=Y$5)*(CHOOSE({1,2},tranche1,tranche2)&lt;=Z$5)=1,CHOOSE({1,2},tranche1,tranche2),""),ROW(X52)),"")</f>
        <v/>
      </c>
      <c r="AI54" s="21" t="str">
        <f t="array" ref="AI54">IFERROR(SMALL(IF((CHOOSE({1,2},tranche1,tranche2)&gt;=Y$6)*(CHOOSE({1,2},tranche1,tranche2)&lt;=Z$6)=1,CHOOSE({1,2},tranche1,tranche2),""),ROW(Y52)),"")</f>
        <v/>
      </c>
      <c r="AL54" s="22">
        <f t="shared" si="3"/>
        <v>52</v>
      </c>
      <c r="AM54" s="23">
        <f t="shared" si="2"/>
        <v>53</v>
      </c>
    </row>
    <row r="55" spans="1:39" x14ac:dyDescent="0.25">
      <c r="A55" s="6" t="s">
        <v>81</v>
      </c>
      <c r="B55" s="20" t="s">
        <v>63</v>
      </c>
      <c r="C55" s="58">
        <v>12</v>
      </c>
      <c r="D55" s="6" t="s">
        <v>82</v>
      </c>
      <c r="E55" s="20">
        <v>3</v>
      </c>
      <c r="F55" s="59"/>
      <c r="G55" s="6" t="s">
        <v>86</v>
      </c>
      <c r="H55" s="59"/>
      <c r="I55" s="6" t="s">
        <v>87</v>
      </c>
      <c r="J55" s="62"/>
      <c r="K55" s="25"/>
      <c r="L55" s="59"/>
      <c r="N55" s="61"/>
      <c r="O55" s="61"/>
      <c r="AH55" s="21" t="str">
        <f t="array" ref="AH55">IFERROR(SMALL(IF((CHOOSE({1,2},tranche1,tranche2)&gt;=Y$5)*(CHOOSE({1,2},tranche1,tranche2)&lt;=Z$5)=1,CHOOSE({1,2},tranche1,tranche2),""),ROW(X53)),"")</f>
        <v/>
      </c>
      <c r="AI55" s="21" t="str">
        <f t="array" ref="AI55">IFERROR(SMALL(IF((CHOOSE({1,2},tranche1,tranche2)&gt;=Y$6)*(CHOOSE({1,2},tranche1,tranche2)&lt;=Z$6)=1,CHOOSE({1,2},tranche1,tranche2),""),ROW(Y53)),"")</f>
        <v/>
      </c>
      <c r="AL55" s="22">
        <f t="shared" si="3"/>
        <v>53</v>
      </c>
      <c r="AM55" s="23">
        <f t="shared" si="2"/>
        <v>53</v>
      </c>
    </row>
    <row r="56" spans="1:39" x14ac:dyDescent="0.25">
      <c r="A56" s="6" t="s">
        <v>81</v>
      </c>
      <c r="B56" s="20" t="s">
        <v>65</v>
      </c>
      <c r="C56" s="58">
        <v>13</v>
      </c>
      <c r="D56" s="6" t="s">
        <v>88</v>
      </c>
      <c r="E56" s="63"/>
      <c r="F56" s="64"/>
      <c r="G56" s="6" t="s">
        <v>89</v>
      </c>
      <c r="H56" s="59"/>
      <c r="I56" s="6" t="s">
        <v>87</v>
      </c>
      <c r="J56" s="62"/>
      <c r="K56" s="25"/>
      <c r="L56" s="59"/>
      <c r="N56" s="61"/>
      <c r="O56" s="61"/>
      <c r="AH56" s="21" t="str">
        <f t="array" ref="AH56">IFERROR(SMALL(IF((CHOOSE({1,2},tranche1,tranche2)&gt;=Y$5)*(CHOOSE({1,2},tranche1,tranche2)&lt;=Z$5)=1,CHOOSE({1,2},tranche1,tranche2),""),ROW(X54)),"")</f>
        <v/>
      </c>
      <c r="AI56" s="21" t="str">
        <f t="array" ref="AI56">IFERROR(SMALL(IF((CHOOSE({1,2},tranche1,tranche2)&gt;=Y$6)*(CHOOSE({1,2},tranche1,tranche2)&lt;=Z$6)=1,CHOOSE({1,2},tranche1,tranche2),""),ROW(Y54)),"")</f>
        <v/>
      </c>
    </row>
    <row r="57" spans="1:39" x14ac:dyDescent="0.25">
      <c r="A57" s="6" t="s">
        <v>81</v>
      </c>
      <c r="B57" s="20" t="s">
        <v>67</v>
      </c>
      <c r="C57" s="58"/>
      <c r="D57" s="6" t="s">
        <v>90</v>
      </c>
      <c r="E57" s="63"/>
      <c r="F57" s="64"/>
      <c r="G57" s="6"/>
      <c r="H57" s="64"/>
      <c r="I57" s="6" t="s">
        <v>87</v>
      </c>
      <c r="J57" s="70"/>
      <c r="K57" s="25"/>
      <c r="L57" s="59"/>
      <c r="N57" s="61"/>
      <c r="O57" s="61"/>
      <c r="AH57" s="21" t="str">
        <f t="array" ref="AH57">IFERROR(SMALL(IF((CHOOSE({1,2},tranche1,tranche2)&gt;=Y$5)*(CHOOSE({1,2},tranche1,tranche2)&lt;=Z$5)=1,CHOOSE({1,2},tranche1,tranche2),""),ROW(X55)),"")</f>
        <v/>
      </c>
      <c r="AI57" s="21" t="str">
        <f t="array" ref="AI57">IFERROR(SMALL(IF((CHOOSE({1,2},tranche1,tranche2)&gt;=Y$6)*(CHOOSE({1,2},tranche1,tranche2)&lt;=Z$6)=1,CHOOSE({1,2},tranche1,tranche2),""),ROW(Y55)),"")</f>
        <v/>
      </c>
    </row>
    <row r="58" spans="1:39" x14ac:dyDescent="0.25">
      <c r="A58" s="6" t="s">
        <v>81</v>
      </c>
      <c r="B58" s="20" t="s">
        <v>69</v>
      </c>
      <c r="C58" s="66"/>
      <c r="D58" s="6"/>
      <c r="E58" s="63"/>
      <c r="F58" s="64"/>
      <c r="G58" s="6"/>
      <c r="H58" s="64"/>
      <c r="I58" s="6" t="s">
        <v>83</v>
      </c>
      <c r="J58" s="62"/>
      <c r="K58" s="25"/>
      <c r="L58" s="59"/>
      <c r="N58" s="61"/>
      <c r="O58" s="61"/>
      <c r="AH58" s="21" t="str">
        <f t="array" ref="AH58">IFERROR(SMALL(IF((CHOOSE({1,2},tranche1,tranche2)&gt;=Y$5)*(CHOOSE({1,2},tranche1,tranche2)&lt;=Z$5)=1,CHOOSE({1,2},tranche1,tranche2),""),ROW(X56)),"")</f>
        <v/>
      </c>
      <c r="AI58" s="21" t="str">
        <f t="array" ref="AI58">IFERROR(SMALL(IF((CHOOSE({1,2},tranche1,tranche2)&gt;=Y$6)*(CHOOSE({1,2},tranche1,tranche2)&lt;=Z$6)=1,CHOOSE({1,2},tranche1,tranche2),""),ROW(Y56)),"")</f>
        <v/>
      </c>
    </row>
    <row r="59" spans="1:39" x14ac:dyDescent="0.25">
      <c r="A59" s="84" t="s">
        <v>70</v>
      </c>
      <c r="B59" s="85"/>
      <c r="C59" s="86" t="s">
        <v>52</v>
      </c>
      <c r="D59" s="6"/>
      <c r="E59" s="63"/>
      <c r="F59" s="64"/>
      <c r="G59" s="6"/>
      <c r="H59" s="64"/>
      <c r="I59" s="6" t="s">
        <v>85</v>
      </c>
      <c r="J59" s="62"/>
      <c r="K59" s="25"/>
      <c r="L59" s="59"/>
      <c r="N59" s="61"/>
      <c r="O59" s="61"/>
      <c r="AH59" s="21" t="str">
        <f t="array" ref="AH59">IFERROR(SMALL(IF((CHOOSE({1,2},tranche1,tranche2)&gt;=Y$5)*(CHOOSE({1,2},tranche1,tranche2)&lt;=Z$5)=1,CHOOSE({1,2},tranche1,tranche2),""),ROW(X57)),"")</f>
        <v/>
      </c>
      <c r="AI59" s="21" t="str">
        <f t="array" ref="AI59">IFERROR(SMALL(IF((CHOOSE({1,2},tranche1,tranche2)&gt;=Y$6)*(CHOOSE({1,2},tranche1,tranche2)&lt;=Z$6)=1,CHOOSE({1,2},tranche1,tranche2),""),ROW(Y57)),"")</f>
        <v/>
      </c>
    </row>
    <row r="60" spans="1:39" x14ac:dyDescent="0.25">
      <c r="A60" s="6" t="s">
        <v>81</v>
      </c>
      <c r="B60" s="20" t="s">
        <v>59</v>
      </c>
      <c r="C60" s="58">
        <v>24</v>
      </c>
      <c r="D60" s="6"/>
      <c r="E60" s="63"/>
      <c r="F60" s="64"/>
      <c r="G60" s="6"/>
      <c r="H60" s="64"/>
      <c r="I60" s="6" t="s">
        <v>86</v>
      </c>
      <c r="J60" s="62"/>
      <c r="K60" s="25"/>
      <c r="L60" s="59"/>
      <c r="N60" s="61"/>
      <c r="O60" s="61"/>
      <c r="AH60" s="21" t="str">
        <f t="array" ref="AH60">IFERROR(SMALL(IF((CHOOSE({1,2},tranche1,tranche2)&gt;=Y$5)*(CHOOSE({1,2},tranche1,tranche2)&lt;=Z$5)=1,CHOOSE({1,2},tranche1,tranche2),""),ROW(X58)),"")</f>
        <v/>
      </c>
      <c r="AI60" s="21" t="str">
        <f t="array" ref="AI60">IFERROR(SMALL(IF((CHOOSE({1,2},tranche1,tranche2)&gt;=Y$6)*(CHOOSE({1,2},tranche1,tranche2)&lt;=Z$6)=1,CHOOSE({1,2},tranche1,tranche2),""),ROW(Y58)),"")</f>
        <v/>
      </c>
    </row>
    <row r="61" spans="1:39" x14ac:dyDescent="0.25">
      <c r="A61" s="6" t="s">
        <v>81</v>
      </c>
      <c r="B61" s="20" t="s">
        <v>62</v>
      </c>
      <c r="C61" s="58">
        <v>25</v>
      </c>
      <c r="D61" s="6"/>
      <c r="E61" s="63"/>
      <c r="F61" s="64"/>
      <c r="G61" s="6"/>
      <c r="H61" s="64"/>
      <c r="I61" s="6" t="s">
        <v>89</v>
      </c>
      <c r="J61" s="70"/>
      <c r="K61" s="25"/>
      <c r="L61" s="59"/>
      <c r="N61" s="61"/>
      <c r="O61" s="61"/>
      <c r="AH61" s="21" t="str">
        <f t="array" ref="AH61">IFERROR(SMALL(IF((CHOOSE({1,2},tranche1,tranche2)&gt;=Y$5)*(CHOOSE({1,2},tranche1,tranche2)&lt;=Z$5)=1,CHOOSE({1,2},tranche1,tranche2),""),ROW(X59)),"")</f>
        <v/>
      </c>
      <c r="AI61" s="21" t="str">
        <f t="array" ref="AI61">IFERROR(SMALL(IF((CHOOSE({1,2},tranche1,tranche2)&gt;=Y$6)*(CHOOSE({1,2},tranche1,tranche2)&lt;=Z$6)=1,CHOOSE({1,2},tranche1,tranche2),""),ROW(Y59)),"")</f>
        <v/>
      </c>
    </row>
    <row r="62" spans="1:39" x14ac:dyDescent="0.25">
      <c r="A62" s="6" t="s">
        <v>81</v>
      </c>
      <c r="B62" s="20" t="s">
        <v>63</v>
      </c>
      <c r="C62" s="58">
        <v>26</v>
      </c>
      <c r="D62" s="6"/>
      <c r="E62" s="63"/>
      <c r="F62" s="64"/>
      <c r="G62" s="6"/>
      <c r="H62" s="64"/>
      <c r="I62" s="6"/>
      <c r="J62" s="70"/>
      <c r="K62" s="25"/>
      <c r="L62" s="59"/>
      <c r="N62" s="61"/>
      <c r="O62" s="61"/>
      <c r="AH62" s="21" t="str">
        <f t="array" ref="AH62">IFERROR(SMALL(IF((CHOOSE({1,2},tranche1,tranche2)&gt;=Y$5)*(CHOOSE({1,2},tranche1,tranche2)&lt;=Z$5)=1,CHOOSE({1,2},tranche1,tranche2),""),ROW(X60)),"")</f>
        <v/>
      </c>
      <c r="AI62" s="21" t="str">
        <f t="array" ref="AI62">IFERROR(SMALL(IF((CHOOSE({1,2},tranche1,tranche2)&gt;=Y$6)*(CHOOSE({1,2},tranche1,tranche2)&lt;=Z$6)=1,CHOOSE({1,2},tranche1,tranche2),""),ROW(Y60)),"")</f>
        <v/>
      </c>
    </row>
    <row r="63" spans="1:39" x14ac:dyDescent="0.25">
      <c r="A63" s="6" t="s">
        <v>81</v>
      </c>
      <c r="B63" s="20" t="s">
        <v>65</v>
      </c>
      <c r="C63" s="58">
        <v>27</v>
      </c>
      <c r="D63" s="6"/>
      <c r="E63" s="63"/>
      <c r="F63" s="64"/>
      <c r="G63" s="6"/>
      <c r="H63" s="64"/>
      <c r="I63" s="6"/>
      <c r="J63" s="70"/>
      <c r="K63" s="25"/>
      <c r="L63" s="59"/>
      <c r="N63" s="61"/>
      <c r="O63" s="61"/>
      <c r="AH63" s="21" t="str">
        <f t="array" ref="AH63">IFERROR(SMALL(IF((CHOOSE({1,2},tranche1,tranche2)&gt;=Y$5)*(CHOOSE({1,2},tranche1,tranche2)&lt;=Z$5)=1,CHOOSE({1,2},tranche1,tranche2),""),ROW(X61)),"")</f>
        <v/>
      </c>
      <c r="AI63" s="21" t="str">
        <f t="array" ref="AI63">IFERROR(SMALL(IF((CHOOSE({1,2},tranche1,tranche2)&gt;=Y$6)*(CHOOSE({1,2},tranche1,tranche2)&lt;=Z$6)=1,CHOOSE({1,2},tranche1,tranche2),""),ROW(Y61)),"")</f>
        <v/>
      </c>
    </row>
    <row r="64" spans="1:39" x14ac:dyDescent="0.25">
      <c r="A64" s="6" t="s">
        <v>81</v>
      </c>
      <c r="B64" s="20" t="s">
        <v>67</v>
      </c>
      <c r="C64" s="58"/>
      <c r="D64" s="6" t="s">
        <v>71</v>
      </c>
      <c r="E64" s="63"/>
      <c r="F64" s="59"/>
      <c r="G64" s="6"/>
      <c r="H64" s="64"/>
      <c r="I64" s="6"/>
      <c r="J64" s="70"/>
      <c r="K64" s="25"/>
      <c r="L64" s="59"/>
      <c r="N64" s="61"/>
      <c r="O64" s="61"/>
      <c r="AH64" s="21" t="str">
        <f t="array" ref="AH64">IFERROR(SMALL(IF((CHOOSE({1,2},tranche1,tranche2)&gt;=Y$5)*(CHOOSE({1,2},tranche1,tranche2)&lt;=Z$5)=1,CHOOSE({1,2},tranche1,tranche2),""),ROW(X62)),"")</f>
        <v/>
      </c>
      <c r="AI64" s="21" t="str">
        <f t="array" ref="AI64">IFERROR(SMALL(IF((CHOOSE({1,2},tranche1,tranche2)&gt;=Y$6)*(CHOOSE({1,2},tranche1,tranche2)&lt;=Z$6)=1,CHOOSE({1,2},tranche1,tranche2),""),ROW(Y62)),"")</f>
        <v/>
      </c>
    </row>
    <row r="65" spans="1:35" ht="15.75" thickBot="1" x14ac:dyDescent="0.3">
      <c r="A65" s="46" t="s">
        <v>81</v>
      </c>
      <c r="B65" s="71" t="s">
        <v>69</v>
      </c>
      <c r="C65" s="72"/>
      <c r="D65" s="46" t="s">
        <v>72</v>
      </c>
      <c r="E65" s="73"/>
      <c r="F65" s="49"/>
      <c r="G65" s="46"/>
      <c r="H65" s="74"/>
      <c r="I65" s="46"/>
      <c r="J65" s="75"/>
      <c r="K65" s="50"/>
      <c r="L65" s="76"/>
      <c r="N65" s="61"/>
      <c r="O65" s="61"/>
      <c r="AH65" s="21" t="str">
        <f t="array" ref="AH65">IFERROR(SMALL(IF((CHOOSE({1,2},tranche1,tranche2)&gt;=Y$5)*(CHOOSE({1,2},tranche1,tranche2)&lt;=Z$5)=1,CHOOSE({1,2},tranche1,tranche2),""),ROW(X63)),"")</f>
        <v/>
      </c>
      <c r="AI65" s="21" t="str">
        <f t="array" ref="AI65">IFERROR(SMALL(IF((CHOOSE({1,2},tranche1,tranche2)&gt;=Y$6)*(CHOOSE({1,2},tranche1,tranche2)&lt;=Z$6)=1,CHOOSE({1,2},tranche1,tranche2),""),ROW(Y63)),"")</f>
        <v/>
      </c>
    </row>
    <row r="66" spans="1:35" x14ac:dyDescent="0.25">
      <c r="B66" s="42"/>
      <c r="C66" s="24"/>
      <c r="F66" s="42"/>
      <c r="J66" s="42"/>
      <c r="L66" s="61"/>
      <c r="N66" s="61"/>
      <c r="O66" s="61"/>
      <c r="AH66" s="21" t="str">
        <f t="array" ref="AH66">IFERROR(SMALL(IF((CHOOSE({1,2},tranche1,tranche2)&gt;=Y$5)*(CHOOSE({1,2},tranche1,tranche2)&lt;=Z$5)=1,CHOOSE({1,2},tranche1,tranche2),""),ROW(X64)),"")</f>
        <v/>
      </c>
      <c r="AI66" s="21" t="str">
        <f t="array" ref="AI66">IFERROR(SMALL(IF((CHOOSE({1,2},tranche1,tranche2)&gt;=Y$6)*(CHOOSE({1,2},tranche1,tranche2)&lt;=Z$6)=1,CHOOSE({1,2},tranche1,tranche2),""),ROW(Y64)),"")</f>
        <v/>
      </c>
    </row>
    <row r="67" spans="1:35" ht="18.75" x14ac:dyDescent="0.25">
      <c r="A67" s="234" t="s">
        <v>91</v>
      </c>
      <c r="B67" s="234"/>
      <c r="C67" s="234"/>
      <c r="D67" s="234"/>
      <c r="E67" s="234"/>
      <c r="F67" s="234"/>
      <c r="G67" s="234"/>
      <c r="H67" s="234"/>
      <c r="I67" s="234"/>
      <c r="J67" s="234"/>
      <c r="K67" s="234"/>
      <c r="L67" s="234"/>
      <c r="N67" s="53"/>
      <c r="O67" s="53"/>
      <c r="AH67" s="21" t="str">
        <f t="array" ref="AH67">IFERROR(SMALL(IF((CHOOSE({1,2},tranche1,tranche2)&gt;=Y$5)*(CHOOSE({1,2},tranche1,tranche2)&lt;=Z$5)=1,CHOOSE({1,2},tranche1,tranche2),""),ROW(X65)),"")</f>
        <v/>
      </c>
      <c r="AI67" s="21" t="str">
        <f t="array" ref="AI67">IFERROR(SMALL(IF((CHOOSE({1,2},tranche1,tranche2)&gt;=Y$6)*(CHOOSE({1,2},tranche1,tranche2)&lt;=Z$6)=1,CHOOSE({1,2},tranche1,tranche2),""),ROW(Y65)),"")</f>
        <v/>
      </c>
    </row>
    <row r="68" spans="1:35" ht="16.5" thickBot="1" x14ac:dyDescent="0.3">
      <c r="H68" s="54" t="s">
        <v>50</v>
      </c>
      <c r="AH68" s="21" t="str">
        <f t="array" ref="AH68">IFERROR(SMALL(IF((CHOOSE({1,2},tranche1,tranche2)&gt;=Y$5)*(CHOOSE({1,2},tranche1,tranche2)&lt;=Z$5)=1,CHOOSE({1,2},tranche1,tranche2),""),ROW(X66)),"")</f>
        <v/>
      </c>
      <c r="AI68" s="21" t="str">
        <f t="array" ref="AI68">IFERROR(SMALL(IF((CHOOSE({1,2},tranche1,tranche2)&gt;=Y$6)*(CHOOSE({1,2},tranche1,tranche2)&lt;=Z$6)=1,CHOOSE({1,2},tranche1,tranche2),""),ROW(Y66)),"")</f>
        <v/>
      </c>
    </row>
    <row r="69" spans="1:35" x14ac:dyDescent="0.25">
      <c r="A69" s="235" t="s">
        <v>51</v>
      </c>
      <c r="B69" s="236"/>
      <c r="C69" s="88" t="s">
        <v>52</v>
      </c>
      <c r="D69" s="235" t="s">
        <v>53</v>
      </c>
      <c r="E69" s="236"/>
      <c r="F69" s="88" t="s">
        <v>54</v>
      </c>
      <c r="G69" s="87" t="s">
        <v>55</v>
      </c>
      <c r="H69" s="88" t="s">
        <v>54</v>
      </c>
      <c r="I69" s="87" t="s">
        <v>56</v>
      </c>
      <c r="J69" s="88" t="s">
        <v>54</v>
      </c>
      <c r="K69" s="87" t="s">
        <v>57</v>
      </c>
      <c r="L69" s="88" t="s">
        <v>54</v>
      </c>
      <c r="N69" s="57"/>
      <c r="O69" s="57"/>
      <c r="AH69" s="21" t="str">
        <f t="array" ref="AH69">IFERROR(SMALL(IF((CHOOSE({1,2},tranche1,tranche2)&gt;=Y$5)*(CHOOSE({1,2},tranche1,tranche2)&lt;=Z$5)=1,CHOOSE({1,2},tranche1,tranche2),""),ROW(X67)),"")</f>
        <v/>
      </c>
      <c r="AI69" s="21" t="str">
        <f t="array" ref="AI69">IFERROR(SMALL(IF((CHOOSE({1,2},tranche1,tranche2)&gt;=Y$6)*(CHOOSE({1,2},tranche1,tranche2)&lt;=Z$6)=1,CHOOSE({1,2},tranche1,tranche2),""),ROW(Y67)),"")</f>
        <v/>
      </c>
    </row>
    <row r="70" spans="1:35" x14ac:dyDescent="0.25">
      <c r="A70" s="6" t="s">
        <v>92</v>
      </c>
      <c r="B70" s="20" t="s">
        <v>59</v>
      </c>
      <c r="C70" s="58">
        <v>10</v>
      </c>
      <c r="D70" s="6" t="s">
        <v>93</v>
      </c>
      <c r="E70" s="20">
        <v>1</v>
      </c>
      <c r="F70" s="59"/>
      <c r="G70" s="6" t="s">
        <v>83</v>
      </c>
      <c r="H70" s="59"/>
      <c r="I70" s="6" t="s">
        <v>94</v>
      </c>
      <c r="J70" s="60"/>
      <c r="K70" s="25"/>
      <c r="L70" s="59"/>
      <c r="N70" s="61"/>
      <c r="O70" s="61"/>
      <c r="AH70" s="21" t="str">
        <f t="array" ref="AH70">IFERROR(SMALL(IF((CHOOSE({1,2},tranche1,tranche2)&gt;=Y$5)*(CHOOSE({1,2},tranche1,tranche2)&lt;=Z$5)=1,CHOOSE({1,2},tranche1,tranche2),""),ROW(X68)),"")</f>
        <v/>
      </c>
      <c r="AI70" s="21" t="str">
        <f t="array" ref="AI70">IFERROR(SMALL(IF((CHOOSE({1,2},tranche1,tranche2)&gt;=Y$6)*(CHOOSE({1,2},tranche1,tranche2)&lt;=Z$6)=1,CHOOSE({1,2},tranche1,tranche2),""),ROW(Y68)),"")</f>
        <v/>
      </c>
    </row>
    <row r="71" spans="1:35" x14ac:dyDescent="0.25">
      <c r="A71" s="6" t="s">
        <v>92</v>
      </c>
      <c r="B71" s="20" t="s">
        <v>62</v>
      </c>
      <c r="C71" s="58">
        <v>11</v>
      </c>
      <c r="D71" s="6" t="s">
        <v>93</v>
      </c>
      <c r="E71" s="20">
        <v>2</v>
      </c>
      <c r="F71" s="59"/>
      <c r="G71" s="6" t="s">
        <v>85</v>
      </c>
      <c r="H71" s="59"/>
      <c r="I71" s="6" t="s">
        <v>94</v>
      </c>
      <c r="J71" s="60"/>
      <c r="K71" s="25"/>
      <c r="L71" s="59"/>
      <c r="N71" s="61"/>
      <c r="O71" s="61"/>
      <c r="AH71" s="21" t="str">
        <f t="array" ref="AH71">IFERROR(SMALL(IF((CHOOSE({1,2},tranche1,tranche2)&gt;=Y$5)*(CHOOSE({1,2},tranche1,tranche2)&lt;=Z$5)=1,CHOOSE({1,2},tranche1,tranche2),""),ROW(X69)),"")</f>
        <v/>
      </c>
      <c r="AI71" s="21" t="str">
        <f t="array" ref="AI71">IFERROR(SMALL(IF((CHOOSE({1,2},tranche1,tranche2)&gt;=Y$6)*(CHOOSE({1,2},tranche1,tranche2)&lt;=Z$6)=1,CHOOSE({1,2},tranche1,tranche2),""),ROW(Y69)),"")</f>
        <v/>
      </c>
    </row>
    <row r="72" spans="1:35" x14ac:dyDescent="0.25">
      <c r="A72" s="6" t="s">
        <v>92</v>
      </c>
      <c r="B72" s="20" t="s">
        <v>63</v>
      </c>
      <c r="C72" s="58">
        <v>12</v>
      </c>
      <c r="D72" s="6" t="s">
        <v>93</v>
      </c>
      <c r="E72" s="20">
        <v>3</v>
      </c>
      <c r="F72" s="59"/>
      <c r="G72" s="6" t="s">
        <v>86</v>
      </c>
      <c r="H72" s="59"/>
      <c r="I72" s="6" t="s">
        <v>95</v>
      </c>
      <c r="J72" s="62"/>
      <c r="K72" s="25"/>
      <c r="L72" s="59"/>
      <c r="N72" s="61"/>
      <c r="O72" s="61"/>
      <c r="AH72" s="21" t="str">
        <f t="array" ref="AH72">IFERROR(SMALL(IF((CHOOSE({1,2},tranche1,tranche2)&gt;=Y$5)*(CHOOSE({1,2},tranche1,tranche2)&lt;=Z$5)=1,CHOOSE({1,2},tranche1,tranche2),""),ROW(X70)),"")</f>
        <v/>
      </c>
      <c r="AI72" s="21" t="str">
        <f t="array" ref="AI72">IFERROR(SMALL(IF((CHOOSE({1,2},tranche1,tranche2)&gt;=Y$6)*(CHOOSE({1,2},tranche1,tranche2)&lt;=Z$6)=1,CHOOSE({1,2},tranche1,tranche2),""),ROW(Y70)),"")</f>
        <v/>
      </c>
    </row>
    <row r="73" spans="1:35" x14ac:dyDescent="0.25">
      <c r="A73" s="6" t="s">
        <v>92</v>
      </c>
      <c r="B73" s="20" t="s">
        <v>65</v>
      </c>
      <c r="C73" s="58">
        <v>13</v>
      </c>
      <c r="D73" s="6" t="s">
        <v>96</v>
      </c>
      <c r="E73" s="63"/>
      <c r="F73" s="64"/>
      <c r="G73" s="6" t="s">
        <v>89</v>
      </c>
      <c r="H73" s="59"/>
      <c r="I73" s="6" t="s">
        <v>95</v>
      </c>
      <c r="J73" s="62"/>
      <c r="K73" s="25"/>
      <c r="L73" s="59"/>
      <c r="N73" s="61"/>
      <c r="O73" s="61"/>
      <c r="AH73" s="21" t="str">
        <f t="array" ref="AH73">IFERROR(SMALL(IF((CHOOSE({1,2},tranche1,tranche2)&gt;=Y$5)*(CHOOSE({1,2},tranche1,tranche2)&lt;=Z$5)=1,CHOOSE({1,2},tranche1,tranche2),""),ROW(X71)),"")</f>
        <v/>
      </c>
      <c r="AI73" s="21" t="str">
        <f t="array" ref="AI73">IFERROR(SMALL(IF((CHOOSE({1,2},tranche1,tranche2)&gt;=Y$6)*(CHOOSE({1,2},tranche1,tranche2)&lt;=Z$6)=1,CHOOSE({1,2},tranche1,tranche2),""),ROW(Y71)),"")</f>
        <v/>
      </c>
    </row>
    <row r="74" spans="1:35" x14ac:dyDescent="0.25">
      <c r="A74" s="6" t="s">
        <v>92</v>
      </c>
      <c r="B74" s="20" t="s">
        <v>67</v>
      </c>
      <c r="C74" s="58"/>
      <c r="D74" s="6" t="s">
        <v>97</v>
      </c>
      <c r="E74" s="63"/>
      <c r="F74" s="64"/>
      <c r="G74" s="6"/>
      <c r="H74" s="64"/>
      <c r="I74" s="6" t="s">
        <v>95</v>
      </c>
      <c r="J74" s="70"/>
      <c r="K74" s="25"/>
      <c r="L74" s="59"/>
      <c r="N74" s="61"/>
      <c r="O74" s="61"/>
      <c r="AH74" s="21" t="str">
        <f t="array" ref="AH74">IFERROR(SMALL(IF((CHOOSE({1,2},tranche1,tranche2)&gt;=Y$5)*(CHOOSE({1,2},tranche1,tranche2)&lt;=Z$5)=1,CHOOSE({1,2},tranche1,tranche2),""),ROW(X72)),"")</f>
        <v/>
      </c>
      <c r="AI74" s="21" t="str">
        <f t="array" ref="AI74">IFERROR(SMALL(IF((CHOOSE({1,2},tranche1,tranche2)&gt;=Y$6)*(CHOOSE({1,2},tranche1,tranche2)&lt;=Z$6)=1,CHOOSE({1,2},tranche1,tranche2),""),ROW(Y72)),"")</f>
        <v/>
      </c>
    </row>
    <row r="75" spans="1:35" x14ac:dyDescent="0.25">
      <c r="A75" s="6" t="s">
        <v>92</v>
      </c>
      <c r="B75" s="20" t="s">
        <v>69</v>
      </c>
      <c r="C75" s="66"/>
      <c r="D75" s="6"/>
      <c r="E75" s="63"/>
      <c r="F75" s="64"/>
      <c r="G75" s="6"/>
      <c r="H75" s="64"/>
      <c r="I75" s="6" t="s">
        <v>83</v>
      </c>
      <c r="J75" s="62"/>
      <c r="K75" s="25"/>
      <c r="L75" s="59"/>
      <c r="N75" s="61"/>
      <c r="O75" s="61"/>
      <c r="AH75" s="21" t="str">
        <f t="array" ref="AH75">IFERROR(SMALL(IF((CHOOSE({1,2},tranche1,tranche2)&gt;=Y$5)*(CHOOSE({1,2},tranche1,tranche2)&lt;=Z$5)=1,CHOOSE({1,2},tranche1,tranche2),""),ROW(X73)),"")</f>
        <v/>
      </c>
      <c r="AI75" s="21" t="str">
        <f t="array" ref="AI75">IFERROR(SMALL(IF((CHOOSE({1,2},tranche1,tranche2)&gt;=Y$6)*(CHOOSE({1,2},tranche1,tranche2)&lt;=Z$6)=1,CHOOSE({1,2},tranche1,tranche2),""),ROW(Y73)),"")</f>
        <v/>
      </c>
    </row>
    <row r="76" spans="1:35" x14ac:dyDescent="0.25">
      <c r="A76" s="89" t="s">
        <v>70</v>
      </c>
      <c r="B76" s="90"/>
      <c r="C76" s="91" t="s">
        <v>52</v>
      </c>
      <c r="D76" s="6"/>
      <c r="E76" s="63"/>
      <c r="F76" s="64"/>
      <c r="G76" s="6"/>
      <c r="H76" s="64"/>
      <c r="I76" s="6" t="s">
        <v>85</v>
      </c>
      <c r="J76" s="62"/>
      <c r="K76" s="25"/>
      <c r="L76" s="59"/>
      <c r="N76" s="61"/>
      <c r="O76" s="61"/>
      <c r="AH76" s="21" t="str">
        <f t="array" ref="AH76">IFERROR(SMALL(IF((CHOOSE({1,2},tranche1,tranche2)&gt;=Y$5)*(CHOOSE({1,2},tranche1,tranche2)&lt;=Z$5)=1,CHOOSE({1,2},tranche1,tranche2),""),ROW(X74)),"")</f>
        <v/>
      </c>
      <c r="AI76" s="21" t="str">
        <f t="array" ref="AI76">IFERROR(SMALL(IF((CHOOSE({1,2},tranche1,tranche2)&gt;=Y$6)*(CHOOSE({1,2},tranche1,tranche2)&lt;=Z$6)=1,CHOOSE({1,2},tranche1,tranche2),""),ROW(Y74)),"")</f>
        <v/>
      </c>
    </row>
    <row r="77" spans="1:35" x14ac:dyDescent="0.25">
      <c r="A77" s="6" t="s">
        <v>92</v>
      </c>
      <c r="B77" s="20" t="s">
        <v>59</v>
      </c>
      <c r="C77" s="58">
        <v>24</v>
      </c>
      <c r="D77" s="6"/>
      <c r="E77" s="63"/>
      <c r="F77" s="64"/>
      <c r="G77" s="6"/>
      <c r="H77" s="64"/>
      <c r="I77" s="6" t="s">
        <v>86</v>
      </c>
      <c r="J77" s="62"/>
      <c r="K77" s="25"/>
      <c r="L77" s="59"/>
      <c r="N77" s="61"/>
      <c r="O77" s="61"/>
      <c r="AH77" s="21" t="str">
        <f t="array" ref="AH77">IFERROR(SMALL(IF((CHOOSE({1,2},tranche1,tranche2)&gt;=Y$5)*(CHOOSE({1,2},tranche1,tranche2)&lt;=Z$5)=1,CHOOSE({1,2},tranche1,tranche2),""),ROW(X75)),"")</f>
        <v/>
      </c>
      <c r="AI77" s="21" t="str">
        <f t="array" ref="AI77">IFERROR(SMALL(IF((CHOOSE({1,2},tranche1,tranche2)&gt;=Y$6)*(CHOOSE({1,2},tranche1,tranche2)&lt;=Z$6)=1,CHOOSE({1,2},tranche1,tranche2),""),ROW(Y75)),"")</f>
        <v/>
      </c>
    </row>
    <row r="78" spans="1:35" x14ac:dyDescent="0.25">
      <c r="A78" s="6" t="s">
        <v>92</v>
      </c>
      <c r="B78" s="20" t="s">
        <v>62</v>
      </c>
      <c r="C78" s="58">
        <v>25</v>
      </c>
      <c r="D78" s="6"/>
      <c r="E78" s="63"/>
      <c r="F78" s="64"/>
      <c r="G78" s="6"/>
      <c r="H78" s="64"/>
      <c r="I78" s="6" t="s">
        <v>89</v>
      </c>
      <c r="J78" s="70"/>
      <c r="K78" s="25"/>
      <c r="L78" s="59"/>
      <c r="N78" s="61"/>
      <c r="O78" s="61"/>
      <c r="AH78" s="21" t="str">
        <f t="array" ref="AH78">IFERROR(SMALL(IF((CHOOSE({1,2},tranche1,tranche2)&gt;=Y$5)*(CHOOSE({1,2},tranche1,tranche2)&lt;=Z$5)=1,CHOOSE({1,2},tranche1,tranche2),""),ROW(X76)),"")</f>
        <v/>
      </c>
      <c r="AI78" s="21" t="str">
        <f t="array" ref="AI78">IFERROR(SMALL(IF((CHOOSE({1,2},tranche1,tranche2)&gt;=Y$6)*(CHOOSE({1,2},tranche1,tranche2)&lt;=Z$6)=1,CHOOSE({1,2},tranche1,tranche2),""),ROW(Y76)),"")</f>
        <v/>
      </c>
    </row>
    <row r="79" spans="1:35" x14ac:dyDescent="0.25">
      <c r="A79" s="6" t="s">
        <v>92</v>
      </c>
      <c r="B79" s="20" t="s">
        <v>63</v>
      </c>
      <c r="C79" s="58">
        <v>26</v>
      </c>
      <c r="D79" s="6"/>
      <c r="E79" s="63"/>
      <c r="F79" s="64"/>
      <c r="G79" s="6"/>
      <c r="H79" s="64"/>
      <c r="I79" s="6"/>
      <c r="J79" s="70"/>
      <c r="K79" s="25"/>
      <c r="L79" s="59"/>
      <c r="N79" s="61"/>
      <c r="O79" s="61"/>
      <c r="AH79" s="21" t="str">
        <f t="array" ref="AH79">IFERROR(SMALL(IF((CHOOSE({1,2},tranche1,tranche2)&gt;=Y$5)*(CHOOSE({1,2},tranche1,tranche2)&lt;=Z$5)=1,CHOOSE({1,2},tranche1,tranche2),""),ROW(X77)),"")</f>
        <v/>
      </c>
      <c r="AI79" s="21" t="str">
        <f t="array" ref="AI79">IFERROR(SMALL(IF((CHOOSE({1,2},tranche1,tranche2)&gt;=Y$6)*(CHOOSE({1,2},tranche1,tranche2)&lt;=Z$6)=1,CHOOSE({1,2},tranche1,tranche2),""),ROW(Y77)),"")</f>
        <v/>
      </c>
    </row>
    <row r="80" spans="1:35" x14ac:dyDescent="0.25">
      <c r="A80" s="6" t="s">
        <v>92</v>
      </c>
      <c r="B80" s="20" t="s">
        <v>65</v>
      </c>
      <c r="C80" s="58">
        <v>27</v>
      </c>
      <c r="D80" s="6"/>
      <c r="E80" s="63"/>
      <c r="F80" s="64"/>
      <c r="G80" s="6"/>
      <c r="H80" s="64"/>
      <c r="I80" s="6"/>
      <c r="J80" s="70"/>
      <c r="K80" s="25"/>
      <c r="L80" s="59"/>
      <c r="N80" s="61"/>
      <c r="O80" s="61"/>
      <c r="AH80" s="21" t="str">
        <f t="array" ref="AH80">IFERROR(SMALL(IF((CHOOSE({1,2},tranche1,tranche2)&gt;=Y$5)*(CHOOSE({1,2},tranche1,tranche2)&lt;=Z$5)=1,CHOOSE({1,2},tranche1,tranche2),""),ROW(X78)),"")</f>
        <v/>
      </c>
      <c r="AI80" s="21" t="str">
        <f t="array" ref="AI80">IFERROR(SMALL(IF((CHOOSE({1,2},tranche1,tranche2)&gt;=Y$6)*(CHOOSE({1,2},tranche1,tranche2)&lt;=Z$6)=1,CHOOSE({1,2},tranche1,tranche2),""),ROW(Y78)),"")</f>
        <v/>
      </c>
    </row>
    <row r="81" spans="1:35" x14ac:dyDescent="0.25">
      <c r="A81" s="6" t="s">
        <v>92</v>
      </c>
      <c r="B81" s="20" t="s">
        <v>67</v>
      </c>
      <c r="C81" s="58"/>
      <c r="D81" s="6" t="s">
        <v>71</v>
      </c>
      <c r="E81" s="63"/>
      <c r="F81" s="59"/>
      <c r="G81" s="6"/>
      <c r="H81" s="64"/>
      <c r="I81" s="6"/>
      <c r="J81" s="70"/>
      <c r="K81" s="25"/>
      <c r="L81" s="59"/>
      <c r="N81" s="61"/>
      <c r="O81" s="61"/>
      <c r="AH81" s="21" t="str">
        <f t="array" ref="AH81">IFERROR(SMALL(IF((CHOOSE({1,2},tranche1,tranche2)&gt;=Y$5)*(CHOOSE({1,2},tranche1,tranche2)&lt;=Z$5)=1,CHOOSE({1,2},tranche1,tranche2),""),ROW(X79)),"")</f>
        <v/>
      </c>
      <c r="AI81" s="21" t="str">
        <f t="array" ref="AI81">IFERROR(SMALL(IF((CHOOSE({1,2},tranche1,tranche2)&gt;=Y$6)*(CHOOSE({1,2},tranche1,tranche2)&lt;=Z$6)=1,CHOOSE({1,2},tranche1,tranche2),""),ROW(Y79)),"")</f>
        <v/>
      </c>
    </row>
    <row r="82" spans="1:35" ht="15.75" thickBot="1" x14ac:dyDescent="0.3">
      <c r="A82" s="46" t="s">
        <v>92</v>
      </c>
      <c r="B82" s="71" t="s">
        <v>69</v>
      </c>
      <c r="C82" s="72"/>
      <c r="D82" s="46" t="s">
        <v>72</v>
      </c>
      <c r="E82" s="73"/>
      <c r="F82" s="49"/>
      <c r="G82" s="46"/>
      <c r="H82" s="74"/>
      <c r="I82" s="46"/>
      <c r="J82" s="75"/>
      <c r="K82" s="50"/>
      <c r="L82" s="76"/>
      <c r="N82" s="61"/>
      <c r="O82" s="61"/>
      <c r="AH82" s="21" t="str">
        <f t="array" ref="AH82">IFERROR(SMALL(IF((CHOOSE({1,2},tranche1,tranche2)&gt;=Y$5)*(CHOOSE({1,2},tranche1,tranche2)&lt;=Z$5)=1,CHOOSE({1,2},tranche1,tranche2),""),ROW(X80)),"")</f>
        <v/>
      </c>
      <c r="AI82" s="21" t="str">
        <f t="array" ref="AI82">IFERROR(SMALL(IF((CHOOSE({1,2},tranche1,tranche2)&gt;=Y$6)*(CHOOSE({1,2},tranche1,tranche2)&lt;=Z$6)=1,CHOOSE({1,2},tranche1,tranche2),""),ROW(Y80)),"")</f>
        <v/>
      </c>
    </row>
    <row r="83" spans="1:35" x14ac:dyDescent="0.25">
      <c r="B83" s="42"/>
      <c r="C83" s="24"/>
      <c r="F83" s="42"/>
      <c r="J83" s="42"/>
      <c r="L83" s="61"/>
      <c r="N83" s="61"/>
      <c r="O83" s="61"/>
      <c r="AH83" s="21" t="str">
        <f t="array" ref="AH83">IFERROR(SMALL(IF((CHOOSE({1,2},tranche1,tranche2)&gt;=Y$5)*(CHOOSE({1,2},tranche1,tranche2)&lt;=Z$5)=1,CHOOSE({1,2},tranche1,tranche2),""),ROW(X81)),"")</f>
        <v/>
      </c>
      <c r="AI83" s="21" t="str">
        <f t="array" ref="AI83">IFERROR(SMALL(IF((CHOOSE({1,2},tranche1,tranche2)&gt;=Y$6)*(CHOOSE({1,2},tranche1,tranche2)&lt;=Z$6)=1,CHOOSE({1,2},tranche1,tranche2),""),ROW(Y81)),"")</f>
        <v/>
      </c>
    </row>
    <row r="84" spans="1:35" ht="18.75" x14ac:dyDescent="0.25">
      <c r="A84" s="237" t="s">
        <v>98</v>
      </c>
      <c r="B84" s="237"/>
      <c r="C84" s="237"/>
      <c r="D84" s="237"/>
      <c r="E84" s="237"/>
      <c r="F84" s="237"/>
      <c r="G84" s="237"/>
      <c r="H84" s="237"/>
      <c r="I84" s="237"/>
      <c r="J84" s="237"/>
      <c r="K84" s="237"/>
      <c r="L84" s="237"/>
      <c r="N84" s="53"/>
      <c r="O84" s="53"/>
      <c r="AH84" s="21" t="str">
        <f t="array" ref="AH84">IFERROR(SMALL(IF((CHOOSE({1,2},tranche1,tranche2)&gt;=Y$5)*(CHOOSE({1,2},tranche1,tranche2)&lt;=Z$5)=1,CHOOSE({1,2},tranche1,tranche2),""),ROW(X82)),"")</f>
        <v/>
      </c>
      <c r="AI84" s="21" t="str">
        <f t="array" ref="AI84">IFERROR(SMALL(IF((CHOOSE({1,2},tranche1,tranche2)&gt;=Y$6)*(CHOOSE({1,2},tranche1,tranche2)&lt;=Z$6)=1,CHOOSE({1,2},tranche1,tranche2),""),ROW(Y82)),"")</f>
        <v/>
      </c>
    </row>
    <row r="85" spans="1:35" ht="16.5" thickBot="1" x14ac:dyDescent="0.3">
      <c r="H85" s="54" t="s">
        <v>50</v>
      </c>
      <c r="AH85" s="21" t="str">
        <f t="array" ref="AH85">IFERROR(SMALL(IF((CHOOSE({1,2},tranche1,tranche2)&gt;=Y$5)*(CHOOSE({1,2},tranche1,tranche2)&lt;=Z$5)=1,CHOOSE({1,2},tranche1,tranche2),""),ROW(X83)),"")</f>
        <v/>
      </c>
      <c r="AI85" s="21" t="str">
        <f t="array" ref="AI85">IFERROR(SMALL(IF((CHOOSE({1,2},tranche1,tranche2)&gt;=Y$6)*(CHOOSE({1,2},tranche1,tranche2)&lt;=Z$6)=1,CHOOSE({1,2},tranche1,tranche2),""),ROW(Y83)),"")</f>
        <v/>
      </c>
    </row>
    <row r="86" spans="1:35" x14ac:dyDescent="0.25">
      <c r="A86" s="238" t="s">
        <v>51</v>
      </c>
      <c r="B86" s="239"/>
      <c r="C86" s="93" t="s">
        <v>52</v>
      </c>
      <c r="D86" s="238" t="s">
        <v>53</v>
      </c>
      <c r="E86" s="239"/>
      <c r="F86" s="93" t="s">
        <v>54</v>
      </c>
      <c r="G86" s="92" t="s">
        <v>55</v>
      </c>
      <c r="H86" s="93" t="s">
        <v>54</v>
      </c>
      <c r="I86" s="92" t="s">
        <v>56</v>
      </c>
      <c r="J86" s="93" t="s">
        <v>54</v>
      </c>
      <c r="K86" s="92" t="s">
        <v>57</v>
      </c>
      <c r="L86" s="93" t="s">
        <v>54</v>
      </c>
      <c r="N86" s="57"/>
      <c r="O86" s="57"/>
      <c r="AH86" s="21" t="str">
        <f t="array" ref="AH86">IFERROR(SMALL(IF((CHOOSE({1,2},tranche1,tranche2)&gt;=Y$5)*(CHOOSE({1,2},tranche1,tranche2)&lt;=Z$5)=1,CHOOSE({1,2},tranche1,tranche2),""),ROW(X84)),"")</f>
        <v/>
      </c>
      <c r="AI86" s="21" t="str">
        <f t="array" ref="AI86">IFERROR(SMALL(IF((CHOOSE({1,2},tranche1,tranche2)&gt;=Y$6)*(CHOOSE({1,2},tranche1,tranche2)&lt;=Z$6)=1,CHOOSE({1,2},tranche1,tranche2),""),ROW(Y84)),"")</f>
        <v/>
      </c>
    </row>
    <row r="87" spans="1:35" x14ac:dyDescent="0.25">
      <c r="A87" s="6" t="s">
        <v>99</v>
      </c>
      <c r="B87" s="20" t="s">
        <v>59</v>
      </c>
      <c r="C87" s="58">
        <v>36</v>
      </c>
      <c r="D87" s="6" t="s">
        <v>100</v>
      </c>
      <c r="E87" s="20">
        <v>1</v>
      </c>
      <c r="F87" s="59"/>
      <c r="G87" t="s">
        <v>101</v>
      </c>
      <c r="H87" s="59"/>
      <c r="I87" s="6" t="s">
        <v>102</v>
      </c>
      <c r="J87" s="60"/>
      <c r="K87" s="25"/>
      <c r="L87" s="59"/>
      <c r="N87" s="61"/>
      <c r="O87" s="61"/>
      <c r="AH87" s="21" t="str">
        <f t="array" ref="AH87">IFERROR(SMALL(IF((CHOOSE({1,2},tranche1,tranche2)&gt;=Y$5)*(CHOOSE({1,2},tranche1,tranche2)&lt;=Z$5)=1,CHOOSE({1,2},tranche1,tranche2),""),ROW(X85)),"")</f>
        <v/>
      </c>
      <c r="AI87" s="21" t="str">
        <f t="array" ref="AI87">IFERROR(SMALL(IF((CHOOSE({1,2},tranche1,tranche2)&gt;=Y$6)*(CHOOSE({1,2},tranche1,tranche2)&lt;=Z$6)=1,CHOOSE({1,2},tranche1,tranche2),""),ROW(Y85)),"")</f>
        <v/>
      </c>
    </row>
    <row r="88" spans="1:35" x14ac:dyDescent="0.25">
      <c r="A88" s="6" t="s">
        <v>99</v>
      </c>
      <c r="B88" s="20" t="s">
        <v>62</v>
      </c>
      <c r="C88" s="58">
        <v>37</v>
      </c>
      <c r="D88" s="6" t="s">
        <v>100</v>
      </c>
      <c r="E88" s="20">
        <v>2</v>
      </c>
      <c r="F88" s="59"/>
      <c r="G88" s="6" t="s">
        <v>103</v>
      </c>
      <c r="H88" s="59"/>
      <c r="I88" s="6" t="s">
        <v>102</v>
      </c>
      <c r="J88" s="60"/>
      <c r="K88" s="25"/>
      <c r="L88" s="59"/>
      <c r="N88" s="61"/>
      <c r="O88" s="61"/>
      <c r="AH88" s="21" t="str">
        <f t="array" ref="AH88">IFERROR(SMALL(IF((CHOOSE({1,2},tranche1,tranche2)&gt;=Y$5)*(CHOOSE({1,2},tranche1,tranche2)&lt;=Z$5)=1,CHOOSE({1,2},tranche1,tranche2),""),ROW(X86)),"")</f>
        <v/>
      </c>
      <c r="AI88" s="21" t="str">
        <f t="array" ref="AI88">IFERROR(SMALL(IF((CHOOSE({1,2},tranche1,tranche2)&gt;=Y$6)*(CHOOSE({1,2},tranche1,tranche2)&lt;=Z$6)=1,CHOOSE({1,2},tranche1,tranche2),""),ROW(Y86)),"")</f>
        <v/>
      </c>
    </row>
    <row r="89" spans="1:35" x14ac:dyDescent="0.25">
      <c r="A89" s="6" t="s">
        <v>99</v>
      </c>
      <c r="B89" s="20" t="s">
        <v>63</v>
      </c>
      <c r="C89" s="58">
        <v>38</v>
      </c>
      <c r="D89" s="6" t="s">
        <v>100</v>
      </c>
      <c r="E89" s="20">
        <v>3</v>
      </c>
      <c r="F89" s="59"/>
      <c r="G89" s="6" t="s">
        <v>104</v>
      </c>
      <c r="H89" s="59"/>
      <c r="I89" s="6" t="s">
        <v>105</v>
      </c>
      <c r="J89" s="62"/>
      <c r="K89" s="25"/>
      <c r="L89" s="59"/>
      <c r="N89" s="61"/>
      <c r="O89" s="61"/>
      <c r="AH89" s="21" t="str">
        <f t="array" ref="AH89">IFERROR(SMALL(IF((CHOOSE({1,2},tranche1,tranche2)&gt;=Y$5)*(CHOOSE({1,2},tranche1,tranche2)&lt;=Z$5)=1,CHOOSE({1,2},tranche1,tranche2),""),ROW(X87)),"")</f>
        <v/>
      </c>
      <c r="AI89" s="21" t="str">
        <f t="array" ref="AI89">IFERROR(SMALL(IF((CHOOSE({1,2},tranche1,tranche2)&gt;=Y$6)*(CHOOSE({1,2},tranche1,tranche2)&lt;=Z$6)=1,CHOOSE({1,2},tranche1,tranche2),""),ROW(Y87)),"")</f>
        <v/>
      </c>
    </row>
    <row r="90" spans="1:35" x14ac:dyDescent="0.25">
      <c r="A90" s="6" t="s">
        <v>99</v>
      </c>
      <c r="B90" s="20" t="s">
        <v>65</v>
      </c>
      <c r="C90" s="58">
        <v>39</v>
      </c>
      <c r="D90" s="6" t="s">
        <v>106</v>
      </c>
      <c r="E90" s="63"/>
      <c r="F90" s="64"/>
      <c r="G90" s="6" t="s">
        <v>89</v>
      </c>
      <c r="H90" s="59"/>
      <c r="I90" s="6" t="s">
        <v>105</v>
      </c>
      <c r="J90" s="62"/>
      <c r="K90" s="25"/>
      <c r="L90" s="59"/>
      <c r="N90" s="61"/>
      <c r="O90" s="61"/>
      <c r="AH90" s="21" t="str">
        <f t="array" ref="AH90">IFERROR(SMALL(IF((CHOOSE({1,2},tranche1,tranche2)&gt;=Y$5)*(CHOOSE({1,2},tranche1,tranche2)&lt;=Z$5)=1,CHOOSE({1,2},tranche1,tranche2),""),ROW(X88)),"")</f>
        <v/>
      </c>
      <c r="AI90" s="21" t="str">
        <f t="array" ref="AI90">IFERROR(SMALL(IF((CHOOSE({1,2},tranche1,tranche2)&gt;=Y$6)*(CHOOSE({1,2},tranche1,tranche2)&lt;=Z$6)=1,CHOOSE({1,2},tranche1,tranche2),""),ROW(Y88)),"")</f>
        <v/>
      </c>
    </row>
    <row r="91" spans="1:35" x14ac:dyDescent="0.25">
      <c r="A91" s="6" t="s">
        <v>99</v>
      </c>
      <c r="B91" s="20" t="s">
        <v>67</v>
      </c>
      <c r="C91" s="58"/>
      <c r="D91" s="6" t="s">
        <v>107</v>
      </c>
      <c r="E91" s="63"/>
      <c r="F91" s="64"/>
      <c r="G91" s="6"/>
      <c r="H91" s="64"/>
      <c r="I91" s="6" t="s">
        <v>105</v>
      </c>
      <c r="J91" s="70"/>
      <c r="K91" s="25"/>
      <c r="L91" s="59"/>
      <c r="N91" s="61"/>
      <c r="O91" s="61"/>
      <c r="AH91" s="21" t="str">
        <f t="array" ref="AH91">IFERROR(SMALL(IF((CHOOSE({1,2},tranche1,tranche2)&gt;=Y$5)*(CHOOSE({1,2},tranche1,tranche2)&lt;=Z$5)=1,CHOOSE({1,2},tranche1,tranche2),""),ROW(X89)),"")</f>
        <v/>
      </c>
      <c r="AI91" s="21" t="str">
        <f t="array" ref="AI91">IFERROR(SMALL(IF((CHOOSE({1,2},tranche1,tranche2)&gt;=Y$6)*(CHOOSE({1,2},tranche1,tranche2)&lt;=Z$6)=1,CHOOSE({1,2},tranche1,tranche2),""),ROW(Y89)),"")</f>
        <v/>
      </c>
    </row>
    <row r="92" spans="1:35" x14ac:dyDescent="0.25">
      <c r="A92" s="6" t="s">
        <v>99</v>
      </c>
      <c r="B92" s="20" t="s">
        <v>69</v>
      </c>
      <c r="C92" s="66"/>
      <c r="D92" s="6"/>
      <c r="E92" s="63"/>
      <c r="F92" s="64"/>
      <c r="G92" s="6"/>
      <c r="H92" s="64"/>
      <c r="I92" s="6" t="s">
        <v>101</v>
      </c>
      <c r="J92" s="62"/>
      <c r="K92" s="25"/>
      <c r="L92" s="59"/>
      <c r="N92" s="61"/>
      <c r="O92" s="61"/>
      <c r="AH92" s="21" t="str">
        <f t="array" ref="AH92">IFERROR(SMALL(IF((CHOOSE({1,2},tranche1,tranche2)&gt;=Y$5)*(CHOOSE({1,2},tranche1,tranche2)&lt;=Z$5)=1,CHOOSE({1,2},tranche1,tranche2),""),ROW(X90)),"")</f>
        <v/>
      </c>
      <c r="AI92" s="21" t="str">
        <f t="array" ref="AI92">IFERROR(SMALL(IF((CHOOSE({1,2},tranche1,tranche2)&gt;=Y$6)*(CHOOSE({1,2},tranche1,tranche2)&lt;=Z$6)=1,CHOOSE({1,2},tranche1,tranche2),""),ROW(Y90)),"")</f>
        <v/>
      </c>
    </row>
    <row r="93" spans="1:35" x14ac:dyDescent="0.25">
      <c r="A93" s="94" t="s">
        <v>70</v>
      </c>
      <c r="B93" s="95"/>
      <c r="C93" s="96" t="s">
        <v>52</v>
      </c>
      <c r="D93" s="6"/>
      <c r="E93" s="63"/>
      <c r="F93" s="64"/>
      <c r="G93" s="6"/>
      <c r="H93" s="64"/>
      <c r="I93" s="6" t="s">
        <v>103</v>
      </c>
      <c r="J93" s="62"/>
      <c r="K93" s="25"/>
      <c r="L93" s="59"/>
      <c r="N93" s="61"/>
      <c r="O93" s="61"/>
      <c r="AH93" s="21" t="str">
        <f t="array" ref="AH93">IFERROR(SMALL(IF((CHOOSE({1,2},tranche1,tranche2)&gt;=Y$5)*(CHOOSE({1,2},tranche1,tranche2)&lt;=Z$5)=1,CHOOSE({1,2},tranche1,tranche2),""),ROW(X91)),"")</f>
        <v/>
      </c>
      <c r="AI93" s="21" t="str">
        <f t="array" ref="AI93">IFERROR(SMALL(IF((CHOOSE({1,2},tranche1,tranche2)&gt;=Y$6)*(CHOOSE({1,2},tranche1,tranche2)&lt;=Z$6)=1,CHOOSE({1,2},tranche1,tranche2),""),ROW(Y91)),"")</f>
        <v/>
      </c>
    </row>
    <row r="94" spans="1:35" x14ac:dyDescent="0.25">
      <c r="A94" s="6" t="s">
        <v>99</v>
      </c>
      <c r="B94" s="20" t="s">
        <v>59</v>
      </c>
      <c r="C94" s="58">
        <v>2</v>
      </c>
      <c r="D94" s="6"/>
      <c r="E94" s="63"/>
      <c r="F94" s="64"/>
      <c r="G94" s="6"/>
      <c r="H94" s="64"/>
      <c r="I94" s="6" t="s">
        <v>104</v>
      </c>
      <c r="J94" s="62"/>
      <c r="K94" s="25"/>
      <c r="L94" s="59"/>
      <c r="N94" s="61"/>
      <c r="O94" s="61"/>
      <c r="AH94" s="21" t="str">
        <f t="array" ref="AH94">IFERROR(SMALL(IF((CHOOSE({1,2},tranche1,tranche2)&gt;=Y$5)*(CHOOSE({1,2},tranche1,tranche2)&lt;=Z$5)=1,CHOOSE({1,2},tranche1,tranche2),""),ROW(X92)),"")</f>
        <v/>
      </c>
      <c r="AI94" s="21" t="str">
        <f t="array" ref="AI94">IFERROR(SMALL(IF((CHOOSE({1,2},tranche1,tranche2)&gt;=Y$6)*(CHOOSE({1,2},tranche1,tranche2)&lt;=Z$6)=1,CHOOSE({1,2},tranche1,tranche2),""),ROW(Y92)),"")</f>
        <v/>
      </c>
    </row>
    <row r="95" spans="1:35" x14ac:dyDescent="0.25">
      <c r="A95" s="6" t="s">
        <v>99</v>
      </c>
      <c r="B95" s="20" t="s">
        <v>62</v>
      </c>
      <c r="C95" s="58">
        <v>3</v>
      </c>
      <c r="D95" s="6"/>
      <c r="E95" s="63"/>
      <c r="F95" s="64"/>
      <c r="G95" s="6"/>
      <c r="H95" s="64"/>
      <c r="I95" s="6" t="s">
        <v>89</v>
      </c>
      <c r="J95" s="70"/>
      <c r="K95" s="25"/>
      <c r="L95" s="59"/>
      <c r="N95" s="61"/>
      <c r="O95" s="61"/>
      <c r="AH95" s="21" t="str">
        <f t="array" ref="AH95">IFERROR(SMALL(IF((CHOOSE({1,2},tranche1,tranche2)&gt;=Y$5)*(CHOOSE({1,2},tranche1,tranche2)&lt;=Z$5)=1,CHOOSE({1,2},tranche1,tranche2),""),ROW(X93)),"")</f>
        <v/>
      </c>
      <c r="AI95" s="21" t="str">
        <f t="array" ref="AI95">IFERROR(SMALL(IF((CHOOSE({1,2},tranche1,tranche2)&gt;=Y$6)*(CHOOSE({1,2},tranche1,tranche2)&lt;=Z$6)=1,CHOOSE({1,2},tranche1,tranche2),""),ROW(Y93)),"")</f>
        <v/>
      </c>
    </row>
    <row r="96" spans="1:35" x14ac:dyDescent="0.25">
      <c r="A96" s="6" t="s">
        <v>99</v>
      </c>
      <c r="B96" s="20" t="s">
        <v>63</v>
      </c>
      <c r="C96" s="58">
        <v>4</v>
      </c>
      <c r="D96" s="6"/>
      <c r="E96" s="63"/>
      <c r="F96" s="64"/>
      <c r="G96" s="6"/>
      <c r="H96" s="64"/>
      <c r="I96" s="6"/>
      <c r="J96" s="70"/>
      <c r="K96" s="25"/>
      <c r="L96" s="59"/>
      <c r="N96" s="61"/>
      <c r="O96" s="61"/>
      <c r="AH96" s="21" t="str">
        <f t="array" ref="AH96">IFERROR(SMALL(IF((CHOOSE({1,2},tranche1,tranche2)&gt;=Y$5)*(CHOOSE({1,2},tranche1,tranche2)&lt;=Z$5)=1,CHOOSE({1,2},tranche1,tranche2),""),ROW(X94)),"")</f>
        <v/>
      </c>
      <c r="AI96" s="21" t="str">
        <f t="array" ref="AI96">IFERROR(SMALL(IF((CHOOSE({1,2},tranche1,tranche2)&gt;=Y$6)*(CHOOSE({1,2},tranche1,tranche2)&lt;=Z$6)=1,CHOOSE({1,2},tranche1,tranche2),""),ROW(Y94)),"")</f>
        <v/>
      </c>
    </row>
    <row r="97" spans="1:35" x14ac:dyDescent="0.25">
      <c r="A97" s="6" t="s">
        <v>99</v>
      </c>
      <c r="B97" s="20" t="s">
        <v>65</v>
      </c>
      <c r="C97" s="58">
        <v>5</v>
      </c>
      <c r="D97" s="6"/>
      <c r="E97" s="63"/>
      <c r="F97" s="64"/>
      <c r="G97" s="6"/>
      <c r="H97" s="64"/>
      <c r="I97" s="6"/>
      <c r="J97" s="70"/>
      <c r="K97" s="25"/>
      <c r="L97" s="59"/>
      <c r="N97" s="61"/>
      <c r="O97" s="61"/>
      <c r="AH97" s="21" t="str">
        <f t="array" ref="AH97">IFERROR(SMALL(IF((CHOOSE({1,2},tranche1,tranche2)&gt;=Y$5)*(CHOOSE({1,2},tranche1,tranche2)&lt;=Z$5)=1,CHOOSE({1,2},tranche1,tranche2),""),ROW(X95)),"")</f>
        <v/>
      </c>
      <c r="AI97" s="21" t="str">
        <f t="array" ref="AI97">IFERROR(SMALL(IF((CHOOSE({1,2},tranche1,tranche2)&gt;=Y$6)*(CHOOSE({1,2},tranche1,tranche2)&lt;=Z$6)=1,CHOOSE({1,2},tranche1,tranche2),""),ROW(Y95)),"")</f>
        <v/>
      </c>
    </row>
    <row r="98" spans="1:35" x14ac:dyDescent="0.25">
      <c r="A98" s="6" t="s">
        <v>99</v>
      </c>
      <c r="B98" s="20" t="s">
        <v>67</v>
      </c>
      <c r="C98" s="58"/>
      <c r="D98" s="6" t="s">
        <v>71</v>
      </c>
      <c r="E98" s="63"/>
      <c r="F98" s="59"/>
      <c r="G98" s="6"/>
      <c r="H98" s="64"/>
      <c r="I98" s="6"/>
      <c r="J98" s="70"/>
      <c r="K98" s="25"/>
      <c r="L98" s="59"/>
      <c r="N98" s="61"/>
      <c r="O98" s="61"/>
      <c r="AH98" s="21" t="str">
        <f t="array" ref="AH98">IFERROR(SMALL(IF((CHOOSE({1,2},tranche1,tranche2)&gt;=Y$5)*(CHOOSE({1,2},tranche1,tranche2)&lt;=Z$5)=1,CHOOSE({1,2},tranche1,tranche2),""),ROW(X96)),"")</f>
        <v/>
      </c>
      <c r="AI98" s="21" t="str">
        <f t="array" ref="AI98">IFERROR(SMALL(IF((CHOOSE({1,2},tranche1,tranche2)&gt;=Y$6)*(CHOOSE({1,2},tranche1,tranche2)&lt;=Z$6)=1,CHOOSE({1,2},tranche1,tranche2),""),ROW(Y96)),"")</f>
        <v/>
      </c>
    </row>
    <row r="99" spans="1:35" ht="15.75" thickBot="1" x14ac:dyDescent="0.3">
      <c r="A99" s="46" t="s">
        <v>99</v>
      </c>
      <c r="B99" s="71" t="s">
        <v>69</v>
      </c>
      <c r="C99" s="72"/>
      <c r="D99" s="46" t="s">
        <v>72</v>
      </c>
      <c r="E99" s="73"/>
      <c r="F99" s="49"/>
      <c r="G99" s="46"/>
      <c r="H99" s="74"/>
      <c r="I99" s="46"/>
      <c r="J99" s="75"/>
      <c r="K99" s="50"/>
      <c r="L99" s="76"/>
      <c r="N99" s="61"/>
      <c r="O99" s="61"/>
      <c r="AH99" s="21" t="str">
        <f t="array" ref="AH99">IFERROR(SMALL(IF((CHOOSE({1,2},tranche1,tranche2)&gt;=Y$5)*(CHOOSE({1,2},tranche1,tranche2)&lt;=Z$5)=1,CHOOSE({1,2},tranche1,tranche2),""),ROW(X97)),"")</f>
        <v/>
      </c>
      <c r="AI99" s="21" t="str">
        <f t="array" ref="AI99">IFERROR(SMALL(IF((CHOOSE({1,2},tranche1,tranche2)&gt;=Y$6)*(CHOOSE({1,2},tranche1,tranche2)&lt;=Z$6)=1,CHOOSE({1,2},tranche1,tranche2),""),ROW(Y97)),"")</f>
        <v/>
      </c>
    </row>
    <row r="100" spans="1:35" x14ac:dyDescent="0.25">
      <c r="B100" s="42"/>
      <c r="C100" s="24"/>
      <c r="F100" s="42"/>
      <c r="J100" s="42"/>
      <c r="L100" s="61"/>
      <c r="N100" s="61"/>
      <c r="O100" s="61"/>
      <c r="AH100" s="21" t="str">
        <f t="array" ref="AH100">IFERROR(SMALL(IF((CHOOSE({1,2},tranche1,tranche2)&gt;=Y$5)*(CHOOSE({1,2},tranche1,tranche2)&lt;=Z$5)=1,CHOOSE({1,2},tranche1,tranche2),""),ROW(X98)),"")</f>
        <v/>
      </c>
      <c r="AI100" s="21" t="str">
        <f t="array" ref="AI100">IFERROR(SMALL(IF((CHOOSE({1,2},tranche1,tranche2)&gt;=Y$6)*(CHOOSE({1,2},tranche1,tranche2)&lt;=Z$6)=1,CHOOSE({1,2},tranche1,tranche2),""),ROW(Y98)),"")</f>
        <v/>
      </c>
    </row>
    <row r="101" spans="1:35" ht="18.75" x14ac:dyDescent="0.25">
      <c r="A101" s="228" t="s">
        <v>108</v>
      </c>
      <c r="B101" s="228"/>
      <c r="C101" s="228"/>
      <c r="D101" s="228"/>
      <c r="E101" s="228"/>
      <c r="F101" s="228"/>
      <c r="G101" s="228"/>
      <c r="H101" s="228"/>
      <c r="I101" s="228"/>
      <c r="J101" s="228"/>
      <c r="K101" s="228"/>
      <c r="L101" s="228"/>
      <c r="N101" s="53"/>
      <c r="O101" s="53"/>
      <c r="AH101" s="21" t="str">
        <f t="array" ref="AH101">IFERROR(SMALL(IF((CHOOSE({1,2},tranche1,tranche2)&gt;=Y$5)*(CHOOSE({1,2},tranche1,tranche2)&lt;=Z$5)=1,CHOOSE({1,2},tranche1,tranche2),""),ROW(X99)),"")</f>
        <v/>
      </c>
      <c r="AI101" s="21" t="str">
        <f t="array" ref="AI101">IFERROR(SMALL(IF((CHOOSE({1,2},tranche1,tranche2)&gt;=Y$6)*(CHOOSE({1,2},tranche1,tranche2)&lt;=Z$6)=1,CHOOSE({1,2},tranche1,tranche2),""),ROW(Y99)),"")</f>
        <v/>
      </c>
    </row>
    <row r="102" spans="1:35" ht="16.5" thickBot="1" x14ac:dyDescent="0.3">
      <c r="H102" s="54" t="s">
        <v>50</v>
      </c>
      <c r="AH102" s="21" t="str">
        <f t="array" ref="AH102">IFERROR(SMALL(IF((CHOOSE({1,2},tranche1,tranche2)&gt;=Y$5)*(CHOOSE({1,2},tranche1,tranche2)&lt;=Z$5)=1,CHOOSE({1,2},tranche1,tranche2),""),ROW(X100)),"")</f>
        <v/>
      </c>
      <c r="AI102" s="21" t="str">
        <f t="array" ref="AI102">IFERROR(SMALL(IF((CHOOSE({1,2},tranche1,tranche2)&gt;=Y$6)*(CHOOSE({1,2},tranche1,tranche2)&lt;=Z$6)=1,CHOOSE({1,2},tranche1,tranche2),""),ROW(Y100)),"")</f>
        <v/>
      </c>
    </row>
    <row r="103" spans="1:35" x14ac:dyDescent="0.25">
      <c r="A103" s="229" t="s">
        <v>51</v>
      </c>
      <c r="B103" s="230"/>
      <c r="C103" s="98" t="s">
        <v>52</v>
      </c>
      <c r="D103" s="229" t="s">
        <v>53</v>
      </c>
      <c r="E103" s="230"/>
      <c r="F103" s="98" t="s">
        <v>54</v>
      </c>
      <c r="G103" s="97" t="s">
        <v>55</v>
      </c>
      <c r="H103" s="98" t="s">
        <v>54</v>
      </c>
      <c r="I103" s="97" t="s">
        <v>56</v>
      </c>
      <c r="J103" s="98" t="s">
        <v>54</v>
      </c>
      <c r="K103" s="97" t="s">
        <v>57</v>
      </c>
      <c r="L103" s="98" t="s">
        <v>54</v>
      </c>
      <c r="N103" s="57"/>
      <c r="O103" s="57"/>
      <c r="AH103" s="21" t="str">
        <f t="array" ref="AH103">IFERROR(SMALL(IF((CHOOSE({1,2},tranche1,tranche2)&gt;=Y$5)*(CHOOSE({1,2},tranche1,tranche2)&lt;=Z$5)=1,CHOOSE({1,2},tranche1,tranche2),""),ROW(X101)),"")</f>
        <v/>
      </c>
      <c r="AI103" s="21" t="str">
        <f t="array" ref="AI103">IFERROR(SMALL(IF((CHOOSE({1,2},tranche1,tranche2)&gt;=Y$6)*(CHOOSE({1,2},tranche1,tranche2)&lt;=Z$6)=1,CHOOSE({1,2},tranche1,tranche2),""),ROW(Y101)),"")</f>
        <v/>
      </c>
    </row>
    <row r="104" spans="1:35" x14ac:dyDescent="0.25">
      <c r="A104" s="6" t="s">
        <v>109</v>
      </c>
      <c r="B104" s="20" t="s">
        <v>59</v>
      </c>
      <c r="C104" s="58">
        <v>36</v>
      </c>
      <c r="D104" s="6" t="s">
        <v>110</v>
      </c>
      <c r="E104" s="20">
        <v>1</v>
      </c>
      <c r="F104" s="59"/>
      <c r="G104" t="s">
        <v>101</v>
      </c>
      <c r="H104" s="59">
        <v>45418</v>
      </c>
      <c r="I104" s="6" t="s">
        <v>111</v>
      </c>
      <c r="J104" s="60"/>
      <c r="K104" s="25"/>
      <c r="L104" s="59"/>
      <c r="N104" s="61"/>
      <c r="O104" s="61"/>
      <c r="AH104" s="21" t="str">
        <f t="array" ref="AH104">IFERROR(SMALL(IF((CHOOSE({1,2},tranche1,tranche2)&gt;=Y$5)*(CHOOSE({1,2},tranche1,tranche2)&lt;=Z$5)=1,CHOOSE({1,2},tranche1,tranche2),""),ROW(X102)),"")</f>
        <v/>
      </c>
      <c r="AI104" s="21" t="str">
        <f t="array" ref="AI104">IFERROR(SMALL(IF((CHOOSE({1,2},tranche1,tranche2)&gt;=Y$6)*(CHOOSE({1,2},tranche1,tranche2)&lt;=Z$6)=1,CHOOSE({1,2},tranche1,tranche2),""),ROW(Y102)),"")</f>
        <v/>
      </c>
    </row>
    <row r="105" spans="1:35" x14ac:dyDescent="0.25">
      <c r="A105" s="6" t="s">
        <v>109</v>
      </c>
      <c r="B105" s="20" t="s">
        <v>62</v>
      </c>
      <c r="C105" s="58">
        <v>37</v>
      </c>
      <c r="D105" s="6" t="s">
        <v>110</v>
      </c>
      <c r="E105" s="20">
        <v>2</v>
      </c>
      <c r="F105" s="59"/>
      <c r="G105" s="6" t="s">
        <v>103</v>
      </c>
      <c r="H105" s="59">
        <v>45419</v>
      </c>
      <c r="I105" s="6" t="s">
        <v>111</v>
      </c>
      <c r="J105" s="60"/>
      <c r="K105" s="25"/>
      <c r="L105" s="59"/>
      <c r="N105" s="61"/>
      <c r="O105" s="61"/>
      <c r="AH105" s="21" t="str">
        <f t="array" ref="AH105">IFERROR(SMALL(IF((CHOOSE({1,2},tranche1,tranche2)&gt;=Y$5)*(CHOOSE({1,2},tranche1,tranche2)&lt;=Z$5)=1,CHOOSE({1,2},tranche1,tranche2),""),ROW(X103)),"")</f>
        <v/>
      </c>
      <c r="AI105" s="21" t="str">
        <f t="array" ref="AI105">IFERROR(SMALL(IF((CHOOSE({1,2},tranche1,tranche2)&gt;=Y$6)*(CHOOSE({1,2},tranche1,tranche2)&lt;=Z$6)=1,CHOOSE({1,2},tranche1,tranche2),""),ROW(Y103)),"")</f>
        <v/>
      </c>
    </row>
    <row r="106" spans="1:35" x14ac:dyDescent="0.25">
      <c r="A106" s="6" t="s">
        <v>109</v>
      </c>
      <c r="B106" s="20" t="s">
        <v>63</v>
      </c>
      <c r="C106" s="58">
        <v>38</v>
      </c>
      <c r="D106" s="6" t="s">
        <v>110</v>
      </c>
      <c r="E106" s="20">
        <v>3</v>
      </c>
      <c r="F106" s="59"/>
      <c r="G106" s="6" t="s">
        <v>104</v>
      </c>
      <c r="H106" s="59">
        <v>45420</v>
      </c>
      <c r="I106" s="6" t="s">
        <v>112</v>
      </c>
      <c r="J106" s="62"/>
      <c r="K106" s="25"/>
      <c r="L106" s="59"/>
      <c r="N106" s="61"/>
      <c r="O106" s="61"/>
      <c r="AH106" s="21" t="str">
        <f t="array" ref="AH106">IFERROR(SMALL(IF((CHOOSE({1,2},tranche1,tranche2)&gt;=Y$5)*(CHOOSE({1,2},tranche1,tranche2)&lt;=Z$5)=1,CHOOSE({1,2},tranche1,tranche2),""),ROW(X104)),"")</f>
        <v/>
      </c>
      <c r="AI106" s="21" t="str">
        <f t="array" ref="AI106">IFERROR(SMALL(IF((CHOOSE({1,2},tranche1,tranche2)&gt;=Y$6)*(CHOOSE({1,2},tranche1,tranche2)&lt;=Z$6)=1,CHOOSE({1,2},tranche1,tranche2),""),ROW(Y104)),"")</f>
        <v/>
      </c>
    </row>
    <row r="107" spans="1:35" x14ac:dyDescent="0.25">
      <c r="A107" s="6" t="s">
        <v>109</v>
      </c>
      <c r="B107" s="20" t="s">
        <v>65</v>
      </c>
      <c r="C107" s="58">
        <v>39</v>
      </c>
      <c r="D107" s="6" t="s">
        <v>113</v>
      </c>
      <c r="E107" s="63"/>
      <c r="F107" s="64"/>
      <c r="G107" s="6" t="s">
        <v>89</v>
      </c>
      <c r="H107" s="59">
        <v>45421</v>
      </c>
      <c r="I107" s="6" t="s">
        <v>112</v>
      </c>
      <c r="J107" s="62"/>
      <c r="K107" s="25"/>
      <c r="L107" s="59"/>
      <c r="N107" s="61"/>
      <c r="O107" s="61"/>
      <c r="AH107" s="21" t="str">
        <f t="array" ref="AH107">IFERROR(SMALL(IF((CHOOSE({1,2},tranche1,tranche2)&gt;=Y$5)*(CHOOSE({1,2},tranche1,tranche2)&lt;=Z$5)=1,CHOOSE({1,2},tranche1,tranche2),""),ROW(X105)),"")</f>
        <v/>
      </c>
      <c r="AI107" s="21" t="str">
        <f t="array" ref="AI107">IFERROR(SMALL(IF((CHOOSE({1,2},tranche1,tranche2)&gt;=Y$6)*(CHOOSE({1,2},tranche1,tranche2)&lt;=Z$6)=1,CHOOSE({1,2},tranche1,tranche2),""),ROW(Y105)),"")</f>
        <v/>
      </c>
    </row>
    <row r="108" spans="1:35" x14ac:dyDescent="0.25">
      <c r="A108" s="6" t="s">
        <v>109</v>
      </c>
      <c r="B108" s="20" t="s">
        <v>67</v>
      </c>
      <c r="C108" s="58"/>
      <c r="D108" s="6" t="s">
        <v>114</v>
      </c>
      <c r="E108" s="63"/>
      <c r="F108" s="59">
        <v>45187</v>
      </c>
      <c r="G108" s="6"/>
      <c r="H108" s="59">
        <v>45422</v>
      </c>
      <c r="I108" s="6" t="s">
        <v>112</v>
      </c>
      <c r="J108" s="70"/>
      <c r="K108" s="25"/>
      <c r="L108" s="59"/>
      <c r="N108" s="61"/>
      <c r="O108" s="61"/>
      <c r="AH108" s="21" t="str">
        <f t="array" ref="AH108">IFERROR(SMALL(IF((CHOOSE({1,2},tranche1,tranche2)&gt;=Y$5)*(CHOOSE({1,2},tranche1,tranche2)&lt;=Z$5)=1,CHOOSE({1,2},tranche1,tranche2),""),ROW(X106)),"")</f>
        <v/>
      </c>
      <c r="AI108" s="21" t="str">
        <f t="array" ref="AI108">IFERROR(SMALL(IF((CHOOSE({1,2},tranche1,tranche2)&gt;=Y$6)*(CHOOSE({1,2},tranche1,tranche2)&lt;=Z$6)=1,CHOOSE({1,2},tranche1,tranche2),""),ROW(Y106)),"")</f>
        <v/>
      </c>
    </row>
    <row r="109" spans="1:35" x14ac:dyDescent="0.25">
      <c r="A109" s="6" t="s">
        <v>109</v>
      </c>
      <c r="B109" s="20" t="s">
        <v>69</v>
      </c>
      <c r="C109" s="66"/>
      <c r="D109" s="6"/>
      <c r="E109" s="63"/>
      <c r="F109" s="64"/>
      <c r="G109" s="6"/>
      <c r="H109" s="59">
        <v>45422</v>
      </c>
      <c r="I109" s="6" t="s">
        <v>115</v>
      </c>
      <c r="J109" s="62">
        <f>+H104-28</f>
        <v>45390</v>
      </c>
      <c r="K109" s="25"/>
      <c r="L109" s="59"/>
      <c r="N109" s="61"/>
      <c r="O109" s="61"/>
      <c r="AH109" s="21" t="str">
        <f t="array" ref="AH109">IFERROR(SMALL(IF((CHOOSE({1,2},tranche1,tranche2)&gt;=Y$5)*(CHOOSE({1,2},tranche1,tranche2)&lt;=Z$5)=1,CHOOSE({1,2},tranche1,tranche2),""),ROW(X107)),"")</f>
        <v/>
      </c>
      <c r="AI109" s="21" t="str">
        <f t="array" ref="AI109">IFERROR(SMALL(IF((CHOOSE({1,2},tranche1,tranche2)&gt;=Y$6)*(CHOOSE({1,2},tranche1,tranche2)&lt;=Z$6)=1,CHOOSE({1,2},tranche1,tranche2),""),ROW(Y107)),"")</f>
        <v/>
      </c>
    </row>
    <row r="110" spans="1:35" x14ac:dyDescent="0.25">
      <c r="A110" s="99" t="s">
        <v>70</v>
      </c>
      <c r="B110" s="100"/>
      <c r="C110" s="101" t="s">
        <v>52</v>
      </c>
      <c r="D110" s="6"/>
      <c r="E110" s="63"/>
      <c r="F110" s="64"/>
      <c r="G110" s="6"/>
      <c r="H110" s="59">
        <v>45424</v>
      </c>
      <c r="I110" s="6" t="s">
        <v>116</v>
      </c>
      <c r="J110" s="62">
        <f t="shared" ref="J110" si="5">+H105-14</f>
        <v>45405</v>
      </c>
      <c r="K110" s="25"/>
      <c r="L110" s="59"/>
      <c r="N110" s="61"/>
      <c r="O110" s="61"/>
      <c r="AH110" s="21" t="str">
        <f t="array" ref="AH110">IFERROR(SMALL(IF((CHOOSE({1,2},tranche1,tranche2)&gt;=Y$5)*(CHOOSE({1,2},tranche1,tranche2)&lt;=Z$5)=1,CHOOSE({1,2},tranche1,tranche2),""),ROW(X108)),"")</f>
        <v/>
      </c>
      <c r="AI110" s="21" t="str">
        <f t="array" ref="AI110">IFERROR(SMALL(IF((CHOOSE({1,2},tranche1,tranche2)&gt;=Y$6)*(CHOOSE({1,2},tranche1,tranche2)&lt;=Z$6)=1,CHOOSE({1,2},tranche1,tranche2),""),ROW(Y108)),"")</f>
        <v/>
      </c>
    </row>
    <row r="111" spans="1:35" x14ac:dyDescent="0.25">
      <c r="A111" s="6" t="s">
        <v>109</v>
      </c>
      <c r="B111" s="20" t="s">
        <v>59</v>
      </c>
      <c r="C111" s="58">
        <v>45</v>
      </c>
      <c r="D111" s="6"/>
      <c r="E111" s="63"/>
      <c r="F111" s="64"/>
      <c r="G111" s="6"/>
      <c r="H111" s="59">
        <v>45425</v>
      </c>
      <c r="I111" s="6" t="s">
        <v>117</v>
      </c>
      <c r="J111" s="62">
        <f>H106-28</f>
        <v>45392</v>
      </c>
      <c r="K111" s="25"/>
      <c r="L111" s="59"/>
      <c r="N111" s="61"/>
      <c r="O111" s="61"/>
      <c r="AH111" s="21" t="str">
        <f t="array" ref="AH111">IFERROR(SMALL(IF((CHOOSE({1,2},tranche1,tranche2)&gt;=Y$5)*(CHOOSE({1,2},tranche1,tranche2)&lt;=Z$5)=1,CHOOSE({1,2},tranche1,tranche2),""),ROW(X109)),"")</f>
        <v/>
      </c>
      <c r="AI111" s="21" t="str">
        <f t="array" ref="AI111">IFERROR(SMALL(IF((CHOOSE({1,2},tranche1,tranche2)&gt;=Y$6)*(CHOOSE({1,2},tranche1,tranche2)&lt;=Z$6)=1,CHOOSE({1,2},tranche1,tranche2),""),ROW(Y109)),"")</f>
        <v/>
      </c>
    </row>
    <row r="112" spans="1:35" x14ac:dyDescent="0.25">
      <c r="A112" s="6" t="s">
        <v>109</v>
      </c>
      <c r="B112" s="20" t="s">
        <v>62</v>
      </c>
      <c r="C112" s="58">
        <v>46</v>
      </c>
      <c r="D112" s="6"/>
      <c r="E112" s="63"/>
      <c r="F112" s="64"/>
      <c r="G112" s="6"/>
      <c r="H112" s="59">
        <v>45426</v>
      </c>
      <c r="I112" s="6" t="s">
        <v>118</v>
      </c>
      <c r="J112" s="62">
        <f t="shared" ref="J112" si="6">+H107-14</f>
        <v>45407</v>
      </c>
      <c r="K112" s="25"/>
      <c r="L112" s="59"/>
      <c r="N112" s="61"/>
      <c r="O112" s="61"/>
      <c r="AH112" s="21" t="str">
        <f t="array" ref="AH112">IFERROR(SMALL(IF((CHOOSE({1,2},tranche1,tranche2)&gt;=Y$5)*(CHOOSE({1,2},tranche1,tranche2)&lt;=Z$5)=1,CHOOSE({1,2},tranche1,tranche2),""),ROW(X110)),"")</f>
        <v/>
      </c>
      <c r="AI112" s="21" t="str">
        <f t="array" ref="AI112">IFERROR(SMALL(IF((CHOOSE({1,2},tranche1,tranche2)&gt;=Y$6)*(CHOOSE({1,2},tranche1,tranche2)&lt;=Z$6)=1,CHOOSE({1,2},tranche1,tranche2),""),ROW(Y110)),"")</f>
        <v/>
      </c>
    </row>
    <row r="113" spans="1:35" x14ac:dyDescent="0.25">
      <c r="A113" s="6" t="s">
        <v>109</v>
      </c>
      <c r="B113" s="20" t="s">
        <v>63</v>
      </c>
      <c r="C113" s="58">
        <v>47</v>
      </c>
      <c r="D113" s="6"/>
      <c r="E113" s="63"/>
      <c r="F113" s="64"/>
      <c r="G113" s="6"/>
      <c r="H113" s="59">
        <v>45427</v>
      </c>
      <c r="I113" s="6"/>
      <c r="J113" s="62"/>
      <c r="K113" s="25"/>
      <c r="L113" s="59"/>
      <c r="N113" s="61"/>
      <c r="O113" s="61"/>
      <c r="AH113" s="21" t="str">
        <f t="array" ref="AH113">IFERROR(SMALL(IF((CHOOSE({1,2},tranche1,tranche2)&gt;=Y$5)*(CHOOSE({1,2},tranche1,tranche2)&lt;=Z$5)=1,CHOOSE({1,2},tranche1,tranche2),""),ROW(X111)),"")</f>
        <v/>
      </c>
      <c r="AI113" s="21" t="str">
        <f t="array" ref="AI113">IFERROR(SMALL(IF((CHOOSE({1,2},tranche1,tranche2)&gt;=Y$6)*(CHOOSE({1,2},tranche1,tranche2)&lt;=Z$6)=1,CHOOSE({1,2},tranche1,tranche2),""),ROW(Y111)),"")</f>
        <v/>
      </c>
    </row>
    <row r="114" spans="1:35" x14ac:dyDescent="0.25">
      <c r="A114" s="6" t="s">
        <v>109</v>
      </c>
      <c r="B114" s="20" t="s">
        <v>65</v>
      </c>
      <c r="C114" s="58">
        <v>48</v>
      </c>
      <c r="D114" s="6"/>
      <c r="E114" s="63"/>
      <c r="F114" s="64"/>
      <c r="G114" s="6"/>
      <c r="H114" s="59">
        <v>45428</v>
      </c>
      <c r="I114" s="6"/>
      <c r="J114" s="62"/>
      <c r="K114" s="25"/>
      <c r="L114" s="59"/>
      <c r="N114" s="61"/>
      <c r="O114" s="61"/>
      <c r="AH114" s="21" t="str">
        <f t="array" ref="AH114">IFERROR(SMALL(IF((CHOOSE({1,2},tranche1,tranche2)&gt;=Y$5)*(CHOOSE({1,2},tranche1,tranche2)&lt;=Z$5)=1,CHOOSE({1,2},tranche1,tranche2),""),ROW(X112)),"")</f>
        <v/>
      </c>
      <c r="AI114" s="21" t="str">
        <f t="array" ref="AI114">IFERROR(SMALL(IF((CHOOSE({1,2},tranche1,tranche2)&gt;=Y$6)*(CHOOSE({1,2},tranche1,tranche2)&lt;=Z$6)=1,CHOOSE({1,2},tranche1,tranche2),""),ROW(Y112)),"")</f>
        <v/>
      </c>
    </row>
    <row r="115" spans="1:35" x14ac:dyDescent="0.25">
      <c r="A115" s="6" t="s">
        <v>109</v>
      </c>
      <c r="B115" s="20" t="s">
        <v>67</v>
      </c>
      <c r="C115" s="58"/>
      <c r="D115" s="6" t="s">
        <v>71</v>
      </c>
      <c r="E115" s="63"/>
      <c r="F115" s="59">
        <v>45187</v>
      </c>
      <c r="G115" s="6"/>
      <c r="H115" s="59">
        <v>45429</v>
      </c>
      <c r="I115" s="6"/>
      <c r="J115" s="62"/>
      <c r="K115" s="25"/>
      <c r="L115" s="59"/>
      <c r="N115" s="61"/>
      <c r="O115" s="61"/>
      <c r="AH115" s="21" t="str">
        <f t="array" ref="AH115">IFERROR(SMALL(IF((CHOOSE({1,2},tranche1,tranche2)&gt;=Y$5)*(CHOOSE({1,2},tranche1,tranche2)&lt;=Z$5)=1,CHOOSE({1,2},tranche1,tranche2),""),ROW(X113)),"")</f>
        <v/>
      </c>
      <c r="AI115" s="21" t="str">
        <f t="array" ref="AI115">IFERROR(SMALL(IF((CHOOSE({1,2},tranche1,tranche2)&gt;=Y$6)*(CHOOSE({1,2},tranche1,tranche2)&lt;=Z$6)=1,CHOOSE({1,2},tranche1,tranche2),""),ROW(Y113)),"")</f>
        <v/>
      </c>
    </row>
    <row r="116" spans="1:35" ht="15.75" thickBot="1" x14ac:dyDescent="0.3">
      <c r="A116" s="46" t="s">
        <v>109</v>
      </c>
      <c r="B116" s="71" t="s">
        <v>69</v>
      </c>
      <c r="C116" s="72"/>
      <c r="D116" s="46" t="s">
        <v>72</v>
      </c>
      <c r="E116" s="73"/>
      <c r="F116" s="59">
        <v>45250</v>
      </c>
      <c r="G116" s="46"/>
      <c r="H116" s="59">
        <v>45430</v>
      </c>
      <c r="I116" s="46"/>
      <c r="J116" s="102"/>
      <c r="K116" s="50"/>
      <c r="L116" s="76"/>
      <c r="N116" s="61"/>
      <c r="O116" s="61"/>
      <c r="AH116" s="21" t="str">
        <f t="array" ref="AH116">IFERROR(SMALL(IF((CHOOSE({1,2},tranche1,tranche2)&gt;=Y$5)*(CHOOSE({1,2},tranche1,tranche2)&lt;=Z$5)=1,CHOOSE({1,2},tranche1,tranche2),""),ROW(X114)),"")</f>
        <v/>
      </c>
      <c r="AI116" s="21" t="str">
        <f t="array" ref="AI116">IFERROR(SMALL(IF((CHOOSE({1,2},tranche1,tranche2)&gt;=Y$6)*(CHOOSE({1,2},tranche1,tranche2)&lt;=Z$6)=1,CHOOSE({1,2},tranche1,tranche2),""),ROW(Y114)),"")</f>
        <v/>
      </c>
    </row>
    <row r="117" spans="1:35" x14ac:dyDescent="0.25">
      <c r="B117" s="42"/>
      <c r="C117" s="24"/>
      <c r="F117" s="42"/>
      <c r="J117" s="42"/>
      <c r="L117" s="61"/>
      <c r="N117" s="61"/>
      <c r="O117" s="61"/>
      <c r="AH117" s="21" t="str">
        <f t="array" ref="AH117">IFERROR(SMALL(IF((CHOOSE({1,2},tranche1,tranche2)&gt;=Y$5)*(CHOOSE({1,2},tranche1,tranche2)&lt;=Z$5)=1,CHOOSE({1,2},tranche1,tranche2),""),ROW(X115)),"")</f>
        <v/>
      </c>
      <c r="AI117" s="21" t="str">
        <f t="array" ref="AI117">IFERROR(SMALL(IF((CHOOSE({1,2},tranche1,tranche2)&gt;=Y$6)*(CHOOSE({1,2},tranche1,tranche2)&lt;=Z$6)=1,CHOOSE({1,2},tranche1,tranche2),""),ROW(Y115)),"")</f>
        <v/>
      </c>
    </row>
    <row r="118" spans="1:35" ht="18.75" x14ac:dyDescent="0.25">
      <c r="A118" s="231" t="s">
        <v>119</v>
      </c>
      <c r="B118" s="231"/>
      <c r="C118" s="231"/>
      <c r="D118" s="231"/>
      <c r="E118" s="231"/>
      <c r="F118" s="231"/>
      <c r="G118" s="231"/>
      <c r="H118" s="231"/>
      <c r="I118" s="231"/>
      <c r="J118" s="231"/>
      <c r="K118" s="231"/>
      <c r="L118" s="231"/>
      <c r="N118" s="53"/>
      <c r="O118" s="53"/>
      <c r="AH118" s="21" t="str">
        <f t="array" ref="AH118">IFERROR(SMALL(IF((CHOOSE({1,2},tranche1,tranche2)&gt;=Y$5)*(CHOOSE({1,2},tranche1,tranche2)&lt;=Z$5)=1,CHOOSE({1,2},tranche1,tranche2),""),ROW(X116)),"")</f>
        <v/>
      </c>
      <c r="AI118" s="21" t="str">
        <f t="array" ref="AI118">IFERROR(SMALL(IF((CHOOSE({1,2},tranche1,tranche2)&gt;=Y$6)*(CHOOSE({1,2},tranche1,tranche2)&lt;=Z$6)=1,CHOOSE({1,2},tranche1,tranche2),""),ROW(Y116)),"")</f>
        <v/>
      </c>
    </row>
    <row r="119" spans="1:35" ht="16.5" thickBot="1" x14ac:dyDescent="0.3">
      <c r="H119" s="54" t="s">
        <v>50</v>
      </c>
      <c r="AH119" s="21" t="str">
        <f t="array" ref="AH119">IFERROR(SMALL(IF((CHOOSE({1,2},tranche1,tranche2)&gt;=Y$5)*(CHOOSE({1,2},tranche1,tranche2)&lt;=Z$5)=1,CHOOSE({1,2},tranche1,tranche2),""),ROW(X117)),"")</f>
        <v/>
      </c>
      <c r="AI119" s="21" t="str">
        <f t="array" ref="AI119">IFERROR(SMALL(IF((CHOOSE({1,2},tranche1,tranche2)&gt;=Y$6)*(CHOOSE({1,2},tranche1,tranche2)&lt;=Z$6)=1,CHOOSE({1,2},tranche1,tranche2),""),ROW(Y117)),"")</f>
        <v/>
      </c>
    </row>
    <row r="120" spans="1:35" x14ac:dyDescent="0.25">
      <c r="A120" s="232" t="s">
        <v>51</v>
      </c>
      <c r="B120" s="233"/>
      <c r="C120" s="104" t="s">
        <v>52</v>
      </c>
      <c r="D120" s="232" t="s">
        <v>53</v>
      </c>
      <c r="E120" s="233"/>
      <c r="F120" s="104" t="s">
        <v>54</v>
      </c>
      <c r="G120" s="103" t="s">
        <v>55</v>
      </c>
      <c r="H120" s="104" t="s">
        <v>54</v>
      </c>
      <c r="I120" s="103" t="s">
        <v>56</v>
      </c>
      <c r="J120" s="104" t="s">
        <v>54</v>
      </c>
      <c r="K120" s="103" t="s">
        <v>57</v>
      </c>
      <c r="L120" s="104" t="s">
        <v>54</v>
      </c>
      <c r="N120" s="57"/>
      <c r="O120" s="57"/>
      <c r="AH120" s="21" t="str">
        <f t="array" ref="AH120">IFERROR(SMALL(IF((CHOOSE({1,2},tranche1,tranche2)&gt;=Y$5)*(CHOOSE({1,2},tranche1,tranche2)&lt;=Z$5)=1,CHOOSE({1,2},tranche1,tranche2),""),ROW(X118)),"")</f>
        <v/>
      </c>
      <c r="AI120" s="21" t="str">
        <f t="array" ref="AI120">IFERROR(SMALL(IF((CHOOSE({1,2},tranche1,tranche2)&gt;=Y$6)*(CHOOSE({1,2},tranche1,tranche2)&lt;=Z$6)=1,CHOOSE({1,2},tranche1,tranche2),""),ROW(Y118)),"")</f>
        <v/>
      </c>
    </row>
    <row r="121" spans="1:35" x14ac:dyDescent="0.25">
      <c r="A121" s="6" t="s">
        <v>120</v>
      </c>
      <c r="B121" s="20" t="s">
        <v>59</v>
      </c>
      <c r="C121" s="58">
        <v>49</v>
      </c>
      <c r="D121" s="6" t="s">
        <v>121</v>
      </c>
      <c r="E121" s="20">
        <v>1</v>
      </c>
      <c r="F121" s="59"/>
      <c r="G121" s="6" t="s">
        <v>122</v>
      </c>
      <c r="H121" s="59"/>
      <c r="I121" s="6" t="s">
        <v>123</v>
      </c>
      <c r="J121" s="60"/>
      <c r="K121" s="25"/>
      <c r="L121" s="59"/>
      <c r="N121" s="61"/>
      <c r="O121" s="61"/>
      <c r="AH121" s="21" t="str">
        <f t="array" ref="AH121">IFERROR(SMALL(IF((CHOOSE({1,2},tranche1,tranche2)&gt;=Y$5)*(CHOOSE({1,2},tranche1,tranche2)&lt;=Z$5)=1,CHOOSE({1,2},tranche1,tranche2),""),ROW(X119)),"")</f>
        <v/>
      </c>
      <c r="AI121" s="21" t="str">
        <f t="array" ref="AI121">IFERROR(SMALL(IF((CHOOSE({1,2},tranche1,tranche2)&gt;=Y$6)*(CHOOSE({1,2},tranche1,tranche2)&lt;=Z$6)=1,CHOOSE({1,2},tranche1,tranche2),""),ROW(Y119)),"")</f>
        <v/>
      </c>
    </row>
    <row r="122" spans="1:35" x14ac:dyDescent="0.25">
      <c r="A122" s="6" t="s">
        <v>120</v>
      </c>
      <c r="B122" s="20" t="s">
        <v>62</v>
      </c>
      <c r="C122" s="58">
        <v>50</v>
      </c>
      <c r="D122" s="6" t="s">
        <v>121</v>
      </c>
      <c r="E122" s="20">
        <v>2</v>
      </c>
      <c r="F122" s="59"/>
      <c r="G122" s="6" t="s">
        <v>124</v>
      </c>
      <c r="H122" s="59"/>
      <c r="I122" s="6" t="s">
        <v>123</v>
      </c>
      <c r="J122" s="60"/>
      <c r="K122" s="25"/>
      <c r="L122" s="59"/>
      <c r="N122" s="61"/>
      <c r="O122" s="61"/>
      <c r="AH122" s="21" t="str">
        <f t="array" ref="AH122">IFERROR(SMALL(IF((CHOOSE({1,2},tranche1,tranche2)&gt;=Y$5)*(CHOOSE({1,2},tranche1,tranche2)&lt;=Z$5)=1,CHOOSE({1,2},tranche1,tranche2),""),ROW(X120)),"")</f>
        <v/>
      </c>
      <c r="AI122" s="21" t="str">
        <f t="array" ref="AI122">IFERROR(SMALL(IF((CHOOSE({1,2},tranche1,tranche2)&gt;=Y$6)*(CHOOSE({1,2},tranche1,tranche2)&lt;=Z$6)=1,CHOOSE({1,2},tranche1,tranche2),""),ROW(Y120)),"")</f>
        <v/>
      </c>
    </row>
    <row r="123" spans="1:35" x14ac:dyDescent="0.25">
      <c r="A123" s="6" t="s">
        <v>120</v>
      </c>
      <c r="B123" s="20" t="s">
        <v>63</v>
      </c>
      <c r="C123" s="58">
        <v>51</v>
      </c>
      <c r="D123" s="6" t="s">
        <v>121</v>
      </c>
      <c r="E123" s="20">
        <v>3</v>
      </c>
      <c r="F123" s="59"/>
      <c r="G123" s="6" t="s">
        <v>125</v>
      </c>
      <c r="H123" s="59"/>
      <c r="I123" s="6" t="s">
        <v>126</v>
      </c>
      <c r="J123" s="62"/>
      <c r="K123" s="25"/>
      <c r="L123" s="59"/>
      <c r="N123" s="61"/>
      <c r="O123" s="61"/>
      <c r="AH123" s="21" t="str">
        <f t="array" ref="AH123">IFERROR(SMALL(IF((CHOOSE({1,2},tranche1,tranche2)&gt;=Y$5)*(CHOOSE({1,2},tranche1,tranche2)&lt;=Z$5)=1,CHOOSE({1,2},tranche1,tranche2),""),ROW(X121)),"")</f>
        <v/>
      </c>
      <c r="AI123" s="21" t="str">
        <f t="array" ref="AI123">IFERROR(SMALL(IF((CHOOSE({1,2},tranche1,tranche2)&gt;=Y$6)*(CHOOSE({1,2},tranche1,tranche2)&lt;=Z$6)=1,CHOOSE({1,2},tranche1,tranche2),""),ROW(Y121)),"")</f>
        <v/>
      </c>
    </row>
    <row r="124" spans="1:35" x14ac:dyDescent="0.25">
      <c r="A124" s="6" t="s">
        <v>120</v>
      </c>
      <c r="B124" s="20" t="s">
        <v>65</v>
      </c>
      <c r="C124" s="58"/>
      <c r="D124" s="6" t="s">
        <v>127</v>
      </c>
      <c r="E124" s="63"/>
      <c r="F124" s="64"/>
      <c r="G124" s="6" t="s">
        <v>89</v>
      </c>
      <c r="H124" s="59"/>
      <c r="I124" s="6" t="s">
        <v>126</v>
      </c>
      <c r="J124" s="62"/>
      <c r="K124" s="25"/>
      <c r="L124" s="59"/>
      <c r="N124" s="61"/>
      <c r="O124" s="61"/>
      <c r="AH124" s="21" t="str">
        <f t="array" ref="AH124">IFERROR(SMALL(IF((CHOOSE({1,2},tranche1,tranche2)&gt;=Y$5)*(CHOOSE({1,2},tranche1,tranche2)&lt;=Z$5)=1,CHOOSE({1,2},tranche1,tranche2),""),ROW(X122)),"")</f>
        <v/>
      </c>
      <c r="AI124" s="21" t="str">
        <f t="array" ref="AI124">IFERROR(SMALL(IF((CHOOSE({1,2},tranche1,tranche2)&gt;=Y$6)*(CHOOSE({1,2},tranche1,tranche2)&lt;=Z$6)=1,CHOOSE({1,2},tranche1,tranche2),""),ROW(Y122)),"")</f>
        <v/>
      </c>
    </row>
    <row r="125" spans="1:35" x14ac:dyDescent="0.25">
      <c r="A125" s="6" t="s">
        <v>120</v>
      </c>
      <c r="B125" s="20" t="s">
        <v>67</v>
      </c>
      <c r="C125" s="58"/>
      <c r="D125" s="6" t="s">
        <v>128</v>
      </c>
      <c r="E125" s="63"/>
      <c r="F125" s="64"/>
      <c r="G125" s="6"/>
      <c r="H125" s="64"/>
      <c r="I125" s="6" t="s">
        <v>126</v>
      </c>
      <c r="J125" s="70"/>
      <c r="K125" s="25"/>
      <c r="L125" s="59"/>
      <c r="N125" s="61"/>
      <c r="O125" s="61"/>
      <c r="AH125" s="21" t="str">
        <f t="array" ref="AH125">IFERROR(SMALL(IF((CHOOSE({1,2},tranche1,tranche2)&gt;=Y$5)*(CHOOSE({1,2},tranche1,tranche2)&lt;=Z$5)=1,CHOOSE({1,2},tranche1,tranche2),""),ROW(X123)),"")</f>
        <v/>
      </c>
      <c r="AI125" s="21" t="str">
        <f t="array" ref="AI125">IFERROR(SMALL(IF((CHOOSE({1,2},tranche1,tranche2)&gt;=Y$6)*(CHOOSE({1,2},tranche1,tranche2)&lt;=Z$6)=1,CHOOSE({1,2},tranche1,tranche2),""),ROW(Y123)),"")</f>
        <v/>
      </c>
    </row>
    <row r="126" spans="1:35" x14ac:dyDescent="0.25">
      <c r="A126" s="6" t="s">
        <v>120</v>
      </c>
      <c r="B126" s="20" t="s">
        <v>69</v>
      </c>
      <c r="C126" s="66"/>
      <c r="D126" s="6"/>
      <c r="E126" s="63"/>
      <c r="F126" s="64"/>
      <c r="G126" s="6"/>
      <c r="H126" s="64"/>
      <c r="I126" s="6" t="s">
        <v>122</v>
      </c>
      <c r="J126" s="62"/>
      <c r="K126" s="25"/>
      <c r="L126" s="59"/>
      <c r="N126" s="61"/>
      <c r="O126" s="61"/>
      <c r="AH126" s="21" t="str">
        <f t="array" ref="AH126">IFERROR(SMALL(IF((CHOOSE({1,2},tranche1,tranche2)&gt;=Y$5)*(CHOOSE({1,2},tranche1,tranche2)&lt;=Z$5)=1,CHOOSE({1,2},tranche1,tranche2),""),ROW(X124)),"")</f>
        <v/>
      </c>
      <c r="AI126" s="21" t="str">
        <f t="array" ref="AI126">IFERROR(SMALL(IF((CHOOSE({1,2},tranche1,tranche2)&gt;=Y$6)*(CHOOSE({1,2},tranche1,tranche2)&lt;=Z$6)=1,CHOOSE({1,2},tranche1,tranche2),""),ROW(Y124)),"")</f>
        <v/>
      </c>
    </row>
    <row r="127" spans="1:35" x14ac:dyDescent="0.25">
      <c r="A127" s="105" t="s">
        <v>70</v>
      </c>
      <c r="B127" s="106"/>
      <c r="C127" s="107" t="s">
        <v>52</v>
      </c>
      <c r="D127" s="6"/>
      <c r="E127" s="63"/>
      <c r="F127" s="64"/>
      <c r="G127" s="6"/>
      <c r="H127" s="64"/>
      <c r="I127" s="6" t="s">
        <v>124</v>
      </c>
      <c r="J127" s="62"/>
      <c r="K127" s="25"/>
      <c r="L127" s="59"/>
      <c r="N127" s="61"/>
      <c r="O127" s="61"/>
      <c r="AH127" s="21" t="str">
        <f t="array" ref="AH127">IFERROR(SMALL(IF((CHOOSE({1,2},tranche1,tranche2)&gt;=Y$5)*(CHOOSE({1,2},tranche1,tranche2)&lt;=Z$5)=1,CHOOSE({1,2},tranche1,tranche2),""),ROW(X125)),"")</f>
        <v/>
      </c>
      <c r="AI127" s="21" t="str">
        <f t="array" ref="AI127">IFERROR(SMALL(IF((CHOOSE({1,2},tranche1,tranche2)&gt;=Y$6)*(CHOOSE({1,2},tranche1,tranche2)&lt;=Z$6)=1,CHOOSE({1,2},tranche1,tranche2),""),ROW(Y125)),"")</f>
        <v/>
      </c>
    </row>
    <row r="128" spans="1:35" x14ac:dyDescent="0.25">
      <c r="A128" s="6" t="s">
        <v>120</v>
      </c>
      <c r="B128" s="20" t="s">
        <v>59</v>
      </c>
      <c r="C128" s="58">
        <v>24</v>
      </c>
      <c r="D128" s="6"/>
      <c r="E128" s="63"/>
      <c r="F128" s="64"/>
      <c r="G128" s="6"/>
      <c r="H128" s="64"/>
      <c r="I128" s="6" t="s">
        <v>125</v>
      </c>
      <c r="J128" s="62"/>
      <c r="K128" s="25"/>
      <c r="L128" s="59"/>
      <c r="N128" s="61"/>
      <c r="O128" s="61"/>
      <c r="AH128" s="21" t="str">
        <f t="array" ref="AH128">IFERROR(SMALL(IF((CHOOSE({1,2},tranche1,tranche2)&gt;=Y$5)*(CHOOSE({1,2},tranche1,tranche2)&lt;=Z$5)=1,CHOOSE({1,2},tranche1,tranche2),""),ROW(X126)),"")</f>
        <v/>
      </c>
      <c r="AI128" s="21" t="str">
        <f t="array" ref="AI128">IFERROR(SMALL(IF((CHOOSE({1,2},tranche1,tranche2)&gt;=Y$6)*(CHOOSE({1,2},tranche1,tranche2)&lt;=Z$6)=1,CHOOSE({1,2},tranche1,tranche2),""),ROW(Y126)),"")</f>
        <v/>
      </c>
    </row>
    <row r="129" spans="1:35" x14ac:dyDescent="0.25">
      <c r="A129" s="6" t="s">
        <v>120</v>
      </c>
      <c r="B129" s="20" t="s">
        <v>62</v>
      </c>
      <c r="C129" s="58">
        <v>25</v>
      </c>
      <c r="D129" s="6"/>
      <c r="E129" s="63"/>
      <c r="F129" s="64"/>
      <c r="G129" s="6"/>
      <c r="H129" s="64"/>
      <c r="I129" s="6" t="s">
        <v>89</v>
      </c>
      <c r="J129" s="70"/>
      <c r="K129" s="25"/>
      <c r="L129" s="59"/>
      <c r="N129" s="61"/>
      <c r="O129" s="61"/>
      <c r="AH129" s="21" t="str">
        <f t="array" ref="AH129">IFERROR(SMALL(IF((CHOOSE({1,2},tranche1,tranche2)&gt;=Y$5)*(CHOOSE({1,2},tranche1,tranche2)&lt;=Z$5)=1,CHOOSE({1,2},tranche1,tranche2),""),ROW(X127)),"")</f>
        <v/>
      </c>
      <c r="AI129" s="21" t="str">
        <f t="array" ref="AI129">IFERROR(SMALL(IF((CHOOSE({1,2},tranche1,tranche2)&gt;=Y$6)*(CHOOSE({1,2},tranche1,tranche2)&lt;=Z$6)=1,CHOOSE({1,2},tranche1,tranche2),""),ROW(Y127)),"")</f>
        <v/>
      </c>
    </row>
    <row r="130" spans="1:35" x14ac:dyDescent="0.25">
      <c r="A130" s="6" t="s">
        <v>120</v>
      </c>
      <c r="B130" s="20" t="s">
        <v>63</v>
      </c>
      <c r="C130" s="58">
        <v>26</v>
      </c>
      <c r="D130" s="6"/>
      <c r="E130" s="63"/>
      <c r="F130" s="64"/>
      <c r="G130" s="6"/>
      <c r="H130" s="64"/>
      <c r="I130" s="6"/>
      <c r="J130" s="70"/>
      <c r="K130" s="25"/>
      <c r="L130" s="59"/>
      <c r="N130" s="61"/>
      <c r="O130" s="61"/>
      <c r="AH130" s="21" t="str">
        <f t="array" ref="AH130">IFERROR(SMALL(IF((CHOOSE({1,2},tranche1,tranche2)&gt;=Y$5)*(CHOOSE({1,2},tranche1,tranche2)&lt;=Z$5)=1,CHOOSE({1,2},tranche1,tranche2),""),ROW(X128)),"")</f>
        <v/>
      </c>
      <c r="AI130" s="21" t="str">
        <f t="array" ref="AI130">IFERROR(SMALL(IF((CHOOSE({1,2},tranche1,tranche2)&gt;=Y$6)*(CHOOSE({1,2},tranche1,tranche2)&lt;=Z$6)=1,CHOOSE({1,2},tranche1,tranche2),""),ROW(Y128)),"")</f>
        <v/>
      </c>
    </row>
    <row r="131" spans="1:35" x14ac:dyDescent="0.25">
      <c r="A131" s="6" t="s">
        <v>120</v>
      </c>
      <c r="B131" s="20" t="s">
        <v>65</v>
      </c>
      <c r="C131" s="58">
        <v>27</v>
      </c>
      <c r="D131" s="6"/>
      <c r="E131" s="63"/>
      <c r="F131" s="64"/>
      <c r="G131" s="6"/>
      <c r="H131" s="64"/>
      <c r="I131" s="6"/>
      <c r="J131" s="70"/>
      <c r="K131" s="25"/>
      <c r="L131" s="59"/>
      <c r="N131" s="61"/>
      <c r="O131" s="61"/>
      <c r="AH131" s="21" t="str">
        <f t="array" ref="AH131">IFERROR(SMALL(IF((CHOOSE({1,2},tranche1,tranche2)&gt;=Y$5)*(CHOOSE({1,2},tranche1,tranche2)&lt;=Z$5)=1,CHOOSE({1,2},tranche1,tranche2),""),ROW(X129)),"")</f>
        <v/>
      </c>
      <c r="AI131" s="21" t="str">
        <f t="array" ref="AI131">IFERROR(SMALL(IF((CHOOSE({1,2},tranche1,tranche2)&gt;=Y$6)*(CHOOSE({1,2},tranche1,tranche2)&lt;=Z$6)=1,CHOOSE({1,2},tranche1,tranche2),""),ROW(Y129)),"")</f>
        <v/>
      </c>
    </row>
    <row r="132" spans="1:35" x14ac:dyDescent="0.25">
      <c r="A132" s="6" t="s">
        <v>120</v>
      </c>
      <c r="B132" s="20" t="s">
        <v>67</v>
      </c>
      <c r="C132" s="58"/>
      <c r="D132" s="6" t="s">
        <v>71</v>
      </c>
      <c r="E132" s="63"/>
      <c r="F132" s="59"/>
      <c r="G132" s="6"/>
      <c r="H132" s="64"/>
      <c r="I132" s="6"/>
      <c r="J132" s="70"/>
      <c r="K132" s="25"/>
      <c r="L132" s="59"/>
      <c r="N132" s="61"/>
      <c r="O132" s="61"/>
      <c r="AH132" s="21" t="str">
        <f t="array" ref="AH132">IFERROR(SMALL(IF((CHOOSE({1,2},tranche1,tranche2)&gt;=Y$5)*(CHOOSE({1,2},tranche1,tranche2)&lt;=Z$5)=1,CHOOSE({1,2},tranche1,tranche2),""),ROW(X130)),"")</f>
        <v/>
      </c>
      <c r="AI132" s="21" t="str">
        <f t="array" ref="AI132">IFERROR(SMALL(IF((CHOOSE({1,2},tranche1,tranche2)&gt;=Y$6)*(CHOOSE({1,2},tranche1,tranche2)&lt;=Z$6)=1,CHOOSE({1,2},tranche1,tranche2),""),ROW(Y130)),"")</f>
        <v/>
      </c>
    </row>
    <row r="133" spans="1:35" ht="15.75" thickBot="1" x14ac:dyDescent="0.3">
      <c r="A133" s="46" t="s">
        <v>120</v>
      </c>
      <c r="B133" s="71" t="s">
        <v>69</v>
      </c>
      <c r="C133" s="72"/>
      <c r="D133" s="46" t="s">
        <v>72</v>
      </c>
      <c r="E133" s="73"/>
      <c r="F133" s="49"/>
      <c r="G133" s="46"/>
      <c r="H133" s="74"/>
      <c r="I133" s="46"/>
      <c r="J133" s="75"/>
      <c r="K133" s="50"/>
      <c r="L133" s="76"/>
      <c r="N133" s="61"/>
      <c r="O133" s="61"/>
      <c r="AH133" s="21" t="str">
        <f t="array" ref="AH133">IFERROR(SMALL(IF((CHOOSE({1,2},tranche1,tranche2)&gt;=Y$5)*(CHOOSE({1,2},tranche1,tranche2)&lt;=Z$5)=1,CHOOSE({1,2},tranche1,tranche2),""),ROW(X131)),"")</f>
        <v/>
      </c>
      <c r="AI133" s="21" t="str">
        <f t="array" ref="AI133">IFERROR(SMALL(IF((CHOOSE({1,2},tranche1,tranche2)&gt;=Y$6)*(CHOOSE({1,2},tranche1,tranche2)&lt;=Z$6)=1,CHOOSE({1,2},tranche1,tranche2),""),ROW(Y131)),"")</f>
        <v/>
      </c>
    </row>
    <row r="134" spans="1:35" x14ac:dyDescent="0.25">
      <c r="AH134" s="21" t="str">
        <f t="array" ref="AH134">IFERROR(SMALL(IF((CHOOSE({1,2},tranche1,tranche2)&gt;=Y$5)*(CHOOSE({1,2},tranche1,tranche2)&lt;=Z$5)=1,CHOOSE({1,2},tranche1,tranche2),""),ROW(X132)),"")</f>
        <v/>
      </c>
      <c r="AI134" s="21" t="str">
        <f t="array" ref="AI134">IFERROR(SMALL(IF((CHOOSE({1,2},tranche1,tranche2)&gt;=Y$6)*(CHOOSE({1,2},tranche1,tranche2)&lt;=Z$6)=1,CHOOSE({1,2},tranche1,tranche2),""),ROW(Y132)),"")</f>
        <v/>
      </c>
    </row>
    <row r="135" spans="1:35" ht="18.75" x14ac:dyDescent="0.25">
      <c r="A135" s="222" t="s">
        <v>129</v>
      </c>
      <c r="B135" s="222"/>
      <c r="C135" s="222"/>
      <c r="D135" s="222"/>
      <c r="E135" s="222"/>
      <c r="F135" s="222"/>
      <c r="G135" s="222"/>
      <c r="H135" s="222"/>
      <c r="I135" s="222"/>
      <c r="J135" s="222"/>
      <c r="K135" s="222"/>
      <c r="L135" s="222"/>
      <c r="N135" s="53"/>
      <c r="O135" s="53"/>
      <c r="AH135" s="21" t="str">
        <f t="array" ref="AH135">IFERROR(SMALL(IF((CHOOSE({1,2},tranche1,tranche2)&gt;=Y$5)*(CHOOSE({1,2},tranche1,tranche2)&lt;=Z$5)=1,CHOOSE({1,2},tranche1,tranche2),""),ROW(X133)),"")</f>
        <v/>
      </c>
      <c r="AI135" s="21" t="str">
        <f t="array" ref="AI135">IFERROR(SMALL(IF((CHOOSE({1,2},tranche1,tranche2)&gt;=Y$6)*(CHOOSE({1,2},tranche1,tranche2)&lt;=Z$6)=1,CHOOSE({1,2},tranche1,tranche2),""),ROW(Y133)),"")</f>
        <v/>
      </c>
    </row>
    <row r="136" spans="1:35" ht="16.5" thickBot="1" x14ac:dyDescent="0.3">
      <c r="H136" s="54" t="s">
        <v>50</v>
      </c>
      <c r="AH136" s="21" t="str">
        <f t="array" ref="AH136">IFERROR(SMALL(IF((CHOOSE({1,2},tranche1,tranche2)&gt;=Y$5)*(CHOOSE({1,2},tranche1,tranche2)&lt;=Z$5)=1,CHOOSE({1,2},tranche1,tranche2),""),ROW(X134)),"")</f>
        <v/>
      </c>
      <c r="AI136" s="21" t="str">
        <f t="array" ref="AI136">IFERROR(SMALL(IF((CHOOSE({1,2},tranche1,tranche2)&gt;=Y$6)*(CHOOSE({1,2},tranche1,tranche2)&lt;=Z$6)=1,CHOOSE({1,2},tranche1,tranche2),""),ROW(Y134)),"")</f>
        <v/>
      </c>
    </row>
    <row r="137" spans="1:35" x14ac:dyDescent="0.25">
      <c r="A137" s="223" t="s">
        <v>51</v>
      </c>
      <c r="B137" s="224"/>
      <c r="C137" s="109" t="s">
        <v>52</v>
      </c>
      <c r="D137" s="223" t="s">
        <v>53</v>
      </c>
      <c r="E137" s="224"/>
      <c r="F137" s="109" t="s">
        <v>54</v>
      </c>
      <c r="G137" s="108" t="s">
        <v>55</v>
      </c>
      <c r="H137" s="109" t="s">
        <v>54</v>
      </c>
      <c r="I137" s="108" t="s">
        <v>56</v>
      </c>
      <c r="J137" s="109" t="s">
        <v>54</v>
      </c>
      <c r="K137" s="108" t="s">
        <v>57</v>
      </c>
      <c r="L137" s="109" t="s">
        <v>54</v>
      </c>
      <c r="N137" s="57"/>
      <c r="O137" s="57"/>
      <c r="AH137" s="21" t="str">
        <f t="array" ref="AH137">IFERROR(SMALL(IF((CHOOSE({1,2},tranche1,tranche2)&gt;=Y$5)*(CHOOSE({1,2},tranche1,tranche2)&lt;=Z$5)=1,CHOOSE({1,2},tranche1,tranche2),""),ROW(X135)),"")</f>
        <v/>
      </c>
      <c r="AI137" s="21" t="str">
        <f t="array" ref="AI137">IFERROR(SMALL(IF((CHOOSE({1,2},tranche1,tranche2)&gt;=Y$6)*(CHOOSE({1,2},tranche1,tranche2)&lt;=Z$6)=1,CHOOSE({1,2},tranche1,tranche2),""),ROW(Y135)),"")</f>
        <v/>
      </c>
    </row>
    <row r="138" spans="1:35" x14ac:dyDescent="0.25">
      <c r="A138" s="6" t="s">
        <v>130</v>
      </c>
      <c r="B138" s="20" t="s">
        <v>59</v>
      </c>
      <c r="C138" s="58">
        <v>2</v>
      </c>
      <c r="D138" s="6" t="s">
        <v>131</v>
      </c>
      <c r="E138" s="20">
        <v>1</v>
      </c>
      <c r="F138" s="59"/>
      <c r="G138" s="6" t="s">
        <v>132</v>
      </c>
      <c r="H138" s="59"/>
      <c r="I138" s="6" t="s">
        <v>133</v>
      </c>
      <c r="J138" s="60"/>
      <c r="K138" s="25"/>
      <c r="L138" s="59"/>
      <c r="N138" s="61"/>
      <c r="O138" s="61"/>
      <c r="AH138" s="21" t="str">
        <f t="array" ref="AH138">IFERROR(SMALL(IF((CHOOSE({1,2},tranche1,tranche2)&gt;=Y$5)*(CHOOSE({1,2},tranche1,tranche2)&lt;=Z$5)=1,CHOOSE({1,2},tranche1,tranche2),""),ROW(X136)),"")</f>
        <v/>
      </c>
      <c r="AI138" s="21" t="str">
        <f t="array" ref="AI138">IFERROR(SMALL(IF((CHOOSE({1,2},tranche1,tranche2)&gt;=Y$6)*(CHOOSE({1,2},tranche1,tranche2)&lt;=Z$6)=1,CHOOSE({1,2},tranche1,tranche2),""),ROW(Y136)),"")</f>
        <v/>
      </c>
    </row>
    <row r="139" spans="1:35" x14ac:dyDescent="0.25">
      <c r="A139" s="6" t="s">
        <v>130</v>
      </c>
      <c r="B139" s="20" t="s">
        <v>62</v>
      </c>
      <c r="C139" s="58">
        <v>3</v>
      </c>
      <c r="D139" s="6" t="s">
        <v>131</v>
      </c>
      <c r="E139" s="20">
        <v>2</v>
      </c>
      <c r="F139" s="59"/>
      <c r="G139" s="6" t="s">
        <v>134</v>
      </c>
      <c r="H139" s="59"/>
      <c r="I139" s="6" t="s">
        <v>133</v>
      </c>
      <c r="J139" s="60"/>
      <c r="K139" s="25"/>
      <c r="L139" s="59"/>
      <c r="N139" s="61"/>
      <c r="O139" s="61"/>
      <c r="AH139" s="21" t="str">
        <f t="array" ref="AH139">IFERROR(SMALL(IF((CHOOSE({1,2},tranche1,tranche2)&gt;=Y$5)*(CHOOSE({1,2},tranche1,tranche2)&lt;=Z$5)=1,CHOOSE({1,2},tranche1,tranche2),""),ROW(X137)),"")</f>
        <v/>
      </c>
      <c r="AI139" s="21" t="str">
        <f t="array" ref="AI139">IFERROR(SMALL(IF((CHOOSE({1,2},tranche1,tranche2)&gt;=Y$6)*(CHOOSE({1,2},tranche1,tranche2)&lt;=Z$6)=1,CHOOSE({1,2},tranche1,tranche2),""),ROW(Y137)),"")</f>
        <v/>
      </c>
    </row>
    <row r="140" spans="1:35" x14ac:dyDescent="0.25">
      <c r="A140" s="6" t="s">
        <v>130</v>
      </c>
      <c r="B140" s="20" t="s">
        <v>63</v>
      </c>
      <c r="C140" s="58">
        <v>4</v>
      </c>
      <c r="D140" s="6" t="s">
        <v>131</v>
      </c>
      <c r="E140" s="20">
        <v>3</v>
      </c>
      <c r="F140" s="59"/>
      <c r="G140" s="6" t="s">
        <v>135</v>
      </c>
      <c r="H140" s="59"/>
      <c r="I140" s="6" t="s">
        <v>136</v>
      </c>
      <c r="J140" s="62"/>
      <c r="K140" s="25"/>
      <c r="L140" s="59"/>
      <c r="N140" s="61"/>
      <c r="O140" s="61"/>
      <c r="AH140" s="21" t="str">
        <f t="array" ref="AH140">IFERROR(SMALL(IF((CHOOSE({1,2},tranche1,tranche2)&gt;=Y$5)*(CHOOSE({1,2},tranche1,tranche2)&lt;=Z$5)=1,CHOOSE({1,2},tranche1,tranche2),""),ROW(X138)),"")</f>
        <v/>
      </c>
      <c r="AI140" s="21" t="str">
        <f t="array" ref="AI140">IFERROR(SMALL(IF((CHOOSE({1,2},tranche1,tranche2)&gt;=Y$6)*(CHOOSE({1,2},tranche1,tranche2)&lt;=Z$6)=1,CHOOSE({1,2},tranche1,tranche2),""),ROW(Y138)),"")</f>
        <v/>
      </c>
    </row>
    <row r="141" spans="1:35" x14ac:dyDescent="0.25">
      <c r="A141" s="6" t="s">
        <v>130</v>
      </c>
      <c r="B141" s="20" t="s">
        <v>65</v>
      </c>
      <c r="C141" s="58">
        <v>5</v>
      </c>
      <c r="D141" s="6" t="s">
        <v>137</v>
      </c>
      <c r="E141" s="63"/>
      <c r="F141" s="64"/>
      <c r="G141" s="6" t="s">
        <v>89</v>
      </c>
      <c r="H141" s="59"/>
      <c r="I141" s="6" t="s">
        <v>136</v>
      </c>
      <c r="J141" s="62"/>
      <c r="K141" s="25"/>
      <c r="L141" s="59"/>
      <c r="N141" s="61"/>
      <c r="O141" s="61"/>
      <c r="AH141" s="21" t="str">
        <f t="array" ref="AH141">IFERROR(SMALL(IF((CHOOSE({1,2},tranche1,tranche2)&gt;=Y$5)*(CHOOSE({1,2},tranche1,tranche2)&lt;=Z$5)=1,CHOOSE({1,2},tranche1,tranche2),""),ROW(X139)),"")</f>
        <v/>
      </c>
      <c r="AI141" s="21" t="str">
        <f t="array" ref="AI141">IFERROR(SMALL(IF((CHOOSE({1,2},tranche1,tranche2)&gt;=Y$6)*(CHOOSE({1,2},tranche1,tranche2)&lt;=Z$6)=1,CHOOSE({1,2},tranche1,tranche2),""),ROW(Y139)),"")</f>
        <v/>
      </c>
    </row>
    <row r="142" spans="1:35" x14ac:dyDescent="0.25">
      <c r="A142" s="6" t="s">
        <v>130</v>
      </c>
      <c r="B142" s="20" t="s">
        <v>67</v>
      </c>
      <c r="C142" s="58">
        <v>6</v>
      </c>
      <c r="D142" s="6" t="s">
        <v>138</v>
      </c>
      <c r="E142" s="63"/>
      <c r="F142" s="64"/>
      <c r="G142" s="6" t="s">
        <v>139</v>
      </c>
      <c r="H142" s="64"/>
      <c r="I142" s="6" t="s">
        <v>136</v>
      </c>
      <c r="J142" s="70"/>
      <c r="K142" s="25"/>
      <c r="L142" s="59"/>
      <c r="N142" s="61"/>
      <c r="O142" s="61"/>
      <c r="AH142" s="21" t="str">
        <f t="array" ref="AH142">IFERROR(SMALL(IF((CHOOSE({1,2},tranche1,tranche2)&gt;=Y$5)*(CHOOSE({1,2},tranche1,tranche2)&lt;=Z$5)=1,CHOOSE({1,2},tranche1,tranche2),""),ROW(X140)),"")</f>
        <v/>
      </c>
      <c r="AI142" s="21" t="str">
        <f t="array" ref="AI142">IFERROR(SMALL(IF((CHOOSE({1,2},tranche1,tranche2)&gt;=Y$6)*(CHOOSE({1,2},tranche1,tranche2)&lt;=Z$6)=1,CHOOSE({1,2},tranche1,tranche2),""),ROW(Y140)),"")</f>
        <v/>
      </c>
    </row>
    <row r="143" spans="1:35" x14ac:dyDescent="0.25">
      <c r="A143" s="6" t="s">
        <v>130</v>
      </c>
      <c r="B143" s="20" t="s">
        <v>69</v>
      </c>
      <c r="C143" s="66">
        <v>7</v>
      </c>
      <c r="D143" s="6"/>
      <c r="E143" s="63"/>
      <c r="F143" s="64"/>
      <c r="G143" s="6" t="s">
        <v>140</v>
      </c>
      <c r="H143" s="64"/>
      <c r="I143" s="6" t="s">
        <v>132</v>
      </c>
      <c r="J143" s="62"/>
      <c r="K143" s="25"/>
      <c r="L143" s="59"/>
      <c r="N143" s="61"/>
      <c r="O143" s="61"/>
      <c r="AH143" s="21" t="str">
        <f t="array" ref="AH143">IFERROR(SMALL(IF((CHOOSE({1,2},tranche1,tranche2)&gt;=Y$5)*(CHOOSE({1,2},tranche1,tranche2)&lt;=Z$5)=1,CHOOSE({1,2},tranche1,tranche2),""),ROW(X141)),"")</f>
        <v/>
      </c>
      <c r="AI143" s="21" t="str">
        <f t="array" ref="AI143">IFERROR(SMALL(IF((CHOOSE({1,2},tranche1,tranche2)&gt;=Y$6)*(CHOOSE({1,2},tranche1,tranche2)&lt;=Z$6)=1,CHOOSE({1,2},tranche1,tranche2),""),ROW(Y141)),"")</f>
        <v/>
      </c>
    </row>
    <row r="144" spans="1:35" x14ac:dyDescent="0.25">
      <c r="A144" s="110" t="s">
        <v>70</v>
      </c>
      <c r="B144" s="111"/>
      <c r="C144" s="112" t="s">
        <v>52</v>
      </c>
      <c r="D144" s="6"/>
      <c r="E144" s="63"/>
      <c r="F144" s="64"/>
      <c r="G144" s="6" t="s">
        <v>141</v>
      </c>
      <c r="H144" s="64"/>
      <c r="I144" s="6" t="s">
        <v>134</v>
      </c>
      <c r="J144" s="62"/>
      <c r="K144" s="25"/>
      <c r="L144" s="59"/>
      <c r="N144" s="61"/>
      <c r="O144" s="61"/>
      <c r="AH144" s="21" t="str">
        <f t="array" ref="AH144">IFERROR(SMALL(IF((CHOOSE({1,2},tranche1,tranche2)&gt;=Y$5)*(CHOOSE({1,2},tranche1,tranche2)&lt;=Z$5)=1,CHOOSE({1,2},tranche1,tranche2),""),ROW(X142)),"")</f>
        <v/>
      </c>
      <c r="AI144" s="21" t="str">
        <f t="array" ref="AI144">IFERROR(SMALL(IF((CHOOSE({1,2},tranche1,tranche2)&gt;=Y$6)*(CHOOSE({1,2},tranche1,tranche2)&lt;=Z$6)=1,CHOOSE({1,2},tranche1,tranche2),""),ROW(Y142)),"")</f>
        <v/>
      </c>
    </row>
    <row r="145" spans="1:35" x14ac:dyDescent="0.25">
      <c r="A145" s="6" t="s">
        <v>130</v>
      </c>
      <c r="B145" s="20" t="s">
        <v>59</v>
      </c>
      <c r="C145" s="58">
        <v>8</v>
      </c>
      <c r="D145" s="6"/>
      <c r="E145" s="63"/>
      <c r="F145" s="64"/>
      <c r="G145" s="6"/>
      <c r="H145" s="64"/>
      <c r="I145" s="6" t="s">
        <v>135</v>
      </c>
      <c r="J145" s="62"/>
      <c r="K145" s="25"/>
      <c r="L145" s="59"/>
      <c r="N145" s="61"/>
      <c r="O145" s="61"/>
      <c r="AH145" s="21" t="str">
        <f t="array" ref="AH145">IFERROR(SMALL(IF((CHOOSE({1,2},tranche1,tranche2)&gt;=Y$5)*(CHOOSE({1,2},tranche1,tranche2)&lt;=Z$5)=1,CHOOSE({1,2},tranche1,tranche2),""),ROW(X143)),"")</f>
        <v/>
      </c>
      <c r="AI145" s="21" t="str">
        <f t="array" ref="AI145">IFERROR(SMALL(IF((CHOOSE({1,2},tranche1,tranche2)&gt;=Y$6)*(CHOOSE({1,2},tranche1,tranche2)&lt;=Z$6)=1,CHOOSE({1,2},tranche1,tranche2),""),ROW(Y143)),"")</f>
        <v/>
      </c>
    </row>
    <row r="146" spans="1:35" x14ac:dyDescent="0.25">
      <c r="A146" s="6" t="s">
        <v>130</v>
      </c>
      <c r="B146" s="20" t="s">
        <v>62</v>
      </c>
      <c r="C146" s="58"/>
      <c r="D146" s="6"/>
      <c r="E146" s="63"/>
      <c r="F146" s="64"/>
      <c r="G146" s="6"/>
      <c r="H146" s="64"/>
      <c r="I146" s="6" t="s">
        <v>89</v>
      </c>
      <c r="J146" s="70"/>
      <c r="K146" s="25"/>
      <c r="L146" s="59"/>
      <c r="N146" s="61"/>
      <c r="O146" s="61"/>
      <c r="AH146" s="21" t="str">
        <f t="array" ref="AH146">IFERROR(SMALL(IF((CHOOSE({1,2},tranche1,tranche2)&gt;=Y$5)*(CHOOSE({1,2},tranche1,tranche2)&lt;=Z$5)=1,CHOOSE({1,2},tranche1,tranche2),""),ROW(X144)),"")</f>
        <v/>
      </c>
      <c r="AI146" s="21" t="str">
        <f t="array" ref="AI146">IFERROR(SMALL(IF((CHOOSE({1,2},tranche1,tranche2)&gt;=Y$6)*(CHOOSE({1,2},tranche1,tranche2)&lt;=Z$6)=1,CHOOSE({1,2},tranche1,tranche2),""),ROW(Y144)),"")</f>
        <v/>
      </c>
    </row>
    <row r="147" spans="1:35" x14ac:dyDescent="0.25">
      <c r="A147" s="6" t="s">
        <v>130</v>
      </c>
      <c r="B147" s="20" t="s">
        <v>63</v>
      </c>
      <c r="C147" s="58"/>
      <c r="D147" s="6"/>
      <c r="E147" s="63"/>
      <c r="F147" s="64"/>
      <c r="G147" s="6"/>
      <c r="H147" s="64"/>
      <c r="I147" s="6" t="s">
        <v>139</v>
      </c>
      <c r="J147" s="70"/>
      <c r="K147" s="25"/>
      <c r="L147" s="59"/>
      <c r="N147" s="61"/>
      <c r="O147" s="61"/>
      <c r="AH147" s="21" t="str">
        <f t="array" ref="AH147">IFERROR(SMALL(IF((CHOOSE({1,2},tranche1,tranche2)&gt;=Y$5)*(CHOOSE({1,2},tranche1,tranche2)&lt;=Z$5)=1,CHOOSE({1,2},tranche1,tranche2),""),ROW(X145)),"")</f>
        <v/>
      </c>
      <c r="AI147" s="21" t="str">
        <f t="array" ref="AI147">IFERROR(SMALL(IF((CHOOSE({1,2},tranche1,tranche2)&gt;=Y$6)*(CHOOSE({1,2},tranche1,tranche2)&lt;=Z$6)=1,CHOOSE({1,2},tranche1,tranche2),""),ROW(Y145)),"")</f>
        <v/>
      </c>
    </row>
    <row r="148" spans="1:35" x14ac:dyDescent="0.25">
      <c r="A148" s="6" t="s">
        <v>130</v>
      </c>
      <c r="B148" s="20" t="s">
        <v>65</v>
      </c>
      <c r="C148" s="58"/>
      <c r="D148" s="6"/>
      <c r="E148" s="63"/>
      <c r="F148" s="64"/>
      <c r="G148" s="6"/>
      <c r="H148" s="64"/>
      <c r="I148" s="6" t="s">
        <v>140</v>
      </c>
      <c r="J148" s="70"/>
      <c r="K148" s="25"/>
      <c r="L148" s="59"/>
      <c r="N148" s="61"/>
      <c r="O148" s="61"/>
      <c r="AH148" s="21" t="str">
        <f t="array" ref="AH148">IFERROR(SMALL(IF((CHOOSE({1,2},tranche1,tranche2)&gt;=Y$5)*(CHOOSE({1,2},tranche1,tranche2)&lt;=Z$5)=1,CHOOSE({1,2},tranche1,tranche2),""),ROW(X146)),"")</f>
        <v/>
      </c>
      <c r="AI148" s="21" t="str">
        <f t="array" ref="AI148">IFERROR(SMALL(IF((CHOOSE({1,2},tranche1,tranche2)&gt;=Y$6)*(CHOOSE({1,2},tranche1,tranche2)&lt;=Z$6)=1,CHOOSE({1,2},tranche1,tranche2),""),ROW(Y146)),"")</f>
        <v/>
      </c>
    </row>
    <row r="149" spans="1:35" x14ac:dyDescent="0.25">
      <c r="A149" s="6" t="s">
        <v>130</v>
      </c>
      <c r="B149" s="20" t="s">
        <v>67</v>
      </c>
      <c r="C149" s="58"/>
      <c r="D149" s="6" t="s">
        <v>71</v>
      </c>
      <c r="E149" s="63"/>
      <c r="F149" s="59"/>
      <c r="G149" s="6"/>
      <c r="H149" s="64"/>
      <c r="I149" s="6" t="s">
        <v>141</v>
      </c>
      <c r="J149" s="70"/>
      <c r="K149" s="25"/>
      <c r="L149" s="59"/>
      <c r="N149" s="61"/>
      <c r="O149" s="61"/>
      <c r="AH149" s="21" t="str">
        <f t="array" ref="AH149">IFERROR(SMALL(IF((CHOOSE({1,2},tranche1,tranche2)&gt;=Y$5)*(CHOOSE({1,2},tranche1,tranche2)&lt;=Z$5)=1,CHOOSE({1,2},tranche1,tranche2),""),ROW(X147)),"")</f>
        <v/>
      </c>
      <c r="AI149" s="21" t="str">
        <f t="array" ref="AI149">IFERROR(SMALL(IF((CHOOSE({1,2},tranche1,tranche2)&gt;=Y$6)*(CHOOSE({1,2},tranche1,tranche2)&lt;=Z$6)=1,CHOOSE({1,2},tranche1,tranche2),""),ROW(Y147)),"")</f>
        <v/>
      </c>
    </row>
    <row r="150" spans="1:35" ht="15.75" thickBot="1" x14ac:dyDescent="0.3">
      <c r="A150" s="46" t="s">
        <v>130</v>
      </c>
      <c r="B150" s="71" t="s">
        <v>69</v>
      </c>
      <c r="C150" s="72"/>
      <c r="D150" s="46" t="s">
        <v>72</v>
      </c>
      <c r="E150" s="73"/>
      <c r="F150" s="49"/>
      <c r="G150" s="46"/>
      <c r="H150" s="74"/>
      <c r="I150" s="46"/>
      <c r="J150" s="75"/>
      <c r="K150" s="50"/>
      <c r="L150" s="76"/>
      <c r="N150" s="61"/>
      <c r="O150" s="61"/>
      <c r="AH150" s="21" t="str">
        <f t="array" ref="AH150">IFERROR(SMALL(IF((CHOOSE({1,2},tranche1,tranche2)&gt;=Y$5)*(CHOOSE({1,2},tranche1,tranche2)&lt;=Z$5)=1,CHOOSE({1,2},tranche1,tranche2),""),ROW(X148)),"")</f>
        <v/>
      </c>
      <c r="AI150" s="21" t="str">
        <f t="array" ref="AI150">IFERROR(SMALL(IF((CHOOSE({1,2},tranche1,tranche2)&gt;=Y$6)*(CHOOSE({1,2},tranche1,tranche2)&lt;=Z$6)=1,CHOOSE({1,2},tranche1,tranche2),""),ROW(Y148)),"")</f>
        <v/>
      </c>
    </row>
    <row r="151" spans="1:35" x14ac:dyDescent="0.25">
      <c r="AH151" s="21" t="str">
        <f t="array" ref="AH151">IFERROR(SMALL(IF((CHOOSE({1,2},tranche1,tranche2)&gt;=Y$5)*(CHOOSE({1,2},tranche1,tranche2)&lt;=Z$5)=1,CHOOSE({1,2},tranche1,tranche2),""),ROW(X149)),"")</f>
        <v/>
      </c>
      <c r="AI151" s="21" t="str">
        <f t="array" ref="AI151">IFERROR(SMALL(IF((CHOOSE({1,2},tranche1,tranche2)&gt;=Y$6)*(CHOOSE({1,2},tranche1,tranche2)&lt;=Z$6)=1,CHOOSE({1,2},tranche1,tranche2),""),ROW(Y149)),"")</f>
        <v/>
      </c>
    </row>
    <row r="152" spans="1:35" ht="18.75" x14ac:dyDescent="0.25">
      <c r="A152" s="225" t="s">
        <v>142</v>
      </c>
      <c r="B152" s="225"/>
      <c r="C152" s="225"/>
      <c r="D152" s="225"/>
      <c r="E152" s="225"/>
      <c r="F152" s="225"/>
      <c r="G152" s="225"/>
      <c r="H152" s="225"/>
      <c r="I152" s="225"/>
      <c r="J152" s="225"/>
      <c r="K152" s="225"/>
      <c r="L152" s="225"/>
      <c r="N152" s="53"/>
      <c r="O152" s="53"/>
      <c r="AH152" s="21" t="str">
        <f t="array" ref="AH152">IFERROR(SMALL(IF((CHOOSE({1,2},tranche1,tranche2)&gt;=Y$5)*(CHOOSE({1,2},tranche1,tranche2)&lt;=Z$5)=1,CHOOSE({1,2},tranche1,tranche2),""),ROW(X150)),"")</f>
        <v/>
      </c>
      <c r="AI152" s="21" t="str">
        <f t="array" ref="AI152">IFERROR(SMALL(IF((CHOOSE({1,2},tranche1,tranche2)&gt;=Y$6)*(CHOOSE({1,2},tranche1,tranche2)&lt;=Z$6)=1,CHOOSE({1,2},tranche1,tranche2),""),ROW(Y150)),"")</f>
        <v/>
      </c>
    </row>
    <row r="153" spans="1:35" ht="15.75" thickBot="1" x14ac:dyDescent="0.3">
      <c r="AH153" s="21" t="str">
        <f t="array" ref="AH153">IFERROR(SMALL(IF((CHOOSE({1,2},tranche1,tranche2)&gt;=Y$5)*(CHOOSE({1,2},tranche1,tranche2)&lt;=Z$5)=1,CHOOSE({1,2},tranche1,tranche2),""),ROW(X151)),"")</f>
        <v/>
      </c>
      <c r="AI153" s="21" t="str">
        <f t="array" ref="AI153">IFERROR(SMALL(IF((CHOOSE({1,2},tranche1,tranche2)&gt;=Y$6)*(CHOOSE({1,2},tranche1,tranche2)&lt;=Z$6)=1,CHOOSE({1,2},tranche1,tranche2),""),ROW(Y151)),"")</f>
        <v/>
      </c>
    </row>
    <row r="154" spans="1:35" x14ac:dyDescent="0.25">
      <c r="A154" s="226" t="s">
        <v>51</v>
      </c>
      <c r="B154" s="227"/>
      <c r="C154" s="114" t="s">
        <v>52</v>
      </c>
      <c r="D154" s="226" t="s">
        <v>53</v>
      </c>
      <c r="E154" s="227"/>
      <c r="F154" s="114" t="s">
        <v>54</v>
      </c>
      <c r="G154" s="113" t="s">
        <v>55</v>
      </c>
      <c r="H154" s="114" t="s">
        <v>54</v>
      </c>
      <c r="I154" s="113" t="s">
        <v>56</v>
      </c>
      <c r="J154" s="114" t="s">
        <v>54</v>
      </c>
      <c r="K154" s="113" t="s">
        <v>57</v>
      </c>
      <c r="L154" s="114" t="s">
        <v>54</v>
      </c>
      <c r="N154" s="57"/>
      <c r="O154" s="57"/>
      <c r="AH154" s="21" t="str">
        <f t="array" ref="AH154">IFERROR(SMALL(IF((CHOOSE({1,2},tranche1,tranche2)&gt;=Y$5)*(CHOOSE({1,2},tranche1,tranche2)&lt;=Z$5)=1,CHOOSE({1,2},tranche1,tranche2),""),ROW(X152)),"")</f>
        <v/>
      </c>
      <c r="AI154" s="21" t="str">
        <f t="array" ref="AI154">IFERROR(SMALL(IF((CHOOSE({1,2},tranche1,tranche2)&gt;=Y$6)*(CHOOSE({1,2},tranche1,tranche2)&lt;=Z$6)=1,CHOOSE({1,2},tranche1,tranche2),""),ROW(Y152)),"")</f>
        <v/>
      </c>
    </row>
    <row r="155" spans="1:35" x14ac:dyDescent="0.25">
      <c r="A155" s="6" t="s">
        <v>143</v>
      </c>
      <c r="B155" s="20" t="s">
        <v>59</v>
      </c>
      <c r="C155" s="58">
        <v>40</v>
      </c>
      <c r="D155" s="6" t="s">
        <v>144</v>
      </c>
      <c r="E155" s="20">
        <v>1</v>
      </c>
      <c r="F155" s="59"/>
      <c r="G155" s="6"/>
      <c r="H155" s="59"/>
      <c r="I155" s="6" t="s">
        <v>145</v>
      </c>
      <c r="J155" s="60"/>
      <c r="K155" s="25"/>
      <c r="L155" s="59"/>
      <c r="N155" s="61"/>
      <c r="O155" s="61"/>
      <c r="AH155" s="21" t="str">
        <f t="array" ref="AH155">IFERROR(SMALL(IF((CHOOSE({1,2},tranche1,tranche2)&gt;=Y$5)*(CHOOSE({1,2},tranche1,tranche2)&lt;=Z$5)=1,CHOOSE({1,2},tranche1,tranche2),""),ROW(X153)),"")</f>
        <v/>
      </c>
      <c r="AI155" s="21" t="str">
        <f t="array" ref="AI155">IFERROR(SMALL(IF((CHOOSE({1,2},tranche1,tranche2)&gt;=Y$6)*(CHOOSE({1,2},tranche1,tranche2)&lt;=Z$6)=1,CHOOSE({1,2},tranche1,tranche2),""),ROW(Y153)),"")</f>
        <v/>
      </c>
    </row>
    <row r="156" spans="1:35" x14ac:dyDescent="0.25">
      <c r="A156" s="6" t="s">
        <v>143</v>
      </c>
      <c r="B156" s="20" t="s">
        <v>62</v>
      </c>
      <c r="C156" s="58">
        <v>41</v>
      </c>
      <c r="D156" s="6" t="s">
        <v>144</v>
      </c>
      <c r="E156" s="20">
        <v>2</v>
      </c>
      <c r="F156" s="59"/>
      <c r="G156" s="6"/>
      <c r="H156" s="59"/>
      <c r="I156" s="6" t="s">
        <v>145</v>
      </c>
      <c r="J156" s="60"/>
      <c r="K156" s="25"/>
      <c r="L156" s="59"/>
      <c r="N156" s="61"/>
      <c r="O156" s="61"/>
      <c r="AH156" s="21" t="str">
        <f t="array" ref="AH156">IFERROR(SMALL(IF((CHOOSE({1,2},tranche1,tranche2)&gt;=Y$5)*(CHOOSE({1,2},tranche1,tranche2)&lt;=Z$5)=1,CHOOSE({1,2},tranche1,tranche2),""),ROW(X154)),"")</f>
        <v/>
      </c>
      <c r="AI156" s="21" t="str">
        <f t="array" ref="AI156">IFERROR(SMALL(IF((CHOOSE({1,2},tranche1,tranche2)&gt;=Y$6)*(CHOOSE({1,2},tranche1,tranche2)&lt;=Z$6)=1,CHOOSE({1,2},tranche1,tranche2),""),ROW(Y154)),"")</f>
        <v/>
      </c>
    </row>
    <row r="157" spans="1:35" x14ac:dyDescent="0.25">
      <c r="A157" s="6" t="s">
        <v>143</v>
      </c>
      <c r="B157" s="20" t="s">
        <v>63</v>
      </c>
      <c r="C157" s="58">
        <v>42</v>
      </c>
      <c r="D157" s="6" t="s">
        <v>144</v>
      </c>
      <c r="E157" s="20">
        <v>3</v>
      </c>
      <c r="F157" s="59"/>
      <c r="G157" s="6"/>
      <c r="H157" s="59"/>
      <c r="I157" s="6" t="s">
        <v>146</v>
      </c>
      <c r="J157" s="62"/>
      <c r="K157" s="25"/>
      <c r="L157" s="59"/>
      <c r="N157" s="61"/>
      <c r="O157" s="61"/>
      <c r="AH157" s="21" t="str">
        <f t="array" ref="AH157">IFERROR(SMALL(IF((CHOOSE({1,2},tranche1,tranche2)&gt;=Y$5)*(CHOOSE({1,2},tranche1,tranche2)&lt;=Z$5)=1,CHOOSE({1,2},tranche1,tranche2),""),ROW(X155)),"")</f>
        <v/>
      </c>
      <c r="AI157" s="21" t="str">
        <f t="array" ref="AI157">IFERROR(SMALL(IF((CHOOSE({1,2},tranche1,tranche2)&gt;=Y$6)*(CHOOSE({1,2},tranche1,tranche2)&lt;=Z$6)=1,CHOOSE({1,2},tranche1,tranche2),""),ROW(Y155)),"")</f>
        <v/>
      </c>
    </row>
    <row r="158" spans="1:35" x14ac:dyDescent="0.25">
      <c r="A158" s="6" t="s">
        <v>143</v>
      </c>
      <c r="B158" s="20" t="s">
        <v>65</v>
      </c>
      <c r="C158" s="58">
        <v>45</v>
      </c>
      <c r="D158" s="6" t="s">
        <v>147</v>
      </c>
      <c r="E158" s="63"/>
      <c r="F158" s="64"/>
      <c r="G158" s="6"/>
      <c r="H158" s="59"/>
      <c r="I158" s="6" t="s">
        <v>146</v>
      </c>
      <c r="J158" s="62"/>
      <c r="K158" s="25"/>
      <c r="L158" s="59"/>
      <c r="N158" s="61"/>
      <c r="O158" s="61"/>
      <c r="AH158" s="21" t="str">
        <f t="array" ref="AH158">IFERROR(SMALL(IF((CHOOSE({1,2},tranche1,tranche2)&gt;=Y$5)*(CHOOSE({1,2},tranche1,tranche2)&lt;=Z$5)=1,CHOOSE({1,2},tranche1,tranche2),""),ROW(X156)),"")</f>
        <v/>
      </c>
      <c r="AI158" s="21" t="str">
        <f t="array" ref="AI158">IFERROR(SMALL(IF((CHOOSE({1,2},tranche1,tranche2)&gt;=Y$6)*(CHOOSE({1,2},tranche1,tranche2)&lt;=Z$6)=1,CHOOSE({1,2},tranche1,tranche2),""),ROW(Y156)),"")</f>
        <v/>
      </c>
    </row>
    <row r="159" spans="1:35" x14ac:dyDescent="0.25">
      <c r="A159" s="6" t="s">
        <v>143</v>
      </c>
      <c r="B159" s="20" t="s">
        <v>67</v>
      </c>
      <c r="C159" s="58">
        <v>46</v>
      </c>
      <c r="D159" s="6" t="s">
        <v>148</v>
      </c>
      <c r="E159" s="63"/>
      <c r="F159" s="64"/>
      <c r="G159" s="6"/>
      <c r="H159" s="64"/>
      <c r="I159" s="6" t="s">
        <v>146</v>
      </c>
      <c r="J159" s="70"/>
      <c r="K159" s="25"/>
      <c r="L159" s="59"/>
      <c r="N159" s="61"/>
      <c r="O159" s="61"/>
      <c r="AH159" s="21" t="str">
        <f t="array" ref="AH159">IFERROR(SMALL(IF((CHOOSE({1,2},tranche1,tranche2)&gt;=Y$5)*(CHOOSE({1,2},tranche1,tranche2)&lt;=Z$5)=1,CHOOSE({1,2},tranche1,tranche2),""),ROW(X157)),"")</f>
        <v/>
      </c>
      <c r="AI159" s="21" t="str">
        <f t="array" ref="AI159">IFERROR(SMALL(IF((CHOOSE({1,2},tranche1,tranche2)&gt;=Y$6)*(CHOOSE({1,2},tranche1,tranche2)&lt;=Z$6)=1,CHOOSE({1,2},tranche1,tranche2),""),ROW(Y157)),"")</f>
        <v/>
      </c>
    </row>
    <row r="160" spans="1:35" x14ac:dyDescent="0.25">
      <c r="A160" s="6" t="s">
        <v>143</v>
      </c>
      <c r="B160" s="20" t="s">
        <v>69</v>
      </c>
      <c r="C160" s="66">
        <v>47</v>
      </c>
      <c r="D160" s="6"/>
      <c r="E160" s="63"/>
      <c r="F160" s="64"/>
      <c r="G160" s="6"/>
      <c r="H160" s="64"/>
      <c r="I160" s="6"/>
      <c r="J160" s="62"/>
      <c r="K160" s="25"/>
      <c r="L160" s="59"/>
      <c r="N160" s="61"/>
      <c r="O160" s="61"/>
      <c r="AH160" s="21" t="str">
        <f t="array" ref="AH160">IFERROR(SMALL(IF((CHOOSE({1,2},tranche1,tranche2)&gt;=Y$5)*(CHOOSE({1,2},tranche1,tranche2)&lt;=Z$5)=1,CHOOSE({1,2},tranche1,tranche2),""),ROW(X158)),"")</f>
        <v/>
      </c>
      <c r="AI160" s="21" t="str">
        <f t="array" ref="AI160">IFERROR(SMALL(IF((CHOOSE({1,2},tranche1,tranche2)&gt;=Y$6)*(CHOOSE({1,2},tranche1,tranche2)&lt;=Z$6)=1,CHOOSE({1,2},tranche1,tranche2),""),ROW(Y158)),"")</f>
        <v/>
      </c>
    </row>
    <row r="161" spans="1:35" x14ac:dyDescent="0.25">
      <c r="A161" s="6" t="s">
        <v>143</v>
      </c>
      <c r="B161" s="20" t="s">
        <v>149</v>
      </c>
      <c r="C161" s="66">
        <v>10</v>
      </c>
      <c r="D161" s="6"/>
      <c r="E161" s="63"/>
      <c r="F161" s="64"/>
      <c r="G161" s="6"/>
      <c r="H161" s="64"/>
      <c r="I161" s="6"/>
      <c r="J161" s="62"/>
      <c r="K161" s="25"/>
      <c r="L161" s="59"/>
      <c r="N161" s="61"/>
      <c r="O161" s="61"/>
      <c r="AH161" s="21" t="str">
        <f t="array" ref="AH161">IFERROR(SMALL(IF((CHOOSE({1,2},tranche1,tranche2)&gt;=Y$5)*(CHOOSE({1,2},tranche1,tranche2)&lt;=Z$5)=1,CHOOSE({1,2},tranche1,tranche2),""),ROW(X159)),"")</f>
        <v/>
      </c>
      <c r="AI161" s="21" t="str">
        <f t="array" ref="AI161">IFERROR(SMALL(IF((CHOOSE({1,2},tranche1,tranche2)&gt;=Y$6)*(CHOOSE({1,2},tranche1,tranche2)&lt;=Z$6)=1,CHOOSE({1,2},tranche1,tranche2),""),ROW(Y159)),"")</f>
        <v/>
      </c>
    </row>
    <row r="162" spans="1:35" x14ac:dyDescent="0.25">
      <c r="A162" s="6" t="s">
        <v>143</v>
      </c>
      <c r="B162" s="20" t="s">
        <v>150</v>
      </c>
      <c r="C162" s="58">
        <v>11</v>
      </c>
      <c r="D162" s="6"/>
      <c r="E162" s="63"/>
      <c r="F162" s="64"/>
      <c r="G162" s="6"/>
      <c r="H162" s="64"/>
      <c r="I162" s="6"/>
      <c r="J162" s="62"/>
      <c r="K162" s="25"/>
      <c r="L162" s="59"/>
      <c r="N162" s="61"/>
      <c r="O162" s="61"/>
      <c r="AH162" s="21" t="str">
        <f t="array" ref="AH162">IFERROR(SMALL(IF((CHOOSE({1,2},tranche1,tranche2)&gt;=Y$5)*(CHOOSE({1,2},tranche1,tranche2)&lt;=Z$5)=1,CHOOSE({1,2},tranche1,tranche2),""),ROW(X160)),"")</f>
        <v/>
      </c>
      <c r="AI162" s="21" t="str">
        <f t="array" ref="AI162">IFERROR(SMALL(IF((CHOOSE({1,2},tranche1,tranche2)&gt;=Y$6)*(CHOOSE({1,2},tranche1,tranche2)&lt;=Z$6)=1,CHOOSE({1,2},tranche1,tranche2),""),ROW(Y160)),"")</f>
        <v/>
      </c>
    </row>
    <row r="163" spans="1:35" x14ac:dyDescent="0.25">
      <c r="A163" s="6" t="s">
        <v>143</v>
      </c>
      <c r="B163" s="20" t="s">
        <v>151</v>
      </c>
      <c r="C163" s="58">
        <v>12</v>
      </c>
      <c r="D163" s="6"/>
      <c r="E163" s="63"/>
      <c r="F163" s="64"/>
      <c r="G163" s="6"/>
      <c r="H163" s="64"/>
      <c r="I163" s="6"/>
      <c r="J163" s="70"/>
      <c r="K163" s="25"/>
      <c r="L163" s="59"/>
      <c r="N163" s="61"/>
      <c r="O163" s="61"/>
      <c r="AH163" s="21" t="str">
        <f t="array" ref="AH163">IFERROR(SMALL(IF((CHOOSE({1,2},tranche1,tranche2)&gt;=Y$5)*(CHOOSE({1,2},tranche1,tranche2)&lt;=Z$5)=1,CHOOSE({1,2},tranche1,tranche2),""),ROW(X161)),"")</f>
        <v/>
      </c>
      <c r="AI163" s="21" t="str">
        <f t="array" ref="AI163">IFERROR(SMALL(IF((CHOOSE({1,2},tranche1,tranche2)&gt;=Y$6)*(CHOOSE({1,2},tranche1,tranche2)&lt;=Z$6)=1,CHOOSE({1,2},tranche1,tranche2),""),ROW(Y161)),"")</f>
        <v/>
      </c>
    </row>
    <row r="164" spans="1:35" x14ac:dyDescent="0.25">
      <c r="A164" s="6" t="s">
        <v>143</v>
      </c>
      <c r="B164" s="20" t="s">
        <v>152</v>
      </c>
      <c r="C164" s="58">
        <v>13</v>
      </c>
      <c r="D164" s="6"/>
      <c r="E164" s="63"/>
      <c r="F164" s="64"/>
      <c r="G164" s="6"/>
      <c r="H164" s="64"/>
      <c r="I164" s="6"/>
      <c r="J164" s="70"/>
      <c r="K164" s="25"/>
      <c r="L164" s="59"/>
      <c r="N164" s="61"/>
      <c r="O164" s="61"/>
      <c r="AH164" s="21" t="str">
        <f t="array" ref="AH164">IFERROR(SMALL(IF((CHOOSE({1,2},tranche1,tranche2)&gt;=Y$5)*(CHOOSE({1,2},tranche1,tranche2)&lt;=Z$5)=1,CHOOSE({1,2},tranche1,tranche2),""),ROW(X162)),"")</f>
        <v/>
      </c>
      <c r="AI164" s="21" t="str">
        <f t="array" ref="AI164">IFERROR(SMALL(IF((CHOOSE({1,2},tranche1,tranche2)&gt;=Y$6)*(CHOOSE({1,2},tranche1,tranche2)&lt;=Z$6)=1,CHOOSE({1,2},tranche1,tranche2),""),ROW(Y162)),"")</f>
        <v/>
      </c>
    </row>
    <row r="165" spans="1:35" x14ac:dyDescent="0.25">
      <c r="A165" s="6" t="s">
        <v>143</v>
      </c>
      <c r="B165" s="20" t="s">
        <v>153</v>
      </c>
      <c r="C165" s="58">
        <v>20</v>
      </c>
      <c r="D165" s="6"/>
      <c r="E165" s="63"/>
      <c r="F165" s="64"/>
      <c r="G165" s="6"/>
      <c r="H165" s="64"/>
      <c r="I165" s="6"/>
      <c r="J165" s="70"/>
      <c r="K165" s="25"/>
      <c r="L165" s="59"/>
      <c r="N165" s="61"/>
      <c r="O165" s="61"/>
      <c r="AH165" s="21" t="str">
        <f t="array" ref="AH165">IFERROR(SMALL(IF((CHOOSE({1,2},tranche1,tranche2)&gt;=Y$5)*(CHOOSE({1,2},tranche1,tranche2)&lt;=Z$5)=1,CHOOSE({1,2},tranche1,tranche2),""),ROW(X163)),"")</f>
        <v/>
      </c>
      <c r="AI165" s="21" t="str">
        <f t="array" ref="AI165">IFERROR(SMALL(IF((CHOOSE({1,2},tranche1,tranche2)&gt;=Y$6)*(CHOOSE({1,2},tranche1,tranche2)&lt;=Z$6)=1,CHOOSE({1,2},tranche1,tranche2),""),ROW(Y163)),"")</f>
        <v/>
      </c>
    </row>
    <row r="166" spans="1:35" x14ac:dyDescent="0.25">
      <c r="A166" s="6" t="s">
        <v>143</v>
      </c>
      <c r="B166" s="20" t="s">
        <v>154</v>
      </c>
      <c r="C166" s="58">
        <v>21</v>
      </c>
      <c r="D166" s="6" t="s">
        <v>71</v>
      </c>
      <c r="E166" s="63"/>
      <c r="F166" s="59"/>
      <c r="G166" s="6"/>
      <c r="H166" s="64"/>
      <c r="I166" s="6"/>
      <c r="J166" s="70"/>
      <c r="K166" s="25"/>
      <c r="L166" s="59"/>
      <c r="N166" s="61"/>
      <c r="O166" s="61"/>
      <c r="AH166" s="21" t="str">
        <f t="array" ref="AH166">IFERROR(SMALL(IF((CHOOSE({1,2},tranche1,tranche2)&gt;=Y$5)*(CHOOSE({1,2},tranche1,tranche2)&lt;=Z$5)=1,CHOOSE({1,2},tranche1,tranche2),""),ROW(X164)),"")</f>
        <v/>
      </c>
      <c r="AI166" s="21" t="str">
        <f t="array" ref="AI166">IFERROR(SMALL(IF((CHOOSE({1,2},tranche1,tranche2)&gt;=Y$6)*(CHOOSE({1,2},tranche1,tranche2)&lt;=Z$6)=1,CHOOSE({1,2},tranche1,tranche2),""),ROW(Y164)),"")</f>
        <v/>
      </c>
    </row>
    <row r="167" spans="1:35" ht="15.75" thickBot="1" x14ac:dyDescent="0.3">
      <c r="A167" s="46" t="s">
        <v>143</v>
      </c>
      <c r="B167" s="71" t="s">
        <v>155</v>
      </c>
      <c r="C167" s="72"/>
      <c r="D167" s="46" t="s">
        <v>72</v>
      </c>
      <c r="E167" s="73"/>
      <c r="F167" s="49"/>
      <c r="G167" s="46"/>
      <c r="H167" s="74"/>
      <c r="I167" s="46"/>
      <c r="J167" s="75"/>
      <c r="K167" s="50"/>
      <c r="L167" s="76"/>
      <c r="N167" s="61"/>
      <c r="O167" s="61"/>
      <c r="AH167" s="21" t="str">
        <f t="array" ref="AH167">IFERROR(SMALL(IF((CHOOSE({1,2},tranche1,tranche2)&gt;=Y$5)*(CHOOSE({1,2},tranche1,tranche2)&lt;=Z$5)=1,CHOOSE({1,2},tranche1,tranche2),""),ROW(X165)),"")</f>
        <v/>
      </c>
      <c r="AI167" s="21" t="str">
        <f t="array" ref="AI167">IFERROR(SMALL(IF((CHOOSE({1,2},tranche1,tranche2)&gt;=Y$6)*(CHOOSE({1,2},tranche1,tranche2)&lt;=Z$6)=1,CHOOSE({1,2},tranche1,tranche2),""),ROW(Y165)),"")</f>
        <v/>
      </c>
    </row>
    <row r="168" spans="1:35" x14ac:dyDescent="0.25">
      <c r="AH168" s="21" t="str">
        <f t="array" ref="AH168">IFERROR(SMALL(IF((CHOOSE({1,2},tranche1,tranche2)&gt;=Y$5)*(CHOOSE({1,2},tranche1,tranche2)&lt;=Z$5)=1,CHOOSE({1,2},tranche1,tranche2),""),ROW(X166)),"")</f>
        <v/>
      </c>
      <c r="AI168" s="21" t="str">
        <f t="array" ref="AI168">IFERROR(SMALL(IF((CHOOSE({1,2},tranche1,tranche2)&gt;=Y$6)*(CHOOSE({1,2},tranche1,tranche2)&lt;=Z$6)=1,CHOOSE({1,2},tranche1,tranche2),""),ROW(Y166)),"")</f>
        <v/>
      </c>
    </row>
    <row r="169" spans="1:35" x14ac:dyDescent="0.25">
      <c r="AH169" s="21" t="str">
        <f t="array" ref="AH169">IFERROR(SMALL(IF((CHOOSE({1,2},tranche1,tranche2)&gt;=Y$5)*(CHOOSE({1,2},tranche1,tranche2)&lt;=Z$5)=1,CHOOSE({1,2},tranche1,tranche2),""),ROW(X167)),"")</f>
        <v/>
      </c>
      <c r="AI169" s="21" t="str">
        <f t="array" ref="AI169">IFERROR(SMALL(IF((CHOOSE({1,2},tranche1,tranche2)&gt;=Y$6)*(CHOOSE({1,2},tranche1,tranche2)&lt;=Z$6)=1,CHOOSE({1,2},tranche1,tranche2),""),ROW(Y167)),"")</f>
        <v/>
      </c>
    </row>
    <row r="170" spans="1:35" x14ac:dyDescent="0.25">
      <c r="AH170" s="21" t="str">
        <f t="array" ref="AH170">IFERROR(SMALL(IF((CHOOSE({1,2},tranche1,tranche2)&gt;=Y$5)*(CHOOSE({1,2},tranche1,tranche2)&lt;=Z$5)=1,CHOOSE({1,2},tranche1,tranche2),""),ROW(X168)),"")</f>
        <v/>
      </c>
      <c r="AI170" s="21" t="str">
        <f t="array" ref="AI170">IFERROR(SMALL(IF((CHOOSE({1,2},tranche1,tranche2)&gt;=Y$6)*(CHOOSE({1,2},tranche1,tranche2)&lt;=Z$6)=1,CHOOSE({1,2},tranche1,tranche2),""),ROW(Y168)),"")</f>
        <v/>
      </c>
    </row>
    <row r="171" spans="1:35" x14ac:dyDescent="0.25">
      <c r="AH171" s="21" t="str">
        <f t="array" ref="AH171">IFERROR(SMALL(IF((CHOOSE({1,2},tranche1,tranche2)&gt;=Y$5)*(CHOOSE({1,2},tranche1,tranche2)&lt;=Z$5)=1,CHOOSE({1,2},tranche1,tranche2),""),ROW(X169)),"")</f>
        <v/>
      </c>
      <c r="AI171" s="21" t="str">
        <f t="array" ref="AI171">IFERROR(SMALL(IF((CHOOSE({1,2},tranche1,tranche2)&gt;=Y$6)*(CHOOSE({1,2},tranche1,tranche2)&lt;=Z$6)=1,CHOOSE({1,2},tranche1,tranche2),""),ROW(Y169)),"")</f>
        <v/>
      </c>
    </row>
    <row r="172" spans="1:35" x14ac:dyDescent="0.25">
      <c r="AH172" s="21" t="str">
        <f t="array" ref="AH172">IFERROR(SMALL(IF((CHOOSE({1,2},tranche1,tranche2)&gt;=Y$5)*(CHOOSE({1,2},tranche1,tranche2)&lt;=Z$5)=1,CHOOSE({1,2},tranche1,tranche2),""),ROW(X170)),"")</f>
        <v/>
      </c>
      <c r="AI172" s="21" t="str">
        <f t="array" ref="AI172">IFERROR(SMALL(IF((CHOOSE({1,2},tranche1,tranche2)&gt;=Y$6)*(CHOOSE({1,2},tranche1,tranche2)&lt;=Z$6)=1,CHOOSE({1,2},tranche1,tranche2),""),ROW(Y170)),"")</f>
        <v/>
      </c>
    </row>
    <row r="173" spans="1:35" x14ac:dyDescent="0.25">
      <c r="AH173" s="21" t="str">
        <f t="array" ref="AH173">IFERROR(SMALL(IF((CHOOSE({1,2},tranche1,tranche2)&gt;=Y$5)*(CHOOSE({1,2},tranche1,tranche2)&lt;=Z$5)=1,CHOOSE({1,2},tranche1,tranche2),""),ROW(X171)),"")</f>
        <v/>
      </c>
      <c r="AI173" s="21" t="str">
        <f t="array" ref="AI173">IFERROR(SMALL(IF((CHOOSE({1,2},tranche1,tranche2)&gt;=Y$6)*(CHOOSE({1,2},tranche1,tranche2)&lt;=Z$6)=1,CHOOSE({1,2},tranche1,tranche2),""),ROW(Y171)),"")</f>
        <v/>
      </c>
    </row>
    <row r="174" spans="1:35" x14ac:dyDescent="0.25">
      <c r="AH174" s="21" t="str">
        <f t="array" ref="AH174">IFERROR(SMALL(IF((CHOOSE({1,2},tranche1,tranche2)&gt;=Y$5)*(CHOOSE({1,2},tranche1,tranche2)&lt;=Z$5)=1,CHOOSE({1,2},tranche1,tranche2),""),ROW(X172)),"")</f>
        <v/>
      </c>
      <c r="AI174" s="21" t="str">
        <f t="array" ref="AI174">IFERROR(SMALL(IF((CHOOSE({1,2},tranche1,tranche2)&gt;=Y$6)*(CHOOSE({1,2},tranche1,tranche2)&lt;=Z$6)=1,CHOOSE({1,2},tranche1,tranche2),""),ROW(Y172)),"")</f>
        <v/>
      </c>
    </row>
    <row r="175" spans="1:35" x14ac:dyDescent="0.25">
      <c r="AH175" s="21" t="str">
        <f t="array" ref="AH175">IFERROR(SMALL(IF((CHOOSE({1,2},tranche1,tranche2)&gt;=Y$5)*(CHOOSE({1,2},tranche1,tranche2)&lt;=Z$5)=1,CHOOSE({1,2},tranche1,tranche2),""),ROW(X173)),"")</f>
        <v/>
      </c>
      <c r="AI175" s="21" t="str">
        <f t="array" ref="AI175">IFERROR(SMALL(IF((CHOOSE({1,2},tranche1,tranche2)&gt;=Y$6)*(CHOOSE({1,2},tranche1,tranche2)&lt;=Z$6)=1,CHOOSE({1,2},tranche1,tranche2),""),ROW(Y173)),"")</f>
        <v/>
      </c>
    </row>
    <row r="176" spans="1:35" x14ac:dyDescent="0.25">
      <c r="AH176" s="21" t="str">
        <f t="array" ref="AH176">IFERROR(SMALL(IF((CHOOSE({1,2},tranche1,tranche2)&gt;=Y$5)*(CHOOSE({1,2},tranche1,tranche2)&lt;=Z$5)=1,CHOOSE({1,2},tranche1,tranche2),""),ROW(X174)),"")</f>
        <v/>
      </c>
      <c r="AI176" s="21" t="str">
        <f t="array" ref="AI176">IFERROR(SMALL(IF((CHOOSE({1,2},tranche1,tranche2)&gt;=Y$6)*(CHOOSE({1,2},tranche1,tranche2)&lt;=Z$6)=1,CHOOSE({1,2},tranche1,tranche2),""),ROW(Y174)),"")</f>
        <v/>
      </c>
    </row>
    <row r="177" spans="34:35" x14ac:dyDescent="0.25">
      <c r="AH177" s="21" t="str">
        <f t="array" ref="AH177">IFERROR(SMALL(IF((CHOOSE({1,2},tranche1,tranche2)&gt;=Y$5)*(CHOOSE({1,2},tranche1,tranche2)&lt;=Z$5)=1,CHOOSE({1,2},tranche1,tranche2),""),ROW(X175)),"")</f>
        <v/>
      </c>
      <c r="AI177" s="21" t="str">
        <f t="array" ref="AI177">IFERROR(SMALL(IF((CHOOSE({1,2},tranche1,tranche2)&gt;=Y$6)*(CHOOSE({1,2},tranche1,tranche2)&lt;=Z$6)=1,CHOOSE({1,2},tranche1,tranche2),""),ROW(Y175)),"")</f>
        <v/>
      </c>
    </row>
    <row r="178" spans="34:35" x14ac:dyDescent="0.25">
      <c r="AH178" s="21" t="str">
        <f t="array" ref="AH178">IFERROR(SMALL(IF((CHOOSE({1,2},tranche1,tranche2)&gt;=Y$5)*(CHOOSE({1,2},tranche1,tranche2)&lt;=Z$5)=1,CHOOSE({1,2},tranche1,tranche2),""),ROW(X176)),"")</f>
        <v/>
      </c>
      <c r="AI178" s="21" t="str">
        <f t="array" ref="AI178">IFERROR(SMALL(IF((CHOOSE({1,2},tranche1,tranche2)&gt;=Y$6)*(CHOOSE({1,2},tranche1,tranche2)&lt;=Z$6)=1,CHOOSE({1,2},tranche1,tranche2),""),ROW(Y176)),"")</f>
        <v/>
      </c>
    </row>
    <row r="179" spans="34:35" x14ac:dyDescent="0.25">
      <c r="AH179" s="21" t="str">
        <f t="array" ref="AH179">IFERROR(SMALL(IF((CHOOSE({1,2},tranche1,tranche2)&gt;=Y$5)*(CHOOSE({1,2},tranche1,tranche2)&lt;=Z$5)=1,CHOOSE({1,2},tranche1,tranche2),""),ROW(X177)),"")</f>
        <v/>
      </c>
      <c r="AI179" s="21" t="str">
        <f t="array" ref="AI179">IFERROR(SMALL(IF((CHOOSE({1,2},tranche1,tranche2)&gt;=Y$6)*(CHOOSE({1,2},tranche1,tranche2)&lt;=Z$6)=1,CHOOSE({1,2},tranche1,tranche2),""),ROW(Y177)),"")</f>
        <v/>
      </c>
    </row>
    <row r="180" spans="34:35" x14ac:dyDescent="0.25">
      <c r="AH180" s="21" t="str">
        <f t="array" ref="AH180">IFERROR(SMALL(IF((CHOOSE({1,2},tranche1,tranche2)&gt;=Y$5)*(CHOOSE({1,2},tranche1,tranche2)&lt;=Z$5)=1,CHOOSE({1,2},tranche1,tranche2),""),ROW(X178)),"")</f>
        <v/>
      </c>
      <c r="AI180" s="21" t="str">
        <f t="array" ref="AI180">IFERROR(SMALL(IF((CHOOSE({1,2},tranche1,tranche2)&gt;=Y$6)*(CHOOSE({1,2},tranche1,tranche2)&lt;=Z$6)=1,CHOOSE({1,2},tranche1,tranche2),""),ROW(Y178)),"")</f>
        <v/>
      </c>
    </row>
    <row r="181" spans="34:35" x14ac:dyDescent="0.25">
      <c r="AH181" s="21" t="str">
        <f t="array" ref="AH181">IFERROR(SMALL(IF((CHOOSE({1,2},tranche1,tranche2)&gt;=Y$5)*(CHOOSE({1,2},tranche1,tranche2)&lt;=Z$5)=1,CHOOSE({1,2},tranche1,tranche2),""),ROW(X179)),"")</f>
        <v/>
      </c>
      <c r="AI181" s="21" t="str">
        <f t="array" ref="AI181">IFERROR(SMALL(IF((CHOOSE({1,2},tranche1,tranche2)&gt;=Y$6)*(CHOOSE({1,2},tranche1,tranche2)&lt;=Z$6)=1,CHOOSE({1,2},tranche1,tranche2),""),ROW(Y179)),"")</f>
        <v/>
      </c>
    </row>
    <row r="182" spans="34:35" x14ac:dyDescent="0.25">
      <c r="AH182" s="21" t="str">
        <f t="array" ref="AH182">IFERROR(SMALL(IF((CHOOSE({1,2},tranche1,tranche2)&gt;=Y$5)*(CHOOSE({1,2},tranche1,tranche2)&lt;=Z$5)=1,CHOOSE({1,2},tranche1,tranche2),""),ROW(X180)),"")</f>
        <v/>
      </c>
      <c r="AI182" s="21" t="str">
        <f t="array" ref="AI182">IFERROR(SMALL(IF((CHOOSE({1,2},tranche1,tranche2)&gt;=Y$6)*(CHOOSE({1,2},tranche1,tranche2)&lt;=Z$6)=1,CHOOSE({1,2},tranche1,tranche2),""),ROW(Y180)),"")</f>
        <v/>
      </c>
    </row>
    <row r="183" spans="34:35" x14ac:dyDescent="0.25">
      <c r="AH183" s="21" t="str">
        <f t="array" ref="AH183">IFERROR(SMALL(IF((CHOOSE({1,2},tranche1,tranche2)&gt;=Y$5)*(CHOOSE({1,2},tranche1,tranche2)&lt;=Z$5)=1,CHOOSE({1,2},tranche1,tranche2),""),ROW(X181)),"")</f>
        <v/>
      </c>
      <c r="AI183" s="21" t="str">
        <f t="array" ref="AI183">IFERROR(SMALL(IF((CHOOSE({1,2},tranche1,tranche2)&gt;=Y$6)*(CHOOSE({1,2},tranche1,tranche2)&lt;=Z$6)=1,CHOOSE({1,2},tranche1,tranche2),""),ROW(Y181)),"")</f>
        <v/>
      </c>
    </row>
    <row r="184" spans="34:35" x14ac:dyDescent="0.25">
      <c r="AH184" s="21" t="str">
        <f t="array" ref="AH184">IFERROR(SMALL(IF((CHOOSE({1,2},tranche1,tranche2)&gt;=Y$5)*(CHOOSE({1,2},tranche1,tranche2)&lt;=Z$5)=1,CHOOSE({1,2},tranche1,tranche2),""),ROW(X182)),"")</f>
        <v/>
      </c>
      <c r="AI184" s="21" t="str">
        <f t="array" ref="AI184">IFERROR(SMALL(IF((CHOOSE({1,2},tranche1,tranche2)&gt;=Y$6)*(CHOOSE({1,2},tranche1,tranche2)&lt;=Z$6)=1,CHOOSE({1,2},tranche1,tranche2),""),ROW(Y182)),"")</f>
        <v/>
      </c>
    </row>
    <row r="185" spans="34:35" x14ac:dyDescent="0.25">
      <c r="AH185" s="21" t="str">
        <f t="array" ref="AH185">IFERROR(SMALL(IF((CHOOSE({1,2},tranche1,tranche2)&gt;=Y$5)*(CHOOSE({1,2},tranche1,tranche2)&lt;=Z$5)=1,CHOOSE({1,2},tranche1,tranche2),""),ROW(X183)),"")</f>
        <v/>
      </c>
      <c r="AI185" s="21" t="str">
        <f t="array" ref="AI185">IFERROR(SMALL(IF((CHOOSE({1,2},tranche1,tranche2)&gt;=Y$6)*(CHOOSE({1,2},tranche1,tranche2)&lt;=Z$6)=1,CHOOSE({1,2},tranche1,tranche2),""),ROW(Y183)),"")</f>
        <v/>
      </c>
    </row>
    <row r="186" spans="34:35" x14ac:dyDescent="0.25">
      <c r="AH186" s="21" t="str">
        <f t="array" ref="AH186">IFERROR(SMALL(IF((CHOOSE({1,2},tranche1,tranche2)&gt;=Y$5)*(CHOOSE({1,2},tranche1,tranche2)&lt;=Z$5)=1,CHOOSE({1,2},tranche1,tranche2),""),ROW(X184)),"")</f>
        <v/>
      </c>
      <c r="AI186" s="21" t="str">
        <f t="array" ref="AI186">IFERROR(SMALL(IF((CHOOSE({1,2},tranche1,tranche2)&gt;=Y$6)*(CHOOSE({1,2},tranche1,tranche2)&lt;=Z$6)=1,CHOOSE({1,2},tranche1,tranche2),""),ROW(Y184)),"")</f>
        <v/>
      </c>
    </row>
    <row r="187" spans="34:35" x14ac:dyDescent="0.25">
      <c r="AH187" s="21" t="str">
        <f t="array" ref="AH187">IFERROR(SMALL(IF((CHOOSE({1,2},tranche1,tranche2)&gt;=Y$5)*(CHOOSE({1,2},tranche1,tranche2)&lt;=Z$5)=1,CHOOSE({1,2},tranche1,tranche2),""),ROW(X185)),"")</f>
        <v/>
      </c>
      <c r="AI187" s="21" t="str">
        <f t="array" ref="AI187">IFERROR(SMALL(IF((CHOOSE({1,2},tranche1,tranche2)&gt;=Y$6)*(CHOOSE({1,2},tranche1,tranche2)&lt;=Z$6)=1,CHOOSE({1,2},tranche1,tranche2),""),ROW(Y185)),"")</f>
        <v/>
      </c>
    </row>
    <row r="188" spans="34:35" x14ac:dyDescent="0.25">
      <c r="AH188" s="21" t="str">
        <f t="array" ref="AH188">IFERROR(SMALL(IF((CHOOSE({1,2},tranche1,tranche2)&gt;=Y$5)*(CHOOSE({1,2},tranche1,tranche2)&lt;=Z$5)=1,CHOOSE({1,2},tranche1,tranche2),""),ROW(X186)),"")</f>
        <v/>
      </c>
      <c r="AI188" s="21" t="str">
        <f t="array" ref="AI188">IFERROR(SMALL(IF((CHOOSE({1,2},tranche1,tranche2)&gt;=Y$6)*(CHOOSE({1,2},tranche1,tranche2)&lt;=Z$6)=1,CHOOSE({1,2},tranche1,tranche2),""),ROW(Y186)),"")</f>
        <v/>
      </c>
    </row>
    <row r="189" spans="34:35" x14ac:dyDescent="0.25">
      <c r="AH189" s="21" t="str">
        <f t="array" ref="AH189">IFERROR(SMALL(IF((CHOOSE({1,2},tranche1,tranche2)&gt;=Y$5)*(CHOOSE({1,2},tranche1,tranche2)&lt;=Z$5)=1,CHOOSE({1,2},tranche1,tranche2),""),ROW(X187)),"")</f>
        <v/>
      </c>
      <c r="AI189" s="21" t="str">
        <f t="array" ref="AI189">IFERROR(SMALL(IF((CHOOSE({1,2},tranche1,tranche2)&gt;=Y$6)*(CHOOSE({1,2},tranche1,tranche2)&lt;=Z$6)=1,CHOOSE({1,2},tranche1,tranche2),""),ROW(Y187)),"")</f>
        <v/>
      </c>
    </row>
    <row r="190" spans="34:35" x14ac:dyDescent="0.25">
      <c r="AH190" s="21" t="str">
        <f t="array" ref="AH190">IFERROR(SMALL(IF((CHOOSE({1,2},tranche1,tranche2)&gt;=Y$5)*(CHOOSE({1,2},tranche1,tranche2)&lt;=Z$5)=1,CHOOSE({1,2},tranche1,tranche2),""),ROW(X188)),"")</f>
        <v/>
      </c>
      <c r="AI190" s="21" t="str">
        <f t="array" ref="AI190">IFERROR(SMALL(IF((CHOOSE({1,2},tranche1,tranche2)&gt;=Y$6)*(CHOOSE({1,2},tranche1,tranche2)&lt;=Z$6)=1,CHOOSE({1,2},tranche1,tranche2),""),ROW(Y188)),"")</f>
        <v/>
      </c>
    </row>
    <row r="191" spans="34:35" x14ac:dyDescent="0.25">
      <c r="AH191" s="21" t="str">
        <f t="array" ref="AH191">IFERROR(SMALL(IF((CHOOSE({1,2},tranche1,tranche2)&gt;=Y$5)*(CHOOSE({1,2},tranche1,tranche2)&lt;=Z$5)=1,CHOOSE({1,2},tranche1,tranche2),""),ROW(X189)),"")</f>
        <v/>
      </c>
      <c r="AI191" s="21" t="str">
        <f t="array" ref="AI191">IFERROR(SMALL(IF((CHOOSE({1,2},tranche1,tranche2)&gt;=Y$6)*(CHOOSE({1,2},tranche1,tranche2)&lt;=Z$6)=1,CHOOSE({1,2},tranche1,tranche2),""),ROW(Y189)),"")</f>
        <v/>
      </c>
    </row>
    <row r="192" spans="34:35" x14ac:dyDescent="0.25">
      <c r="AH192" s="21" t="str">
        <f t="array" ref="AH192">IFERROR(SMALL(IF((CHOOSE({1,2},tranche1,tranche2)&gt;=Y$5)*(CHOOSE({1,2},tranche1,tranche2)&lt;=Z$5)=1,CHOOSE({1,2},tranche1,tranche2),""),ROW(X190)),"")</f>
        <v/>
      </c>
      <c r="AI192" s="21" t="str">
        <f t="array" ref="AI192">IFERROR(SMALL(IF((CHOOSE({1,2},tranche1,tranche2)&gt;=Y$6)*(CHOOSE({1,2},tranche1,tranche2)&lt;=Z$6)=1,CHOOSE({1,2},tranche1,tranche2),""),ROW(Y190)),"")</f>
        <v/>
      </c>
    </row>
    <row r="193" spans="34:35" x14ac:dyDescent="0.25">
      <c r="AH193" s="21" t="str">
        <f t="array" ref="AH193">IFERROR(SMALL(IF((CHOOSE({1,2},tranche1,tranche2)&gt;=Y$5)*(CHOOSE({1,2},tranche1,tranche2)&lt;=Z$5)=1,CHOOSE({1,2},tranche1,tranche2),""),ROW(X191)),"")</f>
        <v/>
      </c>
      <c r="AI193" s="21" t="str">
        <f t="array" ref="AI193">IFERROR(SMALL(IF((CHOOSE({1,2},tranche1,tranche2)&gt;=Y$6)*(CHOOSE({1,2},tranche1,tranche2)&lt;=Z$6)=1,CHOOSE({1,2},tranche1,tranche2),""),ROW(Y191)),"")</f>
        <v/>
      </c>
    </row>
    <row r="194" spans="34:35" x14ac:dyDescent="0.25">
      <c r="AH194" s="21" t="str">
        <f t="array" ref="AH194">IFERROR(SMALL(IF((CHOOSE({1,2},tranche1,tranche2)&gt;=Y$5)*(CHOOSE({1,2},tranche1,tranche2)&lt;=Z$5)=1,CHOOSE({1,2},tranche1,tranche2),""),ROW(X192)),"")</f>
        <v/>
      </c>
      <c r="AI194" s="21" t="str">
        <f t="array" ref="AI194">IFERROR(SMALL(IF((CHOOSE({1,2},tranche1,tranche2)&gt;=Y$6)*(CHOOSE({1,2},tranche1,tranche2)&lt;=Z$6)=1,CHOOSE({1,2},tranche1,tranche2),""),ROW(Y192)),"")</f>
        <v/>
      </c>
    </row>
    <row r="195" spans="34:35" x14ac:dyDescent="0.25">
      <c r="AH195" s="21" t="str">
        <f t="array" ref="AH195">IFERROR(SMALL(IF((CHOOSE({1,2},tranche1,tranche2)&gt;=Y$5)*(CHOOSE({1,2},tranche1,tranche2)&lt;=Z$5)=1,CHOOSE({1,2},tranche1,tranche2),""),ROW(X193)),"")</f>
        <v/>
      </c>
      <c r="AI195" s="21" t="str">
        <f t="array" ref="AI195">IFERROR(SMALL(IF((CHOOSE({1,2},tranche1,tranche2)&gt;=Y$6)*(CHOOSE({1,2},tranche1,tranche2)&lt;=Z$6)=1,CHOOSE({1,2},tranche1,tranche2),""),ROW(Y193)),"")</f>
        <v/>
      </c>
    </row>
    <row r="196" spans="34:35" x14ac:dyDescent="0.25">
      <c r="AH196" s="21" t="str">
        <f t="array" ref="AH196">IFERROR(SMALL(IF((CHOOSE({1,2},tranche1,tranche2)&gt;=Y$5)*(CHOOSE({1,2},tranche1,tranche2)&lt;=Z$5)=1,CHOOSE({1,2},tranche1,tranche2),""),ROW(X194)),"")</f>
        <v/>
      </c>
      <c r="AI196" s="21" t="str">
        <f t="array" ref="AI196">IFERROR(SMALL(IF((CHOOSE({1,2},tranche1,tranche2)&gt;=Y$6)*(CHOOSE({1,2},tranche1,tranche2)&lt;=Z$6)=1,CHOOSE({1,2},tranche1,tranche2),""),ROW(Y194)),"")</f>
        <v/>
      </c>
    </row>
    <row r="197" spans="34:35" x14ac:dyDescent="0.25">
      <c r="AH197" s="21" t="str">
        <f t="array" ref="AH197">IFERROR(SMALL(IF((CHOOSE({1,2},tranche1,tranche2)&gt;=Y$5)*(CHOOSE({1,2},tranche1,tranche2)&lt;=Z$5)=1,CHOOSE({1,2},tranche1,tranche2),""),ROW(X195)),"")</f>
        <v/>
      </c>
      <c r="AI197" s="21" t="str">
        <f t="array" ref="AI197">IFERROR(SMALL(IF((CHOOSE({1,2},tranche1,tranche2)&gt;=Y$6)*(CHOOSE({1,2},tranche1,tranche2)&lt;=Z$6)=1,CHOOSE({1,2},tranche1,tranche2),""),ROW(Y195)),"")</f>
        <v/>
      </c>
    </row>
    <row r="198" spans="34:35" x14ac:dyDescent="0.25">
      <c r="AH198" s="21" t="str">
        <f t="array" ref="AH198">IFERROR(SMALL(IF((CHOOSE({1,2},tranche1,tranche2)&gt;=Y$5)*(CHOOSE({1,2},tranche1,tranche2)&lt;=Z$5)=1,CHOOSE({1,2},tranche1,tranche2),""),ROW(X196)),"")</f>
        <v/>
      </c>
      <c r="AI198" s="21" t="str">
        <f t="array" ref="AI198">IFERROR(SMALL(IF((CHOOSE({1,2},tranche1,tranche2)&gt;=Y$6)*(CHOOSE({1,2},tranche1,tranche2)&lt;=Z$6)=1,CHOOSE({1,2},tranche1,tranche2),""),ROW(Y196)),"")</f>
        <v/>
      </c>
    </row>
    <row r="199" spans="34:35" x14ac:dyDescent="0.25">
      <c r="AH199" s="21" t="str">
        <f t="array" ref="AH199">IFERROR(SMALL(IF((CHOOSE({1,2},tranche1,tranche2)&gt;=Y$5)*(CHOOSE({1,2},tranche1,tranche2)&lt;=Z$5)=1,CHOOSE({1,2},tranche1,tranche2),""),ROW(X197)),"")</f>
        <v/>
      </c>
      <c r="AI199" s="21" t="str">
        <f t="array" ref="AI199">IFERROR(SMALL(IF((CHOOSE({1,2},tranche1,tranche2)&gt;=Y$6)*(CHOOSE({1,2},tranche1,tranche2)&lt;=Z$6)=1,CHOOSE({1,2},tranche1,tranche2),""),ROW(Y197)),"")</f>
        <v/>
      </c>
    </row>
    <row r="200" spans="34:35" x14ac:dyDescent="0.25">
      <c r="AH200" s="21" t="str">
        <f t="array" ref="AH200">IFERROR(SMALL(IF((CHOOSE({1,2},tranche1,tranche2)&gt;=Y$5)*(CHOOSE({1,2},tranche1,tranche2)&lt;=Z$5)=1,CHOOSE({1,2},tranche1,tranche2),""),ROW(X198)),"")</f>
        <v/>
      </c>
      <c r="AI200" s="21" t="str">
        <f t="array" ref="AI200">IFERROR(SMALL(IF((CHOOSE({1,2},tranche1,tranche2)&gt;=Y$6)*(CHOOSE({1,2},tranche1,tranche2)&lt;=Z$6)=1,CHOOSE({1,2},tranche1,tranche2),""),ROW(Y198)),"")</f>
        <v/>
      </c>
    </row>
    <row r="201" spans="34:35" x14ac:dyDescent="0.25">
      <c r="AH201" s="21" t="str">
        <f t="array" ref="AH201">IFERROR(SMALL(IF((CHOOSE({1,2},tranche1,tranche2)&gt;=Y$5)*(CHOOSE({1,2},tranche1,tranche2)&lt;=Z$5)=1,CHOOSE({1,2},tranche1,tranche2),""),ROW(X199)),"")</f>
        <v/>
      </c>
      <c r="AI201" s="21" t="str">
        <f t="array" ref="AI201">IFERROR(SMALL(IF((CHOOSE({1,2},tranche1,tranche2)&gt;=Y$6)*(CHOOSE({1,2},tranche1,tranche2)&lt;=Z$6)=1,CHOOSE({1,2},tranche1,tranche2),""),ROW(Y199)),"")</f>
        <v/>
      </c>
    </row>
    <row r="202" spans="34:35" x14ac:dyDescent="0.25">
      <c r="AH202" s="21" t="str">
        <f t="array" ref="AH202">IFERROR(SMALL(IF((CHOOSE({1,2},tranche1,tranche2)&gt;=Y$5)*(CHOOSE({1,2},tranche1,tranche2)&lt;=Z$5)=1,CHOOSE({1,2},tranche1,tranche2),""),ROW(X200)),"")</f>
        <v/>
      </c>
      <c r="AI202" s="21" t="str">
        <f t="array" ref="AI202">IFERROR(SMALL(IF((CHOOSE({1,2},tranche1,tranche2)&gt;=Y$6)*(CHOOSE({1,2},tranche1,tranche2)&lt;=Z$6)=1,CHOOSE({1,2},tranche1,tranche2),""),ROW(Y200)),"")</f>
        <v/>
      </c>
    </row>
    <row r="203" spans="34:35" x14ac:dyDescent="0.25">
      <c r="AH203" s="21" t="str">
        <f t="array" ref="AH203">IFERROR(SMALL(IF((CHOOSE({1,2},tranche1,tranche2)&gt;=Y$5)*(CHOOSE({1,2},tranche1,tranche2)&lt;=Z$5)=1,CHOOSE({1,2},tranche1,tranche2),""),ROW(X201)),"")</f>
        <v/>
      </c>
      <c r="AI203" s="21" t="str">
        <f t="array" ref="AI203">IFERROR(SMALL(IF((CHOOSE({1,2},tranche1,tranche2)&gt;=Y$6)*(CHOOSE({1,2},tranche1,tranche2)&lt;=Z$6)=1,CHOOSE({1,2},tranche1,tranche2),""),ROW(Y201)),"")</f>
        <v/>
      </c>
    </row>
    <row r="204" spans="34:35" x14ac:dyDescent="0.25">
      <c r="AH204" s="21" t="str">
        <f t="array" ref="AH204">IFERROR(SMALL(IF((CHOOSE({1,2},tranche1,tranche2)&gt;=Y$5)*(CHOOSE({1,2},tranche1,tranche2)&lt;=Z$5)=1,CHOOSE({1,2},tranche1,tranche2),""),ROW(X202)),"")</f>
        <v/>
      </c>
      <c r="AI204" s="21" t="str">
        <f t="array" ref="AI204">IFERROR(SMALL(IF((CHOOSE({1,2},tranche1,tranche2)&gt;=Y$6)*(CHOOSE({1,2},tranche1,tranche2)&lt;=Z$6)=1,CHOOSE({1,2},tranche1,tranche2),""),ROW(Y202)),"")</f>
        <v/>
      </c>
    </row>
    <row r="205" spans="34:35" x14ac:dyDescent="0.25">
      <c r="AH205" s="21" t="str">
        <f t="array" ref="AH205">IFERROR(SMALL(IF((CHOOSE({1,2},tranche1,tranche2)&gt;=Y$5)*(CHOOSE({1,2},tranche1,tranche2)&lt;=Z$5)=1,CHOOSE({1,2},tranche1,tranche2),""),ROW(X203)),"")</f>
        <v/>
      </c>
      <c r="AI205" s="21" t="str">
        <f t="array" ref="AI205">IFERROR(SMALL(IF((CHOOSE({1,2},tranche1,tranche2)&gt;=Y$6)*(CHOOSE({1,2},tranche1,tranche2)&lt;=Z$6)=1,CHOOSE({1,2},tranche1,tranche2),""),ROW(Y203)),"")</f>
        <v/>
      </c>
    </row>
    <row r="206" spans="34:35" x14ac:dyDescent="0.25">
      <c r="AH206" s="21" t="str">
        <f t="array" ref="AH206">IFERROR(SMALL(IF((CHOOSE({1,2},tranche1,tranche2)&gt;=Y$5)*(CHOOSE({1,2},tranche1,tranche2)&lt;=Z$5)=1,CHOOSE({1,2},tranche1,tranche2),""),ROW(X204)),"")</f>
        <v/>
      </c>
      <c r="AI206" s="21" t="str">
        <f t="array" ref="AI206">IFERROR(SMALL(IF((CHOOSE({1,2},tranche1,tranche2)&gt;=Y$6)*(CHOOSE({1,2},tranche1,tranche2)&lt;=Z$6)=1,CHOOSE({1,2},tranche1,tranche2),""),ROW(Y204)),"")</f>
        <v/>
      </c>
    </row>
    <row r="207" spans="34:35" x14ac:dyDescent="0.25">
      <c r="AH207" s="21" t="str">
        <f t="array" ref="AH207">IFERROR(SMALL(IF((CHOOSE({1,2},tranche1,tranche2)&gt;=Y$5)*(CHOOSE({1,2},tranche1,tranche2)&lt;=Z$5)=1,CHOOSE({1,2},tranche1,tranche2),""),ROW(X205)),"")</f>
        <v/>
      </c>
      <c r="AI207" s="21" t="str">
        <f t="array" ref="AI207">IFERROR(SMALL(IF((CHOOSE({1,2},tranche1,tranche2)&gt;=Y$6)*(CHOOSE({1,2},tranche1,tranche2)&lt;=Z$6)=1,CHOOSE({1,2},tranche1,tranche2),""),ROW(Y205)),"")</f>
        <v/>
      </c>
    </row>
    <row r="208" spans="34:35" x14ac:dyDescent="0.25">
      <c r="AH208" s="21" t="str">
        <f t="array" ref="AH208">IFERROR(SMALL(IF((CHOOSE({1,2},tranche1,tranche2)&gt;=Y$5)*(CHOOSE({1,2},tranche1,tranche2)&lt;=Z$5)=1,CHOOSE({1,2},tranche1,tranche2),""),ROW(X206)),"")</f>
        <v/>
      </c>
      <c r="AI208" s="21" t="str">
        <f t="array" ref="AI208">IFERROR(SMALL(IF((CHOOSE({1,2},tranche1,tranche2)&gt;=Y$6)*(CHOOSE({1,2},tranche1,tranche2)&lt;=Z$6)=1,CHOOSE({1,2},tranche1,tranche2),""),ROW(Y206)),"")</f>
        <v/>
      </c>
    </row>
    <row r="209" spans="34:35" x14ac:dyDescent="0.25">
      <c r="AH209" s="21" t="str">
        <f t="array" ref="AH209">IFERROR(SMALL(IF((CHOOSE({1,2},tranche1,tranche2)&gt;=Y$5)*(CHOOSE({1,2},tranche1,tranche2)&lt;=Z$5)=1,CHOOSE({1,2},tranche1,tranche2),""),ROW(X207)),"")</f>
        <v/>
      </c>
      <c r="AI209" s="21" t="str">
        <f t="array" ref="AI209">IFERROR(SMALL(IF((CHOOSE({1,2},tranche1,tranche2)&gt;=Y$6)*(CHOOSE({1,2},tranche1,tranche2)&lt;=Z$6)=1,CHOOSE({1,2},tranche1,tranche2),""),ROW(Y207)),"")</f>
        <v/>
      </c>
    </row>
    <row r="210" spans="34:35" x14ac:dyDescent="0.25">
      <c r="AH210" s="21" t="str">
        <f t="array" ref="AH210">IFERROR(SMALL(IF((CHOOSE({1,2},tranche1,tranche2)&gt;=Y$5)*(CHOOSE({1,2},tranche1,tranche2)&lt;=Z$5)=1,CHOOSE({1,2},tranche1,tranche2),""),ROW(X208)),"")</f>
        <v/>
      </c>
      <c r="AI210" s="21" t="str">
        <f t="array" ref="AI210">IFERROR(SMALL(IF((CHOOSE({1,2},tranche1,tranche2)&gt;=Y$6)*(CHOOSE({1,2},tranche1,tranche2)&lt;=Z$6)=1,CHOOSE({1,2},tranche1,tranche2),""),ROW(Y208)),"")</f>
        <v/>
      </c>
    </row>
    <row r="211" spans="34:35" x14ac:dyDescent="0.25">
      <c r="AH211" s="21" t="str">
        <f t="array" ref="AH211">IFERROR(SMALL(IF((CHOOSE({1,2},tranche1,tranche2)&gt;=Y$5)*(CHOOSE({1,2},tranche1,tranche2)&lt;=Z$5)=1,CHOOSE({1,2},tranche1,tranche2),""),ROW(X209)),"")</f>
        <v/>
      </c>
      <c r="AI211" s="21" t="str">
        <f t="array" ref="AI211">IFERROR(SMALL(IF((CHOOSE({1,2},tranche1,tranche2)&gt;=Y$6)*(CHOOSE({1,2},tranche1,tranche2)&lt;=Z$6)=1,CHOOSE({1,2},tranche1,tranche2),""),ROW(Y209)),"")</f>
        <v/>
      </c>
    </row>
    <row r="212" spans="34:35" x14ac:dyDescent="0.25">
      <c r="AH212" s="21" t="str">
        <f t="array" ref="AH212">IFERROR(SMALL(IF((CHOOSE({1,2},tranche1,tranche2)&gt;=Y$5)*(CHOOSE({1,2},tranche1,tranche2)&lt;=Z$5)=1,CHOOSE({1,2},tranche1,tranche2),""),ROW(X210)),"")</f>
        <v/>
      </c>
      <c r="AI212" s="21" t="str">
        <f t="array" ref="AI212">IFERROR(SMALL(IF((CHOOSE({1,2},tranche1,tranche2)&gt;=Y$6)*(CHOOSE({1,2},tranche1,tranche2)&lt;=Z$6)=1,CHOOSE({1,2},tranche1,tranche2),""),ROW(Y210)),"")</f>
        <v/>
      </c>
    </row>
    <row r="213" spans="34:35" x14ac:dyDescent="0.25">
      <c r="AH213" s="21" t="str">
        <f t="array" ref="AH213">IFERROR(SMALL(IF((CHOOSE({1,2},tranche1,tranche2)&gt;=Y$5)*(CHOOSE({1,2},tranche1,tranche2)&lt;=Z$5)=1,CHOOSE({1,2},tranche1,tranche2),""),ROW(X211)),"")</f>
        <v/>
      </c>
      <c r="AI213" s="21" t="str">
        <f t="array" ref="AI213">IFERROR(SMALL(IF((CHOOSE({1,2},tranche1,tranche2)&gt;=Y$6)*(CHOOSE({1,2},tranche1,tranche2)&lt;=Z$6)=1,CHOOSE({1,2},tranche1,tranche2),""),ROW(Y211)),"")</f>
        <v/>
      </c>
    </row>
    <row r="214" spans="34:35" x14ac:dyDescent="0.25">
      <c r="AH214" s="21" t="str">
        <f t="array" ref="AH214">IFERROR(SMALL(IF((CHOOSE({1,2},tranche1,tranche2)&gt;=Y$5)*(CHOOSE({1,2},tranche1,tranche2)&lt;=Z$5)=1,CHOOSE({1,2},tranche1,tranche2),""),ROW(X212)),"")</f>
        <v/>
      </c>
      <c r="AI214" s="21" t="str">
        <f t="array" ref="AI214">IFERROR(SMALL(IF((CHOOSE({1,2},tranche1,tranche2)&gt;=Y$6)*(CHOOSE({1,2},tranche1,tranche2)&lt;=Z$6)=1,CHOOSE({1,2},tranche1,tranche2),""),ROW(Y212)),"")</f>
        <v/>
      </c>
    </row>
    <row r="215" spans="34:35" x14ac:dyDescent="0.25">
      <c r="AH215" s="21" t="str">
        <f t="array" ref="AH215">IFERROR(SMALL(IF((CHOOSE({1,2},tranche1,tranche2)&gt;=Y$5)*(CHOOSE({1,2},tranche1,tranche2)&lt;=Z$5)=1,CHOOSE({1,2},tranche1,tranche2),""),ROW(X213)),"")</f>
        <v/>
      </c>
      <c r="AI215" s="21" t="str">
        <f t="array" ref="AI215">IFERROR(SMALL(IF((CHOOSE({1,2},tranche1,tranche2)&gt;=Y$6)*(CHOOSE({1,2},tranche1,tranche2)&lt;=Z$6)=1,CHOOSE({1,2},tranche1,tranche2),""),ROW(Y213)),"")</f>
        <v/>
      </c>
    </row>
    <row r="216" spans="34:35" x14ac:dyDescent="0.25">
      <c r="AH216" s="21" t="str">
        <f t="array" ref="AH216">IFERROR(SMALL(IF((CHOOSE({1,2},tranche1,tranche2)&gt;=Y$5)*(CHOOSE({1,2},tranche1,tranche2)&lt;=Z$5)=1,CHOOSE({1,2},tranche1,tranche2),""),ROW(X214)),"")</f>
        <v/>
      </c>
      <c r="AI216" s="21" t="str">
        <f t="array" ref="AI216">IFERROR(SMALL(IF((CHOOSE({1,2},tranche1,tranche2)&gt;=Y$6)*(CHOOSE({1,2},tranche1,tranche2)&lt;=Z$6)=1,CHOOSE({1,2},tranche1,tranche2),""),ROW(Y214)),"")</f>
        <v/>
      </c>
    </row>
    <row r="217" spans="34:35" x14ac:dyDescent="0.25">
      <c r="AH217" s="21" t="str">
        <f t="array" ref="AH217">IFERROR(SMALL(IF((CHOOSE({1,2},tranche1,tranche2)&gt;=Y$5)*(CHOOSE({1,2},tranche1,tranche2)&lt;=Z$5)=1,CHOOSE({1,2},tranche1,tranche2),""),ROW(X215)),"")</f>
        <v/>
      </c>
      <c r="AI217" s="21" t="str">
        <f t="array" ref="AI217">IFERROR(SMALL(IF((CHOOSE({1,2},tranche1,tranche2)&gt;=Y$6)*(CHOOSE({1,2},tranche1,tranche2)&lt;=Z$6)=1,CHOOSE({1,2},tranche1,tranche2),""),ROW(Y215)),"")</f>
        <v/>
      </c>
    </row>
    <row r="218" spans="34:35" x14ac:dyDescent="0.25">
      <c r="AH218" s="21" t="str">
        <f t="array" ref="AH218">IFERROR(SMALL(IF((CHOOSE({1,2},tranche1,tranche2)&gt;=Y$5)*(CHOOSE({1,2},tranche1,tranche2)&lt;=Z$5)=1,CHOOSE({1,2},tranche1,tranche2),""),ROW(X216)),"")</f>
        <v/>
      </c>
      <c r="AI218" s="21" t="str">
        <f t="array" ref="AI218">IFERROR(SMALL(IF((CHOOSE({1,2},tranche1,tranche2)&gt;=Y$6)*(CHOOSE({1,2},tranche1,tranche2)&lt;=Z$6)=1,CHOOSE({1,2},tranche1,tranche2),""),ROW(Y216)),"")</f>
        <v/>
      </c>
    </row>
    <row r="219" spans="34:35" x14ac:dyDescent="0.25">
      <c r="AH219" s="21" t="str">
        <f t="array" ref="AH219">IFERROR(SMALL(IF((CHOOSE({1,2},tranche1,tranche2)&gt;=Y$5)*(CHOOSE({1,2},tranche1,tranche2)&lt;=Z$5)=1,CHOOSE({1,2},tranche1,tranche2),""),ROW(X217)),"")</f>
        <v/>
      </c>
      <c r="AI219" s="21" t="str">
        <f t="array" ref="AI219">IFERROR(SMALL(IF((CHOOSE({1,2},tranche1,tranche2)&gt;=Y$6)*(CHOOSE({1,2},tranche1,tranche2)&lt;=Z$6)=1,CHOOSE({1,2},tranche1,tranche2),""),ROW(Y217)),"")</f>
        <v/>
      </c>
    </row>
    <row r="220" spans="34:35" x14ac:dyDescent="0.25">
      <c r="AH220" s="21" t="str">
        <f t="array" ref="AH220">IFERROR(SMALL(IF((CHOOSE({1,2},tranche1,tranche2)&gt;=Y$5)*(CHOOSE({1,2},tranche1,tranche2)&lt;=Z$5)=1,CHOOSE({1,2},tranche1,tranche2),""),ROW(X218)),"")</f>
        <v/>
      </c>
      <c r="AI220" s="21" t="str">
        <f t="array" ref="AI220">IFERROR(SMALL(IF((CHOOSE({1,2},tranche1,tranche2)&gt;=Y$6)*(CHOOSE({1,2},tranche1,tranche2)&lt;=Z$6)=1,CHOOSE({1,2},tranche1,tranche2),""),ROW(Y218)),"")</f>
        <v/>
      </c>
    </row>
    <row r="221" spans="34:35" x14ac:dyDescent="0.25">
      <c r="AH221" s="21" t="str">
        <f t="array" ref="AH221">IFERROR(SMALL(IF((CHOOSE({1,2},tranche1,tranche2)&gt;=Y$5)*(CHOOSE({1,2},tranche1,tranche2)&lt;=Z$5)=1,CHOOSE({1,2},tranche1,tranche2),""),ROW(X219)),"")</f>
        <v/>
      </c>
      <c r="AI221" s="21" t="str">
        <f t="array" ref="AI221">IFERROR(SMALL(IF((CHOOSE({1,2},tranche1,tranche2)&gt;=Y$6)*(CHOOSE({1,2},tranche1,tranche2)&lt;=Z$6)=1,CHOOSE({1,2},tranche1,tranche2),""),ROW(Y219)),"")</f>
        <v/>
      </c>
    </row>
    <row r="222" spans="34:35" x14ac:dyDescent="0.25">
      <c r="AH222" s="21" t="str">
        <f t="array" ref="AH222">IFERROR(SMALL(IF((CHOOSE({1,2},tranche1,tranche2)&gt;=Y$5)*(CHOOSE({1,2},tranche1,tranche2)&lt;=Z$5)=1,CHOOSE({1,2},tranche1,tranche2),""),ROW(X220)),"")</f>
        <v/>
      </c>
      <c r="AI222" s="21" t="str">
        <f t="array" ref="AI222">IFERROR(SMALL(IF((CHOOSE({1,2},tranche1,tranche2)&gt;=Y$6)*(CHOOSE({1,2},tranche1,tranche2)&lt;=Z$6)=1,CHOOSE({1,2},tranche1,tranche2),""),ROW(Y220)),"")</f>
        <v/>
      </c>
    </row>
    <row r="223" spans="34:35" x14ac:dyDescent="0.25">
      <c r="AH223" s="21" t="str">
        <f t="array" ref="AH223">IFERROR(SMALL(IF((CHOOSE({1,2},tranche1,tranche2)&gt;=Y$5)*(CHOOSE({1,2},tranche1,tranche2)&lt;=Z$5)=1,CHOOSE({1,2},tranche1,tranche2),""),ROW(X221)),"")</f>
        <v/>
      </c>
      <c r="AI223" s="21" t="str">
        <f t="array" ref="AI223">IFERROR(SMALL(IF((CHOOSE({1,2},tranche1,tranche2)&gt;=Y$6)*(CHOOSE({1,2},tranche1,tranche2)&lt;=Z$6)=1,CHOOSE({1,2},tranche1,tranche2),""),ROW(Y221)),"")</f>
        <v/>
      </c>
    </row>
    <row r="224" spans="34:35" x14ac:dyDescent="0.25">
      <c r="AH224" s="21" t="str">
        <f t="array" ref="AH224">IFERROR(SMALL(IF((CHOOSE({1,2},tranche1,tranche2)&gt;=Y$5)*(CHOOSE({1,2},tranche1,tranche2)&lt;=Z$5)=1,CHOOSE({1,2},tranche1,tranche2),""),ROW(X222)),"")</f>
        <v/>
      </c>
      <c r="AI224" s="21" t="str">
        <f t="array" ref="AI224">IFERROR(SMALL(IF((CHOOSE({1,2},tranche1,tranche2)&gt;=Y$6)*(CHOOSE({1,2},tranche1,tranche2)&lt;=Z$6)=1,CHOOSE({1,2},tranche1,tranche2),""),ROW(Y222)),"")</f>
        <v/>
      </c>
    </row>
    <row r="225" spans="34:35" x14ac:dyDescent="0.25">
      <c r="AH225" s="21" t="str">
        <f t="array" ref="AH225">IFERROR(SMALL(IF((CHOOSE({1,2},tranche1,tranche2)&gt;=Y$5)*(CHOOSE({1,2},tranche1,tranche2)&lt;=Z$5)=1,CHOOSE({1,2},tranche1,tranche2),""),ROW(X223)),"")</f>
        <v/>
      </c>
      <c r="AI225" s="21" t="str">
        <f t="array" ref="AI225">IFERROR(SMALL(IF((CHOOSE({1,2},tranche1,tranche2)&gt;=Y$6)*(CHOOSE({1,2},tranche1,tranche2)&lt;=Z$6)=1,CHOOSE({1,2},tranche1,tranche2),""),ROW(Y223)),"")</f>
        <v/>
      </c>
    </row>
    <row r="226" spans="34:35" x14ac:dyDescent="0.25">
      <c r="AH226" s="21" t="str">
        <f t="array" ref="AH226">IFERROR(SMALL(IF((CHOOSE({1,2},tranche1,tranche2)&gt;=Y$5)*(CHOOSE({1,2},tranche1,tranche2)&lt;=Z$5)=1,CHOOSE({1,2},tranche1,tranche2),""),ROW(X224)),"")</f>
        <v/>
      </c>
      <c r="AI226" s="21" t="str">
        <f t="array" ref="AI226">IFERROR(SMALL(IF((CHOOSE({1,2},tranche1,tranche2)&gt;=Y$6)*(CHOOSE({1,2},tranche1,tranche2)&lt;=Z$6)=1,CHOOSE({1,2},tranche1,tranche2),""),ROW(Y224)),"")</f>
        <v/>
      </c>
    </row>
    <row r="227" spans="34:35" x14ac:dyDescent="0.25">
      <c r="AH227" s="21" t="str">
        <f t="array" ref="AH227">IFERROR(SMALL(IF((CHOOSE({1,2},tranche1,tranche2)&gt;=Y$5)*(CHOOSE({1,2},tranche1,tranche2)&lt;=Z$5)=1,CHOOSE({1,2},tranche1,tranche2),""),ROW(X225)),"")</f>
        <v/>
      </c>
      <c r="AI227" s="21" t="str">
        <f t="array" ref="AI227">IFERROR(SMALL(IF((CHOOSE({1,2},tranche1,tranche2)&gt;=Y$6)*(CHOOSE({1,2},tranche1,tranche2)&lt;=Z$6)=1,CHOOSE({1,2},tranche1,tranche2),""),ROW(Y225)),"")</f>
        <v/>
      </c>
    </row>
    <row r="228" spans="34:35" x14ac:dyDescent="0.25">
      <c r="AH228" s="21" t="str">
        <f t="array" ref="AH228">IFERROR(SMALL(IF((CHOOSE({1,2},tranche1,tranche2)&gt;=Y$5)*(CHOOSE({1,2},tranche1,tranche2)&lt;=Z$5)=1,CHOOSE({1,2},tranche1,tranche2),""),ROW(X226)),"")</f>
        <v/>
      </c>
      <c r="AI228" s="21" t="str">
        <f t="array" ref="AI228">IFERROR(SMALL(IF((CHOOSE({1,2},tranche1,tranche2)&gt;=Y$6)*(CHOOSE({1,2},tranche1,tranche2)&lt;=Z$6)=1,CHOOSE({1,2},tranche1,tranche2),""),ROW(Y226)),"")</f>
        <v/>
      </c>
    </row>
    <row r="229" spans="34:35" x14ac:dyDescent="0.25">
      <c r="AH229" s="21" t="str">
        <f t="array" ref="AH229">IFERROR(SMALL(IF((CHOOSE({1,2},tranche1,tranche2)&gt;=Y$5)*(CHOOSE({1,2},tranche1,tranche2)&lt;=Z$5)=1,CHOOSE({1,2},tranche1,tranche2),""),ROW(X227)),"")</f>
        <v/>
      </c>
      <c r="AI229" s="21" t="str">
        <f t="array" ref="AI229">IFERROR(SMALL(IF((CHOOSE({1,2},tranche1,tranche2)&gt;=Y$6)*(CHOOSE({1,2},tranche1,tranche2)&lt;=Z$6)=1,CHOOSE({1,2},tranche1,tranche2),""),ROW(Y227)),"")</f>
        <v/>
      </c>
    </row>
    <row r="230" spans="34:35" x14ac:dyDescent="0.25">
      <c r="AH230" s="21" t="str">
        <f t="array" ref="AH230">IFERROR(SMALL(IF((CHOOSE({1,2},tranche1,tranche2)&gt;=Y$5)*(CHOOSE({1,2},tranche1,tranche2)&lt;=Z$5)=1,CHOOSE({1,2},tranche1,tranche2),""),ROW(X228)),"")</f>
        <v/>
      </c>
      <c r="AI230" s="21" t="str">
        <f t="array" ref="AI230">IFERROR(SMALL(IF((CHOOSE({1,2},tranche1,tranche2)&gt;=Y$6)*(CHOOSE({1,2},tranche1,tranche2)&lt;=Z$6)=1,CHOOSE({1,2},tranche1,tranche2),""),ROW(Y228)),"")</f>
        <v/>
      </c>
    </row>
    <row r="231" spans="34:35" x14ac:dyDescent="0.25">
      <c r="AH231" s="21" t="str">
        <f t="array" ref="AH231">IFERROR(SMALL(IF((CHOOSE({1,2},tranche1,tranche2)&gt;=Y$5)*(CHOOSE({1,2},tranche1,tranche2)&lt;=Z$5)=1,CHOOSE({1,2},tranche1,tranche2),""),ROW(X229)),"")</f>
        <v/>
      </c>
      <c r="AI231" s="21" t="str">
        <f t="array" ref="AI231">IFERROR(SMALL(IF((CHOOSE({1,2},tranche1,tranche2)&gt;=Y$6)*(CHOOSE({1,2},tranche1,tranche2)&lt;=Z$6)=1,CHOOSE({1,2},tranche1,tranche2),""),ROW(Y229)),"")</f>
        <v/>
      </c>
    </row>
    <row r="232" spans="34:35" x14ac:dyDescent="0.25">
      <c r="AH232" s="21" t="str">
        <f t="array" ref="AH232">IFERROR(SMALL(IF((CHOOSE({1,2},tranche1,tranche2)&gt;=Y$5)*(CHOOSE({1,2},tranche1,tranche2)&lt;=Z$5)=1,CHOOSE({1,2},tranche1,tranche2),""),ROW(X230)),"")</f>
        <v/>
      </c>
      <c r="AI232" s="21" t="str">
        <f t="array" ref="AI232">IFERROR(SMALL(IF((CHOOSE({1,2},tranche1,tranche2)&gt;=Y$6)*(CHOOSE({1,2},tranche1,tranche2)&lt;=Z$6)=1,CHOOSE({1,2},tranche1,tranche2),""),ROW(Y230)),"")</f>
        <v/>
      </c>
    </row>
    <row r="233" spans="34:35" x14ac:dyDescent="0.25">
      <c r="AH233" s="21" t="str">
        <f t="array" ref="AH233">IFERROR(SMALL(IF((CHOOSE({1,2},tranche1,tranche2)&gt;=Y$5)*(CHOOSE({1,2},tranche1,tranche2)&lt;=Z$5)=1,CHOOSE({1,2},tranche1,tranche2),""),ROW(X231)),"")</f>
        <v/>
      </c>
      <c r="AI233" s="21" t="str">
        <f t="array" ref="AI233">IFERROR(SMALL(IF((CHOOSE({1,2},tranche1,tranche2)&gt;=Y$6)*(CHOOSE({1,2},tranche1,tranche2)&lt;=Z$6)=1,CHOOSE({1,2},tranche1,tranche2),""),ROW(Y231)),"")</f>
        <v/>
      </c>
    </row>
    <row r="234" spans="34:35" x14ac:dyDescent="0.25">
      <c r="AH234" s="21" t="str">
        <f t="array" ref="AH234">IFERROR(SMALL(IF((CHOOSE({1,2},tranche1,tranche2)&gt;=Y$5)*(CHOOSE({1,2},tranche1,tranche2)&lt;=Z$5)=1,CHOOSE({1,2},tranche1,tranche2),""),ROW(X232)),"")</f>
        <v/>
      </c>
      <c r="AI234" s="21" t="str">
        <f t="array" ref="AI234">IFERROR(SMALL(IF((CHOOSE({1,2},tranche1,tranche2)&gt;=Y$6)*(CHOOSE({1,2},tranche1,tranche2)&lt;=Z$6)=1,CHOOSE({1,2},tranche1,tranche2),""),ROW(Y232)),"")</f>
        <v/>
      </c>
    </row>
    <row r="235" spans="34:35" x14ac:dyDescent="0.25">
      <c r="AH235" s="21" t="str">
        <f t="array" ref="AH235">IFERROR(SMALL(IF((CHOOSE({1,2},tranche1,tranche2)&gt;=Y$5)*(CHOOSE({1,2},tranche1,tranche2)&lt;=Z$5)=1,CHOOSE({1,2},tranche1,tranche2),""),ROW(X233)),"")</f>
        <v/>
      </c>
      <c r="AI235" s="21" t="str">
        <f t="array" ref="AI235">IFERROR(SMALL(IF((CHOOSE({1,2},tranche1,tranche2)&gt;=Y$6)*(CHOOSE({1,2},tranche1,tranche2)&lt;=Z$6)=1,CHOOSE({1,2},tranche1,tranche2),""),ROW(Y233)),"")</f>
        <v/>
      </c>
    </row>
    <row r="236" spans="34:35" x14ac:dyDescent="0.25">
      <c r="AH236" s="21" t="str">
        <f t="array" ref="AH236">IFERROR(SMALL(IF((CHOOSE({1,2},tranche1,tranche2)&gt;=Y$5)*(CHOOSE({1,2},tranche1,tranche2)&lt;=Z$5)=1,CHOOSE({1,2},tranche1,tranche2),""),ROW(X234)),"")</f>
        <v/>
      </c>
      <c r="AI236" s="21" t="str">
        <f t="array" ref="AI236">IFERROR(SMALL(IF((CHOOSE({1,2},tranche1,tranche2)&gt;=Y$6)*(CHOOSE({1,2},tranche1,tranche2)&lt;=Z$6)=1,CHOOSE({1,2},tranche1,tranche2),""),ROW(Y234)),"")</f>
        <v/>
      </c>
    </row>
    <row r="237" spans="34:35" x14ac:dyDescent="0.25">
      <c r="AH237" s="21" t="str">
        <f t="array" ref="AH237">IFERROR(SMALL(IF((CHOOSE({1,2},tranche1,tranche2)&gt;=Y$5)*(CHOOSE({1,2},tranche1,tranche2)&lt;=Z$5)=1,CHOOSE({1,2},tranche1,tranche2),""),ROW(X235)),"")</f>
        <v/>
      </c>
      <c r="AI237" s="21" t="str">
        <f t="array" ref="AI237">IFERROR(SMALL(IF((CHOOSE({1,2},tranche1,tranche2)&gt;=Y$6)*(CHOOSE({1,2},tranche1,tranche2)&lt;=Z$6)=1,CHOOSE({1,2},tranche1,tranche2),""),ROW(Y235)),"")</f>
        <v/>
      </c>
    </row>
    <row r="238" spans="34:35" x14ac:dyDescent="0.25">
      <c r="AH238" s="21" t="str">
        <f t="array" ref="AH238">IFERROR(SMALL(IF((CHOOSE({1,2},tranche1,tranche2)&gt;=Y$5)*(CHOOSE({1,2},tranche1,tranche2)&lt;=Z$5)=1,CHOOSE({1,2},tranche1,tranche2),""),ROW(X236)),"")</f>
        <v/>
      </c>
      <c r="AI238" s="21" t="str">
        <f t="array" ref="AI238">IFERROR(SMALL(IF((CHOOSE({1,2},tranche1,tranche2)&gt;=Y$6)*(CHOOSE({1,2},tranche1,tranche2)&lt;=Z$6)=1,CHOOSE({1,2},tranche1,tranche2),""),ROW(Y236)),"")</f>
        <v/>
      </c>
    </row>
    <row r="239" spans="34:35" x14ac:dyDescent="0.25">
      <c r="AH239" s="21" t="str">
        <f t="array" ref="AH239">IFERROR(SMALL(IF((CHOOSE({1,2},tranche1,tranche2)&gt;=Y$5)*(CHOOSE({1,2},tranche1,tranche2)&lt;=Z$5)=1,CHOOSE({1,2},tranche1,tranche2),""),ROW(X237)),"")</f>
        <v/>
      </c>
      <c r="AI239" s="21" t="str">
        <f t="array" ref="AI239">IFERROR(SMALL(IF((CHOOSE({1,2},tranche1,tranche2)&gt;=Y$6)*(CHOOSE({1,2},tranche1,tranche2)&lt;=Z$6)=1,CHOOSE({1,2},tranche1,tranche2),""),ROW(Y237)),"")</f>
        <v/>
      </c>
    </row>
    <row r="240" spans="34:35" x14ac:dyDescent="0.25">
      <c r="AH240" s="21" t="str">
        <f t="array" ref="AH240">IFERROR(SMALL(IF((CHOOSE({1,2},tranche1,tranche2)&gt;=Y$5)*(CHOOSE({1,2},tranche1,tranche2)&lt;=Z$5)=1,CHOOSE({1,2},tranche1,tranche2),""),ROW(X238)),"")</f>
        <v/>
      </c>
      <c r="AI240" s="21" t="str">
        <f t="array" ref="AI240">IFERROR(SMALL(IF((CHOOSE({1,2},tranche1,tranche2)&gt;=Y$6)*(CHOOSE({1,2},tranche1,tranche2)&lt;=Z$6)=1,CHOOSE({1,2},tranche1,tranche2),""),ROW(Y238)),"")</f>
        <v/>
      </c>
    </row>
    <row r="241" spans="34:35" x14ac:dyDescent="0.25">
      <c r="AH241" s="21" t="str">
        <f t="array" ref="AH241">IFERROR(SMALL(IF((CHOOSE({1,2},tranche1,tranche2)&gt;=Y$5)*(CHOOSE({1,2},tranche1,tranche2)&lt;=Z$5)=1,CHOOSE({1,2},tranche1,tranche2),""),ROW(X239)),"")</f>
        <v/>
      </c>
      <c r="AI241" s="21" t="str">
        <f t="array" ref="AI241">IFERROR(SMALL(IF((CHOOSE({1,2},tranche1,tranche2)&gt;=Y$6)*(CHOOSE({1,2},tranche1,tranche2)&lt;=Z$6)=1,CHOOSE({1,2},tranche1,tranche2),""),ROW(Y239)),"")</f>
        <v/>
      </c>
    </row>
    <row r="242" spans="34:35" x14ac:dyDescent="0.25">
      <c r="AH242" s="21" t="str">
        <f t="array" ref="AH242">IFERROR(SMALL(IF((CHOOSE({1,2},tranche1,tranche2)&gt;=Y$5)*(CHOOSE({1,2},tranche1,tranche2)&lt;=Z$5)=1,CHOOSE({1,2},tranche1,tranche2),""),ROW(X240)),"")</f>
        <v/>
      </c>
      <c r="AI242" s="21" t="str">
        <f t="array" ref="AI242">IFERROR(SMALL(IF((CHOOSE({1,2},tranche1,tranche2)&gt;=Y$6)*(CHOOSE({1,2},tranche1,tranche2)&lt;=Z$6)=1,CHOOSE({1,2},tranche1,tranche2),""),ROW(Y240)),"")</f>
        <v/>
      </c>
    </row>
    <row r="243" spans="34:35" x14ac:dyDescent="0.25">
      <c r="AH243" s="21" t="str">
        <f t="array" ref="AH243">IFERROR(SMALL(IF((CHOOSE({1,2},tranche1,tranche2)&gt;=Y$5)*(CHOOSE({1,2},tranche1,tranche2)&lt;=Z$5)=1,CHOOSE({1,2},tranche1,tranche2),""),ROW(X241)),"")</f>
        <v/>
      </c>
      <c r="AI243" s="21" t="str">
        <f t="array" ref="AI243">IFERROR(SMALL(IF((CHOOSE({1,2},tranche1,tranche2)&gt;=Y$6)*(CHOOSE({1,2},tranche1,tranche2)&lt;=Z$6)=1,CHOOSE({1,2},tranche1,tranche2),""),ROW(Y241)),"")</f>
        <v/>
      </c>
    </row>
    <row r="244" spans="34:35" x14ac:dyDescent="0.25">
      <c r="AH244" s="21" t="str">
        <f t="array" ref="AH244">IFERROR(SMALL(IF((CHOOSE({1,2},tranche1,tranche2)&gt;=Y$5)*(CHOOSE({1,2},tranche1,tranche2)&lt;=Z$5)=1,CHOOSE({1,2},tranche1,tranche2),""),ROW(X242)),"")</f>
        <v/>
      </c>
      <c r="AI244" s="21" t="str">
        <f t="array" ref="AI244">IFERROR(SMALL(IF((CHOOSE({1,2},tranche1,tranche2)&gt;=Y$6)*(CHOOSE({1,2},tranche1,tranche2)&lt;=Z$6)=1,CHOOSE({1,2},tranche1,tranche2),""),ROW(Y242)),"")</f>
        <v/>
      </c>
    </row>
    <row r="245" spans="34:35" x14ac:dyDescent="0.25">
      <c r="AH245" s="21" t="str">
        <f t="array" ref="AH245">IFERROR(SMALL(IF((CHOOSE({1,2},tranche1,tranche2)&gt;=Y$5)*(CHOOSE({1,2},tranche1,tranche2)&lt;=Z$5)=1,CHOOSE({1,2},tranche1,tranche2),""),ROW(X243)),"")</f>
        <v/>
      </c>
      <c r="AI245" s="21" t="str">
        <f t="array" ref="AI245">IFERROR(SMALL(IF((CHOOSE({1,2},tranche1,tranche2)&gt;=Y$6)*(CHOOSE({1,2},tranche1,tranche2)&lt;=Z$6)=1,CHOOSE({1,2},tranche1,tranche2),""),ROW(Y243)),"")</f>
        <v/>
      </c>
    </row>
    <row r="246" spans="34:35" x14ac:dyDescent="0.25">
      <c r="AH246" s="21" t="str">
        <f t="array" ref="AH246">IFERROR(SMALL(IF((CHOOSE({1,2},tranche1,tranche2)&gt;=Y$5)*(CHOOSE({1,2},tranche1,tranche2)&lt;=Z$5)=1,CHOOSE({1,2},tranche1,tranche2),""),ROW(X244)),"")</f>
        <v/>
      </c>
      <c r="AI246" s="21" t="str">
        <f t="array" ref="AI246">IFERROR(SMALL(IF((CHOOSE({1,2},tranche1,tranche2)&gt;=Y$6)*(CHOOSE({1,2},tranche1,tranche2)&lt;=Z$6)=1,CHOOSE({1,2},tranche1,tranche2),""),ROW(Y244)),"")</f>
        <v/>
      </c>
    </row>
    <row r="247" spans="34:35" x14ac:dyDescent="0.25">
      <c r="AH247" s="21" t="str">
        <f t="array" ref="AH247">IFERROR(SMALL(IF((CHOOSE({1,2},tranche1,tranche2)&gt;=Y$5)*(CHOOSE({1,2},tranche1,tranche2)&lt;=Z$5)=1,CHOOSE({1,2},tranche1,tranche2),""),ROW(X245)),"")</f>
        <v/>
      </c>
      <c r="AI247" s="21" t="str">
        <f t="array" ref="AI247">IFERROR(SMALL(IF((CHOOSE({1,2},tranche1,tranche2)&gt;=Y$6)*(CHOOSE({1,2},tranche1,tranche2)&lt;=Z$6)=1,CHOOSE({1,2},tranche1,tranche2),""),ROW(Y245)),"")</f>
        <v/>
      </c>
    </row>
    <row r="248" spans="34:35" x14ac:dyDescent="0.25">
      <c r="AH248" s="21" t="str">
        <f t="array" ref="AH248">IFERROR(SMALL(IF((CHOOSE({1,2},tranche1,tranche2)&gt;=Y$5)*(CHOOSE({1,2},tranche1,tranche2)&lt;=Z$5)=1,CHOOSE({1,2},tranche1,tranche2),""),ROW(X246)),"")</f>
        <v/>
      </c>
      <c r="AI248" s="21" t="str">
        <f t="array" ref="AI248">IFERROR(SMALL(IF((CHOOSE({1,2},tranche1,tranche2)&gt;=Y$6)*(CHOOSE({1,2},tranche1,tranche2)&lt;=Z$6)=1,CHOOSE({1,2},tranche1,tranche2),""),ROW(Y246)),"")</f>
        <v/>
      </c>
    </row>
    <row r="249" spans="34:35" x14ac:dyDescent="0.25">
      <c r="AH249" s="21" t="str">
        <f t="array" ref="AH249">IFERROR(SMALL(IF((CHOOSE({1,2},tranche1,tranche2)&gt;=Y$5)*(CHOOSE({1,2},tranche1,tranche2)&lt;=Z$5)=1,CHOOSE({1,2},tranche1,tranche2),""),ROW(X247)),"")</f>
        <v/>
      </c>
      <c r="AI249" s="21" t="str">
        <f t="array" ref="AI249">IFERROR(SMALL(IF((CHOOSE({1,2},tranche1,tranche2)&gt;=Y$6)*(CHOOSE({1,2},tranche1,tranche2)&lt;=Z$6)=1,CHOOSE({1,2},tranche1,tranche2),""),ROW(Y247)),"")</f>
        <v/>
      </c>
    </row>
    <row r="250" spans="34:35" x14ac:dyDescent="0.25">
      <c r="AH250" s="21" t="str">
        <f t="array" ref="AH250">IFERROR(SMALL(IF((CHOOSE({1,2},tranche1,tranche2)&gt;=Y$5)*(CHOOSE({1,2},tranche1,tranche2)&lt;=Z$5)=1,CHOOSE({1,2},tranche1,tranche2),""),ROW(X248)),"")</f>
        <v/>
      </c>
      <c r="AI250" s="21" t="str">
        <f t="array" ref="AI250">IFERROR(SMALL(IF((CHOOSE({1,2},tranche1,tranche2)&gt;=Y$6)*(CHOOSE({1,2},tranche1,tranche2)&lt;=Z$6)=1,CHOOSE({1,2},tranche1,tranche2),""),ROW(Y248)),"")</f>
        <v/>
      </c>
    </row>
    <row r="251" spans="34:35" x14ac:dyDescent="0.25">
      <c r="AH251" s="21" t="str">
        <f t="array" ref="AH251">IFERROR(SMALL(IF((CHOOSE({1,2},tranche1,tranche2)&gt;=Y$5)*(CHOOSE({1,2},tranche1,tranche2)&lt;=Z$5)=1,CHOOSE({1,2},tranche1,tranche2),""),ROW(X249)),"")</f>
        <v/>
      </c>
      <c r="AI251" s="21" t="str">
        <f t="array" ref="AI251">IFERROR(SMALL(IF((CHOOSE({1,2},tranche1,tranche2)&gt;=Y$6)*(CHOOSE({1,2},tranche1,tranche2)&lt;=Z$6)=1,CHOOSE({1,2},tranche1,tranche2),""),ROW(Y249)),"")</f>
        <v/>
      </c>
    </row>
    <row r="252" spans="34:35" x14ac:dyDescent="0.25">
      <c r="AH252" s="21" t="str">
        <f t="array" ref="AH252">IFERROR(SMALL(IF((CHOOSE({1,2},tranche1,tranche2)&gt;=Y$5)*(CHOOSE({1,2},tranche1,tranche2)&lt;=Z$5)=1,CHOOSE({1,2},tranche1,tranche2),""),ROW(X250)),"")</f>
        <v/>
      </c>
      <c r="AI252" s="21" t="str">
        <f t="array" ref="AI252">IFERROR(SMALL(IF((CHOOSE({1,2},tranche1,tranche2)&gt;=Y$6)*(CHOOSE({1,2},tranche1,tranche2)&lt;=Z$6)=1,CHOOSE({1,2},tranche1,tranche2),""),ROW(Y250)),"")</f>
        <v/>
      </c>
    </row>
    <row r="253" spans="34:35" x14ac:dyDescent="0.25">
      <c r="AH253" s="21" t="str">
        <f t="array" ref="AH253">IFERROR(SMALL(IF((CHOOSE({1,2},tranche1,tranche2)&gt;=Y$5)*(CHOOSE({1,2},tranche1,tranche2)&lt;=Z$5)=1,CHOOSE({1,2},tranche1,tranche2),""),ROW(X251)),"")</f>
        <v/>
      </c>
      <c r="AI253" s="21" t="str">
        <f t="array" ref="AI253">IFERROR(SMALL(IF((CHOOSE({1,2},tranche1,tranche2)&gt;=Y$6)*(CHOOSE({1,2},tranche1,tranche2)&lt;=Z$6)=1,CHOOSE({1,2},tranche1,tranche2),""),ROW(Y251)),"")</f>
        <v/>
      </c>
    </row>
    <row r="254" spans="34:35" x14ac:dyDescent="0.25">
      <c r="AH254" s="21" t="str">
        <f t="array" ref="AH254">IFERROR(SMALL(IF((CHOOSE({1,2},tranche1,tranche2)&gt;=Y$5)*(CHOOSE({1,2},tranche1,tranche2)&lt;=Z$5)=1,CHOOSE({1,2},tranche1,tranche2),""),ROW(X252)),"")</f>
        <v/>
      </c>
      <c r="AI254" s="21" t="str">
        <f t="array" ref="AI254">IFERROR(SMALL(IF((CHOOSE({1,2},tranche1,tranche2)&gt;=Y$6)*(CHOOSE({1,2},tranche1,tranche2)&lt;=Z$6)=1,CHOOSE({1,2},tranche1,tranche2),""),ROW(Y252)),"")</f>
        <v/>
      </c>
    </row>
    <row r="255" spans="34:35" x14ac:dyDescent="0.25">
      <c r="AH255" s="21" t="str">
        <f t="array" ref="AH255">IFERROR(SMALL(IF((CHOOSE({1,2},tranche1,tranche2)&gt;=Y$5)*(CHOOSE({1,2},tranche1,tranche2)&lt;=Z$5)=1,CHOOSE({1,2},tranche1,tranche2),""),ROW(X253)),"")</f>
        <v/>
      </c>
      <c r="AI255" s="21" t="str">
        <f t="array" ref="AI255">IFERROR(SMALL(IF((CHOOSE({1,2},tranche1,tranche2)&gt;=Y$6)*(CHOOSE({1,2},tranche1,tranche2)&lt;=Z$6)=1,CHOOSE({1,2},tranche1,tranche2),""),ROW(Y253)),"")</f>
        <v/>
      </c>
    </row>
    <row r="256" spans="34:35" x14ac:dyDescent="0.25">
      <c r="AH256" s="21" t="str">
        <f t="array" ref="AH256">IFERROR(SMALL(IF((CHOOSE({1,2},tranche1,tranche2)&gt;=Y$5)*(CHOOSE({1,2},tranche1,tranche2)&lt;=Z$5)=1,CHOOSE({1,2},tranche1,tranche2),""),ROW(X254)),"")</f>
        <v/>
      </c>
      <c r="AI256" s="21" t="str">
        <f t="array" ref="AI256">IFERROR(SMALL(IF((CHOOSE({1,2},tranche1,tranche2)&gt;=Y$6)*(CHOOSE({1,2},tranche1,tranche2)&lt;=Z$6)=1,CHOOSE({1,2},tranche1,tranche2),""),ROW(Y254)),"")</f>
        <v/>
      </c>
    </row>
    <row r="257" spans="34:35" x14ac:dyDescent="0.25">
      <c r="AH257" s="21" t="str">
        <f t="array" ref="AH257">IFERROR(SMALL(IF((CHOOSE({1,2},tranche1,tranche2)&gt;=Y$5)*(CHOOSE({1,2},tranche1,tranche2)&lt;=Z$5)=1,CHOOSE({1,2},tranche1,tranche2),""),ROW(X255)),"")</f>
        <v/>
      </c>
      <c r="AI257" s="21" t="str">
        <f t="array" ref="AI257">IFERROR(SMALL(IF((CHOOSE({1,2},tranche1,tranche2)&gt;=Y$6)*(CHOOSE({1,2},tranche1,tranche2)&lt;=Z$6)=1,CHOOSE({1,2},tranche1,tranche2),""),ROW(Y255)),"")</f>
        <v/>
      </c>
    </row>
    <row r="258" spans="34:35" x14ac:dyDescent="0.25">
      <c r="AH258" s="21" t="str">
        <f t="array" ref="AH258">IFERROR(SMALL(IF((CHOOSE({1,2},tranche1,tranche2)&gt;=Y$5)*(CHOOSE({1,2},tranche1,tranche2)&lt;=Z$5)=1,CHOOSE({1,2},tranche1,tranche2),""),ROW(X256)),"")</f>
        <v/>
      </c>
      <c r="AI258" s="21" t="str">
        <f t="array" ref="AI258">IFERROR(SMALL(IF((CHOOSE({1,2},tranche1,tranche2)&gt;=Y$6)*(CHOOSE({1,2},tranche1,tranche2)&lt;=Z$6)=1,CHOOSE({1,2},tranche1,tranche2),""),ROW(Y256)),"")</f>
        <v/>
      </c>
    </row>
    <row r="259" spans="34:35" x14ac:dyDescent="0.25">
      <c r="AH259" s="21" t="str">
        <f t="array" ref="AH259">IFERROR(SMALL(IF((CHOOSE({1,2},tranche1,tranche2)&gt;=Y$5)*(CHOOSE({1,2},tranche1,tranche2)&lt;=Z$5)=1,CHOOSE({1,2},tranche1,tranche2),""),ROW(X257)),"")</f>
        <v/>
      </c>
      <c r="AI259" s="21" t="str">
        <f t="array" ref="AI259">IFERROR(SMALL(IF((CHOOSE({1,2},tranche1,tranche2)&gt;=Y$6)*(CHOOSE({1,2},tranche1,tranche2)&lt;=Z$6)=1,CHOOSE({1,2},tranche1,tranche2),""),ROW(Y257)),"")</f>
        <v/>
      </c>
    </row>
    <row r="260" spans="34:35" x14ac:dyDescent="0.25">
      <c r="AH260" s="21" t="str">
        <f t="array" ref="AH260">IFERROR(SMALL(IF((CHOOSE({1,2},tranche1,tranche2)&gt;=Y$5)*(CHOOSE({1,2},tranche1,tranche2)&lt;=Z$5)=1,CHOOSE({1,2},tranche1,tranche2),""),ROW(X258)),"")</f>
        <v/>
      </c>
      <c r="AI260" s="21" t="str">
        <f t="array" ref="AI260">IFERROR(SMALL(IF((CHOOSE({1,2},tranche1,tranche2)&gt;=Y$6)*(CHOOSE({1,2},tranche1,tranche2)&lt;=Z$6)=1,CHOOSE({1,2},tranche1,tranche2),""),ROW(Y258)),"")</f>
        <v/>
      </c>
    </row>
    <row r="261" spans="34:35" x14ac:dyDescent="0.25">
      <c r="AH261" s="21" t="str">
        <f t="array" ref="AH261">IFERROR(SMALL(IF((CHOOSE({1,2},tranche1,tranche2)&gt;=Y$5)*(CHOOSE({1,2},tranche1,tranche2)&lt;=Z$5)=1,CHOOSE({1,2},tranche1,tranche2),""),ROW(X259)),"")</f>
        <v/>
      </c>
      <c r="AI261" s="21" t="str">
        <f t="array" ref="AI261">IFERROR(SMALL(IF((CHOOSE({1,2},tranche1,tranche2)&gt;=Y$6)*(CHOOSE({1,2},tranche1,tranche2)&lt;=Z$6)=1,CHOOSE({1,2},tranche1,tranche2),""),ROW(Y259)),"")</f>
        <v/>
      </c>
    </row>
    <row r="262" spans="34:35" x14ac:dyDescent="0.25">
      <c r="AH262" s="21" t="str">
        <f t="array" ref="AH262">IFERROR(SMALL(IF((CHOOSE({1,2},tranche1,tranche2)&gt;=Y$5)*(CHOOSE({1,2},tranche1,tranche2)&lt;=Z$5)=1,CHOOSE({1,2},tranche1,tranche2),""),ROW(X260)),"")</f>
        <v/>
      </c>
      <c r="AI262" s="21" t="str">
        <f t="array" ref="AI262">IFERROR(SMALL(IF((CHOOSE({1,2},tranche1,tranche2)&gt;=Y$6)*(CHOOSE({1,2},tranche1,tranche2)&lt;=Z$6)=1,CHOOSE({1,2},tranche1,tranche2),""),ROW(Y260)),"")</f>
        <v/>
      </c>
    </row>
    <row r="263" spans="34:35" x14ac:dyDescent="0.25">
      <c r="AH263" s="21" t="str">
        <f t="array" ref="AH263">IFERROR(SMALL(IF((CHOOSE({1,2},tranche1,tranche2)&gt;=Y$5)*(CHOOSE({1,2},tranche1,tranche2)&lt;=Z$5)=1,CHOOSE({1,2},tranche1,tranche2),""),ROW(X261)),"")</f>
        <v/>
      </c>
      <c r="AI263" s="21" t="str">
        <f t="array" ref="AI263">IFERROR(SMALL(IF((CHOOSE({1,2},tranche1,tranche2)&gt;=Y$6)*(CHOOSE({1,2},tranche1,tranche2)&lt;=Z$6)=1,CHOOSE({1,2},tranche1,tranche2),""),ROW(Y261)),"")</f>
        <v/>
      </c>
    </row>
    <row r="264" spans="34:35" x14ac:dyDescent="0.25">
      <c r="AH264" s="21" t="str">
        <f t="array" ref="AH264">IFERROR(SMALL(IF((CHOOSE({1,2},tranche1,tranche2)&gt;=Y$5)*(CHOOSE({1,2},tranche1,tranche2)&lt;=Z$5)=1,CHOOSE({1,2},tranche1,tranche2),""),ROW(X262)),"")</f>
        <v/>
      </c>
      <c r="AI264" s="21" t="str">
        <f t="array" ref="AI264">IFERROR(SMALL(IF((CHOOSE({1,2},tranche1,tranche2)&gt;=Y$6)*(CHOOSE({1,2},tranche1,tranche2)&lt;=Z$6)=1,CHOOSE({1,2},tranche1,tranche2),""),ROW(Y262)),"")</f>
        <v/>
      </c>
    </row>
    <row r="265" spans="34:35" x14ac:dyDescent="0.25">
      <c r="AH265" s="21" t="str">
        <f t="array" ref="AH265">IFERROR(SMALL(IF((CHOOSE({1,2},tranche1,tranche2)&gt;=Y$5)*(CHOOSE({1,2},tranche1,tranche2)&lt;=Z$5)=1,CHOOSE({1,2},tranche1,tranche2),""),ROW(X263)),"")</f>
        <v/>
      </c>
      <c r="AI265" s="21" t="str">
        <f t="array" ref="AI265">IFERROR(SMALL(IF((CHOOSE({1,2},tranche1,tranche2)&gt;=Y$6)*(CHOOSE({1,2},tranche1,tranche2)&lt;=Z$6)=1,CHOOSE({1,2},tranche1,tranche2),""),ROW(Y263)),"")</f>
        <v/>
      </c>
    </row>
    <row r="266" spans="34:35" x14ac:dyDescent="0.25">
      <c r="AH266" s="21" t="str">
        <f t="array" ref="AH266">IFERROR(SMALL(IF((CHOOSE({1,2},tranche1,tranche2)&gt;=Y$5)*(CHOOSE({1,2},tranche1,tranche2)&lt;=Z$5)=1,CHOOSE({1,2},tranche1,tranche2),""),ROW(X264)),"")</f>
        <v/>
      </c>
      <c r="AI266" s="21" t="str">
        <f t="array" ref="AI266">IFERROR(SMALL(IF((CHOOSE({1,2},tranche1,tranche2)&gt;=Y$6)*(CHOOSE({1,2},tranche1,tranche2)&lt;=Z$6)=1,CHOOSE({1,2},tranche1,tranche2),""),ROW(Y264)),"")</f>
        <v/>
      </c>
    </row>
    <row r="267" spans="34:35" x14ac:dyDescent="0.25">
      <c r="AH267" s="21" t="str">
        <f t="array" ref="AH267">IFERROR(SMALL(IF((CHOOSE({1,2},tranche1,tranche2)&gt;=Y$5)*(CHOOSE({1,2},tranche1,tranche2)&lt;=Z$5)=1,CHOOSE({1,2},tranche1,tranche2),""),ROW(X265)),"")</f>
        <v/>
      </c>
      <c r="AI267" s="21" t="str">
        <f t="array" ref="AI267">IFERROR(SMALL(IF((CHOOSE({1,2},tranche1,tranche2)&gt;=Y$6)*(CHOOSE({1,2},tranche1,tranche2)&lt;=Z$6)=1,CHOOSE({1,2},tranche1,tranche2),""),ROW(Y265)),"")</f>
        <v/>
      </c>
    </row>
    <row r="268" spans="34:35" x14ac:dyDescent="0.25">
      <c r="AH268" s="21" t="str">
        <f t="array" ref="AH268">IFERROR(SMALL(IF((CHOOSE({1,2},tranche1,tranche2)&gt;=Y$5)*(CHOOSE({1,2},tranche1,tranche2)&lt;=Z$5)=1,CHOOSE({1,2},tranche1,tranche2),""),ROW(X266)),"")</f>
        <v/>
      </c>
      <c r="AI268" s="21" t="str">
        <f t="array" ref="AI268">IFERROR(SMALL(IF((CHOOSE({1,2},tranche1,tranche2)&gt;=Y$6)*(CHOOSE({1,2},tranche1,tranche2)&lt;=Z$6)=1,CHOOSE({1,2},tranche1,tranche2),""),ROW(Y266)),"")</f>
        <v/>
      </c>
    </row>
    <row r="269" spans="34:35" x14ac:dyDescent="0.25">
      <c r="AH269" s="21" t="str">
        <f t="array" ref="AH269">IFERROR(SMALL(IF((CHOOSE({1,2},tranche1,tranche2)&gt;=Y$5)*(CHOOSE({1,2},tranche1,tranche2)&lt;=Z$5)=1,CHOOSE({1,2},tranche1,tranche2),""),ROW(X267)),"")</f>
        <v/>
      </c>
      <c r="AI269" s="21" t="str">
        <f t="array" ref="AI269">IFERROR(SMALL(IF((CHOOSE({1,2},tranche1,tranche2)&gt;=Y$6)*(CHOOSE({1,2},tranche1,tranche2)&lt;=Z$6)=1,CHOOSE({1,2},tranche1,tranche2),""),ROW(Y267)),"")</f>
        <v/>
      </c>
    </row>
    <row r="270" spans="34:35" x14ac:dyDescent="0.25">
      <c r="AH270" s="21" t="str">
        <f t="array" ref="AH270">IFERROR(SMALL(IF((CHOOSE({1,2},tranche1,tranche2)&gt;=Y$5)*(CHOOSE({1,2},tranche1,tranche2)&lt;=Z$5)=1,CHOOSE({1,2},tranche1,tranche2),""),ROW(X268)),"")</f>
        <v/>
      </c>
      <c r="AI270" s="21" t="str">
        <f t="array" ref="AI270">IFERROR(SMALL(IF((CHOOSE({1,2},tranche1,tranche2)&gt;=Y$6)*(CHOOSE({1,2},tranche1,tranche2)&lt;=Z$6)=1,CHOOSE({1,2},tranche1,tranche2),""),ROW(Y268)),"")</f>
        <v/>
      </c>
    </row>
    <row r="271" spans="34:35" x14ac:dyDescent="0.25">
      <c r="AH271" s="21" t="str">
        <f t="array" ref="AH271">IFERROR(SMALL(IF((CHOOSE({1,2},tranche1,tranche2)&gt;=Y$5)*(CHOOSE({1,2},tranche1,tranche2)&lt;=Z$5)=1,CHOOSE({1,2},tranche1,tranche2),""),ROW(X269)),"")</f>
        <v/>
      </c>
      <c r="AI271" s="21" t="str">
        <f t="array" ref="AI271">IFERROR(SMALL(IF((CHOOSE({1,2},tranche1,tranche2)&gt;=Y$6)*(CHOOSE({1,2},tranche1,tranche2)&lt;=Z$6)=1,CHOOSE({1,2},tranche1,tranche2),""),ROW(Y269)),"")</f>
        <v/>
      </c>
    </row>
    <row r="272" spans="34:35" x14ac:dyDescent="0.25">
      <c r="AH272" s="21" t="str">
        <f t="array" ref="AH272">IFERROR(SMALL(IF((CHOOSE({1,2},tranche1,tranche2)&gt;=Y$5)*(CHOOSE({1,2},tranche1,tranche2)&lt;=Z$5)=1,CHOOSE({1,2},tranche1,tranche2),""),ROW(X270)),"")</f>
        <v/>
      </c>
      <c r="AI272" s="21" t="str">
        <f t="array" ref="AI272">IFERROR(SMALL(IF((CHOOSE({1,2},tranche1,tranche2)&gt;=Y$6)*(CHOOSE({1,2},tranche1,tranche2)&lt;=Z$6)=1,CHOOSE({1,2},tranche1,tranche2),""),ROW(Y270)),"")</f>
        <v/>
      </c>
    </row>
    <row r="273" spans="34:35" x14ac:dyDescent="0.25">
      <c r="AH273" s="21" t="str">
        <f t="array" ref="AH273">IFERROR(SMALL(IF((CHOOSE({1,2},tranche1,tranche2)&gt;=Y$5)*(CHOOSE({1,2},tranche1,tranche2)&lt;=Z$5)=1,CHOOSE({1,2},tranche1,tranche2),""),ROW(X271)),"")</f>
        <v/>
      </c>
      <c r="AI273" s="21" t="str">
        <f t="array" ref="AI273">IFERROR(SMALL(IF((CHOOSE({1,2},tranche1,tranche2)&gt;=Y$6)*(CHOOSE({1,2},tranche1,tranche2)&lt;=Z$6)=1,CHOOSE({1,2},tranche1,tranche2),""),ROW(Y271)),"")</f>
        <v/>
      </c>
    </row>
    <row r="274" spans="34:35" x14ac:dyDescent="0.25">
      <c r="AH274" s="21" t="str">
        <f t="array" ref="AH274">IFERROR(SMALL(IF((CHOOSE({1,2},tranche1,tranche2)&gt;=Y$5)*(CHOOSE({1,2},tranche1,tranche2)&lt;=Z$5)=1,CHOOSE({1,2},tranche1,tranche2),""),ROW(X272)),"")</f>
        <v/>
      </c>
      <c r="AI274" s="21" t="str">
        <f t="array" ref="AI274">IFERROR(SMALL(IF((CHOOSE({1,2},tranche1,tranche2)&gt;=Y$6)*(CHOOSE({1,2},tranche1,tranche2)&lt;=Z$6)=1,CHOOSE({1,2},tranche1,tranche2),""),ROW(Y272)),"")</f>
        <v/>
      </c>
    </row>
    <row r="275" spans="34:35" x14ac:dyDescent="0.25">
      <c r="AH275" s="21" t="str">
        <f t="array" ref="AH275">IFERROR(SMALL(IF((CHOOSE({1,2},tranche1,tranche2)&gt;=Y$5)*(CHOOSE({1,2},tranche1,tranche2)&lt;=Z$5)=1,CHOOSE({1,2},tranche1,tranche2),""),ROW(X273)),"")</f>
        <v/>
      </c>
      <c r="AI275" s="21" t="str">
        <f t="array" ref="AI275">IFERROR(SMALL(IF((CHOOSE({1,2},tranche1,tranche2)&gt;=Y$6)*(CHOOSE({1,2},tranche1,tranche2)&lt;=Z$6)=1,CHOOSE({1,2},tranche1,tranche2),""),ROW(Y273)),"")</f>
        <v/>
      </c>
    </row>
    <row r="276" spans="34:35" x14ac:dyDescent="0.25">
      <c r="AH276" s="21" t="str">
        <f t="array" ref="AH276">IFERROR(SMALL(IF((CHOOSE({1,2},tranche1,tranche2)&gt;=Y$5)*(CHOOSE({1,2},tranche1,tranche2)&lt;=Z$5)=1,CHOOSE({1,2},tranche1,tranche2),""),ROW(X274)),"")</f>
        <v/>
      </c>
      <c r="AI276" s="21" t="str">
        <f t="array" ref="AI276">IFERROR(SMALL(IF((CHOOSE({1,2},tranche1,tranche2)&gt;=Y$6)*(CHOOSE({1,2},tranche1,tranche2)&lt;=Z$6)=1,CHOOSE({1,2},tranche1,tranche2),""),ROW(Y274)),"")</f>
        <v/>
      </c>
    </row>
    <row r="277" spans="34:35" x14ac:dyDescent="0.25">
      <c r="AH277" s="21" t="str">
        <f t="array" ref="AH277">IFERROR(SMALL(IF((CHOOSE({1,2},tranche1,tranche2)&gt;=Y$5)*(CHOOSE({1,2},tranche1,tranche2)&lt;=Z$5)=1,CHOOSE({1,2},tranche1,tranche2),""),ROW(X275)),"")</f>
        <v/>
      </c>
      <c r="AI277" s="21" t="str">
        <f t="array" ref="AI277">IFERROR(SMALL(IF((CHOOSE({1,2},tranche1,tranche2)&gt;=Y$6)*(CHOOSE({1,2},tranche1,tranche2)&lt;=Z$6)=1,CHOOSE({1,2},tranche1,tranche2),""),ROW(Y275)),"")</f>
        <v/>
      </c>
    </row>
    <row r="278" spans="34:35" x14ac:dyDescent="0.25">
      <c r="AH278" s="21" t="str">
        <f t="array" ref="AH278">IFERROR(SMALL(IF((CHOOSE({1,2},tranche1,tranche2)&gt;=Y$5)*(CHOOSE({1,2},tranche1,tranche2)&lt;=Z$5)=1,CHOOSE({1,2},tranche1,tranche2),""),ROW(X276)),"")</f>
        <v/>
      </c>
      <c r="AI278" s="21" t="str">
        <f t="array" ref="AI278">IFERROR(SMALL(IF((CHOOSE({1,2},tranche1,tranche2)&gt;=Y$6)*(CHOOSE({1,2},tranche1,tranche2)&lt;=Z$6)=1,CHOOSE({1,2},tranche1,tranche2),""),ROW(Y276)),"")</f>
        <v/>
      </c>
    </row>
    <row r="279" spans="34:35" x14ac:dyDescent="0.25">
      <c r="AH279" s="21" t="str">
        <f t="array" ref="AH279">IFERROR(SMALL(IF((CHOOSE({1,2},tranche1,tranche2)&gt;=Y$5)*(CHOOSE({1,2},tranche1,tranche2)&lt;=Z$5)=1,CHOOSE({1,2},tranche1,tranche2),""),ROW(X277)),"")</f>
        <v/>
      </c>
      <c r="AI279" s="21" t="str">
        <f t="array" ref="AI279">IFERROR(SMALL(IF((CHOOSE({1,2},tranche1,tranche2)&gt;=Y$6)*(CHOOSE({1,2},tranche1,tranche2)&lt;=Z$6)=1,CHOOSE({1,2},tranche1,tranche2),""),ROW(Y277)),"")</f>
        <v/>
      </c>
    </row>
    <row r="280" spans="34:35" x14ac:dyDescent="0.25">
      <c r="AH280" s="21" t="str">
        <f t="array" ref="AH280">IFERROR(SMALL(IF((CHOOSE({1,2},tranche1,tranche2)&gt;=Y$5)*(CHOOSE({1,2},tranche1,tranche2)&lt;=Z$5)=1,CHOOSE({1,2},tranche1,tranche2),""),ROW(X278)),"")</f>
        <v/>
      </c>
      <c r="AI280" s="21" t="str">
        <f t="array" ref="AI280">IFERROR(SMALL(IF((CHOOSE({1,2},tranche1,tranche2)&gt;=Y$6)*(CHOOSE({1,2},tranche1,tranche2)&lt;=Z$6)=1,CHOOSE({1,2},tranche1,tranche2),""),ROW(Y278)),"")</f>
        <v/>
      </c>
    </row>
    <row r="281" spans="34:35" x14ac:dyDescent="0.25">
      <c r="AH281" s="21" t="str">
        <f t="array" ref="AH281">IFERROR(SMALL(IF((CHOOSE({1,2},tranche1,tranche2)&gt;=Y$5)*(CHOOSE({1,2},tranche1,tranche2)&lt;=Z$5)=1,CHOOSE({1,2},tranche1,tranche2),""),ROW(X279)),"")</f>
        <v/>
      </c>
      <c r="AI281" s="21" t="str">
        <f t="array" ref="AI281">IFERROR(SMALL(IF((CHOOSE({1,2},tranche1,tranche2)&gt;=Y$6)*(CHOOSE({1,2},tranche1,tranche2)&lt;=Z$6)=1,CHOOSE({1,2},tranche1,tranche2),""),ROW(Y279)),"")</f>
        <v/>
      </c>
    </row>
    <row r="282" spans="34:35" x14ac:dyDescent="0.25">
      <c r="AH282" s="21" t="str">
        <f t="array" ref="AH282">IFERROR(SMALL(IF((CHOOSE({1,2},tranche1,tranche2)&gt;=Y$5)*(CHOOSE({1,2},tranche1,tranche2)&lt;=Z$5)=1,CHOOSE({1,2},tranche1,tranche2),""),ROW(X280)),"")</f>
        <v/>
      </c>
      <c r="AI282" s="21" t="str">
        <f t="array" ref="AI282">IFERROR(SMALL(IF((CHOOSE({1,2},tranche1,tranche2)&gt;=Y$6)*(CHOOSE({1,2},tranche1,tranche2)&lt;=Z$6)=1,CHOOSE({1,2},tranche1,tranche2),""),ROW(Y280)),"")</f>
        <v/>
      </c>
    </row>
    <row r="283" spans="34:35" x14ac:dyDescent="0.25">
      <c r="AH283" s="21" t="str">
        <f t="array" ref="AH283">IFERROR(SMALL(IF((CHOOSE({1,2},tranche1,tranche2)&gt;=Y$5)*(CHOOSE({1,2},tranche1,tranche2)&lt;=Z$5)=1,CHOOSE({1,2},tranche1,tranche2),""),ROW(X281)),"")</f>
        <v/>
      </c>
      <c r="AI283" s="21" t="str">
        <f t="array" ref="AI283">IFERROR(SMALL(IF((CHOOSE({1,2},tranche1,tranche2)&gt;=Y$6)*(CHOOSE({1,2},tranche1,tranche2)&lt;=Z$6)=1,CHOOSE({1,2},tranche1,tranche2),""),ROW(Y281)),"")</f>
        <v/>
      </c>
    </row>
    <row r="284" spans="34:35" x14ac:dyDescent="0.25">
      <c r="AH284" s="21" t="str">
        <f t="array" ref="AH284">IFERROR(SMALL(IF((CHOOSE({1,2},tranche1,tranche2)&gt;=Y$5)*(CHOOSE({1,2},tranche1,tranche2)&lt;=Z$5)=1,CHOOSE({1,2},tranche1,tranche2),""),ROW(X282)),"")</f>
        <v/>
      </c>
      <c r="AI284" s="21" t="str">
        <f t="array" ref="AI284">IFERROR(SMALL(IF((CHOOSE({1,2},tranche1,tranche2)&gt;=Y$6)*(CHOOSE({1,2},tranche1,tranche2)&lt;=Z$6)=1,CHOOSE({1,2},tranche1,tranche2),""),ROW(Y282)),"")</f>
        <v/>
      </c>
    </row>
    <row r="285" spans="34:35" x14ac:dyDescent="0.25">
      <c r="AH285" s="21" t="str">
        <f t="array" ref="AH285">IFERROR(SMALL(IF((CHOOSE({1,2},tranche1,tranche2)&gt;=Y$5)*(CHOOSE({1,2},tranche1,tranche2)&lt;=Z$5)=1,CHOOSE({1,2},tranche1,tranche2),""),ROW(X283)),"")</f>
        <v/>
      </c>
      <c r="AI285" s="21" t="str">
        <f t="array" ref="AI285">IFERROR(SMALL(IF((CHOOSE({1,2},tranche1,tranche2)&gt;=Y$6)*(CHOOSE({1,2},tranche1,tranche2)&lt;=Z$6)=1,CHOOSE({1,2},tranche1,tranche2),""),ROW(Y283)),"")</f>
        <v/>
      </c>
    </row>
    <row r="286" spans="34:35" x14ac:dyDescent="0.25">
      <c r="AH286" s="21" t="str">
        <f t="array" ref="AH286">IFERROR(SMALL(IF((CHOOSE({1,2},tranche1,tranche2)&gt;=Y$5)*(CHOOSE({1,2},tranche1,tranche2)&lt;=Z$5)=1,CHOOSE({1,2},tranche1,tranche2),""),ROW(X284)),"")</f>
        <v/>
      </c>
      <c r="AI286" s="21" t="str">
        <f t="array" ref="AI286">IFERROR(SMALL(IF((CHOOSE({1,2},tranche1,tranche2)&gt;=Y$6)*(CHOOSE({1,2},tranche1,tranche2)&lt;=Z$6)=1,CHOOSE({1,2},tranche1,tranche2),""),ROW(Y284)),"")</f>
        <v/>
      </c>
    </row>
    <row r="287" spans="34:35" x14ac:dyDescent="0.25">
      <c r="AH287" s="21" t="str">
        <f t="array" ref="AH287">IFERROR(SMALL(IF((CHOOSE({1,2},tranche1,tranche2)&gt;=Y$5)*(CHOOSE({1,2},tranche1,tranche2)&lt;=Z$5)=1,CHOOSE({1,2},tranche1,tranche2),""),ROW(X285)),"")</f>
        <v/>
      </c>
      <c r="AI287" s="21" t="str">
        <f t="array" ref="AI287">IFERROR(SMALL(IF((CHOOSE({1,2},tranche1,tranche2)&gt;=Y$6)*(CHOOSE({1,2},tranche1,tranche2)&lt;=Z$6)=1,CHOOSE({1,2},tranche1,tranche2),""),ROW(Y285)),"")</f>
        <v/>
      </c>
    </row>
    <row r="288" spans="34:35" x14ac:dyDescent="0.25">
      <c r="AH288" s="21" t="str">
        <f t="array" ref="AH288">IFERROR(SMALL(IF((CHOOSE({1,2},tranche1,tranche2)&gt;=Y$5)*(CHOOSE({1,2},tranche1,tranche2)&lt;=Z$5)=1,CHOOSE({1,2},tranche1,tranche2),""),ROW(X286)),"")</f>
        <v/>
      </c>
      <c r="AI288" s="21" t="str">
        <f t="array" ref="AI288">IFERROR(SMALL(IF((CHOOSE({1,2},tranche1,tranche2)&gt;=Y$6)*(CHOOSE({1,2},tranche1,tranche2)&lt;=Z$6)=1,CHOOSE({1,2},tranche1,tranche2),""),ROW(Y286)),"")</f>
        <v/>
      </c>
    </row>
    <row r="289" spans="34:35" x14ac:dyDescent="0.25">
      <c r="AH289" s="21" t="str">
        <f t="array" ref="AH289">IFERROR(SMALL(IF((CHOOSE({1,2},tranche1,tranche2)&gt;=Y$5)*(CHOOSE({1,2},tranche1,tranche2)&lt;=Z$5)=1,CHOOSE({1,2},tranche1,tranche2),""),ROW(X287)),"")</f>
        <v/>
      </c>
      <c r="AI289" s="21" t="str">
        <f t="array" ref="AI289">IFERROR(SMALL(IF((CHOOSE({1,2},tranche1,tranche2)&gt;=Y$6)*(CHOOSE({1,2},tranche1,tranche2)&lt;=Z$6)=1,CHOOSE({1,2},tranche1,tranche2),""),ROW(Y287)),"")</f>
        <v/>
      </c>
    </row>
    <row r="290" spans="34:35" x14ac:dyDescent="0.25">
      <c r="AH290" s="21" t="str">
        <f t="array" ref="AH290">IFERROR(SMALL(IF((CHOOSE({1,2},tranche1,tranche2)&gt;=Y$5)*(CHOOSE({1,2},tranche1,tranche2)&lt;=Z$5)=1,CHOOSE({1,2},tranche1,tranche2),""),ROW(X288)),"")</f>
        <v/>
      </c>
      <c r="AI290" s="21" t="str">
        <f t="array" ref="AI290">IFERROR(SMALL(IF((CHOOSE({1,2},tranche1,tranche2)&gt;=Y$6)*(CHOOSE({1,2},tranche1,tranche2)&lt;=Z$6)=1,CHOOSE({1,2},tranche1,tranche2),""),ROW(Y288)),"")</f>
        <v/>
      </c>
    </row>
    <row r="291" spans="34:35" x14ac:dyDescent="0.25">
      <c r="AH291" s="21" t="str">
        <f t="array" ref="AH291">IFERROR(SMALL(IF((CHOOSE({1,2},tranche1,tranche2)&gt;=Y$5)*(CHOOSE({1,2},tranche1,tranche2)&lt;=Z$5)=1,CHOOSE({1,2},tranche1,tranche2),""),ROW(X289)),"")</f>
        <v/>
      </c>
      <c r="AI291" s="21" t="str">
        <f t="array" ref="AI291">IFERROR(SMALL(IF((CHOOSE({1,2},tranche1,tranche2)&gt;=Y$6)*(CHOOSE({1,2},tranche1,tranche2)&lt;=Z$6)=1,CHOOSE({1,2},tranche1,tranche2),""),ROW(Y289)),"")</f>
        <v/>
      </c>
    </row>
    <row r="292" spans="34:35" x14ac:dyDescent="0.25">
      <c r="AH292" s="21" t="str">
        <f t="array" ref="AH292">IFERROR(SMALL(IF((CHOOSE({1,2},tranche1,tranche2)&gt;=Y$5)*(CHOOSE({1,2},tranche1,tranche2)&lt;=Z$5)=1,CHOOSE({1,2},tranche1,tranche2),""),ROW(X290)),"")</f>
        <v/>
      </c>
      <c r="AI292" s="21" t="str">
        <f t="array" ref="AI292">IFERROR(SMALL(IF((CHOOSE({1,2},tranche1,tranche2)&gt;=Y$6)*(CHOOSE({1,2},tranche1,tranche2)&lt;=Z$6)=1,CHOOSE({1,2},tranche1,tranche2),""),ROW(Y290)),"")</f>
        <v/>
      </c>
    </row>
    <row r="293" spans="34:35" x14ac:dyDescent="0.25">
      <c r="AH293" s="21" t="str">
        <f t="array" ref="AH293">IFERROR(SMALL(IF((CHOOSE({1,2},tranche1,tranche2)&gt;=Y$5)*(CHOOSE({1,2},tranche1,tranche2)&lt;=Z$5)=1,CHOOSE({1,2},tranche1,tranche2),""),ROW(X291)),"")</f>
        <v/>
      </c>
      <c r="AI293" s="21" t="str">
        <f t="array" ref="AI293">IFERROR(SMALL(IF((CHOOSE({1,2},tranche1,tranche2)&gt;=Y$6)*(CHOOSE({1,2},tranche1,tranche2)&lt;=Z$6)=1,CHOOSE({1,2},tranche1,tranche2),""),ROW(Y291)),"")</f>
        <v/>
      </c>
    </row>
    <row r="294" spans="34:35" x14ac:dyDescent="0.25">
      <c r="AH294" s="21" t="str">
        <f t="array" ref="AH294">IFERROR(SMALL(IF((CHOOSE({1,2},tranche1,tranche2)&gt;=Y$5)*(CHOOSE({1,2},tranche1,tranche2)&lt;=Z$5)=1,CHOOSE({1,2},tranche1,tranche2),""),ROW(X292)),"")</f>
        <v/>
      </c>
      <c r="AI294" s="21" t="str">
        <f t="array" ref="AI294">IFERROR(SMALL(IF((CHOOSE({1,2},tranche1,tranche2)&gt;=Y$6)*(CHOOSE({1,2},tranche1,tranche2)&lt;=Z$6)=1,CHOOSE({1,2},tranche1,tranche2),""),ROW(Y292)),"")</f>
        <v/>
      </c>
    </row>
    <row r="295" spans="34:35" x14ac:dyDescent="0.25">
      <c r="AH295" s="21" t="str">
        <f t="array" ref="AH295">IFERROR(SMALL(IF((CHOOSE({1,2},tranche1,tranche2)&gt;=Y$5)*(CHOOSE({1,2},tranche1,tranche2)&lt;=Z$5)=1,CHOOSE({1,2},tranche1,tranche2),""),ROW(X293)),"")</f>
        <v/>
      </c>
      <c r="AI295" s="21" t="str">
        <f t="array" ref="AI295">IFERROR(SMALL(IF((CHOOSE({1,2},tranche1,tranche2)&gt;=Y$6)*(CHOOSE({1,2},tranche1,tranche2)&lt;=Z$6)=1,CHOOSE({1,2},tranche1,tranche2),""),ROW(Y293)),"")</f>
        <v/>
      </c>
    </row>
    <row r="296" spans="34:35" x14ac:dyDescent="0.25">
      <c r="AH296" s="21" t="str">
        <f t="array" ref="AH296">IFERROR(SMALL(IF((CHOOSE({1,2},tranche1,tranche2)&gt;=Y$5)*(CHOOSE({1,2},tranche1,tranche2)&lt;=Z$5)=1,CHOOSE({1,2},tranche1,tranche2),""),ROW(X294)),"")</f>
        <v/>
      </c>
      <c r="AI296" s="21" t="str">
        <f t="array" ref="AI296">IFERROR(SMALL(IF((CHOOSE({1,2},tranche1,tranche2)&gt;=Y$6)*(CHOOSE({1,2},tranche1,tranche2)&lt;=Z$6)=1,CHOOSE({1,2},tranche1,tranche2),""),ROW(Y294)),"")</f>
        <v/>
      </c>
    </row>
    <row r="297" spans="34:35" x14ac:dyDescent="0.25">
      <c r="AH297" s="21" t="str">
        <f t="array" ref="AH297">IFERROR(SMALL(IF((CHOOSE({1,2},tranche1,tranche2)&gt;=Y$5)*(CHOOSE({1,2},tranche1,tranche2)&lt;=Z$5)=1,CHOOSE({1,2},tranche1,tranche2),""),ROW(X295)),"")</f>
        <v/>
      </c>
      <c r="AI297" s="21" t="str">
        <f t="array" ref="AI297">IFERROR(SMALL(IF((CHOOSE({1,2},tranche1,tranche2)&gt;=Y$6)*(CHOOSE({1,2},tranche1,tranche2)&lt;=Z$6)=1,CHOOSE({1,2},tranche1,tranche2),""),ROW(Y295)),"")</f>
        <v/>
      </c>
    </row>
    <row r="298" spans="34:35" x14ac:dyDescent="0.25">
      <c r="AH298" s="21" t="str">
        <f t="array" ref="AH298">IFERROR(SMALL(IF((CHOOSE({1,2},tranche1,tranche2)&gt;=Y$5)*(CHOOSE({1,2},tranche1,tranche2)&lt;=Z$5)=1,CHOOSE({1,2},tranche1,tranche2),""),ROW(X296)),"")</f>
        <v/>
      </c>
      <c r="AI298" s="21" t="str">
        <f t="array" ref="AI298">IFERROR(SMALL(IF((CHOOSE({1,2},tranche1,tranche2)&gt;=Y$6)*(CHOOSE({1,2},tranche1,tranche2)&lt;=Z$6)=1,CHOOSE({1,2},tranche1,tranche2),""),ROW(Y296)),"")</f>
        <v/>
      </c>
    </row>
    <row r="299" spans="34:35" x14ac:dyDescent="0.25">
      <c r="AH299" s="21" t="str">
        <f t="array" ref="AH299">IFERROR(SMALL(IF((CHOOSE({1,2},tranche1,tranche2)&gt;=Y$5)*(CHOOSE({1,2},tranche1,tranche2)&lt;=Z$5)=1,CHOOSE({1,2},tranche1,tranche2),""),ROW(X297)),"")</f>
        <v/>
      </c>
      <c r="AI299" s="21" t="str">
        <f t="array" ref="AI299">IFERROR(SMALL(IF((CHOOSE({1,2},tranche1,tranche2)&gt;=Y$6)*(CHOOSE({1,2},tranche1,tranche2)&lt;=Z$6)=1,CHOOSE({1,2},tranche1,tranche2),""),ROW(Y297)),"")</f>
        <v/>
      </c>
    </row>
    <row r="300" spans="34:35" x14ac:dyDescent="0.25">
      <c r="AH300" s="21" t="str">
        <f t="array" ref="AH300">IFERROR(SMALL(IF((CHOOSE({1,2},tranche1,tranche2)&gt;=Y$5)*(CHOOSE({1,2},tranche1,tranche2)&lt;=Z$5)=1,CHOOSE({1,2},tranche1,tranche2),""),ROW(X298)),"")</f>
        <v/>
      </c>
      <c r="AI300" s="21" t="str">
        <f t="array" ref="AI300">IFERROR(SMALL(IF((CHOOSE({1,2},tranche1,tranche2)&gt;=Y$6)*(CHOOSE({1,2},tranche1,tranche2)&lt;=Z$6)=1,CHOOSE({1,2},tranche1,tranche2),""),ROW(Y298)),"")</f>
        <v/>
      </c>
    </row>
    <row r="301" spans="34:35" x14ac:dyDescent="0.25">
      <c r="AH301" s="21" t="str">
        <f t="array" ref="AH301">IFERROR(SMALL(IF((CHOOSE({1,2},tranche1,tranche2)&gt;=Y$5)*(CHOOSE({1,2},tranche1,tranche2)&lt;=Z$5)=1,CHOOSE({1,2},tranche1,tranche2),""),ROW(X299)),"")</f>
        <v/>
      </c>
      <c r="AI301" s="21" t="str">
        <f t="array" ref="AI301">IFERROR(SMALL(IF((CHOOSE({1,2},tranche1,tranche2)&gt;=Y$6)*(CHOOSE({1,2},tranche1,tranche2)&lt;=Z$6)=1,CHOOSE({1,2},tranche1,tranche2),""),ROW(Y299)),"")</f>
        <v/>
      </c>
    </row>
    <row r="302" spans="34:35" x14ac:dyDescent="0.25">
      <c r="AH302" s="21" t="str">
        <f t="array" ref="AH302">IFERROR(SMALL(IF((CHOOSE({1,2},tranche1,tranche2)&gt;=Y$5)*(CHOOSE({1,2},tranche1,tranche2)&lt;=Z$5)=1,CHOOSE({1,2},tranche1,tranche2),""),ROW(X300)),"")</f>
        <v/>
      </c>
      <c r="AI302" s="21" t="str">
        <f t="array" ref="AI302">IFERROR(SMALL(IF((CHOOSE({1,2},tranche1,tranche2)&gt;=Y$6)*(CHOOSE({1,2},tranche1,tranche2)&lt;=Z$6)=1,CHOOSE({1,2},tranche1,tranche2),""),ROW(Y300)),"")</f>
        <v/>
      </c>
    </row>
    <row r="303" spans="34:35" x14ac:dyDescent="0.25">
      <c r="AH303" s="21" t="str">
        <f t="array" ref="AH303">IFERROR(SMALL(IF((CHOOSE({1,2},tranche1,tranche2)&gt;=Y$5)*(CHOOSE({1,2},tranche1,tranche2)&lt;=Z$5)=1,CHOOSE({1,2},tranche1,tranche2),""),ROW(X301)),"")</f>
        <v/>
      </c>
      <c r="AI303" s="21" t="str">
        <f t="array" ref="AI303">IFERROR(SMALL(IF((CHOOSE({1,2},tranche1,tranche2)&gt;=Y$6)*(CHOOSE({1,2},tranche1,tranche2)&lt;=Z$6)=1,CHOOSE({1,2},tranche1,tranche2),""),ROW(Y301)),"")</f>
        <v/>
      </c>
    </row>
    <row r="304" spans="34:35" x14ac:dyDescent="0.25">
      <c r="AH304" s="21" t="str">
        <f t="array" ref="AH304">IFERROR(SMALL(IF((CHOOSE({1,2},tranche1,tranche2)&gt;=Y$5)*(CHOOSE({1,2},tranche1,tranche2)&lt;=Z$5)=1,CHOOSE({1,2},tranche1,tranche2),""),ROW(X302)),"")</f>
        <v/>
      </c>
      <c r="AI304" s="21" t="str">
        <f t="array" ref="AI304">IFERROR(SMALL(IF((CHOOSE({1,2},tranche1,tranche2)&gt;=Y$6)*(CHOOSE({1,2},tranche1,tranche2)&lt;=Z$6)=1,CHOOSE({1,2},tranche1,tranche2),""),ROW(Y302)),"")</f>
        <v/>
      </c>
    </row>
    <row r="305" spans="34:35" x14ac:dyDescent="0.25">
      <c r="AH305" s="21" t="str">
        <f t="array" ref="AH305">IFERROR(SMALL(IF((CHOOSE({1,2},tranche1,tranche2)&gt;=Y$5)*(CHOOSE({1,2},tranche1,tranche2)&lt;=Z$5)=1,CHOOSE({1,2},tranche1,tranche2),""),ROW(X303)),"")</f>
        <v/>
      </c>
      <c r="AI305" s="21" t="str">
        <f t="array" ref="AI305">IFERROR(SMALL(IF((CHOOSE({1,2},tranche1,tranche2)&gt;=Y$6)*(CHOOSE({1,2},tranche1,tranche2)&lt;=Z$6)=1,CHOOSE({1,2},tranche1,tranche2),""),ROW(Y303)),"")</f>
        <v/>
      </c>
    </row>
    <row r="306" spans="34:35" x14ac:dyDescent="0.25">
      <c r="AH306" s="21" t="str">
        <f t="array" ref="AH306">IFERROR(SMALL(IF((CHOOSE({1,2},tranche1,tranche2)&gt;=Y$5)*(CHOOSE({1,2},tranche1,tranche2)&lt;=Z$5)=1,CHOOSE({1,2},tranche1,tranche2),""),ROW(X304)),"")</f>
        <v/>
      </c>
      <c r="AI306" s="21" t="str">
        <f t="array" ref="AI306">IFERROR(SMALL(IF((CHOOSE({1,2},tranche1,tranche2)&gt;=Y$6)*(CHOOSE({1,2},tranche1,tranche2)&lt;=Z$6)=1,CHOOSE({1,2},tranche1,tranche2),""),ROW(Y304)),"")</f>
        <v/>
      </c>
    </row>
    <row r="307" spans="34:35" x14ac:dyDescent="0.25">
      <c r="AH307" s="21" t="str">
        <f t="array" ref="AH307">IFERROR(SMALL(IF((CHOOSE({1,2},tranche1,tranche2)&gt;=Y$5)*(CHOOSE({1,2},tranche1,tranche2)&lt;=Z$5)=1,CHOOSE({1,2},tranche1,tranche2),""),ROW(X305)),"")</f>
        <v/>
      </c>
      <c r="AI307" s="21" t="str">
        <f t="array" ref="AI307">IFERROR(SMALL(IF((CHOOSE({1,2},tranche1,tranche2)&gt;=Y$6)*(CHOOSE({1,2},tranche1,tranche2)&lt;=Z$6)=1,CHOOSE({1,2},tranche1,tranche2),""),ROW(Y305)),"")</f>
        <v/>
      </c>
    </row>
    <row r="308" spans="34:35" x14ac:dyDescent="0.25">
      <c r="AH308" s="21" t="str">
        <f t="array" ref="AH308">IFERROR(SMALL(IF((CHOOSE({1,2},tranche1,tranche2)&gt;=Y$5)*(CHOOSE({1,2},tranche1,tranche2)&lt;=Z$5)=1,CHOOSE({1,2},tranche1,tranche2),""),ROW(X306)),"")</f>
        <v/>
      </c>
      <c r="AI308" s="21" t="str">
        <f t="array" ref="AI308">IFERROR(SMALL(IF((CHOOSE({1,2},tranche1,tranche2)&gt;=Y$6)*(CHOOSE({1,2},tranche1,tranche2)&lt;=Z$6)=1,CHOOSE({1,2},tranche1,tranche2),""),ROW(Y306)),"")</f>
        <v/>
      </c>
    </row>
    <row r="309" spans="34:35" x14ac:dyDescent="0.25">
      <c r="AH309" s="21" t="str">
        <f t="array" ref="AH309">IFERROR(SMALL(IF((CHOOSE({1,2},tranche1,tranche2)&gt;=Y$5)*(CHOOSE({1,2},tranche1,tranche2)&lt;=Z$5)=1,CHOOSE({1,2},tranche1,tranche2),""),ROW(X307)),"")</f>
        <v/>
      </c>
      <c r="AI309" s="21" t="str">
        <f t="array" ref="AI309">IFERROR(SMALL(IF((CHOOSE({1,2},tranche1,tranche2)&gt;=Y$6)*(CHOOSE({1,2},tranche1,tranche2)&lt;=Z$6)=1,CHOOSE({1,2},tranche1,tranche2),""),ROW(Y307)),"")</f>
        <v/>
      </c>
    </row>
    <row r="310" spans="34:35" x14ac:dyDescent="0.25">
      <c r="AH310" s="21" t="str">
        <f t="array" ref="AH310">IFERROR(SMALL(IF((CHOOSE({1,2},tranche1,tranche2)&gt;=Y$5)*(CHOOSE({1,2},tranche1,tranche2)&lt;=Z$5)=1,CHOOSE({1,2},tranche1,tranche2),""),ROW(X308)),"")</f>
        <v/>
      </c>
      <c r="AI310" s="21" t="str">
        <f t="array" ref="AI310">IFERROR(SMALL(IF((CHOOSE({1,2},tranche1,tranche2)&gt;=Y$6)*(CHOOSE({1,2},tranche1,tranche2)&lt;=Z$6)=1,CHOOSE({1,2},tranche1,tranche2),""),ROW(Y308)),"")</f>
        <v/>
      </c>
    </row>
    <row r="311" spans="34:35" x14ac:dyDescent="0.25">
      <c r="AH311" s="21" t="str">
        <f t="array" ref="AH311">IFERROR(SMALL(IF((CHOOSE({1,2},tranche1,tranche2)&gt;=Y$5)*(CHOOSE({1,2},tranche1,tranche2)&lt;=Z$5)=1,CHOOSE({1,2},tranche1,tranche2),""),ROW(X309)),"")</f>
        <v/>
      </c>
      <c r="AI311" s="21" t="str">
        <f t="array" ref="AI311">IFERROR(SMALL(IF((CHOOSE({1,2},tranche1,tranche2)&gt;=Y$6)*(CHOOSE({1,2},tranche1,tranche2)&lt;=Z$6)=1,CHOOSE({1,2},tranche1,tranche2),""),ROW(Y309)),"")</f>
        <v/>
      </c>
    </row>
    <row r="312" spans="34:35" x14ac:dyDescent="0.25">
      <c r="AH312" s="21" t="str">
        <f t="array" ref="AH312">IFERROR(SMALL(IF((CHOOSE({1,2},tranche1,tranche2)&gt;=Y$5)*(CHOOSE({1,2},tranche1,tranche2)&lt;=Z$5)=1,CHOOSE({1,2},tranche1,tranche2),""),ROW(X310)),"")</f>
        <v/>
      </c>
      <c r="AI312" s="21" t="str">
        <f t="array" ref="AI312">IFERROR(SMALL(IF((CHOOSE({1,2},tranche1,tranche2)&gt;=Y$6)*(CHOOSE({1,2},tranche1,tranche2)&lt;=Z$6)=1,CHOOSE({1,2},tranche1,tranche2),""),ROW(Y310)),"")</f>
        <v/>
      </c>
    </row>
    <row r="313" spans="34:35" x14ac:dyDescent="0.25">
      <c r="AH313" s="21" t="str">
        <f t="array" ref="AH313">IFERROR(SMALL(IF((CHOOSE({1,2},tranche1,tranche2)&gt;=Y$5)*(CHOOSE({1,2},tranche1,tranche2)&lt;=Z$5)=1,CHOOSE({1,2},tranche1,tranche2),""),ROW(X311)),"")</f>
        <v/>
      </c>
      <c r="AI313" s="21" t="str">
        <f t="array" ref="AI313">IFERROR(SMALL(IF((CHOOSE({1,2},tranche1,tranche2)&gt;=Y$6)*(CHOOSE({1,2},tranche1,tranche2)&lt;=Z$6)=1,CHOOSE({1,2},tranche1,tranche2),""),ROW(Y311)),"")</f>
        <v/>
      </c>
    </row>
    <row r="314" spans="34:35" x14ac:dyDescent="0.25">
      <c r="AH314" s="21" t="str">
        <f t="array" ref="AH314">IFERROR(SMALL(IF((CHOOSE({1,2},tranche1,tranche2)&gt;=Y$5)*(CHOOSE({1,2},tranche1,tranche2)&lt;=Z$5)=1,CHOOSE({1,2},tranche1,tranche2),""),ROW(X312)),"")</f>
        <v/>
      </c>
      <c r="AI314" s="21" t="str">
        <f t="array" ref="AI314">IFERROR(SMALL(IF((CHOOSE({1,2},tranche1,tranche2)&gt;=Y$6)*(CHOOSE({1,2},tranche1,tranche2)&lt;=Z$6)=1,CHOOSE({1,2},tranche1,tranche2),""),ROW(Y312)),"")</f>
        <v/>
      </c>
    </row>
    <row r="315" spans="34:35" x14ac:dyDescent="0.25">
      <c r="AH315" s="21" t="str">
        <f t="array" ref="AH315">IFERROR(SMALL(IF((CHOOSE({1,2},tranche1,tranche2)&gt;=Y$5)*(CHOOSE({1,2},tranche1,tranche2)&lt;=Z$5)=1,CHOOSE({1,2},tranche1,tranche2),""),ROW(X313)),"")</f>
        <v/>
      </c>
      <c r="AI315" s="21" t="str">
        <f t="array" ref="AI315">IFERROR(SMALL(IF((CHOOSE({1,2},tranche1,tranche2)&gt;=Y$6)*(CHOOSE({1,2},tranche1,tranche2)&lt;=Z$6)=1,CHOOSE({1,2},tranche1,tranche2),""),ROW(Y313)),"")</f>
        <v/>
      </c>
    </row>
    <row r="316" spans="34:35" x14ac:dyDescent="0.25">
      <c r="AH316" s="21" t="str">
        <f t="array" ref="AH316">IFERROR(SMALL(IF((CHOOSE({1,2},tranche1,tranche2)&gt;=Y$5)*(CHOOSE({1,2},tranche1,tranche2)&lt;=Z$5)=1,CHOOSE({1,2},tranche1,tranche2),""),ROW(X314)),"")</f>
        <v/>
      </c>
      <c r="AI316" s="21" t="str">
        <f t="array" ref="AI316">IFERROR(SMALL(IF((CHOOSE({1,2},tranche1,tranche2)&gt;=Y$6)*(CHOOSE({1,2},tranche1,tranche2)&lt;=Z$6)=1,CHOOSE({1,2},tranche1,tranche2),""),ROW(Y314)),"")</f>
        <v/>
      </c>
    </row>
    <row r="317" spans="34:35" x14ac:dyDescent="0.25">
      <c r="AH317" s="21" t="str">
        <f t="array" ref="AH317">IFERROR(SMALL(IF((CHOOSE({1,2},tranche1,tranche2)&gt;=Y$5)*(CHOOSE({1,2},tranche1,tranche2)&lt;=Z$5)=1,CHOOSE({1,2},tranche1,tranche2),""),ROW(X315)),"")</f>
        <v/>
      </c>
      <c r="AI317" s="21" t="str">
        <f t="array" ref="AI317">IFERROR(SMALL(IF((CHOOSE({1,2},tranche1,tranche2)&gt;=Y$6)*(CHOOSE({1,2},tranche1,tranche2)&lt;=Z$6)=1,CHOOSE({1,2},tranche1,tranche2),""),ROW(Y315)),"")</f>
        <v/>
      </c>
    </row>
    <row r="318" spans="34:35" x14ac:dyDescent="0.25">
      <c r="AH318" s="21" t="str">
        <f t="array" ref="AH318">IFERROR(SMALL(IF((CHOOSE({1,2},tranche1,tranche2)&gt;=Y$5)*(CHOOSE({1,2},tranche1,tranche2)&lt;=Z$5)=1,CHOOSE({1,2},tranche1,tranche2),""),ROW(X316)),"")</f>
        <v/>
      </c>
      <c r="AI318" s="21" t="str">
        <f t="array" ref="AI318">IFERROR(SMALL(IF((CHOOSE({1,2},tranche1,tranche2)&gt;=Y$6)*(CHOOSE({1,2},tranche1,tranche2)&lt;=Z$6)=1,CHOOSE({1,2},tranche1,tranche2),""),ROW(Y316)),"")</f>
        <v/>
      </c>
    </row>
    <row r="319" spans="34:35" x14ac:dyDescent="0.25">
      <c r="AH319" s="21" t="str">
        <f t="array" ref="AH319">IFERROR(SMALL(IF((CHOOSE({1,2},tranche1,tranche2)&gt;=Y$5)*(CHOOSE({1,2},tranche1,tranche2)&lt;=Z$5)=1,CHOOSE({1,2},tranche1,tranche2),""),ROW(X317)),"")</f>
        <v/>
      </c>
      <c r="AI319" s="21" t="str">
        <f t="array" ref="AI319">IFERROR(SMALL(IF((CHOOSE({1,2},tranche1,tranche2)&gt;=Y$6)*(CHOOSE({1,2},tranche1,tranche2)&lt;=Z$6)=1,CHOOSE({1,2},tranche1,tranche2),""),ROW(Y317)),"")</f>
        <v/>
      </c>
    </row>
    <row r="320" spans="34:35" x14ac:dyDescent="0.25">
      <c r="AH320" s="21" t="str">
        <f t="array" ref="AH320">IFERROR(SMALL(IF((CHOOSE({1,2},tranche1,tranche2)&gt;=Y$5)*(CHOOSE({1,2},tranche1,tranche2)&lt;=Z$5)=1,CHOOSE({1,2},tranche1,tranche2),""),ROW(X318)),"")</f>
        <v/>
      </c>
      <c r="AI320" s="21" t="str">
        <f t="array" ref="AI320">IFERROR(SMALL(IF((CHOOSE({1,2},tranche1,tranche2)&gt;=Y$6)*(CHOOSE({1,2},tranche1,tranche2)&lt;=Z$6)=1,CHOOSE({1,2},tranche1,tranche2),""),ROW(Y318)),"")</f>
        <v/>
      </c>
    </row>
    <row r="321" spans="34:35" x14ac:dyDescent="0.25">
      <c r="AH321" s="21" t="str">
        <f t="array" ref="AH321">IFERROR(SMALL(IF((CHOOSE({1,2},tranche1,tranche2)&gt;=Y$5)*(CHOOSE({1,2},tranche1,tranche2)&lt;=Z$5)=1,CHOOSE({1,2},tranche1,tranche2),""),ROW(X319)),"")</f>
        <v/>
      </c>
      <c r="AI321" s="21" t="str">
        <f t="array" ref="AI321">IFERROR(SMALL(IF((CHOOSE({1,2},tranche1,tranche2)&gt;=Y$6)*(CHOOSE({1,2},tranche1,tranche2)&lt;=Z$6)=1,CHOOSE({1,2},tranche1,tranche2),""),ROW(Y319)),"")</f>
        <v/>
      </c>
    </row>
    <row r="322" spans="34:35" x14ac:dyDescent="0.25">
      <c r="AH322" s="21" t="str">
        <f t="array" ref="AH322">IFERROR(SMALL(IF((CHOOSE({1,2},tranche1,tranche2)&gt;=Y$5)*(CHOOSE({1,2},tranche1,tranche2)&lt;=Z$5)=1,CHOOSE({1,2},tranche1,tranche2),""),ROW(X320)),"")</f>
        <v/>
      </c>
      <c r="AI322" s="21" t="str">
        <f t="array" ref="AI322">IFERROR(SMALL(IF((CHOOSE({1,2},tranche1,tranche2)&gt;=Y$6)*(CHOOSE({1,2},tranche1,tranche2)&lt;=Z$6)=1,CHOOSE({1,2},tranche1,tranche2),""),ROW(Y320)),"")</f>
        <v/>
      </c>
    </row>
    <row r="323" spans="34:35" x14ac:dyDescent="0.25">
      <c r="AH323" s="21" t="str">
        <f t="array" ref="AH323">IFERROR(SMALL(IF((CHOOSE({1,2},tranche1,tranche2)&gt;=Y$5)*(CHOOSE({1,2},tranche1,tranche2)&lt;=Z$5)=1,CHOOSE({1,2},tranche1,tranche2),""),ROW(X321)),"")</f>
        <v/>
      </c>
      <c r="AI323" s="21" t="str">
        <f t="array" ref="AI323">IFERROR(SMALL(IF((CHOOSE({1,2},tranche1,tranche2)&gt;=Y$6)*(CHOOSE({1,2},tranche1,tranche2)&lt;=Z$6)=1,CHOOSE({1,2},tranche1,tranche2),""),ROW(Y321)),"")</f>
        <v/>
      </c>
    </row>
    <row r="324" spans="34:35" x14ac:dyDescent="0.25">
      <c r="AH324" s="21" t="str">
        <f t="array" ref="AH324">IFERROR(SMALL(IF((CHOOSE({1,2},tranche1,tranche2)&gt;=Y$5)*(CHOOSE({1,2},tranche1,tranche2)&lt;=Z$5)=1,CHOOSE({1,2},tranche1,tranche2),""),ROW(X322)),"")</f>
        <v/>
      </c>
      <c r="AI324" s="21" t="str">
        <f t="array" ref="AI324">IFERROR(SMALL(IF((CHOOSE({1,2},tranche1,tranche2)&gt;=Y$6)*(CHOOSE({1,2},tranche1,tranche2)&lt;=Z$6)=1,CHOOSE({1,2},tranche1,tranche2),""),ROW(Y322)),"")</f>
        <v/>
      </c>
    </row>
    <row r="325" spans="34:35" x14ac:dyDescent="0.25">
      <c r="AH325" s="21" t="str">
        <f t="array" ref="AH325">IFERROR(SMALL(IF((CHOOSE({1,2},tranche1,tranche2)&gt;=Y$5)*(CHOOSE({1,2},tranche1,tranche2)&lt;=Z$5)=1,CHOOSE({1,2},tranche1,tranche2),""),ROW(X323)),"")</f>
        <v/>
      </c>
      <c r="AI325" s="21" t="str">
        <f t="array" ref="AI325">IFERROR(SMALL(IF((CHOOSE({1,2},tranche1,tranche2)&gt;=Y$6)*(CHOOSE({1,2},tranche1,tranche2)&lt;=Z$6)=1,CHOOSE({1,2},tranche1,tranche2),""),ROW(Y323)),"")</f>
        <v/>
      </c>
    </row>
    <row r="326" spans="34:35" x14ac:dyDescent="0.25">
      <c r="AH326" s="21" t="str">
        <f t="array" ref="AH326">IFERROR(SMALL(IF((CHOOSE({1,2},tranche1,tranche2)&gt;=Y$5)*(CHOOSE({1,2},tranche1,tranche2)&lt;=Z$5)=1,CHOOSE({1,2},tranche1,tranche2),""),ROW(X324)),"")</f>
        <v/>
      </c>
      <c r="AI326" s="21" t="str">
        <f t="array" ref="AI326">IFERROR(SMALL(IF((CHOOSE({1,2},tranche1,tranche2)&gt;=Y$6)*(CHOOSE({1,2},tranche1,tranche2)&lt;=Z$6)=1,CHOOSE({1,2},tranche1,tranche2),""),ROW(Y324)),"")</f>
        <v/>
      </c>
    </row>
    <row r="327" spans="34:35" x14ac:dyDescent="0.25">
      <c r="AH327" s="21" t="str">
        <f t="array" ref="AH327">IFERROR(SMALL(IF((CHOOSE({1,2},tranche1,tranche2)&gt;=Y$5)*(CHOOSE({1,2},tranche1,tranche2)&lt;=Z$5)=1,CHOOSE({1,2},tranche1,tranche2),""),ROW(X325)),"")</f>
        <v/>
      </c>
      <c r="AI327" s="21" t="str">
        <f t="array" ref="AI327">IFERROR(SMALL(IF((CHOOSE({1,2},tranche1,tranche2)&gt;=Y$6)*(CHOOSE({1,2},tranche1,tranche2)&lt;=Z$6)=1,CHOOSE({1,2},tranche1,tranche2),""),ROW(Y325)),"")</f>
        <v/>
      </c>
    </row>
    <row r="328" spans="34:35" x14ac:dyDescent="0.25">
      <c r="AH328" s="21" t="str">
        <f t="array" ref="AH328">IFERROR(SMALL(IF((CHOOSE({1,2},tranche1,tranche2)&gt;=Y$5)*(CHOOSE({1,2},tranche1,tranche2)&lt;=Z$5)=1,CHOOSE({1,2},tranche1,tranche2),""),ROW(X326)),"")</f>
        <v/>
      </c>
      <c r="AI328" s="21" t="str">
        <f t="array" ref="AI328">IFERROR(SMALL(IF((CHOOSE({1,2},tranche1,tranche2)&gt;=Y$6)*(CHOOSE({1,2},tranche1,tranche2)&lt;=Z$6)=1,CHOOSE({1,2},tranche1,tranche2),""),ROW(Y326)),"")</f>
        <v/>
      </c>
    </row>
    <row r="329" spans="34:35" x14ac:dyDescent="0.25">
      <c r="AH329" s="21" t="str">
        <f t="array" ref="AH329">IFERROR(SMALL(IF((CHOOSE({1,2},tranche1,tranche2)&gt;=Y$5)*(CHOOSE({1,2},tranche1,tranche2)&lt;=Z$5)=1,CHOOSE({1,2},tranche1,tranche2),""),ROW(X327)),"")</f>
        <v/>
      </c>
      <c r="AI329" s="21" t="str">
        <f t="array" ref="AI329">IFERROR(SMALL(IF((CHOOSE({1,2},tranche1,tranche2)&gt;=Y$6)*(CHOOSE({1,2},tranche1,tranche2)&lt;=Z$6)=1,CHOOSE({1,2},tranche1,tranche2),""),ROW(Y327)),"")</f>
        <v/>
      </c>
    </row>
    <row r="330" spans="34:35" x14ac:dyDescent="0.25">
      <c r="AH330" s="21" t="str">
        <f t="array" ref="AH330">IFERROR(SMALL(IF((CHOOSE({1,2},tranche1,tranche2)&gt;=Y$5)*(CHOOSE({1,2},tranche1,tranche2)&lt;=Z$5)=1,CHOOSE({1,2},tranche1,tranche2),""),ROW(X328)),"")</f>
        <v/>
      </c>
      <c r="AI330" s="21" t="str">
        <f t="array" ref="AI330">IFERROR(SMALL(IF((CHOOSE({1,2},tranche1,tranche2)&gt;=Y$6)*(CHOOSE({1,2},tranche1,tranche2)&lt;=Z$6)=1,CHOOSE({1,2},tranche1,tranche2),""),ROW(Y328)),"")</f>
        <v/>
      </c>
    </row>
    <row r="331" spans="34:35" x14ac:dyDescent="0.25">
      <c r="AH331" s="21" t="str">
        <f t="array" ref="AH331">IFERROR(SMALL(IF((CHOOSE({1,2},tranche1,tranche2)&gt;=Y$5)*(CHOOSE({1,2},tranche1,tranche2)&lt;=Z$5)=1,CHOOSE({1,2},tranche1,tranche2),""),ROW(X329)),"")</f>
        <v/>
      </c>
      <c r="AI331" s="21" t="str">
        <f t="array" ref="AI331">IFERROR(SMALL(IF((CHOOSE({1,2},tranche1,tranche2)&gt;=Y$6)*(CHOOSE({1,2},tranche1,tranche2)&lt;=Z$6)=1,CHOOSE({1,2},tranche1,tranche2),""),ROW(Y329)),"")</f>
        <v/>
      </c>
    </row>
    <row r="332" spans="34:35" x14ac:dyDescent="0.25">
      <c r="AH332" s="21" t="str">
        <f t="array" ref="AH332">IFERROR(SMALL(IF((CHOOSE({1,2},tranche1,tranche2)&gt;=Y$5)*(CHOOSE({1,2},tranche1,tranche2)&lt;=Z$5)=1,CHOOSE({1,2},tranche1,tranche2),""),ROW(X330)),"")</f>
        <v/>
      </c>
      <c r="AI332" s="21" t="str">
        <f t="array" ref="AI332">IFERROR(SMALL(IF((CHOOSE({1,2},tranche1,tranche2)&gt;=Y$6)*(CHOOSE({1,2},tranche1,tranche2)&lt;=Z$6)=1,CHOOSE({1,2},tranche1,tranche2),""),ROW(Y330)),"")</f>
        <v/>
      </c>
    </row>
    <row r="333" spans="34:35" x14ac:dyDescent="0.25">
      <c r="AH333" s="21" t="str">
        <f t="array" ref="AH333">IFERROR(SMALL(IF((CHOOSE({1,2},tranche1,tranche2)&gt;=Y$5)*(CHOOSE({1,2},tranche1,tranche2)&lt;=Z$5)=1,CHOOSE({1,2},tranche1,tranche2),""),ROW(X331)),"")</f>
        <v/>
      </c>
      <c r="AI333" s="21" t="str">
        <f t="array" ref="AI333">IFERROR(SMALL(IF((CHOOSE({1,2},tranche1,tranche2)&gt;=Y$6)*(CHOOSE({1,2},tranche1,tranche2)&lt;=Z$6)=1,CHOOSE({1,2},tranche1,tranche2),""),ROW(Y331)),"")</f>
        <v/>
      </c>
    </row>
    <row r="334" spans="34:35" x14ac:dyDescent="0.25">
      <c r="AH334" s="21" t="str">
        <f t="array" ref="AH334">IFERROR(SMALL(IF((CHOOSE({1,2},tranche1,tranche2)&gt;=Y$5)*(CHOOSE({1,2},tranche1,tranche2)&lt;=Z$5)=1,CHOOSE({1,2},tranche1,tranche2),""),ROW(X332)),"")</f>
        <v/>
      </c>
      <c r="AI334" s="21" t="str">
        <f t="array" ref="AI334">IFERROR(SMALL(IF((CHOOSE({1,2},tranche1,tranche2)&gt;=Y$6)*(CHOOSE({1,2},tranche1,tranche2)&lt;=Z$6)=1,CHOOSE({1,2},tranche1,tranche2),""),ROW(Y332)),"")</f>
        <v/>
      </c>
    </row>
    <row r="335" spans="34:35" x14ac:dyDescent="0.25">
      <c r="AH335" s="21" t="str">
        <f t="array" ref="AH335">IFERROR(SMALL(IF((CHOOSE({1,2},tranche1,tranche2)&gt;=Y$5)*(CHOOSE({1,2},tranche1,tranche2)&lt;=Z$5)=1,CHOOSE({1,2},tranche1,tranche2),""),ROW(X333)),"")</f>
        <v/>
      </c>
      <c r="AI335" s="21" t="str">
        <f t="array" ref="AI335">IFERROR(SMALL(IF((CHOOSE({1,2},tranche1,tranche2)&gt;=Y$6)*(CHOOSE({1,2},tranche1,tranche2)&lt;=Z$6)=1,CHOOSE({1,2},tranche1,tranche2),""),ROW(Y333)),"")</f>
        <v/>
      </c>
    </row>
    <row r="336" spans="34:35" x14ac:dyDescent="0.25">
      <c r="AH336" s="21" t="str">
        <f t="array" ref="AH336">IFERROR(SMALL(IF((CHOOSE({1,2},tranche1,tranche2)&gt;=Y$5)*(CHOOSE({1,2},tranche1,tranche2)&lt;=Z$5)=1,CHOOSE({1,2},tranche1,tranche2),""),ROW(X334)),"")</f>
        <v/>
      </c>
      <c r="AI336" s="21" t="str">
        <f t="array" ref="AI336">IFERROR(SMALL(IF((CHOOSE({1,2},tranche1,tranche2)&gt;=Y$6)*(CHOOSE({1,2},tranche1,tranche2)&lt;=Z$6)=1,CHOOSE({1,2},tranche1,tranche2),""),ROW(Y334)),"")</f>
        <v/>
      </c>
    </row>
    <row r="337" spans="34:35" x14ac:dyDescent="0.25">
      <c r="AH337" s="21" t="str">
        <f t="array" ref="AH337">IFERROR(SMALL(IF((CHOOSE({1,2},tranche1,tranche2)&gt;=Y$5)*(CHOOSE({1,2},tranche1,tranche2)&lt;=Z$5)=1,CHOOSE({1,2},tranche1,tranche2),""),ROW(X335)),"")</f>
        <v/>
      </c>
      <c r="AI337" s="21" t="str">
        <f t="array" ref="AI337">IFERROR(SMALL(IF((CHOOSE({1,2},tranche1,tranche2)&gt;=Y$6)*(CHOOSE({1,2},tranche1,tranche2)&lt;=Z$6)=1,CHOOSE({1,2},tranche1,tranche2),""),ROW(Y335)),"")</f>
        <v/>
      </c>
    </row>
  </sheetData>
  <mergeCells count="30">
    <mergeCell ref="A1:B1"/>
    <mergeCell ref="C1:D1"/>
    <mergeCell ref="J1:K1"/>
    <mergeCell ref="A16:L16"/>
    <mergeCell ref="A18:B18"/>
    <mergeCell ref="D18:E18"/>
    <mergeCell ref="A33:L33"/>
    <mergeCell ref="A35:B35"/>
    <mergeCell ref="D35:E35"/>
    <mergeCell ref="A50:L50"/>
    <mergeCell ref="A52:B52"/>
    <mergeCell ref="D52:E52"/>
    <mergeCell ref="A67:L67"/>
    <mergeCell ref="A69:B69"/>
    <mergeCell ref="D69:E69"/>
    <mergeCell ref="A84:L84"/>
    <mergeCell ref="A86:B86"/>
    <mergeCell ref="D86:E86"/>
    <mergeCell ref="A101:L101"/>
    <mergeCell ref="A103:B103"/>
    <mergeCell ref="D103:E103"/>
    <mergeCell ref="A118:L118"/>
    <mergeCell ref="A120:B120"/>
    <mergeCell ref="D120:E120"/>
    <mergeCell ref="A135:L135"/>
    <mergeCell ref="A137:B137"/>
    <mergeCell ref="D137:E137"/>
    <mergeCell ref="A152:L152"/>
    <mergeCell ref="A154:B154"/>
    <mergeCell ref="D154:E154"/>
  </mergeCells>
  <conditionalFormatting sqref="F104:F116">
    <cfRule type="duplicateValues" dxfId="75" priority="4"/>
  </conditionalFormatting>
  <conditionalFormatting sqref="H104:H116">
    <cfRule type="duplicateValues" dxfId="0" priority="1"/>
  </conditionalFormatting>
  <dataValidations count="6">
    <dataValidation type="list" allowBlank="1" showInputMessage="1" showErrorMessage="1" sqref="Q2:Q6 N2:O6 N8:O12 S2:S6" xr:uid="{DE5FE902-241E-44CD-867B-69A65F22DA1E}">
      <formula1>Classes</formula1>
    </dataValidation>
    <dataValidation type="list" allowBlank="1" showInputMessage="1" showErrorMessage="1" sqref="M2:M6 M8:M12 R2:R6" xr:uid="{4C25292B-BCB0-4FE4-8FB9-043A17FBF724}">
      <formula1>Profs</formula1>
    </dataValidation>
    <dataValidation type="list" allowBlank="1" showInputMessage="1" showErrorMessage="1" sqref="Z5" xr:uid="{8D452EAC-2C6B-4B1D-A939-46524AE5F1FF}">
      <formula1>$Z$3:$Z$55</formula1>
    </dataValidation>
    <dataValidation type="list" allowBlank="1" showInputMessage="1" showErrorMessage="1" sqref="Y5" xr:uid="{A2E8BF69-9727-4AA9-84A0-975D488F428B}">
      <formula1>$Y$3:$Y$55</formula1>
    </dataValidation>
    <dataValidation type="list" allowBlank="1" showInputMessage="1" showErrorMessage="1" sqref="C53:C58 C104:C109 K2:K9 C19:C24 C70:C75 C87:C92 C155:C167 C121:C126 C128:C133 C138:C143 C145:C150 C94:C100 C111:C117 C60:C66 C77:C83 C26:C32 C43:C48 C36:C41" xr:uid="{87F6F1FC-293B-4F35-AD19-6E7A11566608}">
      <formula1>semaines</formula1>
    </dataValidation>
    <dataValidation type="custom" allowBlank="1" showInputMessage="1" error="Les dates doivent être différentes" prompt="Les dates doivent être différentes" sqref="H104:H116" xr:uid="{792BDAF5-FACD-4372-9101-00166F7FAEC7}">
      <formula1>COUNTIFS(H$104:H$116,H104)=1</formula1>
    </dataValidation>
  </dataValidations>
  <hyperlinks>
    <hyperlink ref="H17" location="'Modalités Epreuves Bac Cuisine'!Zone_d_impression" display="Modalités CCF" xr:uid="{476404BA-2887-4DB1-A6E9-5E945C1F4FA5}"/>
    <hyperlink ref="H51" location="'Modalités Epreuves Bac Cuisine'!Zone_d_impression" display="Modalités CCF" xr:uid="{B7857B85-B51A-4E67-AEBE-F5E9CEEEE0BB}"/>
    <hyperlink ref="H85" location="'Modalités Epreuves Bac Cuisine'!Zone_d_impression" display="Modalités CCF" xr:uid="{0C27CD5F-6EFC-430E-908F-6763E8A10B93}"/>
    <hyperlink ref="H119" location="'Modalités d''examens CAP Cuisine'!Zone_d_impression" display="Modalités CCF" xr:uid="{5AC7F8DC-3D26-4194-8785-14880B9EA6D4}"/>
    <hyperlink ref="H136" location="'Modalités d''examens CAP Cuisine'!Zone_d_impression" display="Modalités CCF" xr:uid="{D29D29C9-9E14-412A-B18E-9BC07E675EEC}"/>
    <hyperlink ref="H102" location="'Modalités Epreuves Bac Cuisine'!Zone_d_impression" display="Modalités CCF" xr:uid="{C35F8A61-36BA-4418-98CE-528C824CEEC4}"/>
    <hyperlink ref="H68" location="'Modalités Epreuves Bac Cuisine'!Zone_d_impression" display="Modalités CCF" xr:uid="{1658028E-C8F4-40F2-8F5F-C529D1FEDC1E}"/>
    <hyperlink ref="H34" location="'Modalités Epreuves Bac Cuisine'!Zone_d_impression" display="Modalités CCF" xr:uid="{9F3E44A6-9029-4B8C-AAC3-F306365E442C}"/>
  </hyperlinks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E4EDE-5712-4DC5-8F30-C75E55D72689}">
  <sheetPr codeName="Feuil2">
    <tabColor theme="4" tint="-0.249977111117893"/>
  </sheetPr>
  <dimension ref="A1:CD198"/>
  <sheetViews>
    <sheetView zoomScaleNormal="100" workbookViewId="0">
      <selection activeCell="M20" sqref="M20"/>
    </sheetView>
  </sheetViews>
  <sheetFormatPr baseColWidth="10" defaultColWidth="11.5703125" defaultRowHeight="12" x14ac:dyDescent="0.2"/>
  <cols>
    <col min="1" max="1" width="4.5703125" style="115" customWidth="1"/>
    <col min="2" max="2" width="12.7109375" style="116" customWidth="1"/>
    <col min="3" max="3" width="13.7109375" style="116" customWidth="1"/>
    <col min="4" max="6" width="6.7109375" style="116" hidden="1" customWidth="1"/>
    <col min="7" max="7" width="6.7109375" style="116" customWidth="1"/>
    <col min="8" max="10" width="6.7109375" style="116" hidden="1" customWidth="1"/>
    <col min="11" max="11" width="6.7109375" style="116" customWidth="1"/>
    <col min="12" max="12" width="6.7109375" style="116" hidden="1" customWidth="1"/>
    <col min="13" max="13" width="13.7109375" style="174" customWidth="1"/>
    <col min="14" max="14" width="13.7109375" style="116" customWidth="1"/>
    <col min="15" max="16" width="13.7109375" style="148" customWidth="1"/>
    <col min="17" max="19" width="10.7109375" style="148" hidden="1" customWidth="1"/>
    <col min="20" max="20" width="1" style="115" customWidth="1"/>
    <col min="21" max="21" width="4.5703125" style="116" customWidth="1"/>
    <col min="22" max="23" width="13.7109375" style="116" customWidth="1"/>
    <col min="24" max="26" width="6.7109375" style="116" hidden="1" customWidth="1"/>
    <col min="27" max="27" width="6.7109375" style="116" customWidth="1"/>
    <col min="28" max="30" width="6.7109375" style="116" hidden="1" customWidth="1"/>
    <col min="31" max="31" width="6.7109375" style="116" customWidth="1"/>
    <col min="32" max="32" width="6.7109375" style="116" hidden="1" customWidth="1"/>
    <col min="33" max="35" width="13.7109375" style="116" customWidth="1"/>
    <col min="36" max="36" width="13.7109375" style="115" customWidth="1"/>
    <col min="37" max="37" width="1.7109375" style="115" customWidth="1"/>
    <col min="38" max="38" width="4.28515625" style="116" customWidth="1"/>
    <col min="39" max="39" width="14.5703125" style="116" bestFit="1" customWidth="1"/>
    <col min="40" max="40" width="18.42578125" style="116" bestFit="1" customWidth="1"/>
    <col min="41" max="41" width="17.85546875" style="116" bestFit="1" customWidth="1"/>
    <col min="42" max="43" width="10.7109375" style="116" customWidth="1"/>
    <col min="44" max="44" width="11" style="116" customWidth="1"/>
    <col min="45" max="45" width="10.7109375" style="115" customWidth="1"/>
    <col min="46" max="46" width="1.7109375" style="116" customWidth="1"/>
    <col min="47" max="47" width="4.28515625" style="116" customWidth="1"/>
    <col min="48" max="48" width="8.28515625" style="116" customWidth="1"/>
    <col min="49" max="49" width="8.85546875" style="116" customWidth="1"/>
    <col min="50" max="50" width="6.7109375" style="116" bestFit="1" customWidth="1"/>
    <col min="51" max="52" width="10.7109375" style="116" customWidth="1"/>
    <col min="53" max="53" width="11" style="115" customWidth="1"/>
    <col min="54" max="54" width="10.7109375" style="116" customWidth="1"/>
    <col min="55" max="60" width="5.7109375" style="116" customWidth="1"/>
    <col min="61" max="77" width="10.85546875" style="116" customWidth="1"/>
    <col min="78" max="78" width="10.28515625" style="116" customWidth="1"/>
    <col min="79" max="79" width="6.5703125" style="127" customWidth="1"/>
    <col min="80" max="80" width="16.28515625" style="127" customWidth="1"/>
    <col min="81" max="81" width="20.28515625" style="127" bestFit="1" customWidth="1"/>
    <col min="82" max="82" width="17.85546875" style="127" bestFit="1" customWidth="1"/>
    <col min="83" max="16384" width="11.5703125" style="116"/>
  </cols>
  <sheetData>
    <row r="1" spans="1:82" ht="43.15" customHeight="1" thickBot="1" x14ac:dyDescent="0.25">
      <c r="A1" s="115">
        <v>1</v>
      </c>
      <c r="D1" s="117"/>
      <c r="E1" s="118"/>
      <c r="F1" s="118"/>
      <c r="G1" s="118"/>
      <c r="H1" s="118"/>
      <c r="I1" s="118"/>
      <c r="L1" s="119"/>
      <c r="M1" s="119" t="s">
        <v>156</v>
      </c>
      <c r="N1" s="120">
        <v>36770</v>
      </c>
      <c r="O1" s="121">
        <f>+Parametrage!C1</f>
        <v>2023</v>
      </c>
      <c r="P1" s="119" t="s">
        <v>157</v>
      </c>
      <c r="Q1" s="119"/>
      <c r="R1" s="119"/>
      <c r="S1" s="119"/>
      <c r="T1" s="119"/>
      <c r="U1" s="119"/>
      <c r="V1" s="122">
        <f>+O1</f>
        <v>2023</v>
      </c>
      <c r="W1" s="122">
        <f>+O1+1</f>
        <v>2024</v>
      </c>
      <c r="X1" s="119"/>
      <c r="Y1" s="123"/>
      <c r="Z1" s="123"/>
      <c r="AA1" s="123"/>
      <c r="AB1" s="123"/>
      <c r="AC1" s="123"/>
      <c r="AD1" s="123"/>
      <c r="AE1" s="123"/>
      <c r="AF1" s="123"/>
      <c r="AG1" s="253"/>
      <c r="AH1" s="253"/>
      <c r="AI1" s="253"/>
      <c r="AJ1" s="124"/>
      <c r="AK1" s="124"/>
      <c r="AN1" s="125"/>
      <c r="AO1" s="125"/>
      <c r="AP1" s="125"/>
      <c r="AQ1" s="125"/>
      <c r="AR1" s="125"/>
      <c r="AS1" s="124"/>
      <c r="BA1" s="124"/>
      <c r="BZ1" s="126"/>
      <c r="CB1" s="128"/>
      <c r="CC1" s="128"/>
      <c r="CD1" s="128"/>
    </row>
    <row r="2" spans="1:82" s="137" customFormat="1" ht="37.15" customHeight="1" x14ac:dyDescent="0.25">
      <c r="A2" s="129" t="s">
        <v>158</v>
      </c>
      <c r="B2" s="130">
        <f>DATE(YEAR(O1),MONTH(N1),DAY(A1))</f>
        <v>2071</v>
      </c>
      <c r="C2" s="130" t="s">
        <v>1</v>
      </c>
      <c r="D2" s="131" t="s">
        <v>120</v>
      </c>
      <c r="E2" s="131" t="s">
        <v>130</v>
      </c>
      <c r="F2" s="131" t="s">
        <v>58</v>
      </c>
      <c r="G2" s="131" t="s">
        <v>74</v>
      </c>
      <c r="H2" s="131" t="s">
        <v>81</v>
      </c>
      <c r="I2" s="131" t="s">
        <v>92</v>
      </c>
      <c r="J2" s="132" t="s">
        <v>99</v>
      </c>
      <c r="K2" s="133" t="s">
        <v>109</v>
      </c>
      <c r="L2" s="131" t="s">
        <v>142</v>
      </c>
      <c r="M2" s="131" t="s">
        <v>53</v>
      </c>
      <c r="N2" s="131" t="s">
        <v>159</v>
      </c>
      <c r="O2" s="131" t="s">
        <v>55</v>
      </c>
      <c r="P2" s="134" t="s">
        <v>160</v>
      </c>
      <c r="Q2" s="135" t="s">
        <v>161</v>
      </c>
      <c r="R2" s="131" t="s">
        <v>161</v>
      </c>
      <c r="S2" s="136" t="s">
        <v>161</v>
      </c>
      <c r="U2" s="129" t="s">
        <v>158</v>
      </c>
      <c r="V2" s="130">
        <f>+DATE(YEAR(O1),MONTH(N1)+1,DAY(A1))</f>
        <v>2101</v>
      </c>
      <c r="W2" s="130" t="s">
        <v>1</v>
      </c>
      <c r="X2" s="131" t="s">
        <v>120</v>
      </c>
      <c r="Y2" s="131" t="s">
        <v>130</v>
      </c>
      <c r="Z2" s="131" t="s">
        <v>58</v>
      </c>
      <c r="AA2" s="131" t="s">
        <v>74</v>
      </c>
      <c r="AB2" s="131" t="s">
        <v>81</v>
      </c>
      <c r="AC2" s="131" t="s">
        <v>92</v>
      </c>
      <c r="AD2" s="131" t="s">
        <v>99</v>
      </c>
      <c r="AE2" s="133" t="s">
        <v>162</v>
      </c>
      <c r="AF2" s="131" t="s">
        <v>142</v>
      </c>
      <c r="AG2" s="131" t="s">
        <v>53</v>
      </c>
      <c r="AH2" s="131" t="s">
        <v>159</v>
      </c>
      <c r="AI2" s="131" t="s">
        <v>55</v>
      </c>
      <c r="AJ2" s="134" t="s">
        <v>160</v>
      </c>
    </row>
    <row r="3" spans="1:82" ht="17.45" customHeight="1" x14ac:dyDescent="0.2">
      <c r="A3" s="138">
        <f>IFERROR(_xlfn.ISOWEEKNUM(B3),"")</f>
        <v>35</v>
      </c>
      <c r="B3" s="139">
        <f>DATE(O1,MONTH(B2),1)</f>
        <v>45170</v>
      </c>
      <c r="C3" s="140" t="str">
        <f>+IFERROR(INDEX('[5]Parametrage base'!B:B,MATCH(B3,'[5]Parametrage base'!C:C,0)),"")</f>
        <v/>
      </c>
      <c r="D3" s="141" t="str">
        <f>IFERROR(INDEX('Parametrage base'!$H:$H,MATCH(A3,'Parametrage base'!$J:$J,0)),"")</f>
        <v/>
      </c>
      <c r="E3" s="141" t="str">
        <f>IFERROR(INDEX('Parametrage base'!$K:$K,MATCH($A3,'Parametrage base'!$M:$M,0)),"")</f>
        <v/>
      </c>
      <c r="F3" s="141" t="str">
        <f>IFERROR(INDEX('Parametrage base'!$N:$N,MATCH($A3,'Parametrage base'!$P:$P,0)),"")</f>
        <v/>
      </c>
      <c r="G3" s="141" t="str">
        <f>IFERROR(INDEX('Parametrage base'!$Q:$Q,MATCH($A3,'Parametrage base'!$S:$S,0)),"")</f>
        <v/>
      </c>
      <c r="H3" s="141" t="str">
        <f>IFERROR(INDEX('Parametrage base'!$T:$T,MATCH($A3,'Parametrage base'!$V:$V,0)),"")</f>
        <v/>
      </c>
      <c r="I3" s="141" t="str">
        <f>IFERROR(INDEX('Parametrage base'!$W:$W,MATCH($A3,'Parametrage base'!$Y:$Y,0)),"")</f>
        <v/>
      </c>
      <c r="J3" s="141" t="str">
        <f>IFERROR(INDEX('Parametrage base'!$Z:$Z,MATCH($A3,'Parametrage base'!$AB:$AB,0)),"")</f>
        <v/>
      </c>
      <c r="K3" s="141" t="str">
        <f>IFERROR(INDEX('Parametrage base'!$AC:$AC,MATCH($A3,'Parametrage base'!$AE:$AE,0)),"")</f>
        <v/>
      </c>
      <c r="L3" s="141" t="str">
        <f>IFERROR(INDEX('Parametrage base'!$AF:$AF,MATCH($A3,'Parametrage base'!$AH:$AH,0)),"")</f>
        <v/>
      </c>
      <c r="M3" s="141" t="str">
        <f>IFERROR(INDEX(Parametrage!D:D,MATCH(B3,Parametrage!F:F,0)),"")</f>
        <v/>
      </c>
      <c r="N3" s="142" t="str">
        <f>IFERROR(INDEX(Parametrage!I:I,MATCH(B3,Parametrage!J:J,0)),"")</f>
        <v/>
      </c>
      <c r="O3" s="142" t="str">
        <f>IFERROR(INDEX(Parametrage!G:G,MATCH(B3,Parametrage!H:H,0)),"")</f>
        <v/>
      </c>
      <c r="P3" s="143" t="str">
        <f>IFERROR(INDEX(Parametrage!K:K,MATCH(B3,Parametrage!L:L,0)),"")</f>
        <v/>
      </c>
      <c r="Q3" s="144"/>
      <c r="R3" s="141"/>
      <c r="S3" s="145"/>
      <c r="U3" s="138">
        <f t="shared" ref="U3:U33" si="0">IFERROR(_xlfn.ISOWEEKNUM(V3),"")</f>
        <v>39</v>
      </c>
      <c r="V3" s="139">
        <f>DATE(O1,MONTH(V2),1)</f>
        <v>45200</v>
      </c>
      <c r="W3" s="140" t="str">
        <f>+IFERROR(INDEX('Parametrage base'!$B:$B,MATCH(V3,'Parametrage base'!$C:$C,0)),"")</f>
        <v/>
      </c>
      <c r="X3" s="141" t="str">
        <f>IFERROR(INDEX('Parametrage base'!$H:$H,MATCH(U3,'Parametrage base'!$J:$J,0)),"")</f>
        <v/>
      </c>
      <c r="Y3" s="141" t="str">
        <f>IFERROR(INDEX('Parametrage base'!$K:$K,MATCH($U3,'Parametrage base'!$M:$M,0)),"")</f>
        <v/>
      </c>
      <c r="Z3" s="141" t="str">
        <f>IFERROR(INDEX('Parametrage base'!$N:$N,MATCH($U3,'Parametrage base'!$P:$P,0)),"")</f>
        <v/>
      </c>
      <c r="AA3" s="141" t="str">
        <f>IFERROR(INDEX('Parametrage base'!$Q:$Q,MATCH($U3,'Parametrage base'!$S:$S,0)),"")</f>
        <v/>
      </c>
      <c r="AB3" s="141" t="str">
        <f>IFERROR(INDEX('Parametrage base'!$T:$T,MATCH($U3,'Parametrage base'!$V:$V,0)),"")</f>
        <v/>
      </c>
      <c r="AC3" s="141" t="str">
        <f>IFERROR(INDEX('Parametrage base'!$W:$W,MATCH($U3,'Parametrage base'!$Y:$Y,0)),"")</f>
        <v/>
      </c>
      <c r="AD3" s="141" t="str">
        <f>IFERROR(INDEX('Parametrage base'!$Z:$Z,MATCH($U3,'Parametrage base'!$AB:$AB,0)),"")</f>
        <v>PFMP Tpro1</v>
      </c>
      <c r="AE3" s="141" t="str">
        <f>IFERROR(INDEX('Parametrage base'!$AC:$AC,MATCH($U3,'Parametrage base'!$AE:$AE,0)),"")</f>
        <v>PFMP Tpro2</v>
      </c>
      <c r="AF3" s="141" t="str">
        <f>IFERROR(INDEX('Parametrage base'!$AF:$AF,MATCH($U3,'Parametrage base'!$AH:$AH,0)),"")</f>
        <v/>
      </c>
      <c r="AG3" s="141" t="str">
        <f>IFERROR(INDEX(Parametrage!$D:$D,MATCH(V3,Parametrage!$F:$F,0)),"")</f>
        <v/>
      </c>
      <c r="AH3" s="142" t="str">
        <f>IFERROR(INDEX(Parametrage!$I:$I,MATCH(V3,Parametrage!$J:$J,0)),"")</f>
        <v/>
      </c>
      <c r="AI3" s="142" t="str">
        <f>IFERROR(INDEX(Parametrage!$G:$G,MATCH(V3,Parametrage!$H:$H,0)),"")</f>
        <v/>
      </c>
      <c r="AJ3" s="143" t="str">
        <f>IFERROR(INDEX(Parametrage!$K:$K,MATCH(V3,Parametrage!$L:$L,0)),"")</f>
        <v/>
      </c>
      <c r="AM3" s="146" t="s">
        <v>163</v>
      </c>
      <c r="AN3" s="147">
        <f>+'Parametrage base'!C20</f>
        <v>44927</v>
      </c>
      <c r="AO3" s="147">
        <f>+'Parametrage base'!C37</f>
        <v>45292</v>
      </c>
      <c r="BD3" s="148"/>
      <c r="BE3" s="148"/>
      <c r="BF3" s="148"/>
      <c r="BG3" s="148"/>
      <c r="BH3" s="148"/>
      <c r="BZ3" s="149"/>
    </row>
    <row r="4" spans="1:82" ht="17.45" customHeight="1" x14ac:dyDescent="0.2">
      <c r="A4" s="150">
        <f t="shared" ref="A4:A32" si="1">IFERROR(_xlfn.ISOWEEKNUM(B4),"")</f>
        <v>35</v>
      </c>
      <c r="B4" s="151">
        <f>IF(B3&lt;&gt;"", IF(MONTH(B3+1)=MONTH($B$3), B3+1, ""),"")</f>
        <v>45171</v>
      </c>
      <c r="C4" s="152" t="str">
        <f>+IFERROR(INDEX('Parametrage base'!B:B,MATCH(B4,'Parametrage base'!C:C,0)),"")</f>
        <v/>
      </c>
      <c r="D4" s="153" t="str">
        <f>IFERROR(INDEX('Parametrage base'!H:H,MATCH(A4,'Parametrage base'!J:J,0)),"")</f>
        <v/>
      </c>
      <c r="E4" s="153" t="str">
        <f>IFERROR(INDEX('Parametrage base'!$K:$K,MATCH($A4,'Parametrage base'!$M:$M,0)),"")</f>
        <v/>
      </c>
      <c r="F4" s="153" t="str">
        <f>IFERROR(INDEX('Parametrage base'!$N:$N,MATCH($A4,'Parametrage base'!$P:$P,0)),"")</f>
        <v/>
      </c>
      <c r="G4" s="153" t="str">
        <f>IFERROR(INDEX('Parametrage base'!$Q:$Q,MATCH($A4,'Parametrage base'!$S:$S,0)),"")</f>
        <v/>
      </c>
      <c r="H4" s="153" t="str">
        <f>IFERROR(INDEX('Parametrage base'!$T:$T,MATCH($A4,'Parametrage base'!$V:$V,0)),"")</f>
        <v/>
      </c>
      <c r="I4" s="153" t="str">
        <f>IFERROR(INDEX('Parametrage base'!$W:$W,MATCH($A4,'Parametrage base'!$Y:$Y,0)),"")</f>
        <v/>
      </c>
      <c r="J4" s="153" t="str">
        <f>IFERROR(INDEX('Parametrage base'!$Z:$Z,MATCH($A4,'Parametrage base'!$AB:$AB,0)),"")</f>
        <v/>
      </c>
      <c r="K4" s="141" t="str">
        <f>IFERROR(INDEX('Parametrage base'!$AC:$AC,MATCH($A4,'Parametrage base'!$AE:$AE,0)),"")</f>
        <v/>
      </c>
      <c r="L4" s="141" t="str">
        <f>IFERROR(INDEX('Parametrage base'!$AF:$AF,MATCH($A4,'Parametrage base'!$AH:$AH,0)),"")</f>
        <v/>
      </c>
      <c r="M4" s="153" t="str">
        <f>IFERROR(INDEX(Parametrage!D:D,MATCH(B4,Parametrage!F:F,0)),"")</f>
        <v/>
      </c>
      <c r="N4" s="153" t="str">
        <f>IFERROR(INDEX(Parametrage!I:I,MATCH(B4,Parametrage!J:J,0)),"")</f>
        <v/>
      </c>
      <c r="O4" s="154" t="str">
        <f>IFERROR(INDEX(Parametrage!G:G,MATCH(B4,Parametrage!H:H,0)),"")</f>
        <v/>
      </c>
      <c r="P4" s="155" t="str">
        <f>IFERROR(INDEX(Parametrage!K:K,MATCH(B4,Parametrage!L:L,0)),"")</f>
        <v/>
      </c>
      <c r="Q4" s="156"/>
      <c r="R4" s="153"/>
      <c r="S4" s="157"/>
      <c r="U4" s="150">
        <f t="shared" si="0"/>
        <v>40</v>
      </c>
      <c r="V4" s="151">
        <f>IF(V3&lt;&gt;"", IF(MONTH(V3+1)=MONTH($V$3), V3+1, ""),"")</f>
        <v>45201</v>
      </c>
      <c r="W4" s="152" t="str">
        <f>+IFERROR(INDEX('Parametrage base'!B:B,MATCH(V4,'Parametrage base'!C:C,0)),"")</f>
        <v/>
      </c>
      <c r="X4" s="153" t="str">
        <f>IFERROR(INDEX('Parametrage base'!$H:$H,MATCH(U4,'Parametrage base'!$J:$J,0)),"")</f>
        <v/>
      </c>
      <c r="Y4" s="153" t="str">
        <f>IFERROR(INDEX('Parametrage base'!$K:$K,MATCH($U4,'Parametrage base'!$M:$M,0)),"")</f>
        <v/>
      </c>
      <c r="Z4" s="153" t="str">
        <f>IFERROR(INDEX('Parametrage base'!$N:$N,MATCH($U4,'Parametrage base'!$P:$P,0)),"")</f>
        <v/>
      </c>
      <c r="AA4" s="153" t="str">
        <f>IFERROR(INDEX('Parametrage base'!$Q:$Q,MATCH($U4,'Parametrage base'!$S:$S,0)),"")</f>
        <v/>
      </c>
      <c r="AB4" s="153" t="str">
        <f>IFERROR(INDEX('Parametrage base'!$T:$T,MATCH($U4,'Parametrage base'!$V:$V,0)),"")</f>
        <v/>
      </c>
      <c r="AC4" s="153" t="str">
        <f>IFERROR(INDEX('Parametrage base'!$W:$W,MATCH($U4,'Parametrage base'!$Y:$Y,0)),"")</f>
        <v/>
      </c>
      <c r="AD4" s="153" t="str">
        <f>IFERROR(INDEX('Parametrage base'!$Z:$Z,MATCH($U4,'Parametrage base'!$AB:$AB,0)),"")</f>
        <v/>
      </c>
      <c r="AE4" s="153" t="str">
        <f>IFERROR(INDEX('Parametrage base'!$AC:$AC,MATCH($U4,'Parametrage base'!$AE:$AE,0)),"")</f>
        <v/>
      </c>
      <c r="AF4" s="153" t="str">
        <f>IFERROR(INDEX('Parametrage base'!$AF:$AF,MATCH($U4,'Parametrage base'!$AH:$AH,0)),"")</f>
        <v>PFMP MCCDR</v>
      </c>
      <c r="AG4" s="153" t="str">
        <f>IFERROR(INDEX(Parametrage!D:D,MATCH(V4,Parametrage!F:F,0)),"")</f>
        <v/>
      </c>
      <c r="AH4" s="153" t="str">
        <f>IFERROR(INDEX(Parametrage!I:I,MATCH(V4,Parametrage!J:J,0)),"")</f>
        <v/>
      </c>
      <c r="AI4" s="154" t="str">
        <f>IFERROR(INDEX(Parametrage!G:G,MATCH(V4,Parametrage!H:H,0)),"")</f>
        <v/>
      </c>
      <c r="AJ4" s="155" t="str">
        <f>IFERROR(INDEX(Parametrage!K:K,MATCH(V4,Parametrage!L:L,0)),"")</f>
        <v/>
      </c>
      <c r="AM4" s="146" t="s">
        <v>164</v>
      </c>
      <c r="AN4" s="147">
        <f>+'Parametrage base'!C21</f>
        <v>45025</v>
      </c>
      <c r="AO4" s="147">
        <f>+'Parametrage base'!C38</f>
        <v>45382</v>
      </c>
      <c r="BD4" s="148"/>
      <c r="BE4" s="148"/>
      <c r="BF4" s="148"/>
      <c r="BG4" s="148"/>
      <c r="BH4" s="148"/>
      <c r="BZ4" s="149"/>
    </row>
    <row r="5" spans="1:82" ht="17.45" customHeight="1" x14ac:dyDescent="0.2">
      <c r="A5" s="150">
        <f t="shared" si="1"/>
        <v>35</v>
      </c>
      <c r="B5" s="151">
        <f t="shared" ref="B5:B33" si="2">IF(B4&lt;&gt;"", IF(MONTH(B4+1)=MONTH($B$3), B4+1, ""),"")</f>
        <v>45172</v>
      </c>
      <c r="C5" s="152" t="str">
        <f>+IFERROR(INDEX('Parametrage base'!B:B,MATCH(B5,'Parametrage base'!C:C,0)),"")</f>
        <v/>
      </c>
      <c r="D5" s="153" t="str">
        <f>IFERROR(INDEX('Parametrage base'!H:H,MATCH(A5,'Parametrage base'!J:J,0)),"")</f>
        <v/>
      </c>
      <c r="E5" s="153" t="str">
        <f>IFERROR(INDEX('Parametrage base'!$K:$K,MATCH($A5,'Parametrage base'!$M:$M,0)),"")</f>
        <v/>
      </c>
      <c r="F5" s="153" t="str">
        <f>IFERROR(INDEX('Parametrage base'!$N:$N,MATCH($A5,'Parametrage base'!$P:$P,0)),"")</f>
        <v/>
      </c>
      <c r="G5" s="153" t="str">
        <f>IFERROR(INDEX('Parametrage base'!$Q:$Q,MATCH($A5,'Parametrage base'!$S:$S,0)),"")</f>
        <v/>
      </c>
      <c r="H5" s="153" t="str">
        <f>IFERROR(INDEX('Parametrage base'!$T:$T,MATCH($A5,'Parametrage base'!$V:$V,0)),"")</f>
        <v/>
      </c>
      <c r="I5" s="153" t="str">
        <f>IFERROR(INDEX('Parametrage base'!$W:$W,MATCH($A5,'Parametrage base'!$Y:$Y,0)),"")</f>
        <v/>
      </c>
      <c r="J5" s="153" t="str">
        <f>IFERROR(INDEX('Parametrage base'!$Z:$Z,MATCH($A5,'Parametrage base'!$AB:$AB,0)),"")</f>
        <v/>
      </c>
      <c r="K5" s="141" t="str">
        <f>IFERROR(INDEX('Parametrage base'!$AC:$AC,MATCH($A5,'Parametrage base'!$AE:$AE,0)),"")</f>
        <v/>
      </c>
      <c r="L5" s="141" t="str">
        <f>IFERROR(INDEX('Parametrage base'!$AF:$AF,MATCH($A5,'Parametrage base'!$AH:$AH,0)),"")</f>
        <v/>
      </c>
      <c r="M5" s="153" t="str">
        <f>IFERROR(INDEX(Parametrage!D:D,MATCH(B5,Parametrage!F:F,0)),"")</f>
        <v/>
      </c>
      <c r="N5" s="153" t="str">
        <f>IFERROR(INDEX(Parametrage!I:I,MATCH(B5,Parametrage!J:J,0)),"")</f>
        <v/>
      </c>
      <c r="O5" s="154" t="str">
        <f>IFERROR(INDEX(Parametrage!G:G,MATCH(B5,Parametrage!H:H,0)),"")</f>
        <v/>
      </c>
      <c r="P5" s="155" t="str">
        <f>IFERROR(INDEX(Parametrage!K:K,MATCH(B5,Parametrage!L:L,0)),"")</f>
        <v/>
      </c>
      <c r="Q5" s="156"/>
      <c r="R5" s="153"/>
      <c r="S5" s="157"/>
      <c r="U5" s="150">
        <f t="shared" si="0"/>
        <v>40</v>
      </c>
      <c r="V5" s="151">
        <f t="shared" ref="V5:V33" si="3">IF(V4&lt;&gt;"", IF(MONTH(V4+1)=MONTH($V$3), V4+1, ""),"")</f>
        <v>45202</v>
      </c>
      <c r="W5" s="152" t="str">
        <f>+IFERROR(INDEX('Parametrage base'!B:B,MATCH(V5,'Parametrage base'!C:C,0)),"")</f>
        <v/>
      </c>
      <c r="X5" s="153" t="str">
        <f>IFERROR(INDEX('Parametrage base'!$H:$H,MATCH(U5,'Parametrage base'!$J:$J,0)),"")</f>
        <v/>
      </c>
      <c r="Y5" s="153" t="str">
        <f>IFERROR(INDEX('Parametrage base'!$K:$K,MATCH($U5,'Parametrage base'!$M:$M,0)),"")</f>
        <v/>
      </c>
      <c r="Z5" s="153" t="str">
        <f>IFERROR(INDEX('Parametrage base'!$N:$N,MATCH($U5,'Parametrage base'!$P:$P,0)),"")</f>
        <v/>
      </c>
      <c r="AA5" s="153" t="str">
        <f>IFERROR(INDEX('Parametrage base'!$Q:$Q,MATCH($U5,'Parametrage base'!$S:$S,0)),"")</f>
        <v/>
      </c>
      <c r="AB5" s="153" t="str">
        <f>IFERROR(INDEX('Parametrage base'!$T:$T,MATCH($U5,'Parametrage base'!$V:$V,0)),"")</f>
        <v/>
      </c>
      <c r="AC5" s="153" t="str">
        <f>IFERROR(INDEX('Parametrage base'!$W:$W,MATCH($U5,'Parametrage base'!$Y:$Y,0)),"")</f>
        <v/>
      </c>
      <c r="AD5" s="153" t="str">
        <f>IFERROR(INDEX('Parametrage base'!$Z:$Z,MATCH($U5,'Parametrage base'!$AB:$AB,0)),"")</f>
        <v/>
      </c>
      <c r="AE5" s="153" t="str">
        <f>IFERROR(INDEX('Parametrage base'!$AC:$AC,MATCH($U5,'Parametrage base'!$AE:$AE,0)),"")</f>
        <v/>
      </c>
      <c r="AF5" s="153" t="str">
        <f>IFERROR(INDEX('Parametrage base'!$AF:$AF,MATCH($U5,'Parametrage base'!$AH:$AH,0)),"")</f>
        <v>PFMP MCCDR</v>
      </c>
      <c r="AG5" s="153" t="str">
        <f>IFERROR(INDEX(Parametrage!D:D,MATCH(V5,Parametrage!F:F,0)),"")</f>
        <v/>
      </c>
      <c r="AH5" s="153" t="str">
        <f>IFERROR(INDEX(Parametrage!I:I,MATCH(V5,Parametrage!J:J,0)),"")</f>
        <v/>
      </c>
      <c r="AI5" s="154" t="str">
        <f>IFERROR(INDEX(Parametrage!G:G,MATCH(V5,Parametrage!H:H,0)),"")</f>
        <v/>
      </c>
      <c r="AJ5" s="155" t="str">
        <f>IFERROR(INDEX(Parametrage!K:K,MATCH(V5,Parametrage!L:L,0)),"")</f>
        <v/>
      </c>
      <c r="AM5" s="146" t="s">
        <v>165</v>
      </c>
      <c r="AN5" s="147">
        <f>+'Parametrage base'!C22</f>
        <v>45026</v>
      </c>
      <c r="AO5" s="147">
        <f>+'Parametrage base'!C39</f>
        <v>45383</v>
      </c>
      <c r="BD5" s="148"/>
      <c r="BE5" s="148"/>
      <c r="BF5" s="148"/>
      <c r="BG5" s="148"/>
      <c r="BH5" s="148"/>
      <c r="BZ5" s="149"/>
    </row>
    <row r="6" spans="1:82" ht="17.45" customHeight="1" x14ac:dyDescent="0.2">
      <c r="A6" s="150">
        <f t="shared" si="1"/>
        <v>36</v>
      </c>
      <c r="B6" s="151">
        <f t="shared" si="2"/>
        <v>45173</v>
      </c>
      <c r="C6" s="152" t="str">
        <f>+IFERROR(INDEX('Parametrage base'!B:B,MATCH(B6,'Parametrage base'!C:C,0)),"")</f>
        <v/>
      </c>
      <c r="D6" s="153" t="str">
        <f>IFERROR(INDEX('Parametrage base'!H:H,MATCH(A6,'Parametrage base'!J:J,0)),"")</f>
        <v/>
      </c>
      <c r="E6" s="153" t="str">
        <f>IFERROR(INDEX('Parametrage base'!$K:$K,MATCH($A6,'Parametrage base'!$M:$M,0)),"")</f>
        <v/>
      </c>
      <c r="F6" s="153" t="str">
        <f>IFERROR(INDEX('Parametrage base'!$N:$N,MATCH($A6,'Parametrage base'!$P:$P,0)),"")</f>
        <v/>
      </c>
      <c r="G6" s="153" t="str">
        <f>IFERROR(INDEX('Parametrage base'!$Q:$Q,MATCH($A6,'Parametrage base'!$S:$S,0)),"")</f>
        <v/>
      </c>
      <c r="H6" s="153" t="str">
        <f>IFERROR(INDEX('Parametrage base'!$T:$T,MATCH($A6,'Parametrage base'!$V:$V,0)),"")</f>
        <v/>
      </c>
      <c r="I6" s="153" t="str">
        <f>IFERROR(INDEX('Parametrage base'!$W:$W,MATCH($A6,'Parametrage base'!$Y:$Y,0)),"")</f>
        <v/>
      </c>
      <c r="J6" s="153" t="str">
        <f>IFERROR(INDEX('Parametrage base'!$Z:$Z,MATCH($A6,'Parametrage base'!$AB:$AB,0)),"")</f>
        <v>PFMP Tpro1</v>
      </c>
      <c r="K6" s="141" t="str">
        <f>IFERROR(INDEX('Parametrage base'!$AC:$AC,MATCH($A6,'Parametrage base'!$AE:$AE,0)),"")</f>
        <v>PFMP Tpro2</v>
      </c>
      <c r="L6" s="141" t="str">
        <f>IFERROR(INDEX('Parametrage base'!$AF:$AF,MATCH($A6,'Parametrage base'!$AH:$AH,0)),"")</f>
        <v/>
      </c>
      <c r="M6" s="153" t="str">
        <f>IFERROR(INDEX(Parametrage!D:D,MATCH(B6,Parametrage!F:F,0)),"")</f>
        <v/>
      </c>
      <c r="N6" s="153" t="str">
        <f>IFERROR(INDEX(Parametrage!I:I,MATCH(B6,Parametrage!J:J,0)),"")</f>
        <v/>
      </c>
      <c r="O6" s="154" t="str">
        <f>IFERROR(INDEX(Parametrage!G:G,MATCH(B6,Parametrage!H:H,0)),"")</f>
        <v/>
      </c>
      <c r="P6" s="155" t="str">
        <f>IFERROR(INDEX(Parametrage!K:K,MATCH(B6,Parametrage!L:L,0)),"")</f>
        <v/>
      </c>
      <c r="Q6" s="156"/>
      <c r="R6" s="153"/>
      <c r="S6" s="157"/>
      <c r="U6" s="150">
        <f t="shared" si="0"/>
        <v>40</v>
      </c>
      <c r="V6" s="151">
        <f t="shared" si="3"/>
        <v>45203</v>
      </c>
      <c r="W6" s="152" t="str">
        <f>+IFERROR(INDEX('Parametrage base'!B:B,MATCH(V6,'Parametrage base'!C:C,0)),"")</f>
        <v/>
      </c>
      <c r="X6" s="153" t="str">
        <f>IFERROR(INDEX('Parametrage base'!$H:$H,MATCH(U6,'Parametrage base'!$J:$J,0)),"")</f>
        <v/>
      </c>
      <c r="Y6" s="153" t="str">
        <f>IFERROR(INDEX('Parametrage base'!$K:$K,MATCH($U6,'Parametrage base'!$M:$M,0)),"")</f>
        <v/>
      </c>
      <c r="Z6" s="153" t="str">
        <f>IFERROR(INDEX('Parametrage base'!$N:$N,MATCH($U6,'Parametrage base'!$P:$P,0)),"")</f>
        <v/>
      </c>
      <c r="AA6" s="153" t="str">
        <f>IFERROR(INDEX('Parametrage base'!$Q:$Q,MATCH($U6,'Parametrage base'!$S:$S,0)),"")</f>
        <v/>
      </c>
      <c r="AB6" s="153" t="str">
        <f>IFERROR(INDEX('Parametrage base'!$T:$T,MATCH($U6,'Parametrage base'!$V:$V,0)),"")</f>
        <v/>
      </c>
      <c r="AC6" s="153" t="str">
        <f>IFERROR(INDEX('Parametrage base'!$W:$W,MATCH($U6,'Parametrage base'!$Y:$Y,0)),"")</f>
        <v/>
      </c>
      <c r="AD6" s="153" t="str">
        <f>IFERROR(INDEX('Parametrage base'!$Z:$Z,MATCH($U6,'Parametrage base'!$AB:$AB,0)),"")</f>
        <v/>
      </c>
      <c r="AE6" s="153" t="str">
        <f>IFERROR(INDEX('Parametrage base'!$AC:$AC,MATCH($U6,'Parametrage base'!$AE:$AE,0)),"")</f>
        <v/>
      </c>
      <c r="AF6" s="153" t="str">
        <f>IFERROR(INDEX('Parametrage base'!$AF:$AF,MATCH($U6,'Parametrage base'!$AH:$AH,0)),"")</f>
        <v>PFMP MCCDR</v>
      </c>
      <c r="AG6" s="153" t="str">
        <f>IFERROR(INDEX(Parametrage!D:D,MATCH(V6,Parametrage!F:F,0)),"")</f>
        <v/>
      </c>
      <c r="AH6" s="153" t="str">
        <f>IFERROR(INDEX(Parametrage!I:I,MATCH(V6,Parametrage!J:J,0)),"")</f>
        <v/>
      </c>
      <c r="AI6" s="154" t="str">
        <f>IFERROR(INDEX(Parametrage!G:G,MATCH(V6,Parametrage!H:H,0)),"")</f>
        <v/>
      </c>
      <c r="AJ6" s="155" t="str">
        <f>IFERROR(INDEX(Parametrage!K:K,MATCH(V6,Parametrage!L:L,0)),"")</f>
        <v/>
      </c>
      <c r="AM6" s="146" t="s">
        <v>166</v>
      </c>
      <c r="AN6" s="147">
        <f>+'Parametrage base'!C23</f>
        <v>45047</v>
      </c>
      <c r="AO6" s="147">
        <f>+'Parametrage base'!C40</f>
        <v>45413</v>
      </c>
      <c r="BD6" s="148"/>
      <c r="BE6" s="148"/>
      <c r="BF6" s="148"/>
      <c r="BG6" s="148"/>
      <c r="BH6" s="148"/>
      <c r="BZ6" s="149"/>
    </row>
    <row r="7" spans="1:82" ht="17.45" customHeight="1" x14ac:dyDescent="0.2">
      <c r="A7" s="150">
        <f t="shared" si="1"/>
        <v>36</v>
      </c>
      <c r="B7" s="151">
        <f t="shared" si="2"/>
        <v>45174</v>
      </c>
      <c r="C7" s="152" t="str">
        <f>+IFERROR(INDEX('Parametrage base'!B:B,MATCH(B7,'Parametrage base'!C:C,0)),"")</f>
        <v/>
      </c>
      <c r="D7" s="153" t="str">
        <f>IFERROR(INDEX('Parametrage base'!H:H,MATCH(A7,'Parametrage base'!J:J,0)),"")</f>
        <v/>
      </c>
      <c r="E7" s="153" t="str">
        <f>IFERROR(INDEX('Parametrage base'!$K:$K,MATCH($A7,'Parametrage base'!$M:$M,0)),"")</f>
        <v/>
      </c>
      <c r="F7" s="153" t="str">
        <f>IFERROR(INDEX('Parametrage base'!$N:$N,MATCH($A7,'Parametrage base'!$P:$P,0)),"")</f>
        <v/>
      </c>
      <c r="G7" s="153" t="str">
        <f>IFERROR(INDEX('Parametrage base'!$Q:$Q,MATCH($A7,'Parametrage base'!$S:$S,0)),"")</f>
        <v/>
      </c>
      <c r="H7" s="153" t="str">
        <f>IFERROR(INDEX('Parametrage base'!$T:$T,MATCH($A7,'Parametrage base'!$V:$V,0)),"")</f>
        <v/>
      </c>
      <c r="I7" s="153" t="str">
        <f>IFERROR(INDEX('Parametrage base'!$W:$W,MATCH($A7,'Parametrage base'!$Y:$Y,0)),"")</f>
        <v/>
      </c>
      <c r="J7" s="153" t="str">
        <f>IFERROR(INDEX('Parametrage base'!$Z:$Z,MATCH($A7,'Parametrage base'!$AB:$AB,0)),"")</f>
        <v>PFMP Tpro1</v>
      </c>
      <c r="K7" s="141" t="str">
        <f>IFERROR(INDEX('Parametrage base'!$AC:$AC,MATCH($A7,'Parametrage base'!$AE:$AE,0)),"")</f>
        <v>PFMP Tpro2</v>
      </c>
      <c r="L7" s="141" t="str">
        <f>IFERROR(INDEX('Parametrage base'!$AF:$AF,MATCH($A7,'Parametrage base'!$AH:$AH,0)),"")</f>
        <v/>
      </c>
      <c r="M7" s="153" t="str">
        <f>IFERROR(INDEX(Parametrage!D:D,MATCH(B7,Parametrage!F:F,0)),"")</f>
        <v/>
      </c>
      <c r="N7" s="153" t="str">
        <f>IFERROR(INDEX(Parametrage!I:I,MATCH(B7,Parametrage!J:J,0)),"")</f>
        <v/>
      </c>
      <c r="O7" s="154" t="str">
        <f>IFERROR(INDEX(Parametrage!G:G,MATCH(B7,Parametrage!H:H,0)),"")</f>
        <v/>
      </c>
      <c r="P7" s="155" t="str">
        <f>IFERROR(INDEX(Parametrage!K:K,MATCH(B7,Parametrage!L:L,0)),"")</f>
        <v/>
      </c>
      <c r="Q7" s="156"/>
      <c r="R7" s="153"/>
      <c r="S7" s="157"/>
      <c r="U7" s="150">
        <f t="shared" si="0"/>
        <v>40</v>
      </c>
      <c r="V7" s="151">
        <f t="shared" si="3"/>
        <v>45204</v>
      </c>
      <c r="W7" s="152" t="str">
        <f>+IFERROR(INDEX('Parametrage base'!B:B,MATCH(V7,'Parametrage base'!C:C,0)),"")</f>
        <v/>
      </c>
      <c r="X7" s="153" t="str">
        <f>IFERROR(INDEX('Parametrage base'!$H:$H,MATCH(U7,'Parametrage base'!$J:$J,0)),"")</f>
        <v/>
      </c>
      <c r="Y7" s="153" t="str">
        <f>IFERROR(INDEX('Parametrage base'!$K:$K,MATCH($U7,'Parametrage base'!$M:$M,0)),"")</f>
        <v/>
      </c>
      <c r="Z7" s="153" t="str">
        <f>IFERROR(INDEX('Parametrage base'!$N:$N,MATCH($U7,'Parametrage base'!$P:$P,0)),"")</f>
        <v/>
      </c>
      <c r="AA7" s="153" t="str">
        <f>IFERROR(INDEX('Parametrage base'!$Q:$Q,MATCH($U7,'Parametrage base'!$S:$S,0)),"")</f>
        <v/>
      </c>
      <c r="AB7" s="153" t="str">
        <f>IFERROR(INDEX('Parametrage base'!$T:$T,MATCH($U7,'Parametrage base'!$V:$V,0)),"")</f>
        <v/>
      </c>
      <c r="AC7" s="153" t="str">
        <f>IFERROR(INDEX('Parametrage base'!$W:$W,MATCH($U7,'Parametrage base'!$Y:$Y,0)),"")</f>
        <v/>
      </c>
      <c r="AD7" s="153" t="str">
        <f>IFERROR(INDEX('Parametrage base'!$Z:$Z,MATCH($U7,'Parametrage base'!$AB:$AB,0)),"")</f>
        <v/>
      </c>
      <c r="AE7" s="153" t="str">
        <f>IFERROR(INDEX('Parametrage base'!$AC:$AC,MATCH($U7,'Parametrage base'!$AE:$AE,0)),"")</f>
        <v/>
      </c>
      <c r="AF7" s="153" t="str">
        <f>IFERROR(INDEX('Parametrage base'!$AF:$AF,MATCH($U7,'Parametrage base'!$AH:$AH,0)),"")</f>
        <v>PFMP MCCDR</v>
      </c>
      <c r="AG7" s="153" t="str">
        <f>IFERROR(INDEX(Parametrage!D:D,MATCH(V7,Parametrage!F:F,0)),"")</f>
        <v/>
      </c>
      <c r="AH7" s="153" t="str">
        <f>IFERROR(INDEX(Parametrage!I:I,MATCH(V7,Parametrage!J:J,0)),"")</f>
        <v/>
      </c>
      <c r="AI7" s="154" t="str">
        <f>IFERROR(INDEX(Parametrage!G:G,MATCH(V7,Parametrage!H:H,0)),"")</f>
        <v/>
      </c>
      <c r="AJ7" s="155" t="str">
        <f>IFERROR(INDEX(Parametrage!K:K,MATCH(V7,Parametrage!L:L,0)),"")</f>
        <v/>
      </c>
      <c r="AM7" s="146" t="s">
        <v>167</v>
      </c>
      <c r="AN7" s="147">
        <f>+'Parametrage base'!C24</f>
        <v>45054</v>
      </c>
      <c r="AO7" s="147">
        <f>+'Parametrage base'!C41</f>
        <v>45420</v>
      </c>
      <c r="BD7" s="148"/>
      <c r="BE7" s="148"/>
      <c r="BF7" s="148"/>
      <c r="BG7" s="148"/>
      <c r="BH7" s="148"/>
      <c r="BZ7" s="149"/>
    </row>
    <row r="8" spans="1:82" ht="17.45" customHeight="1" x14ac:dyDescent="0.2">
      <c r="A8" s="150">
        <f t="shared" si="1"/>
        <v>36</v>
      </c>
      <c r="B8" s="151">
        <f t="shared" si="2"/>
        <v>45175</v>
      </c>
      <c r="C8" s="152" t="str">
        <f>+IFERROR(INDEX('Parametrage base'!B:B,MATCH(B8,'Parametrage base'!C:C,0)),"")</f>
        <v/>
      </c>
      <c r="D8" s="153" t="str">
        <f>IFERROR(INDEX('Parametrage base'!H:H,MATCH(A8,'Parametrage base'!J:J,0)),"")</f>
        <v/>
      </c>
      <c r="E8" s="153" t="str">
        <f>IFERROR(INDEX('Parametrage base'!$K:$K,MATCH($A8,'Parametrage base'!$M:$M,0)),"")</f>
        <v/>
      </c>
      <c r="F8" s="153" t="str">
        <f>IFERROR(INDEX('Parametrage base'!$N:$N,MATCH($A8,'Parametrage base'!$P:$P,0)),"")</f>
        <v/>
      </c>
      <c r="G8" s="153" t="str">
        <f>IFERROR(INDEX('Parametrage base'!$Q:$Q,MATCH($A8,'Parametrage base'!$S:$S,0)),"")</f>
        <v/>
      </c>
      <c r="H8" s="153" t="str">
        <f>IFERROR(INDEX('Parametrage base'!$T:$T,MATCH($A8,'Parametrage base'!$V:$V,0)),"")</f>
        <v/>
      </c>
      <c r="I8" s="153" t="str">
        <f>IFERROR(INDEX('Parametrage base'!$W:$W,MATCH($A8,'Parametrage base'!$Y:$Y,0)),"")</f>
        <v/>
      </c>
      <c r="J8" s="153" t="str">
        <f>IFERROR(INDEX('Parametrage base'!$Z:$Z,MATCH($A8,'Parametrage base'!$AB:$AB,0)),"")</f>
        <v>PFMP Tpro1</v>
      </c>
      <c r="K8" s="141" t="str">
        <f>IFERROR(INDEX('Parametrage base'!$AC:$AC,MATCH($A8,'Parametrage base'!$AE:$AE,0)),"")</f>
        <v>PFMP Tpro2</v>
      </c>
      <c r="L8" s="141" t="str">
        <f>IFERROR(INDEX('Parametrage base'!$AF:$AF,MATCH($A8,'Parametrage base'!$AH:$AH,0)),"")</f>
        <v/>
      </c>
      <c r="M8" s="153" t="str">
        <f>IFERROR(INDEX(Parametrage!D:D,MATCH(B8,Parametrage!F:F,0)),"")</f>
        <v/>
      </c>
      <c r="N8" s="153" t="str">
        <f>IFERROR(INDEX(Parametrage!I:I,MATCH(B8,Parametrage!J:J,0)),"")</f>
        <v/>
      </c>
      <c r="O8" s="154" t="str">
        <f>IFERROR(INDEX(Parametrage!G:G,MATCH(B8,Parametrage!H:H,0)),"")</f>
        <v/>
      </c>
      <c r="P8" s="155" t="str">
        <f>IFERROR(INDEX(Parametrage!K:K,MATCH(B8,Parametrage!L:L,0)),"")</f>
        <v/>
      </c>
      <c r="Q8" s="156"/>
      <c r="R8" s="153"/>
      <c r="S8" s="157"/>
      <c r="U8" s="150">
        <f t="shared" si="0"/>
        <v>40</v>
      </c>
      <c r="V8" s="151">
        <f t="shared" si="3"/>
        <v>45205</v>
      </c>
      <c r="W8" s="152" t="str">
        <f>+IFERROR(INDEX('Parametrage base'!B:B,MATCH(V8,'Parametrage base'!C:C,0)),"")</f>
        <v/>
      </c>
      <c r="X8" s="153" t="str">
        <f>IFERROR(INDEX('Parametrage base'!$H:$H,MATCH(U8,'Parametrage base'!$J:$J,0)),"")</f>
        <v/>
      </c>
      <c r="Y8" s="153" t="str">
        <f>IFERROR(INDEX('Parametrage base'!$K:$K,MATCH($U8,'Parametrage base'!$M:$M,0)),"")</f>
        <v/>
      </c>
      <c r="Z8" s="153" t="str">
        <f>IFERROR(INDEX('Parametrage base'!$N:$N,MATCH($U8,'Parametrage base'!$P:$P,0)),"")</f>
        <v/>
      </c>
      <c r="AA8" s="153" t="str">
        <f>IFERROR(INDEX('Parametrage base'!$Q:$Q,MATCH($U8,'Parametrage base'!$S:$S,0)),"")</f>
        <v/>
      </c>
      <c r="AB8" s="153" t="str">
        <f>IFERROR(INDEX('Parametrage base'!$T:$T,MATCH($U8,'Parametrage base'!$V:$V,0)),"")</f>
        <v/>
      </c>
      <c r="AC8" s="153" t="str">
        <f>IFERROR(INDEX('Parametrage base'!$W:$W,MATCH($U8,'Parametrage base'!$Y:$Y,0)),"")</f>
        <v/>
      </c>
      <c r="AD8" s="153" t="str">
        <f>IFERROR(INDEX('Parametrage base'!$Z:$Z,MATCH($U8,'Parametrage base'!$AB:$AB,0)),"")</f>
        <v/>
      </c>
      <c r="AE8" s="153" t="str">
        <f>IFERROR(INDEX('Parametrage base'!$AC:$AC,MATCH($U8,'Parametrage base'!$AE:$AE,0)),"")</f>
        <v/>
      </c>
      <c r="AF8" s="153" t="str">
        <f>IFERROR(INDEX('Parametrage base'!$AF:$AF,MATCH($U8,'Parametrage base'!$AH:$AH,0)),"")</f>
        <v>PFMP MCCDR</v>
      </c>
      <c r="AG8" s="153" t="str">
        <f>IFERROR(INDEX(Parametrage!D:D,MATCH(V8,Parametrage!F:F,0)),"")</f>
        <v/>
      </c>
      <c r="AH8" s="153" t="str">
        <f>IFERROR(INDEX(Parametrage!I:I,MATCH(V8,Parametrage!J:J,0)),"")</f>
        <v/>
      </c>
      <c r="AI8" s="154" t="str">
        <f>IFERROR(INDEX(Parametrage!G:G,MATCH(V8,Parametrage!H:H,0)),"")</f>
        <v/>
      </c>
      <c r="AJ8" s="155" t="str">
        <f>IFERROR(INDEX(Parametrage!K:K,MATCH(V8,Parametrage!L:L,0)),"")</f>
        <v/>
      </c>
      <c r="AM8" s="146" t="s">
        <v>168</v>
      </c>
      <c r="AN8" s="147">
        <f>+'Parametrage base'!C25</f>
        <v>45064</v>
      </c>
      <c r="AO8" s="147">
        <f>+'Parametrage base'!C42</f>
        <v>45421</v>
      </c>
      <c r="BD8" s="148"/>
      <c r="BE8" s="148"/>
      <c r="BF8" s="148"/>
      <c r="BG8" s="148"/>
      <c r="BH8" s="148"/>
      <c r="BZ8" s="149"/>
    </row>
    <row r="9" spans="1:82" ht="17.45" customHeight="1" x14ac:dyDescent="0.2">
      <c r="A9" s="150">
        <f t="shared" si="1"/>
        <v>36</v>
      </c>
      <c r="B9" s="151">
        <f t="shared" si="2"/>
        <v>45176</v>
      </c>
      <c r="C9" s="152" t="str">
        <f>+IFERROR(INDEX('Parametrage base'!B:B,MATCH(B9,'Parametrage base'!C:C,0)),"")</f>
        <v/>
      </c>
      <c r="D9" s="153" t="str">
        <f>IFERROR(INDEX('Parametrage base'!H:H,MATCH(A9,'Parametrage base'!J:J,0)),"")</f>
        <v/>
      </c>
      <c r="E9" s="153" t="str">
        <f>IFERROR(INDEX('Parametrage base'!$K:$K,MATCH($A9,'Parametrage base'!$M:$M,0)),"")</f>
        <v/>
      </c>
      <c r="F9" s="153" t="str">
        <f>IFERROR(INDEX('Parametrage base'!$N:$N,MATCH($A9,'Parametrage base'!$P:$P,0)),"")</f>
        <v/>
      </c>
      <c r="G9" s="153" t="str">
        <f>IFERROR(INDEX('Parametrage base'!$Q:$Q,MATCH($A9,'Parametrage base'!$S:$S,0)),"")</f>
        <v/>
      </c>
      <c r="H9" s="153" t="str">
        <f>IFERROR(INDEX('Parametrage base'!$T:$T,MATCH($A9,'Parametrage base'!$V:$V,0)),"")</f>
        <v/>
      </c>
      <c r="I9" s="153" t="str">
        <f>IFERROR(INDEX('Parametrage base'!$W:$W,MATCH($A9,'Parametrage base'!$Y:$Y,0)),"")</f>
        <v/>
      </c>
      <c r="J9" s="153" t="str">
        <f>IFERROR(INDEX('Parametrage base'!$Z:$Z,MATCH($A9,'Parametrage base'!$AB:$AB,0)),"")</f>
        <v>PFMP Tpro1</v>
      </c>
      <c r="K9" s="141" t="str">
        <f>IFERROR(INDEX('Parametrage base'!$AC:$AC,MATCH($A9,'Parametrage base'!$AE:$AE,0)),"")</f>
        <v>PFMP Tpro2</v>
      </c>
      <c r="L9" s="141" t="str">
        <f>IFERROR(INDEX('Parametrage base'!$AF:$AF,MATCH($A9,'Parametrage base'!$AH:$AH,0)),"")</f>
        <v/>
      </c>
      <c r="M9" s="153" t="str">
        <f>IFERROR(INDEX(Parametrage!D:D,MATCH(B9,Parametrage!F:F,0)),"")</f>
        <v/>
      </c>
      <c r="N9" s="153" t="str">
        <f>IFERROR(INDEX(Parametrage!I:I,MATCH(B9,Parametrage!J:J,0)),"")</f>
        <v/>
      </c>
      <c r="O9" s="154" t="str">
        <f>IFERROR(INDEX(Parametrage!G:G,MATCH(B9,Parametrage!H:H,0)),"")</f>
        <v/>
      </c>
      <c r="P9" s="155" t="str">
        <f>IFERROR(INDEX(Parametrage!K:K,MATCH(B9,Parametrage!L:L,0)),"")</f>
        <v/>
      </c>
      <c r="Q9" s="156"/>
      <c r="R9" s="153"/>
      <c r="S9" s="157"/>
      <c r="U9" s="150">
        <f t="shared" si="0"/>
        <v>40</v>
      </c>
      <c r="V9" s="151">
        <f t="shared" si="3"/>
        <v>45206</v>
      </c>
      <c r="W9" s="152" t="str">
        <f>+IFERROR(INDEX('Parametrage base'!B:B,MATCH(V9,'Parametrage base'!C:C,0)),"")</f>
        <v/>
      </c>
      <c r="X9" s="153" t="str">
        <f>IFERROR(INDEX('Parametrage base'!$H:$H,MATCH(U9,'Parametrage base'!$J:$J,0)),"")</f>
        <v/>
      </c>
      <c r="Y9" s="153" t="str">
        <f>IFERROR(INDEX('Parametrage base'!$K:$K,MATCH($U9,'Parametrage base'!$M:$M,0)),"")</f>
        <v/>
      </c>
      <c r="Z9" s="153" t="str">
        <f>IFERROR(INDEX('Parametrage base'!$N:$N,MATCH($U9,'Parametrage base'!$P:$P,0)),"")</f>
        <v/>
      </c>
      <c r="AA9" s="153" t="str">
        <f>IFERROR(INDEX('Parametrage base'!$Q:$Q,MATCH($U9,'Parametrage base'!$S:$S,0)),"")</f>
        <v/>
      </c>
      <c r="AB9" s="153" t="str">
        <f>IFERROR(INDEX('Parametrage base'!$T:$T,MATCH($U9,'Parametrage base'!$V:$V,0)),"")</f>
        <v/>
      </c>
      <c r="AC9" s="153" t="str">
        <f>IFERROR(INDEX('Parametrage base'!$W:$W,MATCH($U9,'Parametrage base'!$Y:$Y,0)),"")</f>
        <v/>
      </c>
      <c r="AD9" s="153" t="str">
        <f>IFERROR(INDEX('Parametrage base'!$Z:$Z,MATCH($U9,'Parametrage base'!$AB:$AB,0)),"")</f>
        <v/>
      </c>
      <c r="AE9" s="153" t="str">
        <f>IFERROR(INDEX('Parametrage base'!$AC:$AC,MATCH($U9,'Parametrage base'!$AE:$AE,0)),"")</f>
        <v/>
      </c>
      <c r="AF9" s="153" t="str">
        <f>IFERROR(INDEX('Parametrage base'!$AF:$AF,MATCH($U9,'Parametrage base'!$AH:$AH,0)),"")</f>
        <v>PFMP MCCDR</v>
      </c>
      <c r="AG9" s="153" t="str">
        <f>IFERROR(INDEX(Parametrage!D:D,MATCH(V9,Parametrage!F:F,0)),"")</f>
        <v/>
      </c>
      <c r="AH9" s="153" t="str">
        <f>IFERROR(INDEX(Parametrage!I:I,MATCH(V9,Parametrage!J:J,0)),"")</f>
        <v/>
      </c>
      <c r="AI9" s="154" t="str">
        <f>IFERROR(INDEX(Parametrage!G:G,MATCH(V9,Parametrage!H:H,0)),"")</f>
        <v/>
      </c>
      <c r="AJ9" s="155" t="str">
        <f>IFERROR(INDEX(Parametrage!K:K,MATCH(V9,Parametrage!L:L,0)),"")</f>
        <v/>
      </c>
      <c r="AM9" s="146" t="s">
        <v>169</v>
      </c>
      <c r="AN9" s="147">
        <f>+'Parametrage base'!C26</f>
        <v>45074</v>
      </c>
      <c r="AO9" s="147">
        <f>+'Parametrage base'!C43</f>
        <v>45431</v>
      </c>
      <c r="BD9" s="148"/>
      <c r="BE9" s="148"/>
      <c r="BF9" s="148"/>
      <c r="BG9" s="148"/>
      <c r="BH9" s="148"/>
      <c r="BZ9" s="149"/>
      <c r="CA9" s="126"/>
    </row>
    <row r="10" spans="1:82" ht="17.45" customHeight="1" x14ac:dyDescent="0.2">
      <c r="A10" s="150">
        <f t="shared" si="1"/>
        <v>36</v>
      </c>
      <c r="B10" s="151">
        <f t="shared" si="2"/>
        <v>45177</v>
      </c>
      <c r="C10" s="152" t="str">
        <f>+IFERROR(INDEX('Parametrage base'!B:B,MATCH(B10,'Parametrage base'!C:C,0)),"")</f>
        <v/>
      </c>
      <c r="D10" s="153" t="str">
        <f>IFERROR(INDEX('Parametrage base'!H:H,MATCH(A10,'Parametrage base'!J:J,0)),"")</f>
        <v/>
      </c>
      <c r="E10" s="153" t="str">
        <f>IFERROR(INDEX('Parametrage base'!$K:$K,MATCH($A10,'Parametrage base'!$M:$M,0)),"")</f>
        <v/>
      </c>
      <c r="F10" s="153" t="str">
        <f>IFERROR(INDEX('Parametrage base'!$N:$N,MATCH($A10,'Parametrage base'!$P:$P,0)),"")</f>
        <v/>
      </c>
      <c r="G10" s="153" t="str">
        <f>IFERROR(INDEX('Parametrage base'!$Q:$Q,MATCH($A10,'Parametrage base'!$S:$S,0)),"")</f>
        <v/>
      </c>
      <c r="H10" s="153" t="str">
        <f>IFERROR(INDEX('Parametrage base'!$T:$T,MATCH($A10,'Parametrage base'!$V:$V,0)),"")</f>
        <v/>
      </c>
      <c r="I10" s="153" t="str">
        <f>IFERROR(INDEX('Parametrage base'!$W:$W,MATCH($A10,'Parametrage base'!$Y:$Y,0)),"")</f>
        <v/>
      </c>
      <c r="J10" s="153" t="str">
        <f>IFERROR(INDEX('Parametrage base'!$Z:$Z,MATCH($A10,'Parametrage base'!$AB:$AB,0)),"")</f>
        <v>PFMP Tpro1</v>
      </c>
      <c r="K10" s="141" t="str">
        <f>IFERROR(INDEX('Parametrage base'!$AC:$AC,MATCH($A10,'Parametrage base'!$AE:$AE,0)),"")</f>
        <v>PFMP Tpro2</v>
      </c>
      <c r="L10" s="141" t="str">
        <f>IFERROR(INDEX('Parametrage base'!$AF:$AF,MATCH($A10,'Parametrage base'!$AH:$AH,0)),"")</f>
        <v/>
      </c>
      <c r="M10" s="153" t="str">
        <f>IFERROR(INDEX(Parametrage!D:D,MATCH(B10,Parametrage!F:F,0)),"")</f>
        <v/>
      </c>
      <c r="N10" s="153" t="str">
        <f>IFERROR(INDEX(Parametrage!I:I,MATCH(B10,Parametrage!J:J,0)),"")</f>
        <v/>
      </c>
      <c r="O10" s="154" t="str">
        <f>IFERROR(INDEX(Parametrage!G:G,MATCH(B10,Parametrage!H:H,0)),"")</f>
        <v/>
      </c>
      <c r="P10" s="155" t="str">
        <f>IFERROR(INDEX(Parametrage!K:K,MATCH(B10,Parametrage!L:L,0)),"")</f>
        <v/>
      </c>
      <c r="Q10" s="156"/>
      <c r="R10" s="153"/>
      <c r="S10" s="157"/>
      <c r="U10" s="150">
        <f t="shared" si="0"/>
        <v>40</v>
      </c>
      <c r="V10" s="151">
        <f t="shared" si="3"/>
        <v>45207</v>
      </c>
      <c r="W10" s="152" t="str">
        <f>+IFERROR(INDEX('Parametrage base'!B:B,MATCH(V10,'Parametrage base'!C:C,0)),"")</f>
        <v/>
      </c>
      <c r="X10" s="153" t="str">
        <f>IFERROR(INDEX('Parametrage base'!$H:$H,MATCH(U10,'Parametrage base'!$J:$J,0)),"")</f>
        <v/>
      </c>
      <c r="Y10" s="153" t="str">
        <f>IFERROR(INDEX('Parametrage base'!$K:$K,MATCH($U10,'Parametrage base'!$M:$M,0)),"")</f>
        <v/>
      </c>
      <c r="Z10" s="153" t="str">
        <f>IFERROR(INDEX('Parametrage base'!$N:$N,MATCH($U10,'Parametrage base'!$P:$P,0)),"")</f>
        <v/>
      </c>
      <c r="AA10" s="153" t="str">
        <f>IFERROR(INDEX('Parametrage base'!$Q:$Q,MATCH($U10,'Parametrage base'!$S:$S,0)),"")</f>
        <v/>
      </c>
      <c r="AB10" s="153" t="str">
        <f>IFERROR(INDEX('Parametrage base'!$T:$T,MATCH($U10,'Parametrage base'!$V:$V,0)),"")</f>
        <v/>
      </c>
      <c r="AC10" s="153" t="str">
        <f>IFERROR(INDEX('Parametrage base'!$W:$W,MATCH($U10,'Parametrage base'!$Y:$Y,0)),"")</f>
        <v/>
      </c>
      <c r="AD10" s="153" t="str">
        <f>IFERROR(INDEX('Parametrage base'!$Z:$Z,MATCH($U10,'Parametrage base'!$AB:$AB,0)),"")</f>
        <v/>
      </c>
      <c r="AE10" s="153" t="str">
        <f>IFERROR(INDEX('Parametrage base'!$AC:$AC,MATCH($U10,'Parametrage base'!$AE:$AE,0)),"")</f>
        <v/>
      </c>
      <c r="AF10" s="153" t="str">
        <f>IFERROR(INDEX('Parametrage base'!$AF:$AF,MATCH($U10,'Parametrage base'!$AH:$AH,0)),"")</f>
        <v>PFMP MCCDR</v>
      </c>
      <c r="AG10" s="153" t="str">
        <f>IFERROR(INDEX(Parametrage!D:D,MATCH(V10,Parametrage!F:F,0)),"")</f>
        <v/>
      </c>
      <c r="AH10" s="153" t="str">
        <f>IFERROR(INDEX(Parametrage!I:I,MATCH(V10,Parametrage!J:J,0)),"")</f>
        <v/>
      </c>
      <c r="AI10" s="154" t="str">
        <f>IFERROR(INDEX(Parametrage!G:G,MATCH(V10,Parametrage!H:H,0)),"")</f>
        <v/>
      </c>
      <c r="AJ10" s="155" t="str">
        <f>IFERROR(INDEX(Parametrage!K:K,MATCH(V10,Parametrage!L:L,0)),"")</f>
        <v/>
      </c>
      <c r="AM10" s="146" t="s">
        <v>170</v>
      </c>
      <c r="AN10" s="147">
        <f>+'Parametrage base'!C27</f>
        <v>45075</v>
      </c>
      <c r="AO10" s="147">
        <f>+'Parametrage base'!C44</f>
        <v>45432</v>
      </c>
      <c r="BD10" s="148"/>
      <c r="BE10" s="148"/>
      <c r="BF10" s="148"/>
      <c r="BG10" s="148"/>
      <c r="BH10" s="148"/>
      <c r="BZ10" s="149"/>
      <c r="CA10" s="126"/>
    </row>
    <row r="11" spans="1:82" ht="17.45" customHeight="1" x14ac:dyDescent="0.2">
      <c r="A11" s="150">
        <f t="shared" si="1"/>
        <v>36</v>
      </c>
      <c r="B11" s="151">
        <f t="shared" si="2"/>
        <v>45178</v>
      </c>
      <c r="C11" s="152" t="str">
        <f>+IFERROR(INDEX('Parametrage base'!B:B,MATCH(B11,'Parametrage base'!C:C,0)),"")</f>
        <v/>
      </c>
      <c r="D11" s="153" t="str">
        <f>IFERROR(INDEX('Parametrage base'!H:H,MATCH(A11,'Parametrage base'!J:J,0)),"")</f>
        <v/>
      </c>
      <c r="E11" s="153" t="str">
        <f>IFERROR(INDEX('Parametrage base'!$K:$K,MATCH($A11,'Parametrage base'!$M:$M,0)),"")</f>
        <v/>
      </c>
      <c r="F11" s="153" t="str">
        <f>IFERROR(INDEX('Parametrage base'!$N:$N,MATCH($A11,'Parametrage base'!$P:$P,0)),"")</f>
        <v/>
      </c>
      <c r="G11" s="153" t="str">
        <f>IFERROR(INDEX('Parametrage base'!$Q:$Q,MATCH($A11,'Parametrage base'!$S:$S,0)),"")</f>
        <v/>
      </c>
      <c r="H11" s="153" t="str">
        <f>IFERROR(INDEX('Parametrage base'!$T:$T,MATCH($A11,'Parametrage base'!$V:$V,0)),"")</f>
        <v/>
      </c>
      <c r="I11" s="153" t="str">
        <f>IFERROR(INDEX('Parametrage base'!$W:$W,MATCH($A11,'Parametrage base'!$Y:$Y,0)),"")</f>
        <v/>
      </c>
      <c r="J11" s="153" t="str">
        <f>IFERROR(INDEX('Parametrage base'!$Z:$Z,MATCH($A11,'Parametrage base'!$AB:$AB,0)),"")</f>
        <v>PFMP Tpro1</v>
      </c>
      <c r="K11" s="141" t="str">
        <f>IFERROR(INDEX('Parametrage base'!$AC:$AC,MATCH($A11,'Parametrage base'!$AE:$AE,0)),"")</f>
        <v>PFMP Tpro2</v>
      </c>
      <c r="L11" s="141" t="str">
        <f>IFERROR(INDEX('Parametrage base'!$AF:$AF,MATCH($A11,'Parametrage base'!$AH:$AH,0)),"")</f>
        <v/>
      </c>
      <c r="M11" s="153" t="str">
        <f>IFERROR(INDEX(Parametrage!D:D,MATCH(B11,Parametrage!F:F,0)),"")</f>
        <v/>
      </c>
      <c r="N11" s="153" t="str">
        <f>IFERROR(INDEX(Parametrage!I:I,MATCH(B11,Parametrage!J:J,0)),"")</f>
        <v/>
      </c>
      <c r="O11" s="154" t="str">
        <f>IFERROR(INDEX(Parametrage!G:G,MATCH(B11,Parametrage!H:H,0)),"")</f>
        <v/>
      </c>
      <c r="P11" s="155" t="str">
        <f>IFERROR(INDEX(Parametrage!K:K,MATCH(B11,Parametrage!L:L,0)),"")</f>
        <v/>
      </c>
      <c r="Q11" s="156"/>
      <c r="R11" s="153"/>
      <c r="S11" s="157"/>
      <c r="U11" s="150">
        <f t="shared" si="0"/>
        <v>41</v>
      </c>
      <c r="V11" s="151">
        <f t="shared" si="3"/>
        <v>45208</v>
      </c>
      <c r="W11" s="152" t="str">
        <f>+IFERROR(INDEX('Parametrage base'!B:B,MATCH(V11,'Parametrage base'!C:C,0)),"")</f>
        <v/>
      </c>
      <c r="X11" s="153" t="str">
        <f>IFERROR(INDEX('Parametrage base'!$H:$H,MATCH(U11,'Parametrage base'!$J:$J,0)),"")</f>
        <v/>
      </c>
      <c r="Y11" s="153" t="str">
        <f>IFERROR(INDEX('Parametrage base'!$K:$K,MATCH($U11,'Parametrage base'!$M:$M,0)),"")</f>
        <v/>
      </c>
      <c r="Z11" s="153" t="str">
        <f>IFERROR(INDEX('Parametrage base'!$N:$N,MATCH($U11,'Parametrage base'!$P:$P,0)),"")</f>
        <v/>
      </c>
      <c r="AA11" s="153" t="str">
        <f>IFERROR(INDEX('Parametrage base'!$Q:$Q,MATCH($U11,'Parametrage base'!$S:$S,0)),"")</f>
        <v/>
      </c>
      <c r="AB11" s="153" t="str">
        <f>IFERROR(INDEX('Parametrage base'!$T:$T,MATCH($U11,'Parametrage base'!$V:$V,0)),"")</f>
        <v/>
      </c>
      <c r="AC11" s="153" t="str">
        <f>IFERROR(INDEX('Parametrage base'!$W:$W,MATCH($U11,'Parametrage base'!$Y:$Y,0)),"")</f>
        <v/>
      </c>
      <c r="AD11" s="153" t="str">
        <f>IFERROR(INDEX('Parametrage base'!$Z:$Z,MATCH($U11,'Parametrage base'!$AB:$AB,0)),"")</f>
        <v/>
      </c>
      <c r="AE11" s="153" t="str">
        <f>IFERROR(INDEX('Parametrage base'!$AC:$AC,MATCH($U11,'Parametrage base'!$AE:$AE,0)),"")</f>
        <v/>
      </c>
      <c r="AF11" s="153" t="str">
        <f>IFERROR(INDEX('Parametrage base'!$AF:$AF,MATCH($U11,'Parametrage base'!$AH:$AH,0)),"")</f>
        <v>PFMP MCCDR</v>
      </c>
      <c r="AG11" s="153" t="str">
        <f>IFERROR(INDEX(Parametrage!D:D,MATCH(V11,Parametrage!F:F,0)),"")</f>
        <v/>
      </c>
      <c r="AH11" s="153" t="str">
        <f>IFERROR(INDEX(Parametrage!I:I,MATCH(V11,Parametrage!J:J,0)),"")</f>
        <v/>
      </c>
      <c r="AI11" s="154" t="str">
        <f>IFERROR(INDEX(Parametrage!G:G,MATCH(V11,Parametrage!H:H,0)),"")</f>
        <v/>
      </c>
      <c r="AJ11" s="155" t="str">
        <f>IFERROR(INDEX(Parametrage!K:K,MATCH(V11,Parametrage!L:L,0)),"")</f>
        <v/>
      </c>
      <c r="AM11" s="146" t="s">
        <v>171</v>
      </c>
      <c r="AN11" s="147">
        <f>+'Parametrage base'!C28</f>
        <v>45121</v>
      </c>
      <c r="AO11" s="147">
        <f>+'Parametrage base'!C45</f>
        <v>45487</v>
      </c>
      <c r="BD11" s="148"/>
      <c r="BE11" s="148"/>
      <c r="BF11" s="148"/>
      <c r="BG11" s="148"/>
      <c r="BH11" s="148"/>
      <c r="BZ11" s="149"/>
      <c r="CA11" s="126"/>
    </row>
    <row r="12" spans="1:82" ht="17.45" customHeight="1" x14ac:dyDescent="0.2">
      <c r="A12" s="150">
        <f t="shared" si="1"/>
        <v>36</v>
      </c>
      <c r="B12" s="151">
        <f t="shared" si="2"/>
        <v>45179</v>
      </c>
      <c r="C12" s="152" t="str">
        <f>+IFERROR(INDEX('Parametrage base'!B:B,MATCH(B12,'Parametrage base'!C:C,0)),"")</f>
        <v/>
      </c>
      <c r="D12" s="153" t="str">
        <f>IFERROR(INDEX('Parametrage base'!H:H,MATCH(A12,'Parametrage base'!J:J,0)),"")</f>
        <v/>
      </c>
      <c r="E12" s="153" t="str">
        <f>IFERROR(INDEX('Parametrage base'!$K:$K,MATCH($A12,'Parametrage base'!$M:$M,0)),"")</f>
        <v/>
      </c>
      <c r="F12" s="153" t="str">
        <f>IFERROR(INDEX('Parametrage base'!$N:$N,MATCH($A12,'Parametrage base'!$P:$P,0)),"")</f>
        <v/>
      </c>
      <c r="G12" s="153" t="str">
        <f>IFERROR(INDEX('Parametrage base'!$Q:$Q,MATCH($A12,'Parametrage base'!$S:$S,0)),"")</f>
        <v/>
      </c>
      <c r="H12" s="153" t="str">
        <f>IFERROR(INDEX('Parametrage base'!$T:$T,MATCH($A12,'Parametrage base'!$V:$V,0)),"")</f>
        <v/>
      </c>
      <c r="I12" s="153" t="str">
        <f>IFERROR(INDEX('Parametrage base'!$W:$W,MATCH($A12,'Parametrage base'!$Y:$Y,0)),"")</f>
        <v/>
      </c>
      <c r="J12" s="153" t="str">
        <f>IFERROR(INDEX('Parametrage base'!$Z:$Z,MATCH($A12,'Parametrage base'!$AB:$AB,0)),"")</f>
        <v>PFMP Tpro1</v>
      </c>
      <c r="K12" s="141" t="str">
        <f>IFERROR(INDEX('Parametrage base'!$AC:$AC,MATCH($A12,'Parametrage base'!$AE:$AE,0)),"")</f>
        <v>PFMP Tpro2</v>
      </c>
      <c r="L12" s="141" t="str">
        <f>IFERROR(INDEX('Parametrage base'!$AF:$AF,MATCH($A12,'Parametrage base'!$AH:$AH,0)),"")</f>
        <v/>
      </c>
      <c r="M12" s="153" t="str">
        <f>IFERROR(INDEX(Parametrage!D:D,MATCH(B12,Parametrage!F:F,0)),"")</f>
        <v/>
      </c>
      <c r="N12" s="153" t="str">
        <f>IFERROR(INDEX(Parametrage!I:I,MATCH(B12,Parametrage!J:J,0)),"")</f>
        <v/>
      </c>
      <c r="O12" s="154" t="str">
        <f>IFERROR(INDEX(Parametrage!G:G,MATCH(B12,Parametrage!H:H,0)),"")</f>
        <v/>
      </c>
      <c r="P12" s="155" t="str">
        <f>IFERROR(INDEX(Parametrage!K:K,MATCH(B12,Parametrage!L:L,0)),"")</f>
        <v/>
      </c>
      <c r="Q12" s="156"/>
      <c r="R12" s="153"/>
      <c r="S12" s="157"/>
      <c r="U12" s="150">
        <f t="shared" si="0"/>
        <v>41</v>
      </c>
      <c r="V12" s="151">
        <f t="shared" si="3"/>
        <v>45209</v>
      </c>
      <c r="W12" s="152" t="str">
        <f>+IFERROR(INDEX('Parametrage base'!B:B,MATCH(V12,'Parametrage base'!C:C,0)),"")</f>
        <v/>
      </c>
      <c r="X12" s="153" t="str">
        <f>IFERROR(INDEX('Parametrage base'!$H:$H,MATCH(U12,'Parametrage base'!$J:$J,0)),"")</f>
        <v/>
      </c>
      <c r="Y12" s="153" t="str">
        <f>IFERROR(INDEX('Parametrage base'!$K:$K,MATCH($U12,'Parametrage base'!$M:$M,0)),"")</f>
        <v/>
      </c>
      <c r="Z12" s="153" t="str">
        <f>IFERROR(INDEX('Parametrage base'!$N:$N,MATCH($U12,'Parametrage base'!$P:$P,0)),"")</f>
        <v/>
      </c>
      <c r="AA12" s="153" t="str">
        <f>IFERROR(INDEX('Parametrage base'!$Q:$Q,MATCH($U12,'Parametrage base'!$S:$S,0)),"")</f>
        <v/>
      </c>
      <c r="AB12" s="153" t="str">
        <f>IFERROR(INDEX('Parametrage base'!$T:$T,MATCH($U12,'Parametrage base'!$V:$V,0)),"")</f>
        <v/>
      </c>
      <c r="AC12" s="153" t="str">
        <f>IFERROR(INDEX('Parametrage base'!$W:$W,MATCH($U12,'Parametrage base'!$Y:$Y,0)),"")</f>
        <v/>
      </c>
      <c r="AD12" s="153" t="str">
        <f>IFERROR(INDEX('Parametrage base'!$Z:$Z,MATCH($U12,'Parametrage base'!$AB:$AB,0)),"")</f>
        <v/>
      </c>
      <c r="AE12" s="153" t="str">
        <f>IFERROR(INDEX('Parametrage base'!$AC:$AC,MATCH($U12,'Parametrage base'!$AE:$AE,0)),"")</f>
        <v/>
      </c>
      <c r="AF12" s="153" t="str">
        <f>IFERROR(INDEX('Parametrage base'!$AF:$AF,MATCH($U12,'Parametrage base'!$AH:$AH,0)),"")</f>
        <v>PFMP MCCDR</v>
      </c>
      <c r="AG12" s="153" t="str">
        <f>IFERROR(INDEX(Parametrage!D:D,MATCH(V12,Parametrage!F:F,0)),"")</f>
        <v/>
      </c>
      <c r="AH12" s="153" t="str">
        <f>IFERROR(INDEX(Parametrage!I:I,MATCH(V12,Parametrage!J:J,0)),"")</f>
        <v/>
      </c>
      <c r="AI12" s="154" t="str">
        <f>IFERROR(INDEX(Parametrage!G:G,MATCH(V12,Parametrage!H:H,0)),"")</f>
        <v/>
      </c>
      <c r="AJ12" s="155" t="str">
        <f>IFERROR(INDEX(Parametrage!K:K,MATCH(V12,Parametrage!L:L,0)),"")</f>
        <v/>
      </c>
      <c r="AM12" s="146" t="s">
        <v>172</v>
      </c>
      <c r="AN12" s="147">
        <f>+'Parametrage base'!C29</f>
        <v>45153</v>
      </c>
      <c r="AO12" s="147">
        <f>+'Parametrage base'!C46</f>
        <v>45519</v>
      </c>
      <c r="BD12" s="148"/>
      <c r="BE12" s="148"/>
      <c r="BF12" s="148"/>
      <c r="BG12" s="148"/>
      <c r="BH12" s="148"/>
      <c r="BZ12" s="149"/>
      <c r="CA12" s="126"/>
    </row>
    <row r="13" spans="1:82" ht="17.45" customHeight="1" x14ac:dyDescent="0.2">
      <c r="A13" s="150">
        <f t="shared" si="1"/>
        <v>37</v>
      </c>
      <c r="B13" s="151">
        <f t="shared" si="2"/>
        <v>45180</v>
      </c>
      <c r="C13" s="152" t="str">
        <f>+IFERROR(INDEX('Parametrage base'!B:B,MATCH(B13,'Parametrage base'!C:C,0)),"")</f>
        <v/>
      </c>
      <c r="D13" s="153" t="str">
        <f>IFERROR(INDEX('Parametrage base'!H:H,MATCH(A13,'Parametrage base'!J:J,0)),"")</f>
        <v/>
      </c>
      <c r="E13" s="153" t="str">
        <f>IFERROR(INDEX('Parametrage base'!$K:$K,MATCH($A13,'Parametrage base'!$M:$M,0)),"")</f>
        <v/>
      </c>
      <c r="F13" s="153" t="str">
        <f>IFERROR(INDEX('Parametrage base'!$N:$N,MATCH($A13,'Parametrage base'!$P:$P,0)),"")</f>
        <v/>
      </c>
      <c r="G13" s="153" t="str">
        <f>IFERROR(INDEX('Parametrage base'!$Q:$Q,MATCH($A13,'Parametrage base'!$S:$S,0)),"")</f>
        <v/>
      </c>
      <c r="H13" s="153" t="str">
        <f>IFERROR(INDEX('Parametrage base'!$T:$T,MATCH($A13,'Parametrage base'!$V:$V,0)),"")</f>
        <v/>
      </c>
      <c r="I13" s="153" t="str">
        <f>IFERROR(INDEX('Parametrage base'!$W:$W,MATCH($A13,'Parametrage base'!$Y:$Y,0)),"")</f>
        <v/>
      </c>
      <c r="J13" s="153" t="str">
        <f>IFERROR(INDEX('Parametrage base'!$Z:$Z,MATCH($A13,'Parametrage base'!$AB:$AB,0)),"")</f>
        <v>PFMP Tpro1</v>
      </c>
      <c r="K13" s="141" t="str">
        <f>IFERROR(INDEX('Parametrage base'!$AC:$AC,MATCH($A13,'Parametrage base'!$AE:$AE,0)),"")</f>
        <v>PFMP Tpro2</v>
      </c>
      <c r="L13" s="141" t="str">
        <f>IFERROR(INDEX('Parametrage base'!$AF:$AF,MATCH($A13,'Parametrage base'!$AH:$AH,0)),"")</f>
        <v/>
      </c>
      <c r="M13" s="153" t="str">
        <f>IFERROR(INDEX(Parametrage!D:D,MATCH(B13,Parametrage!F:F,0)),"")</f>
        <v/>
      </c>
      <c r="N13" s="153" t="str">
        <f>IFERROR(INDEX(Parametrage!I:I,MATCH(B13,Parametrage!J:J,0)),"")</f>
        <v/>
      </c>
      <c r="O13" s="154" t="str">
        <f>IFERROR(INDEX(Parametrage!G:G,MATCH(B13,Parametrage!H:H,0)),"")</f>
        <v/>
      </c>
      <c r="P13" s="155" t="str">
        <f>IFERROR(INDEX(Parametrage!K:K,MATCH(B13,Parametrage!L:L,0)),"")</f>
        <v/>
      </c>
      <c r="Q13" s="156"/>
      <c r="R13" s="153"/>
      <c r="S13" s="157"/>
      <c r="U13" s="150">
        <f t="shared" si="0"/>
        <v>41</v>
      </c>
      <c r="V13" s="151">
        <f t="shared" si="3"/>
        <v>45210</v>
      </c>
      <c r="W13" s="152" t="str">
        <f>+IFERROR(INDEX('Parametrage base'!B:B,MATCH(V13,'Parametrage base'!C:C,0)),"")</f>
        <v/>
      </c>
      <c r="X13" s="153" t="str">
        <f>IFERROR(INDEX('Parametrage base'!$H:$H,MATCH(U13,'Parametrage base'!$J:$J,0)),"")</f>
        <v/>
      </c>
      <c r="Y13" s="153" t="str">
        <f>IFERROR(INDEX('Parametrage base'!$K:$K,MATCH($U13,'Parametrage base'!$M:$M,0)),"")</f>
        <v/>
      </c>
      <c r="Z13" s="153" t="str">
        <f>IFERROR(INDEX('Parametrage base'!$N:$N,MATCH($U13,'Parametrage base'!$P:$P,0)),"")</f>
        <v/>
      </c>
      <c r="AA13" s="153" t="str">
        <f>IFERROR(INDEX('Parametrage base'!$Q:$Q,MATCH($U13,'Parametrage base'!$S:$S,0)),"")</f>
        <v/>
      </c>
      <c r="AB13" s="153" t="str">
        <f>IFERROR(INDEX('Parametrage base'!$T:$T,MATCH($U13,'Parametrage base'!$V:$V,0)),"")</f>
        <v/>
      </c>
      <c r="AC13" s="153" t="str">
        <f>IFERROR(INDEX('Parametrage base'!$W:$W,MATCH($U13,'Parametrage base'!$Y:$Y,0)),"")</f>
        <v/>
      </c>
      <c r="AD13" s="153" t="str">
        <f>IFERROR(INDEX('Parametrage base'!$Z:$Z,MATCH($U13,'Parametrage base'!$AB:$AB,0)),"")</f>
        <v/>
      </c>
      <c r="AE13" s="153" t="str">
        <f>IFERROR(INDEX('Parametrage base'!$AC:$AC,MATCH($U13,'Parametrage base'!$AE:$AE,0)),"")</f>
        <v/>
      </c>
      <c r="AF13" s="153" t="str">
        <f>IFERROR(INDEX('Parametrage base'!$AF:$AF,MATCH($U13,'Parametrage base'!$AH:$AH,0)),"")</f>
        <v>PFMP MCCDR</v>
      </c>
      <c r="AG13" s="153" t="str">
        <f>IFERROR(INDEX(Parametrage!D:D,MATCH(V13,Parametrage!F:F,0)),"")</f>
        <v/>
      </c>
      <c r="AH13" s="153" t="str">
        <f>IFERROR(INDEX(Parametrage!I:I,MATCH(V13,Parametrage!J:J,0)),"")</f>
        <v/>
      </c>
      <c r="AI13" s="154" t="str">
        <f>IFERROR(INDEX(Parametrage!G:G,MATCH(V13,Parametrage!H:H,0)),"")</f>
        <v/>
      </c>
      <c r="AJ13" s="155" t="str">
        <f>IFERROR(INDEX(Parametrage!K:K,MATCH(V13,Parametrage!L:L,0)),"")</f>
        <v/>
      </c>
      <c r="AM13" s="146" t="s">
        <v>173</v>
      </c>
      <c r="AN13" s="147">
        <f>+'Parametrage base'!C30</f>
        <v>45231</v>
      </c>
      <c r="AO13" s="147">
        <f>+'Parametrage base'!C47</f>
        <v>45597</v>
      </c>
      <c r="BD13" s="148"/>
      <c r="BE13" s="148"/>
      <c r="BF13" s="148"/>
      <c r="BG13" s="148"/>
      <c r="BH13" s="148"/>
      <c r="CA13" s="126"/>
    </row>
    <row r="14" spans="1:82" ht="17.45" customHeight="1" x14ac:dyDescent="0.2">
      <c r="A14" s="150">
        <f t="shared" si="1"/>
        <v>37</v>
      </c>
      <c r="B14" s="151">
        <f t="shared" si="2"/>
        <v>45181</v>
      </c>
      <c r="C14" s="152" t="str">
        <f>+IFERROR(INDEX('Parametrage base'!B:B,MATCH(B14,'Parametrage base'!C:C,0)),"")</f>
        <v/>
      </c>
      <c r="D14" s="153" t="str">
        <f>IFERROR(INDEX('Parametrage base'!H:H,MATCH(A14,'Parametrage base'!J:J,0)),"")</f>
        <v/>
      </c>
      <c r="E14" s="153" t="str">
        <f>IFERROR(INDEX('Parametrage base'!$K:$K,MATCH($A14,'Parametrage base'!$M:$M,0)),"")</f>
        <v/>
      </c>
      <c r="F14" s="153" t="str">
        <f>IFERROR(INDEX('Parametrage base'!$N:$N,MATCH($A14,'Parametrage base'!$P:$P,0)),"")</f>
        <v/>
      </c>
      <c r="G14" s="153" t="str">
        <f>IFERROR(INDEX('Parametrage base'!$Q:$Q,MATCH($A14,'Parametrage base'!$S:$S,0)),"")</f>
        <v/>
      </c>
      <c r="H14" s="153" t="str">
        <f>IFERROR(INDEX('Parametrage base'!$T:$T,MATCH($A14,'Parametrage base'!$V:$V,0)),"")</f>
        <v/>
      </c>
      <c r="I14" s="153" t="str">
        <f>IFERROR(INDEX('Parametrage base'!$W:$W,MATCH($A14,'Parametrage base'!$Y:$Y,0)),"")</f>
        <v/>
      </c>
      <c r="J14" s="153" t="str">
        <f>IFERROR(INDEX('Parametrage base'!$Z:$Z,MATCH($A14,'Parametrage base'!$AB:$AB,0)),"")</f>
        <v>PFMP Tpro1</v>
      </c>
      <c r="K14" s="141" t="str">
        <f>IFERROR(INDEX('Parametrage base'!$AC:$AC,MATCH($A14,'Parametrage base'!$AE:$AE,0)),"")</f>
        <v>PFMP Tpro2</v>
      </c>
      <c r="L14" s="141" t="str">
        <f>IFERROR(INDEX('Parametrage base'!$AF:$AF,MATCH($A14,'Parametrage base'!$AH:$AH,0)),"")</f>
        <v/>
      </c>
      <c r="M14" s="153" t="str">
        <f>IFERROR(INDEX(Parametrage!D:D,MATCH(B14,Parametrage!F:F,0)),"")</f>
        <v/>
      </c>
      <c r="N14" s="153" t="str">
        <f>IFERROR(INDEX(Parametrage!I:I,MATCH(B14,Parametrage!J:J,0)),"")</f>
        <v/>
      </c>
      <c r="O14" s="154" t="str">
        <f>IFERROR(INDEX(Parametrage!G:G,MATCH(B14,Parametrage!H:H,0)),"")</f>
        <v/>
      </c>
      <c r="P14" s="155" t="str">
        <f>IFERROR(INDEX(Parametrage!K:K,MATCH(B14,Parametrage!L:L,0)),"")</f>
        <v/>
      </c>
      <c r="Q14" s="156"/>
      <c r="R14" s="153"/>
      <c r="S14" s="157"/>
      <c r="U14" s="150">
        <f t="shared" si="0"/>
        <v>41</v>
      </c>
      <c r="V14" s="151">
        <f t="shared" si="3"/>
        <v>45211</v>
      </c>
      <c r="W14" s="152" t="str">
        <f>+IFERROR(INDEX('Parametrage base'!B:B,MATCH(V14,'Parametrage base'!C:C,0)),"")</f>
        <v/>
      </c>
      <c r="X14" s="153" t="str">
        <f>IFERROR(INDEX('Parametrage base'!$H:$H,MATCH(U14,'Parametrage base'!$J:$J,0)),"")</f>
        <v/>
      </c>
      <c r="Y14" s="153" t="str">
        <f>IFERROR(INDEX('Parametrage base'!$K:$K,MATCH($U14,'Parametrage base'!$M:$M,0)),"")</f>
        <v/>
      </c>
      <c r="Z14" s="153" t="str">
        <f>IFERROR(INDEX('Parametrage base'!$N:$N,MATCH($U14,'Parametrage base'!$P:$P,0)),"")</f>
        <v/>
      </c>
      <c r="AA14" s="153" t="str">
        <f>IFERROR(INDEX('Parametrage base'!$Q:$Q,MATCH($U14,'Parametrage base'!$S:$S,0)),"")</f>
        <v/>
      </c>
      <c r="AB14" s="153" t="str">
        <f>IFERROR(INDEX('Parametrage base'!$T:$T,MATCH($U14,'Parametrage base'!$V:$V,0)),"")</f>
        <v/>
      </c>
      <c r="AC14" s="153" t="str">
        <f>IFERROR(INDEX('Parametrage base'!$W:$W,MATCH($U14,'Parametrage base'!$Y:$Y,0)),"")</f>
        <v/>
      </c>
      <c r="AD14" s="153" t="str">
        <f>IFERROR(INDEX('Parametrage base'!$Z:$Z,MATCH($U14,'Parametrage base'!$AB:$AB,0)),"")</f>
        <v/>
      </c>
      <c r="AE14" s="153" t="str">
        <f>IFERROR(INDEX('Parametrage base'!$AC:$AC,MATCH($U14,'Parametrage base'!$AE:$AE,0)),"")</f>
        <v/>
      </c>
      <c r="AF14" s="153" t="str">
        <f>IFERROR(INDEX('Parametrage base'!$AF:$AF,MATCH($U14,'Parametrage base'!$AH:$AH,0)),"")</f>
        <v>PFMP MCCDR</v>
      </c>
      <c r="AG14" s="153" t="str">
        <f>IFERROR(INDEX(Parametrage!D:D,MATCH(V14,Parametrage!F:F,0)),"")</f>
        <v/>
      </c>
      <c r="AH14" s="153" t="str">
        <f>IFERROR(INDEX(Parametrage!I:I,MATCH(V14,Parametrage!J:J,0)),"")</f>
        <v/>
      </c>
      <c r="AI14" s="154" t="str">
        <f>IFERROR(INDEX(Parametrage!G:G,MATCH(V14,Parametrage!H:H,0)),"")</f>
        <v/>
      </c>
      <c r="AJ14" s="155" t="str">
        <f>IFERROR(INDEX(Parametrage!K:K,MATCH(V14,Parametrage!L:L,0)),"")</f>
        <v/>
      </c>
      <c r="AM14" s="146" t="s">
        <v>174</v>
      </c>
      <c r="AN14" s="147">
        <f>+'Parametrage base'!C31</f>
        <v>45241</v>
      </c>
      <c r="AO14" s="147">
        <f>+'Parametrage base'!C48</f>
        <v>45607</v>
      </c>
      <c r="BD14" s="148"/>
      <c r="BE14" s="148"/>
      <c r="BF14" s="148"/>
      <c r="BG14" s="148"/>
      <c r="BH14" s="148"/>
      <c r="CA14" s="126"/>
    </row>
    <row r="15" spans="1:82" ht="17.45" customHeight="1" x14ac:dyDescent="0.2">
      <c r="A15" s="150">
        <f t="shared" si="1"/>
        <v>37</v>
      </c>
      <c r="B15" s="151">
        <f t="shared" si="2"/>
        <v>45182</v>
      </c>
      <c r="C15" s="152" t="str">
        <f>+IFERROR(INDEX('Parametrage base'!B:B,MATCH(B15,'Parametrage base'!C:C,0)),"")</f>
        <v/>
      </c>
      <c r="D15" s="153" t="str">
        <f>IFERROR(INDEX('Parametrage base'!H:H,MATCH(A15,'Parametrage base'!J:J,0)),"")</f>
        <v/>
      </c>
      <c r="E15" s="153" t="str">
        <f>IFERROR(INDEX('Parametrage base'!$K:$K,MATCH($A15,'Parametrage base'!$M:$M,0)),"")</f>
        <v/>
      </c>
      <c r="F15" s="153" t="str">
        <f>IFERROR(INDEX('Parametrage base'!$N:$N,MATCH($A15,'Parametrage base'!$P:$P,0)),"")</f>
        <v/>
      </c>
      <c r="G15" s="153" t="str">
        <f>IFERROR(INDEX('Parametrage base'!$Q:$Q,MATCH($A15,'Parametrage base'!$S:$S,0)),"")</f>
        <v/>
      </c>
      <c r="H15" s="153" t="str">
        <f>IFERROR(INDEX('Parametrage base'!$T:$T,MATCH($A15,'Parametrage base'!$V:$V,0)),"")</f>
        <v/>
      </c>
      <c r="I15" s="153" t="str">
        <f>IFERROR(INDEX('Parametrage base'!$W:$W,MATCH($A15,'Parametrage base'!$Y:$Y,0)),"")</f>
        <v/>
      </c>
      <c r="J15" s="153" t="str">
        <f>IFERROR(INDEX('Parametrage base'!$Z:$Z,MATCH($A15,'Parametrage base'!$AB:$AB,0)),"")</f>
        <v>PFMP Tpro1</v>
      </c>
      <c r="K15" s="141" t="str">
        <f>IFERROR(INDEX('Parametrage base'!$AC:$AC,MATCH($A15,'Parametrage base'!$AE:$AE,0)),"")</f>
        <v>PFMP Tpro2</v>
      </c>
      <c r="L15" s="141" t="str">
        <f>IFERROR(INDEX('Parametrage base'!$AF:$AF,MATCH($A15,'Parametrage base'!$AH:$AH,0)),"")</f>
        <v/>
      </c>
      <c r="M15" s="153" t="str">
        <f>IFERROR(INDEX(Parametrage!D:D,MATCH(B15,Parametrage!F:F,0)),"")</f>
        <v/>
      </c>
      <c r="N15" s="153" t="str">
        <f>IFERROR(INDEX(Parametrage!I:I,MATCH(B15,Parametrage!J:J,0)),"")</f>
        <v/>
      </c>
      <c r="O15" s="154" t="str">
        <f>IFERROR(INDEX(Parametrage!G:G,MATCH(B15,Parametrage!H:H,0)),"")</f>
        <v/>
      </c>
      <c r="P15" s="155" t="str">
        <f>IFERROR(INDEX(Parametrage!K:K,MATCH(B15,Parametrage!L:L,0)),"")</f>
        <v/>
      </c>
      <c r="Q15" s="156"/>
      <c r="R15" s="153"/>
      <c r="S15" s="157"/>
      <c r="U15" s="150">
        <f t="shared" si="0"/>
        <v>41</v>
      </c>
      <c r="V15" s="151">
        <f t="shared" si="3"/>
        <v>45212</v>
      </c>
      <c r="W15" s="152" t="str">
        <f>+IFERROR(INDEX('Parametrage base'!B:B,MATCH(V15,'Parametrage base'!C:C,0)),"")</f>
        <v/>
      </c>
      <c r="X15" s="153" t="str">
        <f>IFERROR(INDEX('Parametrage base'!$H:$H,MATCH(U15,'Parametrage base'!$J:$J,0)),"")</f>
        <v/>
      </c>
      <c r="Y15" s="153" t="str">
        <f>IFERROR(INDEX('Parametrage base'!$K:$K,MATCH($U15,'Parametrage base'!$M:$M,0)),"")</f>
        <v/>
      </c>
      <c r="Z15" s="153" t="str">
        <f>IFERROR(INDEX('Parametrage base'!$N:$N,MATCH($U15,'Parametrage base'!$P:$P,0)),"")</f>
        <v/>
      </c>
      <c r="AA15" s="153" t="str">
        <f>IFERROR(INDEX('Parametrage base'!$Q:$Q,MATCH($U15,'Parametrage base'!$S:$S,0)),"")</f>
        <v/>
      </c>
      <c r="AB15" s="153" t="str">
        <f>IFERROR(INDEX('Parametrage base'!$T:$T,MATCH($U15,'Parametrage base'!$V:$V,0)),"")</f>
        <v/>
      </c>
      <c r="AC15" s="153" t="str">
        <f>IFERROR(INDEX('Parametrage base'!$W:$W,MATCH($U15,'Parametrage base'!$Y:$Y,0)),"")</f>
        <v/>
      </c>
      <c r="AD15" s="153" t="str">
        <f>IFERROR(INDEX('Parametrage base'!$Z:$Z,MATCH($U15,'Parametrage base'!$AB:$AB,0)),"")</f>
        <v/>
      </c>
      <c r="AE15" s="153" t="str">
        <f>IFERROR(INDEX('Parametrage base'!$AC:$AC,MATCH($U15,'Parametrage base'!$AE:$AE,0)),"")</f>
        <v/>
      </c>
      <c r="AF15" s="153" t="str">
        <f>IFERROR(INDEX('Parametrage base'!$AF:$AF,MATCH($U15,'Parametrage base'!$AH:$AH,0)),"")</f>
        <v>PFMP MCCDR</v>
      </c>
      <c r="AG15" s="153" t="str">
        <f>IFERROR(INDEX(Parametrage!D:D,MATCH(V15,Parametrage!F:F,0)),"")</f>
        <v/>
      </c>
      <c r="AH15" s="153" t="str">
        <f>IFERROR(INDEX(Parametrage!I:I,MATCH(V15,Parametrage!J:J,0)),"")</f>
        <v/>
      </c>
      <c r="AI15" s="154" t="str">
        <f>IFERROR(INDEX(Parametrage!G:G,MATCH(V15,Parametrage!H:H,0)),"")</f>
        <v/>
      </c>
      <c r="AJ15" s="155" t="str">
        <f>IFERROR(INDEX(Parametrage!K:K,MATCH(V15,Parametrage!L:L,0)),"")</f>
        <v/>
      </c>
      <c r="AM15" s="146" t="s">
        <v>175</v>
      </c>
      <c r="AN15" s="147">
        <f>+'Parametrage base'!C32</f>
        <v>45285</v>
      </c>
      <c r="AO15" s="147">
        <f>+'Parametrage base'!C49</f>
        <v>45651</v>
      </c>
      <c r="BC15" s="148"/>
      <c r="BD15" s="148"/>
      <c r="BE15" s="148"/>
      <c r="BF15" s="148"/>
      <c r="BG15" s="148"/>
      <c r="BH15" s="148"/>
      <c r="CA15" s="126"/>
    </row>
    <row r="16" spans="1:82" ht="17.45" customHeight="1" x14ac:dyDescent="0.2">
      <c r="A16" s="150">
        <f t="shared" si="1"/>
        <v>37</v>
      </c>
      <c r="B16" s="151">
        <f t="shared" si="2"/>
        <v>45183</v>
      </c>
      <c r="C16" s="152" t="str">
        <f>+IFERROR(INDEX('Parametrage base'!B:B,MATCH(B16,'Parametrage base'!C:C,0)),"")</f>
        <v/>
      </c>
      <c r="D16" s="153" t="str">
        <f>IFERROR(INDEX('Parametrage base'!H:H,MATCH(A16,'Parametrage base'!J:J,0)),"")</f>
        <v/>
      </c>
      <c r="E16" s="153" t="str">
        <f>IFERROR(INDEX('Parametrage base'!$K:$K,MATCH($A16,'Parametrage base'!$M:$M,0)),"")</f>
        <v/>
      </c>
      <c r="F16" s="153" t="str">
        <f>IFERROR(INDEX('Parametrage base'!$N:$N,MATCH($A16,'Parametrage base'!$P:$P,0)),"")</f>
        <v/>
      </c>
      <c r="G16" s="153" t="str">
        <f>IFERROR(INDEX('Parametrage base'!$Q:$Q,MATCH($A16,'Parametrage base'!$S:$S,0)),"")</f>
        <v/>
      </c>
      <c r="H16" s="153" t="str">
        <f>IFERROR(INDEX('Parametrage base'!$T:$T,MATCH($A16,'Parametrage base'!$V:$V,0)),"")</f>
        <v/>
      </c>
      <c r="I16" s="153" t="str">
        <f>IFERROR(INDEX('Parametrage base'!$W:$W,MATCH($A16,'Parametrage base'!$Y:$Y,0)),"")</f>
        <v/>
      </c>
      <c r="J16" s="153" t="str">
        <f>IFERROR(INDEX('Parametrage base'!$Z:$Z,MATCH($A16,'Parametrage base'!$AB:$AB,0)),"")</f>
        <v>PFMP Tpro1</v>
      </c>
      <c r="K16" s="141" t="str">
        <f>IFERROR(INDEX('Parametrage base'!$AC:$AC,MATCH($A16,'Parametrage base'!$AE:$AE,0)),"")</f>
        <v>PFMP Tpro2</v>
      </c>
      <c r="L16" s="141" t="str">
        <f>IFERROR(INDEX('Parametrage base'!$AF:$AF,MATCH($A16,'Parametrage base'!$AH:$AH,0)),"")</f>
        <v/>
      </c>
      <c r="M16" s="153" t="str">
        <f>IFERROR(INDEX(Parametrage!D:D,MATCH(B16,Parametrage!F:F,0)),"")</f>
        <v/>
      </c>
      <c r="N16" s="153" t="str">
        <f>IFERROR(INDEX(Parametrage!I:I,MATCH(B16,Parametrage!J:J,0)),"")</f>
        <v/>
      </c>
      <c r="O16" s="154" t="str">
        <f>IFERROR(INDEX(Parametrage!G:G,MATCH(B16,Parametrage!H:H,0)),"")</f>
        <v/>
      </c>
      <c r="P16" s="155" t="str">
        <f>IFERROR(INDEX(Parametrage!K:K,MATCH(B16,Parametrage!L:L,0)),"")</f>
        <v/>
      </c>
      <c r="Q16" s="156"/>
      <c r="R16" s="153"/>
      <c r="S16" s="157"/>
      <c r="U16" s="150">
        <f t="shared" si="0"/>
        <v>41</v>
      </c>
      <c r="V16" s="151">
        <f t="shared" si="3"/>
        <v>45213</v>
      </c>
      <c r="W16" s="152" t="str">
        <f>+IFERROR(INDEX('Parametrage base'!B:B,MATCH(V16,'Parametrage base'!C:C,0)),"")</f>
        <v/>
      </c>
      <c r="X16" s="153" t="str">
        <f>IFERROR(INDEX('Parametrage base'!$H:$H,MATCH(U16,'Parametrage base'!$J:$J,0)),"")</f>
        <v/>
      </c>
      <c r="Y16" s="153" t="str">
        <f>IFERROR(INDEX('Parametrage base'!$K:$K,MATCH($U16,'Parametrage base'!$M:$M,0)),"")</f>
        <v/>
      </c>
      <c r="Z16" s="153" t="str">
        <f>IFERROR(INDEX('Parametrage base'!$N:$N,MATCH($U16,'Parametrage base'!$P:$P,0)),"")</f>
        <v/>
      </c>
      <c r="AA16" s="153" t="str">
        <f>IFERROR(INDEX('Parametrage base'!$Q:$Q,MATCH($U16,'Parametrage base'!$S:$S,0)),"")</f>
        <v/>
      </c>
      <c r="AB16" s="153" t="str">
        <f>IFERROR(INDEX('Parametrage base'!$T:$T,MATCH($U16,'Parametrage base'!$V:$V,0)),"")</f>
        <v/>
      </c>
      <c r="AC16" s="153" t="str">
        <f>IFERROR(INDEX('Parametrage base'!$W:$W,MATCH($U16,'Parametrage base'!$Y:$Y,0)),"")</f>
        <v/>
      </c>
      <c r="AD16" s="153" t="str">
        <f>IFERROR(INDEX('Parametrage base'!$Z:$Z,MATCH($U16,'Parametrage base'!$AB:$AB,0)),"")</f>
        <v/>
      </c>
      <c r="AE16" s="153" t="str">
        <f>IFERROR(INDEX('Parametrage base'!$AC:$AC,MATCH($U16,'Parametrage base'!$AE:$AE,0)),"")</f>
        <v/>
      </c>
      <c r="AF16" s="153" t="str">
        <f>IFERROR(INDEX('Parametrage base'!$AF:$AF,MATCH($U16,'Parametrage base'!$AH:$AH,0)),"")</f>
        <v>PFMP MCCDR</v>
      </c>
      <c r="AG16" s="153" t="str">
        <f>IFERROR(INDEX(Parametrage!D:D,MATCH(V16,Parametrage!F:F,0)),"")</f>
        <v/>
      </c>
      <c r="AH16" s="153" t="str">
        <f>IFERROR(INDEX(Parametrage!I:I,MATCH(V16,Parametrage!J:J,0)),"")</f>
        <v/>
      </c>
      <c r="AI16" s="154" t="str">
        <f>IFERROR(INDEX(Parametrage!G:G,MATCH(V16,Parametrage!H:H,0)),"")</f>
        <v/>
      </c>
      <c r="AJ16" s="155" t="str">
        <f>IFERROR(INDEX(Parametrage!K:K,MATCH(V16,Parametrage!L:L,0)),"")</f>
        <v/>
      </c>
      <c r="BC16" s="148"/>
      <c r="BD16" s="148"/>
      <c r="BE16" s="148"/>
      <c r="BF16" s="148"/>
      <c r="BG16" s="148"/>
      <c r="BH16" s="148"/>
    </row>
    <row r="17" spans="1:60" ht="17.45" customHeight="1" x14ac:dyDescent="0.2">
      <c r="A17" s="150">
        <f t="shared" si="1"/>
        <v>37</v>
      </c>
      <c r="B17" s="151">
        <f t="shared" si="2"/>
        <v>45184</v>
      </c>
      <c r="C17" s="152" t="str">
        <f>+IFERROR(INDEX('Parametrage base'!B:B,MATCH(B17,'Parametrage base'!C:C,0)),"")</f>
        <v/>
      </c>
      <c r="D17" s="153" t="str">
        <f>IFERROR(INDEX('Parametrage base'!H:H,MATCH(A17,'Parametrage base'!J:J,0)),"")</f>
        <v/>
      </c>
      <c r="E17" s="153" t="str">
        <f>IFERROR(INDEX('Parametrage base'!$K:$K,MATCH($A17,'Parametrage base'!$M:$M,0)),"")</f>
        <v/>
      </c>
      <c r="F17" s="153" t="str">
        <f>IFERROR(INDEX('Parametrage base'!$N:$N,MATCH($A17,'Parametrage base'!$P:$P,0)),"")</f>
        <v/>
      </c>
      <c r="G17" s="153" t="str">
        <f>IFERROR(INDEX('Parametrage base'!$Q:$Q,MATCH($A17,'Parametrage base'!$S:$S,0)),"")</f>
        <v/>
      </c>
      <c r="H17" s="153" t="str">
        <f>IFERROR(INDEX('Parametrage base'!$T:$T,MATCH($A17,'Parametrage base'!$V:$V,0)),"")</f>
        <v/>
      </c>
      <c r="I17" s="153" t="str">
        <f>IFERROR(INDEX('Parametrage base'!$W:$W,MATCH($A17,'Parametrage base'!$Y:$Y,0)),"")</f>
        <v/>
      </c>
      <c r="J17" s="153" t="str">
        <f>IFERROR(INDEX('Parametrage base'!$Z:$Z,MATCH($A17,'Parametrage base'!$AB:$AB,0)),"")</f>
        <v>PFMP Tpro1</v>
      </c>
      <c r="K17" s="141" t="str">
        <f>IFERROR(INDEX('Parametrage base'!$AC:$AC,MATCH($A17,'Parametrage base'!$AE:$AE,0)),"")</f>
        <v>PFMP Tpro2</v>
      </c>
      <c r="L17" s="141" t="str">
        <f>IFERROR(INDEX('Parametrage base'!$AF:$AF,MATCH($A17,'Parametrage base'!$AH:$AH,0)),"")</f>
        <v/>
      </c>
      <c r="M17" s="153" t="str">
        <f>IFERROR(INDEX(Parametrage!D:D,MATCH(B17,Parametrage!F:F,0)),"")</f>
        <v/>
      </c>
      <c r="N17" s="153" t="str">
        <f>IFERROR(INDEX(Parametrage!I:I,MATCH(B17,Parametrage!J:J,0)),"")</f>
        <v/>
      </c>
      <c r="O17" s="154" t="str">
        <f>IFERROR(INDEX(Parametrage!G:G,MATCH(B17,Parametrage!H:H,0)),"")</f>
        <v/>
      </c>
      <c r="P17" s="155" t="str">
        <f>IFERROR(INDEX(Parametrage!K:K,MATCH(B17,Parametrage!L:L,0)),"")</f>
        <v/>
      </c>
      <c r="Q17" s="156"/>
      <c r="R17" s="153"/>
      <c r="S17" s="157"/>
      <c r="U17" s="150">
        <f t="shared" si="0"/>
        <v>41</v>
      </c>
      <c r="V17" s="151">
        <f t="shared" si="3"/>
        <v>45214</v>
      </c>
      <c r="W17" s="152" t="str">
        <f>+IFERROR(INDEX('Parametrage base'!B:B,MATCH(V17,'Parametrage base'!C:C,0)),"")</f>
        <v/>
      </c>
      <c r="X17" s="153" t="str">
        <f>IFERROR(INDEX('Parametrage base'!$H:$H,MATCH(U17,'Parametrage base'!$J:$J,0)),"")</f>
        <v/>
      </c>
      <c r="Y17" s="153" t="str">
        <f>IFERROR(INDEX('Parametrage base'!$K:$K,MATCH($U17,'Parametrage base'!$M:$M,0)),"")</f>
        <v/>
      </c>
      <c r="Z17" s="153" t="str">
        <f>IFERROR(INDEX('Parametrage base'!$N:$N,MATCH($U17,'Parametrage base'!$P:$P,0)),"")</f>
        <v/>
      </c>
      <c r="AA17" s="153" t="str">
        <f>IFERROR(INDEX('Parametrage base'!$Q:$Q,MATCH($U17,'Parametrage base'!$S:$S,0)),"")</f>
        <v/>
      </c>
      <c r="AB17" s="153" t="str">
        <f>IFERROR(INDEX('Parametrage base'!$T:$T,MATCH($U17,'Parametrage base'!$V:$V,0)),"")</f>
        <v/>
      </c>
      <c r="AC17" s="153" t="str">
        <f>IFERROR(INDEX('Parametrage base'!$W:$W,MATCH($U17,'Parametrage base'!$Y:$Y,0)),"")</f>
        <v/>
      </c>
      <c r="AD17" s="153" t="str">
        <f>IFERROR(INDEX('Parametrage base'!$Z:$Z,MATCH($U17,'Parametrage base'!$AB:$AB,0)),"")</f>
        <v/>
      </c>
      <c r="AE17" s="153" t="str">
        <f>IFERROR(INDEX('Parametrage base'!$AC:$AC,MATCH($U17,'Parametrage base'!$AE:$AE,0)),"")</f>
        <v/>
      </c>
      <c r="AF17" s="153" t="str">
        <f>IFERROR(INDEX('Parametrage base'!$AF:$AF,MATCH($U17,'Parametrage base'!$AH:$AH,0)),"")</f>
        <v>PFMP MCCDR</v>
      </c>
      <c r="AG17" s="153" t="str">
        <f>IFERROR(INDEX(Parametrage!D:D,MATCH(V17,Parametrage!F:F,0)),"")</f>
        <v/>
      </c>
      <c r="AH17" s="153" t="str">
        <f>IFERROR(INDEX(Parametrage!I:I,MATCH(V17,Parametrage!J:J,0)),"")</f>
        <v/>
      </c>
      <c r="AI17" s="154" t="str">
        <f>IFERROR(INDEX(Parametrage!G:G,MATCH(V17,Parametrage!H:H,0)),"")</f>
        <v/>
      </c>
      <c r="AJ17" s="155" t="str">
        <f>IFERROR(INDEX(Parametrage!K:K,MATCH(V17,Parametrage!L:L,0)),"")</f>
        <v/>
      </c>
      <c r="AM17" s="158"/>
      <c r="AN17" s="159" t="s">
        <v>176</v>
      </c>
      <c r="BC17" s="148"/>
      <c r="BD17" s="148"/>
      <c r="BE17" s="148"/>
      <c r="BF17" s="148"/>
      <c r="BG17" s="148"/>
      <c r="BH17" s="148"/>
    </row>
    <row r="18" spans="1:60" ht="17.45" customHeight="1" x14ac:dyDescent="0.2">
      <c r="A18" s="150">
        <f t="shared" si="1"/>
        <v>37</v>
      </c>
      <c r="B18" s="151">
        <f t="shared" si="2"/>
        <v>45185</v>
      </c>
      <c r="C18" s="152" t="str">
        <f>+IFERROR(INDEX('Parametrage base'!B:B,MATCH(B18,'Parametrage base'!C:C,0)),"")</f>
        <v/>
      </c>
      <c r="D18" s="153" t="str">
        <f>IFERROR(INDEX('Parametrage base'!H:H,MATCH(A18,'Parametrage base'!J:J,0)),"")</f>
        <v/>
      </c>
      <c r="E18" s="153" t="str">
        <f>IFERROR(INDEX('Parametrage base'!$K:$K,MATCH($A18,'Parametrage base'!$M:$M,0)),"")</f>
        <v/>
      </c>
      <c r="F18" s="153" t="str">
        <f>IFERROR(INDEX('Parametrage base'!$N:$N,MATCH($A18,'Parametrage base'!$P:$P,0)),"")</f>
        <v/>
      </c>
      <c r="G18" s="153" t="str">
        <f>IFERROR(INDEX('Parametrage base'!$Q:$Q,MATCH($A18,'Parametrage base'!$S:$S,0)),"")</f>
        <v/>
      </c>
      <c r="H18" s="153" t="str">
        <f>IFERROR(INDEX('Parametrage base'!$T:$T,MATCH($A18,'Parametrage base'!$V:$V,0)),"")</f>
        <v/>
      </c>
      <c r="I18" s="153" t="str">
        <f>IFERROR(INDEX('Parametrage base'!$W:$W,MATCH($A18,'Parametrage base'!$Y:$Y,0)),"")</f>
        <v/>
      </c>
      <c r="J18" s="153" t="str">
        <f>IFERROR(INDEX('Parametrage base'!$Z:$Z,MATCH($A18,'Parametrage base'!$AB:$AB,0)),"")</f>
        <v>PFMP Tpro1</v>
      </c>
      <c r="K18" s="141" t="str">
        <f>IFERROR(INDEX('Parametrage base'!$AC:$AC,MATCH($A18,'Parametrage base'!$AE:$AE,0)),"")</f>
        <v>PFMP Tpro2</v>
      </c>
      <c r="L18" s="141" t="str">
        <f>IFERROR(INDEX('Parametrage base'!$AF:$AF,MATCH($A18,'Parametrage base'!$AH:$AH,0)),"")</f>
        <v/>
      </c>
      <c r="M18" s="153" t="str">
        <f>IFERROR(INDEX(Parametrage!D:D,MATCH(B18,Parametrage!F:F,0)),"")</f>
        <v/>
      </c>
      <c r="N18" s="153" t="str">
        <f>IFERROR(INDEX(Parametrage!I:I,MATCH(B18,Parametrage!J:J,0)),"")</f>
        <v/>
      </c>
      <c r="O18" s="154" t="str">
        <f>IFERROR(INDEX(Parametrage!G:G,MATCH(B18,Parametrage!H:H,0)),"")</f>
        <v/>
      </c>
      <c r="P18" s="155" t="str">
        <f>IFERROR(INDEX(Parametrage!K:K,MATCH(B18,Parametrage!L:L,0)),"")</f>
        <v/>
      </c>
      <c r="Q18" s="156"/>
      <c r="R18" s="153"/>
      <c r="S18" s="157"/>
      <c r="U18" s="150">
        <f t="shared" si="0"/>
        <v>42</v>
      </c>
      <c r="V18" s="151">
        <f t="shared" si="3"/>
        <v>45215</v>
      </c>
      <c r="W18" s="152" t="str">
        <f>+IFERROR(INDEX('Parametrage base'!B:B,MATCH(V18,'Parametrage base'!C:C,0)),"")</f>
        <v/>
      </c>
      <c r="X18" s="153" t="str">
        <f>IFERROR(INDEX('Parametrage base'!$H:$H,MATCH(U18,'Parametrage base'!$J:$J,0)),"")</f>
        <v/>
      </c>
      <c r="Y18" s="153" t="str">
        <f>IFERROR(INDEX('Parametrage base'!$K:$K,MATCH($U18,'Parametrage base'!$M:$M,0)),"")</f>
        <v/>
      </c>
      <c r="Z18" s="153" t="str">
        <f>IFERROR(INDEX('Parametrage base'!$N:$N,MATCH($U18,'Parametrage base'!$P:$P,0)),"")</f>
        <v/>
      </c>
      <c r="AA18" s="153" t="str">
        <f>IFERROR(INDEX('Parametrage base'!$Q:$Q,MATCH($U18,'Parametrage base'!$S:$S,0)),"")</f>
        <v/>
      </c>
      <c r="AB18" s="153" t="str">
        <f>IFERROR(INDEX('Parametrage base'!$T:$T,MATCH($U18,'Parametrage base'!$V:$V,0)),"")</f>
        <v/>
      </c>
      <c r="AC18" s="153" t="str">
        <f>IFERROR(INDEX('Parametrage base'!$W:$W,MATCH($U18,'Parametrage base'!$Y:$Y,0)),"")</f>
        <v/>
      </c>
      <c r="AD18" s="153" t="str">
        <f>IFERROR(INDEX('Parametrage base'!$Z:$Z,MATCH($U18,'Parametrage base'!$AB:$AB,0)),"")</f>
        <v/>
      </c>
      <c r="AE18" s="153" t="str">
        <f>IFERROR(INDEX('Parametrage base'!$AC:$AC,MATCH($U18,'Parametrage base'!$AE:$AE,0)),"")</f>
        <v/>
      </c>
      <c r="AF18" s="153" t="str">
        <f>IFERROR(INDEX('Parametrage base'!$AF:$AF,MATCH($U18,'Parametrage base'!$AH:$AH,0)),"")</f>
        <v>PFMP MCCDR</v>
      </c>
      <c r="AG18" s="153" t="str">
        <f>IFERROR(INDEX(Parametrage!D:D,MATCH(V18,Parametrage!F:F,0)),"")</f>
        <v/>
      </c>
      <c r="AH18" s="153" t="str">
        <f>IFERROR(INDEX(Parametrage!I:I,MATCH(V18,Parametrage!J:J,0)),"")</f>
        <v/>
      </c>
      <c r="AI18" s="154" t="str">
        <f>IFERROR(INDEX(Parametrage!G:G,MATCH(V18,Parametrage!H:H,0)),"")</f>
        <v/>
      </c>
      <c r="AJ18" s="155" t="str">
        <f>IFERROR(INDEX(Parametrage!K:K,MATCH(V18,Parametrage!L:L,0)),"")</f>
        <v/>
      </c>
      <c r="AM18" s="146" t="str">
        <f>+'Parametrage base'!D3</f>
        <v>Vacances toussaint</v>
      </c>
      <c r="AN18" s="160">
        <f>+'Parametrage base'!E3</f>
        <v>43</v>
      </c>
      <c r="BC18" s="148"/>
      <c r="BD18" s="148"/>
      <c r="BE18" s="148"/>
      <c r="BF18" s="148"/>
      <c r="BG18" s="148"/>
      <c r="BH18" s="148"/>
    </row>
    <row r="19" spans="1:60" ht="17.45" customHeight="1" x14ac:dyDescent="0.2">
      <c r="A19" s="150">
        <f t="shared" si="1"/>
        <v>37</v>
      </c>
      <c r="B19" s="151">
        <f t="shared" si="2"/>
        <v>45186</v>
      </c>
      <c r="C19" s="152" t="str">
        <f>+IFERROR(INDEX('Parametrage base'!B:B,MATCH(B19,'Parametrage base'!C:C,0)),"")</f>
        <v/>
      </c>
      <c r="D19" s="153" t="str">
        <f>IFERROR(INDEX('Parametrage base'!H:H,MATCH(A19,'Parametrage base'!J:J,0)),"")</f>
        <v/>
      </c>
      <c r="E19" s="153" t="str">
        <f>IFERROR(INDEX('Parametrage base'!$K:$K,MATCH($A19,'Parametrage base'!$M:$M,0)),"")</f>
        <v/>
      </c>
      <c r="F19" s="153" t="str">
        <f>IFERROR(INDEX('Parametrage base'!$N:$N,MATCH($A19,'Parametrage base'!$P:$P,0)),"")</f>
        <v/>
      </c>
      <c r="G19" s="153" t="str">
        <f>IFERROR(INDEX('Parametrage base'!$Q:$Q,MATCH($A19,'Parametrage base'!$S:$S,0)),"")</f>
        <v/>
      </c>
      <c r="H19" s="153" t="str">
        <f>IFERROR(INDEX('Parametrage base'!$T:$T,MATCH($A19,'Parametrage base'!$V:$V,0)),"")</f>
        <v/>
      </c>
      <c r="I19" s="153" t="str">
        <f>IFERROR(INDEX('Parametrage base'!$W:$W,MATCH($A19,'Parametrage base'!$Y:$Y,0)),"")</f>
        <v/>
      </c>
      <c r="J19" s="153" t="str">
        <f>IFERROR(INDEX('Parametrage base'!$Z:$Z,MATCH($A19,'Parametrage base'!$AB:$AB,0)),"")</f>
        <v>PFMP Tpro1</v>
      </c>
      <c r="K19" s="141" t="str">
        <f>IFERROR(INDEX('Parametrage base'!$AC:$AC,MATCH($A19,'Parametrage base'!$AE:$AE,0)),"")</f>
        <v>PFMP Tpro2</v>
      </c>
      <c r="L19" s="141" t="str">
        <f>IFERROR(INDEX('Parametrage base'!$AF:$AF,MATCH($A19,'Parametrage base'!$AH:$AH,0)),"")</f>
        <v/>
      </c>
      <c r="M19" s="153" t="str">
        <f>IFERROR(INDEX(Parametrage!D:D,MATCH(B19,Parametrage!F:F,0)),"")</f>
        <v/>
      </c>
      <c r="N19" s="153" t="str">
        <f>IFERROR(INDEX(Parametrage!I:I,MATCH(B19,Parametrage!J:J,0)),"")</f>
        <v/>
      </c>
      <c r="O19" s="154" t="str">
        <f>IFERROR(INDEX(Parametrage!G:G,MATCH(B19,Parametrage!H:H,0)),"")</f>
        <v/>
      </c>
      <c r="P19" s="155" t="str">
        <f>IFERROR(INDEX(Parametrage!K:K,MATCH(B19,Parametrage!L:L,0)),"")</f>
        <v/>
      </c>
      <c r="Q19" s="156"/>
      <c r="R19" s="153"/>
      <c r="S19" s="157"/>
      <c r="U19" s="150">
        <f t="shared" si="0"/>
        <v>42</v>
      </c>
      <c r="V19" s="151">
        <f t="shared" si="3"/>
        <v>45216</v>
      </c>
      <c r="W19" s="152" t="str">
        <f>+IFERROR(INDEX('Parametrage base'!B:B,MATCH(V19,'Parametrage base'!C:C,0)),"")</f>
        <v/>
      </c>
      <c r="X19" s="153" t="str">
        <f>IFERROR(INDEX('Parametrage base'!$H:$H,MATCH(U19,'Parametrage base'!$J:$J,0)),"")</f>
        <v/>
      </c>
      <c r="Y19" s="153" t="str">
        <f>IFERROR(INDEX('Parametrage base'!$K:$K,MATCH($U19,'Parametrage base'!$M:$M,0)),"")</f>
        <v/>
      </c>
      <c r="Z19" s="153" t="str">
        <f>IFERROR(INDEX('Parametrage base'!$N:$N,MATCH($U19,'Parametrage base'!$P:$P,0)),"")</f>
        <v/>
      </c>
      <c r="AA19" s="153" t="str">
        <f>IFERROR(INDEX('Parametrage base'!$Q:$Q,MATCH($U19,'Parametrage base'!$S:$S,0)),"")</f>
        <v/>
      </c>
      <c r="AB19" s="153" t="str">
        <f>IFERROR(INDEX('Parametrage base'!$T:$T,MATCH($U19,'Parametrage base'!$V:$V,0)),"")</f>
        <v/>
      </c>
      <c r="AC19" s="153" t="str">
        <f>IFERROR(INDEX('Parametrage base'!$W:$W,MATCH($U19,'Parametrage base'!$Y:$Y,0)),"")</f>
        <v/>
      </c>
      <c r="AD19" s="153" t="str">
        <f>IFERROR(INDEX('Parametrage base'!$Z:$Z,MATCH($U19,'Parametrage base'!$AB:$AB,0)),"")</f>
        <v/>
      </c>
      <c r="AE19" s="153" t="str">
        <f>IFERROR(INDEX('Parametrage base'!$AC:$AC,MATCH($U19,'Parametrage base'!$AE:$AE,0)),"")</f>
        <v/>
      </c>
      <c r="AF19" s="153" t="str">
        <f>IFERROR(INDEX('Parametrage base'!$AF:$AF,MATCH($U19,'Parametrage base'!$AH:$AH,0)),"")</f>
        <v>PFMP MCCDR</v>
      </c>
      <c r="AG19" s="153" t="str">
        <f>IFERROR(INDEX(Parametrage!D:D,MATCH(V19,Parametrage!F:F,0)),"")</f>
        <v/>
      </c>
      <c r="AH19" s="153" t="str">
        <f>IFERROR(INDEX(Parametrage!I:I,MATCH(V19,Parametrage!J:J,0)),"")</f>
        <v/>
      </c>
      <c r="AI19" s="154" t="str">
        <f>IFERROR(INDEX(Parametrage!G:G,MATCH(V19,Parametrage!H:H,0)),"")</f>
        <v/>
      </c>
      <c r="AJ19" s="155" t="str">
        <f>IFERROR(INDEX(Parametrage!K:K,MATCH(V19,Parametrage!L:L,0)),"")</f>
        <v/>
      </c>
      <c r="AM19" s="146"/>
      <c r="AN19" s="160">
        <f>+'Parametrage base'!E4</f>
        <v>44</v>
      </c>
      <c r="BC19" s="148"/>
      <c r="BD19" s="148"/>
      <c r="BE19" s="148"/>
      <c r="BF19" s="148"/>
      <c r="BG19" s="148"/>
      <c r="BH19" s="148"/>
    </row>
    <row r="20" spans="1:60" ht="17.45" customHeight="1" x14ac:dyDescent="0.2">
      <c r="A20" s="150">
        <f t="shared" si="1"/>
        <v>38</v>
      </c>
      <c r="B20" s="151">
        <f t="shared" si="2"/>
        <v>45187</v>
      </c>
      <c r="C20" s="152" t="str">
        <f>+IFERROR(INDEX('Parametrage base'!B:B,MATCH(B20,'Parametrage base'!C:C,0)),"")</f>
        <v>Ouverture Application</v>
      </c>
      <c r="D20" s="153" t="str">
        <f>IFERROR(INDEX('Parametrage base'!H:H,MATCH(A20,'Parametrage base'!J:J,0)),"")</f>
        <v/>
      </c>
      <c r="E20" s="153" t="str">
        <f>IFERROR(INDEX('Parametrage base'!$K:$K,MATCH($A20,'Parametrage base'!$M:$M,0)),"")</f>
        <v/>
      </c>
      <c r="F20" s="153" t="str">
        <f>IFERROR(INDEX('Parametrage base'!$N:$N,MATCH($A20,'Parametrage base'!$P:$P,0)),"")</f>
        <v/>
      </c>
      <c r="G20" s="153" t="str">
        <f>IFERROR(INDEX('Parametrage base'!$Q:$Q,MATCH($A20,'Parametrage base'!$S:$S,0)),"")</f>
        <v/>
      </c>
      <c r="H20" s="153" t="str">
        <f>IFERROR(INDEX('Parametrage base'!$T:$T,MATCH($A20,'Parametrage base'!$V:$V,0)),"")</f>
        <v/>
      </c>
      <c r="I20" s="153" t="str">
        <f>IFERROR(INDEX('Parametrage base'!$W:$W,MATCH($A20,'Parametrage base'!$Y:$Y,0)),"")</f>
        <v/>
      </c>
      <c r="J20" s="153" t="str">
        <f>IFERROR(INDEX('Parametrage base'!$Z:$Z,MATCH($A20,'Parametrage base'!$AB:$AB,0)),"")</f>
        <v>PFMP Tpro1</v>
      </c>
      <c r="K20" s="141" t="str">
        <f>IFERROR(INDEX('Parametrage base'!$AC:$AC,MATCH($A20,'Parametrage base'!$AE:$AE,0)),"")</f>
        <v>PFMP Tpro2</v>
      </c>
      <c r="L20" s="141" t="str">
        <f>IFERROR(INDEX('Parametrage base'!$AF:$AF,MATCH($A20,'Parametrage base'!$AH:$AH,0)),"")</f>
        <v/>
      </c>
      <c r="M20" s="153" t="str">
        <f>IFERROR(INDEX(Parametrage!D:D,MATCH(B20,Parametrage!F:F,0)),"")</f>
        <v>Photos classe Tpro2</v>
      </c>
      <c r="N20" s="153" t="str">
        <f>IFERROR(INDEX(Parametrage!I:I,MATCH(B20,Parametrage!J:J,0)),"")</f>
        <v/>
      </c>
      <c r="O20" s="154" t="str">
        <f>IFERROR(INDEX(Parametrage!G:G,MATCH(B20,Parametrage!H:H,0)),"")</f>
        <v/>
      </c>
      <c r="P20" s="155" t="str">
        <f>IFERROR(INDEX(Parametrage!K:K,MATCH(B20,Parametrage!L:L,0)),"")</f>
        <v/>
      </c>
      <c r="Q20" s="156"/>
      <c r="R20" s="153"/>
      <c r="S20" s="157"/>
      <c r="U20" s="150">
        <f t="shared" si="0"/>
        <v>42</v>
      </c>
      <c r="V20" s="151">
        <f t="shared" si="3"/>
        <v>45217</v>
      </c>
      <c r="W20" s="152" t="str">
        <f>+IFERROR(INDEX('Parametrage base'!B:B,MATCH(V20,'Parametrage base'!C:C,0)),"")</f>
        <v/>
      </c>
      <c r="X20" s="153" t="str">
        <f>IFERROR(INDEX('Parametrage base'!$H:$H,MATCH(U20,'Parametrage base'!$J:$J,0)),"")</f>
        <v/>
      </c>
      <c r="Y20" s="153" t="str">
        <f>IFERROR(INDEX('Parametrage base'!$K:$K,MATCH($U20,'Parametrage base'!$M:$M,0)),"")</f>
        <v/>
      </c>
      <c r="Z20" s="153" t="str">
        <f>IFERROR(INDEX('Parametrage base'!$N:$N,MATCH($U20,'Parametrage base'!$P:$P,0)),"")</f>
        <v/>
      </c>
      <c r="AA20" s="153" t="str">
        <f>IFERROR(INDEX('Parametrage base'!$Q:$Q,MATCH($U20,'Parametrage base'!$S:$S,0)),"")</f>
        <v/>
      </c>
      <c r="AB20" s="153" t="str">
        <f>IFERROR(INDEX('Parametrage base'!$T:$T,MATCH($U20,'Parametrage base'!$V:$V,0)),"")</f>
        <v/>
      </c>
      <c r="AC20" s="153" t="str">
        <f>IFERROR(INDEX('Parametrage base'!$W:$W,MATCH($U20,'Parametrage base'!$Y:$Y,0)),"")</f>
        <v/>
      </c>
      <c r="AD20" s="153" t="str">
        <f>IFERROR(INDEX('Parametrage base'!$Z:$Z,MATCH($U20,'Parametrage base'!$AB:$AB,0)),"")</f>
        <v/>
      </c>
      <c r="AE20" s="153" t="str">
        <f>IFERROR(INDEX('Parametrage base'!$AC:$AC,MATCH($U20,'Parametrage base'!$AE:$AE,0)),"")</f>
        <v/>
      </c>
      <c r="AF20" s="153" t="str">
        <f>IFERROR(INDEX('Parametrage base'!$AF:$AF,MATCH($U20,'Parametrage base'!$AH:$AH,0)),"")</f>
        <v>PFMP MCCDR</v>
      </c>
      <c r="AG20" s="153" t="str">
        <f>IFERROR(INDEX(Parametrage!D:D,MATCH(V20,Parametrage!F:F,0)),"")</f>
        <v/>
      </c>
      <c r="AH20" s="153" t="str">
        <f>IFERROR(INDEX(Parametrage!I:I,MATCH(V20,Parametrage!J:J,0)),"")</f>
        <v/>
      </c>
      <c r="AI20" s="154" t="str">
        <f>IFERROR(INDEX(Parametrage!G:G,MATCH(V20,Parametrage!H:H,0)),"")</f>
        <v/>
      </c>
      <c r="AJ20" s="155" t="str">
        <f>IFERROR(INDEX(Parametrage!K:K,MATCH(V20,Parametrage!L:L,0)),"")</f>
        <v/>
      </c>
      <c r="AM20" s="146" t="str">
        <f>+'Parametrage base'!D5</f>
        <v>Vacances Noël</v>
      </c>
      <c r="AN20" s="160">
        <f>+'Parametrage base'!E5</f>
        <v>52</v>
      </c>
      <c r="BC20" s="148"/>
      <c r="BD20" s="148"/>
      <c r="BE20" s="148"/>
      <c r="BF20" s="148"/>
      <c r="BG20" s="148"/>
      <c r="BH20" s="148"/>
    </row>
    <row r="21" spans="1:60" ht="17.45" customHeight="1" x14ac:dyDescent="0.2">
      <c r="A21" s="150">
        <f t="shared" si="1"/>
        <v>38</v>
      </c>
      <c r="B21" s="151">
        <f t="shared" si="2"/>
        <v>45188</v>
      </c>
      <c r="C21" s="152" t="str">
        <f>+IFERROR(INDEX('Parametrage base'!B:B,MATCH(B21,'Parametrage base'!C:C,0)),"")</f>
        <v/>
      </c>
      <c r="D21" s="153" t="str">
        <f>IFERROR(INDEX('Parametrage base'!H:H,MATCH(A21,'Parametrage base'!J:J,0)),"")</f>
        <v/>
      </c>
      <c r="E21" s="153" t="str">
        <f>IFERROR(INDEX('Parametrage base'!$K:$K,MATCH($A21,'Parametrage base'!$M:$M,0)),"")</f>
        <v/>
      </c>
      <c r="F21" s="153" t="str">
        <f>IFERROR(INDEX('Parametrage base'!$N:$N,MATCH($A21,'Parametrage base'!$P:$P,0)),"")</f>
        <v/>
      </c>
      <c r="G21" s="153" t="str">
        <f>IFERROR(INDEX('Parametrage base'!$Q:$Q,MATCH($A21,'Parametrage base'!$S:$S,0)),"")</f>
        <v/>
      </c>
      <c r="H21" s="153" t="str">
        <f>IFERROR(INDEX('Parametrage base'!$T:$T,MATCH($A21,'Parametrage base'!$V:$V,0)),"")</f>
        <v/>
      </c>
      <c r="I21" s="153" t="str">
        <f>IFERROR(INDEX('Parametrage base'!$W:$W,MATCH($A21,'Parametrage base'!$Y:$Y,0)),"")</f>
        <v/>
      </c>
      <c r="J21" s="153" t="str">
        <f>IFERROR(INDEX('Parametrage base'!$Z:$Z,MATCH($A21,'Parametrage base'!$AB:$AB,0)),"")</f>
        <v>PFMP Tpro1</v>
      </c>
      <c r="K21" s="141" t="str">
        <f>IFERROR(INDEX('Parametrage base'!$AC:$AC,MATCH($A21,'Parametrage base'!$AE:$AE,0)),"")</f>
        <v>PFMP Tpro2</v>
      </c>
      <c r="L21" s="141" t="str">
        <f>IFERROR(INDEX('Parametrage base'!$AF:$AF,MATCH($A21,'Parametrage base'!$AH:$AH,0)),"")</f>
        <v/>
      </c>
      <c r="M21" s="153" t="str">
        <f>IFERROR(INDEX(Parametrage!D:D,MATCH(B21,Parametrage!F:F,0)),"")</f>
        <v/>
      </c>
      <c r="N21" s="153" t="str">
        <f>IFERROR(INDEX(Parametrage!I:I,MATCH(B21,Parametrage!J:J,0)),"")</f>
        <v/>
      </c>
      <c r="O21" s="154" t="str">
        <f>IFERROR(INDEX(Parametrage!G:G,MATCH(B21,Parametrage!H:H,0)),"")</f>
        <v/>
      </c>
      <c r="P21" s="155" t="str">
        <f>IFERROR(INDEX(Parametrage!K:K,MATCH(B21,Parametrage!L:L,0)),"")</f>
        <v/>
      </c>
      <c r="Q21" s="156"/>
      <c r="R21" s="153"/>
      <c r="S21" s="157"/>
      <c r="U21" s="150">
        <f t="shared" si="0"/>
        <v>42</v>
      </c>
      <c r="V21" s="151">
        <f t="shared" si="3"/>
        <v>45218</v>
      </c>
      <c r="W21" s="152" t="str">
        <f>+IFERROR(INDEX('Parametrage base'!B:B,MATCH(V21,'Parametrage base'!C:C,0)),"")</f>
        <v/>
      </c>
      <c r="X21" s="153" t="str">
        <f>IFERROR(INDEX('Parametrage base'!$H:$H,MATCH(U21,'Parametrage base'!$J:$J,0)),"")</f>
        <v/>
      </c>
      <c r="Y21" s="153" t="str">
        <f>IFERROR(INDEX('Parametrage base'!$K:$K,MATCH($U21,'Parametrage base'!$M:$M,0)),"")</f>
        <v/>
      </c>
      <c r="Z21" s="153" t="str">
        <f>IFERROR(INDEX('Parametrage base'!$N:$N,MATCH($U21,'Parametrage base'!$P:$P,0)),"")</f>
        <v/>
      </c>
      <c r="AA21" s="153" t="str">
        <f>IFERROR(INDEX('Parametrage base'!$Q:$Q,MATCH($U21,'Parametrage base'!$S:$S,0)),"")</f>
        <v/>
      </c>
      <c r="AB21" s="153" t="str">
        <f>IFERROR(INDEX('Parametrage base'!$T:$T,MATCH($U21,'Parametrage base'!$V:$V,0)),"")</f>
        <v/>
      </c>
      <c r="AC21" s="153" t="str">
        <f>IFERROR(INDEX('Parametrage base'!$W:$W,MATCH($U21,'Parametrage base'!$Y:$Y,0)),"")</f>
        <v/>
      </c>
      <c r="AD21" s="153" t="str">
        <f>IFERROR(INDEX('Parametrage base'!$Z:$Z,MATCH($U21,'Parametrage base'!$AB:$AB,0)),"")</f>
        <v/>
      </c>
      <c r="AE21" s="153" t="str">
        <f>IFERROR(INDEX('Parametrage base'!$AC:$AC,MATCH($U21,'Parametrage base'!$AE:$AE,0)),"")</f>
        <v/>
      </c>
      <c r="AF21" s="153" t="str">
        <f>IFERROR(INDEX('Parametrage base'!$AF:$AF,MATCH($U21,'Parametrage base'!$AH:$AH,0)),"")</f>
        <v>PFMP MCCDR</v>
      </c>
      <c r="AG21" s="153" t="str">
        <f>IFERROR(INDEX(Parametrage!D:D,MATCH(V21,Parametrage!F:F,0)),"")</f>
        <v/>
      </c>
      <c r="AH21" s="153" t="str">
        <f>IFERROR(INDEX(Parametrage!I:I,MATCH(V21,Parametrage!J:J,0)),"")</f>
        <v/>
      </c>
      <c r="AI21" s="154" t="str">
        <f>IFERROR(INDEX(Parametrage!G:G,MATCH(V21,Parametrage!H:H,0)),"")</f>
        <v/>
      </c>
      <c r="AJ21" s="155" t="str">
        <f>IFERROR(INDEX(Parametrage!K:K,MATCH(V21,Parametrage!L:L,0)),"")</f>
        <v/>
      </c>
      <c r="AM21" s="146"/>
      <c r="AN21" s="160">
        <f>+'Parametrage base'!E6</f>
        <v>1</v>
      </c>
      <c r="BC21" s="148"/>
      <c r="BD21" s="148"/>
      <c r="BE21" s="148"/>
      <c r="BF21" s="148"/>
      <c r="BG21" s="148"/>
      <c r="BH21" s="148"/>
    </row>
    <row r="22" spans="1:60" ht="17.45" customHeight="1" x14ac:dyDescent="0.2">
      <c r="A22" s="150">
        <f t="shared" si="1"/>
        <v>38</v>
      </c>
      <c r="B22" s="151">
        <f t="shared" si="2"/>
        <v>45189</v>
      </c>
      <c r="C22" s="152" t="str">
        <f>+IFERROR(INDEX('Parametrage base'!B:B,MATCH(B22,'Parametrage base'!C:C,0)),"")</f>
        <v/>
      </c>
      <c r="D22" s="153" t="str">
        <f>IFERROR(INDEX('Parametrage base'!H:H,MATCH(A22,'Parametrage base'!J:J,0)),"")</f>
        <v/>
      </c>
      <c r="E22" s="153" t="str">
        <f>IFERROR(INDEX('Parametrage base'!$K:$K,MATCH($A22,'Parametrage base'!$M:$M,0)),"")</f>
        <v/>
      </c>
      <c r="F22" s="153" t="str">
        <f>IFERROR(INDEX('Parametrage base'!$N:$N,MATCH($A22,'Parametrage base'!$P:$P,0)),"")</f>
        <v/>
      </c>
      <c r="G22" s="153" t="str">
        <f>IFERROR(INDEX('Parametrage base'!$Q:$Q,MATCH($A22,'Parametrage base'!$S:$S,0)),"")</f>
        <v/>
      </c>
      <c r="H22" s="153" t="str">
        <f>IFERROR(INDEX('Parametrage base'!$T:$T,MATCH($A22,'Parametrage base'!$V:$V,0)),"")</f>
        <v/>
      </c>
      <c r="I22" s="153" t="str">
        <f>IFERROR(INDEX('Parametrage base'!$W:$W,MATCH($A22,'Parametrage base'!$Y:$Y,0)),"")</f>
        <v/>
      </c>
      <c r="J22" s="153" t="str">
        <f>IFERROR(INDEX('Parametrage base'!$Z:$Z,MATCH($A22,'Parametrage base'!$AB:$AB,0)),"")</f>
        <v>PFMP Tpro1</v>
      </c>
      <c r="K22" s="141" t="str">
        <f>IFERROR(INDEX('Parametrage base'!$AC:$AC,MATCH($A22,'Parametrage base'!$AE:$AE,0)),"")</f>
        <v>PFMP Tpro2</v>
      </c>
      <c r="L22" s="141" t="str">
        <f>IFERROR(INDEX('Parametrage base'!$AF:$AF,MATCH($A22,'Parametrage base'!$AH:$AH,0)),"")</f>
        <v/>
      </c>
      <c r="M22" s="153" t="str">
        <f>IFERROR(INDEX(Parametrage!D:D,MATCH(B22,Parametrage!F:F,0)),"")</f>
        <v/>
      </c>
      <c r="N22" s="153" t="str">
        <f>IFERROR(INDEX(Parametrage!I:I,MATCH(B22,Parametrage!J:J,0)),"")</f>
        <v/>
      </c>
      <c r="O22" s="154" t="str">
        <f>IFERROR(INDEX(Parametrage!G:G,MATCH(B22,Parametrage!H:H,0)),"")</f>
        <v/>
      </c>
      <c r="P22" s="155" t="str">
        <f>IFERROR(INDEX(Parametrage!K:K,MATCH(B22,Parametrage!L:L,0)),"")</f>
        <v/>
      </c>
      <c r="Q22" s="156"/>
      <c r="R22" s="153"/>
      <c r="S22" s="157"/>
      <c r="U22" s="150">
        <f t="shared" si="0"/>
        <v>42</v>
      </c>
      <c r="V22" s="151">
        <f t="shared" si="3"/>
        <v>45219</v>
      </c>
      <c r="W22" s="152" t="str">
        <f>+IFERROR(INDEX('Parametrage base'!B:B,MATCH(V22,'Parametrage base'!C:C,0)),"")</f>
        <v/>
      </c>
      <c r="X22" s="153" t="str">
        <f>IFERROR(INDEX('Parametrage base'!$H:$H,MATCH(U22,'Parametrage base'!$J:$J,0)),"")</f>
        <v/>
      </c>
      <c r="Y22" s="153" t="str">
        <f>IFERROR(INDEX('Parametrage base'!$K:$K,MATCH($U22,'Parametrage base'!$M:$M,0)),"")</f>
        <v/>
      </c>
      <c r="Z22" s="153" t="str">
        <f>IFERROR(INDEX('Parametrage base'!$N:$N,MATCH($U22,'Parametrage base'!$P:$P,0)),"")</f>
        <v/>
      </c>
      <c r="AA22" s="153" t="str">
        <f>IFERROR(INDEX('Parametrage base'!$Q:$Q,MATCH($U22,'Parametrage base'!$S:$S,0)),"")</f>
        <v/>
      </c>
      <c r="AB22" s="153" t="str">
        <f>IFERROR(INDEX('Parametrage base'!$T:$T,MATCH($U22,'Parametrage base'!$V:$V,0)),"")</f>
        <v/>
      </c>
      <c r="AC22" s="153" t="str">
        <f>IFERROR(INDEX('Parametrage base'!$W:$W,MATCH($U22,'Parametrage base'!$Y:$Y,0)),"")</f>
        <v/>
      </c>
      <c r="AD22" s="153" t="str">
        <f>IFERROR(INDEX('Parametrage base'!$Z:$Z,MATCH($U22,'Parametrage base'!$AB:$AB,0)),"")</f>
        <v/>
      </c>
      <c r="AE22" s="153" t="str">
        <f>IFERROR(INDEX('Parametrage base'!$AC:$AC,MATCH($U22,'Parametrage base'!$AE:$AE,0)),"")</f>
        <v/>
      </c>
      <c r="AF22" s="153" t="str">
        <f>IFERROR(INDEX('Parametrage base'!$AF:$AF,MATCH($U22,'Parametrage base'!$AH:$AH,0)),"")</f>
        <v>PFMP MCCDR</v>
      </c>
      <c r="AG22" s="153" t="str">
        <f>IFERROR(INDEX(Parametrage!D:D,MATCH(V22,Parametrage!F:F,0)),"")</f>
        <v/>
      </c>
      <c r="AH22" s="153" t="str">
        <f>IFERROR(INDEX(Parametrage!I:I,MATCH(V22,Parametrage!J:J,0)),"")</f>
        <v/>
      </c>
      <c r="AI22" s="154" t="str">
        <f>IFERROR(INDEX(Parametrage!G:G,MATCH(V22,Parametrage!H:H,0)),"")</f>
        <v/>
      </c>
      <c r="AJ22" s="155" t="str">
        <f>IFERROR(INDEX(Parametrage!K:K,MATCH(V22,Parametrage!L:L,0)),"")</f>
        <v/>
      </c>
      <c r="AM22" s="146" t="str">
        <f>+'Parametrage base'!D7</f>
        <v>Vacances Hiver</v>
      </c>
      <c r="AN22" s="160">
        <f>+'Parametrage base'!E7</f>
        <v>8</v>
      </c>
      <c r="BC22" s="148"/>
      <c r="BD22" s="148"/>
      <c r="BE22" s="148"/>
      <c r="BF22" s="148"/>
      <c r="BG22" s="148"/>
      <c r="BH22" s="148"/>
    </row>
    <row r="23" spans="1:60" ht="17.45" customHeight="1" x14ac:dyDescent="0.2">
      <c r="A23" s="150">
        <f t="shared" si="1"/>
        <v>38</v>
      </c>
      <c r="B23" s="151">
        <f t="shared" si="2"/>
        <v>45190</v>
      </c>
      <c r="C23" s="152" t="str">
        <f>+IFERROR(INDEX('Parametrage base'!B:B,MATCH(B23,'Parametrage base'!C:C,0)),"")</f>
        <v/>
      </c>
      <c r="D23" s="153" t="str">
        <f>IFERROR(INDEX('Parametrage base'!H:H,MATCH(A23,'Parametrage base'!J:J,0)),"")</f>
        <v/>
      </c>
      <c r="E23" s="153" t="str">
        <f>IFERROR(INDEX('Parametrage base'!$K:$K,MATCH($A23,'Parametrage base'!$M:$M,0)),"")</f>
        <v/>
      </c>
      <c r="F23" s="153" t="str">
        <f>IFERROR(INDEX('Parametrage base'!$N:$N,MATCH($A23,'Parametrage base'!$P:$P,0)),"")</f>
        <v/>
      </c>
      <c r="G23" s="153" t="str">
        <f>IFERROR(INDEX('Parametrage base'!$Q:$Q,MATCH($A23,'Parametrage base'!$S:$S,0)),"")</f>
        <v/>
      </c>
      <c r="H23" s="153" t="str">
        <f>IFERROR(INDEX('Parametrage base'!$T:$T,MATCH($A23,'Parametrage base'!$V:$V,0)),"")</f>
        <v/>
      </c>
      <c r="I23" s="153" t="str">
        <f>IFERROR(INDEX('Parametrage base'!$W:$W,MATCH($A23,'Parametrage base'!$Y:$Y,0)),"")</f>
        <v/>
      </c>
      <c r="J23" s="153" t="str">
        <f>IFERROR(INDEX('Parametrage base'!$Z:$Z,MATCH($A23,'Parametrage base'!$AB:$AB,0)),"")</f>
        <v>PFMP Tpro1</v>
      </c>
      <c r="K23" s="141" t="str">
        <f>IFERROR(INDEX('Parametrage base'!$AC:$AC,MATCH($A23,'Parametrage base'!$AE:$AE,0)),"")</f>
        <v>PFMP Tpro2</v>
      </c>
      <c r="L23" s="141" t="str">
        <f>IFERROR(INDEX('Parametrage base'!$AF:$AF,MATCH($A23,'Parametrage base'!$AH:$AH,0)),"")</f>
        <v/>
      </c>
      <c r="M23" s="153" t="str">
        <f>IFERROR(INDEX(Parametrage!D:D,MATCH(B23,Parametrage!F:F,0)),"")</f>
        <v/>
      </c>
      <c r="N23" s="153" t="str">
        <f>IFERROR(INDEX(Parametrage!I:I,MATCH(B23,Parametrage!J:J,0)),"")</f>
        <v/>
      </c>
      <c r="O23" s="154" t="str">
        <f>IFERROR(INDEX(Parametrage!G:G,MATCH(B23,Parametrage!H:H,0)),"")</f>
        <v/>
      </c>
      <c r="P23" s="155" t="str">
        <f>IFERROR(INDEX(Parametrage!K:K,MATCH(B23,Parametrage!L:L,0)),"")</f>
        <v/>
      </c>
      <c r="Q23" s="156"/>
      <c r="R23" s="153"/>
      <c r="S23" s="157"/>
      <c r="U23" s="150">
        <f t="shared" si="0"/>
        <v>42</v>
      </c>
      <c r="V23" s="151">
        <f t="shared" si="3"/>
        <v>45220</v>
      </c>
      <c r="W23" s="152" t="str">
        <f>+IFERROR(INDEX('Parametrage base'!B:B,MATCH(V23,'Parametrage base'!C:C,0)),"")</f>
        <v/>
      </c>
      <c r="X23" s="153" t="str">
        <f>IFERROR(INDEX('Parametrage base'!$H:$H,MATCH(U23,'Parametrage base'!$J:$J,0)),"")</f>
        <v/>
      </c>
      <c r="Y23" s="153" t="str">
        <f>IFERROR(INDEX('Parametrage base'!$K:$K,MATCH($U23,'Parametrage base'!$M:$M,0)),"")</f>
        <v/>
      </c>
      <c r="Z23" s="153" t="str">
        <f>IFERROR(INDEX('Parametrage base'!$N:$N,MATCH($U23,'Parametrage base'!$P:$P,0)),"")</f>
        <v/>
      </c>
      <c r="AA23" s="153" t="str">
        <f>IFERROR(INDEX('Parametrage base'!$Q:$Q,MATCH($U23,'Parametrage base'!$S:$S,0)),"")</f>
        <v/>
      </c>
      <c r="AB23" s="153" t="str">
        <f>IFERROR(INDEX('Parametrage base'!$T:$T,MATCH($U23,'Parametrage base'!$V:$V,0)),"")</f>
        <v/>
      </c>
      <c r="AC23" s="153" t="str">
        <f>IFERROR(INDEX('Parametrage base'!$W:$W,MATCH($U23,'Parametrage base'!$Y:$Y,0)),"")</f>
        <v/>
      </c>
      <c r="AD23" s="153" t="str">
        <f>IFERROR(INDEX('Parametrage base'!$Z:$Z,MATCH($U23,'Parametrage base'!$AB:$AB,0)),"")</f>
        <v/>
      </c>
      <c r="AE23" s="153" t="str">
        <f>IFERROR(INDEX('Parametrage base'!$AC:$AC,MATCH($U23,'Parametrage base'!$AE:$AE,0)),"")</f>
        <v/>
      </c>
      <c r="AF23" s="153" t="str">
        <f>IFERROR(INDEX('Parametrage base'!$AF:$AF,MATCH($U23,'Parametrage base'!$AH:$AH,0)),"")</f>
        <v>PFMP MCCDR</v>
      </c>
      <c r="AG23" s="153" t="str">
        <f>IFERROR(INDEX(Parametrage!D:D,MATCH(V23,Parametrage!F:F,0)),"")</f>
        <v/>
      </c>
      <c r="AH23" s="153" t="str">
        <f>IFERROR(INDEX(Parametrage!I:I,MATCH(V23,Parametrage!J:J,0)),"")</f>
        <v/>
      </c>
      <c r="AI23" s="154" t="str">
        <f>IFERROR(INDEX(Parametrage!G:G,MATCH(V23,Parametrage!H:H,0)),"")</f>
        <v/>
      </c>
      <c r="AJ23" s="155" t="str">
        <f>IFERROR(INDEX(Parametrage!K:K,MATCH(V23,Parametrage!L:L,0)),"")</f>
        <v/>
      </c>
      <c r="AM23" s="146"/>
      <c r="AN23" s="160">
        <f>+'Parametrage base'!E8</f>
        <v>9</v>
      </c>
      <c r="BC23" s="148"/>
      <c r="BD23" s="148"/>
      <c r="BE23" s="148"/>
      <c r="BF23" s="148"/>
      <c r="BG23" s="148"/>
      <c r="BH23" s="148"/>
    </row>
    <row r="24" spans="1:60" ht="17.45" customHeight="1" x14ac:dyDescent="0.2">
      <c r="A24" s="150">
        <f t="shared" si="1"/>
        <v>38</v>
      </c>
      <c r="B24" s="151">
        <f>IF(B23&lt;&gt;"", IF(MONTH(B23+1)=MONTH($B$3), B23+1, ""),"")</f>
        <v>45191</v>
      </c>
      <c r="C24" s="152" t="str">
        <f>+IFERROR(INDEX('Parametrage base'!B:B,MATCH(B24,'Parametrage base'!C:C,0)),"")</f>
        <v/>
      </c>
      <c r="D24" s="153" t="str">
        <f>IFERROR(INDEX('Parametrage base'!H:H,MATCH(A24,'Parametrage base'!J:J,0)),"")</f>
        <v/>
      </c>
      <c r="E24" s="153" t="str">
        <f>IFERROR(INDEX('Parametrage base'!$K:$K,MATCH($A24,'Parametrage base'!$M:$M,0)),"")</f>
        <v/>
      </c>
      <c r="F24" s="153" t="str">
        <f>IFERROR(INDEX('Parametrage base'!$N:$N,MATCH($A24,'Parametrage base'!$P:$P,0)),"")</f>
        <v/>
      </c>
      <c r="G24" s="153" t="str">
        <f>IFERROR(INDEX('Parametrage base'!$Q:$Q,MATCH($A24,'Parametrage base'!$S:$S,0)),"")</f>
        <v/>
      </c>
      <c r="H24" s="153" t="str">
        <f>IFERROR(INDEX('Parametrage base'!$T:$T,MATCH($A24,'Parametrage base'!$V:$V,0)),"")</f>
        <v/>
      </c>
      <c r="I24" s="153" t="str">
        <f>IFERROR(INDEX('Parametrage base'!$W:$W,MATCH($A24,'Parametrage base'!$Y:$Y,0)),"")</f>
        <v/>
      </c>
      <c r="J24" s="153" t="str">
        <f>IFERROR(INDEX('Parametrage base'!$Z:$Z,MATCH($A24,'Parametrage base'!$AB:$AB,0)),"")</f>
        <v>PFMP Tpro1</v>
      </c>
      <c r="K24" s="141" t="str">
        <f>IFERROR(INDEX('Parametrage base'!$AC:$AC,MATCH($A24,'Parametrage base'!$AE:$AE,0)),"")</f>
        <v>PFMP Tpro2</v>
      </c>
      <c r="L24" s="141" t="str">
        <f>IFERROR(INDEX('Parametrage base'!$AF:$AF,MATCH($A24,'Parametrage base'!$AH:$AH,0)),"")</f>
        <v/>
      </c>
      <c r="M24" s="153" t="str">
        <f>IFERROR(INDEX(Parametrage!D:D,MATCH(B24,Parametrage!F:F,0)),"")</f>
        <v/>
      </c>
      <c r="N24" s="153" t="str">
        <f>IFERROR(INDEX(Parametrage!I:I,MATCH(B24,Parametrage!J:J,0)),"")</f>
        <v/>
      </c>
      <c r="O24" s="154" t="str">
        <f>IFERROR(INDEX(Parametrage!G:G,MATCH(B24,Parametrage!H:H,0)),"")</f>
        <v/>
      </c>
      <c r="P24" s="155" t="str">
        <f>IFERROR(INDEX(Parametrage!K:K,MATCH(B24,Parametrage!L:L,0)),"")</f>
        <v/>
      </c>
      <c r="Q24" s="156"/>
      <c r="R24" s="153"/>
      <c r="S24" s="157"/>
      <c r="U24" s="150">
        <f t="shared" si="0"/>
        <v>42</v>
      </c>
      <c r="V24" s="151">
        <f t="shared" si="3"/>
        <v>45221</v>
      </c>
      <c r="W24" s="152" t="str">
        <f>+IFERROR(INDEX('Parametrage base'!B:B,MATCH(V24,'Parametrage base'!C:C,0)),"")</f>
        <v/>
      </c>
      <c r="X24" s="153" t="str">
        <f>IFERROR(INDEX('Parametrage base'!$H:$H,MATCH(U24,'Parametrage base'!$J:$J,0)),"")</f>
        <v/>
      </c>
      <c r="Y24" s="153" t="str">
        <f>IFERROR(INDEX('Parametrage base'!$K:$K,MATCH($U24,'Parametrage base'!$M:$M,0)),"")</f>
        <v/>
      </c>
      <c r="Z24" s="153" t="str">
        <f>IFERROR(INDEX('Parametrage base'!$N:$N,MATCH($U24,'Parametrage base'!$P:$P,0)),"")</f>
        <v/>
      </c>
      <c r="AA24" s="153" t="str">
        <f>IFERROR(INDEX('Parametrage base'!$Q:$Q,MATCH($U24,'Parametrage base'!$S:$S,0)),"")</f>
        <v/>
      </c>
      <c r="AB24" s="153" t="str">
        <f>IFERROR(INDEX('Parametrage base'!$T:$T,MATCH($U24,'Parametrage base'!$V:$V,0)),"")</f>
        <v/>
      </c>
      <c r="AC24" s="153" t="str">
        <f>IFERROR(INDEX('Parametrage base'!$W:$W,MATCH($U24,'Parametrage base'!$Y:$Y,0)),"")</f>
        <v/>
      </c>
      <c r="AD24" s="153" t="str">
        <f>IFERROR(INDEX('Parametrage base'!$Z:$Z,MATCH($U24,'Parametrage base'!$AB:$AB,0)),"")</f>
        <v/>
      </c>
      <c r="AE24" s="153" t="str">
        <f>IFERROR(INDEX('Parametrage base'!$AC:$AC,MATCH($U24,'Parametrage base'!$AE:$AE,0)),"")</f>
        <v/>
      </c>
      <c r="AF24" s="153" t="str">
        <f>IFERROR(INDEX('Parametrage base'!$AF:$AF,MATCH($U24,'Parametrage base'!$AH:$AH,0)),"")</f>
        <v>PFMP MCCDR</v>
      </c>
      <c r="AG24" s="153" t="str">
        <f>IFERROR(INDEX(Parametrage!D:D,MATCH(V24,Parametrage!F:F,0)),"")</f>
        <v/>
      </c>
      <c r="AH24" s="153" t="str">
        <f>IFERROR(INDEX(Parametrage!I:I,MATCH(V24,Parametrage!J:J,0)),"")</f>
        <v/>
      </c>
      <c r="AI24" s="154" t="str">
        <f>IFERROR(INDEX(Parametrage!G:G,MATCH(V24,Parametrage!H:H,0)),"")</f>
        <v/>
      </c>
      <c r="AJ24" s="155" t="str">
        <f>IFERROR(INDEX(Parametrage!K:K,MATCH(V24,Parametrage!L:L,0)),"")</f>
        <v/>
      </c>
      <c r="AM24" s="146" t="str">
        <f>+'Parametrage base'!D9</f>
        <v>Vacances printemps</v>
      </c>
      <c r="AN24" s="160">
        <f>+'Parametrage base'!E9</f>
        <v>16</v>
      </c>
      <c r="BC24" s="148"/>
      <c r="BD24" s="148"/>
      <c r="BE24" s="148"/>
      <c r="BF24" s="148"/>
      <c r="BG24" s="148"/>
      <c r="BH24" s="148"/>
    </row>
    <row r="25" spans="1:60" ht="17.45" customHeight="1" x14ac:dyDescent="0.2">
      <c r="A25" s="150">
        <f t="shared" si="1"/>
        <v>38</v>
      </c>
      <c r="B25" s="151">
        <f t="shared" si="2"/>
        <v>45192</v>
      </c>
      <c r="C25" s="152" t="str">
        <f>+IFERROR(INDEX('Parametrage base'!B:B,MATCH(B25,'Parametrage base'!C:C,0)),"")</f>
        <v/>
      </c>
      <c r="D25" s="153" t="str">
        <f>IFERROR(INDEX('Parametrage base'!H:H,MATCH(A25,'Parametrage base'!J:J,0)),"")</f>
        <v/>
      </c>
      <c r="E25" s="153" t="str">
        <f>IFERROR(INDEX('Parametrage base'!$K:$K,MATCH($A25,'Parametrage base'!$M:$M,0)),"")</f>
        <v/>
      </c>
      <c r="F25" s="153" t="str">
        <f>IFERROR(INDEX('Parametrage base'!$N:$N,MATCH($A25,'Parametrage base'!$P:$P,0)),"")</f>
        <v/>
      </c>
      <c r="G25" s="153" t="str">
        <f>IFERROR(INDEX('Parametrage base'!$Q:$Q,MATCH($A25,'Parametrage base'!$S:$S,0)),"")</f>
        <v/>
      </c>
      <c r="H25" s="153" t="str">
        <f>IFERROR(INDEX('Parametrage base'!$T:$T,MATCH($A25,'Parametrage base'!$V:$V,0)),"")</f>
        <v/>
      </c>
      <c r="I25" s="153" t="str">
        <f>IFERROR(INDEX('Parametrage base'!$W:$W,MATCH($A25,'Parametrage base'!$Y:$Y,0)),"")</f>
        <v/>
      </c>
      <c r="J25" s="153" t="str">
        <f>IFERROR(INDEX('Parametrage base'!$Z:$Z,MATCH($A25,'Parametrage base'!$AB:$AB,0)),"")</f>
        <v>PFMP Tpro1</v>
      </c>
      <c r="K25" s="141" t="str">
        <f>IFERROR(INDEX('Parametrage base'!$AC:$AC,MATCH($A25,'Parametrage base'!$AE:$AE,0)),"")</f>
        <v>PFMP Tpro2</v>
      </c>
      <c r="L25" s="141" t="str">
        <f>IFERROR(INDEX('Parametrage base'!$AF:$AF,MATCH($A25,'Parametrage base'!$AH:$AH,0)),"")</f>
        <v/>
      </c>
      <c r="M25" s="153" t="str">
        <f>IFERROR(INDEX(Parametrage!D:D,MATCH(B25,Parametrage!F:F,0)),"")</f>
        <v/>
      </c>
      <c r="N25" s="153" t="str">
        <f>IFERROR(INDEX(Parametrage!I:I,MATCH(B25,Parametrage!J:J,0)),"")</f>
        <v/>
      </c>
      <c r="O25" s="154" t="str">
        <f>IFERROR(INDEX(Parametrage!G:G,MATCH(B25,Parametrage!H:H,0)),"")</f>
        <v/>
      </c>
      <c r="P25" s="155" t="str">
        <f>IFERROR(INDEX(Parametrage!K:K,MATCH(B25,Parametrage!L:L,0)),"")</f>
        <v/>
      </c>
      <c r="Q25" s="156"/>
      <c r="R25" s="153"/>
      <c r="S25" s="157"/>
      <c r="U25" s="150">
        <f t="shared" si="0"/>
        <v>43</v>
      </c>
      <c r="V25" s="151">
        <f t="shared" si="3"/>
        <v>45222</v>
      </c>
      <c r="W25" s="152" t="str">
        <f>+IFERROR(INDEX('Parametrage base'!B:B,MATCH(V25,'Parametrage base'!C:C,0)),"")</f>
        <v>Vacances</v>
      </c>
      <c r="X25" s="153" t="str">
        <f>IFERROR(INDEX('Parametrage base'!$H:$H,MATCH(U25,'Parametrage base'!$J:$J,0)),"")</f>
        <v/>
      </c>
      <c r="Y25" s="153" t="str">
        <f>IFERROR(INDEX('Parametrage base'!$K:$K,MATCH($U25,'Parametrage base'!$M:$M,0)),"")</f>
        <v/>
      </c>
      <c r="Z25" s="153" t="str">
        <f>IFERROR(INDEX('Parametrage base'!$N:$N,MATCH($U25,'Parametrage base'!$P:$P,0)),"")</f>
        <v/>
      </c>
      <c r="AA25" s="153" t="str">
        <f>IFERROR(INDEX('Parametrage base'!$Q:$Q,MATCH($U25,'Parametrage base'!$S:$S,0)),"")</f>
        <v/>
      </c>
      <c r="AB25" s="153" t="str">
        <f>IFERROR(INDEX('Parametrage base'!$T:$T,MATCH($U25,'Parametrage base'!$V:$V,0)),"")</f>
        <v/>
      </c>
      <c r="AC25" s="153" t="str">
        <f>IFERROR(INDEX('Parametrage base'!$W:$W,MATCH($U25,'Parametrage base'!$Y:$Y,0)),"")</f>
        <v/>
      </c>
      <c r="AD25" s="153" t="str">
        <f>IFERROR(INDEX('Parametrage base'!$Z:$Z,MATCH($U25,'Parametrage base'!$AB:$AB,0)),"")</f>
        <v/>
      </c>
      <c r="AE25" s="153" t="str">
        <f>IFERROR(INDEX('Parametrage base'!$AC:$AC,MATCH($U25,'Parametrage base'!$AE:$AE,0)),"")</f>
        <v/>
      </c>
      <c r="AF25" s="153" t="str">
        <f>IFERROR(INDEX('Parametrage base'!$AF:$AF,MATCH($U25,'Parametrage base'!$AH:$AH,0)),"")</f>
        <v/>
      </c>
      <c r="AG25" s="153" t="str">
        <f>IFERROR(INDEX(Parametrage!D:D,MATCH(V25,Parametrage!F:F,0)),"")</f>
        <v/>
      </c>
      <c r="AH25" s="153" t="str">
        <f>IFERROR(INDEX(Parametrage!I:I,MATCH(V25,Parametrage!J:J,0)),"")</f>
        <v/>
      </c>
      <c r="AI25" s="154" t="str">
        <f>IFERROR(INDEX(Parametrage!G:G,MATCH(V25,Parametrage!H:H,0)),"")</f>
        <v/>
      </c>
      <c r="AJ25" s="155" t="str">
        <f>IFERROR(INDEX(Parametrage!K:K,MATCH(V25,Parametrage!L:L,0)),"")</f>
        <v/>
      </c>
      <c r="AM25" s="146"/>
      <c r="AN25" s="160">
        <f>+'Parametrage base'!E10</f>
        <v>17</v>
      </c>
      <c r="BC25" s="148"/>
      <c r="BD25" s="148"/>
      <c r="BE25" s="148"/>
      <c r="BF25" s="148"/>
      <c r="BG25" s="148"/>
      <c r="BH25" s="148"/>
    </row>
    <row r="26" spans="1:60" ht="17.45" customHeight="1" x14ac:dyDescent="0.2">
      <c r="A26" s="150">
        <f t="shared" si="1"/>
        <v>38</v>
      </c>
      <c r="B26" s="151">
        <f t="shared" si="2"/>
        <v>45193</v>
      </c>
      <c r="C26" s="152" t="str">
        <f>+IFERROR(INDEX('Parametrage base'!B:B,MATCH(B26,'Parametrage base'!C:C,0)),"")</f>
        <v/>
      </c>
      <c r="D26" s="153" t="str">
        <f>IFERROR(INDEX('Parametrage base'!H:H,MATCH(A26,'Parametrage base'!J:J,0)),"")</f>
        <v/>
      </c>
      <c r="E26" s="153" t="str">
        <f>IFERROR(INDEX('Parametrage base'!$K:$K,MATCH($A26,'Parametrage base'!$M:$M,0)),"")</f>
        <v/>
      </c>
      <c r="F26" s="153" t="str">
        <f>IFERROR(INDEX('Parametrage base'!$N:$N,MATCH($A26,'Parametrage base'!$P:$P,0)),"")</f>
        <v/>
      </c>
      <c r="G26" s="153" t="str">
        <f>IFERROR(INDEX('Parametrage base'!$Q:$Q,MATCH($A26,'Parametrage base'!$S:$S,0)),"")</f>
        <v/>
      </c>
      <c r="H26" s="153" t="str">
        <f>IFERROR(INDEX('Parametrage base'!$T:$T,MATCH($A26,'Parametrage base'!$V:$V,0)),"")</f>
        <v/>
      </c>
      <c r="I26" s="153" t="str">
        <f>IFERROR(INDEX('Parametrage base'!$W:$W,MATCH($A26,'Parametrage base'!$Y:$Y,0)),"")</f>
        <v/>
      </c>
      <c r="J26" s="153" t="str">
        <f>IFERROR(INDEX('Parametrage base'!$Z:$Z,MATCH($A26,'Parametrage base'!$AB:$AB,0)),"")</f>
        <v>PFMP Tpro1</v>
      </c>
      <c r="K26" s="141" t="str">
        <f>IFERROR(INDEX('Parametrage base'!$AC:$AC,MATCH($A26,'Parametrage base'!$AE:$AE,0)),"")</f>
        <v>PFMP Tpro2</v>
      </c>
      <c r="L26" s="141" t="str">
        <f>IFERROR(INDEX('Parametrage base'!$AF:$AF,MATCH($A26,'Parametrage base'!$AH:$AH,0)),"")</f>
        <v/>
      </c>
      <c r="M26" s="153" t="str">
        <f>IFERROR(INDEX(Parametrage!D:D,MATCH(B26,Parametrage!F:F,0)),"")</f>
        <v/>
      </c>
      <c r="N26" s="153" t="str">
        <f>IFERROR(INDEX(Parametrage!I:I,MATCH(B26,Parametrage!J:J,0)),"")</f>
        <v/>
      </c>
      <c r="O26" s="154" t="str">
        <f>IFERROR(INDEX(Parametrage!G:G,MATCH(B26,Parametrage!H:H,0)),"")</f>
        <v/>
      </c>
      <c r="P26" s="155" t="str">
        <f>IFERROR(INDEX(Parametrage!K:K,MATCH(B26,Parametrage!L:L,0)),"")</f>
        <v/>
      </c>
      <c r="Q26" s="156"/>
      <c r="R26" s="153"/>
      <c r="S26" s="157"/>
      <c r="U26" s="150">
        <f t="shared" si="0"/>
        <v>43</v>
      </c>
      <c r="V26" s="151">
        <f t="shared" si="3"/>
        <v>45223</v>
      </c>
      <c r="W26" s="152" t="str">
        <f>+IFERROR(INDEX('Parametrage base'!B:B,MATCH(V26,'Parametrage base'!C:C,0)),"")</f>
        <v>Vacances</v>
      </c>
      <c r="X26" s="153" t="str">
        <f>IFERROR(INDEX('Parametrage base'!$H:$H,MATCH(U26,'Parametrage base'!$J:$J,0)),"")</f>
        <v/>
      </c>
      <c r="Y26" s="153" t="str">
        <f>IFERROR(INDEX('Parametrage base'!$K:$K,MATCH($U26,'Parametrage base'!$M:$M,0)),"")</f>
        <v/>
      </c>
      <c r="Z26" s="153" t="str">
        <f>IFERROR(INDEX('Parametrage base'!$N:$N,MATCH($U26,'Parametrage base'!$P:$P,0)),"")</f>
        <v/>
      </c>
      <c r="AA26" s="153" t="str">
        <f>IFERROR(INDEX('Parametrage base'!$Q:$Q,MATCH($U26,'Parametrage base'!$S:$S,0)),"")</f>
        <v/>
      </c>
      <c r="AB26" s="153" t="str">
        <f>IFERROR(INDEX('Parametrage base'!$T:$T,MATCH($U26,'Parametrage base'!$V:$V,0)),"")</f>
        <v/>
      </c>
      <c r="AC26" s="153" t="str">
        <f>IFERROR(INDEX('Parametrage base'!$W:$W,MATCH($U26,'Parametrage base'!$Y:$Y,0)),"")</f>
        <v/>
      </c>
      <c r="AD26" s="153" t="str">
        <f>IFERROR(INDEX('Parametrage base'!$Z:$Z,MATCH($U26,'Parametrage base'!$AB:$AB,0)),"")</f>
        <v/>
      </c>
      <c r="AE26" s="153" t="str">
        <f>IFERROR(INDEX('Parametrage base'!$AC:$AC,MATCH($U26,'Parametrage base'!$AE:$AE,0)),"")</f>
        <v/>
      </c>
      <c r="AF26" s="153" t="str">
        <f>IFERROR(INDEX('Parametrage base'!$AF:$AF,MATCH($U26,'Parametrage base'!$AH:$AH,0)),"")</f>
        <v/>
      </c>
      <c r="AG26" s="153" t="str">
        <f>IFERROR(INDEX(Parametrage!D:D,MATCH(V26,Parametrage!F:F,0)),"")</f>
        <v/>
      </c>
      <c r="AH26" s="153" t="str">
        <f>IFERROR(INDEX(Parametrage!I:I,MATCH(V26,Parametrage!J:J,0)),"")</f>
        <v/>
      </c>
      <c r="AI26" s="154" t="str">
        <f>IFERROR(INDEX(Parametrage!G:G,MATCH(V26,Parametrage!H:H,0)),"")</f>
        <v/>
      </c>
      <c r="AJ26" s="155" t="str">
        <f>IFERROR(INDEX(Parametrage!K:K,MATCH(V26,Parametrage!L:L,0)),"")</f>
        <v/>
      </c>
      <c r="AM26" s="146"/>
      <c r="AN26" s="160"/>
      <c r="BC26" s="148"/>
      <c r="BD26" s="148"/>
      <c r="BE26" s="148"/>
      <c r="BF26" s="148"/>
      <c r="BG26" s="148"/>
      <c r="BH26" s="148"/>
    </row>
    <row r="27" spans="1:60" ht="17.45" customHeight="1" x14ac:dyDescent="0.2">
      <c r="A27" s="150">
        <f t="shared" si="1"/>
        <v>39</v>
      </c>
      <c r="B27" s="151">
        <f t="shared" si="2"/>
        <v>45194</v>
      </c>
      <c r="C27" s="152" t="str">
        <f>+IFERROR(INDEX('Parametrage base'!B:B,MATCH(B27,'Parametrage base'!C:C,0)),"")</f>
        <v/>
      </c>
      <c r="D27" s="153" t="str">
        <f>IFERROR(INDEX('Parametrage base'!H:H,MATCH(A27,'Parametrage base'!J:J,0)),"")</f>
        <v/>
      </c>
      <c r="E27" s="153" t="str">
        <f>IFERROR(INDEX('Parametrage base'!$K:$K,MATCH($A27,'Parametrage base'!$M:$M,0)),"")</f>
        <v/>
      </c>
      <c r="F27" s="153" t="str">
        <f>IFERROR(INDEX('Parametrage base'!$N:$N,MATCH($A27,'Parametrage base'!$P:$P,0)),"")</f>
        <v/>
      </c>
      <c r="G27" s="153" t="str">
        <f>IFERROR(INDEX('Parametrage base'!$Q:$Q,MATCH($A27,'Parametrage base'!$S:$S,0)),"")</f>
        <v/>
      </c>
      <c r="H27" s="153" t="str">
        <f>IFERROR(INDEX('Parametrage base'!$T:$T,MATCH($A27,'Parametrage base'!$V:$V,0)),"")</f>
        <v/>
      </c>
      <c r="I27" s="153" t="str">
        <f>IFERROR(INDEX('Parametrage base'!$W:$W,MATCH($A27,'Parametrage base'!$Y:$Y,0)),"")</f>
        <v/>
      </c>
      <c r="J27" s="153" t="str">
        <f>IFERROR(INDEX('Parametrage base'!$Z:$Z,MATCH($A27,'Parametrage base'!$AB:$AB,0)),"")</f>
        <v>PFMP Tpro1</v>
      </c>
      <c r="K27" s="141" t="str">
        <f>IFERROR(INDEX('Parametrage base'!$AC:$AC,MATCH($A27,'Parametrage base'!$AE:$AE,0)),"")</f>
        <v>PFMP Tpro2</v>
      </c>
      <c r="L27" s="141" t="str">
        <f>IFERROR(INDEX('Parametrage base'!$AF:$AF,MATCH($A27,'Parametrage base'!$AH:$AH,0)),"")</f>
        <v/>
      </c>
      <c r="M27" s="153" t="str">
        <f>IFERROR(INDEX(Parametrage!D:D,MATCH(B27,Parametrage!F:F,0)),"")</f>
        <v/>
      </c>
      <c r="N27" s="153" t="str">
        <f>IFERROR(INDEX(Parametrage!I:I,MATCH(B27,Parametrage!J:J,0)),"")</f>
        <v/>
      </c>
      <c r="O27" s="154" t="str">
        <f>IFERROR(INDEX(Parametrage!G:G,MATCH(B27,Parametrage!H:H,0)),"")</f>
        <v/>
      </c>
      <c r="P27" s="155" t="str">
        <f>IFERROR(INDEX(Parametrage!K:K,MATCH(B27,Parametrage!L:L,0)),"")</f>
        <v/>
      </c>
      <c r="Q27" s="156"/>
      <c r="R27" s="153"/>
      <c r="S27" s="157"/>
      <c r="U27" s="150">
        <f t="shared" si="0"/>
        <v>43</v>
      </c>
      <c r="V27" s="151">
        <f t="shared" si="3"/>
        <v>45224</v>
      </c>
      <c r="W27" s="152" t="str">
        <f>+IFERROR(INDEX('Parametrage base'!B:B,MATCH(V27,'Parametrage base'!C:C,0)),"")</f>
        <v>Vacances</v>
      </c>
      <c r="X27" s="153" t="str">
        <f>IFERROR(INDEX('Parametrage base'!$H:$H,MATCH(U27,'Parametrage base'!$J:$J,0)),"")</f>
        <v/>
      </c>
      <c r="Y27" s="153" t="str">
        <f>IFERROR(INDEX('Parametrage base'!$K:$K,MATCH($U27,'Parametrage base'!$M:$M,0)),"")</f>
        <v/>
      </c>
      <c r="Z27" s="153" t="str">
        <f>IFERROR(INDEX('Parametrage base'!$N:$N,MATCH($U27,'Parametrage base'!$P:$P,0)),"")</f>
        <v/>
      </c>
      <c r="AA27" s="153" t="str">
        <f>IFERROR(INDEX('Parametrage base'!$Q:$Q,MATCH($U27,'Parametrage base'!$S:$S,0)),"")</f>
        <v/>
      </c>
      <c r="AB27" s="153" t="str">
        <f>IFERROR(INDEX('Parametrage base'!$T:$T,MATCH($U27,'Parametrage base'!$V:$V,0)),"")</f>
        <v/>
      </c>
      <c r="AC27" s="153" t="str">
        <f>IFERROR(INDEX('Parametrage base'!$W:$W,MATCH($U27,'Parametrage base'!$Y:$Y,0)),"")</f>
        <v/>
      </c>
      <c r="AD27" s="153" t="str">
        <f>IFERROR(INDEX('Parametrage base'!$Z:$Z,MATCH($U27,'Parametrage base'!$AB:$AB,0)),"")</f>
        <v/>
      </c>
      <c r="AE27" s="153" t="str">
        <f>IFERROR(INDEX('Parametrage base'!$AC:$AC,MATCH($U27,'Parametrage base'!$AE:$AE,0)),"")</f>
        <v/>
      </c>
      <c r="AF27" s="153" t="str">
        <f>IFERROR(INDEX('Parametrage base'!$AF:$AF,MATCH($U27,'Parametrage base'!$AH:$AH,0)),"")</f>
        <v/>
      </c>
      <c r="AG27" s="153" t="str">
        <f>IFERROR(INDEX(Parametrage!D:D,MATCH(V27,Parametrage!F:F,0)),"")</f>
        <v/>
      </c>
      <c r="AH27" s="153" t="str">
        <f>IFERROR(INDEX(Parametrage!I:I,MATCH(V27,Parametrage!J:J,0)),"")</f>
        <v/>
      </c>
      <c r="AI27" s="154" t="str">
        <f>IFERROR(INDEX(Parametrage!G:G,MATCH(V27,Parametrage!H:H,0)),"")</f>
        <v/>
      </c>
      <c r="AJ27" s="155" t="str">
        <f>IFERROR(INDEX(Parametrage!K:K,MATCH(V27,Parametrage!L:L,0)),"")</f>
        <v/>
      </c>
      <c r="AM27" s="146"/>
      <c r="AN27" s="160"/>
      <c r="BC27" s="148"/>
      <c r="BD27" s="148"/>
      <c r="BE27" s="148"/>
      <c r="BF27" s="148"/>
      <c r="BG27" s="148"/>
      <c r="BH27" s="148"/>
    </row>
    <row r="28" spans="1:60" ht="17.45" customHeight="1" x14ac:dyDescent="0.2">
      <c r="A28" s="150">
        <f t="shared" si="1"/>
        <v>39</v>
      </c>
      <c r="B28" s="151">
        <f t="shared" si="2"/>
        <v>45195</v>
      </c>
      <c r="C28" s="152" t="str">
        <f>+IFERROR(INDEX('Parametrage base'!B:B,MATCH(B28,'Parametrage base'!C:C,0)),"")</f>
        <v/>
      </c>
      <c r="D28" s="153" t="str">
        <f>IFERROR(INDEX('Parametrage base'!H:H,MATCH(A28,'Parametrage base'!J:J,0)),"")</f>
        <v/>
      </c>
      <c r="E28" s="153" t="str">
        <f>IFERROR(INDEX('Parametrage base'!$K:$K,MATCH($A28,'Parametrage base'!$M:$M,0)),"")</f>
        <v/>
      </c>
      <c r="F28" s="153" t="str">
        <f>IFERROR(INDEX('Parametrage base'!$N:$N,MATCH($A28,'Parametrage base'!$P:$P,0)),"")</f>
        <v/>
      </c>
      <c r="G28" s="153" t="str">
        <f>IFERROR(INDEX('Parametrage base'!$Q:$Q,MATCH($A28,'Parametrage base'!$S:$S,0)),"")</f>
        <v/>
      </c>
      <c r="H28" s="153" t="str">
        <f>IFERROR(INDEX('Parametrage base'!$T:$T,MATCH($A28,'Parametrage base'!$V:$V,0)),"")</f>
        <v/>
      </c>
      <c r="I28" s="153" t="str">
        <f>IFERROR(INDEX('Parametrage base'!$W:$W,MATCH($A28,'Parametrage base'!$Y:$Y,0)),"")</f>
        <v/>
      </c>
      <c r="J28" s="153" t="str">
        <f>IFERROR(INDEX('Parametrage base'!$Z:$Z,MATCH($A28,'Parametrage base'!$AB:$AB,0)),"")</f>
        <v>PFMP Tpro1</v>
      </c>
      <c r="K28" s="141" t="str">
        <f>IFERROR(INDEX('Parametrage base'!$AC:$AC,MATCH($A28,'Parametrage base'!$AE:$AE,0)),"")</f>
        <v>PFMP Tpro2</v>
      </c>
      <c r="L28" s="141" t="str">
        <f>IFERROR(INDEX('Parametrage base'!$AF:$AF,MATCH($A28,'Parametrage base'!$AH:$AH,0)),"")</f>
        <v/>
      </c>
      <c r="M28" s="153" t="str">
        <f>IFERROR(INDEX(Parametrage!D:D,MATCH(B28,Parametrage!F:F,0)),"")</f>
        <v/>
      </c>
      <c r="N28" s="153" t="str">
        <f>IFERROR(INDEX(Parametrage!I:I,MATCH(B28,Parametrage!J:J,0)),"")</f>
        <v/>
      </c>
      <c r="O28" s="154" t="str">
        <f>IFERROR(INDEX(Parametrage!G:G,MATCH(B28,Parametrage!H:H,0)),"")</f>
        <v/>
      </c>
      <c r="P28" s="155" t="str">
        <f>IFERROR(INDEX(Parametrage!K:K,MATCH(B28,Parametrage!L:L,0)),"")</f>
        <v/>
      </c>
      <c r="Q28" s="156"/>
      <c r="R28" s="153"/>
      <c r="S28" s="157"/>
      <c r="U28" s="150">
        <f t="shared" si="0"/>
        <v>43</v>
      </c>
      <c r="V28" s="151">
        <f t="shared" si="3"/>
        <v>45225</v>
      </c>
      <c r="W28" s="152" t="str">
        <f>+IFERROR(INDEX('Parametrage base'!B:B,MATCH(V28,'Parametrage base'!C:C,0)),"")</f>
        <v>Vacances</v>
      </c>
      <c r="X28" s="153" t="str">
        <f>IFERROR(INDEX('Parametrage base'!$H:$H,MATCH(U28,'Parametrage base'!$J:$J,0)),"")</f>
        <v/>
      </c>
      <c r="Y28" s="153" t="str">
        <f>IFERROR(INDEX('Parametrage base'!$K:$K,MATCH($U28,'Parametrage base'!$M:$M,0)),"")</f>
        <v/>
      </c>
      <c r="Z28" s="153" t="str">
        <f>IFERROR(INDEX('Parametrage base'!$N:$N,MATCH($U28,'Parametrage base'!$P:$P,0)),"")</f>
        <v/>
      </c>
      <c r="AA28" s="153" t="str">
        <f>IFERROR(INDEX('Parametrage base'!$Q:$Q,MATCH($U28,'Parametrage base'!$S:$S,0)),"")</f>
        <v/>
      </c>
      <c r="AB28" s="153" t="str">
        <f>IFERROR(INDEX('Parametrage base'!$T:$T,MATCH($U28,'Parametrage base'!$V:$V,0)),"")</f>
        <v/>
      </c>
      <c r="AC28" s="153" t="str">
        <f>IFERROR(INDEX('Parametrage base'!$W:$W,MATCH($U28,'Parametrage base'!$Y:$Y,0)),"")</f>
        <v/>
      </c>
      <c r="AD28" s="153" t="str">
        <f>IFERROR(INDEX('Parametrage base'!$Z:$Z,MATCH($U28,'Parametrage base'!$AB:$AB,0)),"")</f>
        <v/>
      </c>
      <c r="AE28" s="153" t="str">
        <f>IFERROR(INDEX('Parametrage base'!$AC:$AC,MATCH($U28,'Parametrage base'!$AE:$AE,0)),"")</f>
        <v/>
      </c>
      <c r="AF28" s="153" t="str">
        <f>IFERROR(INDEX('Parametrage base'!$AF:$AF,MATCH($U28,'Parametrage base'!$AH:$AH,0)),"")</f>
        <v/>
      </c>
      <c r="AG28" s="153" t="str">
        <f>IFERROR(INDEX(Parametrage!D:D,MATCH(V28,Parametrage!F:F,0)),"")</f>
        <v/>
      </c>
      <c r="AH28" s="153" t="str">
        <f>IFERROR(INDEX(Parametrage!I:I,MATCH(V28,Parametrage!J:J,0)),"")</f>
        <v/>
      </c>
      <c r="AI28" s="154" t="str">
        <f>IFERROR(INDEX(Parametrage!G:G,MATCH(V28,Parametrage!H:H,0)),"")</f>
        <v/>
      </c>
      <c r="AJ28" s="155" t="str">
        <f>IFERROR(INDEX(Parametrage!K:K,MATCH(V28,Parametrage!L:L,0)),"")</f>
        <v/>
      </c>
      <c r="BC28" s="148"/>
      <c r="BD28" s="148"/>
      <c r="BE28" s="148"/>
      <c r="BF28" s="148"/>
      <c r="BG28" s="148"/>
      <c r="BH28" s="148"/>
    </row>
    <row r="29" spans="1:60" ht="17.45" customHeight="1" x14ac:dyDescent="0.2">
      <c r="A29" s="150">
        <f t="shared" si="1"/>
        <v>39</v>
      </c>
      <c r="B29" s="151">
        <f t="shared" si="2"/>
        <v>45196</v>
      </c>
      <c r="C29" s="152" t="str">
        <f>+IFERROR(INDEX('Parametrage base'!B:B,MATCH(B29,'Parametrage base'!C:C,0)),"")</f>
        <v/>
      </c>
      <c r="D29" s="153" t="str">
        <f>IFERROR(INDEX('Parametrage base'!H:H,MATCH(A29,'Parametrage base'!J:J,0)),"")</f>
        <v/>
      </c>
      <c r="E29" s="153" t="str">
        <f>IFERROR(INDEX('Parametrage base'!$K:$K,MATCH($A29,'Parametrage base'!$M:$M,0)),"")</f>
        <v/>
      </c>
      <c r="F29" s="153" t="str">
        <f>IFERROR(INDEX('Parametrage base'!$N:$N,MATCH($A29,'Parametrage base'!$P:$P,0)),"")</f>
        <v/>
      </c>
      <c r="G29" s="153" t="str">
        <f>IFERROR(INDEX('Parametrage base'!$Q:$Q,MATCH($A29,'Parametrage base'!$S:$S,0)),"")</f>
        <v/>
      </c>
      <c r="H29" s="153" t="str">
        <f>IFERROR(INDEX('Parametrage base'!$T:$T,MATCH($A29,'Parametrage base'!$V:$V,0)),"")</f>
        <v/>
      </c>
      <c r="I29" s="153" t="str">
        <f>IFERROR(INDEX('Parametrage base'!$W:$W,MATCH($A29,'Parametrage base'!$Y:$Y,0)),"")</f>
        <v/>
      </c>
      <c r="J29" s="153" t="str">
        <f>IFERROR(INDEX('Parametrage base'!$Z:$Z,MATCH($A29,'Parametrage base'!$AB:$AB,0)),"")</f>
        <v>PFMP Tpro1</v>
      </c>
      <c r="K29" s="141" t="str">
        <f>IFERROR(INDEX('Parametrage base'!$AC:$AC,MATCH($A29,'Parametrage base'!$AE:$AE,0)),"")</f>
        <v>PFMP Tpro2</v>
      </c>
      <c r="L29" s="141" t="str">
        <f>IFERROR(INDEX('Parametrage base'!$AF:$AF,MATCH($A29,'Parametrage base'!$AH:$AH,0)),"")</f>
        <v/>
      </c>
      <c r="M29" s="153" t="str">
        <f>IFERROR(INDEX(Parametrage!D:D,MATCH(B29,Parametrage!F:F,0)),"")</f>
        <v/>
      </c>
      <c r="N29" s="153" t="str">
        <f>IFERROR(INDEX(Parametrage!I:I,MATCH(B29,Parametrage!J:J,0)),"")</f>
        <v/>
      </c>
      <c r="O29" s="154" t="str">
        <f>IFERROR(INDEX(Parametrage!G:G,MATCH(B29,Parametrage!H:H,0)),"")</f>
        <v/>
      </c>
      <c r="P29" s="155" t="str">
        <f>IFERROR(INDEX(Parametrage!K:K,MATCH(B29,Parametrage!L:L,0)),"")</f>
        <v/>
      </c>
      <c r="Q29" s="156"/>
      <c r="R29" s="153"/>
      <c r="S29" s="157"/>
      <c r="U29" s="150">
        <f>IFERROR(_xlfn.ISOWEEKNUM(V29),"")</f>
        <v>43</v>
      </c>
      <c r="V29" s="151">
        <f t="shared" si="3"/>
        <v>45226</v>
      </c>
      <c r="W29" s="152" t="str">
        <f>+IFERROR(INDEX('Parametrage base'!B:B,MATCH(V29,'Parametrage base'!C:C,0)),"")</f>
        <v>Vacances</v>
      </c>
      <c r="X29" s="153" t="str">
        <f>IFERROR(INDEX('Parametrage base'!$H:$H,MATCH(U29,'Parametrage base'!$J:$J,0)),"")</f>
        <v/>
      </c>
      <c r="Y29" s="153" t="str">
        <f>IFERROR(INDEX('Parametrage base'!$K:$K,MATCH($U29,'Parametrage base'!$M:$M,0)),"")</f>
        <v/>
      </c>
      <c r="Z29" s="153" t="str">
        <f>IFERROR(INDEX('Parametrage base'!$N:$N,MATCH($U29,'Parametrage base'!$P:$P,0)),"")</f>
        <v/>
      </c>
      <c r="AA29" s="153" t="str">
        <f>IFERROR(INDEX('Parametrage base'!$Q:$Q,MATCH($U29,'Parametrage base'!$S:$S,0)),"")</f>
        <v/>
      </c>
      <c r="AB29" s="153" t="str">
        <f>IFERROR(INDEX('Parametrage base'!$T:$T,MATCH($U29,'Parametrage base'!$V:$V,0)),"")</f>
        <v/>
      </c>
      <c r="AC29" s="153" t="str">
        <f>IFERROR(INDEX('Parametrage base'!$W:$W,MATCH($U29,'Parametrage base'!$Y:$Y,0)),"")</f>
        <v/>
      </c>
      <c r="AD29" s="153" t="str">
        <f>IFERROR(INDEX('Parametrage base'!$Z:$Z,MATCH($U29,'Parametrage base'!$AB:$AB,0)),"")</f>
        <v/>
      </c>
      <c r="AE29" s="153" t="str">
        <f>IFERROR(INDEX('Parametrage base'!$AC:$AC,MATCH($U29,'Parametrage base'!$AE:$AE,0)),"")</f>
        <v/>
      </c>
      <c r="AF29" s="153" t="str">
        <f>IFERROR(INDEX('Parametrage base'!$AF:$AF,MATCH($U29,'Parametrage base'!$AH:$AH,0)),"")</f>
        <v/>
      </c>
      <c r="AG29" s="153" t="str">
        <f>IFERROR(INDEX(Parametrage!D:D,MATCH(V29,Parametrage!F:F,0)),"")</f>
        <v/>
      </c>
      <c r="AH29" s="153" t="str">
        <f>IFERROR(INDEX(Parametrage!I:I,MATCH(V29,Parametrage!J:J,0)),"")</f>
        <v/>
      </c>
      <c r="AI29" s="154" t="str">
        <f>IFERROR(INDEX(Parametrage!G:G,MATCH(V29,Parametrage!H:H,0)),"")</f>
        <v/>
      </c>
      <c r="AJ29" s="155" t="str">
        <f>IFERROR(INDEX(Parametrage!K:K,MATCH(V29,Parametrage!L:L,0)),"")</f>
        <v/>
      </c>
      <c r="BC29" s="148"/>
      <c r="BD29" s="148"/>
      <c r="BE29" s="148"/>
      <c r="BF29" s="148"/>
      <c r="BG29" s="148"/>
      <c r="BH29" s="148"/>
    </row>
    <row r="30" spans="1:60" ht="17.45" customHeight="1" x14ac:dyDescent="0.2">
      <c r="A30" s="150">
        <f t="shared" si="1"/>
        <v>39</v>
      </c>
      <c r="B30" s="151">
        <f t="shared" si="2"/>
        <v>45197</v>
      </c>
      <c r="C30" s="152" t="str">
        <f>+IFERROR(INDEX('Parametrage base'!B:B,MATCH(B30,'Parametrage base'!C:C,0)),"")</f>
        <v/>
      </c>
      <c r="D30" s="153" t="str">
        <f>IFERROR(INDEX('Parametrage base'!H:H,MATCH(A30,'Parametrage base'!J:J,0)),"")</f>
        <v/>
      </c>
      <c r="E30" s="153" t="str">
        <f>IFERROR(INDEX('Parametrage base'!$K:$K,MATCH($A30,'Parametrage base'!$M:$M,0)),"")</f>
        <v/>
      </c>
      <c r="F30" s="153" t="str">
        <f>IFERROR(INDEX('Parametrage base'!$N:$N,MATCH($A30,'Parametrage base'!$P:$P,0)),"")</f>
        <v/>
      </c>
      <c r="G30" s="153" t="str">
        <f>IFERROR(INDEX('Parametrage base'!$Q:$Q,MATCH($A30,'Parametrage base'!$S:$S,0)),"")</f>
        <v/>
      </c>
      <c r="H30" s="153" t="str">
        <f>IFERROR(INDEX('Parametrage base'!$T:$T,MATCH($A30,'Parametrage base'!$V:$V,0)),"")</f>
        <v/>
      </c>
      <c r="I30" s="153" t="str">
        <f>IFERROR(INDEX('Parametrage base'!$W:$W,MATCH($A30,'Parametrage base'!$Y:$Y,0)),"")</f>
        <v/>
      </c>
      <c r="J30" s="153" t="str">
        <f>IFERROR(INDEX('Parametrage base'!$Z:$Z,MATCH($A30,'Parametrage base'!$AB:$AB,0)),"")</f>
        <v>PFMP Tpro1</v>
      </c>
      <c r="K30" s="141" t="str">
        <f>IFERROR(INDEX('Parametrage base'!$AC:$AC,MATCH($A30,'Parametrage base'!$AE:$AE,0)),"")</f>
        <v>PFMP Tpro2</v>
      </c>
      <c r="L30" s="141" t="str">
        <f>IFERROR(INDEX('Parametrage base'!$AF:$AF,MATCH($A30,'Parametrage base'!$AH:$AH,0)),"")</f>
        <v/>
      </c>
      <c r="M30" s="153" t="str">
        <f>IFERROR(INDEX(Parametrage!D:D,MATCH(B30,Parametrage!F:F,0)),"")</f>
        <v/>
      </c>
      <c r="N30" s="153" t="str">
        <f>IFERROR(INDEX(Parametrage!I:I,MATCH(B30,Parametrage!J:J,0)),"")</f>
        <v/>
      </c>
      <c r="O30" s="154" t="str">
        <f>IFERROR(INDEX(Parametrage!G:G,MATCH(B30,Parametrage!H:H,0)),"")</f>
        <v/>
      </c>
      <c r="P30" s="155" t="str">
        <f>IFERROR(INDEX(Parametrage!K:K,MATCH(B30,Parametrage!L:L,0)),"")</f>
        <v/>
      </c>
      <c r="Q30" s="156"/>
      <c r="R30" s="153"/>
      <c r="S30" s="157"/>
      <c r="U30" s="150">
        <f t="shared" si="0"/>
        <v>43</v>
      </c>
      <c r="V30" s="151">
        <f t="shared" si="3"/>
        <v>45227</v>
      </c>
      <c r="W30" s="152" t="str">
        <f>+IFERROR(INDEX('Parametrage base'!B:B,MATCH(V30,'Parametrage base'!C:C,0)),"")</f>
        <v>Vacances</v>
      </c>
      <c r="X30" s="153" t="str">
        <f>IFERROR(INDEX('Parametrage base'!$H:$H,MATCH(U30,'Parametrage base'!$J:$J,0)),"")</f>
        <v/>
      </c>
      <c r="Y30" s="153" t="str">
        <f>IFERROR(INDEX('Parametrage base'!$K:$K,MATCH($U30,'Parametrage base'!$M:$M,0)),"")</f>
        <v/>
      </c>
      <c r="Z30" s="153" t="str">
        <f>IFERROR(INDEX('Parametrage base'!$N:$N,MATCH($U30,'Parametrage base'!$P:$P,0)),"")</f>
        <v/>
      </c>
      <c r="AA30" s="153" t="str">
        <f>IFERROR(INDEX('Parametrage base'!$Q:$Q,MATCH($U30,'Parametrage base'!$S:$S,0)),"")</f>
        <v/>
      </c>
      <c r="AB30" s="153" t="str">
        <f>IFERROR(INDEX('Parametrage base'!$T:$T,MATCH($U30,'Parametrage base'!$V:$V,0)),"")</f>
        <v/>
      </c>
      <c r="AC30" s="153" t="str">
        <f>IFERROR(INDEX('Parametrage base'!$W:$W,MATCH($U30,'Parametrage base'!$Y:$Y,0)),"")</f>
        <v/>
      </c>
      <c r="AD30" s="153" t="str">
        <f>IFERROR(INDEX('Parametrage base'!$Z:$Z,MATCH($U30,'Parametrage base'!$AB:$AB,0)),"")</f>
        <v/>
      </c>
      <c r="AE30" s="153" t="str">
        <f>IFERROR(INDEX('Parametrage base'!$AC:$AC,MATCH($U30,'Parametrage base'!$AE:$AE,0)),"")</f>
        <v/>
      </c>
      <c r="AF30" s="153" t="str">
        <f>IFERROR(INDEX('Parametrage base'!$AF:$AF,MATCH($U30,'Parametrage base'!$AH:$AH,0)),"")</f>
        <v/>
      </c>
      <c r="AG30" s="153" t="str">
        <f>IFERROR(INDEX(Parametrage!D:D,MATCH(V30,Parametrage!F:F,0)),"")</f>
        <v/>
      </c>
      <c r="AH30" s="153" t="str">
        <f>IFERROR(INDEX(Parametrage!I:I,MATCH(V30,Parametrage!J:J,0)),"")</f>
        <v/>
      </c>
      <c r="AI30" s="154" t="str">
        <f>IFERROR(INDEX(Parametrage!G:G,MATCH(V30,Parametrage!H:H,0)),"")</f>
        <v/>
      </c>
      <c r="AJ30" s="155" t="str">
        <f>IFERROR(INDEX(Parametrage!K:K,MATCH(V30,Parametrage!L:L,0)),"")</f>
        <v/>
      </c>
      <c r="BC30" s="148"/>
      <c r="BD30" s="148"/>
      <c r="BE30" s="148"/>
      <c r="BF30" s="148"/>
      <c r="BG30" s="148"/>
      <c r="BH30" s="148"/>
    </row>
    <row r="31" spans="1:60" ht="17.45" customHeight="1" x14ac:dyDescent="0.2">
      <c r="A31" s="150">
        <f t="shared" si="1"/>
        <v>39</v>
      </c>
      <c r="B31" s="151">
        <f t="shared" si="2"/>
        <v>45198</v>
      </c>
      <c r="C31" s="152" t="str">
        <f>+IFERROR(INDEX('Parametrage base'!B:B,MATCH(B31,'Parametrage base'!C:C,0)),"")</f>
        <v/>
      </c>
      <c r="D31" s="153" t="str">
        <f>IFERROR(INDEX('Parametrage base'!H:H,MATCH(A31,'Parametrage base'!J:J,0)),"")</f>
        <v/>
      </c>
      <c r="E31" s="153" t="str">
        <f>IFERROR(INDEX('Parametrage base'!$K:$K,MATCH($A31,'Parametrage base'!$M:$M,0)),"")</f>
        <v/>
      </c>
      <c r="F31" s="153" t="str">
        <f>IFERROR(INDEX('Parametrage base'!$N:$N,MATCH($A31,'Parametrage base'!$P:$P,0)),"")</f>
        <v/>
      </c>
      <c r="G31" s="153" t="str">
        <f>IFERROR(INDEX('Parametrage base'!$Q:$Q,MATCH($A31,'Parametrage base'!$S:$S,0)),"")</f>
        <v/>
      </c>
      <c r="H31" s="153" t="str">
        <f>IFERROR(INDEX('Parametrage base'!$T:$T,MATCH($A31,'Parametrage base'!$V:$V,0)),"")</f>
        <v/>
      </c>
      <c r="I31" s="153" t="str">
        <f>IFERROR(INDEX('Parametrage base'!$W:$W,MATCH($A31,'Parametrage base'!$Y:$Y,0)),"")</f>
        <v/>
      </c>
      <c r="J31" s="153" t="str">
        <f>IFERROR(INDEX('Parametrage base'!$Z:$Z,MATCH($A31,'Parametrage base'!$AB:$AB,0)),"")</f>
        <v>PFMP Tpro1</v>
      </c>
      <c r="K31" s="141" t="str">
        <f>IFERROR(INDEX('Parametrage base'!$AC:$AC,MATCH($A31,'Parametrage base'!$AE:$AE,0)),"")</f>
        <v>PFMP Tpro2</v>
      </c>
      <c r="L31" s="141" t="str">
        <f>IFERROR(INDEX('Parametrage base'!$AF:$AF,MATCH($A31,'Parametrage base'!$AH:$AH,0)),"")</f>
        <v/>
      </c>
      <c r="M31" s="153" t="str">
        <f>IFERROR(INDEX(Parametrage!D:D,MATCH(B31,Parametrage!F:F,0)),"")</f>
        <v/>
      </c>
      <c r="N31" s="153" t="str">
        <f>IFERROR(INDEX(Parametrage!I:I,MATCH(B31,Parametrage!J:J,0)),"")</f>
        <v/>
      </c>
      <c r="O31" s="154" t="str">
        <f>IFERROR(INDEX(Parametrage!G:G,MATCH(B31,Parametrage!H:H,0)),"")</f>
        <v/>
      </c>
      <c r="P31" s="155" t="str">
        <f>IFERROR(INDEX(Parametrage!K:K,MATCH(B31,Parametrage!L:L,0)),"")</f>
        <v/>
      </c>
      <c r="Q31" s="156"/>
      <c r="R31" s="153"/>
      <c r="S31" s="157"/>
      <c r="U31" s="150">
        <f t="shared" si="0"/>
        <v>43</v>
      </c>
      <c r="V31" s="151">
        <f t="shared" si="3"/>
        <v>45228</v>
      </c>
      <c r="W31" s="152" t="str">
        <f>+IFERROR(INDEX('Parametrage base'!B:B,MATCH(V31,'Parametrage base'!C:C,0)),"")</f>
        <v>Vacances</v>
      </c>
      <c r="X31" s="153" t="str">
        <f>IFERROR(INDEX('Parametrage base'!$H:$H,MATCH(U31,'Parametrage base'!$J:$J,0)),"")</f>
        <v/>
      </c>
      <c r="Y31" s="153" t="str">
        <f>IFERROR(INDEX('Parametrage base'!$K:$K,MATCH($U31,'Parametrage base'!$M:$M,0)),"")</f>
        <v/>
      </c>
      <c r="Z31" s="153" t="str">
        <f>IFERROR(INDEX('Parametrage base'!$N:$N,MATCH($U31,'Parametrage base'!$P:$P,0)),"")</f>
        <v/>
      </c>
      <c r="AA31" s="153" t="str">
        <f>IFERROR(INDEX('Parametrage base'!$Q:$Q,MATCH($U31,'Parametrage base'!$S:$S,0)),"")</f>
        <v/>
      </c>
      <c r="AB31" s="153" t="str">
        <f>IFERROR(INDEX('Parametrage base'!$T:$T,MATCH($U31,'Parametrage base'!$V:$V,0)),"")</f>
        <v/>
      </c>
      <c r="AC31" s="153" t="str">
        <f>IFERROR(INDEX('Parametrage base'!$W:$W,MATCH($U31,'Parametrage base'!$Y:$Y,0)),"")</f>
        <v/>
      </c>
      <c r="AD31" s="153" t="str">
        <f>IFERROR(INDEX('Parametrage base'!$Z:$Z,MATCH($U31,'Parametrage base'!$AB:$AB,0)),"")</f>
        <v/>
      </c>
      <c r="AE31" s="153" t="str">
        <f>IFERROR(INDEX('Parametrage base'!$AC:$AC,MATCH($U31,'Parametrage base'!$AE:$AE,0)),"")</f>
        <v/>
      </c>
      <c r="AF31" s="153" t="str">
        <f>IFERROR(INDEX('Parametrage base'!$AF:$AF,MATCH($U31,'Parametrage base'!$AH:$AH,0)),"")</f>
        <v/>
      </c>
      <c r="AG31" s="153" t="str">
        <f>IFERROR(INDEX(Parametrage!D:D,MATCH(V31,Parametrage!F:F,0)),"")</f>
        <v/>
      </c>
      <c r="AH31" s="153" t="str">
        <f>IFERROR(INDEX(Parametrage!I:I,MATCH(V31,Parametrage!J:J,0)),"")</f>
        <v/>
      </c>
      <c r="AI31" s="154" t="str">
        <f>IFERROR(INDEX(Parametrage!G:G,MATCH(V31,Parametrage!H:H,0)),"")</f>
        <v/>
      </c>
      <c r="AJ31" s="155" t="str">
        <f>IFERROR(INDEX(Parametrage!K:K,MATCH(V31,Parametrage!L:L,0)),"")</f>
        <v/>
      </c>
      <c r="BC31" s="148"/>
      <c r="BD31" s="148"/>
      <c r="BE31" s="148"/>
      <c r="BF31" s="148"/>
      <c r="BG31" s="148"/>
      <c r="BH31" s="148"/>
    </row>
    <row r="32" spans="1:60" ht="17.45" customHeight="1" x14ac:dyDescent="0.2">
      <c r="A32" s="150">
        <f t="shared" si="1"/>
        <v>39</v>
      </c>
      <c r="B32" s="151">
        <f t="shared" si="2"/>
        <v>45199</v>
      </c>
      <c r="C32" s="152" t="str">
        <f>+IFERROR(INDEX('Parametrage base'!B:B,MATCH(B32,'Parametrage base'!C:C,0)),"")</f>
        <v/>
      </c>
      <c r="D32" s="153" t="str">
        <f>IFERROR(INDEX('Parametrage base'!H:H,MATCH(A32,'Parametrage base'!J:J,0)),"")</f>
        <v/>
      </c>
      <c r="E32" s="153" t="str">
        <f>IFERROR(INDEX('Parametrage base'!$K:$K,MATCH($A32,'Parametrage base'!$M:$M,0)),"")</f>
        <v/>
      </c>
      <c r="F32" s="153" t="str">
        <f>IFERROR(INDEX('Parametrage base'!$N:$N,MATCH($A32,'Parametrage base'!$P:$P,0)),"")</f>
        <v/>
      </c>
      <c r="G32" s="153" t="str">
        <f>IFERROR(INDEX('Parametrage base'!$Q:$Q,MATCH($A32,'Parametrage base'!$S:$S,0)),"")</f>
        <v/>
      </c>
      <c r="H32" s="153" t="str">
        <f>IFERROR(INDEX('Parametrage base'!$T:$T,MATCH($A32,'Parametrage base'!$V:$V,0)),"")</f>
        <v/>
      </c>
      <c r="I32" s="153" t="str">
        <f>IFERROR(INDEX('Parametrage base'!$W:$W,MATCH($A32,'Parametrage base'!$Y:$Y,0)),"")</f>
        <v/>
      </c>
      <c r="J32" s="153" t="str">
        <f>IFERROR(INDEX('Parametrage base'!$Z:$Z,MATCH($A32,'Parametrage base'!$AB:$AB,0)),"")</f>
        <v>PFMP Tpro1</v>
      </c>
      <c r="K32" s="141" t="str">
        <f>IFERROR(INDEX('Parametrage base'!$AC:$AC,MATCH($A32,'Parametrage base'!$AE:$AE,0)),"")</f>
        <v>PFMP Tpro2</v>
      </c>
      <c r="L32" s="141" t="str">
        <f>IFERROR(INDEX('Parametrage base'!$AF:$AF,MATCH($A32,'Parametrage base'!$AH:$AH,0)),"")</f>
        <v/>
      </c>
      <c r="M32" s="153" t="str">
        <f>IFERROR(INDEX(Parametrage!D:D,MATCH(B32,Parametrage!F:F,0)),"")</f>
        <v/>
      </c>
      <c r="N32" s="153" t="str">
        <f>IFERROR(INDEX(Parametrage!I:I,MATCH(B32,Parametrage!J:J,0)),"")</f>
        <v/>
      </c>
      <c r="O32" s="154" t="str">
        <f>IFERROR(INDEX(Parametrage!G:G,MATCH(B32,Parametrage!H:H,0)),"")</f>
        <v/>
      </c>
      <c r="P32" s="155" t="str">
        <f>IFERROR(INDEX(Parametrage!K:K,MATCH(B32,Parametrage!L:L,0)),"")</f>
        <v/>
      </c>
      <c r="Q32" s="156"/>
      <c r="R32" s="153"/>
      <c r="S32" s="157"/>
      <c r="U32" s="150">
        <f t="shared" si="0"/>
        <v>44</v>
      </c>
      <c r="V32" s="151">
        <f t="shared" si="3"/>
        <v>45229</v>
      </c>
      <c r="W32" s="152" t="str">
        <f>+IFERROR(INDEX('Parametrage base'!B:B,MATCH(V32,'Parametrage base'!C:C,0)),"")</f>
        <v>Vacances</v>
      </c>
      <c r="X32" s="153" t="str">
        <f>IFERROR(INDEX('Parametrage base'!$H:$H,MATCH(U32,'Parametrage base'!$J:$J,0)),"")</f>
        <v/>
      </c>
      <c r="Y32" s="153" t="str">
        <f>IFERROR(INDEX('Parametrage base'!$K:$K,MATCH($U32,'Parametrage base'!$M:$M,0)),"")</f>
        <v/>
      </c>
      <c r="Z32" s="153" t="str">
        <f>IFERROR(INDEX('Parametrage base'!$N:$N,MATCH($U32,'Parametrage base'!$P:$P,0)),"")</f>
        <v/>
      </c>
      <c r="AA32" s="153" t="str">
        <f>IFERROR(INDEX('Parametrage base'!$Q:$Q,MATCH($U32,'Parametrage base'!$S:$S,0)),"")</f>
        <v/>
      </c>
      <c r="AB32" s="153" t="str">
        <f>IFERROR(INDEX('Parametrage base'!$T:$T,MATCH($U32,'Parametrage base'!$V:$V,0)),"")</f>
        <v/>
      </c>
      <c r="AC32" s="153" t="str">
        <f>IFERROR(INDEX('Parametrage base'!$W:$W,MATCH($U32,'Parametrage base'!$Y:$Y,0)),"")</f>
        <v/>
      </c>
      <c r="AD32" s="153" t="str">
        <f>IFERROR(INDEX('Parametrage base'!$Z:$Z,MATCH($U32,'Parametrage base'!$AB:$AB,0)),"")</f>
        <v/>
      </c>
      <c r="AE32" s="153" t="str">
        <f>IFERROR(INDEX('Parametrage base'!$AC:$AC,MATCH($U32,'Parametrage base'!$AE:$AE,0)),"")</f>
        <v/>
      </c>
      <c r="AF32" s="153" t="str">
        <f>IFERROR(INDEX('Parametrage base'!$AF:$AF,MATCH($U32,'Parametrage base'!$AH:$AH,0)),"")</f>
        <v/>
      </c>
      <c r="AG32" s="153" t="str">
        <f>IFERROR(INDEX(Parametrage!D:D,MATCH(V32,Parametrage!F:F,0)),"")</f>
        <v/>
      </c>
      <c r="AH32" s="153" t="str">
        <f>IFERROR(INDEX(Parametrage!I:I,MATCH(V32,Parametrage!J:J,0)),"")</f>
        <v/>
      </c>
      <c r="AI32" s="154" t="str">
        <f>IFERROR(INDEX(Parametrage!G:G,MATCH(V32,Parametrage!H:H,0)),"")</f>
        <v/>
      </c>
      <c r="AJ32" s="155" t="str">
        <f>IFERROR(INDEX(Parametrage!K:K,MATCH(V32,Parametrage!L:L,0)),"")</f>
        <v/>
      </c>
      <c r="BC32" s="148"/>
      <c r="BD32" s="148"/>
      <c r="BE32" s="148"/>
      <c r="BF32" s="148"/>
      <c r="BG32" s="148"/>
      <c r="BH32" s="148"/>
    </row>
    <row r="33" spans="1:82" ht="17.45" customHeight="1" thickBot="1" x14ac:dyDescent="0.25">
      <c r="A33" s="161" t="str">
        <f>IFERROR(_xlfn.ISOWEEKNUM(B33),"")</f>
        <v/>
      </c>
      <c r="B33" s="162" t="str">
        <f t="shared" si="2"/>
        <v/>
      </c>
      <c r="C33" s="163" t="str">
        <f>+IFERROR(INDEX('Parametrage base'!B:B,MATCH(B33,'Parametrage base'!C:C,0)),"")</f>
        <v/>
      </c>
      <c r="D33" s="164" t="str">
        <f>IFERROR(INDEX('Parametrage base'!H:H,MATCH(A33,'Parametrage base'!J:J,0)),"")</f>
        <v/>
      </c>
      <c r="E33" s="164" t="str">
        <f>IFERROR(INDEX('Parametrage base'!$K:$K,MATCH($A33,'Parametrage base'!$M:$M,0)),"")</f>
        <v/>
      </c>
      <c r="F33" s="164" t="str">
        <f>IFERROR(INDEX('Parametrage base'!$N:$N,MATCH($A33,'Parametrage base'!$P:$P,0)),"")</f>
        <v/>
      </c>
      <c r="G33" s="164" t="str">
        <f>IFERROR(INDEX('Parametrage base'!$Q:$Q,MATCH($A33,'Parametrage base'!$S:$S,0)),"")</f>
        <v/>
      </c>
      <c r="H33" s="164" t="str">
        <f>IFERROR(INDEX('Parametrage base'!$T:$T,MATCH($A33,'Parametrage base'!$V:$V,0)),"")</f>
        <v/>
      </c>
      <c r="I33" s="164" t="str">
        <f>IFERROR(INDEX('Parametrage base'!$W:$W,MATCH($A33,'Parametrage base'!$Y:$Y,0)),"")</f>
        <v/>
      </c>
      <c r="J33" s="164" t="str">
        <f>IFERROR(INDEX('Parametrage base'!$Z:$Z,MATCH($A33,'Parametrage base'!$AB:$AB,0)),"")</f>
        <v/>
      </c>
      <c r="K33" s="164" t="str">
        <f>IFERROR(INDEX('Parametrage base'!$AC:$AC,MATCH($A33,'Parametrage base'!$AE:$AE,0)),"")</f>
        <v/>
      </c>
      <c r="L33" s="164" t="str">
        <f>IFERROR(INDEX('Parametrage base'!$AF:$AF,MATCH($A33,'Parametrage base'!$AH:$AH,0)),"")</f>
        <v/>
      </c>
      <c r="M33" s="164" t="str">
        <f>IFERROR(INDEX(Parametrage!D:D,MATCH(B33,Parametrage!F:F,0)),"")</f>
        <v/>
      </c>
      <c r="N33" s="164" t="str">
        <f>IFERROR(INDEX(Parametrage!I:I,MATCH(B33,Parametrage!J:J,0)),"")</f>
        <v/>
      </c>
      <c r="O33" s="165" t="str">
        <f>IFERROR(INDEX(Parametrage!G:G,MATCH(B33,Parametrage!H:H,0)),"")</f>
        <v/>
      </c>
      <c r="P33" s="166" t="str">
        <f>IFERROR(INDEX(Parametrage!K:K,MATCH(B33,Parametrage!L:L,0)),"")</f>
        <v/>
      </c>
      <c r="Q33" s="167"/>
      <c r="R33" s="164"/>
      <c r="S33" s="168"/>
      <c r="U33" s="161">
        <f t="shared" si="0"/>
        <v>44</v>
      </c>
      <c r="V33" s="162">
        <f t="shared" si="3"/>
        <v>45230</v>
      </c>
      <c r="W33" s="163" t="str">
        <f>+IFERROR(INDEX('Parametrage base'!B:B,MATCH(V33,'Parametrage base'!C:C,0)),"")</f>
        <v>Vacances</v>
      </c>
      <c r="X33" s="164" t="str">
        <f>IFERROR(INDEX('Parametrage base'!$H:$H,MATCH(U33,'Parametrage base'!$J:$J,0)),"")</f>
        <v/>
      </c>
      <c r="Y33" s="164" t="str">
        <f>IFERROR(INDEX('Parametrage base'!$K:$K,MATCH($U33,'Parametrage base'!$M:$M,0)),"")</f>
        <v/>
      </c>
      <c r="Z33" s="164" t="str">
        <f>IFERROR(INDEX('Parametrage base'!$N:$N,MATCH($U33,'Parametrage base'!$P:$P,0)),"")</f>
        <v/>
      </c>
      <c r="AA33" s="164" t="str">
        <f>IFERROR(INDEX('Parametrage base'!$Q:$Q,MATCH($U33,'Parametrage base'!$S:$S,0)),"")</f>
        <v/>
      </c>
      <c r="AB33" s="164" t="str">
        <f>IFERROR(INDEX('Parametrage base'!$T:$T,MATCH($U33,'Parametrage base'!$V:$V,0)),"")</f>
        <v/>
      </c>
      <c r="AC33" s="164" t="str">
        <f>IFERROR(INDEX('Parametrage base'!$W:$W,MATCH($U33,'Parametrage base'!$Y:$Y,0)),"")</f>
        <v/>
      </c>
      <c r="AD33" s="164" t="str">
        <f>IFERROR(INDEX('Parametrage base'!$Z:$Z,MATCH($U33,'Parametrage base'!$AB:$AB,0)),"")</f>
        <v/>
      </c>
      <c r="AE33" s="164" t="str">
        <f>IFERROR(INDEX('Parametrage base'!$AC:$AC,MATCH($U33,'Parametrage base'!$AE:$AE,0)),"")</f>
        <v/>
      </c>
      <c r="AF33" s="164" t="str">
        <f>IFERROR(INDEX('Parametrage base'!$AF:$AF,MATCH($U33,'Parametrage base'!$AH:$AH,0)),"")</f>
        <v/>
      </c>
      <c r="AG33" s="164" t="str">
        <f>IFERROR(INDEX(Parametrage!D:D,MATCH(V33,Parametrage!F:F,0)),"")</f>
        <v/>
      </c>
      <c r="AH33" s="164" t="str">
        <f>IFERROR(INDEX(Parametrage!I:I,MATCH(V33,Parametrage!J:J,0)),"")</f>
        <v/>
      </c>
      <c r="AI33" s="165" t="str">
        <f>IFERROR(INDEX(Parametrage!G:G,MATCH(V33,Parametrage!H:H,0)),"")</f>
        <v/>
      </c>
      <c r="AJ33" s="166" t="str">
        <f>IFERROR(INDEX(Parametrage!K:K,MATCH(V33,Parametrage!L:L,0)),"")</f>
        <v/>
      </c>
      <c r="BC33" s="148"/>
      <c r="BD33" s="148"/>
      <c r="BE33" s="148"/>
      <c r="BF33" s="148"/>
      <c r="BG33" s="148"/>
      <c r="BH33" s="148"/>
      <c r="CB33" s="169"/>
      <c r="CC33" s="169"/>
      <c r="CD33" s="169"/>
    </row>
    <row r="34" spans="1:82" ht="6.6" customHeight="1" thickBot="1" x14ac:dyDescent="0.25">
      <c r="B34" s="170"/>
      <c r="C34" s="170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  <c r="U34" s="170"/>
      <c r="V34" s="171"/>
      <c r="W34" s="171"/>
      <c r="X34" s="171"/>
      <c r="Y34" s="171"/>
      <c r="Z34" s="171"/>
      <c r="AA34" s="171"/>
      <c r="AB34" s="171"/>
      <c r="AC34" s="171"/>
      <c r="AD34" s="171"/>
      <c r="AE34" s="171"/>
      <c r="AF34" s="171"/>
      <c r="AG34" s="171"/>
      <c r="AH34" s="171"/>
      <c r="AI34" s="171"/>
      <c r="AL34" s="170"/>
      <c r="AM34" s="171"/>
      <c r="AN34" s="171"/>
      <c r="AO34" s="171"/>
      <c r="AP34" s="171"/>
      <c r="AQ34" s="171"/>
      <c r="AR34" s="171"/>
      <c r="AT34" s="170"/>
      <c r="AU34" s="171"/>
      <c r="AV34" s="171"/>
      <c r="AW34" s="171"/>
      <c r="AX34" s="171"/>
      <c r="AY34" s="171"/>
      <c r="AZ34" s="171"/>
      <c r="BB34" s="170"/>
      <c r="BC34" s="171"/>
      <c r="BD34" s="171"/>
      <c r="BE34" s="171"/>
      <c r="BF34" s="171"/>
      <c r="BG34" s="171"/>
      <c r="BH34" s="171"/>
      <c r="CA34" s="169"/>
      <c r="CB34" s="169"/>
      <c r="CC34" s="169"/>
      <c r="CD34" s="169"/>
    </row>
    <row r="35" spans="1:82" ht="37.15" customHeight="1" x14ac:dyDescent="0.2">
      <c r="A35" s="129" t="s">
        <v>158</v>
      </c>
      <c r="B35" s="130">
        <f>DATE(YEAR(O1),MONTH(N1)+2,DAY(A1))</f>
        <v>2132</v>
      </c>
      <c r="C35" s="130" t="s">
        <v>1</v>
      </c>
      <c r="D35" s="131" t="s">
        <v>120</v>
      </c>
      <c r="E35" s="131" t="s">
        <v>130</v>
      </c>
      <c r="F35" s="131" t="s">
        <v>58</v>
      </c>
      <c r="G35" s="131" t="s">
        <v>74</v>
      </c>
      <c r="H35" s="131" t="s">
        <v>81</v>
      </c>
      <c r="I35" s="131" t="s">
        <v>92</v>
      </c>
      <c r="J35" s="131" t="s">
        <v>99</v>
      </c>
      <c r="K35" s="131" t="s">
        <v>109</v>
      </c>
      <c r="L35" s="131" t="s">
        <v>142</v>
      </c>
      <c r="M35" s="131" t="s">
        <v>53</v>
      </c>
      <c r="N35" s="131" t="s">
        <v>159</v>
      </c>
      <c r="O35" s="131" t="s">
        <v>55</v>
      </c>
      <c r="P35" s="134" t="s">
        <v>160</v>
      </c>
      <c r="Q35" s="135"/>
      <c r="R35" s="131"/>
      <c r="S35" s="136"/>
      <c r="T35" s="137"/>
      <c r="U35" s="129" t="s">
        <v>158</v>
      </c>
      <c r="V35" s="130">
        <f>DATE(YEAR(O1),MONTH(N1)+3,DAY(A1))</f>
        <v>2162</v>
      </c>
      <c r="W35" s="130" t="s">
        <v>1</v>
      </c>
      <c r="X35" s="131" t="s">
        <v>120</v>
      </c>
      <c r="Y35" s="131" t="s">
        <v>130</v>
      </c>
      <c r="Z35" s="131" t="s">
        <v>58</v>
      </c>
      <c r="AA35" s="131" t="s">
        <v>74</v>
      </c>
      <c r="AB35" s="131" t="s">
        <v>81</v>
      </c>
      <c r="AC35" s="131" t="s">
        <v>92</v>
      </c>
      <c r="AD35" s="131" t="s">
        <v>99</v>
      </c>
      <c r="AE35" s="131" t="s">
        <v>109</v>
      </c>
      <c r="AF35" s="131" t="s">
        <v>142</v>
      </c>
      <c r="AG35" s="131" t="s">
        <v>53</v>
      </c>
      <c r="AH35" s="131" t="s">
        <v>159</v>
      </c>
      <c r="AI35" s="131" t="s">
        <v>55</v>
      </c>
      <c r="AJ35" s="134" t="s">
        <v>160</v>
      </c>
      <c r="AL35" s="137"/>
      <c r="AM35" s="172"/>
      <c r="AN35" s="172"/>
      <c r="AO35" s="172"/>
      <c r="AP35" s="172"/>
      <c r="AQ35" s="172"/>
      <c r="AR35" s="172"/>
      <c r="AT35" s="137"/>
      <c r="AU35" s="172"/>
      <c r="AV35" s="172"/>
      <c r="AW35" s="172"/>
      <c r="AX35" s="172"/>
      <c r="AY35" s="172"/>
      <c r="AZ35" s="172"/>
      <c r="BB35" s="137"/>
      <c r="BC35" s="172"/>
      <c r="BD35" s="172"/>
      <c r="BE35" s="172"/>
      <c r="BF35" s="172"/>
      <c r="BG35" s="172"/>
      <c r="BH35" s="172"/>
      <c r="CA35" s="169"/>
      <c r="CB35" s="169"/>
      <c r="CC35" s="169"/>
      <c r="CD35" s="169"/>
    </row>
    <row r="36" spans="1:82" ht="16.899999999999999" customHeight="1" x14ac:dyDescent="0.2">
      <c r="A36" s="138">
        <f t="shared" ref="A36:A66" si="4">IFERROR(_xlfn.ISOWEEKNUM(B36),"")</f>
        <v>44</v>
      </c>
      <c r="B36" s="139">
        <f>DATE(O1,MONTH(B35),1)</f>
        <v>45231</v>
      </c>
      <c r="C36" s="140" t="str">
        <f>+IFERROR(INDEX('Parametrage base'!$B:$B,MATCH(B36,'Parametrage base'!$C:$C,0)),"")</f>
        <v>Férié</v>
      </c>
      <c r="D36" s="141" t="str">
        <f>+IFERROR(INDEX('Parametrage base'!C:C,MATCH(C36,'Parametrage base'!F:F,0)),"")</f>
        <v/>
      </c>
      <c r="E36" s="141" t="str">
        <f>IFERROR(INDEX('Parametrage base'!$H:$H,MATCH(B36,'Parametrage base'!$J:$J,0)),"")</f>
        <v/>
      </c>
      <c r="F36" s="141" t="str">
        <f>IFERROR(INDEX('Parametrage base'!$K:$K,MATCH($A36,'Parametrage base'!$M:$M,0)),"")</f>
        <v/>
      </c>
      <c r="G36" s="141" t="str">
        <f>IFERROR(INDEX('Parametrage base'!$Q:$Q,MATCH($A36,'Parametrage base'!$S:$S,0)),"")</f>
        <v/>
      </c>
      <c r="H36" s="141" t="str">
        <f>IFERROR(INDEX('Parametrage base'!$N:$N,MATCH($A36,'Parametrage base'!$P:$P,0)),"")</f>
        <v/>
      </c>
      <c r="I36" s="141" t="str">
        <f>IFERROR(INDEX('Parametrage base'!$W:$W,MATCH($A36,'Parametrage base'!$Y:$Y,0)),"")</f>
        <v/>
      </c>
      <c r="J36" s="141" t="str">
        <f>IFERROR(INDEX('Parametrage base'!$T:$T,MATCH($A36,'Parametrage base'!$V:$V,0)),"")</f>
        <v/>
      </c>
      <c r="K36" s="141" t="str">
        <f>IFERROR(INDEX('Parametrage base'!$Z:$Z,MATCH($A36,'Parametrage base'!$AB:$AB,0)),"")</f>
        <v/>
      </c>
      <c r="L36" s="141" t="str">
        <f>IFERROR(INDEX('Parametrage base'!$AC:$AC,MATCH($A36,'Parametrage base'!$AE:$AE,0)),"")</f>
        <v/>
      </c>
      <c r="M36" s="141" t="str">
        <f>IFERROR(INDEX('Parametrage base'!$AF:$AF,MATCH($A36,'Parametrage base'!$AH:$AH,0)),"")</f>
        <v/>
      </c>
      <c r="N36" s="142" t="str">
        <f>IFERROR(INDEX(Parametrage!E:E,MATCH(C36,Parametrage!G:G,0)),"")</f>
        <v/>
      </c>
      <c r="O36" s="142" t="str">
        <f>IFERROR(INDEX(Parametrage!J:J,MATCH(C36,Parametrage!K:K,0)),"")</f>
        <v/>
      </c>
      <c r="P36" s="143" t="str">
        <f>IFERROR(INDEX(Parametrage!H:H,MATCH(C36,Parametrage!I:I,0)),"")</f>
        <v/>
      </c>
      <c r="Q36" s="144"/>
      <c r="R36" s="141"/>
      <c r="S36" s="145"/>
      <c r="T36" s="115" t="str">
        <f>IFERROR(INDEX(Parametrage!L:L,MATCH(C36,Parametrage!M:M,0)),"")</f>
        <v/>
      </c>
      <c r="U36" s="138">
        <f t="shared" ref="U36:U66" si="5">IFERROR(_xlfn.ISOWEEKNUM(V36),"")</f>
        <v>48</v>
      </c>
      <c r="V36" s="139">
        <f>DATE(O1,MONTH(V35),1)</f>
        <v>45261</v>
      </c>
      <c r="W36" s="140" t="str">
        <f>+IFERROR(INDEX('Parametrage base'!$B:$B,MATCH(V36,'Parametrage base'!$C:$C,0)),"")</f>
        <v/>
      </c>
      <c r="X36" s="141" t="str">
        <f>IFERROR(INDEX('Parametrage base'!$H:$H,MATCH(U36,'Parametrage base'!$J:$J,0)),"")</f>
        <v/>
      </c>
      <c r="Y36" s="141" t="str">
        <f>IFERROR(INDEX('Parametrage base'!$K:$K,MATCH($U36,'Parametrage base'!$M:$M,0)),"")</f>
        <v/>
      </c>
      <c r="Z36" s="141" t="str">
        <f>IFERROR(INDEX('Parametrage base'!$N:$N,MATCH($U36,'Parametrage base'!$P:$P,0)),"")</f>
        <v>PFMP 2pro1</v>
      </c>
      <c r="AA36" s="141" t="str">
        <f>IFERROR(INDEX('Parametrage base'!$Q:$Q,MATCH($U36,'Parametrage base'!$S:$S,0)),"")</f>
        <v>PFMP 2pro2</v>
      </c>
      <c r="AB36" s="141" t="str">
        <f>IFERROR(INDEX('Parametrage base'!$T:$T,MATCH($U36,'Parametrage base'!$V:$V,0)),"")</f>
        <v/>
      </c>
      <c r="AC36" s="141" t="str">
        <f>IFERROR(INDEX('Parametrage base'!$W:$W,MATCH($U36,'Parametrage base'!$Y:$Y,0)),"")</f>
        <v/>
      </c>
      <c r="AD36" s="141" t="str">
        <f>IFERROR(INDEX('Parametrage base'!$Z:$Z,MATCH($U36,'Parametrage base'!$AB:$AB,0)),"")</f>
        <v/>
      </c>
      <c r="AE36" s="141" t="str">
        <f>IFERROR(INDEX('Parametrage base'!$AC:$AC,MATCH($U36,'Parametrage base'!$AE:$AE,0)),"")</f>
        <v>PFMP Tpro2</v>
      </c>
      <c r="AF36" s="141" t="str">
        <f>IFERROR(INDEX('Parametrage base'!$AF:$AF,MATCH($U36,'Parametrage base'!$AH:$AH,0)),"")</f>
        <v/>
      </c>
      <c r="AG36" s="141" t="str">
        <f>IFERROR(INDEX(Parametrage!$D:$D,MATCH(V36,Parametrage!$F:$F,0)),"")</f>
        <v/>
      </c>
      <c r="AH36" s="142" t="str">
        <f>IFERROR(INDEX(Parametrage!$I:$I,MATCH(V36,Parametrage!$J:$J,0)),"")</f>
        <v/>
      </c>
      <c r="AI36" s="142" t="str">
        <f>IFERROR(INDEX(Parametrage!$G:$G,MATCH(V36,Parametrage!$H:$H,0)),"")</f>
        <v/>
      </c>
      <c r="AJ36" s="143" t="str">
        <f>IFERROR(INDEX(Parametrage!$K:$K,MATCH(V36,Parametrage!$L:$L,0)),"")</f>
        <v/>
      </c>
      <c r="AL36" s="173"/>
      <c r="AM36" s="148"/>
      <c r="AN36" s="148"/>
      <c r="AO36" s="148"/>
      <c r="AP36" s="148"/>
      <c r="AQ36" s="148"/>
      <c r="AR36" s="148"/>
      <c r="AT36" s="173"/>
      <c r="AU36" s="148"/>
      <c r="AV36" s="148"/>
      <c r="AW36" s="148"/>
      <c r="AX36" s="148"/>
      <c r="AY36" s="148"/>
      <c r="AZ36" s="148"/>
      <c r="BB36" s="173"/>
      <c r="BC36" s="148"/>
      <c r="BD36" s="148"/>
      <c r="BE36" s="148"/>
      <c r="BF36" s="148"/>
      <c r="BG36" s="148"/>
      <c r="BH36" s="148"/>
      <c r="CA36" s="169"/>
      <c r="CB36" s="169"/>
      <c r="CC36" s="169"/>
      <c r="CD36" s="169"/>
    </row>
    <row r="37" spans="1:82" ht="16.899999999999999" customHeight="1" x14ac:dyDescent="0.2">
      <c r="A37" s="150">
        <f t="shared" si="4"/>
        <v>44</v>
      </c>
      <c r="B37" s="151">
        <f t="shared" ref="B37:B66" si="6">IF(B36&lt;&gt;"", IF(MONTH(B36+1)=MONTH($B$36), B36+1, ""),"")</f>
        <v>45232</v>
      </c>
      <c r="C37" s="152" t="str">
        <f>+IFERROR(INDEX('Parametrage base'!$B:$B,MATCH(B37,'Parametrage base'!$C:$C,0)),"")</f>
        <v>Vacances</v>
      </c>
      <c r="D37" s="153" t="str">
        <f>IFERROR(INDEX('Parametrage base'!H:H,MATCH(A37,'Parametrage base'!J:J,0)),"")</f>
        <v/>
      </c>
      <c r="E37" s="153" t="str">
        <f>IFERROR(INDEX('Parametrage base'!$K:$K,MATCH($A37,'Parametrage base'!$M:$M,0)),"")</f>
        <v/>
      </c>
      <c r="F37" s="153" t="str">
        <f>IFERROR(INDEX('Parametrage base'!$N:$N,MATCH($A37,'Parametrage base'!$P:$P,0)),"")</f>
        <v/>
      </c>
      <c r="G37" s="153" t="str">
        <f>IFERROR(INDEX('Parametrage base'!$Q:$Q,MATCH($A37,'Parametrage base'!$S:$S,0)),"")</f>
        <v/>
      </c>
      <c r="H37" s="153" t="str">
        <f>IFERROR(INDEX('Parametrage base'!$T:$T,MATCH($A37,'Parametrage base'!$V:$V,0)),"")</f>
        <v/>
      </c>
      <c r="I37" s="153" t="str">
        <f>IFERROR(INDEX('Parametrage base'!$W:$W,MATCH($A37,'Parametrage base'!$Y:$Y,0)),"")</f>
        <v/>
      </c>
      <c r="J37" s="153" t="str">
        <f>IFERROR(INDEX('Parametrage base'!$Z:$Z,MATCH($A37,'Parametrage base'!$AB:$AB,0)),"")</f>
        <v/>
      </c>
      <c r="K37" s="141" t="str">
        <f>IFERROR(INDEX('Parametrage base'!$AC:$AC,MATCH($A37,'Parametrage base'!$AE:$AE,0)),"")</f>
        <v/>
      </c>
      <c r="L37" s="153" t="str">
        <f>IFERROR(INDEX('Parametrage base'!$AF:$AF,MATCH($A37,'Parametrage base'!$AH:$AH,0)),"")</f>
        <v/>
      </c>
      <c r="M37" s="153" t="str">
        <f>IFERROR(INDEX(Parametrage!$D:$D,MATCH(B37,Parametrage!$F:$F,0)),"")</f>
        <v/>
      </c>
      <c r="N37" s="153" t="str">
        <f>IFERROR(INDEX(Parametrage!$I:$I,MATCH(B37,Parametrage!$J:$J,0)),"")</f>
        <v/>
      </c>
      <c r="O37" s="154" t="str">
        <f>IFERROR(INDEX(Parametrage!$G:$G,MATCH(B37,Parametrage!$H:$H,0)),"")</f>
        <v/>
      </c>
      <c r="P37" s="155" t="str">
        <f>IFERROR(INDEX(Parametrage!$K:$K,MATCH(B37,Parametrage!$L:$L,0)),"")</f>
        <v/>
      </c>
      <c r="Q37" s="156"/>
      <c r="R37" s="153"/>
      <c r="S37" s="157"/>
      <c r="U37" s="150">
        <f t="shared" si="5"/>
        <v>48</v>
      </c>
      <c r="V37" s="151">
        <f t="shared" ref="V37:V66" si="7">IF(V36&lt;&gt;"", IF(MONTH(V36+1)=MONTH($V$36), V36+1, ""),"")</f>
        <v>45262</v>
      </c>
      <c r="W37" s="152" t="str">
        <f>+IFERROR(INDEX('Parametrage base'!$B:$B,MATCH(V37,'Parametrage base'!$C:$C,0)),"")</f>
        <v/>
      </c>
      <c r="X37" s="153" t="str">
        <f>IFERROR(INDEX('Parametrage base'!$H:$H,MATCH(U37,'Parametrage base'!$J:$J,0)),"")</f>
        <v/>
      </c>
      <c r="Y37" s="153" t="str">
        <f>IFERROR(INDEX('Parametrage base'!$K:$K,MATCH($U37,'Parametrage base'!$M:$M,0)),"")</f>
        <v/>
      </c>
      <c r="Z37" s="153" t="str">
        <f>IFERROR(INDEX('Parametrage base'!$N:$N,MATCH($U37,'Parametrage base'!$P:$P,0)),"")</f>
        <v>PFMP 2pro1</v>
      </c>
      <c r="AA37" s="153" t="str">
        <f>IFERROR(INDEX('Parametrage base'!$Q:$Q,MATCH($U37,'Parametrage base'!$S:$S,0)),"")</f>
        <v>PFMP 2pro2</v>
      </c>
      <c r="AB37" s="153" t="str">
        <f>IFERROR(INDEX('Parametrage base'!$T:$T,MATCH($U37,'Parametrage base'!$V:$V,0)),"")</f>
        <v/>
      </c>
      <c r="AC37" s="153" t="str">
        <f>IFERROR(INDEX('Parametrage base'!$W:$W,MATCH($U37,'Parametrage base'!$Y:$Y,0)),"")</f>
        <v/>
      </c>
      <c r="AD37" s="153" t="str">
        <f>IFERROR(INDEX('Parametrage base'!$Z:$Z,MATCH($U37,'Parametrage base'!$AB:$AB,0)),"")</f>
        <v/>
      </c>
      <c r="AE37" s="153" t="str">
        <f>IFERROR(INDEX('Parametrage base'!$AC:$AC,MATCH($U37,'Parametrage base'!$AE:$AE,0)),"")</f>
        <v>PFMP Tpro2</v>
      </c>
      <c r="AF37" s="153" t="str">
        <f>IFERROR(INDEX('Parametrage base'!$AF:$AF,MATCH($U37,'Parametrage base'!$AH:$AH,0)),"")</f>
        <v/>
      </c>
      <c r="AG37" s="153" t="str">
        <f>IFERROR(INDEX(Parametrage!$D:$D,MATCH(V37,Parametrage!$F:$F,0)),"")</f>
        <v/>
      </c>
      <c r="AH37" s="153" t="str">
        <f>IFERROR(INDEX(Parametrage!$I:$I,MATCH(V37,Parametrage!$J:$J,0)),"")</f>
        <v/>
      </c>
      <c r="AI37" s="154" t="str">
        <f>IFERROR(INDEX(Parametrage!$G:$G,MATCH(V37,Parametrage!$H:$H,0)),"")</f>
        <v/>
      </c>
      <c r="AJ37" s="155" t="str">
        <f>IFERROR(INDEX(Parametrage!$K:$K,MATCH(V37,Parametrage!$L:$L,0)),"")</f>
        <v/>
      </c>
      <c r="AL37" s="173"/>
      <c r="AM37" s="148"/>
      <c r="AN37" s="148"/>
      <c r="AO37" s="148"/>
      <c r="AP37" s="148"/>
      <c r="AQ37" s="148"/>
      <c r="AR37" s="148"/>
      <c r="AT37" s="173"/>
      <c r="AU37" s="148"/>
      <c r="AV37" s="148"/>
      <c r="AW37" s="148"/>
      <c r="AX37" s="148"/>
      <c r="AY37" s="148"/>
      <c r="AZ37" s="148"/>
      <c r="BB37" s="173"/>
      <c r="BC37" s="148"/>
      <c r="BD37" s="148"/>
      <c r="BE37" s="148"/>
      <c r="BF37" s="148"/>
      <c r="BG37" s="148"/>
      <c r="BH37" s="148"/>
      <c r="CA37" s="169"/>
      <c r="CB37" s="169"/>
      <c r="CC37" s="169"/>
      <c r="CD37" s="169"/>
    </row>
    <row r="38" spans="1:82" ht="16.899999999999999" customHeight="1" x14ac:dyDescent="0.2">
      <c r="A38" s="150">
        <f t="shared" si="4"/>
        <v>44</v>
      </c>
      <c r="B38" s="151">
        <f t="shared" si="6"/>
        <v>45233</v>
      </c>
      <c r="C38" s="152" t="str">
        <f>+IFERROR(INDEX('Parametrage base'!$B:$B,MATCH(B38,'Parametrage base'!$C:$C,0)),"")</f>
        <v>Vacances</v>
      </c>
      <c r="D38" s="153" t="str">
        <f>IFERROR(INDEX('Parametrage base'!H:H,MATCH(A38,'Parametrage base'!J:J,0)),"")</f>
        <v/>
      </c>
      <c r="E38" s="153" t="str">
        <f>IFERROR(INDEX('Parametrage base'!$K:$K,MATCH($A38,'Parametrage base'!$M:$M,0)),"")</f>
        <v/>
      </c>
      <c r="F38" s="153" t="str">
        <f>IFERROR(INDEX('Parametrage base'!$N:$N,MATCH($A38,'Parametrage base'!$P:$P,0)),"")</f>
        <v/>
      </c>
      <c r="G38" s="153" t="str">
        <f>IFERROR(INDEX('Parametrage base'!$Q:$Q,MATCH($A38,'Parametrage base'!$S:$S,0)),"")</f>
        <v/>
      </c>
      <c r="H38" s="153" t="str">
        <f>IFERROR(INDEX('Parametrage base'!$T:$T,MATCH($A38,'Parametrage base'!$V:$V,0)),"")</f>
        <v/>
      </c>
      <c r="I38" s="153" t="str">
        <f>IFERROR(INDEX('Parametrage base'!$W:$W,MATCH($A38,'Parametrage base'!$Y:$Y,0)),"")</f>
        <v/>
      </c>
      <c r="J38" s="153" t="str">
        <f>IFERROR(INDEX('Parametrage base'!$Z:$Z,MATCH($A38,'Parametrage base'!$AB:$AB,0)),"")</f>
        <v/>
      </c>
      <c r="K38" s="141" t="str">
        <f>IFERROR(INDEX('Parametrage base'!$AC:$AC,MATCH($A38,'Parametrage base'!$AE:$AE,0)),"")</f>
        <v/>
      </c>
      <c r="L38" s="153" t="str">
        <f>IFERROR(INDEX('Parametrage base'!$AF:$AF,MATCH($A38,'Parametrage base'!$AH:$AH,0)),"")</f>
        <v/>
      </c>
      <c r="M38" s="153" t="str">
        <f>IFERROR(INDEX(Parametrage!$D:$D,MATCH(B38,Parametrage!$F:$F,0)),"")</f>
        <v/>
      </c>
      <c r="N38" s="153" t="str">
        <f>IFERROR(INDEX(Parametrage!$I:$I,MATCH(B38,Parametrage!$J:$J,0)),"")</f>
        <v/>
      </c>
      <c r="O38" s="154" t="str">
        <f>IFERROR(INDEX(Parametrage!$G:$G,MATCH(B38,Parametrage!$H:$H,0)),"")</f>
        <v/>
      </c>
      <c r="P38" s="155" t="str">
        <f>IFERROR(INDEX(Parametrage!$K:$K,MATCH(B38,Parametrage!$L:$L,0)),"")</f>
        <v/>
      </c>
      <c r="Q38" s="156"/>
      <c r="R38" s="153"/>
      <c r="S38" s="157"/>
      <c r="U38" s="150">
        <f t="shared" si="5"/>
        <v>48</v>
      </c>
      <c r="V38" s="151">
        <f t="shared" si="7"/>
        <v>45263</v>
      </c>
      <c r="W38" s="152" t="str">
        <f>+IFERROR(INDEX('Parametrage base'!$B:$B,MATCH(V38,'Parametrage base'!$C:$C,0)),"")</f>
        <v/>
      </c>
      <c r="X38" s="153" t="str">
        <f>IFERROR(INDEX('Parametrage base'!$H:$H,MATCH(U38,'Parametrage base'!$J:$J,0)),"")</f>
        <v/>
      </c>
      <c r="Y38" s="153" t="str">
        <f>IFERROR(INDEX('Parametrage base'!$K:$K,MATCH($U38,'Parametrage base'!$M:$M,0)),"")</f>
        <v/>
      </c>
      <c r="Z38" s="153" t="str">
        <f>IFERROR(INDEX('Parametrage base'!$N:$N,MATCH($U38,'Parametrage base'!$P:$P,0)),"")</f>
        <v>PFMP 2pro1</v>
      </c>
      <c r="AA38" s="153" t="str">
        <f>IFERROR(INDEX('Parametrage base'!$Q:$Q,MATCH($U38,'Parametrage base'!$S:$S,0)),"")</f>
        <v>PFMP 2pro2</v>
      </c>
      <c r="AB38" s="153" t="str">
        <f>IFERROR(INDEX('Parametrage base'!$T:$T,MATCH($U38,'Parametrage base'!$V:$V,0)),"")</f>
        <v/>
      </c>
      <c r="AC38" s="153" t="str">
        <f>IFERROR(INDEX('Parametrage base'!$W:$W,MATCH($U38,'Parametrage base'!$Y:$Y,0)),"")</f>
        <v/>
      </c>
      <c r="AD38" s="153" t="str">
        <f>IFERROR(INDEX('Parametrage base'!$Z:$Z,MATCH($U38,'Parametrage base'!$AB:$AB,0)),"")</f>
        <v/>
      </c>
      <c r="AE38" s="153" t="str">
        <f>IFERROR(INDEX('Parametrage base'!$AC:$AC,MATCH($U38,'Parametrage base'!$AE:$AE,0)),"")</f>
        <v>PFMP Tpro2</v>
      </c>
      <c r="AF38" s="153" t="str">
        <f>IFERROR(INDEX('Parametrage base'!$AF:$AF,MATCH($U38,'Parametrage base'!$AH:$AH,0)),"")</f>
        <v/>
      </c>
      <c r="AG38" s="153" t="str">
        <f>IFERROR(INDEX(Parametrage!$D:$D,MATCH(V38,Parametrage!$F:$F,0)),"")</f>
        <v/>
      </c>
      <c r="AH38" s="153" t="str">
        <f>IFERROR(INDEX(Parametrage!$I:$I,MATCH(V38,Parametrage!$J:$J,0)),"")</f>
        <v/>
      </c>
      <c r="AI38" s="154" t="str">
        <f>IFERROR(INDEX(Parametrage!$G:$G,MATCH(V38,Parametrage!$H:$H,0)),"")</f>
        <v/>
      </c>
      <c r="AJ38" s="155" t="str">
        <f>IFERROR(INDEX(Parametrage!$K:$K,MATCH(V38,Parametrage!$L:$L,0)),"")</f>
        <v/>
      </c>
      <c r="AL38" s="173"/>
      <c r="AM38" s="148"/>
      <c r="AN38" s="148"/>
      <c r="AO38" s="148"/>
      <c r="AP38" s="148"/>
      <c r="AQ38" s="148"/>
      <c r="AR38" s="148"/>
      <c r="AT38" s="173"/>
      <c r="AU38" s="148"/>
      <c r="AV38" s="148"/>
      <c r="AW38" s="148"/>
      <c r="AX38" s="148"/>
      <c r="AY38" s="148"/>
      <c r="AZ38" s="148"/>
      <c r="BB38" s="173"/>
      <c r="BC38" s="148"/>
      <c r="BD38" s="148"/>
      <c r="BE38" s="148"/>
      <c r="BF38" s="148"/>
      <c r="BG38" s="148"/>
      <c r="BH38" s="148"/>
      <c r="CA38" s="169"/>
      <c r="CB38" s="169"/>
      <c r="CC38" s="169"/>
      <c r="CD38" s="169"/>
    </row>
    <row r="39" spans="1:82" ht="16.899999999999999" customHeight="1" x14ac:dyDescent="0.2">
      <c r="A39" s="150">
        <f t="shared" si="4"/>
        <v>44</v>
      </c>
      <c r="B39" s="151">
        <f t="shared" si="6"/>
        <v>45234</v>
      </c>
      <c r="C39" s="152" t="str">
        <f>+IFERROR(INDEX('Parametrage base'!$B:$B,MATCH(B39,'Parametrage base'!$C:$C,0)),"")</f>
        <v>Vacances</v>
      </c>
      <c r="D39" s="153" t="str">
        <f>IFERROR(INDEX('Parametrage base'!H:H,MATCH(A39,'Parametrage base'!J:J,0)),"")</f>
        <v/>
      </c>
      <c r="E39" s="153" t="str">
        <f>IFERROR(INDEX('Parametrage base'!$K:$K,MATCH($A39,'Parametrage base'!$M:$M,0)),"")</f>
        <v/>
      </c>
      <c r="F39" s="153" t="str">
        <f>IFERROR(INDEX('Parametrage base'!$N:$N,MATCH($A39,'Parametrage base'!$P:$P,0)),"")</f>
        <v/>
      </c>
      <c r="G39" s="153" t="str">
        <f>IFERROR(INDEX('Parametrage base'!$Q:$Q,MATCH($A39,'Parametrage base'!$S:$S,0)),"")</f>
        <v/>
      </c>
      <c r="H39" s="153" t="str">
        <f>IFERROR(INDEX('Parametrage base'!$T:$T,MATCH($A39,'Parametrage base'!$V:$V,0)),"")</f>
        <v/>
      </c>
      <c r="I39" s="153" t="str">
        <f>IFERROR(INDEX('Parametrage base'!$W:$W,MATCH($A39,'Parametrage base'!$Y:$Y,0)),"")</f>
        <v/>
      </c>
      <c r="J39" s="153" t="str">
        <f>IFERROR(INDEX('Parametrage base'!$Z:$Z,MATCH($A39,'Parametrage base'!$AB:$AB,0)),"")</f>
        <v/>
      </c>
      <c r="K39" s="141" t="str">
        <f>IFERROR(INDEX('Parametrage base'!$AC:$AC,MATCH($A39,'Parametrage base'!$AE:$AE,0)),"")</f>
        <v/>
      </c>
      <c r="L39" s="153" t="str">
        <f>IFERROR(INDEX('Parametrage base'!$AF:$AF,MATCH($A39,'Parametrage base'!$AH:$AH,0)),"")</f>
        <v/>
      </c>
      <c r="M39" s="153" t="str">
        <f>IFERROR(INDEX(Parametrage!$D:$D,MATCH(B39,Parametrage!$F:$F,0)),"")</f>
        <v/>
      </c>
      <c r="N39" s="153" t="str">
        <f>IFERROR(INDEX(Parametrage!$I:$I,MATCH(B39,Parametrage!$J:$J,0)),"")</f>
        <v/>
      </c>
      <c r="O39" s="154" t="str">
        <f>IFERROR(INDEX(Parametrage!$G:$G,MATCH(B39,Parametrage!$H:$H,0)),"")</f>
        <v/>
      </c>
      <c r="P39" s="155" t="str">
        <f>IFERROR(INDEX(Parametrage!$K:$K,MATCH(B39,Parametrage!$L:$L,0)),"")</f>
        <v/>
      </c>
      <c r="Q39" s="156"/>
      <c r="R39" s="153"/>
      <c r="S39" s="157"/>
      <c r="U39" s="150">
        <f t="shared" si="5"/>
        <v>49</v>
      </c>
      <c r="V39" s="151">
        <f t="shared" si="7"/>
        <v>45264</v>
      </c>
      <c r="W39" s="152" t="str">
        <f>+IFERROR(INDEX('Parametrage base'!$B:$B,MATCH(V39,'Parametrage base'!$C:$C,0)),"")</f>
        <v/>
      </c>
      <c r="X39" s="153" t="str">
        <f>IFERROR(INDEX('Parametrage base'!$H:$H,MATCH(U39,'Parametrage base'!$J:$J,0)),"")</f>
        <v>PFMP 1cuis</v>
      </c>
      <c r="Y39" s="153" t="str">
        <f>IFERROR(INDEX('Parametrage base'!$K:$K,MATCH($U39,'Parametrage base'!$M:$M,0)),"")</f>
        <v/>
      </c>
      <c r="Z39" s="153" t="str">
        <f>IFERROR(INDEX('Parametrage base'!$N:$N,MATCH($U39,'Parametrage base'!$P:$P,0)),"")</f>
        <v>PFMP 2pro1</v>
      </c>
      <c r="AA39" s="153" t="str">
        <f>IFERROR(INDEX('Parametrage base'!$Q:$Q,MATCH($U39,'Parametrage base'!$S:$S,0)),"")</f>
        <v>PFMP 2pro2</v>
      </c>
      <c r="AB39" s="153" t="str">
        <f>IFERROR(INDEX('Parametrage base'!$T:$T,MATCH($U39,'Parametrage base'!$V:$V,0)),"")</f>
        <v/>
      </c>
      <c r="AC39" s="153" t="str">
        <f>IFERROR(INDEX('Parametrage base'!$W:$W,MATCH($U39,'Parametrage base'!$Y:$Y,0)),"")</f>
        <v/>
      </c>
      <c r="AD39" s="153" t="str">
        <f>IFERROR(INDEX('Parametrage base'!$Z:$Z,MATCH($U39,'Parametrage base'!$AB:$AB,0)),"")</f>
        <v/>
      </c>
      <c r="AE39" s="153" t="str">
        <f>IFERROR(INDEX('Parametrage base'!$AC:$AC,MATCH($U39,'Parametrage base'!$AE:$AE,0)),"")</f>
        <v/>
      </c>
      <c r="AF39" s="153" t="str">
        <f>IFERROR(INDEX('Parametrage base'!$AF:$AF,MATCH($U39,'Parametrage base'!$AH:$AH,0)),"")</f>
        <v/>
      </c>
      <c r="AG39" s="153" t="str">
        <f>IFERROR(INDEX(Parametrage!$D:$D,MATCH(V39,Parametrage!$F:$F,0)),"")</f>
        <v/>
      </c>
      <c r="AH39" s="153" t="str">
        <f>IFERROR(INDEX(Parametrage!$I:$I,MATCH(V39,Parametrage!$J:$J,0)),"")</f>
        <v/>
      </c>
      <c r="AI39" s="154" t="str">
        <f>IFERROR(INDEX(Parametrage!$G:$G,MATCH(V39,Parametrage!$H:$H,0)),"")</f>
        <v/>
      </c>
      <c r="AJ39" s="155" t="str">
        <f>IFERROR(INDEX(Parametrage!$K:$K,MATCH(V39,Parametrage!$L:$L,0)),"")</f>
        <v/>
      </c>
      <c r="AL39" s="173"/>
      <c r="AM39" s="148"/>
      <c r="AN39" s="148"/>
      <c r="AO39" s="148"/>
      <c r="AP39" s="148"/>
      <c r="AQ39" s="148"/>
      <c r="AR39" s="148"/>
      <c r="AT39" s="173"/>
      <c r="AU39" s="148"/>
      <c r="AV39" s="148"/>
      <c r="AW39" s="148"/>
      <c r="AX39" s="148"/>
      <c r="AY39" s="148"/>
      <c r="AZ39" s="148"/>
      <c r="BB39" s="173"/>
      <c r="BC39" s="148"/>
      <c r="BD39" s="148"/>
      <c r="BE39" s="148"/>
      <c r="BF39" s="148"/>
      <c r="BG39" s="148"/>
      <c r="BH39" s="148"/>
      <c r="CA39" s="169"/>
      <c r="CB39" s="169"/>
      <c r="CC39" s="169"/>
      <c r="CD39" s="169"/>
    </row>
    <row r="40" spans="1:82" ht="16.899999999999999" customHeight="1" x14ac:dyDescent="0.2">
      <c r="A40" s="150">
        <f t="shared" si="4"/>
        <v>44</v>
      </c>
      <c r="B40" s="151">
        <f t="shared" si="6"/>
        <v>45235</v>
      </c>
      <c r="C40" s="152" t="str">
        <f>+IFERROR(INDEX('Parametrage base'!$B:$B,MATCH(B40,'Parametrage base'!$C:$C,0)),"")</f>
        <v>Vacances</v>
      </c>
      <c r="D40" s="153" t="str">
        <f>IFERROR(INDEX('Parametrage base'!H:H,MATCH(A40,'Parametrage base'!J:J,0)),"")</f>
        <v/>
      </c>
      <c r="E40" s="153" t="str">
        <f>IFERROR(INDEX('Parametrage base'!$K:$K,MATCH($A40,'Parametrage base'!$M:$M,0)),"")</f>
        <v/>
      </c>
      <c r="F40" s="153" t="str">
        <f>IFERROR(INDEX('Parametrage base'!$N:$N,MATCH($A40,'Parametrage base'!$P:$P,0)),"")</f>
        <v/>
      </c>
      <c r="G40" s="153" t="str">
        <f>IFERROR(INDEX('Parametrage base'!$Q:$Q,MATCH($A40,'Parametrage base'!$S:$S,0)),"")</f>
        <v/>
      </c>
      <c r="H40" s="153" t="str">
        <f>IFERROR(INDEX('Parametrage base'!$T:$T,MATCH($A40,'Parametrage base'!$V:$V,0)),"")</f>
        <v/>
      </c>
      <c r="I40" s="153" t="str">
        <f>IFERROR(INDEX('Parametrage base'!$W:$W,MATCH($A40,'Parametrage base'!$Y:$Y,0)),"")</f>
        <v/>
      </c>
      <c r="J40" s="153" t="str">
        <f>IFERROR(INDEX('Parametrage base'!$Z:$Z,MATCH($A40,'Parametrage base'!$AB:$AB,0)),"")</f>
        <v/>
      </c>
      <c r="K40" s="141" t="str">
        <f>IFERROR(INDEX('Parametrage base'!$AC:$AC,MATCH($A40,'Parametrage base'!$AE:$AE,0)),"")</f>
        <v/>
      </c>
      <c r="L40" s="153" t="str">
        <f>IFERROR(INDEX('Parametrage base'!$AF:$AF,MATCH($A40,'Parametrage base'!$AH:$AH,0)),"")</f>
        <v/>
      </c>
      <c r="M40" s="153" t="str">
        <f>IFERROR(INDEX(Parametrage!$D:$D,MATCH(B40,Parametrage!$F:$F,0)),"")</f>
        <v/>
      </c>
      <c r="N40" s="153" t="str">
        <f>IFERROR(INDEX(Parametrage!$I:$I,MATCH(B40,Parametrage!$J:$J,0)),"")</f>
        <v/>
      </c>
      <c r="O40" s="154" t="str">
        <f>IFERROR(INDEX(Parametrage!$G:$G,MATCH(B40,Parametrage!$H:$H,0)),"")</f>
        <v/>
      </c>
      <c r="P40" s="155" t="str">
        <f>IFERROR(INDEX(Parametrage!$K:$K,MATCH(B40,Parametrage!$L:$L,0)),"")</f>
        <v/>
      </c>
      <c r="Q40" s="156"/>
      <c r="R40" s="153"/>
      <c r="S40" s="157"/>
      <c r="U40" s="150">
        <f t="shared" si="5"/>
        <v>49</v>
      </c>
      <c r="V40" s="151">
        <f t="shared" si="7"/>
        <v>45265</v>
      </c>
      <c r="W40" s="152" t="str">
        <f>+IFERROR(INDEX('Parametrage base'!$B:$B,MATCH(V40,'Parametrage base'!$C:$C,0)),"")</f>
        <v/>
      </c>
      <c r="X40" s="153" t="str">
        <f>IFERROR(INDEX('Parametrage base'!$H:$H,MATCH(U40,'Parametrage base'!$J:$J,0)),"")</f>
        <v>PFMP 1cuis</v>
      </c>
      <c r="Y40" s="153" t="str">
        <f>IFERROR(INDEX('Parametrage base'!$K:$K,MATCH($U40,'Parametrage base'!$M:$M,0)),"")</f>
        <v/>
      </c>
      <c r="Z40" s="153" t="str">
        <f>IFERROR(INDEX('Parametrage base'!$N:$N,MATCH($U40,'Parametrage base'!$P:$P,0)),"")</f>
        <v>PFMP 2pro1</v>
      </c>
      <c r="AA40" s="153" t="str">
        <f>IFERROR(INDEX('Parametrage base'!$Q:$Q,MATCH($U40,'Parametrage base'!$S:$S,0)),"")</f>
        <v>PFMP 2pro2</v>
      </c>
      <c r="AB40" s="153" t="str">
        <f>IFERROR(INDEX('Parametrage base'!$T:$T,MATCH($U40,'Parametrage base'!$V:$V,0)),"")</f>
        <v/>
      </c>
      <c r="AC40" s="153" t="str">
        <f>IFERROR(INDEX('Parametrage base'!$W:$W,MATCH($U40,'Parametrage base'!$Y:$Y,0)),"")</f>
        <v/>
      </c>
      <c r="AD40" s="153" t="str">
        <f>IFERROR(INDEX('Parametrage base'!$Z:$Z,MATCH($U40,'Parametrage base'!$AB:$AB,0)),"")</f>
        <v/>
      </c>
      <c r="AE40" s="153" t="str">
        <f>IFERROR(INDEX('Parametrage base'!$AC:$AC,MATCH($U40,'Parametrage base'!$AE:$AE,0)),"")</f>
        <v/>
      </c>
      <c r="AF40" s="153" t="str">
        <f>IFERROR(INDEX('Parametrage base'!$AF:$AF,MATCH($U40,'Parametrage base'!$AH:$AH,0)),"")</f>
        <v/>
      </c>
      <c r="AG40" s="153" t="str">
        <f>IFERROR(INDEX(Parametrage!$D:$D,MATCH(V40,Parametrage!$F:$F,0)),"")</f>
        <v/>
      </c>
      <c r="AH40" s="153" t="str">
        <f>IFERROR(INDEX(Parametrage!$I:$I,MATCH(V40,Parametrage!$J:$J,0)),"")</f>
        <v/>
      </c>
      <c r="AI40" s="154" t="str">
        <f>IFERROR(INDEX(Parametrage!$G:$G,MATCH(V40,Parametrage!$H:$H,0)),"")</f>
        <v/>
      </c>
      <c r="AJ40" s="155" t="str">
        <f>IFERROR(INDEX(Parametrage!$K:$K,MATCH(V40,Parametrage!$L:$L,0)),"")</f>
        <v/>
      </c>
      <c r="AL40" s="173"/>
      <c r="AM40" s="148"/>
      <c r="AN40" s="148"/>
      <c r="AO40" s="148"/>
      <c r="AP40" s="148"/>
      <c r="AQ40" s="148"/>
      <c r="AR40" s="148"/>
      <c r="AT40" s="173"/>
      <c r="AU40" s="148"/>
      <c r="AV40" s="148"/>
      <c r="AW40" s="148"/>
      <c r="AX40" s="148"/>
      <c r="AY40" s="148"/>
      <c r="AZ40" s="148"/>
      <c r="BB40" s="173"/>
      <c r="BC40" s="148"/>
      <c r="BD40" s="148"/>
      <c r="BE40" s="148"/>
      <c r="BF40" s="148"/>
      <c r="BG40" s="148"/>
      <c r="BH40" s="148"/>
      <c r="CA40" s="169"/>
      <c r="CB40" s="169"/>
      <c r="CC40" s="169"/>
      <c r="CD40" s="169"/>
    </row>
    <row r="41" spans="1:82" ht="16.899999999999999" customHeight="1" x14ac:dyDescent="0.2">
      <c r="A41" s="150">
        <f t="shared" si="4"/>
        <v>45</v>
      </c>
      <c r="B41" s="151">
        <f t="shared" si="6"/>
        <v>45236</v>
      </c>
      <c r="C41" s="152" t="str">
        <f>+IFERROR(INDEX('Parametrage base'!$B:$B,MATCH(B41,'Parametrage base'!$C:$C,0)),"")</f>
        <v>Ouverture pédago</v>
      </c>
      <c r="D41" s="153" t="str">
        <f>IFERROR(INDEX('Parametrage base'!H:H,MATCH(A41,'Parametrage base'!J:J,0)),"")</f>
        <v/>
      </c>
      <c r="E41" s="153" t="str">
        <f>IFERROR(INDEX('Parametrage base'!$K:$K,MATCH($A41,'Parametrage base'!$M:$M,0)),"")</f>
        <v/>
      </c>
      <c r="F41" s="153" t="str">
        <f>IFERROR(INDEX('Parametrage base'!$N:$N,MATCH($A41,'Parametrage base'!$P:$P,0)),"")</f>
        <v/>
      </c>
      <c r="G41" s="153" t="str">
        <f>IFERROR(INDEX('Parametrage base'!$Q:$Q,MATCH($A41,'Parametrage base'!$S:$S,0)),"")</f>
        <v/>
      </c>
      <c r="H41" s="153" t="str">
        <f>IFERROR(INDEX('Parametrage base'!$T:$T,MATCH($A41,'Parametrage base'!$V:$V,0)),"")</f>
        <v/>
      </c>
      <c r="I41" s="153" t="str">
        <f>IFERROR(INDEX('Parametrage base'!$W:$W,MATCH($A41,'Parametrage base'!$Y:$Y,0)),"")</f>
        <v/>
      </c>
      <c r="J41" s="153" t="str">
        <f>IFERROR(INDEX('Parametrage base'!$Z:$Z,MATCH($A41,'Parametrage base'!$AB:$AB,0)),"")</f>
        <v/>
      </c>
      <c r="K41" s="153" t="str">
        <f>IFERROR(INDEX('Parametrage base'!$AC:$AC,MATCH($A41,'Parametrage base'!$AE:$AE,0)),"")</f>
        <v>PFMP Tpro2</v>
      </c>
      <c r="L41" s="153" t="str">
        <f>IFERROR(INDEX('Parametrage base'!$AF:$AF,MATCH($A41,'Parametrage base'!$AH:$AH,0)),"")</f>
        <v>PFMP MCCDR</v>
      </c>
      <c r="M41" s="153" t="str">
        <f>IFERROR(INDEX(Parametrage!$D:$D,MATCH(B41,Parametrage!$F:$F,0)),"")</f>
        <v/>
      </c>
      <c r="N41" s="153" t="str">
        <f>IFERROR(INDEX(Parametrage!$I:$I,MATCH(B41,Parametrage!$J:$J,0)),"")</f>
        <v/>
      </c>
      <c r="O41" s="154" t="str">
        <f>IFERROR(INDEX(Parametrage!$G:$G,MATCH(B41,Parametrage!$H:$H,0)),"")</f>
        <v/>
      </c>
      <c r="P41" s="155" t="str">
        <f>IFERROR(INDEX(Parametrage!$K:$K,MATCH(B41,Parametrage!$L:$L,0)),"")</f>
        <v/>
      </c>
      <c r="Q41" s="156"/>
      <c r="R41" s="153"/>
      <c r="S41" s="157"/>
      <c r="U41" s="150">
        <f t="shared" si="5"/>
        <v>49</v>
      </c>
      <c r="V41" s="151">
        <f t="shared" si="7"/>
        <v>45266</v>
      </c>
      <c r="W41" s="152" t="str">
        <f>+IFERROR(INDEX('Parametrage base'!$B:$B,MATCH(V41,'Parametrage base'!$C:$C,0)),"")</f>
        <v/>
      </c>
      <c r="X41" s="153" t="str">
        <f>IFERROR(INDEX('Parametrage base'!$H:$H,MATCH(U41,'Parametrage base'!$J:$J,0)),"")</f>
        <v>PFMP 1cuis</v>
      </c>
      <c r="Y41" s="153" t="str">
        <f>IFERROR(INDEX('Parametrage base'!$K:$K,MATCH($U41,'Parametrage base'!$M:$M,0)),"")</f>
        <v/>
      </c>
      <c r="Z41" s="153" t="str">
        <f>IFERROR(INDEX('Parametrage base'!$N:$N,MATCH($U41,'Parametrage base'!$P:$P,0)),"")</f>
        <v>PFMP 2pro1</v>
      </c>
      <c r="AA41" s="153" t="str">
        <f>IFERROR(INDEX('Parametrage base'!$Q:$Q,MATCH($U41,'Parametrage base'!$S:$S,0)),"")</f>
        <v>PFMP 2pro2</v>
      </c>
      <c r="AB41" s="153" t="str">
        <f>IFERROR(INDEX('Parametrage base'!$T:$T,MATCH($U41,'Parametrage base'!$V:$V,0)),"")</f>
        <v/>
      </c>
      <c r="AC41" s="153" t="str">
        <f>IFERROR(INDEX('Parametrage base'!$W:$W,MATCH($U41,'Parametrage base'!$Y:$Y,0)),"")</f>
        <v/>
      </c>
      <c r="AD41" s="153" t="str">
        <f>IFERROR(INDEX('Parametrage base'!$Z:$Z,MATCH($U41,'Parametrage base'!$AB:$AB,0)),"")</f>
        <v/>
      </c>
      <c r="AE41" s="153" t="str">
        <f>IFERROR(INDEX('Parametrage base'!$AC:$AC,MATCH($U41,'Parametrage base'!$AE:$AE,0)),"")</f>
        <v/>
      </c>
      <c r="AF41" s="153" t="str">
        <f>IFERROR(INDEX('Parametrage base'!$AF:$AF,MATCH($U41,'Parametrage base'!$AH:$AH,0)),"")</f>
        <v/>
      </c>
      <c r="AG41" s="153" t="str">
        <f>IFERROR(INDEX(Parametrage!$D:$D,MATCH(V41,Parametrage!$F:$F,0)),"")</f>
        <v/>
      </c>
      <c r="AH41" s="153" t="str">
        <f>IFERROR(INDEX(Parametrage!$I:$I,MATCH(V41,Parametrage!$J:$J,0)),"")</f>
        <v/>
      </c>
      <c r="AI41" s="154" t="str">
        <f>IFERROR(INDEX(Parametrage!$G:$G,MATCH(V41,Parametrage!$H:$H,0)),"")</f>
        <v/>
      </c>
      <c r="AJ41" s="155" t="str">
        <f>IFERROR(INDEX(Parametrage!$K:$K,MATCH(V41,Parametrage!$L:$L,0)),"")</f>
        <v/>
      </c>
      <c r="AL41" s="173"/>
      <c r="AM41" s="148"/>
      <c r="AN41" s="148"/>
      <c r="AO41" s="148"/>
      <c r="AP41" s="148"/>
      <c r="AQ41" s="148"/>
      <c r="AR41" s="148"/>
      <c r="AT41" s="173"/>
      <c r="AU41" s="148"/>
      <c r="AV41" s="148"/>
      <c r="AW41" s="148"/>
      <c r="AX41" s="148"/>
      <c r="AY41" s="148"/>
      <c r="AZ41" s="148"/>
      <c r="BB41" s="173"/>
      <c r="BC41" s="148"/>
      <c r="BD41" s="148"/>
      <c r="BE41" s="148"/>
      <c r="BF41" s="148"/>
      <c r="BG41" s="148"/>
      <c r="BH41" s="148"/>
      <c r="CA41" s="169"/>
      <c r="CB41" s="169"/>
      <c r="CC41" s="169"/>
      <c r="CD41" s="169"/>
    </row>
    <row r="42" spans="1:82" ht="16.899999999999999" customHeight="1" x14ac:dyDescent="0.2">
      <c r="A42" s="150">
        <f t="shared" si="4"/>
        <v>45</v>
      </c>
      <c r="B42" s="151">
        <f t="shared" si="6"/>
        <v>45237</v>
      </c>
      <c r="C42" s="152" t="str">
        <f>+IFERROR(INDEX('Parametrage base'!$B:$B,MATCH(B42,'Parametrage base'!$C:$C,0)),"")</f>
        <v/>
      </c>
      <c r="D42" s="153" t="str">
        <f>IFERROR(INDEX('Parametrage base'!H:H,MATCH(A42,'Parametrage base'!J:J,0)),"")</f>
        <v/>
      </c>
      <c r="E42" s="153" t="str">
        <f>IFERROR(INDEX('Parametrage base'!$K:$K,MATCH($A42,'Parametrage base'!$M:$M,0)),"")</f>
        <v/>
      </c>
      <c r="F42" s="153" t="str">
        <f>IFERROR(INDEX('Parametrage base'!$N:$N,MATCH($A42,'Parametrage base'!$P:$P,0)),"")</f>
        <v/>
      </c>
      <c r="G42" s="153" t="str">
        <f>IFERROR(INDEX('Parametrage base'!$Q:$Q,MATCH($A42,'Parametrage base'!$S:$S,0)),"")</f>
        <v/>
      </c>
      <c r="H42" s="153" t="str">
        <f>IFERROR(INDEX('Parametrage base'!$T:$T,MATCH($A42,'Parametrage base'!$V:$V,0)),"")</f>
        <v/>
      </c>
      <c r="I42" s="153" t="str">
        <f>IFERROR(INDEX('Parametrage base'!$W:$W,MATCH($A42,'Parametrage base'!$Y:$Y,0)),"")</f>
        <v/>
      </c>
      <c r="J42" s="153" t="str">
        <f>IFERROR(INDEX('Parametrage base'!$Z:$Z,MATCH($A42,'Parametrage base'!$AB:$AB,0)),"")</f>
        <v/>
      </c>
      <c r="K42" s="141" t="str">
        <f>IFERROR(INDEX('Parametrage base'!$AC:$AC,MATCH($A42,'Parametrage base'!$AE:$AE,0)),"")</f>
        <v>PFMP Tpro2</v>
      </c>
      <c r="L42" s="153" t="str">
        <f>IFERROR(INDEX('Parametrage base'!$AF:$AF,MATCH($A42,'Parametrage base'!$AH:$AH,0)),"")</f>
        <v>PFMP MCCDR</v>
      </c>
      <c r="M42" s="153" t="str">
        <f>IFERROR(INDEX(Parametrage!$D:$D,MATCH(B42,Parametrage!$F:$F,0)),"")</f>
        <v/>
      </c>
      <c r="N42" s="153" t="str">
        <f>IFERROR(INDEX(Parametrage!$I:$I,MATCH(B42,Parametrage!$J:$J,0)),"")</f>
        <v/>
      </c>
      <c r="O42" s="154" t="str">
        <f>IFERROR(INDEX(Parametrage!$G:$G,MATCH(B42,Parametrage!$H:$H,0)),"")</f>
        <v/>
      </c>
      <c r="P42" s="155" t="str">
        <f>IFERROR(INDEX(Parametrage!$K:$K,MATCH(B42,Parametrage!$L:$L,0)),"")</f>
        <v/>
      </c>
      <c r="Q42" s="156"/>
      <c r="R42" s="153"/>
      <c r="S42" s="157"/>
      <c r="U42" s="150">
        <f t="shared" si="5"/>
        <v>49</v>
      </c>
      <c r="V42" s="151">
        <f t="shared" si="7"/>
        <v>45267</v>
      </c>
      <c r="W42" s="152" t="str">
        <f>+IFERROR(INDEX('Parametrage base'!$B:$B,MATCH(V42,'Parametrage base'!$C:$C,0)),"")</f>
        <v/>
      </c>
      <c r="X42" s="153" t="str">
        <f>IFERROR(INDEX('Parametrage base'!$H:$H,MATCH(U42,'Parametrage base'!$J:$J,0)),"")</f>
        <v>PFMP 1cuis</v>
      </c>
      <c r="Y42" s="153" t="str">
        <f>IFERROR(INDEX('Parametrage base'!$K:$K,MATCH($U42,'Parametrage base'!$M:$M,0)),"")</f>
        <v/>
      </c>
      <c r="Z42" s="153" t="str">
        <f>IFERROR(INDEX('Parametrage base'!$N:$N,MATCH($U42,'Parametrage base'!$P:$P,0)),"")</f>
        <v>PFMP 2pro1</v>
      </c>
      <c r="AA42" s="153" t="str">
        <f>IFERROR(INDEX('Parametrage base'!$Q:$Q,MATCH($U42,'Parametrage base'!$S:$S,0)),"")</f>
        <v>PFMP 2pro2</v>
      </c>
      <c r="AB42" s="153" t="str">
        <f>IFERROR(INDEX('Parametrage base'!$T:$T,MATCH($U42,'Parametrage base'!$V:$V,0)),"")</f>
        <v/>
      </c>
      <c r="AC42" s="153" t="str">
        <f>IFERROR(INDEX('Parametrage base'!$W:$W,MATCH($U42,'Parametrage base'!$Y:$Y,0)),"")</f>
        <v/>
      </c>
      <c r="AD42" s="153" t="str">
        <f>IFERROR(INDEX('Parametrage base'!$Z:$Z,MATCH($U42,'Parametrage base'!$AB:$AB,0)),"")</f>
        <v/>
      </c>
      <c r="AE42" s="153" t="str">
        <f>IFERROR(INDEX('Parametrage base'!$AC:$AC,MATCH($U42,'Parametrage base'!$AE:$AE,0)),"")</f>
        <v/>
      </c>
      <c r="AF42" s="153" t="str">
        <f>IFERROR(INDEX('Parametrage base'!$AF:$AF,MATCH($U42,'Parametrage base'!$AH:$AH,0)),"")</f>
        <v/>
      </c>
      <c r="AG42" s="153" t="str">
        <f>IFERROR(INDEX(Parametrage!$D:$D,MATCH(V42,Parametrage!$F:$F,0)),"")</f>
        <v/>
      </c>
      <c r="AH42" s="153" t="str">
        <f>IFERROR(INDEX(Parametrage!$I:$I,MATCH(V42,Parametrage!$J:$J,0)),"")</f>
        <v/>
      </c>
      <c r="AI42" s="154" t="str">
        <f>IFERROR(INDEX(Parametrage!$G:$G,MATCH(V42,Parametrage!$H:$H,0)),"")</f>
        <v/>
      </c>
      <c r="AJ42" s="155" t="str">
        <f>IFERROR(INDEX(Parametrage!$K:$K,MATCH(V42,Parametrage!$L:$L,0)),"")</f>
        <v/>
      </c>
      <c r="AL42" s="173"/>
      <c r="AM42" s="148"/>
      <c r="AN42" s="148"/>
      <c r="AO42" s="148"/>
      <c r="AP42" s="148"/>
      <c r="AQ42" s="148"/>
      <c r="AR42" s="148"/>
      <c r="AT42" s="173"/>
      <c r="AU42" s="148"/>
      <c r="AV42" s="148"/>
      <c r="AW42" s="148"/>
      <c r="AX42" s="148"/>
      <c r="AY42" s="148"/>
      <c r="AZ42" s="148"/>
      <c r="BB42" s="173"/>
      <c r="BC42" s="148"/>
      <c r="BD42" s="148"/>
      <c r="BE42" s="148"/>
      <c r="BF42" s="148"/>
      <c r="BG42" s="148"/>
      <c r="BH42" s="148"/>
      <c r="CA42" s="169"/>
      <c r="CB42" s="169"/>
      <c r="CC42" s="169"/>
      <c r="CD42" s="169"/>
    </row>
    <row r="43" spans="1:82" ht="16.899999999999999" customHeight="1" x14ac:dyDescent="0.2">
      <c r="A43" s="150">
        <f t="shared" si="4"/>
        <v>45</v>
      </c>
      <c r="B43" s="151">
        <f t="shared" si="6"/>
        <v>45238</v>
      </c>
      <c r="C43" s="152" t="str">
        <f>+IFERROR(INDEX('Parametrage base'!$B:$B,MATCH(B43,'Parametrage base'!$C:$C,0)),"")</f>
        <v/>
      </c>
      <c r="D43" s="153" t="str">
        <f>IFERROR(INDEX('Parametrage base'!H:H,MATCH(A43,'Parametrage base'!J:J,0)),"")</f>
        <v/>
      </c>
      <c r="E43" s="153" t="str">
        <f>IFERROR(INDEX('Parametrage base'!$K:$K,MATCH($A43,'Parametrage base'!$M:$M,0)),"")</f>
        <v/>
      </c>
      <c r="F43" s="153" t="str">
        <f>IFERROR(INDEX('Parametrage base'!$N:$N,MATCH($A43,'Parametrage base'!$P:$P,0)),"")</f>
        <v/>
      </c>
      <c r="G43" s="153" t="str">
        <f>IFERROR(INDEX('Parametrage base'!$Q:$Q,MATCH($A43,'Parametrage base'!$S:$S,0)),"")</f>
        <v/>
      </c>
      <c r="H43" s="153" t="str">
        <f>IFERROR(INDEX('Parametrage base'!$T:$T,MATCH($A43,'Parametrage base'!$V:$V,0)),"")</f>
        <v/>
      </c>
      <c r="I43" s="153" t="str">
        <f>IFERROR(INDEX('Parametrage base'!$W:$W,MATCH($A43,'Parametrage base'!$Y:$Y,0)),"")</f>
        <v/>
      </c>
      <c r="J43" s="153" t="str">
        <f>IFERROR(INDEX('Parametrage base'!$Z:$Z,MATCH($A43,'Parametrage base'!$AB:$AB,0)),"")</f>
        <v/>
      </c>
      <c r="K43" s="141" t="str">
        <f>IFERROR(INDEX('Parametrage base'!$AC:$AC,MATCH($A43,'Parametrage base'!$AE:$AE,0)),"")</f>
        <v>PFMP Tpro2</v>
      </c>
      <c r="L43" s="153" t="str">
        <f>IFERROR(INDEX('Parametrage base'!$AF:$AF,MATCH($A43,'Parametrage base'!$AH:$AH,0)),"")</f>
        <v>PFMP MCCDR</v>
      </c>
      <c r="M43" s="153" t="str">
        <f>IFERROR(INDEX(Parametrage!$D:$D,MATCH(B43,Parametrage!$F:$F,0)),"")</f>
        <v/>
      </c>
      <c r="N43" s="153" t="str">
        <f>IFERROR(INDEX(Parametrage!$I:$I,MATCH(B43,Parametrage!$J:$J,0)),"")</f>
        <v/>
      </c>
      <c r="O43" s="154" t="str">
        <f>IFERROR(INDEX(Parametrage!$G:$G,MATCH(B43,Parametrage!$H:$H,0)),"")</f>
        <v/>
      </c>
      <c r="P43" s="155" t="str">
        <f>IFERROR(INDEX(Parametrage!$K:$K,MATCH(B43,Parametrage!$L:$L,0)),"")</f>
        <v/>
      </c>
      <c r="Q43" s="156"/>
      <c r="R43" s="153"/>
      <c r="S43" s="157"/>
      <c r="U43" s="150">
        <f t="shared" si="5"/>
        <v>49</v>
      </c>
      <c r="V43" s="151">
        <f t="shared" si="7"/>
        <v>45268</v>
      </c>
      <c r="W43" s="152" t="str">
        <f>+IFERROR(INDEX('Parametrage base'!$B:$B,MATCH(V43,'Parametrage base'!$C:$C,0)),"")</f>
        <v/>
      </c>
      <c r="X43" s="153" t="str">
        <f>IFERROR(INDEX('Parametrage base'!$H:$H,MATCH(U43,'Parametrage base'!$J:$J,0)),"")</f>
        <v>PFMP 1cuis</v>
      </c>
      <c r="Y43" s="153" t="str">
        <f>IFERROR(INDEX('Parametrage base'!$K:$K,MATCH($U43,'Parametrage base'!$M:$M,0)),"")</f>
        <v/>
      </c>
      <c r="Z43" s="153" t="str">
        <f>IFERROR(INDEX('Parametrage base'!$N:$N,MATCH($U43,'Parametrage base'!$P:$P,0)),"")</f>
        <v>PFMP 2pro1</v>
      </c>
      <c r="AA43" s="153" t="str">
        <f>IFERROR(INDEX('Parametrage base'!$Q:$Q,MATCH($U43,'Parametrage base'!$S:$S,0)),"")</f>
        <v>PFMP 2pro2</v>
      </c>
      <c r="AB43" s="153" t="str">
        <f>IFERROR(INDEX('Parametrage base'!$T:$T,MATCH($U43,'Parametrage base'!$V:$V,0)),"")</f>
        <v/>
      </c>
      <c r="AC43" s="153" t="str">
        <f>IFERROR(INDEX('Parametrage base'!$W:$W,MATCH($U43,'Parametrage base'!$Y:$Y,0)),"")</f>
        <v/>
      </c>
      <c r="AD43" s="153" t="str">
        <f>IFERROR(INDEX('Parametrage base'!$Z:$Z,MATCH($U43,'Parametrage base'!$AB:$AB,0)),"")</f>
        <v/>
      </c>
      <c r="AE43" s="153" t="str">
        <f>IFERROR(INDEX('Parametrage base'!$AC:$AC,MATCH($U43,'Parametrage base'!$AE:$AE,0)),"")</f>
        <v/>
      </c>
      <c r="AF43" s="153" t="str">
        <f>IFERROR(INDEX('Parametrage base'!$AF:$AF,MATCH($U43,'Parametrage base'!$AH:$AH,0)),"")</f>
        <v/>
      </c>
      <c r="AG43" s="153" t="str">
        <f>IFERROR(INDEX(Parametrage!$D:$D,MATCH(V43,Parametrage!$F:$F,0)),"")</f>
        <v/>
      </c>
      <c r="AH43" s="153" t="str">
        <f>IFERROR(INDEX(Parametrage!$I:$I,MATCH(V43,Parametrage!$J:$J,0)),"")</f>
        <v/>
      </c>
      <c r="AI43" s="154" t="str">
        <f>IFERROR(INDEX(Parametrage!$G:$G,MATCH(V43,Parametrage!$H:$H,0)),"")</f>
        <v/>
      </c>
      <c r="AJ43" s="155" t="str">
        <f>IFERROR(INDEX(Parametrage!$K:$K,MATCH(V43,Parametrage!$L:$L,0)),"")</f>
        <v/>
      </c>
      <c r="AL43" s="173"/>
      <c r="AM43" s="148"/>
      <c r="AN43" s="148"/>
      <c r="AO43" s="148"/>
      <c r="AP43" s="148"/>
      <c r="AQ43" s="148"/>
      <c r="AR43" s="148"/>
      <c r="AT43" s="173"/>
      <c r="AU43" s="148"/>
      <c r="AV43" s="148"/>
      <c r="AW43" s="148"/>
      <c r="AX43" s="148"/>
      <c r="AY43" s="148"/>
      <c r="AZ43" s="148"/>
      <c r="BB43" s="173"/>
      <c r="BC43" s="148"/>
      <c r="BD43" s="148"/>
      <c r="BE43" s="148"/>
      <c r="BF43" s="148"/>
      <c r="BG43" s="148"/>
      <c r="BH43" s="148"/>
      <c r="CA43" s="169"/>
      <c r="CB43" s="169"/>
      <c r="CC43" s="169"/>
      <c r="CD43" s="169"/>
    </row>
    <row r="44" spans="1:82" ht="16.899999999999999" customHeight="1" x14ac:dyDescent="0.2">
      <c r="A44" s="150">
        <f t="shared" si="4"/>
        <v>45</v>
      </c>
      <c r="B44" s="151">
        <f t="shared" si="6"/>
        <v>45239</v>
      </c>
      <c r="C44" s="152" t="str">
        <f>+IFERROR(INDEX('Parametrage base'!$B:$B,MATCH(B44,'Parametrage base'!$C:$C,0)),"")</f>
        <v/>
      </c>
      <c r="D44" s="153" t="str">
        <f>IFERROR(INDEX('Parametrage base'!H:H,MATCH(A44,'Parametrage base'!J:J,0)),"")</f>
        <v/>
      </c>
      <c r="E44" s="153" t="str">
        <f>IFERROR(INDEX('Parametrage base'!$K:$K,MATCH($A44,'Parametrage base'!$M:$M,0)),"")</f>
        <v/>
      </c>
      <c r="F44" s="153" t="str">
        <f>IFERROR(INDEX('Parametrage base'!$N:$N,MATCH($A44,'Parametrage base'!$P:$P,0)),"")</f>
        <v/>
      </c>
      <c r="G44" s="153" t="str">
        <f>IFERROR(INDEX('Parametrage base'!$Q:$Q,MATCH($A44,'Parametrage base'!$S:$S,0)),"")</f>
        <v/>
      </c>
      <c r="H44" s="153" t="str">
        <f>IFERROR(INDEX('Parametrage base'!$T:$T,MATCH($A44,'Parametrage base'!$V:$V,0)),"")</f>
        <v/>
      </c>
      <c r="I44" s="153" t="str">
        <f>IFERROR(INDEX('Parametrage base'!$W:$W,MATCH($A44,'Parametrage base'!$Y:$Y,0)),"")</f>
        <v/>
      </c>
      <c r="J44" s="153" t="str">
        <f>IFERROR(INDEX('Parametrage base'!$Z:$Z,MATCH($A44,'Parametrage base'!$AB:$AB,0)),"")</f>
        <v/>
      </c>
      <c r="K44" s="141" t="str">
        <f>IFERROR(INDEX('Parametrage base'!$AC:$AC,MATCH($A44,'Parametrage base'!$AE:$AE,0)),"")</f>
        <v>PFMP Tpro2</v>
      </c>
      <c r="L44" s="153" t="str">
        <f>IFERROR(INDEX('Parametrage base'!$AF:$AF,MATCH($A44,'Parametrage base'!$AH:$AH,0)),"")</f>
        <v>PFMP MCCDR</v>
      </c>
      <c r="M44" s="153" t="str">
        <f>IFERROR(INDEX(Parametrage!$D:$D,MATCH(B44,Parametrage!$F:$F,0)),"")</f>
        <v/>
      </c>
      <c r="N44" s="153" t="str">
        <f>IFERROR(INDEX(Parametrage!$I:$I,MATCH(B44,Parametrage!$J:$J,0)),"")</f>
        <v/>
      </c>
      <c r="O44" s="154" t="str">
        <f>IFERROR(INDEX(Parametrage!$G:$G,MATCH(B44,Parametrage!$H:$H,0)),"")</f>
        <v/>
      </c>
      <c r="P44" s="155" t="str">
        <f>IFERROR(INDEX(Parametrage!$K:$K,MATCH(B44,Parametrage!$L:$L,0)),"")</f>
        <v/>
      </c>
      <c r="Q44" s="156"/>
      <c r="R44" s="153"/>
      <c r="S44" s="157"/>
      <c r="U44" s="150">
        <f t="shared" si="5"/>
        <v>49</v>
      </c>
      <c r="V44" s="151">
        <f t="shared" si="7"/>
        <v>45269</v>
      </c>
      <c r="W44" s="152" t="str">
        <f>+IFERROR(INDEX('Parametrage base'!$B:$B,MATCH(V44,'Parametrage base'!$C:$C,0)),"")</f>
        <v/>
      </c>
      <c r="X44" s="153" t="str">
        <f>IFERROR(INDEX('Parametrage base'!$H:$H,MATCH(U44,'Parametrage base'!$J:$J,0)),"")</f>
        <v>PFMP 1cuis</v>
      </c>
      <c r="Y44" s="153" t="str">
        <f>IFERROR(INDEX('Parametrage base'!$K:$K,MATCH($U44,'Parametrage base'!$M:$M,0)),"")</f>
        <v/>
      </c>
      <c r="Z44" s="153" t="str">
        <f>IFERROR(INDEX('Parametrage base'!$N:$N,MATCH($U44,'Parametrage base'!$P:$P,0)),"")</f>
        <v>PFMP 2pro1</v>
      </c>
      <c r="AA44" s="153" t="str">
        <f>IFERROR(INDEX('Parametrage base'!$Q:$Q,MATCH($U44,'Parametrage base'!$S:$S,0)),"")</f>
        <v>PFMP 2pro2</v>
      </c>
      <c r="AB44" s="153" t="str">
        <f>IFERROR(INDEX('Parametrage base'!$T:$T,MATCH($U44,'Parametrage base'!$V:$V,0)),"")</f>
        <v/>
      </c>
      <c r="AC44" s="153" t="str">
        <f>IFERROR(INDEX('Parametrage base'!$W:$W,MATCH($U44,'Parametrage base'!$Y:$Y,0)),"")</f>
        <v/>
      </c>
      <c r="AD44" s="153" t="str">
        <f>IFERROR(INDEX('Parametrage base'!$Z:$Z,MATCH($U44,'Parametrage base'!$AB:$AB,0)),"")</f>
        <v/>
      </c>
      <c r="AE44" s="153" t="str">
        <f>IFERROR(INDEX('Parametrage base'!$AC:$AC,MATCH($U44,'Parametrage base'!$AE:$AE,0)),"")</f>
        <v/>
      </c>
      <c r="AF44" s="153" t="str">
        <f>IFERROR(INDEX('Parametrage base'!$AF:$AF,MATCH($U44,'Parametrage base'!$AH:$AH,0)),"")</f>
        <v/>
      </c>
      <c r="AG44" s="153" t="str">
        <f>IFERROR(INDEX(Parametrage!$D:$D,MATCH(V44,Parametrage!$F:$F,0)),"")</f>
        <v/>
      </c>
      <c r="AH44" s="153" t="str">
        <f>IFERROR(INDEX(Parametrage!$I:$I,MATCH(V44,Parametrage!$J:$J,0)),"")</f>
        <v/>
      </c>
      <c r="AI44" s="154" t="str">
        <f>IFERROR(INDEX(Parametrage!$G:$G,MATCH(V44,Parametrage!$H:$H,0)),"")</f>
        <v/>
      </c>
      <c r="AJ44" s="155" t="str">
        <f>IFERROR(INDEX(Parametrage!$K:$K,MATCH(V44,Parametrage!$L:$L,0)),"")</f>
        <v/>
      </c>
      <c r="AL44" s="173"/>
      <c r="AM44" s="148"/>
      <c r="AN44" s="148"/>
      <c r="AO44" s="148"/>
      <c r="AP44" s="148"/>
      <c r="AQ44" s="148"/>
      <c r="AR44" s="148"/>
      <c r="AT44" s="173"/>
      <c r="AU44" s="148"/>
      <c r="AV44" s="148"/>
      <c r="AW44" s="148"/>
      <c r="AX44" s="148"/>
      <c r="AY44" s="148"/>
      <c r="AZ44" s="148"/>
      <c r="BB44" s="173"/>
      <c r="BC44" s="148"/>
      <c r="BD44" s="148"/>
      <c r="BE44" s="148"/>
      <c r="BF44" s="148"/>
      <c r="BG44" s="148"/>
      <c r="BH44" s="148"/>
      <c r="CA44" s="169"/>
      <c r="CB44" s="169"/>
      <c r="CC44" s="169"/>
      <c r="CD44" s="169"/>
    </row>
    <row r="45" spans="1:82" ht="16.899999999999999" customHeight="1" x14ac:dyDescent="0.2">
      <c r="A45" s="150">
        <f t="shared" si="4"/>
        <v>45</v>
      </c>
      <c r="B45" s="151">
        <f t="shared" si="6"/>
        <v>45240</v>
      </c>
      <c r="C45" s="152" t="str">
        <f>+IFERROR(INDEX('Parametrage base'!$B:$B,MATCH(B45,'Parametrage base'!$C:$C,0)),"")</f>
        <v/>
      </c>
      <c r="D45" s="153" t="str">
        <f>IFERROR(INDEX('Parametrage base'!H:H,MATCH(A45,'Parametrage base'!J:J,0)),"")</f>
        <v/>
      </c>
      <c r="E45" s="153" t="str">
        <f>IFERROR(INDEX('Parametrage base'!$K:$K,MATCH($A45,'Parametrage base'!$M:$M,0)),"")</f>
        <v/>
      </c>
      <c r="F45" s="153" t="str">
        <f>IFERROR(INDEX('Parametrage base'!$N:$N,MATCH($A45,'Parametrage base'!$P:$P,0)),"")</f>
        <v/>
      </c>
      <c r="G45" s="153" t="str">
        <f>IFERROR(INDEX('Parametrage base'!$Q:$Q,MATCH($A45,'Parametrage base'!$S:$S,0)),"")</f>
        <v/>
      </c>
      <c r="H45" s="153" t="str">
        <f>IFERROR(INDEX('Parametrage base'!$T:$T,MATCH($A45,'Parametrage base'!$V:$V,0)),"")</f>
        <v/>
      </c>
      <c r="I45" s="153" t="str">
        <f>IFERROR(INDEX('Parametrage base'!$W:$W,MATCH($A45,'Parametrage base'!$Y:$Y,0)),"")</f>
        <v/>
      </c>
      <c r="J45" s="153" t="str">
        <f>IFERROR(INDEX('Parametrage base'!$Z:$Z,MATCH($A45,'Parametrage base'!$AB:$AB,0)),"")</f>
        <v/>
      </c>
      <c r="K45" s="141" t="str">
        <f>IFERROR(INDEX('Parametrage base'!$AC:$AC,MATCH($A45,'Parametrage base'!$AE:$AE,0)),"")</f>
        <v>PFMP Tpro2</v>
      </c>
      <c r="L45" s="153" t="str">
        <f>IFERROR(INDEX('Parametrage base'!$AF:$AF,MATCH($A45,'Parametrage base'!$AH:$AH,0)),"")</f>
        <v>PFMP MCCDR</v>
      </c>
      <c r="M45" s="153" t="str">
        <f>IFERROR(INDEX(Parametrage!$D:$D,MATCH(B45,Parametrage!$F:$F,0)),"")</f>
        <v/>
      </c>
      <c r="N45" s="153" t="str">
        <f>IFERROR(INDEX(Parametrage!$I:$I,MATCH(B45,Parametrage!$J:$J,0)),"")</f>
        <v/>
      </c>
      <c r="O45" s="154" t="str">
        <f>IFERROR(INDEX(Parametrage!$G:$G,MATCH(B45,Parametrage!$H:$H,0)),"")</f>
        <v/>
      </c>
      <c r="P45" s="155" t="str">
        <f>IFERROR(INDEX(Parametrage!$K:$K,MATCH(B45,Parametrage!$L:$L,0)),"")</f>
        <v/>
      </c>
      <c r="Q45" s="156"/>
      <c r="R45" s="153"/>
      <c r="S45" s="157"/>
      <c r="U45" s="150">
        <f t="shared" si="5"/>
        <v>49</v>
      </c>
      <c r="V45" s="151">
        <f t="shared" si="7"/>
        <v>45270</v>
      </c>
      <c r="W45" s="152" t="str">
        <f>+IFERROR(INDEX('Parametrage base'!$B:$B,MATCH(V45,'Parametrage base'!$C:$C,0)),"")</f>
        <v/>
      </c>
      <c r="X45" s="153" t="str">
        <f>IFERROR(INDEX('Parametrage base'!$H:$H,MATCH(U45,'Parametrage base'!$J:$J,0)),"")</f>
        <v>PFMP 1cuis</v>
      </c>
      <c r="Y45" s="153" t="str">
        <f>IFERROR(INDEX('Parametrage base'!$K:$K,MATCH($U45,'Parametrage base'!$M:$M,0)),"")</f>
        <v/>
      </c>
      <c r="Z45" s="153" t="str">
        <f>IFERROR(INDEX('Parametrage base'!$N:$N,MATCH($U45,'Parametrage base'!$P:$P,0)),"")</f>
        <v>PFMP 2pro1</v>
      </c>
      <c r="AA45" s="153" t="str">
        <f>IFERROR(INDEX('Parametrage base'!$Q:$Q,MATCH($U45,'Parametrage base'!$S:$S,0)),"")</f>
        <v>PFMP 2pro2</v>
      </c>
      <c r="AB45" s="153" t="str">
        <f>IFERROR(INDEX('Parametrage base'!$T:$T,MATCH($U45,'Parametrage base'!$V:$V,0)),"")</f>
        <v/>
      </c>
      <c r="AC45" s="153" t="str">
        <f>IFERROR(INDEX('Parametrage base'!$W:$W,MATCH($U45,'Parametrage base'!$Y:$Y,0)),"")</f>
        <v/>
      </c>
      <c r="AD45" s="153" t="str">
        <f>IFERROR(INDEX('Parametrage base'!$Z:$Z,MATCH($U45,'Parametrage base'!$AB:$AB,0)),"")</f>
        <v/>
      </c>
      <c r="AE45" s="153" t="str">
        <f>IFERROR(INDEX('Parametrage base'!$AC:$AC,MATCH($U45,'Parametrage base'!$AE:$AE,0)),"")</f>
        <v/>
      </c>
      <c r="AF45" s="153" t="str">
        <f>IFERROR(INDEX('Parametrage base'!$AF:$AF,MATCH($U45,'Parametrage base'!$AH:$AH,0)),"")</f>
        <v/>
      </c>
      <c r="AG45" s="153" t="str">
        <f>IFERROR(INDEX(Parametrage!$D:$D,MATCH(V45,Parametrage!$F:$F,0)),"")</f>
        <v/>
      </c>
      <c r="AH45" s="153" t="str">
        <f>IFERROR(INDEX(Parametrage!$I:$I,MATCH(V45,Parametrage!$J:$J,0)),"")</f>
        <v/>
      </c>
      <c r="AI45" s="154" t="str">
        <f>IFERROR(INDEX(Parametrage!$G:$G,MATCH(V45,Parametrage!$H:$H,0)),"")</f>
        <v/>
      </c>
      <c r="AJ45" s="155" t="str">
        <f>IFERROR(INDEX(Parametrage!$K:$K,MATCH(V45,Parametrage!$L:$L,0)),"")</f>
        <v/>
      </c>
      <c r="AL45" s="173"/>
      <c r="AM45" s="148"/>
      <c r="AN45" s="148"/>
      <c r="AO45" s="148"/>
      <c r="AP45" s="148"/>
      <c r="AQ45" s="148"/>
      <c r="AR45" s="148"/>
      <c r="AT45" s="173"/>
      <c r="AU45" s="148"/>
      <c r="AV45" s="148"/>
      <c r="AW45" s="148"/>
      <c r="AX45" s="148"/>
      <c r="AY45" s="148"/>
      <c r="AZ45" s="148"/>
      <c r="BB45" s="173"/>
      <c r="BC45" s="148"/>
      <c r="BD45" s="148"/>
      <c r="BE45" s="148"/>
      <c r="BF45" s="148"/>
      <c r="BG45" s="148"/>
      <c r="BH45" s="148"/>
      <c r="CA45" s="169"/>
      <c r="CB45" s="169"/>
      <c r="CC45" s="169"/>
      <c r="CD45" s="169"/>
    </row>
    <row r="46" spans="1:82" ht="16.899999999999999" customHeight="1" x14ac:dyDescent="0.2">
      <c r="A46" s="150">
        <f t="shared" si="4"/>
        <v>45</v>
      </c>
      <c r="B46" s="151">
        <f t="shared" si="6"/>
        <v>45241</v>
      </c>
      <c r="C46" s="152" t="str">
        <f>+IFERROR(INDEX('Parametrage base'!$B:$B,MATCH(B46,'Parametrage base'!$C:$C,0)),"")</f>
        <v>Férié</v>
      </c>
      <c r="D46" s="153" t="str">
        <f>IFERROR(INDEX('Parametrage base'!H:H,MATCH(A46,'Parametrage base'!J:J,0)),"")</f>
        <v/>
      </c>
      <c r="E46" s="153" t="str">
        <f>IFERROR(INDEX('Parametrage base'!$K:$K,MATCH($A46,'Parametrage base'!$M:$M,0)),"")</f>
        <v/>
      </c>
      <c r="F46" s="153" t="str">
        <f>IFERROR(INDEX('Parametrage base'!$N:$N,MATCH($A46,'Parametrage base'!$P:$P,0)),"")</f>
        <v/>
      </c>
      <c r="G46" s="153" t="str">
        <f>IFERROR(INDEX('Parametrage base'!$Q:$Q,MATCH($A46,'Parametrage base'!$S:$S,0)),"")</f>
        <v/>
      </c>
      <c r="H46" s="153" t="str">
        <f>IFERROR(INDEX('Parametrage base'!$T:$T,MATCH($A46,'Parametrage base'!$V:$V,0)),"")</f>
        <v/>
      </c>
      <c r="I46" s="153" t="str">
        <f>IFERROR(INDEX('Parametrage base'!$W:$W,MATCH($A46,'Parametrage base'!$Y:$Y,0)),"")</f>
        <v/>
      </c>
      <c r="J46" s="153" t="str">
        <f>IFERROR(INDEX('Parametrage base'!$Z:$Z,MATCH($A46,'Parametrage base'!$AB:$AB,0)),"")</f>
        <v/>
      </c>
      <c r="K46" s="141" t="str">
        <f>IFERROR(INDEX('Parametrage base'!$AC:$AC,MATCH($A46,'Parametrage base'!$AE:$AE,0)),"")</f>
        <v>PFMP Tpro2</v>
      </c>
      <c r="L46" s="153" t="str">
        <f>IFERROR(INDEX('Parametrage base'!$AF:$AF,MATCH($A46,'Parametrage base'!$AH:$AH,0)),"")</f>
        <v>PFMP MCCDR</v>
      </c>
      <c r="M46" s="153" t="str">
        <f>IFERROR(INDEX(Parametrage!$D:$D,MATCH(B46,Parametrage!$F:$F,0)),"")</f>
        <v/>
      </c>
      <c r="N46" s="153" t="str">
        <f>IFERROR(INDEX(Parametrage!$I:$I,MATCH(B46,Parametrage!$J:$J,0)),"")</f>
        <v/>
      </c>
      <c r="O46" s="154" t="str">
        <f>IFERROR(INDEX(Parametrage!$G:$G,MATCH(B46,Parametrage!$H:$H,0)),"")</f>
        <v/>
      </c>
      <c r="P46" s="155" t="str">
        <f>IFERROR(INDEX(Parametrage!$K:$K,MATCH(B46,Parametrage!$L:$L,0)),"")</f>
        <v/>
      </c>
      <c r="Q46" s="156"/>
      <c r="R46" s="153"/>
      <c r="S46" s="157"/>
      <c r="U46" s="150">
        <f t="shared" si="5"/>
        <v>50</v>
      </c>
      <c r="V46" s="151">
        <f t="shared" si="7"/>
        <v>45271</v>
      </c>
      <c r="W46" s="152" t="str">
        <f>+IFERROR(INDEX('Parametrage base'!$B:$B,MATCH(V46,'Parametrage base'!$C:$C,0)),"")</f>
        <v/>
      </c>
      <c r="X46" s="153" t="str">
        <f>IFERROR(INDEX('Parametrage base'!$H:$H,MATCH(U46,'Parametrage base'!$J:$J,0)),"")</f>
        <v>PFMP 1cuis</v>
      </c>
      <c r="Y46" s="153" t="str">
        <f>IFERROR(INDEX('Parametrage base'!$K:$K,MATCH($U46,'Parametrage base'!$M:$M,0)),"")</f>
        <v/>
      </c>
      <c r="Z46" s="153" t="str">
        <f>IFERROR(INDEX('Parametrage base'!$N:$N,MATCH($U46,'Parametrage base'!$P:$P,0)),"")</f>
        <v/>
      </c>
      <c r="AA46" s="153" t="str">
        <f>IFERROR(INDEX('Parametrage base'!$Q:$Q,MATCH($U46,'Parametrage base'!$S:$S,0)),"")</f>
        <v/>
      </c>
      <c r="AB46" s="153" t="str">
        <f>IFERROR(INDEX('Parametrage base'!$T:$T,MATCH($U46,'Parametrage base'!$V:$V,0)),"")</f>
        <v/>
      </c>
      <c r="AC46" s="153" t="str">
        <f>IFERROR(INDEX('Parametrage base'!$W:$W,MATCH($U46,'Parametrage base'!$Y:$Y,0)),"")</f>
        <v/>
      </c>
      <c r="AD46" s="153" t="str">
        <f>IFERROR(INDEX('Parametrage base'!$Z:$Z,MATCH($U46,'Parametrage base'!$AB:$AB,0)),"")</f>
        <v/>
      </c>
      <c r="AE46" s="153" t="str">
        <f>IFERROR(INDEX('Parametrage base'!$AC:$AC,MATCH($U46,'Parametrage base'!$AE:$AE,0)),"")</f>
        <v/>
      </c>
      <c r="AF46" s="153" t="str">
        <f>IFERROR(INDEX('Parametrage base'!$AF:$AF,MATCH($U46,'Parametrage base'!$AH:$AH,0)),"")</f>
        <v/>
      </c>
      <c r="AG46" s="153" t="str">
        <f>IFERROR(INDEX(Parametrage!$D:$D,MATCH(V46,Parametrage!$F:$F,0)),"")</f>
        <v/>
      </c>
      <c r="AH46" s="153" t="str">
        <f>IFERROR(INDEX(Parametrage!$I:$I,MATCH(V46,Parametrage!$J:$J,0)),"")</f>
        <v/>
      </c>
      <c r="AI46" s="154" t="str">
        <f>IFERROR(INDEX(Parametrage!$G:$G,MATCH(V46,Parametrage!$H:$H,0)),"")</f>
        <v/>
      </c>
      <c r="AJ46" s="155" t="str">
        <f>IFERROR(INDEX(Parametrage!$K:$K,MATCH(V46,Parametrage!$L:$L,0)),"")</f>
        <v/>
      </c>
      <c r="AL46" s="173"/>
      <c r="AM46" s="148"/>
      <c r="AN46" s="148"/>
      <c r="AO46" s="148"/>
      <c r="AP46" s="148"/>
      <c r="AQ46" s="148"/>
      <c r="AR46" s="148"/>
      <c r="AT46" s="173"/>
      <c r="AU46" s="148"/>
      <c r="AV46" s="148"/>
      <c r="AW46" s="148"/>
      <c r="AX46" s="148"/>
      <c r="AY46" s="148"/>
      <c r="AZ46" s="148"/>
      <c r="BB46" s="173"/>
      <c r="BC46" s="148"/>
      <c r="BD46" s="148"/>
      <c r="BE46" s="148"/>
      <c r="BF46" s="148"/>
      <c r="BG46" s="148"/>
      <c r="BH46" s="148"/>
      <c r="CA46" s="169"/>
      <c r="CB46" s="169"/>
      <c r="CC46" s="169"/>
      <c r="CD46" s="169"/>
    </row>
    <row r="47" spans="1:82" ht="16.899999999999999" customHeight="1" x14ac:dyDescent="0.2">
      <c r="A47" s="150">
        <f t="shared" si="4"/>
        <v>45</v>
      </c>
      <c r="B47" s="151">
        <f t="shared" si="6"/>
        <v>45242</v>
      </c>
      <c r="C47" s="152" t="str">
        <f>+IFERROR(INDEX('Parametrage base'!$B:$B,MATCH(B47,'Parametrage base'!$C:$C,0)),"")</f>
        <v/>
      </c>
      <c r="D47" s="153" t="str">
        <f>IFERROR(INDEX('Parametrage base'!H:H,MATCH(A47,'Parametrage base'!J:J,0)),"")</f>
        <v/>
      </c>
      <c r="E47" s="153" t="str">
        <f>IFERROR(INDEX('Parametrage base'!$K:$K,MATCH($A47,'Parametrage base'!$M:$M,0)),"")</f>
        <v/>
      </c>
      <c r="F47" s="153" t="str">
        <f>IFERROR(INDEX('Parametrage base'!$N:$N,MATCH($A47,'Parametrage base'!$P:$P,0)),"")</f>
        <v/>
      </c>
      <c r="G47" s="153" t="str">
        <f>IFERROR(INDEX('Parametrage base'!$Q:$Q,MATCH($A47,'Parametrage base'!$S:$S,0)),"")</f>
        <v/>
      </c>
      <c r="H47" s="153" t="str">
        <f>IFERROR(INDEX('Parametrage base'!$T:$T,MATCH($A47,'Parametrage base'!$V:$V,0)),"")</f>
        <v/>
      </c>
      <c r="I47" s="153" t="str">
        <f>IFERROR(INDEX('Parametrage base'!$W:$W,MATCH($A47,'Parametrage base'!$Y:$Y,0)),"")</f>
        <v/>
      </c>
      <c r="J47" s="153" t="str">
        <f>IFERROR(INDEX('Parametrage base'!$Z:$Z,MATCH($A47,'Parametrage base'!$AB:$AB,0)),"")</f>
        <v/>
      </c>
      <c r="K47" s="141" t="str">
        <f>IFERROR(INDEX('Parametrage base'!$AC:$AC,MATCH($A47,'Parametrage base'!$AE:$AE,0)),"")</f>
        <v>PFMP Tpro2</v>
      </c>
      <c r="L47" s="153" t="str">
        <f>IFERROR(INDEX('Parametrage base'!$AF:$AF,MATCH($A47,'Parametrage base'!$AH:$AH,0)),"")</f>
        <v>PFMP MCCDR</v>
      </c>
      <c r="M47" s="153" t="str">
        <f>IFERROR(INDEX(Parametrage!$D:$D,MATCH(B47,Parametrage!$F:$F,0)),"")</f>
        <v/>
      </c>
      <c r="N47" s="153" t="str">
        <f>IFERROR(INDEX(Parametrage!$I:$I,MATCH(B47,Parametrage!$J:$J,0)),"")</f>
        <v/>
      </c>
      <c r="O47" s="154" t="str">
        <f>IFERROR(INDEX(Parametrage!$G:$G,MATCH(B47,Parametrage!$H:$H,0)),"")</f>
        <v/>
      </c>
      <c r="P47" s="155" t="str">
        <f>IFERROR(INDEX(Parametrage!$K:$K,MATCH(B47,Parametrage!$L:$L,0)),"")</f>
        <v/>
      </c>
      <c r="Q47" s="156"/>
      <c r="R47" s="153"/>
      <c r="S47" s="157"/>
      <c r="U47" s="150">
        <f t="shared" si="5"/>
        <v>50</v>
      </c>
      <c r="V47" s="151">
        <f t="shared" si="7"/>
        <v>45272</v>
      </c>
      <c r="W47" s="152" t="str">
        <f>+IFERROR(INDEX('Parametrage base'!$B:$B,MATCH(V47,'Parametrage base'!$C:$C,0)),"")</f>
        <v/>
      </c>
      <c r="X47" s="153" t="str">
        <f>IFERROR(INDEX('Parametrage base'!$H:$H,MATCH(U47,'Parametrage base'!$J:$J,0)),"")</f>
        <v>PFMP 1cuis</v>
      </c>
      <c r="Y47" s="153" t="str">
        <f>IFERROR(INDEX('Parametrage base'!$K:$K,MATCH($U47,'Parametrage base'!$M:$M,0)),"")</f>
        <v/>
      </c>
      <c r="Z47" s="153" t="str">
        <f>IFERROR(INDEX('Parametrage base'!$N:$N,MATCH($U47,'Parametrage base'!$P:$P,0)),"")</f>
        <v/>
      </c>
      <c r="AA47" s="153" t="str">
        <f>IFERROR(INDEX('Parametrage base'!$Q:$Q,MATCH($U47,'Parametrage base'!$S:$S,0)),"")</f>
        <v/>
      </c>
      <c r="AB47" s="153" t="str">
        <f>IFERROR(INDEX('Parametrage base'!$T:$T,MATCH($U47,'Parametrage base'!$V:$V,0)),"")</f>
        <v/>
      </c>
      <c r="AC47" s="153" t="str">
        <f>IFERROR(INDEX('Parametrage base'!$W:$W,MATCH($U47,'Parametrage base'!$Y:$Y,0)),"")</f>
        <v/>
      </c>
      <c r="AD47" s="153" t="str">
        <f>IFERROR(INDEX('Parametrage base'!$Z:$Z,MATCH($U47,'Parametrage base'!$AB:$AB,0)),"")</f>
        <v/>
      </c>
      <c r="AE47" s="153" t="str">
        <f>IFERROR(INDEX('Parametrage base'!$AC:$AC,MATCH($U47,'Parametrage base'!$AE:$AE,0)),"")</f>
        <v/>
      </c>
      <c r="AF47" s="153" t="str">
        <f>IFERROR(INDEX('Parametrage base'!$AF:$AF,MATCH($U47,'Parametrage base'!$AH:$AH,0)),"")</f>
        <v/>
      </c>
      <c r="AG47" s="153" t="str">
        <f>IFERROR(INDEX(Parametrage!$D:$D,MATCH(V47,Parametrage!$F:$F,0)),"")</f>
        <v/>
      </c>
      <c r="AH47" s="153" t="str">
        <f>IFERROR(INDEX(Parametrage!$I:$I,MATCH(V47,Parametrage!$J:$J,0)),"")</f>
        <v/>
      </c>
      <c r="AI47" s="154" t="str">
        <f>IFERROR(INDEX(Parametrage!$G:$G,MATCH(V47,Parametrage!$H:$H,0)),"")</f>
        <v/>
      </c>
      <c r="AJ47" s="155" t="str">
        <f>IFERROR(INDEX(Parametrage!$K:$K,MATCH(V47,Parametrage!$L:$L,0)),"")</f>
        <v/>
      </c>
      <c r="AL47" s="173"/>
      <c r="AM47" s="148"/>
      <c r="AN47" s="148"/>
      <c r="AO47" s="148"/>
      <c r="AP47" s="148"/>
      <c r="AQ47" s="148"/>
      <c r="AR47" s="148"/>
      <c r="AT47" s="173"/>
      <c r="AU47" s="148"/>
      <c r="AV47" s="148"/>
      <c r="AW47" s="148"/>
      <c r="AX47" s="148"/>
      <c r="AY47" s="148"/>
      <c r="AZ47" s="148"/>
      <c r="BB47" s="173"/>
      <c r="BC47" s="148"/>
      <c r="BD47" s="148"/>
      <c r="BE47" s="148"/>
      <c r="BF47" s="148"/>
      <c r="BG47" s="148"/>
      <c r="BH47" s="148"/>
      <c r="CA47" s="169"/>
      <c r="CB47" s="169"/>
      <c r="CC47" s="169"/>
      <c r="CD47" s="169"/>
    </row>
    <row r="48" spans="1:82" ht="16.899999999999999" customHeight="1" x14ac:dyDescent="0.2">
      <c r="A48" s="150">
        <f t="shared" si="4"/>
        <v>46</v>
      </c>
      <c r="B48" s="151">
        <f t="shared" si="6"/>
        <v>45243</v>
      </c>
      <c r="C48" s="152" t="str">
        <f>+IFERROR(INDEX('Parametrage base'!$B:$B,MATCH(B48,'Parametrage base'!$C:$C,0)),"")</f>
        <v/>
      </c>
      <c r="D48" s="153" t="str">
        <f>IFERROR(INDEX('Parametrage base'!H:H,MATCH(A48,'Parametrage base'!J:J,0)),"")</f>
        <v/>
      </c>
      <c r="E48" s="153" t="str">
        <f>IFERROR(INDEX('Parametrage base'!$K:$K,MATCH($A48,'Parametrage base'!$M:$M,0)),"")</f>
        <v/>
      </c>
      <c r="F48" s="153" t="str">
        <f>IFERROR(INDEX('Parametrage base'!$N:$N,MATCH($A48,'Parametrage base'!$P:$P,0)),"")</f>
        <v/>
      </c>
      <c r="G48" s="153" t="str">
        <f>IFERROR(INDEX('Parametrage base'!$Q:$Q,MATCH($A48,'Parametrage base'!$S:$S,0)),"")</f>
        <v/>
      </c>
      <c r="H48" s="153" t="str">
        <f>IFERROR(INDEX('Parametrage base'!$T:$T,MATCH($A48,'Parametrage base'!$V:$V,0)),"")</f>
        <v/>
      </c>
      <c r="I48" s="153" t="str">
        <f>IFERROR(INDEX('Parametrage base'!$W:$W,MATCH($A48,'Parametrage base'!$Y:$Y,0)),"")</f>
        <v/>
      </c>
      <c r="J48" s="153" t="str">
        <f>IFERROR(INDEX('Parametrage base'!$Z:$Z,MATCH($A48,'Parametrage base'!$AB:$AB,0)),"")</f>
        <v/>
      </c>
      <c r="K48" s="141" t="str">
        <f>IFERROR(INDEX('Parametrage base'!$AC:$AC,MATCH($A48,'Parametrage base'!$AE:$AE,0)),"")</f>
        <v>PFMP Tpro2</v>
      </c>
      <c r="L48" s="153" t="str">
        <f>IFERROR(INDEX('Parametrage base'!$AF:$AF,MATCH($A48,'Parametrage base'!$AH:$AH,0)),"")</f>
        <v>PFMP MCCDR</v>
      </c>
      <c r="M48" s="153" t="str">
        <f>IFERROR(INDEX(Parametrage!$D:$D,MATCH(B48,Parametrage!$F:$F,0)),"")</f>
        <v/>
      </c>
      <c r="N48" s="153" t="str">
        <f>IFERROR(INDEX(Parametrage!$I:$I,MATCH(B48,Parametrage!$J:$J,0)),"")</f>
        <v>Retour convention 2pro2</v>
      </c>
      <c r="O48" s="154" t="str">
        <f>IFERROR(INDEX(Parametrage!$G:$G,MATCH(B48,Parametrage!$H:$H,0)),"")</f>
        <v/>
      </c>
      <c r="P48" s="155" t="str">
        <f>IFERROR(INDEX(Parametrage!$K:$K,MATCH(B48,Parametrage!$L:$L,0)),"")</f>
        <v/>
      </c>
      <c r="Q48" s="156"/>
      <c r="R48" s="153"/>
      <c r="S48" s="157"/>
      <c r="U48" s="150">
        <f t="shared" si="5"/>
        <v>50</v>
      </c>
      <c r="V48" s="151">
        <f t="shared" si="7"/>
        <v>45273</v>
      </c>
      <c r="W48" s="152" t="str">
        <f>+IFERROR(INDEX('Parametrage base'!$B:$B,MATCH(V48,'Parametrage base'!$C:$C,0)),"")</f>
        <v/>
      </c>
      <c r="X48" s="153" t="str">
        <f>IFERROR(INDEX('Parametrage base'!$H:$H,MATCH(U48,'Parametrage base'!$J:$J,0)),"")</f>
        <v>PFMP 1cuis</v>
      </c>
      <c r="Y48" s="153" t="str">
        <f>IFERROR(INDEX('Parametrage base'!$K:$K,MATCH($U48,'Parametrage base'!$M:$M,0)),"")</f>
        <v/>
      </c>
      <c r="Z48" s="153" t="str">
        <f>IFERROR(INDEX('Parametrage base'!$N:$N,MATCH($U48,'Parametrage base'!$P:$P,0)),"")</f>
        <v/>
      </c>
      <c r="AA48" s="153" t="str">
        <f>IFERROR(INDEX('Parametrage base'!$Q:$Q,MATCH($U48,'Parametrage base'!$S:$S,0)),"")</f>
        <v/>
      </c>
      <c r="AB48" s="153" t="str">
        <f>IFERROR(INDEX('Parametrage base'!$T:$T,MATCH($U48,'Parametrage base'!$V:$V,0)),"")</f>
        <v/>
      </c>
      <c r="AC48" s="153" t="str">
        <f>IFERROR(INDEX('Parametrage base'!$W:$W,MATCH($U48,'Parametrage base'!$Y:$Y,0)),"")</f>
        <v/>
      </c>
      <c r="AD48" s="153" t="str">
        <f>IFERROR(INDEX('Parametrage base'!$Z:$Z,MATCH($U48,'Parametrage base'!$AB:$AB,0)),"")</f>
        <v/>
      </c>
      <c r="AE48" s="153" t="str">
        <f>IFERROR(INDEX('Parametrage base'!$AC:$AC,MATCH($U48,'Parametrage base'!$AE:$AE,0)),"")</f>
        <v/>
      </c>
      <c r="AF48" s="153" t="str">
        <f>IFERROR(INDEX('Parametrage base'!$AF:$AF,MATCH($U48,'Parametrage base'!$AH:$AH,0)),"")</f>
        <v/>
      </c>
      <c r="AG48" s="153" t="str">
        <f>IFERROR(INDEX(Parametrage!$D:$D,MATCH(V48,Parametrage!$F:$F,0)),"")</f>
        <v/>
      </c>
      <c r="AH48" s="153" t="str">
        <f>IFERROR(INDEX(Parametrage!$I:$I,MATCH(V48,Parametrage!$J:$J,0)),"")</f>
        <v/>
      </c>
      <c r="AI48" s="154" t="str">
        <f>IFERROR(INDEX(Parametrage!$G:$G,MATCH(V48,Parametrage!$H:$H,0)),"")</f>
        <v/>
      </c>
      <c r="AJ48" s="155" t="str">
        <f>IFERROR(INDEX(Parametrage!$K:$K,MATCH(V48,Parametrage!$L:$L,0)),"")</f>
        <v/>
      </c>
      <c r="AL48" s="173"/>
      <c r="AM48" s="148"/>
      <c r="AN48" s="148"/>
      <c r="AO48" s="148"/>
      <c r="AP48" s="148"/>
      <c r="AQ48" s="148"/>
      <c r="AR48" s="148"/>
      <c r="AT48" s="173"/>
      <c r="AU48" s="148"/>
      <c r="AV48" s="148"/>
      <c r="AW48" s="148"/>
      <c r="AX48" s="148"/>
      <c r="AY48" s="148"/>
      <c r="AZ48" s="148"/>
      <c r="BB48" s="173"/>
      <c r="BC48" s="148"/>
      <c r="BD48" s="148"/>
      <c r="BE48" s="148"/>
      <c r="BF48" s="148"/>
      <c r="BG48" s="148"/>
      <c r="BH48" s="148"/>
      <c r="CA48" s="169"/>
      <c r="CB48" s="169"/>
      <c r="CC48" s="169"/>
      <c r="CD48" s="169"/>
    </row>
    <row r="49" spans="1:82" ht="16.899999999999999" customHeight="1" x14ac:dyDescent="0.2">
      <c r="A49" s="150">
        <f t="shared" si="4"/>
        <v>46</v>
      </c>
      <c r="B49" s="151">
        <f t="shared" si="6"/>
        <v>45244</v>
      </c>
      <c r="C49" s="152" t="str">
        <f>+IFERROR(INDEX('Parametrage base'!$B:$B,MATCH(B49,'Parametrage base'!$C:$C,0)),"")</f>
        <v/>
      </c>
      <c r="D49" s="153" t="str">
        <f>IFERROR(INDEX('Parametrage base'!H:H,MATCH(A49,'Parametrage base'!J:J,0)),"")</f>
        <v/>
      </c>
      <c r="E49" s="153" t="str">
        <f>IFERROR(INDEX('Parametrage base'!$K:$K,MATCH($A49,'Parametrage base'!$M:$M,0)),"")</f>
        <v/>
      </c>
      <c r="F49" s="153" t="str">
        <f>IFERROR(INDEX('Parametrage base'!$N:$N,MATCH($A49,'Parametrage base'!$P:$P,0)),"")</f>
        <v/>
      </c>
      <c r="G49" s="153" t="str">
        <f>IFERROR(INDEX('Parametrage base'!$Q:$Q,MATCH($A49,'Parametrage base'!$S:$S,0)),"")</f>
        <v/>
      </c>
      <c r="H49" s="153" t="str">
        <f>IFERROR(INDEX('Parametrage base'!$T:$T,MATCH($A49,'Parametrage base'!$V:$V,0)),"")</f>
        <v/>
      </c>
      <c r="I49" s="153" t="str">
        <f>IFERROR(INDEX('Parametrage base'!$W:$W,MATCH($A49,'Parametrage base'!$Y:$Y,0)),"")</f>
        <v/>
      </c>
      <c r="J49" s="153" t="str">
        <f>IFERROR(INDEX('Parametrage base'!$Z:$Z,MATCH($A49,'Parametrage base'!$AB:$AB,0)),"")</f>
        <v/>
      </c>
      <c r="K49" s="141" t="str">
        <f>IFERROR(INDEX('Parametrage base'!$AC:$AC,MATCH($A49,'Parametrage base'!$AE:$AE,0)),"")</f>
        <v>PFMP Tpro2</v>
      </c>
      <c r="L49" s="153" t="str">
        <f>IFERROR(INDEX('Parametrage base'!$AF:$AF,MATCH($A49,'Parametrage base'!$AH:$AH,0)),"")</f>
        <v>PFMP MCCDR</v>
      </c>
      <c r="M49" s="153" t="str">
        <f>IFERROR(INDEX(Parametrage!$D:$D,MATCH(B49,Parametrage!$F:$F,0)),"")</f>
        <v/>
      </c>
      <c r="N49" s="153" t="str">
        <f>IFERROR(INDEX(Parametrage!$I:$I,MATCH(B49,Parametrage!$J:$J,0)),"")</f>
        <v/>
      </c>
      <c r="O49" s="154" t="str">
        <f>IFERROR(INDEX(Parametrage!$G:$G,MATCH(B49,Parametrage!$H:$H,0)),"")</f>
        <v/>
      </c>
      <c r="P49" s="155" t="str">
        <f>IFERROR(INDEX(Parametrage!$K:$K,MATCH(B49,Parametrage!$L:$L,0)),"")</f>
        <v/>
      </c>
      <c r="Q49" s="156"/>
      <c r="R49" s="153"/>
      <c r="S49" s="157"/>
      <c r="U49" s="150">
        <f t="shared" si="5"/>
        <v>50</v>
      </c>
      <c r="V49" s="151">
        <f t="shared" si="7"/>
        <v>45274</v>
      </c>
      <c r="W49" s="152" t="str">
        <f>+IFERROR(INDEX('Parametrage base'!$B:$B,MATCH(V49,'Parametrage base'!$C:$C,0)),"")</f>
        <v/>
      </c>
      <c r="X49" s="153" t="str">
        <f>IFERROR(INDEX('Parametrage base'!$H:$H,MATCH(U49,'Parametrage base'!$J:$J,0)),"")</f>
        <v>PFMP 1cuis</v>
      </c>
      <c r="Y49" s="153" t="str">
        <f>IFERROR(INDEX('Parametrage base'!$K:$K,MATCH($U49,'Parametrage base'!$M:$M,0)),"")</f>
        <v/>
      </c>
      <c r="Z49" s="153" t="str">
        <f>IFERROR(INDEX('Parametrage base'!$N:$N,MATCH($U49,'Parametrage base'!$P:$P,0)),"")</f>
        <v/>
      </c>
      <c r="AA49" s="153" t="str">
        <f>IFERROR(INDEX('Parametrage base'!$Q:$Q,MATCH($U49,'Parametrage base'!$S:$S,0)),"")</f>
        <v/>
      </c>
      <c r="AB49" s="153" t="str">
        <f>IFERROR(INDEX('Parametrage base'!$T:$T,MATCH($U49,'Parametrage base'!$V:$V,0)),"")</f>
        <v/>
      </c>
      <c r="AC49" s="153" t="str">
        <f>IFERROR(INDEX('Parametrage base'!$W:$W,MATCH($U49,'Parametrage base'!$Y:$Y,0)),"")</f>
        <v/>
      </c>
      <c r="AD49" s="153" t="str">
        <f>IFERROR(INDEX('Parametrage base'!$Z:$Z,MATCH($U49,'Parametrage base'!$AB:$AB,0)),"")</f>
        <v/>
      </c>
      <c r="AE49" s="153" t="str">
        <f>IFERROR(INDEX('Parametrage base'!$AC:$AC,MATCH($U49,'Parametrage base'!$AE:$AE,0)),"")</f>
        <v/>
      </c>
      <c r="AF49" s="153" t="str">
        <f>IFERROR(INDEX('Parametrage base'!$AF:$AF,MATCH($U49,'Parametrage base'!$AH:$AH,0)),"")</f>
        <v/>
      </c>
      <c r="AG49" s="153" t="str">
        <f>IFERROR(INDEX(Parametrage!$D:$D,MATCH(V49,Parametrage!$F:$F,0)),"")</f>
        <v/>
      </c>
      <c r="AH49" s="153" t="str">
        <f>IFERROR(INDEX(Parametrage!$I:$I,MATCH(V49,Parametrage!$J:$J,0)),"")</f>
        <v/>
      </c>
      <c r="AI49" s="154" t="str">
        <f>IFERROR(INDEX(Parametrage!$G:$G,MATCH(V49,Parametrage!$H:$H,0)),"")</f>
        <v/>
      </c>
      <c r="AJ49" s="155" t="str">
        <f>IFERROR(INDEX(Parametrage!$K:$K,MATCH(V49,Parametrage!$L:$L,0)),"")</f>
        <v/>
      </c>
      <c r="AL49" s="173"/>
      <c r="AM49" s="148"/>
      <c r="AN49" s="148"/>
      <c r="AO49" s="148"/>
      <c r="AP49" s="148"/>
      <c r="AQ49" s="148"/>
      <c r="AR49" s="148"/>
      <c r="AT49" s="173"/>
      <c r="AU49" s="148"/>
      <c r="AV49" s="148"/>
      <c r="AW49" s="148"/>
      <c r="AX49" s="148"/>
      <c r="AY49" s="148"/>
      <c r="AZ49" s="148"/>
      <c r="BB49" s="173"/>
      <c r="BC49" s="148"/>
      <c r="BD49" s="148"/>
      <c r="BE49" s="148"/>
      <c r="BF49" s="148"/>
      <c r="BG49" s="148"/>
      <c r="BH49" s="148"/>
      <c r="CA49" s="169"/>
      <c r="CB49" s="169"/>
      <c r="CC49" s="169"/>
      <c r="CD49" s="169"/>
    </row>
    <row r="50" spans="1:82" ht="16.899999999999999" customHeight="1" x14ac:dyDescent="0.2">
      <c r="A50" s="150">
        <f t="shared" si="4"/>
        <v>46</v>
      </c>
      <c r="B50" s="151">
        <f t="shared" si="6"/>
        <v>45245</v>
      </c>
      <c r="C50" s="152" t="str">
        <f>+IFERROR(INDEX('Parametrage base'!$B:$B,MATCH(B50,'Parametrage base'!$C:$C,0)),"")</f>
        <v/>
      </c>
      <c r="D50" s="153" t="str">
        <f>IFERROR(INDEX('Parametrage base'!H:H,MATCH(A50,'Parametrage base'!J:J,0)),"")</f>
        <v/>
      </c>
      <c r="E50" s="153" t="str">
        <f>IFERROR(INDEX('Parametrage base'!$K:$K,MATCH($A50,'Parametrage base'!$M:$M,0)),"")</f>
        <v/>
      </c>
      <c r="F50" s="153" t="str">
        <f>IFERROR(INDEX('Parametrage base'!$N:$N,MATCH($A50,'Parametrage base'!$P:$P,0)),"")</f>
        <v/>
      </c>
      <c r="G50" s="153" t="str">
        <f>IFERROR(INDEX('Parametrage base'!$Q:$Q,MATCH($A50,'Parametrage base'!$S:$S,0)),"")</f>
        <v/>
      </c>
      <c r="H50" s="153" t="str">
        <f>IFERROR(INDEX('Parametrage base'!$T:$T,MATCH($A50,'Parametrage base'!$V:$V,0)),"")</f>
        <v/>
      </c>
      <c r="I50" s="153" t="str">
        <f>IFERROR(INDEX('Parametrage base'!$W:$W,MATCH($A50,'Parametrage base'!$Y:$Y,0)),"")</f>
        <v/>
      </c>
      <c r="J50" s="153" t="str">
        <f>IFERROR(INDEX('Parametrage base'!$Z:$Z,MATCH($A50,'Parametrage base'!$AB:$AB,0)),"")</f>
        <v/>
      </c>
      <c r="K50" s="141" t="str">
        <f>IFERROR(INDEX('Parametrage base'!$AC:$AC,MATCH($A50,'Parametrage base'!$AE:$AE,0)),"")</f>
        <v>PFMP Tpro2</v>
      </c>
      <c r="L50" s="153" t="str">
        <f>IFERROR(INDEX('Parametrage base'!$AF:$AF,MATCH($A50,'Parametrage base'!$AH:$AH,0)),"")</f>
        <v>PFMP MCCDR</v>
      </c>
      <c r="M50" s="153" t="str">
        <f>IFERROR(INDEX(Parametrage!$D:$D,MATCH(B50,Parametrage!$F:$F,0)),"")</f>
        <v/>
      </c>
      <c r="N50" s="153" t="str">
        <f>IFERROR(INDEX(Parametrage!$I:$I,MATCH(B50,Parametrage!$J:$J,0)),"")</f>
        <v/>
      </c>
      <c r="O50" s="154" t="str">
        <f>IFERROR(INDEX(Parametrage!$G:$G,MATCH(B50,Parametrage!$H:$H,0)),"")</f>
        <v/>
      </c>
      <c r="P50" s="155" t="str">
        <f>IFERROR(INDEX(Parametrage!$K:$K,MATCH(B50,Parametrage!$L:$L,0)),"")</f>
        <v/>
      </c>
      <c r="Q50" s="156"/>
      <c r="R50" s="153"/>
      <c r="S50" s="157"/>
      <c r="U50" s="150">
        <f t="shared" si="5"/>
        <v>50</v>
      </c>
      <c r="V50" s="151">
        <f t="shared" si="7"/>
        <v>45275</v>
      </c>
      <c r="W50" s="152" t="str">
        <f>+IFERROR(INDEX('Parametrage base'!$B:$B,MATCH(V50,'Parametrage base'!$C:$C,0)),"")</f>
        <v/>
      </c>
      <c r="X50" s="153" t="str">
        <f>IFERROR(INDEX('Parametrage base'!$H:$H,MATCH(U50,'Parametrage base'!$J:$J,0)),"")</f>
        <v>PFMP 1cuis</v>
      </c>
      <c r="Y50" s="153" t="str">
        <f>IFERROR(INDEX('Parametrage base'!$K:$K,MATCH($U50,'Parametrage base'!$M:$M,0)),"")</f>
        <v/>
      </c>
      <c r="Z50" s="153" t="str">
        <f>IFERROR(INDEX('Parametrage base'!$N:$N,MATCH($U50,'Parametrage base'!$P:$P,0)),"")</f>
        <v/>
      </c>
      <c r="AA50" s="153" t="str">
        <f>IFERROR(INDEX('Parametrage base'!$Q:$Q,MATCH($U50,'Parametrage base'!$S:$S,0)),"")</f>
        <v/>
      </c>
      <c r="AB50" s="153" t="str">
        <f>IFERROR(INDEX('Parametrage base'!$T:$T,MATCH($U50,'Parametrage base'!$V:$V,0)),"")</f>
        <v/>
      </c>
      <c r="AC50" s="153" t="str">
        <f>IFERROR(INDEX('Parametrage base'!$W:$W,MATCH($U50,'Parametrage base'!$Y:$Y,0)),"")</f>
        <v/>
      </c>
      <c r="AD50" s="153" t="str">
        <f>IFERROR(INDEX('Parametrage base'!$Z:$Z,MATCH($U50,'Parametrage base'!$AB:$AB,0)),"")</f>
        <v/>
      </c>
      <c r="AE50" s="153" t="str">
        <f>IFERROR(INDEX('Parametrage base'!$AC:$AC,MATCH($U50,'Parametrage base'!$AE:$AE,0)),"")</f>
        <v/>
      </c>
      <c r="AF50" s="153" t="str">
        <f>IFERROR(INDEX('Parametrage base'!$AF:$AF,MATCH($U50,'Parametrage base'!$AH:$AH,0)),"")</f>
        <v/>
      </c>
      <c r="AG50" s="153" t="str">
        <f>IFERROR(INDEX(Parametrage!$D:$D,MATCH(V50,Parametrage!$F:$F,0)),"")</f>
        <v/>
      </c>
      <c r="AH50" s="153" t="str">
        <f>IFERROR(INDEX(Parametrage!$I:$I,MATCH(V50,Parametrage!$J:$J,0)),"")</f>
        <v/>
      </c>
      <c r="AI50" s="154" t="str">
        <f>IFERROR(INDEX(Parametrage!$G:$G,MATCH(V50,Parametrage!$H:$H,0)),"")</f>
        <v/>
      </c>
      <c r="AJ50" s="155" t="str">
        <f>IFERROR(INDEX(Parametrage!$K:$K,MATCH(V50,Parametrage!$L:$L,0)),"")</f>
        <v/>
      </c>
      <c r="AL50" s="173"/>
      <c r="AM50" s="148"/>
      <c r="AN50" s="148"/>
      <c r="AO50" s="148"/>
      <c r="AP50" s="148"/>
      <c r="AQ50" s="148"/>
      <c r="AR50" s="148"/>
      <c r="AT50" s="173"/>
      <c r="AU50" s="148"/>
      <c r="AV50" s="148"/>
      <c r="AW50" s="148"/>
      <c r="AX50" s="148"/>
      <c r="AY50" s="148"/>
      <c r="AZ50" s="148"/>
      <c r="BB50" s="173"/>
      <c r="BC50" s="148"/>
      <c r="BD50" s="148"/>
      <c r="BE50" s="148"/>
      <c r="BF50" s="148"/>
      <c r="BG50" s="148"/>
      <c r="BH50" s="148"/>
      <c r="CA50" s="169"/>
      <c r="CB50" s="169"/>
      <c r="CC50" s="169"/>
      <c r="CD50" s="169"/>
    </row>
    <row r="51" spans="1:82" ht="16.899999999999999" customHeight="1" x14ac:dyDescent="0.2">
      <c r="A51" s="150">
        <f t="shared" si="4"/>
        <v>46</v>
      </c>
      <c r="B51" s="151">
        <f t="shared" si="6"/>
        <v>45246</v>
      </c>
      <c r="C51" s="152" t="str">
        <f>+IFERROR(INDEX('Parametrage base'!$B:$B,MATCH(B51,'Parametrage base'!$C:$C,0)),"")</f>
        <v/>
      </c>
      <c r="D51" s="153" t="str">
        <f>IFERROR(INDEX('Parametrage base'!H:H,MATCH(A51,'Parametrage base'!J:J,0)),"")</f>
        <v/>
      </c>
      <c r="E51" s="153" t="str">
        <f>IFERROR(INDEX('Parametrage base'!$K:$K,MATCH($A51,'Parametrage base'!$M:$M,0)),"")</f>
        <v/>
      </c>
      <c r="F51" s="153" t="str">
        <f>IFERROR(INDEX('Parametrage base'!$N:$N,MATCH($A51,'Parametrage base'!$P:$P,0)),"")</f>
        <v/>
      </c>
      <c r="G51" s="153" t="str">
        <f>IFERROR(INDEX('Parametrage base'!$Q:$Q,MATCH($A51,'Parametrage base'!$S:$S,0)),"")</f>
        <v/>
      </c>
      <c r="H51" s="153" t="str">
        <f>IFERROR(INDEX('Parametrage base'!$T:$T,MATCH($A51,'Parametrage base'!$V:$V,0)),"")</f>
        <v/>
      </c>
      <c r="I51" s="153" t="str">
        <f>IFERROR(INDEX('Parametrage base'!$W:$W,MATCH($A51,'Parametrage base'!$Y:$Y,0)),"")</f>
        <v/>
      </c>
      <c r="J51" s="153" t="str">
        <f>IFERROR(INDEX('Parametrage base'!$Z:$Z,MATCH($A51,'Parametrage base'!$AB:$AB,0)),"")</f>
        <v/>
      </c>
      <c r="K51" s="141" t="str">
        <f>IFERROR(INDEX('Parametrage base'!$AC:$AC,MATCH($A51,'Parametrage base'!$AE:$AE,0)),"")</f>
        <v>PFMP Tpro2</v>
      </c>
      <c r="L51" s="153" t="str">
        <f>IFERROR(INDEX('Parametrage base'!$AF:$AF,MATCH($A51,'Parametrage base'!$AH:$AH,0)),"")</f>
        <v>PFMP MCCDR</v>
      </c>
      <c r="M51" s="153" t="str">
        <f>IFERROR(INDEX(Parametrage!$D:$D,MATCH(B51,Parametrage!$F:$F,0)),"")</f>
        <v/>
      </c>
      <c r="N51" s="153" t="str">
        <f>IFERROR(INDEX(Parametrage!$I:$I,MATCH(B51,Parametrage!$J:$J,0)),"")</f>
        <v/>
      </c>
      <c r="O51" s="154" t="str">
        <f>IFERROR(INDEX(Parametrage!$G:$G,MATCH(B51,Parametrage!$H:$H,0)),"")</f>
        <v/>
      </c>
      <c r="P51" s="155" t="str">
        <f>IFERROR(INDEX(Parametrage!$K:$K,MATCH(B51,Parametrage!$L:$L,0)),"")</f>
        <v/>
      </c>
      <c r="Q51" s="156"/>
      <c r="R51" s="153"/>
      <c r="S51" s="157"/>
      <c r="U51" s="150">
        <f t="shared" si="5"/>
        <v>50</v>
      </c>
      <c r="V51" s="151">
        <f t="shared" si="7"/>
        <v>45276</v>
      </c>
      <c r="W51" s="152" t="str">
        <f>+IFERROR(INDEX('Parametrage base'!$B:$B,MATCH(V51,'Parametrage base'!$C:$C,0)),"")</f>
        <v/>
      </c>
      <c r="X51" s="153" t="str">
        <f>IFERROR(INDEX('Parametrage base'!$H:$H,MATCH(U51,'Parametrage base'!$J:$J,0)),"")</f>
        <v>PFMP 1cuis</v>
      </c>
      <c r="Y51" s="153" t="str">
        <f>IFERROR(INDEX('Parametrage base'!$K:$K,MATCH($U51,'Parametrage base'!$M:$M,0)),"")</f>
        <v/>
      </c>
      <c r="Z51" s="153" t="str">
        <f>IFERROR(INDEX('Parametrage base'!$N:$N,MATCH($U51,'Parametrage base'!$P:$P,0)),"")</f>
        <v/>
      </c>
      <c r="AA51" s="153" t="str">
        <f>IFERROR(INDEX('Parametrage base'!$Q:$Q,MATCH($U51,'Parametrage base'!$S:$S,0)),"")</f>
        <v/>
      </c>
      <c r="AB51" s="153" t="str">
        <f>IFERROR(INDEX('Parametrage base'!$T:$T,MATCH($U51,'Parametrage base'!$V:$V,0)),"")</f>
        <v/>
      </c>
      <c r="AC51" s="153" t="str">
        <f>IFERROR(INDEX('Parametrage base'!$W:$W,MATCH($U51,'Parametrage base'!$Y:$Y,0)),"")</f>
        <v/>
      </c>
      <c r="AD51" s="153" t="str">
        <f>IFERROR(INDEX('Parametrage base'!$Z:$Z,MATCH($U51,'Parametrage base'!$AB:$AB,0)),"")</f>
        <v/>
      </c>
      <c r="AE51" s="153" t="str">
        <f>IFERROR(INDEX('Parametrage base'!$AC:$AC,MATCH($U51,'Parametrage base'!$AE:$AE,0)),"")</f>
        <v/>
      </c>
      <c r="AF51" s="153" t="str">
        <f>IFERROR(INDEX('Parametrage base'!$AF:$AF,MATCH($U51,'Parametrage base'!$AH:$AH,0)),"")</f>
        <v/>
      </c>
      <c r="AG51" s="153" t="str">
        <f>IFERROR(INDEX(Parametrage!$D:$D,MATCH(V51,Parametrage!$F:$F,0)),"")</f>
        <v/>
      </c>
      <c r="AH51" s="153" t="str">
        <f>IFERROR(INDEX(Parametrage!$I:$I,MATCH(V51,Parametrage!$J:$J,0)),"")</f>
        <v/>
      </c>
      <c r="AI51" s="154" t="str">
        <f>IFERROR(INDEX(Parametrage!$G:$G,MATCH(V51,Parametrage!$H:$H,0)),"")</f>
        <v/>
      </c>
      <c r="AJ51" s="155" t="str">
        <f>IFERROR(INDEX(Parametrage!$K:$K,MATCH(V51,Parametrage!$L:$L,0)),"")</f>
        <v/>
      </c>
      <c r="AL51" s="173"/>
      <c r="AM51" s="148"/>
      <c r="AN51" s="148"/>
      <c r="AO51" s="148"/>
      <c r="AP51" s="148"/>
      <c r="AQ51" s="148"/>
      <c r="AR51" s="148"/>
      <c r="AT51" s="173"/>
      <c r="AU51" s="148"/>
      <c r="AV51" s="148"/>
      <c r="AW51" s="148"/>
      <c r="AX51" s="148"/>
      <c r="AY51" s="148"/>
      <c r="AZ51" s="148"/>
      <c r="BB51" s="173"/>
      <c r="BC51" s="148"/>
      <c r="BD51" s="148"/>
      <c r="BE51" s="148"/>
      <c r="BF51" s="148"/>
      <c r="BG51" s="148"/>
      <c r="BH51" s="148"/>
      <c r="CA51" s="169"/>
      <c r="CB51" s="169"/>
      <c r="CC51" s="169"/>
      <c r="CD51" s="169"/>
    </row>
    <row r="52" spans="1:82" ht="16.899999999999999" customHeight="1" x14ac:dyDescent="0.2">
      <c r="A52" s="150">
        <f t="shared" si="4"/>
        <v>46</v>
      </c>
      <c r="B52" s="151">
        <f t="shared" si="6"/>
        <v>45247</v>
      </c>
      <c r="C52" s="152" t="str">
        <f>+IFERROR(INDEX('Parametrage base'!$B:$B,MATCH(B52,'Parametrage base'!$C:$C,0)),"")</f>
        <v/>
      </c>
      <c r="D52" s="153" t="str">
        <f>IFERROR(INDEX('Parametrage base'!H:H,MATCH(A52,'Parametrage base'!J:J,0)),"")</f>
        <v/>
      </c>
      <c r="E52" s="153" t="str">
        <f>IFERROR(INDEX('Parametrage base'!$K:$K,MATCH($A52,'Parametrage base'!$M:$M,0)),"")</f>
        <v/>
      </c>
      <c r="F52" s="153" t="str">
        <f>IFERROR(INDEX('Parametrage base'!$N:$N,MATCH($A52,'Parametrage base'!$P:$P,0)),"")</f>
        <v/>
      </c>
      <c r="G52" s="153" t="str">
        <f>IFERROR(INDEX('Parametrage base'!$Q:$Q,MATCH($A52,'Parametrage base'!$S:$S,0)),"")</f>
        <v/>
      </c>
      <c r="H52" s="153" t="str">
        <f>IFERROR(INDEX('Parametrage base'!$T:$T,MATCH($A52,'Parametrage base'!$V:$V,0)),"")</f>
        <v/>
      </c>
      <c r="I52" s="153" t="str">
        <f>IFERROR(INDEX('Parametrage base'!$W:$W,MATCH($A52,'Parametrage base'!$Y:$Y,0)),"")</f>
        <v/>
      </c>
      <c r="J52" s="153" t="str">
        <f>IFERROR(INDEX('Parametrage base'!$Z:$Z,MATCH($A52,'Parametrage base'!$AB:$AB,0)),"")</f>
        <v/>
      </c>
      <c r="K52" s="141" t="str">
        <f>IFERROR(INDEX('Parametrage base'!$AC:$AC,MATCH($A52,'Parametrage base'!$AE:$AE,0)),"")</f>
        <v>PFMP Tpro2</v>
      </c>
      <c r="L52" s="153" t="str">
        <f>IFERROR(INDEX('Parametrage base'!$AF:$AF,MATCH($A52,'Parametrage base'!$AH:$AH,0)),"")</f>
        <v>PFMP MCCDR</v>
      </c>
      <c r="M52" s="153" t="str">
        <f>IFERROR(INDEX(Parametrage!$D:$D,MATCH(B52,Parametrage!$F:$F,0)),"")</f>
        <v/>
      </c>
      <c r="N52" s="153" t="str">
        <f>IFERROR(INDEX(Parametrage!$I:$I,MATCH(B52,Parametrage!$J:$J,0)),"")</f>
        <v/>
      </c>
      <c r="O52" s="154" t="str">
        <f>IFERROR(INDEX(Parametrage!$G:$G,MATCH(B52,Parametrage!$H:$H,0)),"")</f>
        <v/>
      </c>
      <c r="P52" s="155" t="str">
        <f>IFERROR(INDEX(Parametrage!$K:$K,MATCH(B52,Parametrage!$L:$L,0)),"")</f>
        <v/>
      </c>
      <c r="Q52" s="156"/>
      <c r="R52" s="153"/>
      <c r="S52" s="157"/>
      <c r="U52" s="150">
        <f t="shared" si="5"/>
        <v>50</v>
      </c>
      <c r="V52" s="151">
        <f t="shared" si="7"/>
        <v>45277</v>
      </c>
      <c r="W52" s="152" t="str">
        <f>+IFERROR(INDEX('Parametrage base'!$B:$B,MATCH(V52,'Parametrage base'!$C:$C,0)),"")</f>
        <v/>
      </c>
      <c r="X52" s="153" t="str">
        <f>IFERROR(INDEX('Parametrage base'!$H:$H,MATCH(U52,'Parametrage base'!$J:$J,0)),"")</f>
        <v>PFMP 1cuis</v>
      </c>
      <c r="Y52" s="153" t="str">
        <f>IFERROR(INDEX('Parametrage base'!$K:$K,MATCH($U52,'Parametrage base'!$M:$M,0)),"")</f>
        <v/>
      </c>
      <c r="Z52" s="153" t="str">
        <f>IFERROR(INDEX('Parametrage base'!$N:$N,MATCH($U52,'Parametrage base'!$P:$P,0)),"")</f>
        <v/>
      </c>
      <c r="AA52" s="153" t="str">
        <f>IFERROR(INDEX('Parametrage base'!$Q:$Q,MATCH($U52,'Parametrage base'!$S:$S,0)),"")</f>
        <v/>
      </c>
      <c r="AB52" s="153" t="str">
        <f>IFERROR(INDEX('Parametrage base'!$T:$T,MATCH($U52,'Parametrage base'!$V:$V,0)),"")</f>
        <v/>
      </c>
      <c r="AC52" s="153" t="str">
        <f>IFERROR(INDEX('Parametrage base'!$W:$W,MATCH($U52,'Parametrage base'!$Y:$Y,0)),"")</f>
        <v/>
      </c>
      <c r="AD52" s="153" t="str">
        <f>IFERROR(INDEX('Parametrage base'!$Z:$Z,MATCH($U52,'Parametrage base'!$AB:$AB,0)),"")</f>
        <v/>
      </c>
      <c r="AE52" s="153" t="str">
        <f>IFERROR(INDEX('Parametrage base'!$AC:$AC,MATCH($U52,'Parametrage base'!$AE:$AE,0)),"")</f>
        <v/>
      </c>
      <c r="AF52" s="153" t="str">
        <f>IFERROR(INDEX('Parametrage base'!$AF:$AF,MATCH($U52,'Parametrage base'!$AH:$AH,0)),"")</f>
        <v/>
      </c>
      <c r="AG52" s="153" t="str">
        <f>IFERROR(INDEX(Parametrage!$D:$D,MATCH(V52,Parametrage!$F:$F,0)),"")</f>
        <v/>
      </c>
      <c r="AH52" s="153" t="str">
        <f>IFERROR(INDEX(Parametrage!$I:$I,MATCH(V52,Parametrage!$J:$J,0)),"")</f>
        <v/>
      </c>
      <c r="AI52" s="154" t="str">
        <f>IFERROR(INDEX(Parametrage!$G:$G,MATCH(V52,Parametrage!$H:$H,0)),"")</f>
        <v/>
      </c>
      <c r="AJ52" s="155" t="str">
        <f>IFERROR(INDEX(Parametrage!$K:$K,MATCH(V52,Parametrage!$L:$L,0)),"")</f>
        <v/>
      </c>
      <c r="AL52" s="173"/>
      <c r="AM52" s="148"/>
      <c r="AN52" s="148"/>
      <c r="AO52" s="148"/>
      <c r="AP52" s="148"/>
      <c r="AQ52" s="148"/>
      <c r="AR52" s="148"/>
      <c r="AT52" s="173"/>
      <c r="AU52" s="148"/>
      <c r="AV52" s="148"/>
      <c r="AW52" s="148"/>
      <c r="AX52" s="148"/>
      <c r="AY52" s="148"/>
      <c r="AZ52" s="148"/>
      <c r="BB52" s="173"/>
      <c r="BC52" s="148"/>
      <c r="BD52" s="148"/>
      <c r="BE52" s="148"/>
      <c r="BF52" s="148"/>
      <c r="BG52" s="148"/>
      <c r="BH52" s="148"/>
      <c r="CA52" s="169"/>
      <c r="CB52" s="169"/>
      <c r="CC52" s="169"/>
      <c r="CD52" s="169"/>
    </row>
    <row r="53" spans="1:82" ht="16.899999999999999" customHeight="1" x14ac:dyDescent="0.2">
      <c r="A53" s="150">
        <f t="shared" si="4"/>
        <v>46</v>
      </c>
      <c r="B53" s="151">
        <f t="shared" si="6"/>
        <v>45248</v>
      </c>
      <c r="C53" s="152" t="str">
        <f>+IFERROR(INDEX('Parametrage base'!$B:$B,MATCH(B53,'Parametrage base'!$C:$C,0)),"")</f>
        <v/>
      </c>
      <c r="D53" s="153" t="str">
        <f>IFERROR(INDEX('Parametrage base'!H:H,MATCH(A53,'Parametrage base'!J:J,0)),"")</f>
        <v/>
      </c>
      <c r="E53" s="153" t="str">
        <f>IFERROR(INDEX('Parametrage base'!$K:$K,MATCH($A53,'Parametrage base'!$M:$M,0)),"")</f>
        <v/>
      </c>
      <c r="F53" s="153" t="str">
        <f>IFERROR(INDEX('Parametrage base'!$N:$N,MATCH($A53,'Parametrage base'!$P:$P,0)),"")</f>
        <v/>
      </c>
      <c r="G53" s="153" t="str">
        <f>IFERROR(INDEX('Parametrage base'!$Q:$Q,MATCH($A53,'Parametrage base'!$S:$S,0)),"")</f>
        <v/>
      </c>
      <c r="H53" s="153" t="str">
        <f>IFERROR(INDEX('Parametrage base'!$T:$T,MATCH($A53,'Parametrage base'!$V:$V,0)),"")</f>
        <v/>
      </c>
      <c r="I53" s="153" t="str">
        <f>IFERROR(INDEX('Parametrage base'!$W:$W,MATCH($A53,'Parametrage base'!$Y:$Y,0)),"")</f>
        <v/>
      </c>
      <c r="J53" s="153" t="str">
        <f>IFERROR(INDEX('Parametrage base'!$Z:$Z,MATCH($A53,'Parametrage base'!$AB:$AB,0)),"")</f>
        <v/>
      </c>
      <c r="K53" s="141" t="str">
        <f>IFERROR(INDEX('Parametrage base'!$AC:$AC,MATCH($A53,'Parametrage base'!$AE:$AE,0)),"")</f>
        <v>PFMP Tpro2</v>
      </c>
      <c r="L53" s="153" t="str">
        <f>IFERROR(INDEX('Parametrage base'!$AF:$AF,MATCH($A53,'Parametrage base'!$AH:$AH,0)),"")</f>
        <v>PFMP MCCDR</v>
      </c>
      <c r="M53" s="153" t="str">
        <f>IFERROR(INDEX(Parametrage!$D:$D,MATCH(B53,Parametrage!$F:$F,0)),"")</f>
        <v/>
      </c>
      <c r="N53" s="153" t="str">
        <f>IFERROR(INDEX(Parametrage!$I:$I,MATCH(B53,Parametrage!$J:$J,0)),"")</f>
        <v/>
      </c>
      <c r="O53" s="154" t="str">
        <f>IFERROR(INDEX(Parametrage!$G:$G,MATCH(B53,Parametrage!$H:$H,0)),"")</f>
        <v/>
      </c>
      <c r="P53" s="155" t="str">
        <f>IFERROR(INDEX(Parametrage!$K:$K,MATCH(B53,Parametrage!$L:$L,0)),"")</f>
        <v/>
      </c>
      <c r="Q53" s="156"/>
      <c r="R53" s="153"/>
      <c r="S53" s="157"/>
      <c r="U53" s="150">
        <f t="shared" si="5"/>
        <v>51</v>
      </c>
      <c r="V53" s="151">
        <f t="shared" si="7"/>
        <v>45278</v>
      </c>
      <c r="W53" s="152" t="str">
        <f>+IFERROR(INDEX('Parametrage base'!$B:$B,MATCH(V53,'Parametrage base'!$C:$C,0)),"")</f>
        <v/>
      </c>
      <c r="X53" s="153" t="str">
        <f>IFERROR(INDEX('Parametrage base'!$H:$H,MATCH(U53,'Parametrage base'!$J:$J,0)),"")</f>
        <v>PFMP 1cuis</v>
      </c>
      <c r="Y53" s="153" t="str">
        <f>IFERROR(INDEX('Parametrage base'!$K:$K,MATCH($U53,'Parametrage base'!$M:$M,0)),"")</f>
        <v/>
      </c>
      <c r="Z53" s="153" t="str">
        <f>IFERROR(INDEX('Parametrage base'!$N:$N,MATCH($U53,'Parametrage base'!$P:$P,0)),"")</f>
        <v/>
      </c>
      <c r="AA53" s="153" t="str">
        <f>IFERROR(INDEX('Parametrage base'!$Q:$Q,MATCH($U53,'Parametrage base'!$S:$S,0)),"")</f>
        <v/>
      </c>
      <c r="AB53" s="153" t="str">
        <f>IFERROR(INDEX('Parametrage base'!$T:$T,MATCH($U53,'Parametrage base'!$V:$V,0)),"")</f>
        <v/>
      </c>
      <c r="AC53" s="153" t="str">
        <f>IFERROR(INDEX('Parametrage base'!$W:$W,MATCH($U53,'Parametrage base'!$Y:$Y,0)),"")</f>
        <v/>
      </c>
      <c r="AD53" s="153" t="str">
        <f>IFERROR(INDEX('Parametrage base'!$Z:$Z,MATCH($U53,'Parametrage base'!$AB:$AB,0)),"")</f>
        <v/>
      </c>
      <c r="AE53" s="153" t="str">
        <f>IFERROR(INDEX('Parametrage base'!$AC:$AC,MATCH($U53,'Parametrage base'!$AE:$AE,0)),"")</f>
        <v/>
      </c>
      <c r="AF53" s="153" t="str">
        <f>IFERROR(INDEX('Parametrage base'!$AF:$AF,MATCH($U53,'Parametrage base'!$AH:$AH,0)),"")</f>
        <v/>
      </c>
      <c r="AG53" s="153" t="str">
        <f>IFERROR(INDEX(Parametrage!$D:$D,MATCH(V53,Parametrage!$F:$F,0)),"")</f>
        <v/>
      </c>
      <c r="AH53" s="153" t="str">
        <f>IFERROR(INDEX(Parametrage!$I:$I,MATCH(V53,Parametrage!$J:$J,0)),"")</f>
        <v/>
      </c>
      <c r="AI53" s="154" t="str">
        <f>IFERROR(INDEX(Parametrage!$G:$G,MATCH(V53,Parametrage!$H:$H,0)),"")</f>
        <v/>
      </c>
      <c r="AJ53" s="155" t="str">
        <f>IFERROR(INDEX(Parametrage!$K:$K,MATCH(V53,Parametrage!$L:$L,0)),"")</f>
        <v/>
      </c>
      <c r="AL53" s="173"/>
      <c r="AM53" s="148"/>
      <c r="AN53" s="148"/>
      <c r="AO53" s="148"/>
      <c r="AP53" s="148"/>
      <c r="AQ53" s="148"/>
      <c r="AR53" s="148"/>
      <c r="AT53" s="173"/>
      <c r="AU53" s="148"/>
      <c r="AV53" s="148"/>
      <c r="AW53" s="148"/>
      <c r="AX53" s="148"/>
      <c r="AY53" s="148"/>
      <c r="AZ53" s="148"/>
      <c r="BB53" s="173"/>
      <c r="BC53" s="148"/>
      <c r="BD53" s="148"/>
      <c r="BE53" s="148"/>
      <c r="BF53" s="148"/>
      <c r="BG53" s="148"/>
      <c r="BH53" s="148"/>
      <c r="CA53" s="169"/>
      <c r="CB53" s="169"/>
      <c r="CC53" s="169"/>
      <c r="CD53" s="169"/>
    </row>
    <row r="54" spans="1:82" ht="16.899999999999999" customHeight="1" x14ac:dyDescent="0.2">
      <c r="A54" s="150">
        <f t="shared" si="4"/>
        <v>46</v>
      </c>
      <c r="B54" s="151">
        <f t="shared" si="6"/>
        <v>45249</v>
      </c>
      <c r="C54" s="152" t="str">
        <f>+IFERROR(INDEX('Parametrage base'!$B:$B,MATCH(B54,'Parametrage base'!$C:$C,0)),"")</f>
        <v/>
      </c>
      <c r="D54" s="153" t="str">
        <f>IFERROR(INDEX('Parametrage base'!H:H,MATCH(A54,'Parametrage base'!J:J,0)),"")</f>
        <v/>
      </c>
      <c r="E54" s="153" t="str">
        <f>IFERROR(INDEX('Parametrage base'!$K:$K,MATCH($A54,'Parametrage base'!$M:$M,0)),"")</f>
        <v/>
      </c>
      <c r="F54" s="153" t="str">
        <f>IFERROR(INDEX('Parametrage base'!$N:$N,MATCH($A54,'Parametrage base'!$P:$P,0)),"")</f>
        <v/>
      </c>
      <c r="G54" s="153" t="str">
        <f>IFERROR(INDEX('Parametrage base'!$Q:$Q,MATCH($A54,'Parametrage base'!$S:$S,0)),"")</f>
        <v/>
      </c>
      <c r="H54" s="153" t="str">
        <f>IFERROR(INDEX('Parametrage base'!$T:$T,MATCH($A54,'Parametrage base'!$V:$V,0)),"")</f>
        <v/>
      </c>
      <c r="I54" s="153" t="str">
        <f>IFERROR(INDEX('Parametrage base'!$W:$W,MATCH($A54,'Parametrage base'!$Y:$Y,0)),"")</f>
        <v/>
      </c>
      <c r="J54" s="153" t="str">
        <f>IFERROR(INDEX('Parametrage base'!$Z:$Z,MATCH($A54,'Parametrage base'!$AB:$AB,0)),"")</f>
        <v/>
      </c>
      <c r="K54" s="141" t="str">
        <f>IFERROR(INDEX('Parametrage base'!$AC:$AC,MATCH($A54,'Parametrage base'!$AE:$AE,0)),"")</f>
        <v>PFMP Tpro2</v>
      </c>
      <c r="L54" s="153" t="str">
        <f>IFERROR(INDEX('Parametrage base'!$AF:$AF,MATCH($A54,'Parametrage base'!$AH:$AH,0)),"")</f>
        <v>PFMP MCCDR</v>
      </c>
      <c r="M54" s="153" t="str">
        <f>IFERROR(INDEX(Parametrage!$D:$D,MATCH(B54,Parametrage!$F:$F,0)),"")</f>
        <v/>
      </c>
      <c r="N54" s="153" t="str">
        <f>IFERROR(INDEX(Parametrage!$I:$I,MATCH(B54,Parametrage!$J:$J,0)),"")</f>
        <v/>
      </c>
      <c r="O54" s="154" t="str">
        <f>IFERROR(INDEX(Parametrage!$G:$G,MATCH(B54,Parametrage!$H:$H,0)),"")</f>
        <v/>
      </c>
      <c r="P54" s="155" t="str">
        <f>IFERROR(INDEX(Parametrage!$K:$K,MATCH(B54,Parametrage!$L:$L,0)),"")</f>
        <v/>
      </c>
      <c r="Q54" s="156"/>
      <c r="R54" s="153"/>
      <c r="S54" s="157"/>
      <c r="U54" s="150">
        <f t="shared" si="5"/>
        <v>51</v>
      </c>
      <c r="V54" s="151">
        <f t="shared" si="7"/>
        <v>45279</v>
      </c>
      <c r="W54" s="152" t="str">
        <f>+IFERROR(INDEX('Parametrage base'!$B:$B,MATCH(V54,'Parametrage base'!$C:$C,0)),"")</f>
        <v/>
      </c>
      <c r="X54" s="153" t="str">
        <f>IFERROR(INDEX('Parametrage base'!$H:$H,MATCH(U54,'Parametrage base'!$J:$J,0)),"")</f>
        <v>PFMP 1cuis</v>
      </c>
      <c r="Y54" s="153" t="str">
        <f>IFERROR(INDEX('Parametrage base'!$K:$K,MATCH($U54,'Parametrage base'!$M:$M,0)),"")</f>
        <v/>
      </c>
      <c r="Z54" s="153" t="str">
        <f>IFERROR(INDEX('Parametrage base'!$N:$N,MATCH($U54,'Parametrage base'!$P:$P,0)),"")</f>
        <v/>
      </c>
      <c r="AA54" s="153" t="str">
        <f>IFERROR(INDEX('Parametrage base'!$Q:$Q,MATCH($U54,'Parametrage base'!$S:$S,0)),"")</f>
        <v/>
      </c>
      <c r="AB54" s="153" t="str">
        <f>IFERROR(INDEX('Parametrage base'!$T:$T,MATCH($U54,'Parametrage base'!$V:$V,0)),"")</f>
        <v/>
      </c>
      <c r="AC54" s="153" t="str">
        <f>IFERROR(INDEX('Parametrage base'!$W:$W,MATCH($U54,'Parametrage base'!$Y:$Y,0)),"")</f>
        <v/>
      </c>
      <c r="AD54" s="153" t="str">
        <f>IFERROR(INDEX('Parametrage base'!$Z:$Z,MATCH($U54,'Parametrage base'!$AB:$AB,0)),"")</f>
        <v/>
      </c>
      <c r="AE54" s="153" t="str">
        <f>IFERROR(INDEX('Parametrage base'!$AC:$AC,MATCH($U54,'Parametrage base'!$AE:$AE,0)),"")</f>
        <v/>
      </c>
      <c r="AF54" s="153" t="str">
        <f>IFERROR(INDEX('Parametrage base'!$AF:$AF,MATCH($U54,'Parametrage base'!$AH:$AH,0)),"")</f>
        <v/>
      </c>
      <c r="AG54" s="153" t="str">
        <f>IFERROR(INDEX(Parametrage!$D:$D,MATCH(V54,Parametrage!$F:$F,0)),"")</f>
        <v/>
      </c>
      <c r="AH54" s="153" t="str">
        <f>IFERROR(INDEX(Parametrage!$I:$I,MATCH(V54,Parametrage!$J:$J,0)),"")</f>
        <v/>
      </c>
      <c r="AI54" s="154" t="str">
        <f>IFERROR(INDEX(Parametrage!$G:$G,MATCH(V54,Parametrage!$H:$H,0)),"")</f>
        <v/>
      </c>
      <c r="AJ54" s="155" t="str">
        <f>IFERROR(INDEX(Parametrage!$K:$K,MATCH(V54,Parametrage!$L:$L,0)),"")</f>
        <v/>
      </c>
      <c r="AL54" s="173"/>
      <c r="AM54" s="148"/>
      <c r="AN54" s="148"/>
      <c r="AO54" s="148"/>
      <c r="AP54" s="148"/>
      <c r="AQ54" s="148"/>
      <c r="AR54" s="148"/>
      <c r="AT54" s="173"/>
      <c r="AU54" s="148"/>
      <c r="AV54" s="148"/>
      <c r="AW54" s="148"/>
      <c r="AX54" s="148"/>
      <c r="AY54" s="148"/>
      <c r="AZ54" s="148"/>
      <c r="BB54" s="173"/>
      <c r="BC54" s="148"/>
      <c r="BD54" s="148"/>
      <c r="BE54" s="148"/>
      <c r="BF54" s="148"/>
      <c r="BG54" s="148"/>
      <c r="BH54" s="148"/>
      <c r="CA54" s="169"/>
      <c r="CB54" s="169"/>
      <c r="CC54" s="169"/>
      <c r="CD54" s="169"/>
    </row>
    <row r="55" spans="1:82" ht="16.899999999999999" customHeight="1" x14ac:dyDescent="0.2">
      <c r="A55" s="150">
        <f t="shared" si="4"/>
        <v>47</v>
      </c>
      <c r="B55" s="151">
        <f t="shared" si="6"/>
        <v>45250</v>
      </c>
      <c r="C55" s="152" t="str">
        <f>+IFERROR(INDEX('Parametrage base'!$B:$B,MATCH(B55,'Parametrage base'!$C:$C,0)),"")</f>
        <v/>
      </c>
      <c r="D55" s="153" t="str">
        <f>IFERROR(INDEX('Parametrage base'!H:H,MATCH(A55,'Parametrage base'!J:J,0)),"")</f>
        <v/>
      </c>
      <c r="E55" s="153" t="str">
        <f>IFERROR(INDEX('Parametrage base'!$K:$K,MATCH($A55,'Parametrage base'!$M:$M,0)),"")</f>
        <v/>
      </c>
      <c r="F55" s="153" t="str">
        <f>IFERROR(INDEX('Parametrage base'!$N:$N,MATCH($A55,'Parametrage base'!$P:$P,0)),"")</f>
        <v/>
      </c>
      <c r="G55" s="153" t="str">
        <f>IFERROR(INDEX('Parametrage base'!$Q:$Q,MATCH($A55,'Parametrage base'!$S:$S,0)),"")</f>
        <v/>
      </c>
      <c r="H55" s="153" t="str">
        <f>IFERROR(INDEX('Parametrage base'!$T:$T,MATCH($A55,'Parametrage base'!$V:$V,0)),"")</f>
        <v/>
      </c>
      <c r="I55" s="153" t="str">
        <f>IFERROR(INDEX('Parametrage base'!$W:$W,MATCH($A55,'Parametrage base'!$Y:$Y,0)),"")</f>
        <v/>
      </c>
      <c r="J55" s="153" t="str">
        <f>IFERROR(INDEX('Parametrage base'!$Z:$Z,MATCH($A55,'Parametrage base'!$AB:$AB,0)),"")</f>
        <v/>
      </c>
      <c r="K55" s="141" t="str">
        <f>IFERROR(INDEX('Parametrage base'!$AC:$AC,MATCH($A55,'Parametrage base'!$AE:$AE,0)),"")</f>
        <v>PFMP Tpro2</v>
      </c>
      <c r="L55" s="153" t="str">
        <f>IFERROR(INDEX('Parametrage base'!$AF:$AF,MATCH($A55,'Parametrage base'!$AH:$AH,0)),"")</f>
        <v>PFMP MCCDR</v>
      </c>
      <c r="M55" s="153" t="str">
        <f>IFERROR(INDEX(Parametrage!$D:$D,MATCH(B55,Parametrage!$F:$F,0)),"")</f>
        <v>Planifier visite PFMP 2</v>
      </c>
      <c r="N55" s="153" t="str">
        <f>IFERROR(INDEX(Parametrage!$I:$I,MATCH(B55,Parametrage!$J:$J,0)),"")</f>
        <v/>
      </c>
      <c r="O55" s="154" t="str">
        <f>IFERROR(INDEX(Parametrage!$G:$G,MATCH(B55,Parametrage!$H:$H,0)),"")</f>
        <v/>
      </c>
      <c r="P55" s="155" t="str">
        <f>IFERROR(INDEX(Parametrage!$K:$K,MATCH(B55,Parametrage!$L:$L,0)),"")</f>
        <v/>
      </c>
      <c r="Q55" s="156"/>
      <c r="R55" s="153"/>
      <c r="S55" s="157"/>
      <c r="U55" s="150">
        <f t="shared" si="5"/>
        <v>51</v>
      </c>
      <c r="V55" s="151">
        <f t="shared" si="7"/>
        <v>45280</v>
      </c>
      <c r="W55" s="152" t="str">
        <f>+IFERROR(INDEX('Parametrage base'!$B:$B,MATCH(V55,'Parametrage base'!$C:$C,0)),"")</f>
        <v/>
      </c>
      <c r="X55" s="153" t="str">
        <f>IFERROR(INDEX('Parametrage base'!$H:$H,MATCH(U55,'Parametrage base'!$J:$J,0)),"")</f>
        <v>PFMP 1cuis</v>
      </c>
      <c r="Y55" s="153" t="str">
        <f>IFERROR(INDEX('Parametrage base'!$K:$K,MATCH($U55,'Parametrage base'!$M:$M,0)),"")</f>
        <v/>
      </c>
      <c r="Z55" s="153" t="str">
        <f>IFERROR(INDEX('Parametrage base'!$N:$N,MATCH($U55,'Parametrage base'!$P:$P,0)),"")</f>
        <v/>
      </c>
      <c r="AA55" s="153" t="str">
        <f>IFERROR(INDEX('Parametrage base'!$Q:$Q,MATCH($U55,'Parametrage base'!$S:$S,0)),"")</f>
        <v/>
      </c>
      <c r="AB55" s="153" t="str">
        <f>IFERROR(INDEX('Parametrage base'!$T:$T,MATCH($U55,'Parametrage base'!$V:$V,0)),"")</f>
        <v/>
      </c>
      <c r="AC55" s="153" t="str">
        <f>IFERROR(INDEX('Parametrage base'!$W:$W,MATCH($U55,'Parametrage base'!$Y:$Y,0)),"")</f>
        <v/>
      </c>
      <c r="AD55" s="153" t="str">
        <f>IFERROR(INDEX('Parametrage base'!$Z:$Z,MATCH($U55,'Parametrage base'!$AB:$AB,0)),"")</f>
        <v/>
      </c>
      <c r="AE55" s="153" t="str">
        <f>IFERROR(INDEX('Parametrage base'!$AC:$AC,MATCH($U55,'Parametrage base'!$AE:$AE,0)),"")</f>
        <v/>
      </c>
      <c r="AF55" s="153" t="str">
        <f>IFERROR(INDEX('Parametrage base'!$AF:$AF,MATCH($U55,'Parametrage base'!$AH:$AH,0)),"")</f>
        <v/>
      </c>
      <c r="AG55" s="153" t="str">
        <f>IFERROR(INDEX(Parametrage!$D:$D,MATCH(V55,Parametrage!$F:$F,0)),"")</f>
        <v/>
      </c>
      <c r="AH55" s="153" t="str">
        <f>IFERROR(INDEX(Parametrage!$I:$I,MATCH(V55,Parametrage!$J:$J,0)),"")</f>
        <v/>
      </c>
      <c r="AI55" s="154" t="str">
        <f>IFERROR(INDEX(Parametrage!$G:$G,MATCH(V55,Parametrage!$H:$H,0)),"")</f>
        <v/>
      </c>
      <c r="AJ55" s="155" t="str">
        <f>IFERROR(INDEX(Parametrage!$K:$K,MATCH(V55,Parametrage!$L:$L,0)),"")</f>
        <v/>
      </c>
      <c r="AL55" s="173"/>
      <c r="AM55" s="148"/>
      <c r="AN55" s="148"/>
      <c r="AO55" s="148"/>
      <c r="AP55" s="148"/>
      <c r="AQ55" s="148"/>
      <c r="AR55" s="148"/>
      <c r="AT55" s="173"/>
      <c r="AU55" s="148"/>
      <c r="AV55" s="148"/>
      <c r="AW55" s="148"/>
      <c r="AX55" s="148"/>
      <c r="AY55" s="148"/>
      <c r="AZ55" s="148"/>
      <c r="BB55" s="173"/>
      <c r="BC55" s="148"/>
      <c r="BD55" s="148"/>
      <c r="BE55" s="148"/>
      <c r="BF55" s="148"/>
      <c r="BG55" s="148"/>
      <c r="BH55" s="148"/>
      <c r="CA55" s="169"/>
      <c r="CB55" s="169"/>
      <c r="CC55" s="169"/>
      <c r="CD55" s="169"/>
    </row>
    <row r="56" spans="1:82" ht="16.899999999999999" customHeight="1" x14ac:dyDescent="0.2">
      <c r="A56" s="150">
        <f t="shared" si="4"/>
        <v>47</v>
      </c>
      <c r="B56" s="151">
        <f t="shared" si="6"/>
        <v>45251</v>
      </c>
      <c r="C56" s="152" t="str">
        <f>+IFERROR(INDEX('Parametrage base'!$B:$B,MATCH(B56,'Parametrage base'!$C:$C,0)),"")</f>
        <v/>
      </c>
      <c r="D56" s="153" t="str">
        <f>IFERROR(INDEX('Parametrage base'!H:H,MATCH(A56,'Parametrage base'!J:J,0)),"")</f>
        <v/>
      </c>
      <c r="E56" s="153" t="str">
        <f>IFERROR(INDEX('Parametrage base'!$K:$K,MATCH($A56,'Parametrage base'!$M:$M,0)),"")</f>
        <v/>
      </c>
      <c r="F56" s="153" t="str">
        <f>IFERROR(INDEX('Parametrage base'!$N:$N,MATCH($A56,'Parametrage base'!$P:$P,0)),"")</f>
        <v/>
      </c>
      <c r="G56" s="153" t="str">
        <f>IFERROR(INDEX('Parametrage base'!$Q:$Q,MATCH($A56,'Parametrage base'!$S:$S,0)),"")</f>
        <v/>
      </c>
      <c r="H56" s="153" t="str">
        <f>IFERROR(INDEX('Parametrage base'!$T:$T,MATCH($A56,'Parametrage base'!$V:$V,0)),"")</f>
        <v/>
      </c>
      <c r="I56" s="153" t="str">
        <f>IFERROR(INDEX('Parametrage base'!$W:$W,MATCH($A56,'Parametrage base'!$Y:$Y,0)),"")</f>
        <v/>
      </c>
      <c r="J56" s="153" t="str">
        <f>IFERROR(INDEX('Parametrage base'!$Z:$Z,MATCH($A56,'Parametrage base'!$AB:$AB,0)),"")</f>
        <v/>
      </c>
      <c r="K56" s="141" t="str">
        <f>IFERROR(INDEX('Parametrage base'!$AC:$AC,MATCH($A56,'Parametrage base'!$AE:$AE,0)),"")</f>
        <v>PFMP Tpro2</v>
      </c>
      <c r="L56" s="153" t="str">
        <f>IFERROR(INDEX('Parametrage base'!$AF:$AF,MATCH($A56,'Parametrage base'!$AH:$AH,0)),"")</f>
        <v>PFMP MCCDR</v>
      </c>
      <c r="M56" s="153" t="str">
        <f>IFERROR(INDEX(Parametrage!$D:$D,MATCH(B56,Parametrage!$F:$F,0)),"")</f>
        <v/>
      </c>
      <c r="N56" s="153" t="str">
        <f>IFERROR(INDEX(Parametrage!$I:$I,MATCH(B56,Parametrage!$J:$J,0)),"")</f>
        <v/>
      </c>
      <c r="O56" s="154" t="str">
        <f>IFERROR(INDEX(Parametrage!$G:$G,MATCH(B56,Parametrage!$H:$H,0)),"")</f>
        <v/>
      </c>
      <c r="P56" s="155" t="str">
        <f>IFERROR(INDEX(Parametrage!$K:$K,MATCH(B56,Parametrage!$L:$L,0)),"")</f>
        <v/>
      </c>
      <c r="Q56" s="156"/>
      <c r="R56" s="153"/>
      <c r="S56" s="157"/>
      <c r="U56" s="150">
        <f t="shared" si="5"/>
        <v>51</v>
      </c>
      <c r="V56" s="151">
        <f t="shared" si="7"/>
        <v>45281</v>
      </c>
      <c r="W56" s="152" t="str">
        <f>+IFERROR(INDEX('Parametrage base'!$B:$B,MATCH(V56,'Parametrage base'!$C:$C,0)),"")</f>
        <v/>
      </c>
      <c r="X56" s="153" t="str">
        <f>IFERROR(INDEX('Parametrage base'!$H:$H,MATCH(U56,'Parametrage base'!$J:$J,0)),"")</f>
        <v>PFMP 1cuis</v>
      </c>
      <c r="Y56" s="153" t="str">
        <f>IFERROR(INDEX('Parametrage base'!$K:$K,MATCH($U56,'Parametrage base'!$M:$M,0)),"")</f>
        <v/>
      </c>
      <c r="Z56" s="153" t="str">
        <f>IFERROR(INDEX('Parametrage base'!$N:$N,MATCH($U56,'Parametrage base'!$P:$P,0)),"")</f>
        <v/>
      </c>
      <c r="AA56" s="153" t="str">
        <f>IFERROR(INDEX('Parametrage base'!$Q:$Q,MATCH($U56,'Parametrage base'!$S:$S,0)),"")</f>
        <v/>
      </c>
      <c r="AB56" s="153" t="str">
        <f>IFERROR(INDEX('Parametrage base'!$T:$T,MATCH($U56,'Parametrage base'!$V:$V,0)),"")</f>
        <v/>
      </c>
      <c r="AC56" s="153" t="str">
        <f>IFERROR(INDEX('Parametrage base'!$W:$W,MATCH($U56,'Parametrage base'!$Y:$Y,0)),"")</f>
        <v/>
      </c>
      <c r="AD56" s="153" t="str">
        <f>IFERROR(INDEX('Parametrage base'!$Z:$Z,MATCH($U56,'Parametrage base'!$AB:$AB,0)),"")</f>
        <v/>
      </c>
      <c r="AE56" s="153" t="str">
        <f>IFERROR(INDEX('Parametrage base'!$AC:$AC,MATCH($U56,'Parametrage base'!$AE:$AE,0)),"")</f>
        <v/>
      </c>
      <c r="AF56" s="153" t="str">
        <f>IFERROR(INDEX('Parametrage base'!$AF:$AF,MATCH($U56,'Parametrage base'!$AH:$AH,0)),"")</f>
        <v/>
      </c>
      <c r="AG56" s="153" t="str">
        <f>IFERROR(INDEX(Parametrage!$D:$D,MATCH(V56,Parametrage!$F:$F,0)),"")</f>
        <v/>
      </c>
      <c r="AH56" s="153" t="str">
        <f>IFERROR(INDEX(Parametrage!$I:$I,MATCH(V56,Parametrage!$J:$J,0)),"")</f>
        <v/>
      </c>
      <c r="AI56" s="154" t="str">
        <f>IFERROR(INDEX(Parametrage!$G:$G,MATCH(V56,Parametrage!$H:$H,0)),"")</f>
        <v/>
      </c>
      <c r="AJ56" s="155" t="str">
        <f>IFERROR(INDEX(Parametrage!$K:$K,MATCH(V56,Parametrage!$L:$L,0)),"")</f>
        <v/>
      </c>
      <c r="AL56" s="173"/>
      <c r="AM56" s="148"/>
      <c r="AN56" s="148"/>
      <c r="AO56" s="148"/>
      <c r="AP56" s="148"/>
      <c r="AQ56" s="148"/>
      <c r="AR56" s="148"/>
      <c r="AT56" s="173"/>
      <c r="AU56" s="148"/>
      <c r="AV56" s="148"/>
      <c r="AW56" s="148"/>
      <c r="AX56" s="148"/>
      <c r="AY56" s="148"/>
      <c r="AZ56" s="148"/>
      <c r="BB56" s="173"/>
      <c r="BC56" s="148"/>
      <c r="BD56" s="148"/>
      <c r="BE56" s="148"/>
      <c r="BF56" s="148"/>
      <c r="BG56" s="148"/>
      <c r="BH56" s="148"/>
      <c r="CA56" s="169"/>
      <c r="CB56" s="169"/>
      <c r="CC56" s="169"/>
      <c r="CD56" s="169"/>
    </row>
    <row r="57" spans="1:82" ht="16.899999999999999" customHeight="1" x14ac:dyDescent="0.2">
      <c r="A57" s="150">
        <f t="shared" si="4"/>
        <v>47</v>
      </c>
      <c r="B57" s="151">
        <f t="shared" si="6"/>
        <v>45252</v>
      </c>
      <c r="C57" s="152" t="str">
        <f>+IFERROR(INDEX('Parametrage base'!$B:$B,MATCH(B57,'Parametrage base'!$C:$C,0)),"")</f>
        <v/>
      </c>
      <c r="D57" s="153" t="str">
        <f>IFERROR(INDEX('Parametrage base'!H:H,MATCH(A57,'Parametrage base'!J:J,0)),"")</f>
        <v/>
      </c>
      <c r="E57" s="153" t="str">
        <f>IFERROR(INDEX('Parametrage base'!$K:$K,MATCH($A57,'Parametrage base'!$M:$M,0)),"")</f>
        <v/>
      </c>
      <c r="F57" s="153" t="str">
        <f>IFERROR(INDEX('Parametrage base'!$N:$N,MATCH($A57,'Parametrage base'!$P:$P,0)),"")</f>
        <v/>
      </c>
      <c r="G57" s="153" t="str">
        <f>IFERROR(INDEX('Parametrage base'!$Q:$Q,MATCH($A57,'Parametrage base'!$S:$S,0)),"")</f>
        <v/>
      </c>
      <c r="H57" s="153" t="str">
        <f>IFERROR(INDEX('Parametrage base'!$T:$T,MATCH($A57,'Parametrage base'!$V:$V,0)),"")</f>
        <v/>
      </c>
      <c r="I57" s="153" t="str">
        <f>IFERROR(INDEX('Parametrage base'!$W:$W,MATCH($A57,'Parametrage base'!$Y:$Y,0)),"")</f>
        <v/>
      </c>
      <c r="J57" s="153" t="str">
        <f>IFERROR(INDEX('Parametrage base'!$Z:$Z,MATCH($A57,'Parametrage base'!$AB:$AB,0)),"")</f>
        <v/>
      </c>
      <c r="K57" s="141" t="str">
        <f>IFERROR(INDEX('Parametrage base'!$AC:$AC,MATCH($A57,'Parametrage base'!$AE:$AE,0)),"")</f>
        <v>PFMP Tpro2</v>
      </c>
      <c r="L57" s="153" t="str">
        <f>IFERROR(INDEX('Parametrage base'!$AF:$AF,MATCH($A57,'Parametrage base'!$AH:$AH,0)),"")</f>
        <v>PFMP MCCDR</v>
      </c>
      <c r="M57" s="153" t="str">
        <f>IFERROR(INDEX(Parametrage!$D:$D,MATCH(B57,Parametrage!$F:$F,0)),"")</f>
        <v/>
      </c>
      <c r="N57" s="153" t="str">
        <f>IFERROR(INDEX(Parametrage!$I:$I,MATCH(B57,Parametrage!$J:$J,0)),"")</f>
        <v/>
      </c>
      <c r="O57" s="154" t="str">
        <f>IFERROR(INDEX(Parametrage!$G:$G,MATCH(B57,Parametrage!$H:$H,0)),"")</f>
        <v/>
      </c>
      <c r="P57" s="155" t="str">
        <f>IFERROR(INDEX(Parametrage!$K:$K,MATCH(B57,Parametrage!$L:$L,0)),"")</f>
        <v/>
      </c>
      <c r="Q57" s="156"/>
      <c r="R57" s="153"/>
      <c r="S57" s="157"/>
      <c r="U57" s="150">
        <f t="shared" si="5"/>
        <v>51</v>
      </c>
      <c r="V57" s="151">
        <f t="shared" si="7"/>
        <v>45282</v>
      </c>
      <c r="W57" s="152" t="str">
        <f>+IFERROR(INDEX('Parametrage base'!$B:$B,MATCH(V57,'Parametrage base'!$C:$C,0)),"")</f>
        <v/>
      </c>
      <c r="X57" s="153" t="str">
        <f>IFERROR(INDEX('Parametrage base'!$H:$H,MATCH(U57,'Parametrage base'!$J:$J,0)),"")</f>
        <v>PFMP 1cuis</v>
      </c>
      <c r="Y57" s="153" t="str">
        <f>IFERROR(INDEX('Parametrage base'!$K:$K,MATCH($U57,'Parametrage base'!$M:$M,0)),"")</f>
        <v/>
      </c>
      <c r="Z57" s="153" t="str">
        <f>IFERROR(INDEX('Parametrage base'!$N:$N,MATCH($U57,'Parametrage base'!$P:$P,0)),"")</f>
        <v/>
      </c>
      <c r="AA57" s="153" t="str">
        <f>IFERROR(INDEX('Parametrage base'!$Q:$Q,MATCH($U57,'Parametrage base'!$S:$S,0)),"")</f>
        <v/>
      </c>
      <c r="AB57" s="153" t="str">
        <f>IFERROR(INDEX('Parametrage base'!$T:$T,MATCH($U57,'Parametrage base'!$V:$V,0)),"")</f>
        <v/>
      </c>
      <c r="AC57" s="153" t="str">
        <f>IFERROR(INDEX('Parametrage base'!$W:$W,MATCH($U57,'Parametrage base'!$Y:$Y,0)),"")</f>
        <v/>
      </c>
      <c r="AD57" s="153" t="str">
        <f>IFERROR(INDEX('Parametrage base'!$Z:$Z,MATCH($U57,'Parametrage base'!$AB:$AB,0)),"")</f>
        <v/>
      </c>
      <c r="AE57" s="153" t="str">
        <f>IFERROR(INDEX('Parametrage base'!$AC:$AC,MATCH($U57,'Parametrage base'!$AE:$AE,0)),"")</f>
        <v/>
      </c>
      <c r="AF57" s="153" t="str">
        <f>IFERROR(INDEX('Parametrage base'!$AF:$AF,MATCH($U57,'Parametrage base'!$AH:$AH,0)),"")</f>
        <v/>
      </c>
      <c r="AG57" s="153" t="str">
        <f>IFERROR(INDEX(Parametrage!$D:$D,MATCH(V57,Parametrage!$F:$F,0)),"")</f>
        <v/>
      </c>
      <c r="AH57" s="153" t="str">
        <f>IFERROR(INDEX(Parametrage!$I:$I,MATCH(V57,Parametrage!$J:$J,0)),"")</f>
        <v/>
      </c>
      <c r="AI57" s="154" t="str">
        <f>IFERROR(INDEX(Parametrage!$G:$G,MATCH(V57,Parametrage!$H:$H,0)),"")</f>
        <v/>
      </c>
      <c r="AJ57" s="155" t="str">
        <f>IFERROR(INDEX(Parametrage!$K:$K,MATCH(V57,Parametrage!$L:$L,0)),"")</f>
        <v/>
      </c>
      <c r="AL57" s="173"/>
      <c r="AM57" s="148"/>
      <c r="AN57" s="148"/>
      <c r="AO57" s="148"/>
      <c r="AP57" s="148"/>
      <c r="AQ57" s="148"/>
      <c r="AR57" s="148"/>
      <c r="AT57" s="173"/>
      <c r="AU57" s="148"/>
      <c r="AV57" s="148"/>
      <c r="AW57" s="148"/>
      <c r="AX57" s="148"/>
      <c r="AY57" s="148"/>
      <c r="AZ57" s="148"/>
      <c r="BB57" s="173"/>
      <c r="BC57" s="148"/>
      <c r="BD57" s="148"/>
      <c r="BE57" s="148"/>
      <c r="BF57" s="148"/>
      <c r="BG57" s="148"/>
      <c r="BH57" s="148"/>
      <c r="CA57" s="169"/>
      <c r="CB57" s="169"/>
      <c r="CC57" s="169"/>
      <c r="CD57" s="169"/>
    </row>
    <row r="58" spans="1:82" ht="16.899999999999999" customHeight="1" x14ac:dyDescent="0.2">
      <c r="A58" s="150">
        <f t="shared" si="4"/>
        <v>47</v>
      </c>
      <c r="B58" s="151">
        <f t="shared" si="6"/>
        <v>45253</v>
      </c>
      <c r="C58" s="152" t="str">
        <f>+IFERROR(INDEX('Parametrage base'!$B:$B,MATCH(B58,'Parametrage base'!$C:$C,0)),"")</f>
        <v/>
      </c>
      <c r="D58" s="153" t="str">
        <f>IFERROR(INDEX('Parametrage base'!H:H,MATCH(A58,'Parametrage base'!J:J,0)),"")</f>
        <v/>
      </c>
      <c r="E58" s="153" t="str">
        <f>IFERROR(INDEX('Parametrage base'!$K:$K,MATCH($A58,'Parametrage base'!$M:$M,0)),"")</f>
        <v/>
      </c>
      <c r="F58" s="153" t="str">
        <f>IFERROR(INDEX('Parametrage base'!$N:$N,MATCH($A58,'Parametrage base'!$P:$P,0)),"")</f>
        <v/>
      </c>
      <c r="G58" s="153" t="str">
        <f>IFERROR(INDEX('Parametrage base'!$Q:$Q,MATCH($A58,'Parametrage base'!$S:$S,0)),"")</f>
        <v/>
      </c>
      <c r="H58" s="153" t="str">
        <f>IFERROR(INDEX('Parametrage base'!$T:$T,MATCH($A58,'Parametrage base'!$V:$V,0)),"")</f>
        <v/>
      </c>
      <c r="I58" s="153" t="str">
        <f>IFERROR(INDEX('Parametrage base'!$W:$W,MATCH($A58,'Parametrage base'!$Y:$Y,0)),"")</f>
        <v/>
      </c>
      <c r="J58" s="153" t="str">
        <f>IFERROR(INDEX('Parametrage base'!$Z:$Z,MATCH($A58,'Parametrage base'!$AB:$AB,0)),"")</f>
        <v/>
      </c>
      <c r="K58" s="141" t="str">
        <f>IFERROR(INDEX('Parametrage base'!$AC:$AC,MATCH($A58,'Parametrage base'!$AE:$AE,0)),"")</f>
        <v>PFMP Tpro2</v>
      </c>
      <c r="L58" s="153" t="str">
        <f>IFERROR(INDEX('Parametrage base'!$AF:$AF,MATCH($A58,'Parametrage base'!$AH:$AH,0)),"")</f>
        <v>PFMP MCCDR</v>
      </c>
      <c r="M58" s="153" t="str">
        <f>IFERROR(INDEX(Parametrage!$D:$D,MATCH(B58,Parametrage!$F:$F,0)),"")</f>
        <v/>
      </c>
      <c r="N58" s="153" t="str">
        <f>IFERROR(INDEX(Parametrage!$I:$I,MATCH(B58,Parametrage!$J:$J,0)),"")</f>
        <v/>
      </c>
      <c r="O58" s="154" t="str">
        <f>IFERROR(INDEX(Parametrage!$G:$G,MATCH(B58,Parametrage!$H:$H,0)),"")</f>
        <v/>
      </c>
      <c r="P58" s="155" t="str">
        <f>IFERROR(INDEX(Parametrage!$K:$K,MATCH(B58,Parametrage!$L:$L,0)),"")</f>
        <v/>
      </c>
      <c r="Q58" s="156"/>
      <c r="R58" s="153"/>
      <c r="S58" s="157"/>
      <c r="U58" s="150">
        <f t="shared" si="5"/>
        <v>51</v>
      </c>
      <c r="V58" s="151">
        <f t="shared" si="7"/>
        <v>45283</v>
      </c>
      <c r="W58" s="152" t="str">
        <f>+IFERROR(INDEX('Parametrage base'!$B:$B,MATCH(V58,'Parametrage base'!$C:$C,0)),"")</f>
        <v/>
      </c>
      <c r="X58" s="153" t="str">
        <f>IFERROR(INDEX('Parametrage base'!$H:$H,MATCH(U58,'Parametrage base'!$J:$J,0)),"")</f>
        <v>PFMP 1cuis</v>
      </c>
      <c r="Y58" s="153" t="str">
        <f>IFERROR(INDEX('Parametrage base'!$K:$K,MATCH($U58,'Parametrage base'!$M:$M,0)),"")</f>
        <v/>
      </c>
      <c r="Z58" s="153" t="str">
        <f>IFERROR(INDEX('Parametrage base'!$N:$N,MATCH($U58,'Parametrage base'!$P:$P,0)),"")</f>
        <v/>
      </c>
      <c r="AA58" s="153" t="str">
        <f>IFERROR(INDEX('Parametrage base'!$Q:$Q,MATCH($U58,'Parametrage base'!$S:$S,0)),"")</f>
        <v/>
      </c>
      <c r="AB58" s="153" t="str">
        <f>IFERROR(INDEX('Parametrage base'!$T:$T,MATCH($U58,'Parametrage base'!$V:$V,0)),"")</f>
        <v/>
      </c>
      <c r="AC58" s="153" t="str">
        <f>IFERROR(INDEX('Parametrage base'!$W:$W,MATCH($U58,'Parametrage base'!$Y:$Y,0)),"")</f>
        <v/>
      </c>
      <c r="AD58" s="153" t="str">
        <f>IFERROR(INDEX('Parametrage base'!$Z:$Z,MATCH($U58,'Parametrage base'!$AB:$AB,0)),"")</f>
        <v/>
      </c>
      <c r="AE58" s="153" t="str">
        <f>IFERROR(INDEX('Parametrage base'!$AC:$AC,MATCH($U58,'Parametrage base'!$AE:$AE,0)),"")</f>
        <v/>
      </c>
      <c r="AF58" s="153" t="str">
        <f>IFERROR(INDEX('Parametrage base'!$AF:$AF,MATCH($U58,'Parametrage base'!$AH:$AH,0)),"")</f>
        <v/>
      </c>
      <c r="AG58" s="153" t="str">
        <f>IFERROR(INDEX(Parametrage!$D:$D,MATCH(V58,Parametrage!$F:$F,0)),"")</f>
        <v/>
      </c>
      <c r="AH58" s="153" t="str">
        <f>IFERROR(INDEX(Parametrage!$I:$I,MATCH(V58,Parametrage!$J:$J,0)),"")</f>
        <v/>
      </c>
      <c r="AI58" s="154" t="str">
        <f>IFERROR(INDEX(Parametrage!$G:$G,MATCH(V58,Parametrage!$H:$H,0)),"")</f>
        <v/>
      </c>
      <c r="AJ58" s="155" t="str">
        <f>IFERROR(INDEX(Parametrage!$K:$K,MATCH(V58,Parametrage!$L:$L,0)),"")</f>
        <v/>
      </c>
      <c r="AL58" s="173"/>
      <c r="AM58" s="148"/>
      <c r="AN58" s="148"/>
      <c r="AO58" s="148"/>
      <c r="AP58" s="148"/>
      <c r="AQ58" s="148"/>
      <c r="AR58" s="148"/>
      <c r="AT58" s="173"/>
      <c r="AU58" s="148"/>
      <c r="AV58" s="148"/>
      <c r="AW58" s="148"/>
      <c r="AX58" s="148"/>
      <c r="AY58" s="148"/>
      <c r="AZ58" s="148"/>
      <c r="BB58" s="173"/>
      <c r="BC58" s="148"/>
      <c r="BD58" s="148"/>
      <c r="BE58" s="148"/>
      <c r="BF58" s="148"/>
      <c r="BG58" s="148"/>
      <c r="BH58" s="148"/>
      <c r="CA58" s="169"/>
      <c r="CB58" s="169"/>
      <c r="CC58" s="169"/>
      <c r="CD58" s="169"/>
    </row>
    <row r="59" spans="1:82" ht="16.899999999999999" customHeight="1" x14ac:dyDescent="0.2">
      <c r="A59" s="150">
        <f t="shared" si="4"/>
        <v>47</v>
      </c>
      <c r="B59" s="151">
        <f t="shared" si="6"/>
        <v>45254</v>
      </c>
      <c r="C59" s="152" t="str">
        <f>+IFERROR(INDEX('Parametrage base'!$B:$B,MATCH(B59,'Parametrage base'!$C:$C,0)),"")</f>
        <v/>
      </c>
      <c r="D59" s="153" t="str">
        <f>IFERROR(INDEX('Parametrage base'!H:H,MATCH(A59,'Parametrage base'!J:J,0)),"")</f>
        <v/>
      </c>
      <c r="E59" s="153" t="str">
        <f>IFERROR(INDEX('Parametrage base'!$K:$K,MATCH($A59,'Parametrage base'!$M:$M,0)),"")</f>
        <v/>
      </c>
      <c r="F59" s="153" t="str">
        <f>IFERROR(INDEX('Parametrage base'!$N:$N,MATCH($A59,'Parametrage base'!$P:$P,0)),"")</f>
        <v/>
      </c>
      <c r="G59" s="153" t="str">
        <f>IFERROR(INDEX('Parametrage base'!$Q:$Q,MATCH($A59,'Parametrage base'!$S:$S,0)),"")</f>
        <v/>
      </c>
      <c r="H59" s="153" t="str">
        <f>IFERROR(INDEX('Parametrage base'!$T:$T,MATCH($A59,'Parametrage base'!$V:$V,0)),"")</f>
        <v/>
      </c>
      <c r="I59" s="153" t="str">
        <f>IFERROR(INDEX('Parametrage base'!$W:$W,MATCH($A59,'Parametrage base'!$Y:$Y,0)),"")</f>
        <v/>
      </c>
      <c r="J59" s="153" t="str">
        <f>IFERROR(INDEX('Parametrage base'!$Z:$Z,MATCH($A59,'Parametrage base'!$AB:$AB,0)),"")</f>
        <v/>
      </c>
      <c r="K59" s="141" t="str">
        <f>IFERROR(INDEX('Parametrage base'!$AC:$AC,MATCH($A59,'Parametrage base'!$AE:$AE,0)),"")</f>
        <v>PFMP Tpro2</v>
      </c>
      <c r="L59" s="153" t="str">
        <f>IFERROR(INDEX('Parametrage base'!$AF:$AF,MATCH($A59,'Parametrage base'!$AH:$AH,0)),"")</f>
        <v>PFMP MCCDR</v>
      </c>
      <c r="M59" s="153" t="str">
        <f>IFERROR(INDEX(Parametrage!$D:$D,MATCH(B59,Parametrage!$F:$F,0)),"")</f>
        <v/>
      </c>
      <c r="N59" s="153" t="str">
        <f>IFERROR(INDEX(Parametrage!$I:$I,MATCH(B59,Parametrage!$J:$J,0)),"")</f>
        <v/>
      </c>
      <c r="O59" s="154" t="str">
        <f>IFERROR(INDEX(Parametrage!$G:$G,MATCH(B59,Parametrage!$H:$H,0)),"")</f>
        <v/>
      </c>
      <c r="P59" s="155" t="str">
        <f>IFERROR(INDEX(Parametrage!$K:$K,MATCH(B59,Parametrage!$L:$L,0)),"")</f>
        <v/>
      </c>
      <c r="Q59" s="156"/>
      <c r="R59" s="153"/>
      <c r="S59" s="157"/>
      <c r="U59" s="150">
        <f t="shared" si="5"/>
        <v>51</v>
      </c>
      <c r="V59" s="151">
        <f t="shared" si="7"/>
        <v>45284</v>
      </c>
      <c r="W59" s="152" t="str">
        <f>+IFERROR(INDEX('Parametrage base'!$B:$B,MATCH(V59,'Parametrage base'!$C:$C,0)),"")</f>
        <v/>
      </c>
      <c r="X59" s="153" t="str">
        <f>IFERROR(INDEX('Parametrage base'!$H:$H,MATCH(U59,'Parametrage base'!$J:$J,0)),"")</f>
        <v>PFMP 1cuis</v>
      </c>
      <c r="Y59" s="153" t="str">
        <f>IFERROR(INDEX('Parametrage base'!$K:$K,MATCH($U59,'Parametrage base'!$M:$M,0)),"")</f>
        <v/>
      </c>
      <c r="Z59" s="153" t="str">
        <f>IFERROR(INDEX('Parametrage base'!$N:$N,MATCH($U59,'Parametrage base'!$P:$P,0)),"")</f>
        <v/>
      </c>
      <c r="AA59" s="153" t="str">
        <f>IFERROR(INDEX('Parametrage base'!$Q:$Q,MATCH($U59,'Parametrage base'!$S:$S,0)),"")</f>
        <v/>
      </c>
      <c r="AB59" s="153" t="str">
        <f>IFERROR(INDEX('Parametrage base'!$T:$T,MATCH($U59,'Parametrage base'!$V:$V,0)),"")</f>
        <v/>
      </c>
      <c r="AC59" s="153" t="str">
        <f>IFERROR(INDEX('Parametrage base'!$W:$W,MATCH($U59,'Parametrage base'!$Y:$Y,0)),"")</f>
        <v/>
      </c>
      <c r="AD59" s="153" t="str">
        <f>IFERROR(INDEX('Parametrage base'!$Z:$Z,MATCH($U59,'Parametrage base'!$AB:$AB,0)),"")</f>
        <v/>
      </c>
      <c r="AE59" s="153" t="str">
        <f>IFERROR(INDEX('Parametrage base'!$AC:$AC,MATCH($U59,'Parametrage base'!$AE:$AE,0)),"")</f>
        <v/>
      </c>
      <c r="AF59" s="153" t="str">
        <f>IFERROR(INDEX('Parametrage base'!$AF:$AF,MATCH($U59,'Parametrage base'!$AH:$AH,0)),"")</f>
        <v/>
      </c>
      <c r="AG59" s="153" t="str">
        <f>IFERROR(INDEX(Parametrage!$D:$D,MATCH(V59,Parametrage!$F:$F,0)),"")</f>
        <v/>
      </c>
      <c r="AH59" s="153" t="str">
        <f>IFERROR(INDEX(Parametrage!$I:$I,MATCH(V59,Parametrage!$J:$J,0)),"")</f>
        <v/>
      </c>
      <c r="AI59" s="154" t="str">
        <f>IFERROR(INDEX(Parametrage!$G:$G,MATCH(V59,Parametrage!$H:$H,0)),"")</f>
        <v/>
      </c>
      <c r="AJ59" s="155" t="str">
        <f>IFERROR(INDEX(Parametrage!$K:$K,MATCH(V59,Parametrage!$L:$L,0)),"")</f>
        <v/>
      </c>
      <c r="AL59" s="173"/>
      <c r="AM59" s="148"/>
      <c r="AN59" s="148"/>
      <c r="AO59" s="148"/>
      <c r="AP59" s="148"/>
      <c r="AQ59" s="148"/>
      <c r="AR59" s="148"/>
      <c r="AT59" s="173"/>
      <c r="AU59" s="148"/>
      <c r="AV59" s="148"/>
      <c r="AW59" s="148"/>
      <c r="AX59" s="148"/>
      <c r="AY59" s="148"/>
      <c r="AZ59" s="148"/>
      <c r="BB59" s="173"/>
      <c r="BC59" s="148"/>
      <c r="BD59" s="148"/>
      <c r="BE59" s="148"/>
      <c r="BF59" s="148"/>
      <c r="BG59" s="148"/>
      <c r="BH59" s="148"/>
      <c r="CA59" s="169"/>
      <c r="CB59" s="169"/>
      <c r="CC59" s="169"/>
      <c r="CD59" s="169"/>
    </row>
    <row r="60" spans="1:82" ht="16.899999999999999" customHeight="1" x14ac:dyDescent="0.2">
      <c r="A60" s="150">
        <f t="shared" si="4"/>
        <v>47</v>
      </c>
      <c r="B60" s="151">
        <f t="shared" si="6"/>
        <v>45255</v>
      </c>
      <c r="C60" s="152" t="str">
        <f>+IFERROR(INDEX('Parametrage base'!$B:$B,MATCH(B60,'Parametrage base'!$C:$C,0)),"")</f>
        <v/>
      </c>
      <c r="D60" s="153" t="str">
        <f>IFERROR(INDEX('Parametrage base'!H:H,MATCH(A60,'Parametrage base'!J:J,0)),"")</f>
        <v/>
      </c>
      <c r="E60" s="153" t="str">
        <f>IFERROR(INDEX('Parametrage base'!$K:$K,MATCH($A60,'Parametrage base'!$M:$M,0)),"")</f>
        <v/>
      </c>
      <c r="F60" s="153" t="str">
        <f>IFERROR(INDEX('Parametrage base'!$N:$N,MATCH($A60,'Parametrage base'!$P:$P,0)),"")</f>
        <v/>
      </c>
      <c r="G60" s="153" t="str">
        <f>IFERROR(INDEX('Parametrage base'!$Q:$Q,MATCH($A60,'Parametrage base'!$S:$S,0)),"")</f>
        <v/>
      </c>
      <c r="H60" s="153" t="str">
        <f>IFERROR(INDEX('Parametrage base'!$T:$T,MATCH($A60,'Parametrage base'!$V:$V,0)),"")</f>
        <v/>
      </c>
      <c r="I60" s="153" t="str">
        <f>IFERROR(INDEX('Parametrage base'!$W:$W,MATCH($A60,'Parametrage base'!$Y:$Y,0)),"")</f>
        <v/>
      </c>
      <c r="J60" s="153" t="str">
        <f>IFERROR(INDEX('Parametrage base'!$Z:$Z,MATCH($A60,'Parametrage base'!$AB:$AB,0)),"")</f>
        <v/>
      </c>
      <c r="K60" s="141" t="str">
        <f>IFERROR(INDEX('Parametrage base'!$AC:$AC,MATCH($A60,'Parametrage base'!$AE:$AE,0)),"")</f>
        <v>PFMP Tpro2</v>
      </c>
      <c r="L60" s="153" t="str">
        <f>IFERROR(INDEX('Parametrage base'!$AF:$AF,MATCH($A60,'Parametrage base'!$AH:$AH,0)),"")</f>
        <v>PFMP MCCDR</v>
      </c>
      <c r="M60" s="153" t="str">
        <f>IFERROR(INDEX(Parametrage!$D:$D,MATCH(B60,Parametrage!$F:$F,0)),"")</f>
        <v/>
      </c>
      <c r="N60" s="153" t="str">
        <f>IFERROR(INDEX(Parametrage!$I:$I,MATCH(B60,Parametrage!$J:$J,0)),"")</f>
        <v/>
      </c>
      <c r="O60" s="154" t="str">
        <f>IFERROR(INDEX(Parametrage!$G:$G,MATCH(B60,Parametrage!$H:$H,0)),"")</f>
        <v/>
      </c>
      <c r="P60" s="155" t="str">
        <f>IFERROR(INDEX(Parametrage!$K:$K,MATCH(B60,Parametrage!$L:$L,0)),"")</f>
        <v/>
      </c>
      <c r="Q60" s="156"/>
      <c r="R60" s="153"/>
      <c r="S60" s="157"/>
      <c r="U60" s="150">
        <f t="shared" si="5"/>
        <v>52</v>
      </c>
      <c r="V60" s="151">
        <f t="shared" si="7"/>
        <v>45285</v>
      </c>
      <c r="W60" s="152" t="str">
        <f>+IFERROR(INDEX('Parametrage base'!$B:$B,MATCH(V60,'Parametrage base'!$C:$C,0)),"")</f>
        <v>Férié</v>
      </c>
      <c r="X60" s="153" t="str">
        <f>IFERROR(INDEX('Parametrage base'!$H:$H,MATCH(U60,'Parametrage base'!$J:$J,0)),"")</f>
        <v/>
      </c>
      <c r="Y60" s="153" t="str">
        <f>IFERROR(INDEX('Parametrage base'!$K:$K,MATCH($U60,'Parametrage base'!$M:$M,0)),"")</f>
        <v/>
      </c>
      <c r="Z60" s="153" t="str">
        <f>IFERROR(INDEX('Parametrage base'!$N:$N,MATCH($U60,'Parametrage base'!$P:$P,0)),"")</f>
        <v/>
      </c>
      <c r="AA60" s="153" t="str">
        <f>IFERROR(INDEX('Parametrage base'!$Q:$Q,MATCH($U60,'Parametrage base'!$S:$S,0)),"")</f>
        <v/>
      </c>
      <c r="AB60" s="153" t="str">
        <f>IFERROR(INDEX('Parametrage base'!$T:$T,MATCH($U60,'Parametrage base'!$V:$V,0)),"")</f>
        <v/>
      </c>
      <c r="AC60" s="153" t="str">
        <f>IFERROR(INDEX('Parametrage base'!$W:$W,MATCH($U60,'Parametrage base'!$Y:$Y,0)),"")</f>
        <v/>
      </c>
      <c r="AD60" s="153" t="str">
        <f>IFERROR(INDEX('Parametrage base'!$Z:$Z,MATCH($U60,'Parametrage base'!$AB:$AB,0)),"")</f>
        <v/>
      </c>
      <c r="AE60" s="153" t="str">
        <f>IFERROR(INDEX('Parametrage base'!$AC:$AC,MATCH($U60,'Parametrage base'!$AE:$AE,0)),"")</f>
        <v/>
      </c>
      <c r="AF60" s="153" t="str">
        <f>IFERROR(INDEX('Parametrage base'!$AF:$AF,MATCH($U60,'Parametrage base'!$AH:$AH,0)),"")</f>
        <v/>
      </c>
      <c r="AG60" s="153" t="str">
        <f>IFERROR(INDEX(Parametrage!$D:$D,MATCH(V60,Parametrage!$F:$F,0)),"")</f>
        <v/>
      </c>
      <c r="AH60" s="153" t="str">
        <f>IFERROR(INDEX(Parametrage!$I:$I,MATCH(V60,Parametrage!$J:$J,0)),"")</f>
        <v/>
      </c>
      <c r="AI60" s="154" t="str">
        <f>IFERROR(INDEX(Parametrage!$G:$G,MATCH(V60,Parametrage!$H:$H,0)),"")</f>
        <v/>
      </c>
      <c r="AJ60" s="155" t="str">
        <f>IFERROR(INDEX(Parametrage!$K:$K,MATCH(V60,Parametrage!$L:$L,0)),"")</f>
        <v/>
      </c>
      <c r="AL60" s="173"/>
      <c r="AM60" s="148"/>
      <c r="AN60" s="148"/>
      <c r="AO60" s="148"/>
      <c r="AP60" s="148"/>
      <c r="AQ60" s="148"/>
      <c r="AR60" s="148"/>
      <c r="AT60" s="173"/>
      <c r="AU60" s="148"/>
      <c r="AV60" s="148"/>
      <c r="AW60" s="148"/>
      <c r="AX60" s="148"/>
      <c r="AY60" s="148"/>
      <c r="AZ60" s="148"/>
      <c r="BB60" s="173"/>
      <c r="BC60" s="148"/>
      <c r="BD60" s="148"/>
      <c r="BE60" s="148"/>
      <c r="BF60" s="148"/>
      <c r="BG60" s="148"/>
      <c r="BH60" s="148"/>
      <c r="CA60" s="169"/>
      <c r="CB60" s="169"/>
      <c r="CC60" s="169"/>
      <c r="CD60" s="169"/>
    </row>
    <row r="61" spans="1:82" ht="16.899999999999999" customHeight="1" x14ac:dyDescent="0.2">
      <c r="A61" s="150">
        <f t="shared" si="4"/>
        <v>47</v>
      </c>
      <c r="B61" s="151">
        <f t="shared" si="6"/>
        <v>45256</v>
      </c>
      <c r="C61" s="152" t="str">
        <f>+IFERROR(INDEX('Parametrage base'!$B:$B,MATCH(B61,'Parametrage base'!$C:$C,0)),"")</f>
        <v/>
      </c>
      <c r="D61" s="153" t="str">
        <f>IFERROR(INDEX('Parametrage base'!H:H,MATCH(A61,'Parametrage base'!J:J,0)),"")</f>
        <v/>
      </c>
      <c r="E61" s="153" t="str">
        <f>IFERROR(INDEX('Parametrage base'!$K:$K,MATCH($A61,'Parametrage base'!$M:$M,0)),"")</f>
        <v/>
      </c>
      <c r="F61" s="153" t="str">
        <f>IFERROR(INDEX('Parametrage base'!$N:$N,MATCH($A61,'Parametrage base'!$P:$P,0)),"")</f>
        <v/>
      </c>
      <c r="G61" s="153" t="str">
        <f>IFERROR(INDEX('Parametrage base'!$Q:$Q,MATCH($A61,'Parametrage base'!$S:$S,0)),"")</f>
        <v/>
      </c>
      <c r="H61" s="153" t="str">
        <f>IFERROR(INDEX('Parametrage base'!$T:$T,MATCH($A61,'Parametrage base'!$V:$V,0)),"")</f>
        <v/>
      </c>
      <c r="I61" s="153" t="str">
        <f>IFERROR(INDEX('Parametrage base'!$W:$W,MATCH($A61,'Parametrage base'!$Y:$Y,0)),"")</f>
        <v/>
      </c>
      <c r="J61" s="153" t="str">
        <f>IFERROR(INDEX('Parametrage base'!$Z:$Z,MATCH($A61,'Parametrage base'!$AB:$AB,0)),"")</f>
        <v/>
      </c>
      <c r="K61" s="141" t="str">
        <f>IFERROR(INDEX('Parametrage base'!$AC:$AC,MATCH($A61,'Parametrage base'!$AE:$AE,0)),"")</f>
        <v>PFMP Tpro2</v>
      </c>
      <c r="L61" s="153" t="str">
        <f>IFERROR(INDEX('Parametrage base'!$AF:$AF,MATCH($A61,'Parametrage base'!$AH:$AH,0)),"")</f>
        <v>PFMP MCCDR</v>
      </c>
      <c r="M61" s="153" t="str">
        <f>IFERROR(INDEX(Parametrage!$D:$D,MATCH(B61,Parametrage!$F:$F,0)),"")</f>
        <v/>
      </c>
      <c r="N61" s="153" t="str">
        <f>IFERROR(INDEX(Parametrage!$I:$I,MATCH(B61,Parametrage!$J:$J,0)),"")</f>
        <v/>
      </c>
      <c r="O61" s="154" t="str">
        <f>IFERROR(INDEX(Parametrage!$G:$G,MATCH(B61,Parametrage!$H:$H,0)),"")</f>
        <v/>
      </c>
      <c r="P61" s="155" t="str">
        <f>IFERROR(INDEX(Parametrage!$K:$K,MATCH(B61,Parametrage!$L:$L,0)),"")</f>
        <v/>
      </c>
      <c r="Q61" s="156"/>
      <c r="R61" s="153"/>
      <c r="S61" s="157"/>
      <c r="U61" s="150">
        <f t="shared" si="5"/>
        <v>52</v>
      </c>
      <c r="V61" s="151">
        <f t="shared" si="7"/>
        <v>45286</v>
      </c>
      <c r="W61" s="152" t="str">
        <f>+IFERROR(INDEX('Parametrage base'!$B:$B,MATCH(V61,'Parametrage base'!$C:$C,0)),"")</f>
        <v>Vacances</v>
      </c>
      <c r="X61" s="153" t="str">
        <f>IFERROR(INDEX('Parametrage base'!$H:$H,MATCH(U61,'Parametrage base'!$J:$J,0)),"")</f>
        <v/>
      </c>
      <c r="Y61" s="153" t="str">
        <f>IFERROR(INDEX('Parametrage base'!$K:$K,MATCH($U61,'Parametrage base'!$M:$M,0)),"")</f>
        <v/>
      </c>
      <c r="Z61" s="153" t="str">
        <f>IFERROR(INDEX('Parametrage base'!$N:$N,MATCH($U61,'Parametrage base'!$P:$P,0)),"")</f>
        <v/>
      </c>
      <c r="AA61" s="153" t="str">
        <f>IFERROR(INDEX('Parametrage base'!$Q:$Q,MATCH($U61,'Parametrage base'!$S:$S,0)),"")</f>
        <v/>
      </c>
      <c r="AB61" s="153" t="str">
        <f>IFERROR(INDEX('Parametrage base'!$T:$T,MATCH($U61,'Parametrage base'!$V:$V,0)),"")</f>
        <v/>
      </c>
      <c r="AC61" s="153" t="str">
        <f>IFERROR(INDEX('Parametrage base'!$W:$W,MATCH($U61,'Parametrage base'!$Y:$Y,0)),"")</f>
        <v/>
      </c>
      <c r="AD61" s="153" t="str">
        <f>IFERROR(INDEX('Parametrage base'!$Z:$Z,MATCH($U61,'Parametrage base'!$AB:$AB,0)),"")</f>
        <v/>
      </c>
      <c r="AE61" s="153" t="str">
        <f>IFERROR(INDEX('Parametrage base'!$AC:$AC,MATCH($U61,'Parametrage base'!$AE:$AE,0)),"")</f>
        <v/>
      </c>
      <c r="AF61" s="153" t="str">
        <f>IFERROR(INDEX('Parametrage base'!$AF:$AF,MATCH($U61,'Parametrage base'!$AH:$AH,0)),"")</f>
        <v/>
      </c>
      <c r="AG61" s="153" t="str">
        <f>IFERROR(INDEX(Parametrage!$D:$D,MATCH(V61,Parametrage!$F:$F,0)),"")</f>
        <v/>
      </c>
      <c r="AH61" s="153" t="str">
        <f>IFERROR(INDEX(Parametrage!$I:$I,MATCH(V61,Parametrage!$J:$J,0)),"")</f>
        <v/>
      </c>
      <c r="AI61" s="154" t="str">
        <f>IFERROR(INDEX(Parametrage!$G:$G,MATCH(V61,Parametrage!$H:$H,0)),"")</f>
        <v/>
      </c>
      <c r="AJ61" s="155" t="str">
        <f>IFERROR(INDEX(Parametrage!$K:$K,MATCH(V61,Parametrage!$L:$L,0)),"")</f>
        <v/>
      </c>
      <c r="AL61" s="173"/>
      <c r="AM61" s="148"/>
      <c r="AN61" s="148"/>
      <c r="AO61" s="148"/>
      <c r="AP61" s="148"/>
      <c r="AQ61" s="148"/>
      <c r="AR61" s="148"/>
      <c r="AT61" s="173"/>
      <c r="AU61" s="148"/>
      <c r="AV61" s="148"/>
      <c r="AW61" s="148"/>
      <c r="AX61" s="148"/>
      <c r="AY61" s="148"/>
      <c r="AZ61" s="148"/>
      <c r="BB61" s="173"/>
      <c r="BC61" s="148"/>
      <c r="BD61" s="148"/>
      <c r="BE61" s="148"/>
      <c r="BF61" s="148"/>
      <c r="BG61" s="148"/>
      <c r="BH61" s="148"/>
      <c r="CA61" s="169"/>
      <c r="CB61" s="169"/>
      <c r="CC61" s="169"/>
      <c r="CD61" s="169"/>
    </row>
    <row r="62" spans="1:82" ht="16.899999999999999" customHeight="1" x14ac:dyDescent="0.2">
      <c r="A62" s="150">
        <f t="shared" si="4"/>
        <v>48</v>
      </c>
      <c r="B62" s="151">
        <f t="shared" si="6"/>
        <v>45257</v>
      </c>
      <c r="C62" s="152" t="str">
        <f>+IFERROR(INDEX('Parametrage base'!$B:$B,MATCH(B62,'Parametrage base'!$C:$C,0)),"")</f>
        <v/>
      </c>
      <c r="D62" s="153" t="str">
        <f>IFERROR(INDEX('Parametrage base'!H:H,MATCH(A62,'Parametrage base'!J:J,0)),"")</f>
        <v/>
      </c>
      <c r="E62" s="153" t="str">
        <f>IFERROR(INDEX('Parametrage base'!$K:$K,MATCH($A62,'Parametrage base'!$M:$M,0)),"")</f>
        <v/>
      </c>
      <c r="F62" s="153" t="str">
        <f>IFERROR(INDEX('Parametrage base'!$N:$N,MATCH($A62,'Parametrage base'!$P:$P,0)),"")</f>
        <v>PFMP 2pro1</v>
      </c>
      <c r="G62" s="153" t="str">
        <f>IFERROR(INDEX('Parametrage base'!$Q:$Q,MATCH($A62,'Parametrage base'!$S:$S,0)),"")</f>
        <v>PFMP 2pro2</v>
      </c>
      <c r="H62" s="153" t="str">
        <f>IFERROR(INDEX('Parametrage base'!$T:$T,MATCH($A62,'Parametrage base'!$V:$V,0)),"")</f>
        <v/>
      </c>
      <c r="I62" s="153" t="str">
        <f>IFERROR(INDEX('Parametrage base'!$W:$W,MATCH($A62,'Parametrage base'!$Y:$Y,0)),"")</f>
        <v/>
      </c>
      <c r="J62" s="153" t="str">
        <f>IFERROR(INDEX('Parametrage base'!$Z:$Z,MATCH($A62,'Parametrage base'!$AB:$AB,0)),"")</f>
        <v/>
      </c>
      <c r="K62" s="141" t="str">
        <f>IFERROR(INDEX('Parametrage base'!$AC:$AC,MATCH($A62,'Parametrage base'!$AE:$AE,0)),"")</f>
        <v>PFMP Tpro2</v>
      </c>
      <c r="L62" s="153" t="str">
        <f>IFERROR(INDEX('Parametrage base'!$AF:$AF,MATCH($A62,'Parametrage base'!$AH:$AH,0)),"")</f>
        <v/>
      </c>
      <c r="M62" s="153" t="str">
        <f>IFERROR(INDEX(Parametrage!$D:$D,MATCH(B62,Parametrage!$F:$F,0)),"")</f>
        <v>Planifier visite PFMP 1</v>
      </c>
      <c r="N62" s="153" t="str">
        <f>IFERROR(INDEX(Parametrage!$I:$I,MATCH(B62,Parametrage!$J:$J,0)),"")</f>
        <v/>
      </c>
      <c r="O62" s="154" t="str">
        <f>IFERROR(INDEX(Parametrage!$G:$G,MATCH(B62,Parametrage!$H:$H,0)),"")</f>
        <v/>
      </c>
      <c r="P62" s="155" t="str">
        <f>IFERROR(INDEX(Parametrage!$K:$K,MATCH(B62,Parametrage!$L:$L,0)),"")</f>
        <v/>
      </c>
      <c r="Q62" s="156"/>
      <c r="R62" s="153"/>
      <c r="S62" s="157"/>
      <c r="U62" s="150">
        <f t="shared" si="5"/>
        <v>52</v>
      </c>
      <c r="V62" s="151">
        <f t="shared" si="7"/>
        <v>45287</v>
      </c>
      <c r="W62" s="152" t="str">
        <f>+IFERROR(INDEX('Parametrage base'!$B:$B,MATCH(V62,'Parametrage base'!$C:$C,0)),"")</f>
        <v>Vacances</v>
      </c>
      <c r="X62" s="153" t="str">
        <f>IFERROR(INDEX('Parametrage base'!$H:$H,MATCH(U62,'Parametrage base'!$J:$J,0)),"")</f>
        <v/>
      </c>
      <c r="Y62" s="153" t="str">
        <f>IFERROR(INDEX('Parametrage base'!$K:$K,MATCH($U62,'Parametrage base'!$M:$M,0)),"")</f>
        <v/>
      </c>
      <c r="Z62" s="153" t="str">
        <f>IFERROR(INDEX('Parametrage base'!$N:$N,MATCH($U62,'Parametrage base'!$P:$P,0)),"")</f>
        <v/>
      </c>
      <c r="AA62" s="153" t="str">
        <f>IFERROR(INDEX('Parametrage base'!$Q:$Q,MATCH($U62,'Parametrage base'!$S:$S,0)),"")</f>
        <v/>
      </c>
      <c r="AB62" s="153" t="str">
        <f>IFERROR(INDEX('Parametrage base'!$T:$T,MATCH($U62,'Parametrage base'!$V:$V,0)),"")</f>
        <v/>
      </c>
      <c r="AC62" s="153" t="str">
        <f>IFERROR(INDEX('Parametrage base'!$W:$W,MATCH($U62,'Parametrage base'!$Y:$Y,0)),"")</f>
        <v/>
      </c>
      <c r="AD62" s="153" t="str">
        <f>IFERROR(INDEX('Parametrage base'!$Z:$Z,MATCH($U62,'Parametrage base'!$AB:$AB,0)),"")</f>
        <v/>
      </c>
      <c r="AE62" s="153" t="str">
        <f>IFERROR(INDEX('Parametrage base'!$AC:$AC,MATCH($U62,'Parametrage base'!$AE:$AE,0)),"")</f>
        <v/>
      </c>
      <c r="AF62" s="153" t="str">
        <f>IFERROR(INDEX('Parametrage base'!$AF:$AF,MATCH($U62,'Parametrage base'!$AH:$AH,0)),"")</f>
        <v/>
      </c>
      <c r="AG62" s="153" t="str">
        <f>IFERROR(INDEX(Parametrage!$D:$D,MATCH(V62,Parametrage!$F:$F,0)),"")</f>
        <v/>
      </c>
      <c r="AH62" s="153" t="str">
        <f>IFERROR(INDEX(Parametrage!$I:$I,MATCH(V62,Parametrage!$J:$J,0)),"")</f>
        <v/>
      </c>
      <c r="AI62" s="154" t="str">
        <f>IFERROR(INDEX(Parametrage!$G:$G,MATCH(V62,Parametrage!$H:$H,0)),"")</f>
        <v/>
      </c>
      <c r="AJ62" s="155" t="str">
        <f>IFERROR(INDEX(Parametrage!$K:$K,MATCH(V62,Parametrage!$L:$L,0)),"")</f>
        <v/>
      </c>
      <c r="AL62" s="173"/>
      <c r="AM62" s="148"/>
      <c r="AN62" s="148"/>
      <c r="AO62" s="148"/>
      <c r="AP62" s="148"/>
      <c r="AQ62" s="148"/>
      <c r="AR62" s="148"/>
      <c r="AT62" s="173"/>
      <c r="AU62" s="148"/>
      <c r="AV62" s="148"/>
      <c r="AW62" s="148"/>
      <c r="AX62" s="148"/>
      <c r="AY62" s="148"/>
      <c r="AZ62" s="148"/>
      <c r="BB62" s="173"/>
      <c r="BC62" s="148"/>
      <c r="BD62" s="148"/>
      <c r="BE62" s="148"/>
      <c r="BF62" s="148"/>
      <c r="BG62" s="148"/>
      <c r="BH62" s="148"/>
      <c r="CA62" s="169"/>
      <c r="CB62" s="169"/>
      <c r="CC62" s="169"/>
      <c r="CD62" s="169"/>
    </row>
    <row r="63" spans="1:82" ht="16.899999999999999" customHeight="1" x14ac:dyDescent="0.2">
      <c r="A63" s="150">
        <f t="shared" si="4"/>
        <v>48</v>
      </c>
      <c r="B63" s="151">
        <f t="shared" si="6"/>
        <v>45258</v>
      </c>
      <c r="C63" s="152" t="str">
        <f>+IFERROR(INDEX('Parametrage base'!$B:$B,MATCH(B63,'Parametrage base'!$C:$C,0)),"")</f>
        <v/>
      </c>
      <c r="D63" s="153" t="str">
        <f>IFERROR(INDEX('Parametrage base'!H:H,MATCH(A63,'Parametrage base'!J:J,0)),"")</f>
        <v/>
      </c>
      <c r="E63" s="153" t="str">
        <f>IFERROR(INDEX('Parametrage base'!$K:$K,MATCH($A63,'Parametrage base'!$M:$M,0)),"")</f>
        <v/>
      </c>
      <c r="F63" s="153" t="str">
        <f>IFERROR(INDEX('Parametrage base'!$N:$N,MATCH($A63,'Parametrage base'!$P:$P,0)),"")</f>
        <v>PFMP 2pro1</v>
      </c>
      <c r="G63" s="153" t="str">
        <f>IFERROR(INDEX('Parametrage base'!$Q:$Q,MATCH($A63,'Parametrage base'!$S:$S,0)),"")</f>
        <v>PFMP 2pro2</v>
      </c>
      <c r="H63" s="153" t="str">
        <f>IFERROR(INDEX('Parametrage base'!$T:$T,MATCH($A63,'Parametrage base'!$V:$V,0)),"")</f>
        <v/>
      </c>
      <c r="I63" s="153" t="str">
        <f>IFERROR(INDEX('Parametrage base'!$W:$W,MATCH($A63,'Parametrage base'!$Y:$Y,0)),"")</f>
        <v/>
      </c>
      <c r="J63" s="153" t="str">
        <f>IFERROR(INDEX('Parametrage base'!$Z:$Z,MATCH($A63,'Parametrage base'!$AB:$AB,0)),"")</f>
        <v/>
      </c>
      <c r="K63" s="141" t="str">
        <f>IFERROR(INDEX('Parametrage base'!$AC:$AC,MATCH($A63,'Parametrage base'!$AE:$AE,0)),"")</f>
        <v>PFMP Tpro2</v>
      </c>
      <c r="L63" s="153" t="str">
        <f>IFERROR(INDEX('Parametrage base'!$AF:$AF,MATCH($A63,'Parametrage base'!$AH:$AH,0)),"")</f>
        <v/>
      </c>
      <c r="M63" s="153" t="str">
        <f>IFERROR(INDEX(Parametrage!$D:$D,MATCH(B63,Parametrage!$F:$F,0)),"")</f>
        <v/>
      </c>
      <c r="N63" s="153" t="str">
        <f>IFERROR(INDEX(Parametrage!$I:$I,MATCH(B63,Parametrage!$J:$J,0)),"")</f>
        <v/>
      </c>
      <c r="O63" s="154" t="str">
        <f>IFERROR(INDEX(Parametrage!$G:$G,MATCH(B63,Parametrage!$H:$H,0)),"")</f>
        <v/>
      </c>
      <c r="P63" s="155" t="str">
        <f>IFERROR(INDEX(Parametrage!$K:$K,MATCH(B63,Parametrage!$L:$L,0)),"")</f>
        <v/>
      </c>
      <c r="Q63" s="156"/>
      <c r="R63" s="153"/>
      <c r="S63" s="157"/>
      <c r="U63" s="150">
        <f t="shared" si="5"/>
        <v>52</v>
      </c>
      <c r="V63" s="151">
        <f t="shared" si="7"/>
        <v>45288</v>
      </c>
      <c r="W63" s="152" t="str">
        <f>+IFERROR(INDEX('Parametrage base'!$B:$B,MATCH(V63,'Parametrage base'!$C:$C,0)),"")</f>
        <v>Vacances</v>
      </c>
      <c r="X63" s="153" t="str">
        <f>IFERROR(INDEX('Parametrage base'!$H:$H,MATCH(U63,'Parametrage base'!$J:$J,0)),"")</f>
        <v/>
      </c>
      <c r="Y63" s="153" t="str">
        <f>IFERROR(INDEX('Parametrage base'!$K:$K,MATCH($U63,'Parametrage base'!$M:$M,0)),"")</f>
        <v/>
      </c>
      <c r="Z63" s="153" t="str">
        <f>IFERROR(INDEX('Parametrage base'!$N:$N,MATCH($U63,'Parametrage base'!$P:$P,0)),"")</f>
        <v/>
      </c>
      <c r="AA63" s="153" t="str">
        <f>IFERROR(INDEX('Parametrage base'!$Q:$Q,MATCH($U63,'Parametrage base'!$S:$S,0)),"")</f>
        <v/>
      </c>
      <c r="AB63" s="153" t="str">
        <f>IFERROR(INDEX('Parametrage base'!$T:$T,MATCH($U63,'Parametrage base'!$V:$V,0)),"")</f>
        <v/>
      </c>
      <c r="AC63" s="153" t="str">
        <f>IFERROR(INDEX('Parametrage base'!$W:$W,MATCH($U63,'Parametrage base'!$Y:$Y,0)),"")</f>
        <v/>
      </c>
      <c r="AD63" s="153" t="str">
        <f>IFERROR(INDEX('Parametrage base'!$Z:$Z,MATCH($U63,'Parametrage base'!$AB:$AB,0)),"")</f>
        <v/>
      </c>
      <c r="AE63" s="153" t="str">
        <f>IFERROR(INDEX('Parametrage base'!$AC:$AC,MATCH($U63,'Parametrage base'!$AE:$AE,0)),"")</f>
        <v/>
      </c>
      <c r="AF63" s="153" t="str">
        <f>IFERROR(INDEX('Parametrage base'!$AF:$AF,MATCH($U63,'Parametrage base'!$AH:$AH,0)),"")</f>
        <v/>
      </c>
      <c r="AG63" s="153" t="str">
        <f>IFERROR(INDEX(Parametrage!$D:$D,MATCH(V63,Parametrage!$F:$F,0)),"")</f>
        <v/>
      </c>
      <c r="AH63" s="153" t="str">
        <f>IFERROR(INDEX(Parametrage!$I:$I,MATCH(V63,Parametrage!$J:$J,0)),"")</f>
        <v/>
      </c>
      <c r="AI63" s="154" t="str">
        <f>IFERROR(INDEX(Parametrage!$G:$G,MATCH(V63,Parametrage!$H:$H,0)),"")</f>
        <v/>
      </c>
      <c r="AJ63" s="155" t="str">
        <f>IFERROR(INDEX(Parametrage!$K:$K,MATCH(V63,Parametrage!$L:$L,0)),"")</f>
        <v/>
      </c>
      <c r="AL63" s="173"/>
      <c r="AM63" s="148"/>
      <c r="AN63" s="148"/>
      <c r="AO63" s="148"/>
      <c r="AP63" s="148"/>
      <c r="AQ63" s="148"/>
      <c r="AR63" s="148"/>
      <c r="AT63" s="173"/>
      <c r="AU63" s="148"/>
      <c r="AV63" s="148"/>
      <c r="AW63" s="148"/>
      <c r="AX63" s="148"/>
      <c r="AY63" s="148"/>
      <c r="AZ63" s="148"/>
      <c r="BB63" s="173"/>
      <c r="BC63" s="148"/>
      <c r="BD63" s="148"/>
      <c r="BE63" s="148"/>
      <c r="BF63" s="148"/>
      <c r="BG63" s="148"/>
      <c r="BH63" s="148"/>
      <c r="CA63" s="169"/>
      <c r="CB63" s="169"/>
      <c r="CC63" s="169"/>
      <c r="CD63" s="169"/>
    </row>
    <row r="64" spans="1:82" ht="16.899999999999999" customHeight="1" x14ac:dyDescent="0.2">
      <c r="A64" s="150">
        <f t="shared" si="4"/>
        <v>48</v>
      </c>
      <c r="B64" s="151">
        <f t="shared" si="6"/>
        <v>45259</v>
      </c>
      <c r="C64" s="152" t="str">
        <f>+IFERROR(INDEX('Parametrage base'!$B:$B,MATCH(B64,'Parametrage base'!$C:$C,0)),"")</f>
        <v/>
      </c>
      <c r="D64" s="153" t="str">
        <f>IFERROR(INDEX('Parametrage base'!H:H,MATCH(A64,'Parametrage base'!J:J,0)),"")</f>
        <v/>
      </c>
      <c r="E64" s="153" t="str">
        <f>IFERROR(INDEX('Parametrage base'!$K:$K,MATCH($A64,'Parametrage base'!$M:$M,0)),"")</f>
        <v/>
      </c>
      <c r="F64" s="153" t="str">
        <f>IFERROR(INDEX('Parametrage base'!$N:$N,MATCH($A64,'Parametrage base'!$P:$P,0)),"")</f>
        <v>PFMP 2pro1</v>
      </c>
      <c r="G64" s="153" t="str">
        <f>IFERROR(INDEX('Parametrage base'!$Q:$Q,MATCH($A64,'Parametrage base'!$S:$S,0)),"")</f>
        <v>PFMP 2pro2</v>
      </c>
      <c r="H64" s="153" t="str">
        <f>IFERROR(INDEX('Parametrage base'!$T:$T,MATCH($A64,'Parametrage base'!$V:$V,0)),"")</f>
        <v/>
      </c>
      <c r="I64" s="153" t="str">
        <f>IFERROR(INDEX('Parametrage base'!$W:$W,MATCH($A64,'Parametrage base'!$Y:$Y,0)),"")</f>
        <v/>
      </c>
      <c r="J64" s="153" t="str">
        <f>IFERROR(INDEX('Parametrage base'!$Z:$Z,MATCH($A64,'Parametrage base'!$AB:$AB,0)),"")</f>
        <v/>
      </c>
      <c r="K64" s="141" t="str">
        <f>IFERROR(INDEX('Parametrage base'!$AC:$AC,MATCH($A64,'Parametrage base'!$AE:$AE,0)),"")</f>
        <v>PFMP Tpro2</v>
      </c>
      <c r="L64" s="153" t="str">
        <f>IFERROR(INDEX('Parametrage base'!$AF:$AF,MATCH($A64,'Parametrage base'!$AH:$AH,0)),"")</f>
        <v/>
      </c>
      <c r="M64" s="153" t="str">
        <f>IFERROR(INDEX(Parametrage!$D:$D,MATCH(B64,Parametrage!$F:$F,0)),"")</f>
        <v/>
      </c>
      <c r="N64" s="153" t="str">
        <f>IFERROR(INDEX(Parametrage!$I:$I,MATCH(B64,Parametrage!$J:$J,0)),"")</f>
        <v/>
      </c>
      <c r="O64" s="154" t="str">
        <f>IFERROR(INDEX(Parametrage!$G:$G,MATCH(B64,Parametrage!$H:$H,0)),"")</f>
        <v/>
      </c>
      <c r="P64" s="155" t="str">
        <f>IFERROR(INDEX(Parametrage!$K:$K,MATCH(B64,Parametrage!$L:$L,0)),"")</f>
        <v/>
      </c>
      <c r="Q64" s="156"/>
      <c r="R64" s="153"/>
      <c r="S64" s="157"/>
      <c r="U64" s="150">
        <f t="shared" si="5"/>
        <v>52</v>
      </c>
      <c r="V64" s="151">
        <f t="shared" si="7"/>
        <v>45289</v>
      </c>
      <c r="W64" s="152" t="str">
        <f>+IFERROR(INDEX('Parametrage base'!$B:$B,MATCH(V64,'Parametrage base'!$C:$C,0)),"")</f>
        <v>Vacances</v>
      </c>
      <c r="X64" s="153" t="str">
        <f>IFERROR(INDEX('Parametrage base'!$H:$H,MATCH(U64,'Parametrage base'!$J:$J,0)),"")</f>
        <v/>
      </c>
      <c r="Y64" s="153" t="str">
        <f>IFERROR(INDEX('Parametrage base'!$K:$K,MATCH($U64,'Parametrage base'!$M:$M,0)),"")</f>
        <v/>
      </c>
      <c r="Z64" s="153" t="str">
        <f>IFERROR(INDEX('Parametrage base'!$N:$N,MATCH($U64,'Parametrage base'!$P:$P,0)),"")</f>
        <v/>
      </c>
      <c r="AA64" s="153" t="str">
        <f>IFERROR(INDEX('Parametrage base'!$Q:$Q,MATCH($U64,'Parametrage base'!$S:$S,0)),"")</f>
        <v/>
      </c>
      <c r="AB64" s="153" t="str">
        <f>IFERROR(INDEX('Parametrage base'!$T:$T,MATCH($U64,'Parametrage base'!$V:$V,0)),"")</f>
        <v/>
      </c>
      <c r="AC64" s="153" t="str">
        <f>IFERROR(INDEX('Parametrage base'!$W:$W,MATCH($U64,'Parametrage base'!$Y:$Y,0)),"")</f>
        <v/>
      </c>
      <c r="AD64" s="153" t="str">
        <f>IFERROR(INDEX('Parametrage base'!$Z:$Z,MATCH($U64,'Parametrage base'!$AB:$AB,0)),"")</f>
        <v/>
      </c>
      <c r="AE64" s="153" t="str">
        <f>IFERROR(INDEX('Parametrage base'!$AC:$AC,MATCH($U64,'Parametrage base'!$AE:$AE,0)),"")</f>
        <v/>
      </c>
      <c r="AF64" s="153" t="str">
        <f>IFERROR(INDEX('Parametrage base'!$AF:$AF,MATCH($U64,'Parametrage base'!$AH:$AH,0)),"")</f>
        <v/>
      </c>
      <c r="AG64" s="153" t="str">
        <f>IFERROR(INDEX(Parametrage!$D:$D,MATCH(V64,Parametrage!$F:$F,0)),"")</f>
        <v/>
      </c>
      <c r="AH64" s="153" t="str">
        <f>IFERROR(INDEX(Parametrage!$I:$I,MATCH(V64,Parametrage!$J:$J,0)),"")</f>
        <v/>
      </c>
      <c r="AI64" s="154" t="str">
        <f>IFERROR(INDEX(Parametrage!$G:$G,MATCH(V64,Parametrage!$H:$H,0)),"")</f>
        <v/>
      </c>
      <c r="AJ64" s="155" t="str">
        <f>IFERROR(INDEX(Parametrage!$K:$K,MATCH(V64,Parametrage!$L:$L,0)),"")</f>
        <v/>
      </c>
      <c r="AL64" s="173"/>
      <c r="AM64" s="148"/>
      <c r="AN64" s="148"/>
      <c r="AO64" s="148"/>
      <c r="AP64" s="148"/>
      <c r="AQ64" s="148"/>
      <c r="AR64" s="148"/>
      <c r="AT64" s="173"/>
      <c r="AU64" s="148"/>
      <c r="AV64" s="148"/>
      <c r="AW64" s="148"/>
      <c r="AX64" s="148"/>
      <c r="AY64" s="148"/>
      <c r="AZ64" s="148"/>
      <c r="BB64" s="173"/>
      <c r="BC64" s="148"/>
      <c r="BD64" s="148"/>
      <c r="BE64" s="148"/>
      <c r="BF64" s="148"/>
      <c r="BG64" s="148"/>
      <c r="BH64" s="148"/>
      <c r="CA64" s="169"/>
      <c r="CB64" s="169"/>
      <c r="CC64" s="169"/>
      <c r="CD64" s="169"/>
    </row>
    <row r="65" spans="1:82" ht="16.899999999999999" customHeight="1" x14ac:dyDescent="0.2">
      <c r="A65" s="150">
        <f t="shared" si="4"/>
        <v>48</v>
      </c>
      <c r="B65" s="151">
        <f t="shared" si="6"/>
        <v>45260</v>
      </c>
      <c r="C65" s="152" t="str">
        <f>+IFERROR(INDEX('Parametrage base'!$B:$B,MATCH(B65,'Parametrage base'!$C:$C,0)),"")</f>
        <v/>
      </c>
      <c r="D65" s="153" t="str">
        <f>IFERROR(INDEX('Parametrage base'!H:H,MATCH(A65,'Parametrage base'!J:J,0)),"")</f>
        <v/>
      </c>
      <c r="E65" s="153" t="str">
        <f>IFERROR(INDEX('Parametrage base'!$K:$K,MATCH($A65,'Parametrage base'!$M:$M,0)),"")</f>
        <v/>
      </c>
      <c r="F65" s="153" t="str">
        <f>IFERROR(INDEX('Parametrage base'!$N:$N,MATCH($A65,'Parametrage base'!$P:$P,0)),"")</f>
        <v>PFMP 2pro1</v>
      </c>
      <c r="G65" s="153" t="str">
        <f>IFERROR(INDEX('Parametrage base'!$Q:$Q,MATCH($A65,'Parametrage base'!$S:$S,0)),"")</f>
        <v>PFMP 2pro2</v>
      </c>
      <c r="H65" s="153" t="str">
        <f>IFERROR(INDEX('Parametrage base'!$T:$T,MATCH($A65,'Parametrage base'!$V:$V,0)),"")</f>
        <v/>
      </c>
      <c r="I65" s="153" t="str">
        <f>IFERROR(INDEX('Parametrage base'!$W:$W,MATCH($A65,'Parametrage base'!$Y:$Y,0)),"")</f>
        <v/>
      </c>
      <c r="J65" s="153" t="str">
        <f>IFERROR(INDEX('Parametrage base'!$Z:$Z,MATCH($A65,'Parametrage base'!$AB:$AB,0)),"")</f>
        <v/>
      </c>
      <c r="K65" s="141" t="str">
        <f>IFERROR(INDEX('Parametrage base'!$AC:$AC,MATCH($A65,'Parametrage base'!$AE:$AE,0)),"")</f>
        <v>PFMP Tpro2</v>
      </c>
      <c r="L65" s="153" t="str">
        <f>IFERROR(INDEX('Parametrage base'!$AF:$AF,MATCH($A65,'Parametrage base'!$AH:$AH,0)),"")</f>
        <v/>
      </c>
      <c r="M65" s="153" t="str">
        <f>IFERROR(INDEX(Parametrage!$D:$D,MATCH(B65,Parametrage!$F:$F,0)),"")</f>
        <v/>
      </c>
      <c r="N65" s="153" t="str">
        <f>IFERROR(INDEX(Parametrage!$I:$I,MATCH(B65,Parametrage!$J:$J,0)),"")</f>
        <v/>
      </c>
      <c r="O65" s="154" t="str">
        <f>IFERROR(INDEX(Parametrage!$G:$G,MATCH(B65,Parametrage!$H:$H,0)),"")</f>
        <v/>
      </c>
      <c r="P65" s="155" t="str">
        <f>IFERROR(INDEX(Parametrage!$K:$K,MATCH(B65,Parametrage!$L:$L,0)),"")</f>
        <v/>
      </c>
      <c r="Q65" s="156"/>
      <c r="R65" s="153"/>
      <c r="S65" s="157"/>
      <c r="U65" s="150">
        <f t="shared" si="5"/>
        <v>52</v>
      </c>
      <c r="V65" s="151">
        <f t="shared" si="7"/>
        <v>45290</v>
      </c>
      <c r="W65" s="152" t="str">
        <f>+IFERROR(INDEX('Parametrage base'!$B:$B,MATCH(V65,'Parametrage base'!$C:$C,0)),"")</f>
        <v>Vacances</v>
      </c>
      <c r="X65" s="153" t="str">
        <f>IFERROR(INDEX('Parametrage base'!$H:$H,MATCH(U65,'Parametrage base'!$J:$J,0)),"")</f>
        <v/>
      </c>
      <c r="Y65" s="153" t="str">
        <f>IFERROR(INDEX('Parametrage base'!$K:$K,MATCH($U65,'Parametrage base'!$M:$M,0)),"")</f>
        <v/>
      </c>
      <c r="Z65" s="153" t="str">
        <f>IFERROR(INDEX('Parametrage base'!$N:$N,MATCH($U65,'Parametrage base'!$P:$P,0)),"")</f>
        <v/>
      </c>
      <c r="AA65" s="153" t="str">
        <f>IFERROR(INDEX('Parametrage base'!$Q:$Q,MATCH($U65,'Parametrage base'!$S:$S,0)),"")</f>
        <v/>
      </c>
      <c r="AB65" s="153" t="str">
        <f>IFERROR(INDEX('Parametrage base'!$T:$T,MATCH($U65,'Parametrage base'!$V:$V,0)),"")</f>
        <v/>
      </c>
      <c r="AC65" s="153" t="str">
        <f>IFERROR(INDEX('Parametrage base'!$W:$W,MATCH($U65,'Parametrage base'!$Y:$Y,0)),"")</f>
        <v/>
      </c>
      <c r="AD65" s="153" t="str">
        <f>IFERROR(INDEX('Parametrage base'!$Z:$Z,MATCH($U65,'Parametrage base'!$AB:$AB,0)),"")</f>
        <v/>
      </c>
      <c r="AE65" s="153" t="str">
        <f>IFERROR(INDEX('Parametrage base'!$AC:$AC,MATCH($U65,'Parametrage base'!$AE:$AE,0)),"")</f>
        <v/>
      </c>
      <c r="AF65" s="153" t="str">
        <f>IFERROR(INDEX('Parametrage base'!$AF:$AF,MATCH($U65,'Parametrage base'!$AH:$AH,0)),"")</f>
        <v/>
      </c>
      <c r="AG65" s="153" t="str">
        <f>IFERROR(INDEX(Parametrage!$D:$D,MATCH(V65,Parametrage!$F:$F,0)),"")</f>
        <v/>
      </c>
      <c r="AH65" s="153" t="str">
        <f>IFERROR(INDEX(Parametrage!$I:$I,MATCH(V65,Parametrage!$J:$J,0)),"")</f>
        <v/>
      </c>
      <c r="AI65" s="154" t="str">
        <f>IFERROR(INDEX(Parametrage!$G:$G,MATCH(V65,Parametrage!$H:$H,0)),"")</f>
        <v/>
      </c>
      <c r="AJ65" s="155" t="str">
        <f>IFERROR(INDEX(Parametrage!$K:$K,MATCH(V65,Parametrage!$L:$L,0)),"")</f>
        <v/>
      </c>
      <c r="AL65" s="173"/>
      <c r="AM65" s="148"/>
      <c r="AN65" s="148"/>
      <c r="AO65" s="148"/>
      <c r="AP65" s="148"/>
      <c r="AQ65" s="148"/>
      <c r="AR65" s="148"/>
      <c r="AT65" s="173"/>
      <c r="AU65" s="148"/>
      <c r="AV65" s="148"/>
      <c r="AW65" s="148"/>
      <c r="AX65" s="148"/>
      <c r="AY65" s="148"/>
      <c r="AZ65" s="148"/>
      <c r="BB65" s="173"/>
      <c r="BC65" s="148"/>
      <c r="BD65" s="148"/>
      <c r="BE65" s="148"/>
      <c r="BF65" s="148"/>
      <c r="BG65" s="148"/>
      <c r="BH65" s="148"/>
      <c r="CA65" s="169"/>
      <c r="CB65" s="169"/>
      <c r="CC65" s="169"/>
      <c r="CD65" s="169"/>
    </row>
    <row r="66" spans="1:82" ht="16.899999999999999" customHeight="1" thickBot="1" x14ac:dyDescent="0.25">
      <c r="A66" s="161" t="str">
        <f t="shared" si="4"/>
        <v/>
      </c>
      <c r="B66" s="162" t="str">
        <f t="shared" si="6"/>
        <v/>
      </c>
      <c r="C66" s="163" t="str">
        <f>+IFERROR(INDEX('Parametrage base'!$B:$B,MATCH(B66,'Parametrage base'!$C:$C,0)),"")</f>
        <v/>
      </c>
      <c r="D66" s="164" t="str">
        <f>IFERROR(INDEX('Parametrage base'!H:H,MATCH(A66,'Parametrage base'!J:J,0)),"")</f>
        <v/>
      </c>
      <c r="E66" s="164" t="str">
        <f>IFERROR(INDEX('Parametrage base'!$K:$K,MATCH($A66,'Parametrage base'!$M:$M,0)),"")</f>
        <v/>
      </c>
      <c r="F66" s="164" t="str">
        <f>IFERROR(INDEX('Parametrage base'!$N:$N,MATCH($A66,'Parametrage base'!$P:$P,0)),"")</f>
        <v/>
      </c>
      <c r="G66" s="164" t="str">
        <f>IFERROR(INDEX('Parametrage base'!$Q:$Q,MATCH($A66,'Parametrage base'!$S:$S,0)),"")</f>
        <v/>
      </c>
      <c r="H66" s="164" t="str">
        <f>IFERROR(INDEX('Parametrage base'!$T:$T,MATCH($A66,'Parametrage base'!$V:$V,0)),"")</f>
        <v/>
      </c>
      <c r="I66" s="164" t="str">
        <f>IFERROR(INDEX('Parametrage base'!$W:$W,MATCH($A66,'Parametrage base'!$Y:$Y,0)),"")</f>
        <v/>
      </c>
      <c r="J66" s="164" t="str">
        <f>IFERROR(INDEX('Parametrage base'!$Z:$Z,MATCH($A66,'Parametrage base'!$AB:$AB,0)),"")</f>
        <v/>
      </c>
      <c r="K66" s="164" t="str">
        <f>IFERROR(INDEX('Parametrage base'!$AC:$AC,MATCH($A66,'Parametrage base'!$AE:$AE,0)),"")</f>
        <v/>
      </c>
      <c r="L66" s="164" t="str">
        <f>IFERROR(INDEX('Parametrage base'!$AF:$AF,MATCH($A66,'Parametrage base'!$AH:$AH,0)),"")</f>
        <v/>
      </c>
      <c r="M66" s="164" t="str">
        <f>IFERROR(INDEX(Parametrage!$D:$D,MATCH(B66,Parametrage!$F:$F,0)),"")</f>
        <v/>
      </c>
      <c r="N66" s="164" t="str">
        <f>IFERROR(INDEX(Parametrage!$I:$I,MATCH(B66,Parametrage!$J:$J,0)),"")</f>
        <v/>
      </c>
      <c r="O66" s="165" t="str">
        <f>IFERROR(INDEX(Parametrage!$G:$G,MATCH(B66,Parametrage!$H:$H,0)),"")</f>
        <v/>
      </c>
      <c r="P66" s="166" t="str">
        <f>IFERROR(INDEX(Parametrage!$K:$K,MATCH(B66,Parametrage!$L:$L,0)),"")</f>
        <v/>
      </c>
      <c r="Q66" s="167"/>
      <c r="R66" s="164"/>
      <c r="S66" s="168"/>
      <c r="U66" s="161">
        <f t="shared" si="5"/>
        <v>52</v>
      </c>
      <c r="V66" s="162">
        <f t="shared" si="7"/>
        <v>45291</v>
      </c>
      <c r="W66" s="163" t="str">
        <f>+IFERROR(INDEX('Parametrage base'!$B:$B,MATCH(V66,'Parametrage base'!$C:$C,0)),"")</f>
        <v>Vacances</v>
      </c>
      <c r="X66" s="164" t="str">
        <f>IFERROR(INDEX('Parametrage base'!$H:$H,MATCH(U66,'Parametrage base'!$J:$J,0)),"")</f>
        <v/>
      </c>
      <c r="Y66" s="164" t="str">
        <f>IFERROR(INDEX('Parametrage base'!$K:$K,MATCH($U66,'Parametrage base'!$M:$M,0)),"")</f>
        <v/>
      </c>
      <c r="Z66" s="164" t="str">
        <f>IFERROR(INDEX('Parametrage base'!$N:$N,MATCH($U66,'Parametrage base'!$P:$P,0)),"")</f>
        <v/>
      </c>
      <c r="AA66" s="164" t="str">
        <f>IFERROR(INDEX('Parametrage base'!$Q:$Q,MATCH($U66,'Parametrage base'!$S:$S,0)),"")</f>
        <v/>
      </c>
      <c r="AB66" s="164" t="str">
        <f>IFERROR(INDEX('Parametrage base'!$T:$T,MATCH($U66,'Parametrage base'!$V:$V,0)),"")</f>
        <v/>
      </c>
      <c r="AC66" s="164" t="str">
        <f>IFERROR(INDEX('Parametrage base'!$W:$W,MATCH($U66,'Parametrage base'!$Y:$Y,0)),"")</f>
        <v/>
      </c>
      <c r="AD66" s="164" t="str">
        <f>IFERROR(INDEX('Parametrage base'!$Z:$Z,MATCH($U66,'Parametrage base'!$AB:$AB,0)),"")</f>
        <v/>
      </c>
      <c r="AE66" s="164" t="str">
        <f>IFERROR(INDEX('Parametrage base'!$AC:$AC,MATCH($U66,'Parametrage base'!$AE:$AE,0)),"")</f>
        <v/>
      </c>
      <c r="AF66" s="164" t="str">
        <f>IFERROR(INDEX('Parametrage base'!$AF:$AF,MATCH($U66,'Parametrage base'!$AH:$AH,0)),"")</f>
        <v/>
      </c>
      <c r="AG66" s="164" t="str">
        <f>IFERROR(INDEX(Parametrage!$D:$D,MATCH(V66,Parametrage!$F:$F,0)),"")</f>
        <v/>
      </c>
      <c r="AH66" s="164" t="str">
        <f>IFERROR(INDEX(Parametrage!$I:$I,MATCH(V66,Parametrage!$J:$J,0)),"")</f>
        <v/>
      </c>
      <c r="AI66" s="165" t="str">
        <f>IFERROR(INDEX(Parametrage!$G:$G,MATCH(V66,Parametrage!$H:$H,0)),"")</f>
        <v/>
      </c>
      <c r="AJ66" s="166" t="str">
        <f>IFERROR(INDEX(Parametrage!$K:$K,MATCH(V66,Parametrage!$L:$L,0)),"")</f>
        <v/>
      </c>
      <c r="AL66" s="173"/>
      <c r="AM66" s="148"/>
      <c r="AN66" s="148"/>
      <c r="AO66" s="148"/>
      <c r="AP66" s="148"/>
      <c r="AQ66" s="148"/>
      <c r="AR66" s="148"/>
      <c r="AT66" s="173"/>
      <c r="AU66" s="148"/>
      <c r="AV66" s="148"/>
      <c r="AW66" s="148"/>
      <c r="AX66" s="148"/>
      <c r="AY66" s="148"/>
      <c r="AZ66" s="148"/>
      <c r="BB66" s="173"/>
      <c r="BC66" s="148"/>
      <c r="BD66" s="148"/>
      <c r="BE66" s="148"/>
      <c r="BF66" s="148"/>
      <c r="BG66" s="148"/>
      <c r="BH66" s="148"/>
      <c r="CA66" s="169"/>
      <c r="CB66" s="169"/>
      <c r="CC66" s="169"/>
      <c r="CD66" s="169"/>
    </row>
    <row r="67" spans="1:82" ht="7.15" customHeight="1" thickBot="1" x14ac:dyDescent="0.25">
      <c r="CA67" s="169"/>
      <c r="CB67" s="169"/>
      <c r="CC67" s="169"/>
      <c r="CD67" s="169"/>
    </row>
    <row r="68" spans="1:82" ht="37.15" customHeight="1" x14ac:dyDescent="0.2">
      <c r="A68" s="129" t="s">
        <v>158</v>
      </c>
      <c r="B68" s="130">
        <f>DATE(YEAR(O1),MONTH(N1)+4,DAY(A1))</f>
        <v>2193</v>
      </c>
      <c r="C68" s="130" t="s">
        <v>1</v>
      </c>
      <c r="D68" s="131" t="s">
        <v>120</v>
      </c>
      <c r="E68" s="131" t="s">
        <v>130</v>
      </c>
      <c r="F68" s="131" t="s">
        <v>58</v>
      </c>
      <c r="G68" s="131" t="s">
        <v>74</v>
      </c>
      <c r="H68" s="131" t="s">
        <v>81</v>
      </c>
      <c r="I68" s="131" t="s">
        <v>92</v>
      </c>
      <c r="J68" s="131" t="s">
        <v>99</v>
      </c>
      <c r="K68" s="131" t="s">
        <v>109</v>
      </c>
      <c r="L68" s="131" t="s">
        <v>142</v>
      </c>
      <c r="M68" s="131" t="s">
        <v>53</v>
      </c>
      <c r="N68" s="131" t="s">
        <v>159</v>
      </c>
      <c r="O68" s="131" t="s">
        <v>55</v>
      </c>
      <c r="P68" s="134" t="s">
        <v>160</v>
      </c>
      <c r="Q68" s="135"/>
      <c r="R68" s="131"/>
      <c r="S68" s="136"/>
      <c r="T68" s="137"/>
      <c r="U68" s="129" t="s">
        <v>158</v>
      </c>
      <c r="V68" s="130">
        <f>DATE(YEAR(O1),MONTH(N1)+5,DAY(A1))</f>
        <v>2224</v>
      </c>
      <c r="W68" s="130" t="s">
        <v>1</v>
      </c>
      <c r="X68" s="131" t="s">
        <v>120</v>
      </c>
      <c r="Y68" s="131" t="s">
        <v>130</v>
      </c>
      <c r="Z68" s="131" t="s">
        <v>58</v>
      </c>
      <c r="AA68" s="131" t="s">
        <v>74</v>
      </c>
      <c r="AB68" s="131" t="s">
        <v>81</v>
      </c>
      <c r="AC68" s="131" t="s">
        <v>92</v>
      </c>
      <c r="AD68" s="131" t="s">
        <v>99</v>
      </c>
      <c r="AE68" s="131" t="s">
        <v>109</v>
      </c>
      <c r="AF68" s="131" t="s">
        <v>142</v>
      </c>
      <c r="AG68" s="131" t="s">
        <v>53</v>
      </c>
      <c r="AH68" s="131" t="s">
        <v>159</v>
      </c>
      <c r="AI68" s="131" t="s">
        <v>55</v>
      </c>
      <c r="AJ68" s="134" t="s">
        <v>160</v>
      </c>
      <c r="CA68" s="169"/>
      <c r="CB68" s="169"/>
      <c r="CC68" s="169"/>
      <c r="CD68" s="169"/>
    </row>
    <row r="69" spans="1:82" ht="17.45" customHeight="1" x14ac:dyDescent="0.2">
      <c r="A69" s="138">
        <f t="shared" ref="A69:A99" si="8">IFERROR(_xlfn.ISOWEEKNUM(B69),"")</f>
        <v>1</v>
      </c>
      <c r="B69" s="139">
        <f>DATE(O1+1,MONTH(B68),1)</f>
        <v>45292</v>
      </c>
      <c r="C69" s="140" t="str">
        <f>+IFERROR(INDEX('Parametrage base'!$B:$B,MATCH(B69,'Parametrage base'!$C:$C,0)),"")</f>
        <v>Férié</v>
      </c>
      <c r="D69" s="141" t="str">
        <f>IFERROR(INDEX('Parametrage base'!H:H,MATCH(A69,'Parametrage base'!J:J,0)),"")</f>
        <v/>
      </c>
      <c r="E69" s="141" t="str">
        <f>IFERROR(INDEX('Parametrage base'!$K:$K,MATCH($A69,'Parametrage base'!$M:$M,0)),"")</f>
        <v/>
      </c>
      <c r="F69" s="141" t="str">
        <f>IFERROR(INDEX('Parametrage base'!$N:$N,MATCH($A69,'Parametrage base'!$P:$P,0)),"")</f>
        <v/>
      </c>
      <c r="G69" s="141" t="str">
        <f>IFERROR(INDEX('Parametrage base'!$Q:$Q,MATCH($A69,'Parametrage base'!$S:$S,0)),"")</f>
        <v/>
      </c>
      <c r="H69" s="141" t="str">
        <f>IFERROR(INDEX('Parametrage base'!$T:$T,MATCH($A69,'Parametrage base'!$V:$V,0)),"")</f>
        <v/>
      </c>
      <c r="I69" s="141" t="str">
        <f>IFERROR(INDEX('Parametrage base'!$W:$W,MATCH($A69,'Parametrage base'!$Y:$Y,0)),"")</f>
        <v/>
      </c>
      <c r="J69" s="141" t="str">
        <f>IFERROR(INDEX('Parametrage base'!$Z:$Z,MATCH($A69,'Parametrage base'!$AB:$AB,0)),"")</f>
        <v/>
      </c>
      <c r="K69" s="141" t="str">
        <f>IFERROR(INDEX('Parametrage base'!$AC:$AC,MATCH($A69,'Parametrage base'!$AE:$AE,0)),"")</f>
        <v/>
      </c>
      <c r="L69" s="141" t="str">
        <f>IFERROR(INDEX('Parametrage base'!$AF:$AF,MATCH($A69,'Parametrage base'!$AH:$AH,0)),"")</f>
        <v/>
      </c>
      <c r="M69" s="141" t="str">
        <f>IFERROR(INDEX(Parametrage!$D:$D,MATCH(B69,Parametrage!$F:$F,0)),"")</f>
        <v/>
      </c>
      <c r="N69" s="142" t="str">
        <f>IFERROR(INDEX(Parametrage!$I:$I,MATCH(B69,Parametrage!$J:$J,0)),"")</f>
        <v/>
      </c>
      <c r="O69" s="142" t="str">
        <f>IFERROR(INDEX(Parametrage!$G:$G,MATCH(B69,Parametrage!$H:$H,0)),"")</f>
        <v/>
      </c>
      <c r="P69" s="143" t="str">
        <f>IFERROR(INDEX(Parametrage!$K:$K,MATCH(B69,Parametrage!$L:$L,0)),"")</f>
        <v/>
      </c>
      <c r="Q69" s="144"/>
      <c r="R69" s="141"/>
      <c r="S69" s="145"/>
      <c r="U69" s="138">
        <f t="shared" ref="U69:U99" si="9">IFERROR(_xlfn.ISOWEEKNUM(V69),"")</f>
        <v>5</v>
      </c>
      <c r="V69" s="139">
        <f>DATE(O1+1,MONTH(V68),1)</f>
        <v>45323</v>
      </c>
      <c r="W69" s="140" t="str">
        <f>+IFERROR(INDEX('Parametrage base'!$B:$B,MATCH(V69,'Parametrage base'!$C:$C,0)),"")</f>
        <v/>
      </c>
      <c r="X69" s="141" t="str">
        <f>IFERROR(INDEX('Parametrage base'!$H:$H,MATCH(U69,'Parametrage base'!$J:$J,0)),"")</f>
        <v/>
      </c>
      <c r="Y69" s="141" t="str">
        <f>IFERROR(INDEX('Parametrage base'!$K:$K,MATCH($U69,'Parametrage base'!$M:$M,0)),"")</f>
        <v>PFMP Tcuis</v>
      </c>
      <c r="Z69" s="141" t="str">
        <f>IFERROR(INDEX('Parametrage base'!$N:$N,MATCH($U69,'Parametrage base'!$P:$P,0)),"")</f>
        <v/>
      </c>
      <c r="AA69" s="141" t="str">
        <f>IFERROR(INDEX('Parametrage base'!$Q:$Q,MATCH($U69,'Parametrage base'!$S:$S,0)),"")</f>
        <v/>
      </c>
      <c r="AB69" s="141" t="str">
        <f>IFERROR(INDEX('Parametrage base'!$T:$T,MATCH($U69,'Parametrage base'!$V:$V,0)),"")</f>
        <v/>
      </c>
      <c r="AC69" s="141" t="str">
        <f>IFERROR(INDEX('Parametrage base'!$W:$W,MATCH($U69,'Parametrage base'!$Y:$Y,0)),"")</f>
        <v/>
      </c>
      <c r="AD69" s="141" t="str">
        <f>IFERROR(INDEX('Parametrage base'!$Z:$Z,MATCH($U69,'Parametrage base'!$AB:$AB,0)),"")</f>
        <v>PFMP Tpro1</v>
      </c>
      <c r="AE69" s="141" t="str">
        <f>IFERROR(INDEX('Parametrage base'!$AC:$AC,MATCH($U69,'Parametrage base'!$AE:$AE,0)),"")</f>
        <v/>
      </c>
      <c r="AF69" s="141" t="str">
        <f>IFERROR(INDEX('Parametrage base'!$AF:$AF,MATCH($U69,'Parametrage base'!$AH:$AH,0)),"")</f>
        <v/>
      </c>
      <c r="AG69" s="141" t="str">
        <f>IFERROR(INDEX(Parametrage!$D:$D,MATCH(V69,Parametrage!$F:$F,0)),"")</f>
        <v/>
      </c>
      <c r="AH69" s="142" t="str">
        <f>IFERROR(INDEX(Parametrage!$I:$I,MATCH(V69,Parametrage!$J:$J,0)),"")</f>
        <v/>
      </c>
      <c r="AI69" s="142" t="str">
        <f>IFERROR(INDEX(Parametrage!$G:$G,MATCH(V69,Parametrage!$H:$H,0)),"")</f>
        <v/>
      </c>
      <c r="AJ69" s="143" t="str">
        <f>IFERROR(INDEX(Parametrage!$K:$K,MATCH(V69,Parametrage!$L:$L,0)),"")</f>
        <v/>
      </c>
      <c r="CA69" s="169"/>
      <c r="CB69" s="169"/>
      <c r="CC69" s="169"/>
      <c r="CD69" s="169"/>
    </row>
    <row r="70" spans="1:82" ht="17.45" customHeight="1" x14ac:dyDescent="0.2">
      <c r="A70" s="150">
        <f t="shared" si="8"/>
        <v>1</v>
      </c>
      <c r="B70" s="151">
        <f>IF(B69&lt;&gt;"", IF(MONTH(B69+1)=MONTH($B$68), B69+1, ""),"")</f>
        <v>45293</v>
      </c>
      <c r="C70" s="152" t="str">
        <f>+IFERROR(INDEX('Parametrage base'!$B:$B,MATCH(B70,'Parametrage base'!$C:$C,0)),"")</f>
        <v>Vacances</v>
      </c>
      <c r="D70" s="153" t="str">
        <f>IFERROR(INDEX('Parametrage base'!H:H,MATCH(A70,'Parametrage base'!J:J,0)),"")</f>
        <v/>
      </c>
      <c r="E70" s="153" t="str">
        <f>IFERROR(INDEX('Parametrage base'!$K:$K,MATCH($A70,'Parametrage base'!$M:$M,0)),"")</f>
        <v/>
      </c>
      <c r="F70" s="153" t="str">
        <f>IFERROR(INDEX('Parametrage base'!$N:$N,MATCH($A70,'Parametrage base'!$P:$P,0)),"")</f>
        <v/>
      </c>
      <c r="G70" s="153" t="str">
        <f>IFERROR(INDEX('Parametrage base'!$Q:$Q,MATCH($A70,'Parametrage base'!$S:$S,0)),"")</f>
        <v/>
      </c>
      <c r="H70" s="153" t="str">
        <f>IFERROR(INDEX('Parametrage base'!$T:$T,MATCH($A70,'Parametrage base'!$V:$V,0)),"")</f>
        <v/>
      </c>
      <c r="I70" s="153" t="str">
        <f>IFERROR(INDEX('Parametrage base'!$W:$W,MATCH($A70,'Parametrage base'!$Y:$Y,0)),"")</f>
        <v/>
      </c>
      <c r="J70" s="153" t="str">
        <f>IFERROR(INDEX('Parametrage base'!$Z:$Z,MATCH($A70,'Parametrage base'!$AB:$AB,0)),"")</f>
        <v/>
      </c>
      <c r="K70" s="141" t="str">
        <f>IFERROR(INDEX('Parametrage base'!$AC:$AC,MATCH($A70,'Parametrage base'!$AE:$AE,0)),"")</f>
        <v/>
      </c>
      <c r="L70" s="153" t="str">
        <f>IFERROR(INDEX('Parametrage base'!$AF:$AF,MATCH($A70,'Parametrage base'!$AH:$AH,0)),"")</f>
        <v/>
      </c>
      <c r="M70" s="153" t="str">
        <f>IFERROR(INDEX(Parametrage!$D:$D,MATCH(B70,Parametrage!$F:$F,0)),"")</f>
        <v/>
      </c>
      <c r="N70" s="153" t="str">
        <f>IFERROR(INDEX(Parametrage!$I:$I,MATCH(B70,Parametrage!$J:$J,0)),"")</f>
        <v/>
      </c>
      <c r="O70" s="154" t="str">
        <f>IFERROR(INDEX(Parametrage!$G:$G,MATCH(B70,Parametrage!$H:$H,0)),"")</f>
        <v/>
      </c>
      <c r="P70" s="155" t="str">
        <f>IFERROR(INDEX(Parametrage!$K:$K,MATCH(B70,Parametrage!$L:$L,0)),"")</f>
        <v/>
      </c>
      <c r="Q70" s="156"/>
      <c r="R70" s="153"/>
      <c r="S70" s="157"/>
      <c r="U70" s="150">
        <f t="shared" si="9"/>
        <v>5</v>
      </c>
      <c r="V70" s="151">
        <f>IF(V69&lt;&gt;"", IF(MONTH(V69+1)=MONTH($V$68), V69+1, ""),"")</f>
        <v>45324</v>
      </c>
      <c r="W70" s="152" t="str">
        <f>+IFERROR(INDEX('Parametrage base'!$B:$B,MATCH(V70,'Parametrage base'!$C:$C,0)),"")</f>
        <v/>
      </c>
      <c r="X70" s="153" t="str">
        <f>IFERROR(INDEX('Parametrage base'!$H:$H,MATCH(U70,'Parametrage base'!$J:$J,0)),"")</f>
        <v/>
      </c>
      <c r="Y70" s="153" t="str">
        <f>IFERROR(INDEX('Parametrage base'!$K:$K,MATCH($U70,'Parametrage base'!$M:$M,0)),"")</f>
        <v>PFMP Tcuis</v>
      </c>
      <c r="Z70" s="153" t="str">
        <f>IFERROR(INDEX('Parametrage base'!$N:$N,MATCH($U70,'Parametrage base'!$P:$P,0)),"")</f>
        <v/>
      </c>
      <c r="AA70" s="153" t="str">
        <f>IFERROR(INDEX('Parametrage base'!$Q:$Q,MATCH($U70,'Parametrage base'!$S:$S,0)),"")</f>
        <v/>
      </c>
      <c r="AB70" s="153" t="str">
        <f>IFERROR(INDEX('Parametrage base'!$T:$T,MATCH($U70,'Parametrage base'!$V:$V,0)),"")</f>
        <v/>
      </c>
      <c r="AC70" s="153" t="str">
        <f>IFERROR(INDEX('Parametrage base'!$W:$W,MATCH($U70,'Parametrage base'!$Y:$Y,0)),"")</f>
        <v/>
      </c>
      <c r="AD70" s="153" t="str">
        <f>IFERROR(INDEX('Parametrage base'!$Z:$Z,MATCH($U70,'Parametrage base'!$AB:$AB,0)),"")</f>
        <v>PFMP Tpro1</v>
      </c>
      <c r="AE70" s="153" t="str">
        <f>IFERROR(INDEX('Parametrage base'!$AC:$AC,MATCH($U70,'Parametrage base'!$AE:$AE,0)),"")</f>
        <v/>
      </c>
      <c r="AF70" s="153" t="str">
        <f>IFERROR(INDEX('Parametrage base'!$AF:$AF,MATCH($U70,'Parametrage base'!$AH:$AH,0)),"")</f>
        <v/>
      </c>
      <c r="AG70" s="153" t="str">
        <f>IFERROR(INDEX(Parametrage!$D:$D,MATCH(V70,Parametrage!$F:$F,0)),"")</f>
        <v/>
      </c>
      <c r="AH70" s="153" t="str">
        <f>IFERROR(INDEX(Parametrage!$I:$I,MATCH(V70,Parametrage!$J:$J,0)),"")</f>
        <v/>
      </c>
      <c r="AI70" s="154" t="str">
        <f>IFERROR(INDEX(Parametrage!$G:$G,MATCH(V70,Parametrage!$H:$H,0)),"")</f>
        <v/>
      </c>
      <c r="AJ70" s="155" t="str">
        <f>IFERROR(INDEX(Parametrage!$K:$K,MATCH(V70,Parametrage!$L:$L,0)),"")</f>
        <v/>
      </c>
      <c r="CA70" s="169"/>
      <c r="CB70" s="169"/>
      <c r="CC70" s="169"/>
      <c r="CD70" s="169"/>
    </row>
    <row r="71" spans="1:82" ht="17.45" customHeight="1" x14ac:dyDescent="0.2">
      <c r="A71" s="150">
        <f t="shared" si="8"/>
        <v>1</v>
      </c>
      <c r="B71" s="151">
        <f t="shared" ref="B71:B99" si="10">IF(B70&lt;&gt;"", IF(MONTH(B70+1)=MONTH($B$68), B70+1, ""),"")</f>
        <v>45294</v>
      </c>
      <c r="C71" s="152" t="str">
        <f>+IFERROR(INDEX('Parametrage base'!$B:$B,MATCH(B71,'Parametrage base'!$C:$C,0)),"")</f>
        <v>Vacances</v>
      </c>
      <c r="D71" s="153" t="str">
        <f>IFERROR(INDEX('Parametrage base'!H:H,MATCH(A71,'Parametrage base'!J:J,0)),"")</f>
        <v/>
      </c>
      <c r="E71" s="153" t="str">
        <f>IFERROR(INDEX('Parametrage base'!$K:$K,MATCH($A71,'Parametrage base'!$M:$M,0)),"")</f>
        <v/>
      </c>
      <c r="F71" s="153" t="str">
        <f>IFERROR(INDEX('Parametrage base'!$N:$N,MATCH($A71,'Parametrage base'!$P:$P,0)),"")</f>
        <v/>
      </c>
      <c r="G71" s="153" t="str">
        <f>IFERROR(INDEX('Parametrage base'!$Q:$Q,MATCH($A71,'Parametrage base'!$S:$S,0)),"")</f>
        <v/>
      </c>
      <c r="H71" s="153" t="str">
        <f>IFERROR(INDEX('Parametrage base'!$T:$T,MATCH($A71,'Parametrage base'!$V:$V,0)),"")</f>
        <v/>
      </c>
      <c r="I71" s="153" t="str">
        <f>IFERROR(INDEX('Parametrage base'!$W:$W,MATCH($A71,'Parametrage base'!$Y:$Y,0)),"")</f>
        <v/>
      </c>
      <c r="J71" s="153" t="str">
        <f>IFERROR(INDEX('Parametrage base'!$Z:$Z,MATCH($A71,'Parametrage base'!$AB:$AB,0)),"")</f>
        <v/>
      </c>
      <c r="K71" s="141" t="str">
        <f>IFERROR(INDEX('Parametrage base'!$AC:$AC,MATCH($A71,'Parametrage base'!$AE:$AE,0)),"")</f>
        <v/>
      </c>
      <c r="L71" s="153" t="str">
        <f>IFERROR(INDEX('Parametrage base'!$AF:$AF,MATCH($A71,'Parametrage base'!$AH:$AH,0)),"")</f>
        <v/>
      </c>
      <c r="M71" s="153" t="str">
        <f>IFERROR(INDEX(Parametrage!$D:$D,MATCH(B71,Parametrage!$F:$F,0)),"")</f>
        <v/>
      </c>
      <c r="N71" s="153" t="str">
        <f>IFERROR(INDEX(Parametrage!$I:$I,MATCH(B71,Parametrage!$J:$J,0)),"")</f>
        <v/>
      </c>
      <c r="O71" s="154" t="str">
        <f>IFERROR(INDEX(Parametrage!$G:$G,MATCH(B71,Parametrage!$H:$H,0)),"")</f>
        <v/>
      </c>
      <c r="P71" s="155" t="str">
        <f>IFERROR(INDEX(Parametrage!$K:$K,MATCH(B71,Parametrage!$L:$L,0)),"")</f>
        <v/>
      </c>
      <c r="Q71" s="156"/>
      <c r="R71" s="153"/>
      <c r="S71" s="157"/>
      <c r="U71" s="150">
        <f t="shared" si="9"/>
        <v>5</v>
      </c>
      <c r="V71" s="151">
        <f t="shared" ref="V71:V99" si="11">IF(V70&lt;&gt;"", IF(MONTH(V70+1)=MONTH($V$68), V70+1, ""),"")</f>
        <v>45325</v>
      </c>
      <c r="W71" s="152" t="str">
        <f>+IFERROR(INDEX('Parametrage base'!$B:$B,MATCH(V71,'Parametrage base'!$C:$C,0)),"")</f>
        <v/>
      </c>
      <c r="X71" s="153" t="str">
        <f>IFERROR(INDEX('Parametrage base'!$H:$H,MATCH(U71,'Parametrage base'!$J:$J,0)),"")</f>
        <v/>
      </c>
      <c r="Y71" s="153" t="str">
        <f>IFERROR(INDEX('Parametrage base'!$K:$K,MATCH($U71,'Parametrage base'!$M:$M,0)),"")</f>
        <v>PFMP Tcuis</v>
      </c>
      <c r="Z71" s="153" t="str">
        <f>IFERROR(INDEX('Parametrage base'!$N:$N,MATCH($U71,'Parametrage base'!$P:$P,0)),"")</f>
        <v/>
      </c>
      <c r="AA71" s="153" t="str">
        <f>IFERROR(INDEX('Parametrage base'!$Q:$Q,MATCH($U71,'Parametrage base'!$S:$S,0)),"")</f>
        <v/>
      </c>
      <c r="AB71" s="153" t="str">
        <f>IFERROR(INDEX('Parametrage base'!$T:$T,MATCH($U71,'Parametrage base'!$V:$V,0)),"")</f>
        <v/>
      </c>
      <c r="AC71" s="153" t="str">
        <f>IFERROR(INDEX('Parametrage base'!$W:$W,MATCH($U71,'Parametrage base'!$Y:$Y,0)),"")</f>
        <v/>
      </c>
      <c r="AD71" s="153" t="str">
        <f>IFERROR(INDEX('Parametrage base'!$Z:$Z,MATCH($U71,'Parametrage base'!$AB:$AB,0)),"")</f>
        <v>PFMP Tpro1</v>
      </c>
      <c r="AE71" s="153" t="str">
        <f>IFERROR(INDEX('Parametrage base'!$AC:$AC,MATCH($U71,'Parametrage base'!$AE:$AE,0)),"")</f>
        <v/>
      </c>
      <c r="AF71" s="153" t="str">
        <f>IFERROR(INDEX('Parametrage base'!$AF:$AF,MATCH($U71,'Parametrage base'!$AH:$AH,0)),"")</f>
        <v/>
      </c>
      <c r="AG71" s="153" t="str">
        <f>IFERROR(INDEX(Parametrage!$D:$D,MATCH(V71,Parametrage!$F:$F,0)),"")</f>
        <v/>
      </c>
      <c r="AH71" s="153" t="str">
        <f>IFERROR(INDEX(Parametrage!$I:$I,MATCH(V71,Parametrage!$J:$J,0)),"")</f>
        <v/>
      </c>
      <c r="AI71" s="154" t="str">
        <f>IFERROR(INDEX(Parametrage!$G:$G,MATCH(V71,Parametrage!$H:$H,0)),"")</f>
        <v/>
      </c>
      <c r="AJ71" s="155" t="str">
        <f>IFERROR(INDEX(Parametrage!$K:$K,MATCH(V71,Parametrage!$L:$L,0)),"")</f>
        <v/>
      </c>
      <c r="CA71" s="169"/>
      <c r="CB71" s="169"/>
      <c r="CC71" s="169"/>
      <c r="CD71" s="169"/>
    </row>
    <row r="72" spans="1:82" ht="17.45" customHeight="1" x14ac:dyDescent="0.2">
      <c r="A72" s="150">
        <f t="shared" si="8"/>
        <v>1</v>
      </c>
      <c r="B72" s="151">
        <f t="shared" si="10"/>
        <v>45295</v>
      </c>
      <c r="C72" s="152" t="str">
        <f>+IFERROR(INDEX('Parametrage base'!$B:$B,MATCH(B72,'Parametrage base'!$C:$C,0)),"")</f>
        <v>Vacances</v>
      </c>
      <c r="D72" s="153" t="str">
        <f>IFERROR(INDEX('Parametrage base'!H:H,MATCH(A72,'Parametrage base'!J:J,0)),"")</f>
        <v/>
      </c>
      <c r="E72" s="153" t="str">
        <f>IFERROR(INDEX('Parametrage base'!$K:$K,MATCH($A72,'Parametrage base'!$M:$M,0)),"")</f>
        <v/>
      </c>
      <c r="F72" s="153" t="str">
        <f>IFERROR(INDEX('Parametrage base'!$N:$N,MATCH($A72,'Parametrage base'!$P:$P,0)),"")</f>
        <v/>
      </c>
      <c r="G72" s="153" t="str">
        <f>IFERROR(INDEX('Parametrage base'!$Q:$Q,MATCH($A72,'Parametrage base'!$S:$S,0)),"")</f>
        <v/>
      </c>
      <c r="H72" s="153" t="str">
        <f>IFERROR(INDEX('Parametrage base'!$T:$T,MATCH($A72,'Parametrage base'!$V:$V,0)),"")</f>
        <v/>
      </c>
      <c r="I72" s="153" t="str">
        <f>IFERROR(INDEX('Parametrage base'!$W:$W,MATCH($A72,'Parametrage base'!$Y:$Y,0)),"")</f>
        <v/>
      </c>
      <c r="J72" s="153" t="str">
        <f>IFERROR(INDEX('Parametrage base'!$Z:$Z,MATCH($A72,'Parametrage base'!$AB:$AB,0)),"")</f>
        <v/>
      </c>
      <c r="K72" s="141" t="str">
        <f>IFERROR(INDEX('Parametrage base'!$AC:$AC,MATCH($A72,'Parametrage base'!$AE:$AE,0)),"")</f>
        <v/>
      </c>
      <c r="L72" s="153" t="str">
        <f>IFERROR(INDEX('Parametrage base'!$AF:$AF,MATCH($A72,'Parametrage base'!$AH:$AH,0)),"")</f>
        <v/>
      </c>
      <c r="M72" s="153" t="str">
        <f>IFERROR(INDEX(Parametrage!$D:$D,MATCH(B72,Parametrage!$F:$F,0)),"")</f>
        <v/>
      </c>
      <c r="N72" s="153" t="str">
        <f>IFERROR(INDEX(Parametrage!$I:$I,MATCH(B72,Parametrage!$J:$J,0)),"")</f>
        <v/>
      </c>
      <c r="O72" s="154" t="str">
        <f>IFERROR(INDEX(Parametrage!$G:$G,MATCH(B72,Parametrage!$H:$H,0)),"")</f>
        <v/>
      </c>
      <c r="P72" s="155" t="str">
        <f>IFERROR(INDEX(Parametrage!$K:$K,MATCH(B72,Parametrage!$L:$L,0)),"")</f>
        <v/>
      </c>
      <c r="Q72" s="156"/>
      <c r="R72" s="153"/>
      <c r="S72" s="157"/>
      <c r="U72" s="150">
        <f t="shared" si="9"/>
        <v>5</v>
      </c>
      <c r="V72" s="151">
        <f t="shared" si="11"/>
        <v>45326</v>
      </c>
      <c r="W72" s="152" t="str">
        <f>+IFERROR(INDEX('Parametrage base'!$B:$B,MATCH(V72,'Parametrage base'!$C:$C,0)),"")</f>
        <v/>
      </c>
      <c r="X72" s="153" t="str">
        <f>IFERROR(INDEX('Parametrage base'!$H:$H,MATCH(U72,'Parametrage base'!$J:$J,0)),"")</f>
        <v/>
      </c>
      <c r="Y72" s="153" t="str">
        <f>IFERROR(INDEX('Parametrage base'!$K:$K,MATCH($U72,'Parametrage base'!$M:$M,0)),"")</f>
        <v>PFMP Tcuis</v>
      </c>
      <c r="Z72" s="153" t="str">
        <f>IFERROR(INDEX('Parametrage base'!$N:$N,MATCH($U72,'Parametrage base'!$P:$P,0)),"")</f>
        <v/>
      </c>
      <c r="AA72" s="153" t="str">
        <f>IFERROR(INDEX('Parametrage base'!$Q:$Q,MATCH($U72,'Parametrage base'!$S:$S,0)),"")</f>
        <v/>
      </c>
      <c r="AB72" s="153" t="str">
        <f>IFERROR(INDEX('Parametrage base'!$T:$T,MATCH($U72,'Parametrage base'!$V:$V,0)),"")</f>
        <v/>
      </c>
      <c r="AC72" s="153" t="str">
        <f>IFERROR(INDEX('Parametrage base'!$W:$W,MATCH($U72,'Parametrage base'!$Y:$Y,0)),"")</f>
        <v/>
      </c>
      <c r="AD72" s="153" t="str">
        <f>IFERROR(INDEX('Parametrage base'!$Z:$Z,MATCH($U72,'Parametrage base'!$AB:$AB,0)),"")</f>
        <v>PFMP Tpro1</v>
      </c>
      <c r="AE72" s="153" t="str">
        <f>IFERROR(INDEX('Parametrage base'!$AC:$AC,MATCH($U72,'Parametrage base'!$AE:$AE,0)),"")</f>
        <v/>
      </c>
      <c r="AF72" s="153" t="str">
        <f>IFERROR(INDEX('Parametrage base'!$AF:$AF,MATCH($U72,'Parametrage base'!$AH:$AH,0)),"")</f>
        <v/>
      </c>
      <c r="AG72" s="153" t="str">
        <f>IFERROR(INDEX(Parametrage!$D:$D,MATCH(V72,Parametrage!$F:$F,0)),"")</f>
        <v/>
      </c>
      <c r="AH72" s="153" t="str">
        <f>IFERROR(INDEX(Parametrage!$I:$I,MATCH(V72,Parametrage!$J:$J,0)),"")</f>
        <v/>
      </c>
      <c r="AI72" s="154" t="str">
        <f>IFERROR(INDEX(Parametrage!$G:$G,MATCH(V72,Parametrage!$H:$H,0)),"")</f>
        <v/>
      </c>
      <c r="AJ72" s="155" t="str">
        <f>IFERROR(INDEX(Parametrage!$K:$K,MATCH(V72,Parametrage!$L:$L,0)),"")</f>
        <v/>
      </c>
      <c r="CA72" s="169"/>
      <c r="CB72" s="169"/>
      <c r="CC72" s="169"/>
      <c r="CD72" s="169"/>
    </row>
    <row r="73" spans="1:82" ht="17.45" customHeight="1" x14ac:dyDescent="0.2">
      <c r="A73" s="150">
        <f t="shared" si="8"/>
        <v>1</v>
      </c>
      <c r="B73" s="151">
        <f t="shared" si="10"/>
        <v>45296</v>
      </c>
      <c r="C73" s="152" t="str">
        <f>+IFERROR(INDEX('Parametrage base'!$B:$B,MATCH(B73,'Parametrage base'!$C:$C,0)),"")</f>
        <v>Vacances</v>
      </c>
      <c r="D73" s="153" t="str">
        <f>IFERROR(INDEX('Parametrage base'!H:H,MATCH(A73,'Parametrage base'!J:J,0)),"")</f>
        <v/>
      </c>
      <c r="E73" s="153" t="str">
        <f>IFERROR(INDEX('Parametrage base'!$K:$K,MATCH($A73,'Parametrage base'!$M:$M,0)),"")</f>
        <v/>
      </c>
      <c r="F73" s="153" t="str">
        <f>IFERROR(INDEX('Parametrage base'!$N:$N,MATCH($A73,'Parametrage base'!$P:$P,0)),"")</f>
        <v/>
      </c>
      <c r="G73" s="153" t="str">
        <f>IFERROR(INDEX('Parametrage base'!$Q:$Q,MATCH($A73,'Parametrage base'!$S:$S,0)),"")</f>
        <v/>
      </c>
      <c r="H73" s="153" t="str">
        <f>IFERROR(INDEX('Parametrage base'!$T:$T,MATCH($A73,'Parametrage base'!$V:$V,0)),"")</f>
        <v/>
      </c>
      <c r="I73" s="153" t="str">
        <f>IFERROR(INDEX('Parametrage base'!$W:$W,MATCH($A73,'Parametrage base'!$Y:$Y,0)),"")</f>
        <v/>
      </c>
      <c r="J73" s="153" t="str">
        <f>IFERROR(INDEX('Parametrage base'!$Z:$Z,MATCH($A73,'Parametrage base'!$AB:$AB,0)),"")</f>
        <v/>
      </c>
      <c r="K73" s="141" t="str">
        <f>IFERROR(INDEX('Parametrage base'!$AC:$AC,MATCH($A73,'Parametrage base'!$AE:$AE,0)),"")</f>
        <v/>
      </c>
      <c r="L73" s="153" t="str">
        <f>IFERROR(INDEX('Parametrage base'!$AF:$AF,MATCH($A73,'Parametrage base'!$AH:$AH,0)),"")</f>
        <v/>
      </c>
      <c r="M73" s="153" t="str">
        <f>IFERROR(INDEX(Parametrage!$D:$D,MATCH(B73,Parametrage!$F:$F,0)),"")</f>
        <v/>
      </c>
      <c r="N73" s="153" t="str">
        <f>IFERROR(INDEX(Parametrage!$I:$I,MATCH(B73,Parametrage!$J:$J,0)),"")</f>
        <v/>
      </c>
      <c r="O73" s="154" t="str">
        <f>IFERROR(INDEX(Parametrage!$G:$G,MATCH(B73,Parametrage!$H:$H,0)),"")</f>
        <v/>
      </c>
      <c r="P73" s="155" t="str">
        <f>IFERROR(INDEX(Parametrage!$K:$K,MATCH(B73,Parametrage!$L:$L,0)),"")</f>
        <v/>
      </c>
      <c r="Q73" s="156"/>
      <c r="R73" s="153"/>
      <c r="S73" s="157"/>
      <c r="U73" s="150">
        <f t="shared" si="9"/>
        <v>6</v>
      </c>
      <c r="V73" s="151">
        <f t="shared" si="11"/>
        <v>45327</v>
      </c>
      <c r="W73" s="152" t="str">
        <f>+IFERROR(INDEX('Parametrage base'!$B:$B,MATCH(V73,'Parametrage base'!$C:$C,0)),"")</f>
        <v/>
      </c>
      <c r="X73" s="153" t="str">
        <f>IFERROR(INDEX('Parametrage base'!$H:$H,MATCH(U73,'Parametrage base'!$J:$J,0)),"")</f>
        <v/>
      </c>
      <c r="Y73" s="153" t="str">
        <f>IFERROR(INDEX('Parametrage base'!$K:$K,MATCH($U73,'Parametrage base'!$M:$M,0)),"")</f>
        <v>PFMP Tcuis</v>
      </c>
      <c r="Z73" s="153" t="str">
        <f>IFERROR(INDEX('Parametrage base'!$N:$N,MATCH($U73,'Parametrage base'!$P:$P,0)),"")</f>
        <v/>
      </c>
      <c r="AA73" s="153" t="str">
        <f>IFERROR(INDEX('Parametrage base'!$Q:$Q,MATCH($U73,'Parametrage base'!$S:$S,0)),"")</f>
        <v/>
      </c>
      <c r="AB73" s="153" t="str">
        <f>IFERROR(INDEX('Parametrage base'!$T:$T,MATCH($U73,'Parametrage base'!$V:$V,0)),"")</f>
        <v/>
      </c>
      <c r="AC73" s="153" t="str">
        <f>IFERROR(INDEX('Parametrage base'!$W:$W,MATCH($U73,'Parametrage base'!$Y:$Y,0)),"")</f>
        <v/>
      </c>
      <c r="AD73" s="153" t="str">
        <f>IFERROR(INDEX('Parametrage base'!$Z:$Z,MATCH($U73,'Parametrage base'!$AB:$AB,0)),"")</f>
        <v/>
      </c>
      <c r="AE73" s="153" t="str">
        <f>IFERROR(INDEX('Parametrage base'!$AC:$AC,MATCH($U73,'Parametrage base'!$AE:$AE,0)),"")</f>
        <v/>
      </c>
      <c r="AF73" s="153" t="str">
        <f>IFERROR(INDEX('Parametrage base'!$AF:$AF,MATCH($U73,'Parametrage base'!$AH:$AH,0)),"")</f>
        <v/>
      </c>
      <c r="AG73" s="153" t="str">
        <f>IFERROR(INDEX(Parametrage!$D:$D,MATCH(V73,Parametrage!$F:$F,0)),"")</f>
        <v/>
      </c>
      <c r="AH73" s="153" t="str">
        <f>IFERROR(INDEX(Parametrage!$I:$I,MATCH(V73,Parametrage!$J:$J,0)),"")</f>
        <v/>
      </c>
      <c r="AI73" s="154" t="str">
        <f>IFERROR(INDEX(Parametrage!$G:$G,MATCH(V73,Parametrage!$H:$H,0)),"")</f>
        <v/>
      </c>
      <c r="AJ73" s="155" t="str">
        <f>IFERROR(INDEX(Parametrage!$K:$K,MATCH(V73,Parametrage!$L:$L,0)),"")</f>
        <v/>
      </c>
      <c r="CA73" s="169"/>
      <c r="CB73" s="169"/>
      <c r="CC73" s="169"/>
      <c r="CD73" s="169"/>
    </row>
    <row r="74" spans="1:82" ht="17.45" customHeight="1" x14ac:dyDescent="0.2">
      <c r="A74" s="150">
        <f t="shared" si="8"/>
        <v>1</v>
      </c>
      <c r="B74" s="151">
        <f t="shared" si="10"/>
        <v>45297</v>
      </c>
      <c r="C74" s="152" t="str">
        <f>+IFERROR(INDEX('Parametrage base'!$B:$B,MATCH(B74,'Parametrage base'!$C:$C,0)),"")</f>
        <v>Vacances</v>
      </c>
      <c r="D74" s="153" t="str">
        <f>IFERROR(INDEX('Parametrage base'!H:H,MATCH(A74,'Parametrage base'!J:J,0)),"")</f>
        <v/>
      </c>
      <c r="E74" s="153" t="str">
        <f>IFERROR(INDEX('Parametrage base'!$K:$K,MATCH($A74,'Parametrage base'!$M:$M,0)),"")</f>
        <v/>
      </c>
      <c r="F74" s="153" t="str">
        <f>IFERROR(INDEX('Parametrage base'!$N:$N,MATCH($A74,'Parametrage base'!$P:$P,0)),"")</f>
        <v/>
      </c>
      <c r="G74" s="153" t="str">
        <f>IFERROR(INDEX('Parametrage base'!$Q:$Q,MATCH($A74,'Parametrage base'!$S:$S,0)),"")</f>
        <v/>
      </c>
      <c r="H74" s="153" t="str">
        <f>IFERROR(INDEX('Parametrage base'!$T:$T,MATCH($A74,'Parametrage base'!$V:$V,0)),"")</f>
        <v/>
      </c>
      <c r="I74" s="153" t="str">
        <f>IFERROR(INDEX('Parametrage base'!$W:$W,MATCH($A74,'Parametrage base'!$Y:$Y,0)),"")</f>
        <v/>
      </c>
      <c r="J74" s="153" t="str">
        <f>IFERROR(INDEX('Parametrage base'!$Z:$Z,MATCH($A74,'Parametrage base'!$AB:$AB,0)),"")</f>
        <v/>
      </c>
      <c r="K74" s="141" t="str">
        <f>IFERROR(INDEX('Parametrage base'!$AC:$AC,MATCH($A74,'Parametrage base'!$AE:$AE,0)),"")</f>
        <v/>
      </c>
      <c r="L74" s="153" t="str">
        <f>IFERROR(INDEX('Parametrage base'!$AF:$AF,MATCH($A74,'Parametrage base'!$AH:$AH,0)),"")</f>
        <v/>
      </c>
      <c r="M74" s="153" t="str">
        <f>IFERROR(INDEX(Parametrage!$D:$D,MATCH(B74,Parametrage!$F:$F,0)),"")</f>
        <v/>
      </c>
      <c r="N74" s="153" t="str">
        <f>IFERROR(INDEX(Parametrage!$I:$I,MATCH(B74,Parametrage!$J:$J,0)),"")</f>
        <v/>
      </c>
      <c r="O74" s="154" t="str">
        <f>IFERROR(INDEX(Parametrage!$G:$G,MATCH(B74,Parametrage!$H:$H,0)),"")</f>
        <v/>
      </c>
      <c r="P74" s="155" t="str">
        <f>IFERROR(INDEX(Parametrage!$K:$K,MATCH(B74,Parametrage!$L:$L,0)),"")</f>
        <v/>
      </c>
      <c r="Q74" s="156"/>
      <c r="R74" s="153"/>
      <c r="S74" s="157"/>
      <c r="U74" s="150">
        <f t="shared" si="9"/>
        <v>6</v>
      </c>
      <c r="V74" s="151">
        <f t="shared" si="11"/>
        <v>45328</v>
      </c>
      <c r="W74" s="152" t="str">
        <f>+IFERROR(INDEX('Parametrage base'!$B:$B,MATCH(V74,'Parametrage base'!$C:$C,0)),"")</f>
        <v/>
      </c>
      <c r="X74" s="153" t="str">
        <f>IFERROR(INDEX('Parametrage base'!$H:$H,MATCH(U74,'Parametrage base'!$J:$J,0)),"")</f>
        <v/>
      </c>
      <c r="Y74" s="153" t="str">
        <f>IFERROR(INDEX('Parametrage base'!$K:$K,MATCH($U74,'Parametrage base'!$M:$M,0)),"")</f>
        <v>PFMP Tcuis</v>
      </c>
      <c r="Z74" s="153" t="str">
        <f>IFERROR(INDEX('Parametrage base'!$N:$N,MATCH($U74,'Parametrage base'!$P:$P,0)),"")</f>
        <v/>
      </c>
      <c r="AA74" s="153" t="str">
        <f>IFERROR(INDEX('Parametrage base'!$Q:$Q,MATCH($U74,'Parametrage base'!$S:$S,0)),"")</f>
        <v/>
      </c>
      <c r="AB74" s="153" t="str">
        <f>IFERROR(INDEX('Parametrage base'!$T:$T,MATCH($U74,'Parametrage base'!$V:$V,0)),"")</f>
        <v/>
      </c>
      <c r="AC74" s="153" t="str">
        <f>IFERROR(INDEX('Parametrage base'!$W:$W,MATCH($U74,'Parametrage base'!$Y:$Y,0)),"")</f>
        <v/>
      </c>
      <c r="AD74" s="153" t="str">
        <f>IFERROR(INDEX('Parametrage base'!$Z:$Z,MATCH($U74,'Parametrage base'!$AB:$AB,0)),"")</f>
        <v/>
      </c>
      <c r="AE74" s="153" t="str">
        <f>IFERROR(INDEX('Parametrage base'!$AC:$AC,MATCH($U74,'Parametrage base'!$AE:$AE,0)),"")</f>
        <v/>
      </c>
      <c r="AF74" s="153" t="str">
        <f>IFERROR(INDEX('Parametrage base'!$AF:$AF,MATCH($U74,'Parametrage base'!$AH:$AH,0)),"")</f>
        <v/>
      </c>
      <c r="AG74" s="153" t="str">
        <f>IFERROR(INDEX(Parametrage!$D:$D,MATCH(V74,Parametrage!$F:$F,0)),"")</f>
        <v/>
      </c>
      <c r="AH74" s="153" t="str">
        <f>IFERROR(INDEX(Parametrage!$I:$I,MATCH(V74,Parametrage!$J:$J,0)),"")</f>
        <v/>
      </c>
      <c r="AI74" s="154" t="str">
        <f>IFERROR(INDEX(Parametrage!$G:$G,MATCH(V74,Parametrage!$H:$H,0)),"")</f>
        <v/>
      </c>
      <c r="AJ74" s="155" t="str">
        <f>IFERROR(INDEX(Parametrage!$K:$K,MATCH(V74,Parametrage!$L:$L,0)),"")</f>
        <v/>
      </c>
      <c r="CA74" s="169"/>
      <c r="CB74" s="169"/>
      <c r="CC74" s="169"/>
      <c r="CD74" s="169"/>
    </row>
    <row r="75" spans="1:82" ht="17.45" customHeight="1" x14ac:dyDescent="0.2">
      <c r="A75" s="150">
        <f t="shared" si="8"/>
        <v>1</v>
      </c>
      <c r="B75" s="151">
        <f t="shared" si="10"/>
        <v>45298</v>
      </c>
      <c r="C75" s="152" t="str">
        <f>+IFERROR(INDEX('Parametrage base'!$B:$B,MATCH(B75,'Parametrage base'!$C:$C,0)),"")</f>
        <v>Vacances</v>
      </c>
      <c r="D75" s="153" t="str">
        <f>IFERROR(INDEX('Parametrage base'!H:H,MATCH(A75,'Parametrage base'!J:J,0)),"")</f>
        <v/>
      </c>
      <c r="E75" s="153" t="str">
        <f>IFERROR(INDEX('Parametrage base'!$K:$K,MATCH($A75,'Parametrage base'!$M:$M,0)),"")</f>
        <v/>
      </c>
      <c r="F75" s="153" t="str">
        <f>IFERROR(INDEX('Parametrage base'!$N:$N,MATCH($A75,'Parametrage base'!$P:$P,0)),"")</f>
        <v/>
      </c>
      <c r="G75" s="153" t="str">
        <f>IFERROR(INDEX('Parametrage base'!$Q:$Q,MATCH($A75,'Parametrage base'!$S:$S,0)),"")</f>
        <v/>
      </c>
      <c r="H75" s="153" t="str">
        <f>IFERROR(INDEX('Parametrage base'!$T:$T,MATCH($A75,'Parametrage base'!$V:$V,0)),"")</f>
        <v/>
      </c>
      <c r="I75" s="153" t="str">
        <f>IFERROR(INDEX('Parametrage base'!$W:$W,MATCH($A75,'Parametrage base'!$Y:$Y,0)),"")</f>
        <v/>
      </c>
      <c r="J75" s="153" t="str">
        <f>IFERROR(INDEX('Parametrage base'!$Z:$Z,MATCH($A75,'Parametrage base'!$AB:$AB,0)),"")</f>
        <v/>
      </c>
      <c r="K75" s="141" t="str">
        <f>IFERROR(INDEX('Parametrage base'!$AC:$AC,MATCH($A75,'Parametrage base'!$AE:$AE,0)),"")</f>
        <v/>
      </c>
      <c r="L75" s="153" t="str">
        <f>IFERROR(INDEX('Parametrage base'!$AF:$AF,MATCH($A75,'Parametrage base'!$AH:$AH,0)),"")</f>
        <v/>
      </c>
      <c r="M75" s="153" t="str">
        <f>IFERROR(INDEX(Parametrage!$D:$D,MATCH(B75,Parametrage!$F:$F,0)),"")</f>
        <v/>
      </c>
      <c r="N75" s="153" t="str">
        <f>IFERROR(INDEX(Parametrage!$I:$I,MATCH(B75,Parametrage!$J:$J,0)),"")</f>
        <v/>
      </c>
      <c r="O75" s="154" t="str">
        <f>IFERROR(INDEX(Parametrage!$G:$G,MATCH(B75,Parametrage!$H:$H,0)),"")</f>
        <v/>
      </c>
      <c r="P75" s="155" t="str">
        <f>IFERROR(INDEX(Parametrage!$K:$K,MATCH(B75,Parametrage!$L:$L,0)),"")</f>
        <v/>
      </c>
      <c r="Q75" s="156"/>
      <c r="R75" s="153"/>
      <c r="S75" s="157"/>
      <c r="U75" s="150">
        <f t="shared" si="9"/>
        <v>6</v>
      </c>
      <c r="V75" s="151">
        <f t="shared" si="11"/>
        <v>45329</v>
      </c>
      <c r="W75" s="152" t="str">
        <f>+IFERROR(INDEX('Parametrage base'!$B:$B,MATCH(V75,'Parametrage base'!$C:$C,0)),"")</f>
        <v/>
      </c>
      <c r="X75" s="153" t="str">
        <f>IFERROR(INDEX('Parametrage base'!$H:$H,MATCH(U75,'Parametrage base'!$J:$J,0)),"")</f>
        <v/>
      </c>
      <c r="Y75" s="153" t="str">
        <f>IFERROR(INDEX('Parametrage base'!$K:$K,MATCH($U75,'Parametrage base'!$M:$M,0)),"")</f>
        <v>PFMP Tcuis</v>
      </c>
      <c r="Z75" s="153" t="str">
        <f>IFERROR(INDEX('Parametrage base'!$N:$N,MATCH($U75,'Parametrage base'!$P:$P,0)),"")</f>
        <v/>
      </c>
      <c r="AA75" s="153" t="str">
        <f>IFERROR(INDEX('Parametrage base'!$Q:$Q,MATCH($U75,'Parametrage base'!$S:$S,0)),"")</f>
        <v/>
      </c>
      <c r="AB75" s="153" t="str">
        <f>IFERROR(INDEX('Parametrage base'!$T:$T,MATCH($U75,'Parametrage base'!$V:$V,0)),"")</f>
        <v/>
      </c>
      <c r="AC75" s="153" t="str">
        <f>IFERROR(INDEX('Parametrage base'!$W:$W,MATCH($U75,'Parametrage base'!$Y:$Y,0)),"")</f>
        <v/>
      </c>
      <c r="AD75" s="153" t="str">
        <f>IFERROR(INDEX('Parametrage base'!$Z:$Z,MATCH($U75,'Parametrage base'!$AB:$AB,0)),"")</f>
        <v/>
      </c>
      <c r="AE75" s="153" t="str">
        <f>IFERROR(INDEX('Parametrage base'!$AC:$AC,MATCH($U75,'Parametrage base'!$AE:$AE,0)),"")</f>
        <v/>
      </c>
      <c r="AF75" s="153" t="str">
        <f>IFERROR(INDEX('Parametrage base'!$AF:$AF,MATCH($U75,'Parametrage base'!$AH:$AH,0)),"")</f>
        <v/>
      </c>
      <c r="AG75" s="153" t="str">
        <f>IFERROR(INDEX(Parametrage!$D:$D,MATCH(V75,Parametrage!$F:$F,0)),"")</f>
        <v/>
      </c>
      <c r="AH75" s="153" t="str">
        <f>IFERROR(INDEX(Parametrage!$I:$I,MATCH(V75,Parametrage!$J:$J,0)),"")</f>
        <v/>
      </c>
      <c r="AI75" s="154" t="str">
        <f>IFERROR(INDEX(Parametrage!$G:$G,MATCH(V75,Parametrage!$H:$H,0)),"")</f>
        <v/>
      </c>
      <c r="AJ75" s="155" t="str">
        <f>IFERROR(INDEX(Parametrage!$K:$K,MATCH(V75,Parametrage!$L:$L,0)),"")</f>
        <v/>
      </c>
      <c r="CA75" s="169"/>
      <c r="CB75" s="169"/>
      <c r="CC75" s="169"/>
      <c r="CD75" s="169"/>
    </row>
    <row r="76" spans="1:82" ht="17.45" customHeight="1" x14ac:dyDescent="0.2">
      <c r="A76" s="150">
        <f t="shared" si="8"/>
        <v>2</v>
      </c>
      <c r="B76" s="151">
        <f t="shared" si="10"/>
        <v>45299</v>
      </c>
      <c r="C76" s="152" t="str">
        <f>+IFERROR(INDEX('Parametrage base'!$B:$B,MATCH(B76,'Parametrage base'!$C:$C,0)),"")</f>
        <v/>
      </c>
      <c r="D76" s="153" t="str">
        <f>IFERROR(INDEX('Parametrage base'!H:H,MATCH(A76,'Parametrage base'!J:J,0)),"")</f>
        <v/>
      </c>
      <c r="E76" s="153" t="str">
        <f>IFERROR(INDEX('Parametrage base'!$K:$K,MATCH($A76,'Parametrage base'!$M:$M,0)),"")</f>
        <v>PFMP Tcuis</v>
      </c>
      <c r="F76" s="153" t="str">
        <f>IFERROR(INDEX('Parametrage base'!$N:$N,MATCH($A76,'Parametrage base'!$P:$P,0)),"")</f>
        <v/>
      </c>
      <c r="G76" s="153" t="str">
        <f>IFERROR(INDEX('Parametrage base'!$Q:$Q,MATCH($A76,'Parametrage base'!$S:$S,0)),"")</f>
        <v/>
      </c>
      <c r="H76" s="153" t="str">
        <f>IFERROR(INDEX('Parametrage base'!$T:$T,MATCH($A76,'Parametrage base'!$V:$V,0)),"")</f>
        <v/>
      </c>
      <c r="I76" s="153" t="str">
        <f>IFERROR(INDEX('Parametrage base'!$W:$W,MATCH($A76,'Parametrage base'!$Y:$Y,0)),"")</f>
        <v/>
      </c>
      <c r="J76" s="153" t="str">
        <f>IFERROR(INDEX('Parametrage base'!$Z:$Z,MATCH($A76,'Parametrage base'!$AB:$AB,0)),"")</f>
        <v>PFMP Tpro1</v>
      </c>
      <c r="K76" s="141" t="str">
        <f>IFERROR(INDEX('Parametrage base'!$AC:$AC,MATCH($A76,'Parametrage base'!$AE:$AE,0)),"")</f>
        <v/>
      </c>
      <c r="L76" s="153" t="str">
        <f>IFERROR(INDEX('Parametrage base'!$AF:$AF,MATCH($A76,'Parametrage base'!$AH:$AH,0)),"")</f>
        <v/>
      </c>
      <c r="M76" s="153" t="str">
        <f>IFERROR(INDEX(Parametrage!$D:$D,MATCH(B76,Parametrage!$F:$F,0)),"")</f>
        <v/>
      </c>
      <c r="N76" s="153" t="str">
        <f>IFERROR(INDEX(Parametrage!$I:$I,MATCH(B76,Parametrage!$J:$J,0)),"")</f>
        <v/>
      </c>
      <c r="O76" s="154" t="str">
        <f>IFERROR(INDEX(Parametrage!$G:$G,MATCH(B76,Parametrage!$H:$H,0)),"")</f>
        <v/>
      </c>
      <c r="P76" s="155" t="str">
        <f>IFERROR(INDEX(Parametrage!$K:$K,MATCH(B76,Parametrage!$L:$L,0)),"")</f>
        <v/>
      </c>
      <c r="Q76" s="156"/>
      <c r="R76" s="153"/>
      <c r="S76" s="157"/>
      <c r="U76" s="150">
        <f t="shared" si="9"/>
        <v>6</v>
      </c>
      <c r="V76" s="151">
        <f t="shared" si="11"/>
        <v>45330</v>
      </c>
      <c r="W76" s="152" t="str">
        <f>+IFERROR(INDEX('Parametrage base'!$B:$B,MATCH(V76,'Parametrage base'!$C:$C,0)),"")</f>
        <v/>
      </c>
      <c r="X76" s="153" t="str">
        <f>IFERROR(INDEX('Parametrage base'!$H:$H,MATCH(U76,'Parametrage base'!$J:$J,0)),"")</f>
        <v/>
      </c>
      <c r="Y76" s="153" t="str">
        <f>IFERROR(INDEX('Parametrage base'!$K:$K,MATCH($U76,'Parametrage base'!$M:$M,0)),"")</f>
        <v>PFMP Tcuis</v>
      </c>
      <c r="Z76" s="153" t="str">
        <f>IFERROR(INDEX('Parametrage base'!$N:$N,MATCH($U76,'Parametrage base'!$P:$P,0)),"")</f>
        <v/>
      </c>
      <c r="AA76" s="153" t="str">
        <f>IFERROR(INDEX('Parametrage base'!$Q:$Q,MATCH($U76,'Parametrage base'!$S:$S,0)),"")</f>
        <v/>
      </c>
      <c r="AB76" s="153" t="str">
        <f>IFERROR(INDEX('Parametrage base'!$T:$T,MATCH($U76,'Parametrage base'!$V:$V,0)),"")</f>
        <v/>
      </c>
      <c r="AC76" s="153" t="str">
        <f>IFERROR(INDEX('Parametrage base'!$W:$W,MATCH($U76,'Parametrage base'!$Y:$Y,0)),"")</f>
        <v/>
      </c>
      <c r="AD76" s="153" t="str">
        <f>IFERROR(INDEX('Parametrage base'!$Z:$Z,MATCH($U76,'Parametrage base'!$AB:$AB,0)),"")</f>
        <v/>
      </c>
      <c r="AE76" s="153" t="str">
        <f>IFERROR(INDEX('Parametrage base'!$AC:$AC,MATCH($U76,'Parametrage base'!$AE:$AE,0)),"")</f>
        <v/>
      </c>
      <c r="AF76" s="153" t="str">
        <f>IFERROR(INDEX('Parametrage base'!$AF:$AF,MATCH($U76,'Parametrage base'!$AH:$AH,0)),"")</f>
        <v/>
      </c>
      <c r="AG76" s="153" t="str">
        <f>IFERROR(INDEX(Parametrage!$D:$D,MATCH(V76,Parametrage!$F:$F,0)),"")</f>
        <v/>
      </c>
      <c r="AH76" s="153" t="str">
        <f>IFERROR(INDEX(Parametrage!$I:$I,MATCH(V76,Parametrage!$J:$J,0)),"")</f>
        <v/>
      </c>
      <c r="AI76" s="154" t="str">
        <f>IFERROR(INDEX(Parametrage!$G:$G,MATCH(V76,Parametrage!$H:$H,0)),"")</f>
        <v/>
      </c>
      <c r="AJ76" s="155" t="str">
        <f>IFERROR(INDEX(Parametrage!$K:$K,MATCH(V76,Parametrage!$L:$L,0)),"")</f>
        <v/>
      </c>
      <c r="CA76" s="169"/>
      <c r="CB76" s="169"/>
      <c r="CC76" s="169"/>
      <c r="CD76" s="169"/>
    </row>
    <row r="77" spans="1:82" ht="17.45" customHeight="1" x14ac:dyDescent="0.2">
      <c r="A77" s="150">
        <f t="shared" si="8"/>
        <v>2</v>
      </c>
      <c r="B77" s="151">
        <f t="shared" si="10"/>
        <v>45300</v>
      </c>
      <c r="C77" s="152" t="str">
        <f>+IFERROR(INDEX('Parametrage base'!$B:$B,MATCH(B77,'Parametrage base'!$C:$C,0)),"")</f>
        <v/>
      </c>
      <c r="D77" s="153" t="str">
        <f>IFERROR(INDEX('Parametrage base'!H:H,MATCH(A77,'Parametrage base'!J:J,0)),"")</f>
        <v/>
      </c>
      <c r="E77" s="153" t="str">
        <f>IFERROR(INDEX('Parametrage base'!$K:$K,MATCH($A77,'Parametrage base'!$M:$M,0)),"")</f>
        <v>PFMP Tcuis</v>
      </c>
      <c r="F77" s="153" t="str">
        <f>IFERROR(INDEX('Parametrage base'!$N:$N,MATCH($A77,'Parametrage base'!$P:$P,0)),"")</f>
        <v/>
      </c>
      <c r="G77" s="153" t="str">
        <f>IFERROR(INDEX('Parametrage base'!$Q:$Q,MATCH($A77,'Parametrage base'!$S:$S,0)),"")</f>
        <v/>
      </c>
      <c r="H77" s="153" t="str">
        <f>IFERROR(INDEX('Parametrage base'!$T:$T,MATCH($A77,'Parametrage base'!$V:$V,0)),"")</f>
        <v/>
      </c>
      <c r="I77" s="153" t="str">
        <f>IFERROR(INDEX('Parametrage base'!$W:$W,MATCH($A77,'Parametrage base'!$Y:$Y,0)),"")</f>
        <v/>
      </c>
      <c r="J77" s="153" t="str">
        <f>IFERROR(INDEX('Parametrage base'!$Z:$Z,MATCH($A77,'Parametrage base'!$AB:$AB,0)),"")</f>
        <v>PFMP Tpro1</v>
      </c>
      <c r="K77" s="141" t="str">
        <f>IFERROR(INDEX('Parametrage base'!$AC:$AC,MATCH($A77,'Parametrage base'!$AE:$AE,0)),"")</f>
        <v/>
      </c>
      <c r="L77" s="153" t="str">
        <f>IFERROR(INDEX('Parametrage base'!$AF:$AF,MATCH($A77,'Parametrage base'!$AH:$AH,0)),"")</f>
        <v/>
      </c>
      <c r="M77" s="153" t="str">
        <f>IFERROR(INDEX(Parametrage!$D:$D,MATCH(B77,Parametrage!$F:$F,0)),"")</f>
        <v/>
      </c>
      <c r="N77" s="153" t="str">
        <f>IFERROR(INDEX(Parametrage!$I:$I,MATCH(B77,Parametrage!$J:$J,0)),"")</f>
        <v/>
      </c>
      <c r="O77" s="154" t="str">
        <f>IFERROR(INDEX(Parametrage!$G:$G,MATCH(B77,Parametrage!$H:$H,0)),"")</f>
        <v/>
      </c>
      <c r="P77" s="155" t="str">
        <f>IFERROR(INDEX(Parametrage!$K:$K,MATCH(B77,Parametrage!$L:$L,0)),"")</f>
        <v/>
      </c>
      <c r="Q77" s="156"/>
      <c r="R77" s="153"/>
      <c r="S77" s="157"/>
      <c r="U77" s="150">
        <f t="shared" si="9"/>
        <v>6</v>
      </c>
      <c r="V77" s="151">
        <f t="shared" si="11"/>
        <v>45331</v>
      </c>
      <c r="W77" s="152" t="str">
        <f>+IFERROR(INDEX('Parametrage base'!$B:$B,MATCH(V77,'Parametrage base'!$C:$C,0)),"")</f>
        <v/>
      </c>
      <c r="X77" s="153" t="str">
        <f>IFERROR(INDEX('Parametrage base'!$H:$H,MATCH(U77,'Parametrage base'!$J:$J,0)),"")</f>
        <v/>
      </c>
      <c r="Y77" s="153" t="str">
        <f>IFERROR(INDEX('Parametrage base'!$K:$K,MATCH($U77,'Parametrage base'!$M:$M,0)),"")</f>
        <v>PFMP Tcuis</v>
      </c>
      <c r="Z77" s="153" t="str">
        <f>IFERROR(INDEX('Parametrage base'!$N:$N,MATCH($U77,'Parametrage base'!$P:$P,0)),"")</f>
        <v/>
      </c>
      <c r="AA77" s="153" t="str">
        <f>IFERROR(INDEX('Parametrage base'!$Q:$Q,MATCH($U77,'Parametrage base'!$S:$S,0)),"")</f>
        <v/>
      </c>
      <c r="AB77" s="153" t="str">
        <f>IFERROR(INDEX('Parametrage base'!$T:$T,MATCH($U77,'Parametrage base'!$V:$V,0)),"")</f>
        <v/>
      </c>
      <c r="AC77" s="153" t="str">
        <f>IFERROR(INDEX('Parametrage base'!$W:$W,MATCH($U77,'Parametrage base'!$Y:$Y,0)),"")</f>
        <v/>
      </c>
      <c r="AD77" s="153" t="str">
        <f>IFERROR(INDEX('Parametrage base'!$Z:$Z,MATCH($U77,'Parametrage base'!$AB:$AB,0)),"")</f>
        <v/>
      </c>
      <c r="AE77" s="153" t="str">
        <f>IFERROR(INDEX('Parametrage base'!$AC:$AC,MATCH($U77,'Parametrage base'!$AE:$AE,0)),"")</f>
        <v/>
      </c>
      <c r="AF77" s="153" t="str">
        <f>IFERROR(INDEX('Parametrage base'!$AF:$AF,MATCH($U77,'Parametrage base'!$AH:$AH,0)),"")</f>
        <v/>
      </c>
      <c r="AG77" s="153" t="str">
        <f>IFERROR(INDEX(Parametrage!$D:$D,MATCH(V77,Parametrage!$F:$F,0)),"")</f>
        <v/>
      </c>
      <c r="AH77" s="153" t="str">
        <f>IFERROR(INDEX(Parametrage!$I:$I,MATCH(V77,Parametrage!$J:$J,0)),"")</f>
        <v/>
      </c>
      <c r="AI77" s="154" t="str">
        <f>IFERROR(INDEX(Parametrage!$G:$G,MATCH(V77,Parametrage!$H:$H,0)),"")</f>
        <v/>
      </c>
      <c r="AJ77" s="155" t="str">
        <f>IFERROR(INDEX(Parametrage!$K:$K,MATCH(V77,Parametrage!$L:$L,0)),"")</f>
        <v/>
      </c>
      <c r="CA77" s="169"/>
      <c r="CB77" s="169"/>
      <c r="CC77" s="169"/>
      <c r="CD77" s="169"/>
    </row>
    <row r="78" spans="1:82" ht="17.45" customHeight="1" x14ac:dyDescent="0.2">
      <c r="A78" s="150">
        <f t="shared" si="8"/>
        <v>2</v>
      </c>
      <c r="B78" s="151">
        <f t="shared" si="10"/>
        <v>45301</v>
      </c>
      <c r="C78" s="152" t="str">
        <f>+IFERROR(INDEX('Parametrage base'!$B:$B,MATCH(B78,'Parametrage base'!$C:$C,0)),"")</f>
        <v/>
      </c>
      <c r="D78" s="153" t="str">
        <f>IFERROR(INDEX('Parametrage base'!H:H,MATCH(A78,'Parametrage base'!J:J,0)),"")</f>
        <v/>
      </c>
      <c r="E78" s="153" t="str">
        <f>IFERROR(INDEX('Parametrage base'!$K:$K,MATCH($A78,'Parametrage base'!$M:$M,0)),"")</f>
        <v>PFMP Tcuis</v>
      </c>
      <c r="F78" s="153" t="str">
        <f>IFERROR(INDEX('Parametrage base'!$N:$N,MATCH($A78,'Parametrage base'!$P:$P,0)),"")</f>
        <v/>
      </c>
      <c r="G78" s="153" t="str">
        <f>IFERROR(INDEX('Parametrage base'!$Q:$Q,MATCH($A78,'Parametrage base'!$S:$S,0)),"")</f>
        <v/>
      </c>
      <c r="H78" s="153" t="str">
        <f>IFERROR(INDEX('Parametrage base'!$T:$T,MATCH($A78,'Parametrage base'!$V:$V,0)),"")</f>
        <v/>
      </c>
      <c r="I78" s="153" t="str">
        <f>IFERROR(INDEX('Parametrage base'!$W:$W,MATCH($A78,'Parametrage base'!$Y:$Y,0)),"")</f>
        <v/>
      </c>
      <c r="J78" s="153" t="str">
        <f>IFERROR(INDEX('Parametrage base'!$Z:$Z,MATCH($A78,'Parametrage base'!$AB:$AB,0)),"")</f>
        <v>PFMP Tpro1</v>
      </c>
      <c r="K78" s="141" t="str">
        <f>IFERROR(INDEX('Parametrage base'!$AC:$AC,MATCH($A78,'Parametrage base'!$AE:$AE,0)),"")</f>
        <v/>
      </c>
      <c r="L78" s="153" t="str">
        <f>IFERROR(INDEX('Parametrage base'!$AF:$AF,MATCH($A78,'Parametrage base'!$AH:$AH,0)),"")</f>
        <v/>
      </c>
      <c r="M78" s="153" t="str">
        <f>IFERROR(INDEX(Parametrage!$D:$D,MATCH(B78,Parametrage!$F:$F,0)),"")</f>
        <v/>
      </c>
      <c r="N78" s="153" t="str">
        <f>IFERROR(INDEX(Parametrage!$I:$I,MATCH(B78,Parametrage!$J:$J,0)),"")</f>
        <v/>
      </c>
      <c r="O78" s="154" t="str">
        <f>IFERROR(INDEX(Parametrage!$G:$G,MATCH(B78,Parametrage!$H:$H,0)),"")</f>
        <v/>
      </c>
      <c r="P78" s="155" t="str">
        <f>IFERROR(INDEX(Parametrage!$K:$K,MATCH(B78,Parametrage!$L:$L,0)),"")</f>
        <v/>
      </c>
      <c r="Q78" s="156"/>
      <c r="R78" s="153"/>
      <c r="S78" s="157"/>
      <c r="U78" s="150">
        <f t="shared" si="9"/>
        <v>6</v>
      </c>
      <c r="V78" s="151">
        <f t="shared" si="11"/>
        <v>45332</v>
      </c>
      <c r="W78" s="152" t="str">
        <f>+IFERROR(INDEX('Parametrage base'!$B:$B,MATCH(V78,'Parametrage base'!$C:$C,0)),"")</f>
        <v/>
      </c>
      <c r="X78" s="153" t="str">
        <f>IFERROR(INDEX('Parametrage base'!$H:$H,MATCH(U78,'Parametrage base'!$J:$J,0)),"")</f>
        <v/>
      </c>
      <c r="Y78" s="153" t="str">
        <f>IFERROR(INDEX('Parametrage base'!$K:$K,MATCH($U78,'Parametrage base'!$M:$M,0)),"")</f>
        <v>PFMP Tcuis</v>
      </c>
      <c r="Z78" s="153" t="str">
        <f>IFERROR(INDEX('Parametrage base'!$N:$N,MATCH($U78,'Parametrage base'!$P:$P,0)),"")</f>
        <v/>
      </c>
      <c r="AA78" s="153" t="str">
        <f>IFERROR(INDEX('Parametrage base'!$Q:$Q,MATCH($U78,'Parametrage base'!$S:$S,0)),"")</f>
        <v/>
      </c>
      <c r="AB78" s="153" t="str">
        <f>IFERROR(INDEX('Parametrage base'!$T:$T,MATCH($U78,'Parametrage base'!$V:$V,0)),"")</f>
        <v/>
      </c>
      <c r="AC78" s="153" t="str">
        <f>IFERROR(INDEX('Parametrage base'!$W:$W,MATCH($U78,'Parametrage base'!$Y:$Y,0)),"")</f>
        <v/>
      </c>
      <c r="AD78" s="153" t="str">
        <f>IFERROR(INDEX('Parametrage base'!$Z:$Z,MATCH($U78,'Parametrage base'!$AB:$AB,0)),"")</f>
        <v/>
      </c>
      <c r="AE78" s="153" t="str">
        <f>IFERROR(INDEX('Parametrage base'!$AC:$AC,MATCH($U78,'Parametrage base'!$AE:$AE,0)),"")</f>
        <v/>
      </c>
      <c r="AF78" s="153" t="str">
        <f>IFERROR(INDEX('Parametrage base'!$AF:$AF,MATCH($U78,'Parametrage base'!$AH:$AH,0)),"")</f>
        <v/>
      </c>
      <c r="AG78" s="153" t="str">
        <f>IFERROR(INDEX(Parametrage!$D:$D,MATCH(V78,Parametrage!$F:$F,0)),"")</f>
        <v/>
      </c>
      <c r="AH78" s="153" t="str">
        <f>IFERROR(INDEX(Parametrage!$I:$I,MATCH(V78,Parametrage!$J:$J,0)),"")</f>
        <v/>
      </c>
      <c r="AI78" s="154" t="str">
        <f>IFERROR(INDEX(Parametrage!$G:$G,MATCH(V78,Parametrage!$H:$H,0)),"")</f>
        <v/>
      </c>
      <c r="AJ78" s="155" t="str">
        <f>IFERROR(INDEX(Parametrage!$K:$K,MATCH(V78,Parametrage!$L:$L,0)),"")</f>
        <v/>
      </c>
      <c r="CA78" s="169"/>
      <c r="CB78" s="169"/>
      <c r="CC78" s="169"/>
      <c r="CD78" s="169"/>
    </row>
    <row r="79" spans="1:82" ht="17.45" customHeight="1" x14ac:dyDescent="0.2">
      <c r="A79" s="150">
        <f t="shared" si="8"/>
        <v>2</v>
      </c>
      <c r="B79" s="151">
        <f t="shared" si="10"/>
        <v>45302</v>
      </c>
      <c r="C79" s="152" t="str">
        <f>+IFERROR(INDEX('Parametrage base'!$B:$B,MATCH(B79,'Parametrage base'!$C:$C,0)),"")</f>
        <v/>
      </c>
      <c r="D79" s="153" t="str">
        <f>IFERROR(INDEX('Parametrage base'!H:H,MATCH(A79,'Parametrage base'!J:J,0)),"")</f>
        <v/>
      </c>
      <c r="E79" s="153" t="str">
        <f>IFERROR(INDEX('Parametrage base'!$K:$K,MATCH($A79,'Parametrage base'!$M:$M,0)),"")</f>
        <v>PFMP Tcuis</v>
      </c>
      <c r="F79" s="153" t="str">
        <f>IFERROR(INDEX('Parametrage base'!$N:$N,MATCH($A79,'Parametrage base'!$P:$P,0)),"")</f>
        <v/>
      </c>
      <c r="G79" s="153" t="str">
        <f>IFERROR(INDEX('Parametrage base'!$Q:$Q,MATCH($A79,'Parametrage base'!$S:$S,0)),"")</f>
        <v/>
      </c>
      <c r="H79" s="153" t="str">
        <f>IFERROR(INDEX('Parametrage base'!$T:$T,MATCH($A79,'Parametrage base'!$V:$V,0)),"")</f>
        <v/>
      </c>
      <c r="I79" s="153" t="str">
        <f>IFERROR(INDEX('Parametrage base'!$W:$W,MATCH($A79,'Parametrage base'!$Y:$Y,0)),"")</f>
        <v/>
      </c>
      <c r="J79" s="153" t="str">
        <f>IFERROR(INDEX('Parametrage base'!$Z:$Z,MATCH($A79,'Parametrage base'!$AB:$AB,0)),"")</f>
        <v>PFMP Tpro1</v>
      </c>
      <c r="K79" s="141" t="str">
        <f>IFERROR(INDEX('Parametrage base'!$AC:$AC,MATCH($A79,'Parametrage base'!$AE:$AE,0)),"")</f>
        <v/>
      </c>
      <c r="L79" s="153" t="str">
        <f>IFERROR(INDEX('Parametrage base'!$AF:$AF,MATCH($A79,'Parametrage base'!$AH:$AH,0)),"")</f>
        <v/>
      </c>
      <c r="M79" s="153" t="str">
        <f>IFERROR(INDEX(Parametrage!$D:$D,MATCH(B79,Parametrage!$F:$F,0)),"")</f>
        <v/>
      </c>
      <c r="N79" s="153" t="str">
        <f>IFERROR(INDEX(Parametrage!$I:$I,MATCH(B79,Parametrage!$J:$J,0)),"")</f>
        <v/>
      </c>
      <c r="O79" s="154" t="str">
        <f>IFERROR(INDEX(Parametrage!$G:$G,MATCH(B79,Parametrage!$H:$H,0)),"")</f>
        <v/>
      </c>
      <c r="P79" s="155" t="str">
        <f>IFERROR(INDEX(Parametrage!$K:$K,MATCH(B79,Parametrage!$L:$L,0)),"")</f>
        <v/>
      </c>
      <c r="Q79" s="156"/>
      <c r="R79" s="153"/>
      <c r="S79" s="157"/>
      <c r="U79" s="150">
        <f t="shared" si="9"/>
        <v>6</v>
      </c>
      <c r="V79" s="151">
        <f t="shared" si="11"/>
        <v>45333</v>
      </c>
      <c r="W79" s="152" t="str">
        <f>+IFERROR(INDEX('Parametrage base'!$B:$B,MATCH(V79,'Parametrage base'!$C:$C,0)),"")</f>
        <v/>
      </c>
      <c r="X79" s="153" t="str">
        <f>IFERROR(INDEX('Parametrage base'!$H:$H,MATCH(U79,'Parametrage base'!$J:$J,0)),"")</f>
        <v/>
      </c>
      <c r="Y79" s="153" t="str">
        <f>IFERROR(INDEX('Parametrage base'!$K:$K,MATCH($U79,'Parametrage base'!$M:$M,0)),"")</f>
        <v>PFMP Tcuis</v>
      </c>
      <c r="Z79" s="153" t="str">
        <f>IFERROR(INDEX('Parametrage base'!$N:$N,MATCH($U79,'Parametrage base'!$P:$P,0)),"")</f>
        <v/>
      </c>
      <c r="AA79" s="153" t="str">
        <f>IFERROR(INDEX('Parametrage base'!$Q:$Q,MATCH($U79,'Parametrage base'!$S:$S,0)),"")</f>
        <v/>
      </c>
      <c r="AB79" s="153" t="str">
        <f>IFERROR(INDEX('Parametrage base'!$T:$T,MATCH($U79,'Parametrage base'!$V:$V,0)),"")</f>
        <v/>
      </c>
      <c r="AC79" s="153" t="str">
        <f>IFERROR(INDEX('Parametrage base'!$W:$W,MATCH($U79,'Parametrage base'!$Y:$Y,0)),"")</f>
        <v/>
      </c>
      <c r="AD79" s="153" t="str">
        <f>IFERROR(INDEX('Parametrage base'!$Z:$Z,MATCH($U79,'Parametrage base'!$AB:$AB,0)),"")</f>
        <v/>
      </c>
      <c r="AE79" s="153" t="str">
        <f>IFERROR(INDEX('Parametrage base'!$AC:$AC,MATCH($U79,'Parametrage base'!$AE:$AE,0)),"")</f>
        <v/>
      </c>
      <c r="AF79" s="153" t="str">
        <f>IFERROR(INDEX('Parametrage base'!$AF:$AF,MATCH($U79,'Parametrage base'!$AH:$AH,0)),"")</f>
        <v/>
      </c>
      <c r="AG79" s="153" t="str">
        <f>IFERROR(INDEX(Parametrage!$D:$D,MATCH(V79,Parametrage!$F:$F,0)),"")</f>
        <v/>
      </c>
      <c r="AH79" s="153" t="str">
        <f>IFERROR(INDEX(Parametrage!$I:$I,MATCH(V79,Parametrage!$J:$J,0)),"")</f>
        <v/>
      </c>
      <c r="AI79" s="154" t="str">
        <f>IFERROR(INDEX(Parametrage!$G:$G,MATCH(V79,Parametrage!$H:$H,0)),"")</f>
        <v/>
      </c>
      <c r="AJ79" s="155" t="str">
        <f>IFERROR(INDEX(Parametrage!$K:$K,MATCH(V79,Parametrage!$L:$L,0)),"")</f>
        <v/>
      </c>
      <c r="CA79" s="169"/>
      <c r="CB79" s="169"/>
      <c r="CC79" s="169"/>
      <c r="CD79" s="169"/>
    </row>
    <row r="80" spans="1:82" ht="17.45" customHeight="1" x14ac:dyDescent="0.2">
      <c r="A80" s="150">
        <f t="shared" si="8"/>
        <v>2</v>
      </c>
      <c r="B80" s="151">
        <f t="shared" si="10"/>
        <v>45303</v>
      </c>
      <c r="C80" s="152" t="str">
        <f>+IFERROR(INDEX('Parametrage base'!$B:$B,MATCH(B80,'Parametrage base'!$C:$C,0)),"")</f>
        <v/>
      </c>
      <c r="D80" s="153" t="str">
        <f>IFERROR(INDEX('Parametrage base'!H:H,MATCH(A80,'Parametrage base'!J:J,0)),"")</f>
        <v/>
      </c>
      <c r="E80" s="153" t="str">
        <f>IFERROR(INDEX('Parametrage base'!$K:$K,MATCH($A80,'Parametrage base'!$M:$M,0)),"")</f>
        <v>PFMP Tcuis</v>
      </c>
      <c r="F80" s="153" t="str">
        <f>IFERROR(INDEX('Parametrage base'!$N:$N,MATCH($A80,'Parametrage base'!$P:$P,0)),"")</f>
        <v/>
      </c>
      <c r="G80" s="153" t="str">
        <f>IFERROR(INDEX('Parametrage base'!$Q:$Q,MATCH($A80,'Parametrage base'!$S:$S,0)),"")</f>
        <v/>
      </c>
      <c r="H80" s="153" t="str">
        <f>IFERROR(INDEX('Parametrage base'!$T:$T,MATCH($A80,'Parametrage base'!$V:$V,0)),"")</f>
        <v/>
      </c>
      <c r="I80" s="153" t="str">
        <f>IFERROR(INDEX('Parametrage base'!$W:$W,MATCH($A80,'Parametrage base'!$Y:$Y,0)),"")</f>
        <v/>
      </c>
      <c r="J80" s="153" t="str">
        <f>IFERROR(INDEX('Parametrage base'!$Z:$Z,MATCH($A80,'Parametrage base'!$AB:$AB,0)),"")</f>
        <v>PFMP Tpro1</v>
      </c>
      <c r="K80" s="141" t="str">
        <f>IFERROR(INDEX('Parametrage base'!$AC:$AC,MATCH($A80,'Parametrage base'!$AE:$AE,0)),"")</f>
        <v/>
      </c>
      <c r="L80" s="153" t="str">
        <f>IFERROR(INDEX('Parametrage base'!$AF:$AF,MATCH($A80,'Parametrage base'!$AH:$AH,0)),"")</f>
        <v/>
      </c>
      <c r="M80" s="153" t="str">
        <f>IFERROR(INDEX(Parametrage!$D:$D,MATCH(B80,Parametrage!$F:$F,0)),"")</f>
        <v/>
      </c>
      <c r="N80" s="153" t="str">
        <f>IFERROR(INDEX(Parametrage!$I:$I,MATCH(B80,Parametrage!$J:$J,0)),"")</f>
        <v/>
      </c>
      <c r="O80" s="154" t="str">
        <f>IFERROR(INDEX(Parametrage!$G:$G,MATCH(B80,Parametrage!$H:$H,0)),"")</f>
        <v/>
      </c>
      <c r="P80" s="155" t="str">
        <f>IFERROR(INDEX(Parametrage!$K:$K,MATCH(B80,Parametrage!$L:$L,0)),"")</f>
        <v/>
      </c>
      <c r="Q80" s="156"/>
      <c r="R80" s="153"/>
      <c r="S80" s="157"/>
      <c r="U80" s="150">
        <f t="shared" si="9"/>
        <v>7</v>
      </c>
      <c r="V80" s="151">
        <f t="shared" si="11"/>
        <v>45334</v>
      </c>
      <c r="W80" s="152" t="str">
        <f>+IFERROR(INDEX('Parametrage base'!$B:$B,MATCH(V80,'Parametrage base'!$C:$C,0)),"")</f>
        <v/>
      </c>
      <c r="X80" s="153" t="str">
        <f>IFERROR(INDEX('Parametrage base'!$H:$H,MATCH(U80,'Parametrage base'!$J:$J,0)),"")</f>
        <v/>
      </c>
      <c r="Y80" s="153" t="str">
        <f>IFERROR(INDEX('Parametrage base'!$K:$K,MATCH($U80,'Parametrage base'!$M:$M,0)),"")</f>
        <v>PFMP Tcuis</v>
      </c>
      <c r="Z80" s="153" t="str">
        <f>IFERROR(INDEX('Parametrage base'!$N:$N,MATCH($U80,'Parametrage base'!$P:$P,0)),"")</f>
        <v/>
      </c>
      <c r="AA80" s="153" t="str">
        <f>IFERROR(INDEX('Parametrage base'!$Q:$Q,MATCH($U80,'Parametrage base'!$S:$S,0)),"")</f>
        <v/>
      </c>
      <c r="AB80" s="153" t="str">
        <f>IFERROR(INDEX('Parametrage base'!$T:$T,MATCH($U80,'Parametrage base'!$V:$V,0)),"")</f>
        <v/>
      </c>
      <c r="AC80" s="153" t="str">
        <f>IFERROR(INDEX('Parametrage base'!$W:$W,MATCH($U80,'Parametrage base'!$Y:$Y,0)),"")</f>
        <v/>
      </c>
      <c r="AD80" s="153" t="str">
        <f>IFERROR(INDEX('Parametrage base'!$Z:$Z,MATCH($U80,'Parametrage base'!$AB:$AB,0)),"")</f>
        <v/>
      </c>
      <c r="AE80" s="153" t="str">
        <f>IFERROR(INDEX('Parametrage base'!$AC:$AC,MATCH($U80,'Parametrage base'!$AE:$AE,0)),"")</f>
        <v/>
      </c>
      <c r="AF80" s="153" t="str">
        <f>IFERROR(INDEX('Parametrage base'!$AF:$AF,MATCH($U80,'Parametrage base'!$AH:$AH,0)),"")</f>
        <v/>
      </c>
      <c r="AG80" s="153" t="str">
        <f>IFERROR(INDEX(Parametrage!$D:$D,MATCH(V80,Parametrage!$F:$F,0)),"")</f>
        <v/>
      </c>
      <c r="AH80" s="153" t="str">
        <f>IFERROR(INDEX(Parametrage!$I:$I,MATCH(V80,Parametrage!$J:$J,0)),"")</f>
        <v/>
      </c>
      <c r="AI80" s="154" t="str">
        <f>IFERROR(INDEX(Parametrage!$G:$G,MATCH(V80,Parametrage!$H:$H,0)),"")</f>
        <v/>
      </c>
      <c r="AJ80" s="155" t="str">
        <f>IFERROR(INDEX(Parametrage!$K:$K,MATCH(V80,Parametrage!$L:$L,0)),"")</f>
        <v/>
      </c>
      <c r="CA80" s="169"/>
      <c r="CB80" s="169"/>
      <c r="CC80" s="169"/>
      <c r="CD80" s="169"/>
    </row>
    <row r="81" spans="1:82" ht="17.45" customHeight="1" x14ac:dyDescent="0.2">
      <c r="A81" s="150">
        <f t="shared" si="8"/>
        <v>2</v>
      </c>
      <c r="B81" s="151">
        <f t="shared" si="10"/>
        <v>45304</v>
      </c>
      <c r="C81" s="152" t="str">
        <f>+IFERROR(INDEX('Parametrage base'!$B:$B,MATCH(B81,'Parametrage base'!$C:$C,0)),"")</f>
        <v/>
      </c>
      <c r="D81" s="153" t="str">
        <f>IFERROR(INDEX('Parametrage base'!H:H,MATCH(A81,'Parametrage base'!J:J,0)),"")</f>
        <v/>
      </c>
      <c r="E81" s="153" t="str">
        <f>IFERROR(INDEX('Parametrage base'!$K:$K,MATCH($A81,'Parametrage base'!$M:$M,0)),"")</f>
        <v>PFMP Tcuis</v>
      </c>
      <c r="F81" s="153" t="str">
        <f>IFERROR(INDEX('Parametrage base'!$N:$N,MATCH($A81,'Parametrage base'!$P:$P,0)),"")</f>
        <v/>
      </c>
      <c r="G81" s="153" t="str">
        <f>IFERROR(INDEX('Parametrage base'!$Q:$Q,MATCH($A81,'Parametrage base'!$S:$S,0)),"")</f>
        <v/>
      </c>
      <c r="H81" s="153" t="str">
        <f>IFERROR(INDEX('Parametrage base'!$T:$T,MATCH($A81,'Parametrage base'!$V:$V,0)),"")</f>
        <v/>
      </c>
      <c r="I81" s="153" t="str">
        <f>IFERROR(INDEX('Parametrage base'!$W:$W,MATCH($A81,'Parametrage base'!$Y:$Y,0)),"")</f>
        <v/>
      </c>
      <c r="J81" s="153" t="str">
        <f>IFERROR(INDEX('Parametrage base'!$Z:$Z,MATCH($A81,'Parametrage base'!$AB:$AB,0)),"")</f>
        <v>PFMP Tpro1</v>
      </c>
      <c r="K81" s="141" t="str">
        <f>IFERROR(INDEX('Parametrage base'!$AC:$AC,MATCH($A81,'Parametrage base'!$AE:$AE,0)),"")</f>
        <v/>
      </c>
      <c r="L81" s="153" t="str">
        <f>IFERROR(INDEX('Parametrage base'!$AF:$AF,MATCH($A81,'Parametrage base'!$AH:$AH,0)),"")</f>
        <v/>
      </c>
      <c r="M81" s="153" t="str">
        <f>IFERROR(INDEX(Parametrage!$D:$D,MATCH(B81,Parametrage!$F:$F,0)),"")</f>
        <v/>
      </c>
      <c r="N81" s="153" t="str">
        <f>IFERROR(INDEX(Parametrage!$I:$I,MATCH(B81,Parametrage!$J:$J,0)),"")</f>
        <v/>
      </c>
      <c r="O81" s="154" t="str">
        <f>IFERROR(INDEX(Parametrage!$G:$G,MATCH(B81,Parametrage!$H:$H,0)),"")</f>
        <v/>
      </c>
      <c r="P81" s="155" t="str">
        <f>IFERROR(INDEX(Parametrage!$K:$K,MATCH(B81,Parametrage!$L:$L,0)),"")</f>
        <v/>
      </c>
      <c r="Q81" s="156"/>
      <c r="R81" s="153"/>
      <c r="S81" s="157"/>
      <c r="U81" s="150">
        <f t="shared" si="9"/>
        <v>7</v>
      </c>
      <c r="V81" s="151">
        <f t="shared" si="11"/>
        <v>45335</v>
      </c>
      <c r="W81" s="152" t="str">
        <f>+IFERROR(INDEX('Parametrage base'!$B:$B,MATCH(V81,'Parametrage base'!$C:$C,0)),"")</f>
        <v/>
      </c>
      <c r="X81" s="153" t="str">
        <f>IFERROR(INDEX('Parametrage base'!$H:$H,MATCH(U81,'Parametrage base'!$J:$J,0)),"")</f>
        <v/>
      </c>
      <c r="Y81" s="153" t="str">
        <f>IFERROR(INDEX('Parametrage base'!$K:$K,MATCH($U81,'Parametrage base'!$M:$M,0)),"")</f>
        <v>PFMP Tcuis</v>
      </c>
      <c r="Z81" s="153" t="str">
        <f>IFERROR(INDEX('Parametrage base'!$N:$N,MATCH($U81,'Parametrage base'!$P:$P,0)),"")</f>
        <v/>
      </c>
      <c r="AA81" s="153" t="str">
        <f>IFERROR(INDEX('Parametrage base'!$Q:$Q,MATCH($U81,'Parametrage base'!$S:$S,0)),"")</f>
        <v/>
      </c>
      <c r="AB81" s="153" t="str">
        <f>IFERROR(INDEX('Parametrage base'!$T:$T,MATCH($U81,'Parametrage base'!$V:$V,0)),"")</f>
        <v/>
      </c>
      <c r="AC81" s="153" t="str">
        <f>IFERROR(INDEX('Parametrage base'!$W:$W,MATCH($U81,'Parametrage base'!$Y:$Y,0)),"")</f>
        <v/>
      </c>
      <c r="AD81" s="153" t="str">
        <f>IFERROR(INDEX('Parametrage base'!$Z:$Z,MATCH($U81,'Parametrage base'!$AB:$AB,0)),"")</f>
        <v/>
      </c>
      <c r="AE81" s="153" t="str">
        <f>IFERROR(INDEX('Parametrage base'!$AC:$AC,MATCH($U81,'Parametrage base'!$AE:$AE,0)),"")</f>
        <v/>
      </c>
      <c r="AF81" s="153" t="str">
        <f>IFERROR(INDEX('Parametrage base'!$AF:$AF,MATCH($U81,'Parametrage base'!$AH:$AH,0)),"")</f>
        <v/>
      </c>
      <c r="AG81" s="153" t="str">
        <f>IFERROR(INDEX(Parametrage!$D:$D,MATCH(V81,Parametrage!$F:$F,0)),"")</f>
        <v/>
      </c>
      <c r="AH81" s="153" t="str">
        <f>IFERROR(INDEX(Parametrage!$I:$I,MATCH(V81,Parametrage!$J:$J,0)),"")</f>
        <v/>
      </c>
      <c r="AI81" s="154" t="str">
        <f>IFERROR(INDEX(Parametrage!$G:$G,MATCH(V81,Parametrage!$H:$H,0)),"")</f>
        <v/>
      </c>
      <c r="AJ81" s="155" t="str">
        <f>IFERROR(INDEX(Parametrage!$K:$K,MATCH(V81,Parametrage!$L:$L,0)),"")</f>
        <v/>
      </c>
      <c r="CA81" s="169"/>
      <c r="CB81" s="169"/>
      <c r="CC81" s="169"/>
      <c r="CD81" s="169"/>
    </row>
    <row r="82" spans="1:82" ht="17.45" customHeight="1" x14ac:dyDescent="0.2">
      <c r="A82" s="150">
        <f t="shared" si="8"/>
        <v>2</v>
      </c>
      <c r="B82" s="151">
        <f t="shared" si="10"/>
        <v>45305</v>
      </c>
      <c r="C82" s="152" t="str">
        <f>+IFERROR(INDEX('Parametrage base'!$B:$B,MATCH(B82,'Parametrage base'!$C:$C,0)),"")</f>
        <v/>
      </c>
      <c r="D82" s="153" t="str">
        <f>IFERROR(INDEX('Parametrage base'!H:H,MATCH(A82,'Parametrage base'!J:J,0)),"")</f>
        <v/>
      </c>
      <c r="E82" s="153" t="str">
        <f>IFERROR(INDEX('Parametrage base'!$K:$K,MATCH($A82,'Parametrage base'!$M:$M,0)),"")</f>
        <v>PFMP Tcuis</v>
      </c>
      <c r="F82" s="153" t="str">
        <f>IFERROR(INDEX('Parametrage base'!$N:$N,MATCH($A82,'Parametrage base'!$P:$P,0)),"")</f>
        <v/>
      </c>
      <c r="G82" s="153" t="str">
        <f>IFERROR(INDEX('Parametrage base'!$Q:$Q,MATCH($A82,'Parametrage base'!$S:$S,0)),"")</f>
        <v/>
      </c>
      <c r="H82" s="153" t="str">
        <f>IFERROR(INDEX('Parametrage base'!$T:$T,MATCH($A82,'Parametrage base'!$V:$V,0)),"")</f>
        <v/>
      </c>
      <c r="I82" s="153" t="str">
        <f>IFERROR(INDEX('Parametrage base'!$W:$W,MATCH($A82,'Parametrage base'!$Y:$Y,0)),"")</f>
        <v/>
      </c>
      <c r="J82" s="153" t="str">
        <f>IFERROR(INDEX('Parametrage base'!$Z:$Z,MATCH($A82,'Parametrage base'!$AB:$AB,0)),"")</f>
        <v>PFMP Tpro1</v>
      </c>
      <c r="K82" s="141" t="str">
        <f>IFERROR(INDEX('Parametrage base'!$AC:$AC,MATCH($A82,'Parametrage base'!$AE:$AE,0)),"")</f>
        <v/>
      </c>
      <c r="L82" s="153" t="str">
        <f>IFERROR(INDEX('Parametrage base'!$AF:$AF,MATCH($A82,'Parametrage base'!$AH:$AH,0)),"")</f>
        <v/>
      </c>
      <c r="M82" s="153" t="str">
        <f>IFERROR(INDEX(Parametrage!$D:$D,MATCH(B82,Parametrage!$F:$F,0)),"")</f>
        <v/>
      </c>
      <c r="N82" s="153" t="str">
        <f>IFERROR(INDEX(Parametrage!$I:$I,MATCH(B82,Parametrage!$J:$J,0)),"")</f>
        <v/>
      </c>
      <c r="O82" s="154" t="str">
        <f>IFERROR(INDEX(Parametrage!$G:$G,MATCH(B82,Parametrage!$H:$H,0)),"")</f>
        <v/>
      </c>
      <c r="P82" s="155" t="str">
        <f>IFERROR(INDEX(Parametrage!$K:$K,MATCH(B82,Parametrage!$L:$L,0)),"")</f>
        <v/>
      </c>
      <c r="Q82" s="156"/>
      <c r="R82" s="153"/>
      <c r="S82" s="157"/>
      <c r="U82" s="150">
        <f t="shared" si="9"/>
        <v>7</v>
      </c>
      <c r="V82" s="151">
        <f t="shared" si="11"/>
        <v>45336</v>
      </c>
      <c r="W82" s="152" t="str">
        <f>+IFERROR(INDEX('Parametrage base'!$B:$B,MATCH(V82,'Parametrage base'!$C:$C,0)),"")</f>
        <v/>
      </c>
      <c r="X82" s="153" t="str">
        <f>IFERROR(INDEX('Parametrage base'!$H:$H,MATCH(U82,'Parametrage base'!$J:$J,0)),"")</f>
        <v/>
      </c>
      <c r="Y82" s="153" t="str">
        <f>IFERROR(INDEX('Parametrage base'!$K:$K,MATCH($U82,'Parametrage base'!$M:$M,0)),"")</f>
        <v>PFMP Tcuis</v>
      </c>
      <c r="Z82" s="153" t="str">
        <f>IFERROR(INDEX('Parametrage base'!$N:$N,MATCH($U82,'Parametrage base'!$P:$P,0)),"")</f>
        <v/>
      </c>
      <c r="AA82" s="153" t="str">
        <f>IFERROR(INDEX('Parametrage base'!$Q:$Q,MATCH($U82,'Parametrage base'!$S:$S,0)),"")</f>
        <v/>
      </c>
      <c r="AB82" s="153" t="str">
        <f>IFERROR(INDEX('Parametrage base'!$T:$T,MATCH($U82,'Parametrage base'!$V:$V,0)),"")</f>
        <v/>
      </c>
      <c r="AC82" s="153" t="str">
        <f>IFERROR(INDEX('Parametrage base'!$W:$W,MATCH($U82,'Parametrage base'!$Y:$Y,0)),"")</f>
        <v/>
      </c>
      <c r="AD82" s="153" t="str">
        <f>IFERROR(INDEX('Parametrage base'!$Z:$Z,MATCH($U82,'Parametrage base'!$AB:$AB,0)),"")</f>
        <v/>
      </c>
      <c r="AE82" s="153" t="str">
        <f>IFERROR(INDEX('Parametrage base'!$AC:$AC,MATCH($U82,'Parametrage base'!$AE:$AE,0)),"")</f>
        <v/>
      </c>
      <c r="AF82" s="153" t="str">
        <f>IFERROR(INDEX('Parametrage base'!$AF:$AF,MATCH($U82,'Parametrage base'!$AH:$AH,0)),"")</f>
        <v/>
      </c>
      <c r="AG82" s="153" t="str">
        <f>IFERROR(INDEX(Parametrage!$D:$D,MATCH(V82,Parametrage!$F:$F,0)),"")</f>
        <v/>
      </c>
      <c r="AH82" s="153" t="str">
        <f>IFERROR(INDEX(Parametrage!$I:$I,MATCH(V82,Parametrage!$J:$J,0)),"")</f>
        <v/>
      </c>
      <c r="AI82" s="154" t="str">
        <f>IFERROR(INDEX(Parametrage!$G:$G,MATCH(V82,Parametrage!$H:$H,0)),"")</f>
        <v/>
      </c>
      <c r="AJ82" s="155" t="str">
        <f>IFERROR(INDEX(Parametrage!$K:$K,MATCH(V82,Parametrage!$L:$L,0)),"")</f>
        <v/>
      </c>
      <c r="CA82" s="169"/>
      <c r="CB82" s="169"/>
      <c r="CC82" s="169"/>
      <c r="CD82" s="169"/>
    </row>
    <row r="83" spans="1:82" ht="17.45" customHeight="1" x14ac:dyDescent="0.2">
      <c r="A83" s="150">
        <f t="shared" si="8"/>
        <v>3</v>
      </c>
      <c r="B83" s="151">
        <f t="shared" si="10"/>
        <v>45306</v>
      </c>
      <c r="C83" s="152" t="str">
        <f>+IFERROR(INDEX('Parametrage base'!$B:$B,MATCH(B83,'Parametrage base'!$C:$C,0)),"")</f>
        <v/>
      </c>
      <c r="D83" s="153" t="str">
        <f>IFERROR(INDEX('Parametrage base'!H:H,MATCH(A83,'Parametrage base'!J:J,0)),"")</f>
        <v/>
      </c>
      <c r="E83" s="153" t="str">
        <f>IFERROR(INDEX('Parametrage base'!$K:$K,MATCH($A83,'Parametrage base'!$M:$M,0)),"")</f>
        <v>PFMP Tcuis</v>
      </c>
      <c r="F83" s="153" t="str">
        <f>IFERROR(INDEX('Parametrage base'!$N:$N,MATCH($A83,'Parametrage base'!$P:$P,0)),"")</f>
        <v/>
      </c>
      <c r="G83" s="153" t="str">
        <f>IFERROR(INDEX('Parametrage base'!$Q:$Q,MATCH($A83,'Parametrage base'!$S:$S,0)),"")</f>
        <v/>
      </c>
      <c r="H83" s="153" t="str">
        <f>IFERROR(INDEX('Parametrage base'!$T:$T,MATCH($A83,'Parametrage base'!$V:$V,0)),"")</f>
        <v/>
      </c>
      <c r="I83" s="153" t="str">
        <f>IFERROR(INDEX('Parametrage base'!$W:$W,MATCH($A83,'Parametrage base'!$Y:$Y,0)),"")</f>
        <v/>
      </c>
      <c r="J83" s="153" t="str">
        <f>IFERROR(INDEX('Parametrage base'!$Z:$Z,MATCH($A83,'Parametrage base'!$AB:$AB,0)),"")</f>
        <v>PFMP Tpro1</v>
      </c>
      <c r="K83" s="141" t="str">
        <f>IFERROR(INDEX('Parametrage base'!$AC:$AC,MATCH($A83,'Parametrage base'!$AE:$AE,0)),"")</f>
        <v/>
      </c>
      <c r="L83" s="153" t="str">
        <f>IFERROR(INDEX('Parametrage base'!$AF:$AF,MATCH($A83,'Parametrage base'!$AH:$AH,0)),"")</f>
        <v/>
      </c>
      <c r="M83" s="153" t="str">
        <f>IFERROR(INDEX(Parametrage!$D:$D,MATCH(B83,Parametrage!$F:$F,0)),"")</f>
        <v/>
      </c>
      <c r="N83" s="153" t="str">
        <f>IFERROR(INDEX(Parametrage!$I:$I,MATCH(B83,Parametrage!$J:$J,0)),"")</f>
        <v/>
      </c>
      <c r="O83" s="154" t="str">
        <f>IFERROR(INDEX(Parametrage!$G:$G,MATCH(B83,Parametrage!$H:$H,0)),"")</f>
        <v/>
      </c>
      <c r="P83" s="155" t="str">
        <f>IFERROR(INDEX(Parametrage!$K:$K,MATCH(B83,Parametrage!$L:$L,0)),"")</f>
        <v/>
      </c>
      <c r="Q83" s="156"/>
      <c r="R83" s="153"/>
      <c r="S83" s="157"/>
      <c r="U83" s="150">
        <f t="shared" si="9"/>
        <v>7</v>
      </c>
      <c r="V83" s="151">
        <f t="shared" si="11"/>
        <v>45337</v>
      </c>
      <c r="W83" s="152" t="str">
        <f>+IFERROR(INDEX('Parametrage base'!$B:$B,MATCH(V83,'Parametrage base'!$C:$C,0)),"")</f>
        <v/>
      </c>
      <c r="X83" s="153" t="str">
        <f>IFERROR(INDEX('Parametrage base'!$H:$H,MATCH(U83,'Parametrage base'!$J:$J,0)),"")</f>
        <v/>
      </c>
      <c r="Y83" s="153" t="str">
        <f>IFERROR(INDEX('Parametrage base'!$K:$K,MATCH($U83,'Parametrage base'!$M:$M,0)),"")</f>
        <v>PFMP Tcuis</v>
      </c>
      <c r="Z83" s="153" t="str">
        <f>IFERROR(INDEX('Parametrage base'!$N:$N,MATCH($U83,'Parametrage base'!$P:$P,0)),"")</f>
        <v/>
      </c>
      <c r="AA83" s="153" t="str">
        <f>IFERROR(INDEX('Parametrage base'!$Q:$Q,MATCH($U83,'Parametrage base'!$S:$S,0)),"")</f>
        <v/>
      </c>
      <c r="AB83" s="153" t="str">
        <f>IFERROR(INDEX('Parametrage base'!$T:$T,MATCH($U83,'Parametrage base'!$V:$V,0)),"")</f>
        <v/>
      </c>
      <c r="AC83" s="153" t="str">
        <f>IFERROR(INDEX('Parametrage base'!$W:$W,MATCH($U83,'Parametrage base'!$Y:$Y,0)),"")</f>
        <v/>
      </c>
      <c r="AD83" s="153" t="str">
        <f>IFERROR(INDEX('Parametrage base'!$Z:$Z,MATCH($U83,'Parametrage base'!$AB:$AB,0)),"")</f>
        <v/>
      </c>
      <c r="AE83" s="153" t="str">
        <f>IFERROR(INDEX('Parametrage base'!$AC:$AC,MATCH($U83,'Parametrage base'!$AE:$AE,0)),"")</f>
        <v/>
      </c>
      <c r="AF83" s="153" t="str">
        <f>IFERROR(INDEX('Parametrage base'!$AF:$AF,MATCH($U83,'Parametrage base'!$AH:$AH,0)),"")</f>
        <v/>
      </c>
      <c r="AG83" s="153" t="str">
        <f>IFERROR(INDEX(Parametrage!$D:$D,MATCH(V83,Parametrage!$F:$F,0)),"")</f>
        <v/>
      </c>
      <c r="AH83" s="153" t="str">
        <f>IFERROR(INDEX(Parametrage!$I:$I,MATCH(V83,Parametrage!$J:$J,0)),"")</f>
        <v/>
      </c>
      <c r="AI83" s="154" t="str">
        <f>IFERROR(INDEX(Parametrage!$G:$G,MATCH(V83,Parametrage!$H:$H,0)),"")</f>
        <v/>
      </c>
      <c r="AJ83" s="155" t="str">
        <f>IFERROR(INDEX(Parametrage!$K:$K,MATCH(V83,Parametrage!$L:$L,0)),"")</f>
        <v/>
      </c>
      <c r="CA83" s="169"/>
      <c r="CB83" s="169"/>
      <c r="CC83" s="169"/>
      <c r="CD83" s="169"/>
    </row>
    <row r="84" spans="1:82" ht="17.45" customHeight="1" x14ac:dyDescent="0.2">
      <c r="A84" s="150">
        <f t="shared" si="8"/>
        <v>3</v>
      </c>
      <c r="B84" s="151">
        <f t="shared" si="10"/>
        <v>45307</v>
      </c>
      <c r="C84" s="152" t="str">
        <f>+IFERROR(INDEX('Parametrage base'!$B:$B,MATCH(B84,'Parametrage base'!$C:$C,0)),"")</f>
        <v/>
      </c>
      <c r="D84" s="153" t="str">
        <f>IFERROR(INDEX('Parametrage base'!H:H,MATCH(A84,'Parametrage base'!J:J,0)),"")</f>
        <v/>
      </c>
      <c r="E84" s="153" t="str">
        <f>IFERROR(INDEX('Parametrage base'!$K:$K,MATCH($A84,'Parametrage base'!$M:$M,0)),"")</f>
        <v>PFMP Tcuis</v>
      </c>
      <c r="F84" s="153" t="str">
        <f>IFERROR(INDEX('Parametrage base'!$N:$N,MATCH($A84,'Parametrage base'!$P:$P,0)),"")</f>
        <v/>
      </c>
      <c r="G84" s="153" t="str">
        <f>IFERROR(INDEX('Parametrage base'!$Q:$Q,MATCH($A84,'Parametrage base'!$S:$S,0)),"")</f>
        <v/>
      </c>
      <c r="H84" s="153" t="str">
        <f>IFERROR(INDEX('Parametrage base'!$T:$T,MATCH($A84,'Parametrage base'!$V:$V,0)),"")</f>
        <v/>
      </c>
      <c r="I84" s="153" t="str">
        <f>IFERROR(INDEX('Parametrage base'!$W:$W,MATCH($A84,'Parametrage base'!$Y:$Y,0)),"")</f>
        <v/>
      </c>
      <c r="J84" s="153" t="str">
        <f>IFERROR(INDEX('Parametrage base'!$Z:$Z,MATCH($A84,'Parametrage base'!$AB:$AB,0)),"")</f>
        <v>PFMP Tpro1</v>
      </c>
      <c r="K84" s="141" t="str">
        <f>IFERROR(INDEX('Parametrage base'!$AC:$AC,MATCH($A84,'Parametrage base'!$AE:$AE,0)),"")</f>
        <v/>
      </c>
      <c r="L84" s="153" t="str">
        <f>IFERROR(INDEX('Parametrage base'!$AF:$AF,MATCH($A84,'Parametrage base'!$AH:$AH,0)),"")</f>
        <v/>
      </c>
      <c r="M84" s="153" t="str">
        <f>IFERROR(INDEX(Parametrage!$D:$D,MATCH(B84,Parametrage!$F:$F,0)),"")</f>
        <v/>
      </c>
      <c r="N84" s="153" t="str">
        <f>IFERROR(INDEX(Parametrage!$I:$I,MATCH(B84,Parametrage!$J:$J,0)),"")</f>
        <v/>
      </c>
      <c r="O84" s="154" t="str">
        <f>IFERROR(INDEX(Parametrage!$G:$G,MATCH(B84,Parametrage!$H:$H,0)),"")</f>
        <v/>
      </c>
      <c r="P84" s="155" t="str">
        <f>IFERROR(INDEX(Parametrage!$K:$K,MATCH(B84,Parametrage!$L:$L,0)),"")</f>
        <v/>
      </c>
      <c r="Q84" s="156"/>
      <c r="R84" s="153"/>
      <c r="S84" s="157"/>
      <c r="U84" s="150">
        <f t="shared" si="9"/>
        <v>7</v>
      </c>
      <c r="V84" s="151">
        <f t="shared" si="11"/>
        <v>45338</v>
      </c>
      <c r="W84" s="152" t="str">
        <f>+IFERROR(INDEX('Parametrage base'!$B:$B,MATCH(V84,'Parametrage base'!$C:$C,0)),"")</f>
        <v/>
      </c>
      <c r="X84" s="153" t="str">
        <f>IFERROR(INDEX('Parametrage base'!$H:$H,MATCH(U84,'Parametrage base'!$J:$J,0)),"")</f>
        <v/>
      </c>
      <c r="Y84" s="153" t="str">
        <f>IFERROR(INDEX('Parametrage base'!$K:$K,MATCH($U84,'Parametrage base'!$M:$M,0)),"")</f>
        <v>PFMP Tcuis</v>
      </c>
      <c r="Z84" s="153" t="str">
        <f>IFERROR(INDEX('Parametrage base'!$N:$N,MATCH($U84,'Parametrage base'!$P:$P,0)),"")</f>
        <v/>
      </c>
      <c r="AA84" s="153" t="str">
        <f>IFERROR(INDEX('Parametrage base'!$Q:$Q,MATCH($U84,'Parametrage base'!$S:$S,0)),"")</f>
        <v/>
      </c>
      <c r="AB84" s="153" t="str">
        <f>IFERROR(INDEX('Parametrage base'!$T:$T,MATCH($U84,'Parametrage base'!$V:$V,0)),"")</f>
        <v/>
      </c>
      <c r="AC84" s="153" t="str">
        <f>IFERROR(INDEX('Parametrage base'!$W:$W,MATCH($U84,'Parametrage base'!$Y:$Y,0)),"")</f>
        <v/>
      </c>
      <c r="AD84" s="153" t="str">
        <f>IFERROR(INDEX('Parametrage base'!$Z:$Z,MATCH($U84,'Parametrage base'!$AB:$AB,0)),"")</f>
        <v/>
      </c>
      <c r="AE84" s="153" t="str">
        <f>IFERROR(INDEX('Parametrage base'!$AC:$AC,MATCH($U84,'Parametrage base'!$AE:$AE,0)),"")</f>
        <v/>
      </c>
      <c r="AF84" s="153" t="str">
        <f>IFERROR(INDEX('Parametrage base'!$AF:$AF,MATCH($U84,'Parametrage base'!$AH:$AH,0)),"")</f>
        <v/>
      </c>
      <c r="AG84" s="153" t="str">
        <f>IFERROR(INDEX(Parametrage!$D:$D,MATCH(V84,Parametrage!$F:$F,0)),"")</f>
        <v/>
      </c>
      <c r="AH84" s="153" t="str">
        <f>IFERROR(INDEX(Parametrage!$I:$I,MATCH(V84,Parametrage!$J:$J,0)),"")</f>
        <v/>
      </c>
      <c r="AI84" s="154" t="str">
        <f>IFERROR(INDEX(Parametrage!$G:$G,MATCH(V84,Parametrage!$H:$H,0)),"")</f>
        <v/>
      </c>
      <c r="AJ84" s="155" t="str">
        <f>IFERROR(INDEX(Parametrage!$K:$K,MATCH(V84,Parametrage!$L:$L,0)),"")</f>
        <v/>
      </c>
      <c r="CA84" s="169"/>
      <c r="CB84" s="169"/>
      <c r="CC84" s="169"/>
      <c r="CD84" s="169"/>
    </row>
    <row r="85" spans="1:82" ht="17.45" customHeight="1" x14ac:dyDescent="0.2">
      <c r="A85" s="150">
        <f t="shared" si="8"/>
        <v>3</v>
      </c>
      <c r="B85" s="151">
        <f t="shared" si="10"/>
        <v>45308</v>
      </c>
      <c r="C85" s="152" t="str">
        <f>+IFERROR(INDEX('Parametrage base'!$B:$B,MATCH(B85,'Parametrage base'!$C:$C,0)),"")</f>
        <v/>
      </c>
      <c r="D85" s="153" t="str">
        <f>IFERROR(INDEX('Parametrage base'!H:H,MATCH(A85,'Parametrage base'!J:J,0)),"")</f>
        <v/>
      </c>
      <c r="E85" s="153" t="str">
        <f>IFERROR(INDEX('Parametrage base'!$K:$K,MATCH($A85,'Parametrage base'!$M:$M,0)),"")</f>
        <v>PFMP Tcuis</v>
      </c>
      <c r="F85" s="153" t="str">
        <f>IFERROR(INDEX('Parametrage base'!$N:$N,MATCH($A85,'Parametrage base'!$P:$P,0)),"")</f>
        <v/>
      </c>
      <c r="G85" s="153" t="str">
        <f>IFERROR(INDEX('Parametrage base'!$Q:$Q,MATCH($A85,'Parametrage base'!$S:$S,0)),"")</f>
        <v/>
      </c>
      <c r="H85" s="153" t="str">
        <f>IFERROR(INDEX('Parametrage base'!$T:$T,MATCH($A85,'Parametrage base'!$V:$V,0)),"")</f>
        <v/>
      </c>
      <c r="I85" s="153" t="str">
        <f>IFERROR(INDEX('Parametrage base'!$W:$W,MATCH($A85,'Parametrage base'!$Y:$Y,0)),"")</f>
        <v/>
      </c>
      <c r="J85" s="153" t="str">
        <f>IFERROR(INDEX('Parametrage base'!$Z:$Z,MATCH($A85,'Parametrage base'!$AB:$AB,0)),"")</f>
        <v>PFMP Tpro1</v>
      </c>
      <c r="K85" s="141" t="str">
        <f>IFERROR(INDEX('Parametrage base'!$AC:$AC,MATCH($A85,'Parametrage base'!$AE:$AE,0)),"")</f>
        <v/>
      </c>
      <c r="L85" s="153" t="str">
        <f>IFERROR(INDEX('Parametrage base'!$AF:$AF,MATCH($A85,'Parametrage base'!$AH:$AH,0)),"")</f>
        <v/>
      </c>
      <c r="M85" s="153" t="str">
        <f>IFERROR(INDEX(Parametrage!$D:$D,MATCH(B85,Parametrage!$F:$F,0)),"")</f>
        <v/>
      </c>
      <c r="N85" s="153" t="str">
        <f>IFERROR(INDEX(Parametrage!$I:$I,MATCH(B85,Parametrage!$J:$J,0)),"")</f>
        <v/>
      </c>
      <c r="O85" s="154" t="str">
        <f>IFERROR(INDEX(Parametrage!$G:$G,MATCH(B85,Parametrage!$H:$H,0)),"")</f>
        <v/>
      </c>
      <c r="P85" s="155" t="str">
        <f>IFERROR(INDEX(Parametrage!$K:$K,MATCH(B85,Parametrage!$L:$L,0)),"")</f>
        <v/>
      </c>
      <c r="Q85" s="156"/>
      <c r="R85" s="153"/>
      <c r="S85" s="157"/>
      <c r="U85" s="150">
        <f t="shared" si="9"/>
        <v>7</v>
      </c>
      <c r="V85" s="151">
        <f t="shared" si="11"/>
        <v>45339</v>
      </c>
      <c r="W85" s="152" t="str">
        <f>+IFERROR(INDEX('Parametrage base'!$B:$B,MATCH(V85,'Parametrage base'!$C:$C,0)),"")</f>
        <v/>
      </c>
      <c r="X85" s="153" t="str">
        <f>IFERROR(INDEX('Parametrage base'!$H:$H,MATCH(U85,'Parametrage base'!$J:$J,0)),"")</f>
        <v/>
      </c>
      <c r="Y85" s="153" t="str">
        <f>IFERROR(INDEX('Parametrage base'!$K:$K,MATCH($U85,'Parametrage base'!$M:$M,0)),"")</f>
        <v>PFMP Tcuis</v>
      </c>
      <c r="Z85" s="153" t="str">
        <f>IFERROR(INDEX('Parametrage base'!$N:$N,MATCH($U85,'Parametrage base'!$P:$P,0)),"")</f>
        <v/>
      </c>
      <c r="AA85" s="153" t="str">
        <f>IFERROR(INDEX('Parametrage base'!$Q:$Q,MATCH($U85,'Parametrage base'!$S:$S,0)),"")</f>
        <v/>
      </c>
      <c r="AB85" s="153" t="str">
        <f>IFERROR(INDEX('Parametrage base'!$T:$T,MATCH($U85,'Parametrage base'!$V:$V,0)),"")</f>
        <v/>
      </c>
      <c r="AC85" s="153" t="str">
        <f>IFERROR(INDEX('Parametrage base'!$W:$W,MATCH($U85,'Parametrage base'!$Y:$Y,0)),"")</f>
        <v/>
      </c>
      <c r="AD85" s="153" t="str">
        <f>IFERROR(INDEX('Parametrage base'!$Z:$Z,MATCH($U85,'Parametrage base'!$AB:$AB,0)),"")</f>
        <v/>
      </c>
      <c r="AE85" s="153" t="str">
        <f>IFERROR(INDEX('Parametrage base'!$AC:$AC,MATCH($U85,'Parametrage base'!$AE:$AE,0)),"")</f>
        <v/>
      </c>
      <c r="AF85" s="153" t="str">
        <f>IFERROR(INDEX('Parametrage base'!$AF:$AF,MATCH($U85,'Parametrage base'!$AH:$AH,0)),"")</f>
        <v/>
      </c>
      <c r="AG85" s="153" t="str">
        <f>IFERROR(INDEX(Parametrage!$D:$D,MATCH(V85,Parametrage!$F:$F,0)),"")</f>
        <v/>
      </c>
      <c r="AH85" s="153" t="str">
        <f>IFERROR(INDEX(Parametrage!$I:$I,MATCH(V85,Parametrage!$J:$J,0)),"")</f>
        <v/>
      </c>
      <c r="AI85" s="154" t="str">
        <f>IFERROR(INDEX(Parametrage!$G:$G,MATCH(V85,Parametrage!$H:$H,0)),"")</f>
        <v/>
      </c>
      <c r="AJ85" s="155" t="str">
        <f>IFERROR(INDEX(Parametrage!$K:$K,MATCH(V85,Parametrage!$L:$L,0)),"")</f>
        <v/>
      </c>
      <c r="CA85" s="169"/>
      <c r="CB85" s="169"/>
      <c r="CC85" s="169"/>
      <c r="CD85" s="169"/>
    </row>
    <row r="86" spans="1:82" ht="17.45" customHeight="1" x14ac:dyDescent="0.2">
      <c r="A86" s="150">
        <f t="shared" si="8"/>
        <v>3</v>
      </c>
      <c r="B86" s="151">
        <f t="shared" si="10"/>
        <v>45309</v>
      </c>
      <c r="C86" s="152" t="str">
        <f>+IFERROR(INDEX('Parametrage base'!$B:$B,MATCH(B86,'Parametrage base'!$C:$C,0)),"")</f>
        <v/>
      </c>
      <c r="D86" s="153" t="str">
        <f>IFERROR(INDEX('Parametrage base'!H:H,MATCH(A86,'Parametrage base'!J:J,0)),"")</f>
        <v/>
      </c>
      <c r="E86" s="153" t="str">
        <f>IFERROR(INDEX('Parametrage base'!$K:$K,MATCH($A86,'Parametrage base'!$M:$M,0)),"")</f>
        <v>PFMP Tcuis</v>
      </c>
      <c r="F86" s="153" t="str">
        <f>IFERROR(INDEX('Parametrage base'!$N:$N,MATCH($A86,'Parametrage base'!$P:$P,0)),"")</f>
        <v/>
      </c>
      <c r="G86" s="153" t="str">
        <f>IFERROR(INDEX('Parametrage base'!$Q:$Q,MATCH($A86,'Parametrage base'!$S:$S,0)),"")</f>
        <v/>
      </c>
      <c r="H86" s="153" t="str">
        <f>IFERROR(INDEX('Parametrage base'!$T:$T,MATCH($A86,'Parametrage base'!$V:$V,0)),"")</f>
        <v/>
      </c>
      <c r="I86" s="153" t="str">
        <f>IFERROR(INDEX('Parametrage base'!$W:$W,MATCH($A86,'Parametrage base'!$Y:$Y,0)),"")</f>
        <v/>
      </c>
      <c r="J86" s="153" t="str">
        <f>IFERROR(INDEX('Parametrage base'!$Z:$Z,MATCH($A86,'Parametrage base'!$AB:$AB,0)),"")</f>
        <v>PFMP Tpro1</v>
      </c>
      <c r="K86" s="141" t="str">
        <f>IFERROR(INDEX('Parametrage base'!$AC:$AC,MATCH($A86,'Parametrage base'!$AE:$AE,0)),"")</f>
        <v/>
      </c>
      <c r="L86" s="153" t="str">
        <f>IFERROR(INDEX('Parametrage base'!$AF:$AF,MATCH($A86,'Parametrage base'!$AH:$AH,0)),"")</f>
        <v/>
      </c>
      <c r="M86" s="153" t="str">
        <f>IFERROR(INDEX(Parametrage!$D:$D,MATCH(B86,Parametrage!$F:$F,0)),"")</f>
        <v/>
      </c>
      <c r="N86" s="153" t="str">
        <f>IFERROR(INDEX(Parametrage!$I:$I,MATCH(B86,Parametrage!$J:$J,0)),"")</f>
        <v/>
      </c>
      <c r="O86" s="154" t="str">
        <f>IFERROR(INDEX(Parametrage!$G:$G,MATCH(B86,Parametrage!$H:$H,0)),"")</f>
        <v/>
      </c>
      <c r="P86" s="155" t="str">
        <f>IFERROR(INDEX(Parametrage!$K:$K,MATCH(B86,Parametrage!$L:$L,0)),"")</f>
        <v/>
      </c>
      <c r="Q86" s="156"/>
      <c r="R86" s="153"/>
      <c r="S86" s="157"/>
      <c r="U86" s="150">
        <f t="shared" si="9"/>
        <v>7</v>
      </c>
      <c r="V86" s="151">
        <f t="shared" si="11"/>
        <v>45340</v>
      </c>
      <c r="W86" s="152" t="str">
        <f>+IFERROR(INDEX('Parametrage base'!$B:$B,MATCH(V86,'Parametrage base'!$C:$C,0)),"")</f>
        <v/>
      </c>
      <c r="X86" s="153" t="str">
        <f>IFERROR(INDEX('Parametrage base'!$H:$H,MATCH(U86,'Parametrage base'!$J:$J,0)),"")</f>
        <v/>
      </c>
      <c r="Y86" s="153" t="str">
        <f>IFERROR(INDEX('Parametrage base'!$K:$K,MATCH($U86,'Parametrage base'!$M:$M,0)),"")</f>
        <v>PFMP Tcuis</v>
      </c>
      <c r="Z86" s="153" t="str">
        <f>IFERROR(INDEX('Parametrage base'!$N:$N,MATCH($U86,'Parametrage base'!$P:$P,0)),"")</f>
        <v/>
      </c>
      <c r="AA86" s="153" t="str">
        <f>IFERROR(INDEX('Parametrage base'!$Q:$Q,MATCH($U86,'Parametrage base'!$S:$S,0)),"")</f>
        <v/>
      </c>
      <c r="AB86" s="153" t="str">
        <f>IFERROR(INDEX('Parametrage base'!$T:$T,MATCH($U86,'Parametrage base'!$V:$V,0)),"")</f>
        <v/>
      </c>
      <c r="AC86" s="153" t="str">
        <f>IFERROR(INDEX('Parametrage base'!$W:$W,MATCH($U86,'Parametrage base'!$Y:$Y,0)),"")</f>
        <v/>
      </c>
      <c r="AD86" s="153" t="str">
        <f>IFERROR(INDEX('Parametrage base'!$Z:$Z,MATCH($U86,'Parametrage base'!$AB:$AB,0)),"")</f>
        <v/>
      </c>
      <c r="AE86" s="153" t="str">
        <f>IFERROR(INDEX('Parametrage base'!$AC:$AC,MATCH($U86,'Parametrage base'!$AE:$AE,0)),"")</f>
        <v/>
      </c>
      <c r="AF86" s="153" t="str">
        <f>IFERROR(INDEX('Parametrage base'!$AF:$AF,MATCH($U86,'Parametrage base'!$AH:$AH,0)),"")</f>
        <v/>
      </c>
      <c r="AG86" s="153" t="str">
        <f>IFERROR(INDEX(Parametrage!$D:$D,MATCH(V86,Parametrage!$F:$F,0)),"")</f>
        <v/>
      </c>
      <c r="AH86" s="153" t="str">
        <f>IFERROR(INDEX(Parametrage!$I:$I,MATCH(V86,Parametrage!$J:$J,0)),"")</f>
        <v/>
      </c>
      <c r="AI86" s="154" t="str">
        <f>IFERROR(INDEX(Parametrage!$G:$G,MATCH(V86,Parametrage!$H:$H,0)),"")</f>
        <v/>
      </c>
      <c r="AJ86" s="155" t="str">
        <f>IFERROR(INDEX(Parametrage!$K:$K,MATCH(V86,Parametrage!$L:$L,0)),"")</f>
        <v/>
      </c>
      <c r="CA86" s="169"/>
      <c r="CB86" s="169"/>
      <c r="CC86" s="169"/>
      <c r="CD86" s="169"/>
    </row>
    <row r="87" spans="1:82" ht="17.45" customHeight="1" x14ac:dyDescent="0.2">
      <c r="A87" s="150">
        <f t="shared" si="8"/>
        <v>3</v>
      </c>
      <c r="B87" s="151">
        <f t="shared" si="10"/>
        <v>45310</v>
      </c>
      <c r="C87" s="152" t="str">
        <f>+IFERROR(INDEX('Parametrage base'!$B:$B,MATCH(B87,'Parametrage base'!$C:$C,0)),"")</f>
        <v/>
      </c>
      <c r="D87" s="153" t="str">
        <f>IFERROR(INDEX('Parametrage base'!H:H,MATCH(A87,'Parametrage base'!J:J,0)),"")</f>
        <v/>
      </c>
      <c r="E87" s="153" t="str">
        <f>IFERROR(INDEX('Parametrage base'!$K:$K,MATCH($A87,'Parametrage base'!$M:$M,0)),"")</f>
        <v>PFMP Tcuis</v>
      </c>
      <c r="F87" s="153" t="str">
        <f>IFERROR(INDEX('Parametrage base'!$N:$N,MATCH($A87,'Parametrage base'!$P:$P,0)),"")</f>
        <v/>
      </c>
      <c r="G87" s="153" t="str">
        <f>IFERROR(INDEX('Parametrage base'!$Q:$Q,MATCH($A87,'Parametrage base'!$S:$S,0)),"")</f>
        <v/>
      </c>
      <c r="H87" s="153" t="str">
        <f>IFERROR(INDEX('Parametrage base'!$T:$T,MATCH($A87,'Parametrage base'!$V:$V,0)),"")</f>
        <v/>
      </c>
      <c r="I87" s="153" t="str">
        <f>IFERROR(INDEX('Parametrage base'!$W:$W,MATCH($A87,'Parametrage base'!$Y:$Y,0)),"")</f>
        <v/>
      </c>
      <c r="J87" s="153" t="str">
        <f>IFERROR(INDEX('Parametrage base'!$Z:$Z,MATCH($A87,'Parametrage base'!$AB:$AB,0)),"")</f>
        <v>PFMP Tpro1</v>
      </c>
      <c r="K87" s="141" t="str">
        <f>IFERROR(INDEX('Parametrage base'!$AC:$AC,MATCH($A87,'Parametrage base'!$AE:$AE,0)),"")</f>
        <v/>
      </c>
      <c r="L87" s="153" t="str">
        <f>IFERROR(INDEX('Parametrage base'!$AF:$AF,MATCH($A87,'Parametrage base'!$AH:$AH,0)),"")</f>
        <v/>
      </c>
      <c r="M87" s="153" t="str">
        <f>IFERROR(INDEX(Parametrage!$D:$D,MATCH(B87,Parametrage!$F:$F,0)),"")</f>
        <v/>
      </c>
      <c r="N87" s="153" t="str">
        <f>IFERROR(INDEX(Parametrage!$I:$I,MATCH(B87,Parametrage!$J:$J,0)),"")</f>
        <v/>
      </c>
      <c r="O87" s="154" t="str">
        <f>IFERROR(INDEX(Parametrage!$G:$G,MATCH(B87,Parametrage!$H:$H,0)),"")</f>
        <v/>
      </c>
      <c r="P87" s="155" t="str">
        <f>IFERROR(INDEX(Parametrage!$K:$K,MATCH(B87,Parametrage!$L:$L,0)),"")</f>
        <v/>
      </c>
      <c r="Q87" s="156"/>
      <c r="R87" s="153"/>
      <c r="S87" s="157"/>
      <c r="U87" s="150">
        <f t="shared" si="9"/>
        <v>8</v>
      </c>
      <c r="V87" s="151">
        <f t="shared" si="11"/>
        <v>45341</v>
      </c>
      <c r="W87" s="152" t="str">
        <f>+IFERROR(INDEX('Parametrage base'!$B:$B,MATCH(V87,'Parametrage base'!$C:$C,0)),"")</f>
        <v>Vacances</v>
      </c>
      <c r="X87" s="153" t="str">
        <f>IFERROR(INDEX('Parametrage base'!$H:$H,MATCH(U87,'Parametrage base'!$J:$J,0)),"")</f>
        <v/>
      </c>
      <c r="Y87" s="153" t="str">
        <f>IFERROR(INDEX('Parametrage base'!$K:$K,MATCH($U87,'Parametrage base'!$M:$M,0)),"")</f>
        <v>PFMP Tcuis</v>
      </c>
      <c r="Z87" s="153" t="str">
        <f>IFERROR(INDEX('Parametrage base'!$N:$N,MATCH($U87,'Parametrage base'!$P:$P,0)),"")</f>
        <v/>
      </c>
      <c r="AA87" s="153" t="str">
        <f>IFERROR(INDEX('Parametrage base'!$Q:$Q,MATCH($U87,'Parametrage base'!$S:$S,0)),"")</f>
        <v/>
      </c>
      <c r="AB87" s="153" t="str">
        <f>IFERROR(INDEX('Parametrage base'!$T:$T,MATCH($U87,'Parametrage base'!$V:$V,0)),"")</f>
        <v/>
      </c>
      <c r="AC87" s="153" t="str">
        <f>IFERROR(INDEX('Parametrage base'!$W:$W,MATCH($U87,'Parametrage base'!$Y:$Y,0)),"")</f>
        <v/>
      </c>
      <c r="AD87" s="153" t="str">
        <f>IFERROR(INDEX('Parametrage base'!$Z:$Z,MATCH($U87,'Parametrage base'!$AB:$AB,0)),"")</f>
        <v/>
      </c>
      <c r="AE87" s="153" t="str">
        <f>IFERROR(INDEX('Parametrage base'!$AC:$AC,MATCH($U87,'Parametrage base'!$AE:$AE,0)),"")</f>
        <v/>
      </c>
      <c r="AF87" s="153" t="str">
        <f>IFERROR(INDEX('Parametrage base'!$AF:$AF,MATCH($U87,'Parametrage base'!$AH:$AH,0)),"")</f>
        <v/>
      </c>
      <c r="AG87" s="153" t="str">
        <f>IFERROR(INDEX(Parametrage!$D:$D,MATCH(V87,Parametrage!$F:$F,0)),"")</f>
        <v/>
      </c>
      <c r="AH87" s="153" t="str">
        <f>IFERROR(INDEX(Parametrage!$I:$I,MATCH(V87,Parametrage!$J:$J,0)),"")</f>
        <v/>
      </c>
      <c r="AI87" s="154" t="str">
        <f>IFERROR(INDEX(Parametrage!$G:$G,MATCH(V87,Parametrage!$H:$H,0)),"")</f>
        <v/>
      </c>
      <c r="AJ87" s="155" t="str">
        <f>IFERROR(INDEX(Parametrage!$K:$K,MATCH(V87,Parametrage!$L:$L,0)),"")</f>
        <v/>
      </c>
      <c r="CA87" s="169"/>
      <c r="CB87" s="169"/>
      <c r="CC87" s="169"/>
      <c r="CD87" s="169"/>
    </row>
    <row r="88" spans="1:82" ht="17.45" customHeight="1" x14ac:dyDescent="0.2">
      <c r="A88" s="150">
        <f t="shared" si="8"/>
        <v>3</v>
      </c>
      <c r="B88" s="151">
        <f t="shared" si="10"/>
        <v>45311</v>
      </c>
      <c r="C88" s="152" t="str">
        <f>+IFERROR(INDEX('Parametrage base'!$B:$B,MATCH(B88,'Parametrage base'!$C:$C,0)),"")</f>
        <v/>
      </c>
      <c r="D88" s="153" t="str">
        <f>IFERROR(INDEX('Parametrage base'!H:H,MATCH(A88,'Parametrage base'!J:J,0)),"")</f>
        <v/>
      </c>
      <c r="E88" s="153" t="str">
        <f>IFERROR(INDEX('Parametrage base'!$K:$K,MATCH($A88,'Parametrage base'!$M:$M,0)),"")</f>
        <v>PFMP Tcuis</v>
      </c>
      <c r="F88" s="153" t="str">
        <f>IFERROR(INDEX('Parametrage base'!$N:$N,MATCH($A88,'Parametrage base'!$P:$P,0)),"")</f>
        <v/>
      </c>
      <c r="G88" s="153" t="str">
        <f>IFERROR(INDEX('Parametrage base'!$Q:$Q,MATCH($A88,'Parametrage base'!$S:$S,0)),"")</f>
        <v/>
      </c>
      <c r="H88" s="153" t="str">
        <f>IFERROR(INDEX('Parametrage base'!$T:$T,MATCH($A88,'Parametrage base'!$V:$V,0)),"")</f>
        <v/>
      </c>
      <c r="I88" s="153" t="str">
        <f>IFERROR(INDEX('Parametrage base'!$W:$W,MATCH($A88,'Parametrage base'!$Y:$Y,0)),"")</f>
        <v/>
      </c>
      <c r="J88" s="153" t="str">
        <f>IFERROR(INDEX('Parametrage base'!$Z:$Z,MATCH($A88,'Parametrage base'!$AB:$AB,0)),"")</f>
        <v>PFMP Tpro1</v>
      </c>
      <c r="K88" s="141" t="str">
        <f>IFERROR(INDEX('Parametrage base'!$AC:$AC,MATCH($A88,'Parametrage base'!$AE:$AE,0)),"")</f>
        <v/>
      </c>
      <c r="L88" s="153" t="str">
        <f>IFERROR(INDEX('Parametrage base'!$AF:$AF,MATCH($A88,'Parametrage base'!$AH:$AH,0)),"")</f>
        <v/>
      </c>
      <c r="M88" s="153" t="str">
        <f>IFERROR(INDEX(Parametrage!$D:$D,MATCH(B88,Parametrage!$F:$F,0)),"")</f>
        <v/>
      </c>
      <c r="N88" s="153" t="str">
        <f>IFERROR(INDEX(Parametrage!$I:$I,MATCH(B88,Parametrage!$J:$J,0)),"")</f>
        <v/>
      </c>
      <c r="O88" s="154" t="str">
        <f>IFERROR(INDEX(Parametrage!$G:$G,MATCH(B88,Parametrage!$H:$H,0)),"")</f>
        <v/>
      </c>
      <c r="P88" s="155" t="str">
        <f>IFERROR(INDEX(Parametrage!$K:$K,MATCH(B88,Parametrage!$L:$L,0)),"")</f>
        <v/>
      </c>
      <c r="Q88" s="156"/>
      <c r="R88" s="153"/>
      <c r="S88" s="157"/>
      <c r="U88" s="150">
        <f t="shared" si="9"/>
        <v>8</v>
      </c>
      <c r="V88" s="151">
        <f t="shared" si="11"/>
        <v>45342</v>
      </c>
      <c r="W88" s="152" t="str">
        <f>+IFERROR(INDEX('Parametrage base'!$B:$B,MATCH(V88,'Parametrage base'!$C:$C,0)),"")</f>
        <v>Vacances</v>
      </c>
      <c r="X88" s="153" t="str">
        <f>IFERROR(INDEX('Parametrage base'!$H:$H,MATCH(U88,'Parametrage base'!$J:$J,0)),"")</f>
        <v/>
      </c>
      <c r="Y88" s="153" t="str">
        <f>IFERROR(INDEX('Parametrage base'!$K:$K,MATCH($U88,'Parametrage base'!$M:$M,0)),"")</f>
        <v>PFMP Tcuis</v>
      </c>
      <c r="Z88" s="153" t="str">
        <f>IFERROR(INDEX('Parametrage base'!$N:$N,MATCH($U88,'Parametrage base'!$P:$P,0)),"")</f>
        <v/>
      </c>
      <c r="AA88" s="153" t="str">
        <f>IFERROR(INDEX('Parametrage base'!$Q:$Q,MATCH($U88,'Parametrage base'!$S:$S,0)),"")</f>
        <v/>
      </c>
      <c r="AB88" s="153" t="str">
        <f>IFERROR(INDEX('Parametrage base'!$T:$T,MATCH($U88,'Parametrage base'!$V:$V,0)),"")</f>
        <v/>
      </c>
      <c r="AC88" s="153" t="str">
        <f>IFERROR(INDEX('Parametrage base'!$W:$W,MATCH($U88,'Parametrage base'!$Y:$Y,0)),"")</f>
        <v/>
      </c>
      <c r="AD88" s="153" t="str">
        <f>IFERROR(INDEX('Parametrage base'!$Z:$Z,MATCH($U88,'Parametrage base'!$AB:$AB,0)),"")</f>
        <v/>
      </c>
      <c r="AE88" s="153" t="str">
        <f>IFERROR(INDEX('Parametrage base'!$AC:$AC,MATCH($U88,'Parametrage base'!$AE:$AE,0)),"")</f>
        <v/>
      </c>
      <c r="AF88" s="153" t="str">
        <f>IFERROR(INDEX('Parametrage base'!$AF:$AF,MATCH($U88,'Parametrage base'!$AH:$AH,0)),"")</f>
        <v/>
      </c>
      <c r="AG88" s="153" t="str">
        <f>IFERROR(INDEX(Parametrage!$D:$D,MATCH(V88,Parametrage!$F:$F,0)),"")</f>
        <v/>
      </c>
      <c r="AH88" s="153" t="str">
        <f>IFERROR(INDEX(Parametrage!$I:$I,MATCH(V88,Parametrage!$J:$J,0)),"")</f>
        <v/>
      </c>
      <c r="AI88" s="154" t="str">
        <f>IFERROR(INDEX(Parametrage!$G:$G,MATCH(V88,Parametrage!$H:$H,0)),"")</f>
        <v/>
      </c>
      <c r="AJ88" s="155" t="str">
        <f>IFERROR(INDEX(Parametrage!$K:$K,MATCH(V88,Parametrage!$L:$L,0)),"")</f>
        <v/>
      </c>
      <c r="CA88" s="169"/>
      <c r="CB88" s="169"/>
      <c r="CC88" s="169"/>
      <c r="CD88" s="169"/>
    </row>
    <row r="89" spans="1:82" ht="17.45" customHeight="1" x14ac:dyDescent="0.2">
      <c r="A89" s="150">
        <f t="shared" si="8"/>
        <v>3</v>
      </c>
      <c r="B89" s="151">
        <f t="shared" si="10"/>
        <v>45312</v>
      </c>
      <c r="C89" s="152" t="str">
        <f>+IFERROR(INDEX('Parametrage base'!$B:$B,MATCH(B89,'Parametrage base'!$C:$C,0)),"")</f>
        <v/>
      </c>
      <c r="D89" s="153" t="str">
        <f>IFERROR(INDEX('Parametrage base'!H:H,MATCH(A89,'Parametrage base'!J:J,0)),"")</f>
        <v/>
      </c>
      <c r="E89" s="153" t="str">
        <f>IFERROR(INDEX('Parametrage base'!$K:$K,MATCH($A89,'Parametrage base'!$M:$M,0)),"")</f>
        <v>PFMP Tcuis</v>
      </c>
      <c r="F89" s="153" t="str">
        <f>IFERROR(INDEX('Parametrage base'!$N:$N,MATCH($A89,'Parametrage base'!$P:$P,0)),"")</f>
        <v/>
      </c>
      <c r="G89" s="153" t="str">
        <f>IFERROR(INDEX('Parametrage base'!$Q:$Q,MATCH($A89,'Parametrage base'!$S:$S,0)),"")</f>
        <v/>
      </c>
      <c r="H89" s="153" t="str">
        <f>IFERROR(INDEX('Parametrage base'!$T:$T,MATCH($A89,'Parametrage base'!$V:$V,0)),"")</f>
        <v/>
      </c>
      <c r="I89" s="153" t="str">
        <f>IFERROR(INDEX('Parametrage base'!$W:$W,MATCH($A89,'Parametrage base'!$Y:$Y,0)),"")</f>
        <v/>
      </c>
      <c r="J89" s="153" t="str">
        <f>IFERROR(INDEX('Parametrage base'!$Z:$Z,MATCH($A89,'Parametrage base'!$AB:$AB,0)),"")</f>
        <v>PFMP Tpro1</v>
      </c>
      <c r="K89" s="141" t="str">
        <f>IFERROR(INDEX('Parametrage base'!$AC:$AC,MATCH($A89,'Parametrage base'!$AE:$AE,0)),"")</f>
        <v/>
      </c>
      <c r="L89" s="153" t="str">
        <f>IFERROR(INDEX('Parametrage base'!$AF:$AF,MATCH($A89,'Parametrage base'!$AH:$AH,0)),"")</f>
        <v/>
      </c>
      <c r="M89" s="153" t="str">
        <f>IFERROR(INDEX(Parametrage!$D:$D,MATCH(B89,Parametrage!$F:$F,0)),"")</f>
        <v/>
      </c>
      <c r="N89" s="153" t="str">
        <f>IFERROR(INDEX(Parametrage!$I:$I,MATCH(B89,Parametrage!$J:$J,0)),"")</f>
        <v/>
      </c>
      <c r="O89" s="154" t="str">
        <f>IFERROR(INDEX(Parametrage!$G:$G,MATCH(B89,Parametrage!$H:$H,0)),"")</f>
        <v/>
      </c>
      <c r="P89" s="155" t="str">
        <f>IFERROR(INDEX(Parametrage!$K:$K,MATCH(B89,Parametrage!$L:$L,0)),"")</f>
        <v/>
      </c>
      <c r="Q89" s="156"/>
      <c r="R89" s="153"/>
      <c r="S89" s="157"/>
      <c r="U89" s="150">
        <f t="shared" si="9"/>
        <v>8</v>
      </c>
      <c r="V89" s="151">
        <f t="shared" si="11"/>
        <v>45343</v>
      </c>
      <c r="W89" s="152" t="str">
        <f>+IFERROR(INDEX('Parametrage base'!$B:$B,MATCH(V89,'Parametrage base'!$C:$C,0)),"")</f>
        <v>Vacances</v>
      </c>
      <c r="X89" s="153" t="str">
        <f>IFERROR(INDEX('Parametrage base'!$H:$H,MATCH(U89,'Parametrage base'!$J:$J,0)),"")</f>
        <v/>
      </c>
      <c r="Y89" s="153" t="str">
        <f>IFERROR(INDEX('Parametrage base'!$K:$K,MATCH($U89,'Parametrage base'!$M:$M,0)),"")</f>
        <v>PFMP Tcuis</v>
      </c>
      <c r="Z89" s="153" t="str">
        <f>IFERROR(INDEX('Parametrage base'!$N:$N,MATCH($U89,'Parametrage base'!$P:$P,0)),"")</f>
        <v/>
      </c>
      <c r="AA89" s="153" t="str">
        <f>IFERROR(INDEX('Parametrage base'!$Q:$Q,MATCH($U89,'Parametrage base'!$S:$S,0)),"")</f>
        <v/>
      </c>
      <c r="AB89" s="153" t="str">
        <f>IFERROR(INDEX('Parametrage base'!$T:$T,MATCH($U89,'Parametrage base'!$V:$V,0)),"")</f>
        <v/>
      </c>
      <c r="AC89" s="153" t="str">
        <f>IFERROR(INDEX('Parametrage base'!$W:$W,MATCH($U89,'Parametrage base'!$Y:$Y,0)),"")</f>
        <v/>
      </c>
      <c r="AD89" s="153" t="str">
        <f>IFERROR(INDEX('Parametrage base'!$Z:$Z,MATCH($U89,'Parametrage base'!$AB:$AB,0)),"")</f>
        <v/>
      </c>
      <c r="AE89" s="153" t="str">
        <f>IFERROR(INDEX('Parametrage base'!$AC:$AC,MATCH($U89,'Parametrage base'!$AE:$AE,0)),"")</f>
        <v/>
      </c>
      <c r="AF89" s="153" t="str">
        <f>IFERROR(INDEX('Parametrage base'!$AF:$AF,MATCH($U89,'Parametrage base'!$AH:$AH,0)),"")</f>
        <v/>
      </c>
      <c r="AG89" s="153" t="str">
        <f>IFERROR(INDEX(Parametrage!$D:$D,MATCH(V89,Parametrage!$F:$F,0)),"")</f>
        <v/>
      </c>
      <c r="AH89" s="153" t="str">
        <f>IFERROR(INDEX(Parametrage!$I:$I,MATCH(V89,Parametrage!$J:$J,0)),"")</f>
        <v/>
      </c>
      <c r="AI89" s="154" t="str">
        <f>IFERROR(INDEX(Parametrage!$G:$G,MATCH(V89,Parametrage!$H:$H,0)),"")</f>
        <v/>
      </c>
      <c r="AJ89" s="155" t="str">
        <f>IFERROR(INDEX(Parametrage!$K:$K,MATCH(V89,Parametrage!$L:$L,0)),"")</f>
        <v/>
      </c>
      <c r="CA89" s="169"/>
      <c r="CB89" s="169"/>
      <c r="CC89" s="169"/>
      <c r="CD89" s="169"/>
    </row>
    <row r="90" spans="1:82" ht="17.45" customHeight="1" x14ac:dyDescent="0.2">
      <c r="A90" s="150">
        <f t="shared" si="8"/>
        <v>4</v>
      </c>
      <c r="B90" s="151">
        <f t="shared" si="10"/>
        <v>45313</v>
      </c>
      <c r="C90" s="152" t="str">
        <f>+IFERROR(INDEX('Parametrage base'!$B:$B,MATCH(B90,'Parametrage base'!$C:$C,0)),"")</f>
        <v/>
      </c>
      <c r="D90" s="153" t="str">
        <f>IFERROR(INDEX('Parametrage base'!H:H,MATCH(A90,'Parametrage base'!J:J,0)),"")</f>
        <v/>
      </c>
      <c r="E90" s="153" t="str">
        <f>IFERROR(INDEX('Parametrage base'!$K:$K,MATCH($A90,'Parametrage base'!$M:$M,0)),"")</f>
        <v>PFMP Tcuis</v>
      </c>
      <c r="F90" s="153" t="str">
        <f>IFERROR(INDEX('Parametrage base'!$N:$N,MATCH($A90,'Parametrage base'!$P:$P,0)),"")</f>
        <v/>
      </c>
      <c r="G90" s="153" t="str">
        <f>IFERROR(INDEX('Parametrage base'!$Q:$Q,MATCH($A90,'Parametrage base'!$S:$S,0)),"")</f>
        <v/>
      </c>
      <c r="H90" s="153" t="str">
        <f>IFERROR(INDEX('Parametrage base'!$T:$T,MATCH($A90,'Parametrage base'!$V:$V,0)),"")</f>
        <v/>
      </c>
      <c r="I90" s="153" t="str">
        <f>IFERROR(INDEX('Parametrage base'!$W:$W,MATCH($A90,'Parametrage base'!$Y:$Y,0)),"")</f>
        <v/>
      </c>
      <c r="J90" s="153" t="str">
        <f>IFERROR(INDEX('Parametrage base'!$Z:$Z,MATCH($A90,'Parametrage base'!$AB:$AB,0)),"")</f>
        <v>PFMP Tpro1</v>
      </c>
      <c r="K90" s="141" t="str">
        <f>IFERROR(INDEX('Parametrage base'!$AC:$AC,MATCH($A90,'Parametrage base'!$AE:$AE,0)),"")</f>
        <v/>
      </c>
      <c r="L90" s="153" t="str">
        <f>IFERROR(INDEX('Parametrage base'!$AF:$AF,MATCH($A90,'Parametrage base'!$AH:$AH,0)),"")</f>
        <v/>
      </c>
      <c r="M90" s="153" t="str">
        <f>IFERROR(INDEX(Parametrage!$D:$D,MATCH(B90,Parametrage!$F:$F,0)),"")</f>
        <v/>
      </c>
      <c r="N90" s="153" t="str">
        <f>IFERROR(INDEX(Parametrage!$I:$I,MATCH(B90,Parametrage!$J:$J,0)),"")</f>
        <v/>
      </c>
      <c r="O90" s="154" t="str">
        <f>IFERROR(INDEX(Parametrage!$G:$G,MATCH(B90,Parametrage!$H:$H,0)),"")</f>
        <v/>
      </c>
      <c r="P90" s="155" t="str">
        <f>IFERROR(INDEX(Parametrage!$K:$K,MATCH(B90,Parametrage!$L:$L,0)),"")</f>
        <v/>
      </c>
      <c r="Q90" s="156"/>
      <c r="R90" s="153"/>
      <c r="S90" s="157"/>
      <c r="U90" s="150">
        <f t="shared" si="9"/>
        <v>8</v>
      </c>
      <c r="V90" s="151">
        <f t="shared" si="11"/>
        <v>45344</v>
      </c>
      <c r="W90" s="152" t="str">
        <f>+IFERROR(INDEX('Parametrage base'!$B:$B,MATCH(V90,'Parametrage base'!$C:$C,0)),"")</f>
        <v>Vacances</v>
      </c>
      <c r="X90" s="153" t="str">
        <f>IFERROR(INDEX('Parametrage base'!$H:$H,MATCH(U90,'Parametrage base'!$J:$J,0)),"")</f>
        <v/>
      </c>
      <c r="Y90" s="153" t="str">
        <f>IFERROR(INDEX('Parametrage base'!$K:$K,MATCH($U90,'Parametrage base'!$M:$M,0)),"")</f>
        <v>PFMP Tcuis</v>
      </c>
      <c r="Z90" s="153" t="str">
        <f>IFERROR(INDEX('Parametrage base'!$N:$N,MATCH($U90,'Parametrage base'!$P:$P,0)),"")</f>
        <v/>
      </c>
      <c r="AA90" s="153" t="str">
        <f>IFERROR(INDEX('Parametrage base'!$Q:$Q,MATCH($U90,'Parametrage base'!$S:$S,0)),"")</f>
        <v/>
      </c>
      <c r="AB90" s="153" t="str">
        <f>IFERROR(INDEX('Parametrage base'!$T:$T,MATCH($U90,'Parametrage base'!$V:$V,0)),"")</f>
        <v/>
      </c>
      <c r="AC90" s="153" t="str">
        <f>IFERROR(INDEX('Parametrage base'!$W:$W,MATCH($U90,'Parametrage base'!$Y:$Y,0)),"")</f>
        <v/>
      </c>
      <c r="AD90" s="153" t="str">
        <f>IFERROR(INDEX('Parametrage base'!$Z:$Z,MATCH($U90,'Parametrage base'!$AB:$AB,0)),"")</f>
        <v/>
      </c>
      <c r="AE90" s="153" t="str">
        <f>IFERROR(INDEX('Parametrage base'!$AC:$AC,MATCH($U90,'Parametrage base'!$AE:$AE,0)),"")</f>
        <v/>
      </c>
      <c r="AF90" s="153" t="str">
        <f>IFERROR(INDEX('Parametrage base'!$AF:$AF,MATCH($U90,'Parametrage base'!$AH:$AH,0)),"")</f>
        <v/>
      </c>
      <c r="AG90" s="153" t="str">
        <f>IFERROR(INDEX(Parametrage!$D:$D,MATCH(V90,Parametrage!$F:$F,0)),"")</f>
        <v/>
      </c>
      <c r="AH90" s="153" t="str">
        <f>IFERROR(INDEX(Parametrage!$I:$I,MATCH(V90,Parametrage!$J:$J,0)),"")</f>
        <v/>
      </c>
      <c r="AI90" s="154" t="str">
        <f>IFERROR(INDEX(Parametrage!$G:$G,MATCH(V90,Parametrage!$H:$H,0)),"")</f>
        <v/>
      </c>
      <c r="AJ90" s="155" t="str">
        <f>IFERROR(INDEX(Parametrage!$K:$K,MATCH(V90,Parametrage!$L:$L,0)),"")</f>
        <v/>
      </c>
      <c r="CA90" s="169"/>
      <c r="CB90" s="169"/>
      <c r="CC90" s="169"/>
      <c r="CD90" s="169"/>
    </row>
    <row r="91" spans="1:82" ht="17.45" customHeight="1" x14ac:dyDescent="0.2">
      <c r="A91" s="150">
        <f t="shared" si="8"/>
        <v>4</v>
      </c>
      <c r="B91" s="151">
        <f t="shared" si="10"/>
        <v>45314</v>
      </c>
      <c r="C91" s="152" t="str">
        <f>+IFERROR(INDEX('Parametrage base'!$B:$B,MATCH(B91,'Parametrage base'!$C:$C,0)),"")</f>
        <v/>
      </c>
      <c r="D91" s="153" t="str">
        <f>IFERROR(INDEX('Parametrage base'!H:H,MATCH(A91,'Parametrage base'!J:J,0)),"")</f>
        <v/>
      </c>
      <c r="E91" s="153" t="str">
        <f>IFERROR(INDEX('Parametrage base'!$K:$K,MATCH($A91,'Parametrage base'!$M:$M,0)),"")</f>
        <v>PFMP Tcuis</v>
      </c>
      <c r="F91" s="153" t="str">
        <f>IFERROR(INDEX('Parametrage base'!$N:$N,MATCH($A91,'Parametrage base'!$P:$P,0)),"")</f>
        <v/>
      </c>
      <c r="G91" s="153" t="str">
        <f>IFERROR(INDEX('Parametrage base'!$Q:$Q,MATCH($A91,'Parametrage base'!$S:$S,0)),"")</f>
        <v/>
      </c>
      <c r="H91" s="153" t="str">
        <f>IFERROR(INDEX('Parametrage base'!$T:$T,MATCH($A91,'Parametrage base'!$V:$V,0)),"")</f>
        <v/>
      </c>
      <c r="I91" s="153" t="str">
        <f>IFERROR(INDEX('Parametrage base'!$W:$W,MATCH($A91,'Parametrage base'!$Y:$Y,0)),"")</f>
        <v/>
      </c>
      <c r="J91" s="153" t="str">
        <f>IFERROR(INDEX('Parametrage base'!$Z:$Z,MATCH($A91,'Parametrage base'!$AB:$AB,0)),"")</f>
        <v>PFMP Tpro1</v>
      </c>
      <c r="K91" s="141" t="str">
        <f>IFERROR(INDEX('Parametrage base'!$AC:$AC,MATCH($A91,'Parametrage base'!$AE:$AE,0)),"")</f>
        <v/>
      </c>
      <c r="L91" s="153" t="str">
        <f>IFERROR(INDEX('Parametrage base'!$AF:$AF,MATCH($A91,'Parametrage base'!$AH:$AH,0)),"")</f>
        <v/>
      </c>
      <c r="M91" s="153" t="str">
        <f>IFERROR(INDEX(Parametrage!$D:$D,MATCH(B91,Parametrage!$F:$F,0)),"")</f>
        <v/>
      </c>
      <c r="N91" s="153" t="str">
        <f>IFERROR(INDEX(Parametrage!$I:$I,MATCH(B91,Parametrage!$J:$J,0)),"")</f>
        <v/>
      </c>
      <c r="O91" s="154" t="str">
        <f>IFERROR(INDEX(Parametrage!$G:$G,MATCH(B91,Parametrage!$H:$H,0)),"")</f>
        <v/>
      </c>
      <c r="P91" s="155" t="str">
        <f>IFERROR(INDEX(Parametrage!$K:$K,MATCH(B91,Parametrage!$L:$L,0)),"")</f>
        <v/>
      </c>
      <c r="Q91" s="156"/>
      <c r="R91" s="153"/>
      <c r="S91" s="157"/>
      <c r="U91" s="150">
        <f t="shared" si="9"/>
        <v>8</v>
      </c>
      <c r="V91" s="151">
        <f t="shared" si="11"/>
        <v>45345</v>
      </c>
      <c r="W91" s="152" t="str">
        <f>+IFERROR(INDEX('Parametrage base'!$B:$B,MATCH(V91,'Parametrage base'!$C:$C,0)),"")</f>
        <v>Vacances</v>
      </c>
      <c r="X91" s="153" t="str">
        <f>IFERROR(INDEX('Parametrage base'!$H:$H,MATCH(U91,'Parametrage base'!$J:$J,0)),"")</f>
        <v/>
      </c>
      <c r="Y91" s="153" t="str">
        <f>IFERROR(INDEX('Parametrage base'!$K:$K,MATCH($U91,'Parametrage base'!$M:$M,0)),"")</f>
        <v>PFMP Tcuis</v>
      </c>
      <c r="Z91" s="153" t="str">
        <f>IFERROR(INDEX('Parametrage base'!$N:$N,MATCH($U91,'Parametrage base'!$P:$P,0)),"")</f>
        <v/>
      </c>
      <c r="AA91" s="153" t="str">
        <f>IFERROR(INDEX('Parametrage base'!$Q:$Q,MATCH($U91,'Parametrage base'!$S:$S,0)),"")</f>
        <v/>
      </c>
      <c r="AB91" s="153" t="str">
        <f>IFERROR(INDEX('Parametrage base'!$T:$T,MATCH($U91,'Parametrage base'!$V:$V,0)),"")</f>
        <v/>
      </c>
      <c r="AC91" s="153" t="str">
        <f>IFERROR(INDEX('Parametrage base'!$W:$W,MATCH($U91,'Parametrage base'!$Y:$Y,0)),"")</f>
        <v/>
      </c>
      <c r="AD91" s="153" t="str">
        <f>IFERROR(INDEX('Parametrage base'!$Z:$Z,MATCH($U91,'Parametrage base'!$AB:$AB,0)),"")</f>
        <v/>
      </c>
      <c r="AE91" s="153" t="str">
        <f>IFERROR(INDEX('Parametrage base'!$AC:$AC,MATCH($U91,'Parametrage base'!$AE:$AE,0)),"")</f>
        <v/>
      </c>
      <c r="AF91" s="153" t="str">
        <f>IFERROR(INDEX('Parametrage base'!$AF:$AF,MATCH($U91,'Parametrage base'!$AH:$AH,0)),"")</f>
        <v/>
      </c>
      <c r="AG91" s="153" t="str">
        <f>IFERROR(INDEX(Parametrage!$D:$D,MATCH(V91,Parametrage!$F:$F,0)),"")</f>
        <v/>
      </c>
      <c r="AH91" s="153" t="str">
        <f>IFERROR(INDEX(Parametrage!$I:$I,MATCH(V91,Parametrage!$J:$J,0)),"")</f>
        <v/>
      </c>
      <c r="AI91" s="154" t="str">
        <f>IFERROR(INDEX(Parametrage!$G:$G,MATCH(V91,Parametrage!$H:$H,0)),"")</f>
        <v/>
      </c>
      <c r="AJ91" s="155" t="str">
        <f>IFERROR(INDEX(Parametrage!$K:$K,MATCH(V91,Parametrage!$L:$L,0)),"")</f>
        <v/>
      </c>
      <c r="CA91" s="169"/>
      <c r="CB91" s="169"/>
      <c r="CC91" s="169"/>
      <c r="CD91" s="169"/>
    </row>
    <row r="92" spans="1:82" ht="17.45" customHeight="1" x14ac:dyDescent="0.2">
      <c r="A92" s="150">
        <f t="shared" si="8"/>
        <v>4</v>
      </c>
      <c r="B92" s="151">
        <f t="shared" si="10"/>
        <v>45315</v>
      </c>
      <c r="C92" s="152" t="str">
        <f>+IFERROR(INDEX('Parametrage base'!$B:$B,MATCH(B92,'Parametrage base'!$C:$C,0)),"")</f>
        <v/>
      </c>
      <c r="D92" s="153" t="str">
        <f>IFERROR(INDEX('Parametrage base'!H:H,MATCH(A92,'Parametrage base'!J:J,0)),"")</f>
        <v/>
      </c>
      <c r="E92" s="153" t="str">
        <f>IFERROR(INDEX('Parametrage base'!$K:$K,MATCH($A92,'Parametrage base'!$M:$M,0)),"")</f>
        <v>PFMP Tcuis</v>
      </c>
      <c r="F92" s="153" t="str">
        <f>IFERROR(INDEX('Parametrage base'!$N:$N,MATCH($A92,'Parametrage base'!$P:$P,0)),"")</f>
        <v/>
      </c>
      <c r="G92" s="153" t="str">
        <f>IFERROR(INDEX('Parametrage base'!$Q:$Q,MATCH($A92,'Parametrage base'!$S:$S,0)),"")</f>
        <v/>
      </c>
      <c r="H92" s="153" t="str">
        <f>IFERROR(INDEX('Parametrage base'!$T:$T,MATCH($A92,'Parametrage base'!$V:$V,0)),"")</f>
        <v/>
      </c>
      <c r="I92" s="153" t="str">
        <f>IFERROR(INDEX('Parametrage base'!$W:$W,MATCH($A92,'Parametrage base'!$Y:$Y,0)),"")</f>
        <v/>
      </c>
      <c r="J92" s="153" t="str">
        <f>IFERROR(INDEX('Parametrage base'!$Z:$Z,MATCH($A92,'Parametrage base'!$AB:$AB,0)),"")</f>
        <v>PFMP Tpro1</v>
      </c>
      <c r="K92" s="141" t="str">
        <f>IFERROR(INDEX('Parametrage base'!$AC:$AC,MATCH($A92,'Parametrage base'!$AE:$AE,0)),"")</f>
        <v/>
      </c>
      <c r="L92" s="153" t="str">
        <f>IFERROR(INDEX('Parametrage base'!$AF:$AF,MATCH($A92,'Parametrage base'!$AH:$AH,0)),"")</f>
        <v/>
      </c>
      <c r="M92" s="153" t="str">
        <f>IFERROR(INDEX(Parametrage!$D:$D,MATCH(B92,Parametrage!$F:$F,0)),"")</f>
        <v/>
      </c>
      <c r="N92" s="153" t="str">
        <f>IFERROR(INDEX(Parametrage!$I:$I,MATCH(B92,Parametrage!$J:$J,0)),"")</f>
        <v/>
      </c>
      <c r="O92" s="154" t="str">
        <f>IFERROR(INDEX(Parametrage!$G:$G,MATCH(B92,Parametrage!$H:$H,0)),"")</f>
        <v/>
      </c>
      <c r="P92" s="155" t="str">
        <f>IFERROR(INDEX(Parametrage!$K:$K,MATCH(B92,Parametrage!$L:$L,0)),"")</f>
        <v/>
      </c>
      <c r="Q92" s="156"/>
      <c r="R92" s="153"/>
      <c r="S92" s="157"/>
      <c r="U92" s="150">
        <f t="shared" si="9"/>
        <v>8</v>
      </c>
      <c r="V92" s="151">
        <f t="shared" si="11"/>
        <v>45346</v>
      </c>
      <c r="W92" s="152" t="str">
        <f>+IFERROR(INDEX('Parametrage base'!$B:$B,MATCH(V92,'Parametrage base'!$C:$C,0)),"")</f>
        <v>Vacances</v>
      </c>
      <c r="X92" s="153" t="str">
        <f>IFERROR(INDEX('Parametrage base'!$H:$H,MATCH(U92,'Parametrage base'!$J:$J,0)),"")</f>
        <v/>
      </c>
      <c r="Y92" s="153" t="str">
        <f>IFERROR(INDEX('Parametrage base'!$K:$K,MATCH($U92,'Parametrage base'!$M:$M,0)),"")</f>
        <v>PFMP Tcuis</v>
      </c>
      <c r="Z92" s="153" t="str">
        <f>IFERROR(INDEX('Parametrage base'!$N:$N,MATCH($U92,'Parametrage base'!$P:$P,0)),"")</f>
        <v/>
      </c>
      <c r="AA92" s="153" t="str">
        <f>IFERROR(INDEX('Parametrage base'!$Q:$Q,MATCH($U92,'Parametrage base'!$S:$S,0)),"")</f>
        <v/>
      </c>
      <c r="AB92" s="153" t="str">
        <f>IFERROR(INDEX('Parametrage base'!$T:$T,MATCH($U92,'Parametrage base'!$V:$V,0)),"")</f>
        <v/>
      </c>
      <c r="AC92" s="153" t="str">
        <f>IFERROR(INDEX('Parametrage base'!$W:$W,MATCH($U92,'Parametrage base'!$Y:$Y,0)),"")</f>
        <v/>
      </c>
      <c r="AD92" s="153" t="str">
        <f>IFERROR(INDEX('Parametrage base'!$Z:$Z,MATCH($U92,'Parametrage base'!$AB:$AB,0)),"")</f>
        <v/>
      </c>
      <c r="AE92" s="153" t="str">
        <f>IFERROR(INDEX('Parametrage base'!$AC:$AC,MATCH($U92,'Parametrage base'!$AE:$AE,0)),"")</f>
        <v/>
      </c>
      <c r="AF92" s="153" t="str">
        <f>IFERROR(INDEX('Parametrage base'!$AF:$AF,MATCH($U92,'Parametrage base'!$AH:$AH,0)),"")</f>
        <v/>
      </c>
      <c r="AG92" s="153" t="str">
        <f>IFERROR(INDEX(Parametrage!$D:$D,MATCH(V92,Parametrage!$F:$F,0)),"")</f>
        <v/>
      </c>
      <c r="AH92" s="153" t="str">
        <f>IFERROR(INDEX(Parametrage!$I:$I,MATCH(V92,Parametrage!$J:$J,0)),"")</f>
        <v/>
      </c>
      <c r="AI92" s="154" t="str">
        <f>IFERROR(INDEX(Parametrage!$G:$G,MATCH(V92,Parametrage!$H:$H,0)),"")</f>
        <v/>
      </c>
      <c r="AJ92" s="155" t="str">
        <f>IFERROR(INDEX(Parametrage!$K:$K,MATCH(V92,Parametrage!$L:$L,0)),"")</f>
        <v/>
      </c>
      <c r="CA92" s="169"/>
      <c r="CB92" s="169"/>
      <c r="CC92" s="169"/>
      <c r="CD92" s="169"/>
    </row>
    <row r="93" spans="1:82" ht="17.45" customHeight="1" x14ac:dyDescent="0.2">
      <c r="A93" s="150">
        <f t="shared" si="8"/>
        <v>4</v>
      </c>
      <c r="B93" s="151">
        <f t="shared" si="10"/>
        <v>45316</v>
      </c>
      <c r="C93" s="152" t="str">
        <f>+IFERROR(INDEX('Parametrage base'!$B:$B,MATCH(B93,'Parametrage base'!$C:$C,0)),"")</f>
        <v/>
      </c>
      <c r="D93" s="153" t="str">
        <f>IFERROR(INDEX('Parametrage base'!H:H,MATCH(A93,'Parametrage base'!J:J,0)),"")</f>
        <v/>
      </c>
      <c r="E93" s="153" t="str">
        <f>IFERROR(INDEX('Parametrage base'!$K:$K,MATCH($A93,'Parametrage base'!$M:$M,0)),"")</f>
        <v>PFMP Tcuis</v>
      </c>
      <c r="F93" s="153" t="str">
        <f>IFERROR(INDEX('Parametrage base'!$N:$N,MATCH($A93,'Parametrage base'!$P:$P,0)),"")</f>
        <v/>
      </c>
      <c r="G93" s="153" t="str">
        <f>IFERROR(INDEX('Parametrage base'!$Q:$Q,MATCH($A93,'Parametrage base'!$S:$S,0)),"")</f>
        <v/>
      </c>
      <c r="H93" s="153" t="str">
        <f>IFERROR(INDEX('Parametrage base'!$T:$T,MATCH($A93,'Parametrage base'!$V:$V,0)),"")</f>
        <v/>
      </c>
      <c r="I93" s="153" t="str">
        <f>IFERROR(INDEX('Parametrage base'!$W:$W,MATCH($A93,'Parametrage base'!$Y:$Y,0)),"")</f>
        <v/>
      </c>
      <c r="J93" s="153" t="str">
        <f>IFERROR(INDEX('Parametrage base'!$Z:$Z,MATCH($A93,'Parametrage base'!$AB:$AB,0)),"")</f>
        <v>PFMP Tpro1</v>
      </c>
      <c r="K93" s="141" t="str">
        <f>IFERROR(INDEX('Parametrage base'!$AC:$AC,MATCH($A93,'Parametrage base'!$AE:$AE,0)),"")</f>
        <v/>
      </c>
      <c r="L93" s="153" t="str">
        <f>IFERROR(INDEX('Parametrage base'!$AF:$AF,MATCH($A93,'Parametrage base'!$AH:$AH,0)),"")</f>
        <v/>
      </c>
      <c r="M93" s="153" t="str">
        <f>IFERROR(INDEX(Parametrage!$D:$D,MATCH(B93,Parametrage!$F:$F,0)),"")</f>
        <v/>
      </c>
      <c r="N93" s="153" t="str">
        <f>IFERROR(INDEX(Parametrage!$I:$I,MATCH(B93,Parametrage!$J:$J,0)),"")</f>
        <v/>
      </c>
      <c r="O93" s="154" t="str">
        <f>IFERROR(INDEX(Parametrage!$G:$G,MATCH(B93,Parametrage!$H:$H,0)),"")</f>
        <v/>
      </c>
      <c r="P93" s="155" t="str">
        <f>IFERROR(INDEX(Parametrage!$K:$K,MATCH(B93,Parametrage!$L:$L,0)),"")</f>
        <v/>
      </c>
      <c r="Q93" s="156"/>
      <c r="R93" s="153"/>
      <c r="S93" s="157"/>
      <c r="U93" s="150">
        <f t="shared" si="9"/>
        <v>8</v>
      </c>
      <c r="V93" s="151">
        <f t="shared" si="11"/>
        <v>45347</v>
      </c>
      <c r="W93" s="152" t="str">
        <f>+IFERROR(INDEX('Parametrage base'!$B:$B,MATCH(V93,'Parametrage base'!$C:$C,0)),"")</f>
        <v>Vacances</v>
      </c>
      <c r="X93" s="153" t="str">
        <f>IFERROR(INDEX('Parametrage base'!$H:$H,MATCH(U93,'Parametrage base'!$J:$J,0)),"")</f>
        <v/>
      </c>
      <c r="Y93" s="153" t="str">
        <f>IFERROR(INDEX('Parametrage base'!$K:$K,MATCH($U93,'Parametrage base'!$M:$M,0)),"")</f>
        <v>PFMP Tcuis</v>
      </c>
      <c r="Z93" s="153" t="str">
        <f>IFERROR(INDEX('Parametrage base'!$N:$N,MATCH($U93,'Parametrage base'!$P:$P,0)),"")</f>
        <v/>
      </c>
      <c r="AA93" s="153" t="str">
        <f>IFERROR(INDEX('Parametrage base'!$Q:$Q,MATCH($U93,'Parametrage base'!$S:$S,0)),"")</f>
        <v/>
      </c>
      <c r="AB93" s="153" t="str">
        <f>IFERROR(INDEX('Parametrage base'!$T:$T,MATCH($U93,'Parametrage base'!$V:$V,0)),"")</f>
        <v/>
      </c>
      <c r="AC93" s="153" t="str">
        <f>IFERROR(INDEX('Parametrage base'!$W:$W,MATCH($U93,'Parametrage base'!$Y:$Y,0)),"")</f>
        <v/>
      </c>
      <c r="AD93" s="153" t="str">
        <f>IFERROR(INDEX('Parametrage base'!$Z:$Z,MATCH($U93,'Parametrage base'!$AB:$AB,0)),"")</f>
        <v/>
      </c>
      <c r="AE93" s="153" t="str">
        <f>IFERROR(INDEX('Parametrage base'!$AC:$AC,MATCH($U93,'Parametrage base'!$AE:$AE,0)),"")</f>
        <v/>
      </c>
      <c r="AF93" s="153" t="str">
        <f>IFERROR(INDEX('Parametrage base'!$AF:$AF,MATCH($U93,'Parametrage base'!$AH:$AH,0)),"")</f>
        <v/>
      </c>
      <c r="AG93" s="153" t="str">
        <f>IFERROR(INDEX(Parametrage!$D:$D,MATCH(V93,Parametrage!$F:$F,0)),"")</f>
        <v/>
      </c>
      <c r="AH93" s="153" t="str">
        <f>IFERROR(INDEX(Parametrage!$I:$I,MATCH(V93,Parametrage!$J:$J,0)),"")</f>
        <v/>
      </c>
      <c r="AI93" s="154" t="str">
        <f>IFERROR(INDEX(Parametrage!$G:$G,MATCH(V93,Parametrage!$H:$H,0)),"")</f>
        <v/>
      </c>
      <c r="AJ93" s="155" t="str">
        <f>IFERROR(INDEX(Parametrage!$K:$K,MATCH(V93,Parametrage!$L:$L,0)),"")</f>
        <v/>
      </c>
      <c r="CA93" s="169"/>
      <c r="CB93" s="169"/>
      <c r="CC93" s="169"/>
      <c r="CD93" s="169"/>
    </row>
    <row r="94" spans="1:82" ht="17.45" customHeight="1" x14ac:dyDescent="0.2">
      <c r="A94" s="150">
        <f t="shared" si="8"/>
        <v>4</v>
      </c>
      <c r="B94" s="151">
        <f t="shared" si="10"/>
        <v>45317</v>
      </c>
      <c r="C94" s="152" t="str">
        <f>+IFERROR(INDEX('Parametrage base'!$B:$B,MATCH(B94,'Parametrage base'!$C:$C,0)),"")</f>
        <v/>
      </c>
      <c r="D94" s="153" t="str">
        <f>IFERROR(INDEX('Parametrage base'!H:H,MATCH(A94,'Parametrage base'!J:J,0)),"")</f>
        <v/>
      </c>
      <c r="E94" s="153" t="str">
        <f>IFERROR(INDEX('Parametrage base'!$K:$K,MATCH($A94,'Parametrage base'!$M:$M,0)),"")</f>
        <v>PFMP Tcuis</v>
      </c>
      <c r="F94" s="153" t="str">
        <f>IFERROR(INDEX('Parametrage base'!$N:$N,MATCH($A94,'Parametrage base'!$P:$P,0)),"")</f>
        <v/>
      </c>
      <c r="G94" s="153" t="str">
        <f>IFERROR(INDEX('Parametrage base'!$Q:$Q,MATCH($A94,'Parametrage base'!$S:$S,0)),"")</f>
        <v/>
      </c>
      <c r="H94" s="153" t="str">
        <f>IFERROR(INDEX('Parametrage base'!$T:$T,MATCH($A94,'Parametrage base'!$V:$V,0)),"")</f>
        <v/>
      </c>
      <c r="I94" s="153" t="str">
        <f>IFERROR(INDEX('Parametrage base'!$W:$W,MATCH($A94,'Parametrage base'!$Y:$Y,0)),"")</f>
        <v/>
      </c>
      <c r="J94" s="153" t="str">
        <f>IFERROR(INDEX('Parametrage base'!$Z:$Z,MATCH($A94,'Parametrage base'!$AB:$AB,0)),"")</f>
        <v>PFMP Tpro1</v>
      </c>
      <c r="K94" s="141" t="str">
        <f>IFERROR(INDEX('Parametrage base'!$AC:$AC,MATCH($A94,'Parametrage base'!$AE:$AE,0)),"")</f>
        <v/>
      </c>
      <c r="L94" s="153" t="str">
        <f>IFERROR(INDEX('Parametrage base'!$AF:$AF,MATCH($A94,'Parametrage base'!$AH:$AH,0)),"")</f>
        <v/>
      </c>
      <c r="M94" s="153" t="str">
        <f>IFERROR(INDEX(Parametrage!$D:$D,MATCH(B94,Parametrage!$F:$F,0)),"")</f>
        <v/>
      </c>
      <c r="N94" s="153" t="str">
        <f>IFERROR(INDEX(Parametrage!$I:$I,MATCH(B94,Parametrage!$J:$J,0)),"")</f>
        <v/>
      </c>
      <c r="O94" s="154" t="str">
        <f>IFERROR(INDEX(Parametrage!$G:$G,MATCH(B94,Parametrage!$H:$H,0)),"")</f>
        <v/>
      </c>
      <c r="P94" s="155" t="str">
        <f>IFERROR(INDEX(Parametrage!$K:$K,MATCH(B94,Parametrage!$L:$L,0)),"")</f>
        <v/>
      </c>
      <c r="Q94" s="156"/>
      <c r="R94" s="153"/>
      <c r="S94" s="157"/>
      <c r="U94" s="150">
        <f t="shared" si="9"/>
        <v>9</v>
      </c>
      <c r="V94" s="151">
        <f t="shared" si="11"/>
        <v>45348</v>
      </c>
      <c r="W94" s="152" t="str">
        <f>+IFERROR(INDEX('Parametrage base'!$B:$B,MATCH(V94,'Parametrage base'!$C:$C,0)),"")</f>
        <v>Vacances</v>
      </c>
      <c r="X94" s="153" t="str">
        <f>IFERROR(INDEX('Parametrage base'!$H:$H,MATCH(U94,'Parametrage base'!$J:$J,0)),"")</f>
        <v/>
      </c>
      <c r="Y94" s="153" t="str">
        <f>IFERROR(INDEX('Parametrage base'!$K:$K,MATCH($U94,'Parametrage base'!$M:$M,0)),"")</f>
        <v/>
      </c>
      <c r="Z94" s="153" t="str">
        <f>IFERROR(INDEX('Parametrage base'!$N:$N,MATCH($U94,'Parametrage base'!$P:$P,0)),"")</f>
        <v/>
      </c>
      <c r="AA94" s="153" t="str">
        <f>IFERROR(INDEX('Parametrage base'!$Q:$Q,MATCH($U94,'Parametrage base'!$S:$S,0)),"")</f>
        <v/>
      </c>
      <c r="AB94" s="153" t="str">
        <f>IFERROR(INDEX('Parametrage base'!$T:$T,MATCH($U94,'Parametrage base'!$V:$V,0)),"")</f>
        <v/>
      </c>
      <c r="AC94" s="153" t="str">
        <f>IFERROR(INDEX('Parametrage base'!$W:$W,MATCH($U94,'Parametrage base'!$Y:$Y,0)),"")</f>
        <v/>
      </c>
      <c r="AD94" s="153" t="str">
        <f>IFERROR(INDEX('Parametrage base'!$Z:$Z,MATCH($U94,'Parametrage base'!$AB:$AB,0)),"")</f>
        <v/>
      </c>
      <c r="AE94" s="153" t="str">
        <f>IFERROR(INDEX('Parametrage base'!$AC:$AC,MATCH($U94,'Parametrage base'!$AE:$AE,0)),"")</f>
        <v/>
      </c>
      <c r="AF94" s="153" t="str">
        <f>IFERROR(INDEX('Parametrage base'!$AF:$AF,MATCH($U94,'Parametrage base'!$AH:$AH,0)),"")</f>
        <v/>
      </c>
      <c r="AG94" s="153" t="str">
        <f>IFERROR(INDEX(Parametrage!$D:$D,MATCH(V94,Parametrage!$F:$F,0)),"")</f>
        <v/>
      </c>
      <c r="AH94" s="153" t="str">
        <f>IFERROR(INDEX(Parametrage!$I:$I,MATCH(V94,Parametrage!$J:$J,0)),"")</f>
        <v/>
      </c>
      <c r="AI94" s="154" t="str">
        <f>IFERROR(INDEX(Parametrage!$G:$G,MATCH(V94,Parametrage!$H:$H,0)),"")</f>
        <v/>
      </c>
      <c r="AJ94" s="155" t="str">
        <f>IFERROR(INDEX(Parametrage!$K:$K,MATCH(V94,Parametrage!$L:$L,0)),"")</f>
        <v/>
      </c>
      <c r="CA94" s="169"/>
      <c r="CB94" s="169"/>
      <c r="CC94" s="169"/>
      <c r="CD94" s="169"/>
    </row>
    <row r="95" spans="1:82" ht="17.45" customHeight="1" x14ac:dyDescent="0.2">
      <c r="A95" s="150">
        <f t="shared" si="8"/>
        <v>4</v>
      </c>
      <c r="B95" s="151">
        <f t="shared" si="10"/>
        <v>45318</v>
      </c>
      <c r="C95" s="152" t="str">
        <f>+IFERROR(INDEX('Parametrage base'!$B:$B,MATCH(B95,'Parametrage base'!$C:$C,0)),"")</f>
        <v/>
      </c>
      <c r="D95" s="153" t="str">
        <f>IFERROR(INDEX('Parametrage base'!H:H,MATCH(A95,'Parametrage base'!J:J,0)),"")</f>
        <v/>
      </c>
      <c r="E95" s="153" t="str">
        <f>IFERROR(INDEX('Parametrage base'!$K:$K,MATCH($A95,'Parametrage base'!$M:$M,0)),"")</f>
        <v>PFMP Tcuis</v>
      </c>
      <c r="F95" s="153" t="str">
        <f>IFERROR(INDEX('Parametrage base'!$N:$N,MATCH($A95,'Parametrage base'!$P:$P,0)),"")</f>
        <v/>
      </c>
      <c r="G95" s="153" t="str">
        <f>IFERROR(INDEX('Parametrage base'!$Q:$Q,MATCH($A95,'Parametrage base'!$S:$S,0)),"")</f>
        <v/>
      </c>
      <c r="H95" s="153" t="str">
        <f>IFERROR(INDEX('Parametrage base'!$T:$T,MATCH($A95,'Parametrage base'!$V:$V,0)),"")</f>
        <v/>
      </c>
      <c r="I95" s="153" t="str">
        <f>IFERROR(INDEX('Parametrage base'!$W:$W,MATCH($A95,'Parametrage base'!$Y:$Y,0)),"")</f>
        <v/>
      </c>
      <c r="J95" s="153" t="str">
        <f>IFERROR(INDEX('Parametrage base'!$Z:$Z,MATCH($A95,'Parametrage base'!$AB:$AB,0)),"")</f>
        <v>PFMP Tpro1</v>
      </c>
      <c r="K95" s="141" t="str">
        <f>IFERROR(INDEX('Parametrage base'!$AC:$AC,MATCH($A95,'Parametrage base'!$AE:$AE,0)),"")</f>
        <v/>
      </c>
      <c r="L95" s="153" t="str">
        <f>IFERROR(INDEX('Parametrage base'!$AF:$AF,MATCH($A95,'Parametrage base'!$AH:$AH,0)),"")</f>
        <v/>
      </c>
      <c r="M95" s="153" t="str">
        <f>IFERROR(INDEX(Parametrage!$D:$D,MATCH(B95,Parametrage!$F:$F,0)),"")</f>
        <v/>
      </c>
      <c r="N95" s="153" t="str">
        <f>IFERROR(INDEX(Parametrage!$I:$I,MATCH(B95,Parametrage!$J:$J,0)),"")</f>
        <v/>
      </c>
      <c r="O95" s="154" t="str">
        <f>IFERROR(INDEX(Parametrage!$G:$G,MATCH(B95,Parametrage!$H:$H,0)),"")</f>
        <v/>
      </c>
      <c r="P95" s="155" t="str">
        <f>IFERROR(INDEX(Parametrage!$K:$K,MATCH(B95,Parametrage!$L:$L,0)),"")</f>
        <v/>
      </c>
      <c r="Q95" s="156"/>
      <c r="R95" s="153"/>
      <c r="S95" s="157"/>
      <c r="U95" s="150">
        <f t="shared" si="9"/>
        <v>9</v>
      </c>
      <c r="V95" s="151">
        <f t="shared" si="11"/>
        <v>45349</v>
      </c>
      <c r="W95" s="152" t="str">
        <f>+IFERROR(INDEX('Parametrage base'!$B:$B,MATCH(V95,'Parametrage base'!$C:$C,0)),"")</f>
        <v>Vacances</v>
      </c>
      <c r="X95" s="153" t="str">
        <f>IFERROR(INDEX('Parametrage base'!$H:$H,MATCH(U95,'Parametrage base'!$J:$J,0)),"")</f>
        <v/>
      </c>
      <c r="Y95" s="153" t="str">
        <f>IFERROR(INDEX('Parametrage base'!$K:$K,MATCH($U95,'Parametrage base'!$M:$M,0)),"")</f>
        <v/>
      </c>
      <c r="Z95" s="153" t="str">
        <f>IFERROR(INDEX('Parametrage base'!$N:$N,MATCH($U95,'Parametrage base'!$P:$P,0)),"")</f>
        <v/>
      </c>
      <c r="AA95" s="153" t="str">
        <f>IFERROR(INDEX('Parametrage base'!$Q:$Q,MATCH($U95,'Parametrage base'!$S:$S,0)),"")</f>
        <v/>
      </c>
      <c r="AB95" s="153" t="str">
        <f>IFERROR(INDEX('Parametrage base'!$T:$T,MATCH($U95,'Parametrage base'!$V:$V,0)),"")</f>
        <v/>
      </c>
      <c r="AC95" s="153" t="str">
        <f>IFERROR(INDEX('Parametrage base'!$W:$W,MATCH($U95,'Parametrage base'!$Y:$Y,0)),"")</f>
        <v/>
      </c>
      <c r="AD95" s="153" t="str">
        <f>IFERROR(INDEX('Parametrage base'!$Z:$Z,MATCH($U95,'Parametrage base'!$AB:$AB,0)),"")</f>
        <v/>
      </c>
      <c r="AE95" s="153" t="str">
        <f>IFERROR(INDEX('Parametrage base'!$AC:$AC,MATCH($U95,'Parametrage base'!$AE:$AE,0)),"")</f>
        <v/>
      </c>
      <c r="AF95" s="153" t="str">
        <f>IFERROR(INDEX('Parametrage base'!$AF:$AF,MATCH($U95,'Parametrage base'!$AH:$AH,0)),"")</f>
        <v/>
      </c>
      <c r="AG95" s="153" t="str">
        <f>IFERROR(INDEX(Parametrage!$D:$D,MATCH(V95,Parametrage!$F:$F,0)),"")</f>
        <v/>
      </c>
      <c r="AH95" s="153" t="str">
        <f>IFERROR(INDEX(Parametrage!$I:$I,MATCH(V95,Parametrage!$J:$J,0)),"")</f>
        <v/>
      </c>
      <c r="AI95" s="154" t="str">
        <f>IFERROR(INDEX(Parametrage!$G:$G,MATCH(V95,Parametrage!$H:$H,0)),"")</f>
        <v/>
      </c>
      <c r="AJ95" s="155" t="str">
        <f>IFERROR(INDEX(Parametrage!$K:$K,MATCH(V95,Parametrage!$L:$L,0)),"")</f>
        <v/>
      </c>
      <c r="CA95" s="169"/>
      <c r="CB95" s="169"/>
      <c r="CC95" s="169"/>
      <c r="CD95" s="169"/>
    </row>
    <row r="96" spans="1:82" ht="17.45" customHeight="1" x14ac:dyDescent="0.2">
      <c r="A96" s="150">
        <f t="shared" si="8"/>
        <v>4</v>
      </c>
      <c r="B96" s="151">
        <f t="shared" si="10"/>
        <v>45319</v>
      </c>
      <c r="C96" s="152" t="str">
        <f>+IFERROR(INDEX('Parametrage base'!$B:$B,MATCH(B96,'Parametrage base'!$C:$C,0)),"")</f>
        <v/>
      </c>
      <c r="D96" s="153" t="str">
        <f>IFERROR(INDEX('Parametrage base'!H:H,MATCH(A96,'Parametrage base'!J:J,0)),"")</f>
        <v/>
      </c>
      <c r="E96" s="153" t="str">
        <f>IFERROR(INDEX('Parametrage base'!$K:$K,MATCH($A96,'Parametrage base'!$M:$M,0)),"")</f>
        <v>PFMP Tcuis</v>
      </c>
      <c r="F96" s="153" t="str">
        <f>IFERROR(INDEX('Parametrage base'!$N:$N,MATCH($A96,'Parametrage base'!$P:$P,0)),"")</f>
        <v/>
      </c>
      <c r="G96" s="153" t="str">
        <f>IFERROR(INDEX('Parametrage base'!$Q:$Q,MATCH($A96,'Parametrage base'!$S:$S,0)),"")</f>
        <v/>
      </c>
      <c r="H96" s="153" t="str">
        <f>IFERROR(INDEX('Parametrage base'!$T:$T,MATCH($A96,'Parametrage base'!$V:$V,0)),"")</f>
        <v/>
      </c>
      <c r="I96" s="153" t="str">
        <f>IFERROR(INDEX('Parametrage base'!$W:$W,MATCH($A96,'Parametrage base'!$Y:$Y,0)),"")</f>
        <v/>
      </c>
      <c r="J96" s="153" t="str">
        <f>IFERROR(INDEX('Parametrage base'!$Z:$Z,MATCH($A96,'Parametrage base'!$AB:$AB,0)),"")</f>
        <v>PFMP Tpro1</v>
      </c>
      <c r="K96" s="141" t="str">
        <f>IFERROR(INDEX('Parametrage base'!$AC:$AC,MATCH($A96,'Parametrage base'!$AE:$AE,0)),"")</f>
        <v/>
      </c>
      <c r="L96" s="153" t="str">
        <f>IFERROR(INDEX('Parametrage base'!$AF:$AF,MATCH($A96,'Parametrage base'!$AH:$AH,0)),"")</f>
        <v/>
      </c>
      <c r="M96" s="153" t="str">
        <f>IFERROR(INDEX(Parametrage!$D:$D,MATCH(B96,Parametrage!$F:$F,0)),"")</f>
        <v/>
      </c>
      <c r="N96" s="153" t="str">
        <f>IFERROR(INDEX(Parametrage!$I:$I,MATCH(B96,Parametrage!$J:$J,0)),"")</f>
        <v/>
      </c>
      <c r="O96" s="154" t="str">
        <f>IFERROR(INDEX(Parametrage!$G:$G,MATCH(B96,Parametrage!$H:$H,0)),"")</f>
        <v/>
      </c>
      <c r="P96" s="155" t="str">
        <f>IFERROR(INDEX(Parametrage!$K:$K,MATCH(B96,Parametrage!$L:$L,0)),"")</f>
        <v/>
      </c>
      <c r="Q96" s="156"/>
      <c r="R96" s="153"/>
      <c r="S96" s="157"/>
      <c r="U96" s="150">
        <f t="shared" si="9"/>
        <v>9</v>
      </c>
      <c r="V96" s="151">
        <f t="shared" si="11"/>
        <v>45350</v>
      </c>
      <c r="W96" s="152" t="str">
        <f>+IFERROR(INDEX('Parametrage base'!$B:$B,MATCH(V96,'Parametrage base'!$C:$C,0)),"")</f>
        <v>Vacances</v>
      </c>
      <c r="X96" s="153" t="str">
        <f>IFERROR(INDEX('Parametrage base'!$H:$H,MATCH(U96,'Parametrage base'!$J:$J,0)),"")</f>
        <v/>
      </c>
      <c r="Y96" s="153" t="str">
        <f>IFERROR(INDEX('Parametrage base'!$K:$K,MATCH($U96,'Parametrage base'!$M:$M,0)),"")</f>
        <v/>
      </c>
      <c r="Z96" s="153" t="str">
        <f>IFERROR(INDEX('Parametrage base'!$N:$N,MATCH($U96,'Parametrage base'!$P:$P,0)),"")</f>
        <v/>
      </c>
      <c r="AA96" s="153" t="str">
        <f>IFERROR(INDEX('Parametrage base'!$Q:$Q,MATCH($U96,'Parametrage base'!$S:$S,0)),"")</f>
        <v/>
      </c>
      <c r="AB96" s="153" t="str">
        <f>IFERROR(INDEX('Parametrage base'!$T:$T,MATCH($U96,'Parametrage base'!$V:$V,0)),"")</f>
        <v/>
      </c>
      <c r="AC96" s="153" t="str">
        <f>IFERROR(INDEX('Parametrage base'!$W:$W,MATCH($U96,'Parametrage base'!$Y:$Y,0)),"")</f>
        <v/>
      </c>
      <c r="AD96" s="153" t="str">
        <f>IFERROR(INDEX('Parametrage base'!$Z:$Z,MATCH($U96,'Parametrage base'!$AB:$AB,0)),"")</f>
        <v/>
      </c>
      <c r="AE96" s="153" t="str">
        <f>IFERROR(INDEX('Parametrage base'!$AC:$AC,MATCH($U96,'Parametrage base'!$AE:$AE,0)),"")</f>
        <v/>
      </c>
      <c r="AF96" s="153" t="str">
        <f>IFERROR(INDEX('Parametrage base'!$AF:$AF,MATCH($U96,'Parametrage base'!$AH:$AH,0)),"")</f>
        <v/>
      </c>
      <c r="AG96" s="153" t="str">
        <f>IFERROR(INDEX(Parametrage!$D:$D,MATCH(V96,Parametrage!$F:$F,0)),"")</f>
        <v/>
      </c>
      <c r="AH96" s="153" t="str">
        <f>IFERROR(INDEX(Parametrage!$I:$I,MATCH(V96,Parametrage!$J:$J,0)),"")</f>
        <v/>
      </c>
      <c r="AI96" s="154" t="str">
        <f>IFERROR(INDEX(Parametrage!$G:$G,MATCH(V96,Parametrage!$H:$H,0)),"")</f>
        <v/>
      </c>
      <c r="AJ96" s="155" t="str">
        <f>IFERROR(INDEX(Parametrage!$K:$K,MATCH(V96,Parametrage!$L:$L,0)),"")</f>
        <v/>
      </c>
      <c r="CA96" s="169"/>
      <c r="CB96" s="169"/>
      <c r="CC96" s="169"/>
      <c r="CD96" s="169"/>
    </row>
    <row r="97" spans="1:82" ht="17.45" customHeight="1" x14ac:dyDescent="0.2">
      <c r="A97" s="150">
        <f t="shared" si="8"/>
        <v>5</v>
      </c>
      <c r="B97" s="151">
        <f t="shared" si="10"/>
        <v>45320</v>
      </c>
      <c r="C97" s="152" t="str">
        <f>+IFERROR(INDEX('Parametrage base'!$B:$B,MATCH(B97,'Parametrage base'!$C:$C,0)),"")</f>
        <v/>
      </c>
      <c r="D97" s="153" t="str">
        <f>IFERROR(INDEX('Parametrage base'!H:H,MATCH(A97,'Parametrage base'!J:J,0)),"")</f>
        <v/>
      </c>
      <c r="E97" s="153" t="str">
        <f>IFERROR(INDEX('Parametrage base'!$K:$K,MATCH($A97,'Parametrage base'!$M:$M,0)),"")</f>
        <v>PFMP Tcuis</v>
      </c>
      <c r="F97" s="153" t="str">
        <f>IFERROR(INDEX('Parametrage base'!$N:$N,MATCH($A97,'Parametrage base'!$P:$P,0)),"")</f>
        <v/>
      </c>
      <c r="G97" s="153" t="str">
        <f>IFERROR(INDEX('Parametrage base'!$Q:$Q,MATCH($A97,'Parametrage base'!$S:$S,0)),"")</f>
        <v/>
      </c>
      <c r="H97" s="153" t="str">
        <f>IFERROR(INDEX('Parametrage base'!$T:$T,MATCH($A97,'Parametrage base'!$V:$V,0)),"")</f>
        <v/>
      </c>
      <c r="I97" s="153" t="str">
        <f>IFERROR(INDEX('Parametrage base'!$W:$W,MATCH($A97,'Parametrage base'!$Y:$Y,0)),"")</f>
        <v/>
      </c>
      <c r="J97" s="153" t="str">
        <f>IFERROR(INDEX('Parametrage base'!$Z:$Z,MATCH($A97,'Parametrage base'!$AB:$AB,0)),"")</f>
        <v>PFMP Tpro1</v>
      </c>
      <c r="K97" s="141" t="str">
        <f>IFERROR(INDEX('Parametrage base'!$AC:$AC,MATCH($A97,'Parametrage base'!$AE:$AE,0)),"")</f>
        <v/>
      </c>
      <c r="L97" s="153" t="str">
        <f>IFERROR(INDEX('Parametrage base'!$AF:$AF,MATCH($A97,'Parametrage base'!$AH:$AH,0)),"")</f>
        <v/>
      </c>
      <c r="M97" s="153" t="str">
        <f>IFERROR(INDEX(Parametrage!$D:$D,MATCH(B97,Parametrage!$F:$F,0)),"")</f>
        <v/>
      </c>
      <c r="N97" s="153" t="str">
        <f>IFERROR(INDEX(Parametrage!$I:$I,MATCH(B97,Parametrage!$J:$J,0)),"")</f>
        <v/>
      </c>
      <c r="O97" s="154" t="str">
        <f>IFERROR(INDEX(Parametrage!$G:$G,MATCH(B97,Parametrage!$H:$H,0)),"")</f>
        <v/>
      </c>
      <c r="P97" s="155" t="str">
        <f>IFERROR(INDEX(Parametrage!$K:$K,MATCH(B97,Parametrage!$L:$L,0)),"")</f>
        <v/>
      </c>
      <c r="Q97" s="156"/>
      <c r="R97" s="153"/>
      <c r="S97" s="157"/>
      <c r="U97" s="150">
        <f t="shared" si="9"/>
        <v>9</v>
      </c>
      <c r="V97" s="151">
        <f t="shared" si="11"/>
        <v>45351</v>
      </c>
      <c r="W97" s="152" t="str">
        <f>+IFERROR(INDEX('Parametrage base'!$B:$B,MATCH(V97,'Parametrage base'!$C:$C,0)),"")</f>
        <v>Vacances</v>
      </c>
      <c r="X97" s="153" t="str">
        <f>IFERROR(INDEX('Parametrage base'!$H:$H,MATCH(U97,'Parametrage base'!$J:$J,0)),"")</f>
        <v/>
      </c>
      <c r="Y97" s="153" t="str">
        <f>IFERROR(INDEX('Parametrage base'!$K:$K,MATCH($U97,'Parametrage base'!$M:$M,0)),"")</f>
        <v/>
      </c>
      <c r="Z97" s="153" t="str">
        <f>IFERROR(INDEX('Parametrage base'!$N:$N,MATCH($U97,'Parametrage base'!$P:$P,0)),"")</f>
        <v/>
      </c>
      <c r="AA97" s="153" t="str">
        <f>IFERROR(INDEX('Parametrage base'!$Q:$Q,MATCH($U97,'Parametrage base'!$S:$S,0)),"")</f>
        <v/>
      </c>
      <c r="AB97" s="153" t="str">
        <f>IFERROR(INDEX('Parametrage base'!$T:$T,MATCH($U97,'Parametrage base'!$V:$V,0)),"")</f>
        <v/>
      </c>
      <c r="AC97" s="153" t="str">
        <f>IFERROR(INDEX('Parametrage base'!$W:$W,MATCH($U97,'Parametrage base'!$Y:$Y,0)),"")</f>
        <v/>
      </c>
      <c r="AD97" s="153" t="str">
        <f>IFERROR(INDEX('Parametrage base'!$Z:$Z,MATCH($U97,'Parametrage base'!$AB:$AB,0)),"")</f>
        <v/>
      </c>
      <c r="AE97" s="153" t="str">
        <f>IFERROR(INDEX('Parametrage base'!$AC:$AC,MATCH($U97,'Parametrage base'!$AE:$AE,0)),"")</f>
        <v/>
      </c>
      <c r="AF97" s="153" t="str">
        <f>IFERROR(INDEX('Parametrage base'!$AF:$AF,MATCH($U97,'Parametrage base'!$AH:$AH,0)),"")</f>
        <v/>
      </c>
      <c r="AG97" s="153" t="str">
        <f>IFERROR(INDEX(Parametrage!$D:$D,MATCH(V97,Parametrage!$F:$F,0)),"")</f>
        <v/>
      </c>
      <c r="AH97" s="153" t="str">
        <f>IFERROR(INDEX(Parametrage!$I:$I,MATCH(V97,Parametrage!$J:$J,0)),"")</f>
        <v/>
      </c>
      <c r="AI97" s="154" t="str">
        <f>IFERROR(INDEX(Parametrage!$G:$G,MATCH(V97,Parametrage!$H:$H,0)),"")</f>
        <v/>
      </c>
      <c r="AJ97" s="155" t="str">
        <f>IFERROR(INDEX(Parametrage!$K:$K,MATCH(V97,Parametrage!$L:$L,0)),"")</f>
        <v/>
      </c>
      <c r="CA97" s="169"/>
      <c r="CB97" s="169"/>
      <c r="CC97" s="169"/>
      <c r="CD97" s="169"/>
    </row>
    <row r="98" spans="1:82" ht="17.45" customHeight="1" x14ac:dyDescent="0.2">
      <c r="A98" s="150">
        <f t="shared" si="8"/>
        <v>5</v>
      </c>
      <c r="B98" s="151">
        <f t="shared" si="10"/>
        <v>45321</v>
      </c>
      <c r="C98" s="152" t="str">
        <f>+IFERROR(INDEX('Parametrage base'!$B:$B,MATCH(B98,'Parametrage base'!$C:$C,0)),"")</f>
        <v/>
      </c>
      <c r="D98" s="153" t="str">
        <f>IFERROR(INDEX('Parametrage base'!H:H,MATCH(A98,'Parametrage base'!J:J,0)),"")</f>
        <v/>
      </c>
      <c r="E98" s="153" t="str">
        <f>IFERROR(INDEX('Parametrage base'!$K:$K,MATCH($A98,'Parametrage base'!$M:$M,0)),"")</f>
        <v>PFMP Tcuis</v>
      </c>
      <c r="F98" s="153" t="str">
        <f>IFERROR(INDEX('Parametrage base'!$N:$N,MATCH($A98,'Parametrage base'!$P:$P,0)),"")</f>
        <v/>
      </c>
      <c r="G98" s="153" t="str">
        <f>IFERROR(INDEX('Parametrage base'!$Q:$Q,MATCH($A98,'Parametrage base'!$S:$S,0)),"")</f>
        <v/>
      </c>
      <c r="H98" s="153" t="str">
        <f>IFERROR(INDEX('Parametrage base'!$T:$T,MATCH($A98,'Parametrage base'!$V:$V,0)),"")</f>
        <v/>
      </c>
      <c r="I98" s="153" t="str">
        <f>IFERROR(INDEX('Parametrage base'!$W:$W,MATCH($A98,'Parametrage base'!$Y:$Y,0)),"")</f>
        <v/>
      </c>
      <c r="J98" s="153" t="str">
        <f>IFERROR(INDEX('Parametrage base'!$Z:$Z,MATCH($A98,'Parametrage base'!$AB:$AB,0)),"")</f>
        <v>PFMP Tpro1</v>
      </c>
      <c r="K98" s="141" t="str">
        <f>IFERROR(INDEX('Parametrage base'!$AC:$AC,MATCH($A98,'Parametrage base'!$AE:$AE,0)),"")</f>
        <v/>
      </c>
      <c r="L98" s="153" t="str">
        <f>IFERROR(INDEX('Parametrage base'!$AF:$AF,MATCH($A98,'Parametrage base'!$AH:$AH,0)),"")</f>
        <v/>
      </c>
      <c r="M98" s="153" t="str">
        <f>IFERROR(INDEX(Parametrage!$D:$D,MATCH(B98,Parametrage!$F:$F,0)),"")</f>
        <v/>
      </c>
      <c r="N98" s="153" t="str">
        <f>IFERROR(INDEX(Parametrage!$I:$I,MATCH(B98,Parametrage!$J:$J,0)),"")</f>
        <v/>
      </c>
      <c r="O98" s="154" t="str">
        <f>IFERROR(INDEX(Parametrage!$G:$G,MATCH(B98,Parametrage!$H:$H,0)),"")</f>
        <v/>
      </c>
      <c r="P98" s="155" t="str">
        <f>IFERROR(INDEX(Parametrage!$K:$K,MATCH(B98,Parametrage!$L:$L,0)),"")</f>
        <v/>
      </c>
      <c r="Q98" s="156"/>
      <c r="R98" s="153"/>
      <c r="S98" s="157"/>
      <c r="U98" s="150" t="str">
        <f t="shared" si="9"/>
        <v/>
      </c>
      <c r="V98" s="151" t="str">
        <f t="shared" si="11"/>
        <v/>
      </c>
      <c r="W98" s="152" t="str">
        <f>+IFERROR(INDEX('Parametrage base'!$B:$B,MATCH(V98,'Parametrage base'!$C:$C,0)),"")</f>
        <v/>
      </c>
      <c r="X98" s="153" t="str">
        <f>IFERROR(INDEX('Parametrage base'!$H:$H,MATCH(U98,'Parametrage base'!$J:$J,0)),"")</f>
        <v/>
      </c>
      <c r="Y98" s="153" t="str">
        <f>IFERROR(INDEX('Parametrage base'!$K:$K,MATCH($U98,'Parametrage base'!$M:$M,0)),"")</f>
        <v/>
      </c>
      <c r="Z98" s="153" t="str">
        <f>IFERROR(INDEX('Parametrage base'!$N:$N,MATCH($U98,'Parametrage base'!$P:$P,0)),"")</f>
        <v/>
      </c>
      <c r="AA98" s="153" t="str">
        <f>IFERROR(INDEX('Parametrage base'!$Q:$Q,MATCH($U98,'Parametrage base'!$S:$S,0)),"")</f>
        <v/>
      </c>
      <c r="AB98" s="153" t="str">
        <f>IFERROR(INDEX('Parametrage base'!$T:$T,MATCH($U98,'Parametrage base'!$V:$V,0)),"")</f>
        <v/>
      </c>
      <c r="AC98" s="153" t="str">
        <f>IFERROR(INDEX('Parametrage base'!$W:$W,MATCH($U98,'Parametrage base'!$Y:$Y,0)),"")</f>
        <v/>
      </c>
      <c r="AD98" s="153" t="str">
        <f>IFERROR(INDEX('Parametrage base'!$Z:$Z,MATCH($U98,'Parametrage base'!$AB:$AB,0)),"")</f>
        <v/>
      </c>
      <c r="AE98" s="153" t="str">
        <f>IFERROR(INDEX('Parametrage base'!$AC:$AC,MATCH($U98,'Parametrage base'!$AE:$AE,0)),"")</f>
        <v/>
      </c>
      <c r="AF98" s="153" t="str">
        <f>IFERROR(INDEX('Parametrage base'!$AF:$AF,MATCH($U98,'Parametrage base'!$AH:$AH,0)),"")</f>
        <v/>
      </c>
      <c r="AG98" s="153" t="str">
        <f>IFERROR(INDEX(Parametrage!$D:$D,MATCH(V98,Parametrage!$F:$F,0)),"")</f>
        <v/>
      </c>
      <c r="AH98" s="153" t="str">
        <f>IFERROR(INDEX(Parametrage!$I:$I,MATCH(V98,Parametrage!$J:$J,0)),"")</f>
        <v/>
      </c>
      <c r="AI98" s="154" t="str">
        <f>IFERROR(INDEX(Parametrage!$G:$G,MATCH(V98,Parametrage!$H:$H,0)),"")</f>
        <v/>
      </c>
      <c r="AJ98" s="155" t="str">
        <f>IFERROR(INDEX(Parametrage!$K:$K,MATCH(V98,Parametrage!$L:$L,0)),"")</f>
        <v/>
      </c>
      <c r="CA98" s="169"/>
      <c r="CB98" s="169"/>
      <c r="CC98" s="169"/>
      <c r="CD98" s="169"/>
    </row>
    <row r="99" spans="1:82" ht="17.45" customHeight="1" thickBot="1" x14ac:dyDescent="0.25">
      <c r="A99" s="161">
        <f t="shared" si="8"/>
        <v>5</v>
      </c>
      <c r="B99" s="162">
        <f t="shared" si="10"/>
        <v>45322</v>
      </c>
      <c r="C99" s="163" t="str">
        <f>+IFERROR(INDEX('Parametrage base'!$B:$B,MATCH(B99,'Parametrage base'!$C:$C,0)),"")</f>
        <v/>
      </c>
      <c r="D99" s="164" t="str">
        <f>IFERROR(INDEX('Parametrage base'!H:H,MATCH(A99,'Parametrage base'!J:J,0)),"")</f>
        <v/>
      </c>
      <c r="E99" s="164" t="str">
        <f>IFERROR(INDEX('Parametrage base'!$K:$K,MATCH($A99,'Parametrage base'!$M:$M,0)),"")</f>
        <v>PFMP Tcuis</v>
      </c>
      <c r="F99" s="164" t="str">
        <f>IFERROR(INDEX('Parametrage base'!$N:$N,MATCH($A99,'Parametrage base'!$P:$P,0)),"")</f>
        <v/>
      </c>
      <c r="G99" s="164" t="str">
        <f>IFERROR(INDEX('Parametrage base'!$Q:$Q,MATCH($A99,'Parametrage base'!$S:$S,0)),"")</f>
        <v/>
      </c>
      <c r="H99" s="164" t="str">
        <f>IFERROR(INDEX('Parametrage base'!$T:$T,MATCH($A99,'Parametrage base'!$V:$V,0)),"")</f>
        <v/>
      </c>
      <c r="I99" s="164" t="str">
        <f>IFERROR(INDEX('Parametrage base'!$W:$W,MATCH($A99,'Parametrage base'!$Y:$Y,0)),"")</f>
        <v/>
      </c>
      <c r="J99" s="164" t="str">
        <f>IFERROR(INDEX('Parametrage base'!$Z:$Z,MATCH($A99,'Parametrage base'!$AB:$AB,0)),"")</f>
        <v>PFMP Tpro1</v>
      </c>
      <c r="K99" s="164" t="str">
        <f>IFERROR(INDEX('Parametrage base'!$AC:$AC,MATCH($A99,'Parametrage base'!$AE:$AE,0)),"")</f>
        <v/>
      </c>
      <c r="L99" s="164" t="str">
        <f>IFERROR(INDEX('Parametrage base'!$AF:$AF,MATCH($A99,'Parametrage base'!$AH:$AH,0)),"")</f>
        <v/>
      </c>
      <c r="M99" s="164" t="str">
        <f>IFERROR(INDEX(Parametrage!$D:$D,MATCH(B99,Parametrage!$F:$F,0)),"")</f>
        <v/>
      </c>
      <c r="N99" s="164" t="str">
        <f>IFERROR(INDEX(Parametrage!$I:$I,MATCH(B99,Parametrage!$J:$J,0)),"")</f>
        <v/>
      </c>
      <c r="O99" s="165" t="str">
        <f>IFERROR(INDEX(Parametrage!$G:$G,MATCH(B99,Parametrage!$H:$H,0)),"")</f>
        <v/>
      </c>
      <c r="P99" s="166" t="str">
        <f>IFERROR(INDEX(Parametrage!$K:$K,MATCH(B99,Parametrage!$L:$L,0)),"")</f>
        <v/>
      </c>
      <c r="Q99" s="167"/>
      <c r="R99" s="164"/>
      <c r="S99" s="168"/>
      <c r="U99" s="161" t="str">
        <f t="shared" si="9"/>
        <v/>
      </c>
      <c r="V99" s="162" t="str">
        <f t="shared" si="11"/>
        <v/>
      </c>
      <c r="W99" s="163" t="str">
        <f>+IFERROR(INDEX('Parametrage base'!$B:$B,MATCH(V99,'Parametrage base'!$C:$C,0)),"")</f>
        <v/>
      </c>
      <c r="X99" s="164" t="str">
        <f>IFERROR(INDEX('Parametrage base'!$H:$H,MATCH(U99,'Parametrage base'!$J:$J,0)),"")</f>
        <v/>
      </c>
      <c r="Y99" s="164" t="str">
        <f>IFERROR(INDEX('Parametrage base'!$K:$K,MATCH($U99,'Parametrage base'!$M:$M,0)),"")</f>
        <v/>
      </c>
      <c r="Z99" s="164" t="str">
        <f>IFERROR(INDEX('Parametrage base'!$N:$N,MATCH($U99,'Parametrage base'!$P:$P,0)),"")</f>
        <v/>
      </c>
      <c r="AA99" s="164" t="str">
        <f>IFERROR(INDEX('Parametrage base'!$Q:$Q,MATCH($U99,'Parametrage base'!$S:$S,0)),"")</f>
        <v/>
      </c>
      <c r="AB99" s="164" t="str">
        <f>IFERROR(INDEX('Parametrage base'!$T:$T,MATCH($U99,'Parametrage base'!$V:$V,0)),"")</f>
        <v/>
      </c>
      <c r="AC99" s="164" t="str">
        <f>IFERROR(INDEX('Parametrage base'!$W:$W,MATCH($U99,'Parametrage base'!$Y:$Y,0)),"")</f>
        <v/>
      </c>
      <c r="AD99" s="164" t="str">
        <f>IFERROR(INDEX('Parametrage base'!$Z:$Z,MATCH($U99,'Parametrage base'!$AB:$AB,0)),"")</f>
        <v/>
      </c>
      <c r="AE99" s="164" t="str">
        <f>IFERROR(INDEX('Parametrage base'!$AC:$AC,MATCH($U99,'Parametrage base'!$AE:$AE,0)),"")</f>
        <v/>
      </c>
      <c r="AF99" s="164" t="str">
        <f>IFERROR(INDEX('Parametrage base'!$AF:$AF,MATCH($U99,'Parametrage base'!$AH:$AH,0)),"")</f>
        <v/>
      </c>
      <c r="AG99" s="164" t="str">
        <f>IFERROR(INDEX(Parametrage!$D:$D,MATCH(V99,Parametrage!$F:$F,0)),"")</f>
        <v/>
      </c>
      <c r="AH99" s="164" t="str">
        <f>IFERROR(INDEX(Parametrage!$I:$I,MATCH(V99,Parametrage!$J:$J,0)),"")</f>
        <v/>
      </c>
      <c r="AI99" s="165" t="str">
        <f>IFERROR(INDEX(Parametrage!$G:$G,MATCH(V99,Parametrage!$H:$H,0)),"")</f>
        <v/>
      </c>
      <c r="AJ99" s="166" t="str">
        <f>IFERROR(INDEX(Parametrage!$K:$K,MATCH(V99,Parametrage!$L:$L,0)),"")</f>
        <v/>
      </c>
      <c r="CA99" s="169"/>
      <c r="CB99" s="169"/>
      <c r="CC99" s="169"/>
      <c r="CD99" s="169"/>
    </row>
    <row r="100" spans="1:82" ht="7.15" customHeight="1" thickBot="1" x14ac:dyDescent="0.25">
      <c r="CA100" s="169"/>
      <c r="CB100" s="169"/>
      <c r="CC100" s="169"/>
      <c r="CD100" s="169"/>
    </row>
    <row r="101" spans="1:82" ht="37.15" customHeight="1" x14ac:dyDescent="0.2">
      <c r="A101" s="129" t="s">
        <v>158</v>
      </c>
      <c r="B101" s="130">
        <f>DATE(YEAR(O1),MONTH(N1)+6,DAY(A1))</f>
        <v>2252</v>
      </c>
      <c r="C101" s="130" t="s">
        <v>1</v>
      </c>
      <c r="D101" s="131" t="s">
        <v>120</v>
      </c>
      <c r="E101" s="131" t="s">
        <v>130</v>
      </c>
      <c r="F101" s="131" t="s">
        <v>58</v>
      </c>
      <c r="G101" s="131" t="s">
        <v>74</v>
      </c>
      <c r="H101" s="131" t="s">
        <v>81</v>
      </c>
      <c r="I101" s="131" t="s">
        <v>92</v>
      </c>
      <c r="J101" s="131" t="s">
        <v>99</v>
      </c>
      <c r="K101" s="131" t="s">
        <v>109</v>
      </c>
      <c r="L101" s="131" t="s">
        <v>142</v>
      </c>
      <c r="M101" s="131" t="s">
        <v>53</v>
      </c>
      <c r="N101" s="131" t="s">
        <v>159</v>
      </c>
      <c r="O101" s="131" t="s">
        <v>55</v>
      </c>
      <c r="P101" s="134" t="s">
        <v>160</v>
      </c>
      <c r="Q101" s="135"/>
      <c r="R101" s="131"/>
      <c r="S101" s="136"/>
      <c r="T101" s="137"/>
      <c r="U101" s="129" t="s">
        <v>158</v>
      </c>
      <c r="V101" s="130">
        <f>DATE(YEAR(O1),MONTH(N1)+7,DAY(A1))</f>
        <v>2283</v>
      </c>
      <c r="W101" s="130" t="s">
        <v>1</v>
      </c>
      <c r="X101" s="131" t="s">
        <v>120</v>
      </c>
      <c r="Y101" s="131" t="s">
        <v>130</v>
      </c>
      <c r="Z101" s="131" t="s">
        <v>58</v>
      </c>
      <c r="AA101" s="131" t="s">
        <v>74</v>
      </c>
      <c r="AB101" s="131" t="s">
        <v>81</v>
      </c>
      <c r="AC101" s="131" t="s">
        <v>92</v>
      </c>
      <c r="AD101" s="131" t="s">
        <v>99</v>
      </c>
      <c r="AE101" s="131" t="s">
        <v>109</v>
      </c>
      <c r="AF101" s="131" t="s">
        <v>142</v>
      </c>
      <c r="AG101" s="131" t="s">
        <v>53</v>
      </c>
      <c r="AH101" s="131" t="s">
        <v>159</v>
      </c>
      <c r="AI101" s="131" t="s">
        <v>55</v>
      </c>
      <c r="AJ101" s="134" t="s">
        <v>160</v>
      </c>
      <c r="CA101" s="169"/>
      <c r="CB101" s="169"/>
      <c r="CC101" s="169"/>
      <c r="CD101" s="169"/>
    </row>
    <row r="102" spans="1:82" ht="16.899999999999999" customHeight="1" x14ac:dyDescent="0.2">
      <c r="A102" s="138">
        <f t="shared" ref="A102:A132" si="12">IFERROR(_xlfn.ISOWEEKNUM(B102),"")</f>
        <v>9</v>
      </c>
      <c r="B102" s="139">
        <f>DATE(O1+1,MONTH(B101),1)</f>
        <v>45352</v>
      </c>
      <c r="C102" s="140" t="str">
        <f>+IFERROR(INDEX('Parametrage base'!$B:$B,MATCH(B102,'Parametrage base'!$C:$C,0)),"")</f>
        <v>Vacances</v>
      </c>
      <c r="D102" s="141" t="str">
        <f>IFERROR(INDEX('Parametrage base'!H:H,MATCH(A102,'Parametrage base'!J:J,0)),"")</f>
        <v/>
      </c>
      <c r="E102" s="141" t="str">
        <f>IFERROR(INDEX('Parametrage base'!$K:$K,MATCH($A102,'Parametrage base'!$M:$M,0)),"")</f>
        <v/>
      </c>
      <c r="F102" s="141" t="str">
        <f>IFERROR(INDEX('Parametrage base'!$N:$N,MATCH($A102,'Parametrage base'!$P:$P,0)),"")</f>
        <v/>
      </c>
      <c r="G102" s="141" t="str">
        <f>IFERROR(INDEX('Parametrage base'!$Q:$Q,MATCH($A102,'Parametrage base'!$S:$S,0)),"")</f>
        <v/>
      </c>
      <c r="H102" s="141" t="str">
        <f>IFERROR(INDEX('Parametrage base'!$T:$T,MATCH($A102,'Parametrage base'!$V:$V,0)),"")</f>
        <v/>
      </c>
      <c r="I102" s="141" t="str">
        <f>IFERROR(INDEX('Parametrage base'!$W:$W,MATCH($A102,'Parametrage base'!$Y:$Y,0)),"")</f>
        <v/>
      </c>
      <c r="J102" s="141" t="str">
        <f>IFERROR(INDEX('Parametrage base'!$Z:$Z,MATCH($A102,'Parametrage base'!$AB:$AB,0)),"")</f>
        <v/>
      </c>
      <c r="K102" s="141" t="str">
        <f>IFERROR(INDEX('Parametrage base'!$AC:$AC,MATCH($A102,'Parametrage base'!$AE:$AE,0)),"")</f>
        <v/>
      </c>
      <c r="L102" s="141" t="str">
        <f>IFERROR(INDEX('Parametrage base'!$AF:$AF,MATCH($A102,'Parametrage base'!$AH:$AH,0)),"")</f>
        <v/>
      </c>
      <c r="M102" s="141" t="str">
        <f>IFERROR(INDEX(Parametrage!$D:$D,MATCH(B102,Parametrage!$F:$F,0)),"")</f>
        <v/>
      </c>
      <c r="N102" s="142" t="str">
        <f>IFERROR(INDEX(Parametrage!$I:$I,MATCH(B102,Parametrage!$J:$J,0)),"")</f>
        <v/>
      </c>
      <c r="O102" s="142" t="str">
        <f>IFERROR(INDEX(Parametrage!$G:$G,MATCH(B102,Parametrage!$H:$H,0)),"")</f>
        <v/>
      </c>
      <c r="P102" s="143" t="str">
        <f>IFERROR(INDEX(Parametrage!$K:$K,MATCH(B102,Parametrage!$L:$L,0)),"")</f>
        <v/>
      </c>
      <c r="Q102" s="144"/>
      <c r="R102" s="141"/>
      <c r="S102" s="145"/>
      <c r="U102" s="138">
        <f t="shared" ref="U102:U132" si="13">IFERROR(_xlfn.ISOWEEKNUM(V102),"")</f>
        <v>14</v>
      </c>
      <c r="V102" s="139">
        <f>DATE(O1+1,MONTH(V101),1)</f>
        <v>45383</v>
      </c>
      <c r="W102" s="140" t="str">
        <f>+IFERROR(INDEX('Parametrage base'!$B:$B,MATCH(V102,'Parametrage base'!$C:$C,0)),"")</f>
        <v>Férié</v>
      </c>
      <c r="X102" s="141" t="str">
        <f>IFERROR(INDEX('Parametrage base'!$H:$H,MATCH(U102,'Parametrage base'!$J:$J,0)),"")</f>
        <v/>
      </c>
      <c r="Y102" s="141" t="str">
        <f>IFERROR(INDEX('Parametrage base'!$K:$K,MATCH($U102,'Parametrage base'!$M:$M,0)),"")</f>
        <v/>
      </c>
      <c r="Z102" s="141" t="str">
        <f>IFERROR(INDEX('Parametrage base'!$N:$N,MATCH($U102,'Parametrage base'!$P:$P,0)),"")</f>
        <v/>
      </c>
      <c r="AA102" s="141" t="str">
        <f>IFERROR(INDEX('Parametrage base'!$Q:$Q,MATCH($U102,'Parametrage base'!$S:$S,0)),"")</f>
        <v/>
      </c>
      <c r="AB102" s="141" t="str">
        <f>IFERROR(INDEX('Parametrage base'!$T:$T,MATCH($U102,'Parametrage base'!$V:$V,0)),"")</f>
        <v/>
      </c>
      <c r="AC102" s="141" t="str">
        <f>IFERROR(INDEX('Parametrage base'!$W:$W,MATCH($U102,'Parametrage base'!$Y:$Y,0)),"")</f>
        <v/>
      </c>
      <c r="AD102" s="141" t="str">
        <f>IFERROR(INDEX('Parametrage base'!$Z:$Z,MATCH($U102,'Parametrage base'!$AB:$AB,0)),"")</f>
        <v/>
      </c>
      <c r="AE102" s="141" t="str">
        <f>IFERROR(INDEX('Parametrage base'!$AC:$AC,MATCH($U102,'Parametrage base'!$AE:$AE,0)),"")</f>
        <v/>
      </c>
      <c r="AF102" s="141" t="str">
        <f>IFERROR(INDEX('Parametrage base'!$AF:$AF,MATCH($U102,'Parametrage base'!$AH:$AH,0)),"")</f>
        <v/>
      </c>
      <c r="AG102" s="141" t="str">
        <f>IFERROR(INDEX(Parametrage!$D:$D,MATCH(V102,Parametrage!$F:$F,0)),"")</f>
        <v/>
      </c>
      <c r="AH102" s="142" t="str">
        <f>IFERROR(INDEX(Parametrage!$I:$I,MATCH(V102,Parametrage!$J:$J,0)),"")</f>
        <v/>
      </c>
      <c r="AI102" s="142" t="str">
        <f>IFERROR(INDEX(Parametrage!$G:$G,MATCH(V102,Parametrage!$H:$H,0)),"")</f>
        <v/>
      </c>
      <c r="AJ102" s="143" t="str">
        <f>IFERROR(INDEX(Parametrage!$K:$K,MATCH(V102,Parametrage!$L:$L,0)),"")</f>
        <v/>
      </c>
      <c r="CA102" s="169"/>
      <c r="CB102" s="169"/>
      <c r="CC102" s="169"/>
      <c r="CD102" s="169"/>
    </row>
    <row r="103" spans="1:82" ht="16.899999999999999" customHeight="1" x14ac:dyDescent="0.2">
      <c r="A103" s="150">
        <f t="shared" si="12"/>
        <v>9</v>
      </c>
      <c r="B103" s="151">
        <f>IF(B102&lt;&gt;"", IF(MONTH(B102+1)=MONTH($B$102), B102+1, ""),"")</f>
        <v>45353</v>
      </c>
      <c r="C103" s="152" t="str">
        <f>+IFERROR(INDEX('Parametrage base'!$B:$B,MATCH(B103,'Parametrage base'!$C:$C,0)),"")</f>
        <v>Vacances</v>
      </c>
      <c r="D103" s="153" t="str">
        <f>IFERROR(INDEX('Parametrage base'!H:H,MATCH(A103,'Parametrage base'!J:J,0)),"")</f>
        <v/>
      </c>
      <c r="E103" s="153" t="str">
        <f>IFERROR(INDEX('Parametrage base'!$K:$K,MATCH($A103,'Parametrage base'!$M:$M,0)),"")</f>
        <v/>
      </c>
      <c r="F103" s="153" t="str">
        <f>IFERROR(INDEX('Parametrage base'!$N:$N,MATCH($A103,'Parametrage base'!$P:$P,0)),"")</f>
        <v/>
      </c>
      <c r="G103" s="153" t="str">
        <f>IFERROR(INDEX('Parametrage base'!$Q:$Q,MATCH($A103,'Parametrage base'!$S:$S,0)),"")</f>
        <v/>
      </c>
      <c r="H103" s="153" t="str">
        <f>IFERROR(INDEX('Parametrage base'!$T:$T,MATCH($A103,'Parametrage base'!$V:$V,0)),"")</f>
        <v/>
      </c>
      <c r="I103" s="153" t="str">
        <f>IFERROR(INDEX('Parametrage base'!$W:$W,MATCH($A103,'Parametrage base'!$Y:$Y,0)),"")</f>
        <v/>
      </c>
      <c r="J103" s="153" t="str">
        <f>IFERROR(INDEX('Parametrage base'!$Z:$Z,MATCH($A103,'Parametrage base'!$AB:$AB,0)),"")</f>
        <v/>
      </c>
      <c r="K103" s="141" t="str">
        <f>IFERROR(INDEX('Parametrage base'!$AC:$AC,MATCH($A103,'Parametrage base'!$AE:$AE,0)),"")</f>
        <v/>
      </c>
      <c r="L103" s="153" t="str">
        <f>IFERROR(INDEX('Parametrage base'!$AF:$AF,MATCH($A103,'Parametrage base'!$AH:$AH,0)),"")</f>
        <v/>
      </c>
      <c r="M103" s="153" t="str">
        <f>IFERROR(INDEX(Parametrage!$D:$D,MATCH(B103,Parametrage!$F:$F,0)),"")</f>
        <v/>
      </c>
      <c r="N103" s="153" t="str">
        <f>IFERROR(INDEX(Parametrage!$I:$I,MATCH(B103,Parametrage!$J:$J,0)),"")</f>
        <v/>
      </c>
      <c r="O103" s="154" t="str">
        <f>IFERROR(INDEX(Parametrage!$G:$G,MATCH(B103,Parametrage!$H:$H,0)),"")</f>
        <v/>
      </c>
      <c r="P103" s="155" t="str">
        <f>IFERROR(INDEX(Parametrage!$K:$K,MATCH(B103,Parametrage!$L:$L,0)),"")</f>
        <v/>
      </c>
      <c r="Q103" s="156"/>
      <c r="R103" s="153"/>
      <c r="S103" s="157"/>
      <c r="U103" s="150">
        <f t="shared" si="13"/>
        <v>14</v>
      </c>
      <c r="V103" s="151">
        <f>IF(V102&lt;&gt;"", IF(MONTH(V102+1)=MONTH($V$102), V102+1, ""),"")</f>
        <v>45384</v>
      </c>
      <c r="W103" s="152" t="str">
        <f>+IFERROR(INDEX('Parametrage base'!$B:$B,MATCH(V103,'Parametrage base'!$C:$C,0)),"")</f>
        <v/>
      </c>
      <c r="X103" s="153" t="str">
        <f>IFERROR(INDEX('Parametrage base'!$H:$H,MATCH(U103,'Parametrage base'!$J:$J,0)),"")</f>
        <v/>
      </c>
      <c r="Y103" s="153" t="str">
        <f>IFERROR(INDEX('Parametrage base'!$K:$K,MATCH($U103,'Parametrage base'!$M:$M,0)),"")</f>
        <v/>
      </c>
      <c r="Z103" s="153" t="str">
        <f>IFERROR(INDEX('Parametrage base'!$N:$N,MATCH($U103,'Parametrage base'!$P:$P,0)),"")</f>
        <v/>
      </c>
      <c r="AA103" s="153" t="str">
        <f>IFERROR(INDEX('Parametrage base'!$Q:$Q,MATCH($U103,'Parametrage base'!$S:$S,0)),"")</f>
        <v/>
      </c>
      <c r="AB103" s="153" t="str">
        <f>IFERROR(INDEX('Parametrage base'!$T:$T,MATCH($U103,'Parametrage base'!$V:$V,0)),"")</f>
        <v/>
      </c>
      <c r="AC103" s="153" t="str">
        <f>IFERROR(INDEX('Parametrage base'!$W:$W,MATCH($U103,'Parametrage base'!$Y:$Y,0)),"")</f>
        <v/>
      </c>
      <c r="AD103" s="153" t="str">
        <f>IFERROR(INDEX('Parametrage base'!$Z:$Z,MATCH($U103,'Parametrage base'!$AB:$AB,0)),"")</f>
        <v/>
      </c>
      <c r="AE103" s="153" t="str">
        <f>IFERROR(INDEX('Parametrage base'!$AC:$AC,MATCH($U103,'Parametrage base'!$AE:$AE,0)),"")</f>
        <v/>
      </c>
      <c r="AF103" s="153" t="str">
        <f>IFERROR(INDEX('Parametrage base'!$AF:$AF,MATCH($U103,'Parametrage base'!$AH:$AH,0)),"")</f>
        <v/>
      </c>
      <c r="AG103" s="153" t="str">
        <f>IFERROR(INDEX(Parametrage!$D:$D,MATCH(V103,Parametrage!$F:$F,0)),"")</f>
        <v/>
      </c>
      <c r="AH103" s="153" t="str">
        <f>IFERROR(INDEX(Parametrage!$I:$I,MATCH(V103,Parametrage!$J:$J,0)),"")</f>
        <v/>
      </c>
      <c r="AI103" s="154" t="str">
        <f>IFERROR(INDEX(Parametrage!$G:$G,MATCH(V103,Parametrage!$H:$H,0)),"")</f>
        <v/>
      </c>
      <c r="AJ103" s="155" t="str">
        <f>IFERROR(INDEX(Parametrage!$K:$K,MATCH(V103,Parametrage!$L:$L,0)),"")</f>
        <v/>
      </c>
      <c r="CA103" s="169"/>
      <c r="CB103" s="169"/>
      <c r="CC103" s="169"/>
      <c r="CD103" s="169"/>
    </row>
    <row r="104" spans="1:82" ht="16.899999999999999" customHeight="1" x14ac:dyDescent="0.2">
      <c r="A104" s="150">
        <f t="shared" si="12"/>
        <v>9</v>
      </c>
      <c r="B104" s="151">
        <f t="shared" ref="B104:B132" si="14">IF(B103&lt;&gt;"", IF(MONTH(B103+1)=MONTH($B$102), B103+1, ""),"")</f>
        <v>45354</v>
      </c>
      <c r="C104" s="152" t="str">
        <f>+IFERROR(INDEX('Parametrage base'!$B:$B,MATCH(B104,'Parametrage base'!$C:$C,0)),"")</f>
        <v>Vacances</v>
      </c>
      <c r="D104" s="153" t="str">
        <f>IFERROR(INDEX('Parametrage base'!H:H,MATCH(A104,'Parametrage base'!J:J,0)),"")</f>
        <v/>
      </c>
      <c r="E104" s="153" t="str">
        <f>IFERROR(INDEX('Parametrage base'!$K:$K,MATCH($A104,'Parametrage base'!$M:$M,0)),"")</f>
        <v/>
      </c>
      <c r="F104" s="153" t="str">
        <f>IFERROR(INDEX('Parametrage base'!$N:$N,MATCH($A104,'Parametrage base'!$P:$P,0)),"")</f>
        <v/>
      </c>
      <c r="G104" s="153" t="str">
        <f>IFERROR(INDEX('Parametrage base'!$Q:$Q,MATCH($A104,'Parametrage base'!$S:$S,0)),"")</f>
        <v/>
      </c>
      <c r="H104" s="153" t="str">
        <f>IFERROR(INDEX('Parametrage base'!$T:$T,MATCH($A104,'Parametrage base'!$V:$V,0)),"")</f>
        <v/>
      </c>
      <c r="I104" s="153" t="str">
        <f>IFERROR(INDEX('Parametrage base'!$W:$W,MATCH($A104,'Parametrage base'!$Y:$Y,0)),"")</f>
        <v/>
      </c>
      <c r="J104" s="153" t="str">
        <f>IFERROR(INDEX('Parametrage base'!$Z:$Z,MATCH($A104,'Parametrage base'!$AB:$AB,0)),"")</f>
        <v/>
      </c>
      <c r="K104" s="141" t="str">
        <f>IFERROR(INDEX('Parametrage base'!$AC:$AC,MATCH($A104,'Parametrage base'!$AE:$AE,0)),"")</f>
        <v/>
      </c>
      <c r="L104" s="153" t="str">
        <f>IFERROR(INDEX('Parametrage base'!$AF:$AF,MATCH($A104,'Parametrage base'!$AH:$AH,0)),"")</f>
        <v/>
      </c>
      <c r="M104" s="153" t="str">
        <f>IFERROR(INDEX(Parametrage!$D:$D,MATCH(B104,Parametrage!$F:$F,0)),"")</f>
        <v/>
      </c>
      <c r="N104" s="153" t="str">
        <f>IFERROR(INDEX(Parametrage!$I:$I,MATCH(B104,Parametrage!$J:$J,0)),"")</f>
        <v/>
      </c>
      <c r="O104" s="154" t="str">
        <f>IFERROR(INDEX(Parametrage!$G:$G,MATCH(B104,Parametrage!$H:$H,0)),"")</f>
        <v/>
      </c>
      <c r="P104" s="155" t="str">
        <f>IFERROR(INDEX(Parametrage!$K:$K,MATCH(B104,Parametrage!$L:$L,0)),"")</f>
        <v/>
      </c>
      <c r="Q104" s="156"/>
      <c r="R104" s="153"/>
      <c r="S104" s="157"/>
      <c r="U104" s="150">
        <f t="shared" si="13"/>
        <v>14</v>
      </c>
      <c r="V104" s="151">
        <f t="shared" ref="V104:V132" si="15">IF(V103&lt;&gt;"", IF(MONTH(V103+1)=MONTH($V$102), V103+1, ""),"")</f>
        <v>45385</v>
      </c>
      <c r="W104" s="152" t="str">
        <f>+IFERROR(INDEX('Parametrage base'!$B:$B,MATCH(V104,'Parametrage base'!$C:$C,0)),"")</f>
        <v/>
      </c>
      <c r="X104" s="153" t="str">
        <f>IFERROR(INDEX('Parametrage base'!$H:$H,MATCH(U104,'Parametrage base'!$J:$J,0)),"")</f>
        <v/>
      </c>
      <c r="Y104" s="153" t="str">
        <f>IFERROR(INDEX('Parametrage base'!$K:$K,MATCH($U104,'Parametrage base'!$M:$M,0)),"")</f>
        <v/>
      </c>
      <c r="Z104" s="153" t="str">
        <f>IFERROR(INDEX('Parametrage base'!$N:$N,MATCH($U104,'Parametrage base'!$P:$P,0)),"")</f>
        <v/>
      </c>
      <c r="AA104" s="153" t="str">
        <f>IFERROR(INDEX('Parametrage base'!$Q:$Q,MATCH($U104,'Parametrage base'!$S:$S,0)),"")</f>
        <v/>
      </c>
      <c r="AB104" s="153" t="str">
        <f>IFERROR(INDEX('Parametrage base'!$T:$T,MATCH($U104,'Parametrage base'!$V:$V,0)),"")</f>
        <v/>
      </c>
      <c r="AC104" s="153" t="str">
        <f>IFERROR(INDEX('Parametrage base'!$W:$W,MATCH($U104,'Parametrage base'!$Y:$Y,0)),"")</f>
        <v/>
      </c>
      <c r="AD104" s="153" t="str">
        <f>IFERROR(INDEX('Parametrage base'!$Z:$Z,MATCH($U104,'Parametrage base'!$AB:$AB,0)),"")</f>
        <v/>
      </c>
      <c r="AE104" s="153" t="str">
        <f>IFERROR(INDEX('Parametrage base'!$AC:$AC,MATCH($U104,'Parametrage base'!$AE:$AE,0)),"")</f>
        <v/>
      </c>
      <c r="AF104" s="153" t="str">
        <f>IFERROR(INDEX('Parametrage base'!$AF:$AF,MATCH($U104,'Parametrage base'!$AH:$AH,0)),"")</f>
        <v/>
      </c>
      <c r="AG104" s="153" t="str">
        <f>IFERROR(INDEX(Parametrage!$D:$D,MATCH(V104,Parametrage!$F:$F,0)),"")</f>
        <v/>
      </c>
      <c r="AH104" s="153" t="str">
        <f>IFERROR(INDEX(Parametrage!$I:$I,MATCH(V104,Parametrage!$J:$J,0)),"")</f>
        <v/>
      </c>
      <c r="AI104" s="154" t="str">
        <f>IFERROR(INDEX(Parametrage!$G:$G,MATCH(V104,Parametrage!$H:$H,0)),"")</f>
        <v/>
      </c>
      <c r="AJ104" s="155" t="str">
        <f>IFERROR(INDEX(Parametrage!$K:$K,MATCH(V104,Parametrage!$L:$L,0)),"")</f>
        <v/>
      </c>
      <c r="CA104" s="169"/>
      <c r="CB104" s="169"/>
      <c r="CC104" s="169"/>
      <c r="CD104" s="169"/>
    </row>
    <row r="105" spans="1:82" ht="16.899999999999999" customHeight="1" x14ac:dyDescent="0.2">
      <c r="A105" s="150">
        <f t="shared" si="12"/>
        <v>10</v>
      </c>
      <c r="B105" s="151">
        <f t="shared" si="14"/>
        <v>45355</v>
      </c>
      <c r="C105" s="152" t="str">
        <f>+IFERROR(INDEX('Parametrage base'!$B:$B,MATCH(B105,'Parametrage base'!$C:$C,0)),"")</f>
        <v/>
      </c>
      <c r="D105" s="153" t="str">
        <f>IFERROR(INDEX('Parametrage base'!H:H,MATCH(A105,'Parametrage base'!J:J,0)),"")</f>
        <v/>
      </c>
      <c r="E105" s="153" t="str">
        <f>IFERROR(INDEX('Parametrage base'!$K:$K,MATCH($A105,'Parametrage base'!$M:$M,0)),"")</f>
        <v/>
      </c>
      <c r="F105" s="153" t="str">
        <f>IFERROR(INDEX('Parametrage base'!$N:$N,MATCH($A105,'Parametrage base'!$P:$P,0)),"")</f>
        <v/>
      </c>
      <c r="G105" s="153" t="str">
        <f>IFERROR(INDEX('Parametrage base'!$Q:$Q,MATCH($A105,'Parametrage base'!$S:$S,0)),"")</f>
        <v/>
      </c>
      <c r="H105" s="153" t="str">
        <f>IFERROR(INDEX('Parametrage base'!$T:$T,MATCH($A105,'Parametrage base'!$V:$V,0)),"")</f>
        <v>PFMP 1pro1</v>
      </c>
      <c r="I105" s="153" t="str">
        <f>IFERROR(INDEX('Parametrage base'!$W:$W,MATCH($A105,'Parametrage base'!$Y:$Y,0)),"")</f>
        <v>PFMP 1pro2</v>
      </c>
      <c r="J105" s="153" t="str">
        <f>IFERROR(INDEX('Parametrage base'!$Z:$Z,MATCH($A105,'Parametrage base'!$AB:$AB,0)),"")</f>
        <v/>
      </c>
      <c r="K105" s="141" t="str">
        <f>IFERROR(INDEX('Parametrage base'!$AC:$AC,MATCH($A105,'Parametrage base'!$AE:$AE,0)),"")</f>
        <v/>
      </c>
      <c r="L105" s="153" t="str">
        <f>IFERROR(INDEX('Parametrage base'!$AF:$AF,MATCH($A105,'Parametrage base'!$AH:$AH,0)),"")</f>
        <v>PFMP MCCDR</v>
      </c>
      <c r="M105" s="153" t="str">
        <f>IFERROR(INDEX(Parametrage!$D:$D,MATCH(B105,Parametrage!$F:$F,0)),"")</f>
        <v/>
      </c>
      <c r="N105" s="153" t="str">
        <f>IFERROR(INDEX(Parametrage!$I:$I,MATCH(B105,Parametrage!$J:$J,0)),"")</f>
        <v/>
      </c>
      <c r="O105" s="154" t="str">
        <f>IFERROR(INDEX(Parametrage!$G:$G,MATCH(B105,Parametrage!$H:$H,0)),"")</f>
        <v/>
      </c>
      <c r="P105" s="155" t="str">
        <f>IFERROR(INDEX(Parametrage!$K:$K,MATCH(B105,Parametrage!$L:$L,0)),"")</f>
        <v/>
      </c>
      <c r="Q105" s="156"/>
      <c r="R105" s="153"/>
      <c r="S105" s="157"/>
      <c r="U105" s="150">
        <f t="shared" si="13"/>
        <v>14</v>
      </c>
      <c r="V105" s="151">
        <f t="shared" si="15"/>
        <v>45386</v>
      </c>
      <c r="W105" s="152" t="str">
        <f>+IFERROR(INDEX('Parametrage base'!$B:$B,MATCH(V105,'Parametrage base'!$C:$C,0)),"")</f>
        <v/>
      </c>
      <c r="X105" s="153" t="str">
        <f>IFERROR(INDEX('Parametrage base'!$H:$H,MATCH(U105,'Parametrage base'!$J:$J,0)),"")</f>
        <v/>
      </c>
      <c r="Y105" s="153" t="str">
        <f>IFERROR(INDEX('Parametrage base'!$K:$K,MATCH($U105,'Parametrage base'!$M:$M,0)),"")</f>
        <v/>
      </c>
      <c r="Z105" s="153" t="str">
        <f>IFERROR(INDEX('Parametrage base'!$N:$N,MATCH($U105,'Parametrage base'!$P:$P,0)),"")</f>
        <v/>
      </c>
      <c r="AA105" s="153" t="str">
        <f>IFERROR(INDEX('Parametrage base'!$Q:$Q,MATCH($U105,'Parametrage base'!$S:$S,0)),"")</f>
        <v/>
      </c>
      <c r="AB105" s="153" t="str">
        <f>IFERROR(INDEX('Parametrage base'!$T:$T,MATCH($U105,'Parametrage base'!$V:$V,0)),"")</f>
        <v/>
      </c>
      <c r="AC105" s="153" t="str">
        <f>IFERROR(INDEX('Parametrage base'!$W:$W,MATCH($U105,'Parametrage base'!$Y:$Y,0)),"")</f>
        <v/>
      </c>
      <c r="AD105" s="153" t="str">
        <f>IFERROR(INDEX('Parametrage base'!$Z:$Z,MATCH($U105,'Parametrage base'!$AB:$AB,0)),"")</f>
        <v/>
      </c>
      <c r="AE105" s="153" t="str">
        <f>IFERROR(INDEX('Parametrage base'!$AC:$AC,MATCH($U105,'Parametrage base'!$AE:$AE,0)),"")</f>
        <v/>
      </c>
      <c r="AF105" s="153" t="str">
        <f>IFERROR(INDEX('Parametrage base'!$AF:$AF,MATCH($U105,'Parametrage base'!$AH:$AH,0)),"")</f>
        <v/>
      </c>
      <c r="AG105" s="153" t="str">
        <f>IFERROR(INDEX(Parametrage!$D:$D,MATCH(V105,Parametrage!$F:$F,0)),"")</f>
        <v/>
      </c>
      <c r="AH105" s="153" t="str">
        <f>IFERROR(INDEX(Parametrage!$I:$I,MATCH(V105,Parametrage!$J:$J,0)),"")</f>
        <v/>
      </c>
      <c r="AI105" s="154" t="str">
        <f>IFERROR(INDEX(Parametrage!$G:$G,MATCH(V105,Parametrage!$H:$H,0)),"")</f>
        <v/>
      </c>
      <c r="AJ105" s="155" t="str">
        <f>IFERROR(INDEX(Parametrage!$K:$K,MATCH(V105,Parametrage!$L:$L,0)),"")</f>
        <v/>
      </c>
      <c r="CA105" s="169"/>
      <c r="CB105" s="169"/>
      <c r="CC105" s="169"/>
      <c r="CD105" s="169"/>
    </row>
    <row r="106" spans="1:82" ht="16.899999999999999" customHeight="1" x14ac:dyDescent="0.2">
      <c r="A106" s="150">
        <f t="shared" si="12"/>
        <v>10</v>
      </c>
      <c r="B106" s="151">
        <f t="shared" si="14"/>
        <v>45356</v>
      </c>
      <c r="C106" s="152" t="str">
        <f>+IFERROR(INDEX('Parametrage base'!$B:$B,MATCH(B106,'Parametrage base'!$C:$C,0)),"")</f>
        <v/>
      </c>
      <c r="D106" s="153" t="str">
        <f>IFERROR(INDEX('Parametrage base'!H:H,MATCH(A106,'Parametrage base'!J:J,0)),"")</f>
        <v/>
      </c>
      <c r="E106" s="153" t="str">
        <f>IFERROR(INDEX('Parametrage base'!$K:$K,MATCH($A106,'Parametrage base'!$M:$M,0)),"")</f>
        <v/>
      </c>
      <c r="F106" s="153" t="str">
        <f>IFERROR(INDEX('Parametrage base'!$N:$N,MATCH($A106,'Parametrage base'!$P:$P,0)),"")</f>
        <v/>
      </c>
      <c r="G106" s="153" t="str">
        <f>IFERROR(INDEX('Parametrage base'!$Q:$Q,MATCH($A106,'Parametrage base'!$S:$S,0)),"")</f>
        <v/>
      </c>
      <c r="H106" s="153" t="str">
        <f>IFERROR(INDEX('Parametrage base'!$T:$T,MATCH($A106,'Parametrage base'!$V:$V,0)),"")</f>
        <v>PFMP 1pro1</v>
      </c>
      <c r="I106" s="153" t="str">
        <f>IFERROR(INDEX('Parametrage base'!$W:$W,MATCH($A106,'Parametrage base'!$Y:$Y,0)),"")</f>
        <v>PFMP 1pro2</v>
      </c>
      <c r="J106" s="153" t="str">
        <f>IFERROR(INDEX('Parametrage base'!$Z:$Z,MATCH($A106,'Parametrage base'!$AB:$AB,0)),"")</f>
        <v/>
      </c>
      <c r="K106" s="141" t="str">
        <f>IFERROR(INDEX('Parametrage base'!$AC:$AC,MATCH($A106,'Parametrage base'!$AE:$AE,0)),"")</f>
        <v/>
      </c>
      <c r="L106" s="153" t="str">
        <f>IFERROR(INDEX('Parametrage base'!$AF:$AF,MATCH($A106,'Parametrage base'!$AH:$AH,0)),"")</f>
        <v>PFMP MCCDR</v>
      </c>
      <c r="M106" s="153" t="str">
        <f>IFERROR(INDEX(Parametrage!$D:$D,MATCH(B106,Parametrage!$F:$F,0)),"")</f>
        <v/>
      </c>
      <c r="N106" s="153" t="str">
        <f>IFERROR(INDEX(Parametrage!$I:$I,MATCH(B106,Parametrage!$J:$J,0)),"")</f>
        <v/>
      </c>
      <c r="O106" s="154" t="str">
        <f>IFERROR(INDEX(Parametrage!$G:$G,MATCH(B106,Parametrage!$H:$H,0)),"")</f>
        <v/>
      </c>
      <c r="P106" s="155" t="str">
        <f>IFERROR(INDEX(Parametrage!$K:$K,MATCH(B106,Parametrage!$L:$L,0)),"")</f>
        <v/>
      </c>
      <c r="Q106" s="156"/>
      <c r="R106" s="153"/>
      <c r="S106" s="157"/>
      <c r="U106" s="150">
        <f t="shared" si="13"/>
        <v>14</v>
      </c>
      <c r="V106" s="151">
        <f t="shared" si="15"/>
        <v>45387</v>
      </c>
      <c r="W106" s="152" t="str">
        <f>+IFERROR(INDEX('Parametrage base'!$B:$B,MATCH(V106,'Parametrage base'!$C:$C,0)),"")</f>
        <v/>
      </c>
      <c r="X106" s="153" t="str">
        <f>IFERROR(INDEX('Parametrage base'!$H:$H,MATCH(U106,'Parametrage base'!$J:$J,0)),"")</f>
        <v/>
      </c>
      <c r="Y106" s="153" t="str">
        <f>IFERROR(INDEX('Parametrage base'!$K:$K,MATCH($U106,'Parametrage base'!$M:$M,0)),"")</f>
        <v/>
      </c>
      <c r="Z106" s="153" t="str">
        <f>IFERROR(INDEX('Parametrage base'!$N:$N,MATCH($U106,'Parametrage base'!$P:$P,0)),"")</f>
        <v/>
      </c>
      <c r="AA106" s="153" t="str">
        <f>IFERROR(INDEX('Parametrage base'!$Q:$Q,MATCH($U106,'Parametrage base'!$S:$S,0)),"")</f>
        <v/>
      </c>
      <c r="AB106" s="153" t="str">
        <f>IFERROR(INDEX('Parametrage base'!$T:$T,MATCH($U106,'Parametrage base'!$V:$V,0)),"")</f>
        <v/>
      </c>
      <c r="AC106" s="153" t="str">
        <f>IFERROR(INDEX('Parametrage base'!$W:$W,MATCH($U106,'Parametrage base'!$Y:$Y,0)),"")</f>
        <v/>
      </c>
      <c r="AD106" s="153" t="str">
        <f>IFERROR(INDEX('Parametrage base'!$Z:$Z,MATCH($U106,'Parametrage base'!$AB:$AB,0)),"")</f>
        <v/>
      </c>
      <c r="AE106" s="153" t="str">
        <f>IFERROR(INDEX('Parametrage base'!$AC:$AC,MATCH($U106,'Parametrage base'!$AE:$AE,0)),"")</f>
        <v/>
      </c>
      <c r="AF106" s="153" t="str">
        <f>IFERROR(INDEX('Parametrage base'!$AF:$AF,MATCH($U106,'Parametrage base'!$AH:$AH,0)),"")</f>
        <v/>
      </c>
      <c r="AG106" s="153" t="str">
        <f>IFERROR(INDEX(Parametrage!$D:$D,MATCH(V106,Parametrage!$F:$F,0)),"")</f>
        <v/>
      </c>
      <c r="AH106" s="153" t="str">
        <f>IFERROR(INDEX(Parametrage!$I:$I,MATCH(V106,Parametrage!$J:$J,0)),"")</f>
        <v/>
      </c>
      <c r="AI106" s="154" t="str">
        <f>IFERROR(INDEX(Parametrage!$G:$G,MATCH(V106,Parametrage!$H:$H,0)),"")</f>
        <v/>
      </c>
      <c r="AJ106" s="155" t="str">
        <f>IFERROR(INDEX(Parametrage!$K:$K,MATCH(V106,Parametrage!$L:$L,0)),"")</f>
        <v/>
      </c>
      <c r="CA106" s="169"/>
      <c r="CB106" s="169"/>
      <c r="CC106" s="169"/>
      <c r="CD106" s="169"/>
    </row>
    <row r="107" spans="1:82" ht="16.899999999999999" customHeight="1" x14ac:dyDescent="0.2">
      <c r="A107" s="150">
        <f t="shared" si="12"/>
        <v>10</v>
      </c>
      <c r="B107" s="151">
        <f t="shared" si="14"/>
        <v>45357</v>
      </c>
      <c r="C107" s="152" t="str">
        <f>+IFERROR(INDEX('Parametrage base'!$B:$B,MATCH(B107,'Parametrage base'!$C:$C,0)),"")</f>
        <v/>
      </c>
      <c r="D107" s="153" t="str">
        <f>IFERROR(INDEX('Parametrage base'!H:H,MATCH(A107,'Parametrage base'!J:J,0)),"")</f>
        <v/>
      </c>
      <c r="E107" s="153" t="str">
        <f>IFERROR(INDEX('Parametrage base'!$K:$K,MATCH($A107,'Parametrage base'!$M:$M,0)),"")</f>
        <v/>
      </c>
      <c r="F107" s="153" t="str">
        <f>IFERROR(INDEX('Parametrage base'!$N:$N,MATCH($A107,'Parametrage base'!$P:$P,0)),"")</f>
        <v/>
      </c>
      <c r="G107" s="153" t="str">
        <f>IFERROR(INDEX('Parametrage base'!$Q:$Q,MATCH($A107,'Parametrage base'!$S:$S,0)),"")</f>
        <v/>
      </c>
      <c r="H107" s="153" t="str">
        <f>IFERROR(INDEX('Parametrage base'!$T:$T,MATCH($A107,'Parametrage base'!$V:$V,0)),"")</f>
        <v>PFMP 1pro1</v>
      </c>
      <c r="I107" s="153" t="str">
        <f>IFERROR(INDEX('Parametrage base'!$W:$W,MATCH($A107,'Parametrage base'!$Y:$Y,0)),"")</f>
        <v>PFMP 1pro2</v>
      </c>
      <c r="J107" s="153" t="str">
        <f>IFERROR(INDEX('Parametrage base'!$Z:$Z,MATCH($A107,'Parametrage base'!$AB:$AB,0)),"")</f>
        <v/>
      </c>
      <c r="K107" s="141" t="str">
        <f>IFERROR(INDEX('Parametrage base'!$AC:$AC,MATCH($A107,'Parametrage base'!$AE:$AE,0)),"")</f>
        <v/>
      </c>
      <c r="L107" s="153" t="str">
        <f>IFERROR(INDEX('Parametrage base'!$AF:$AF,MATCH($A107,'Parametrage base'!$AH:$AH,0)),"")</f>
        <v>PFMP MCCDR</v>
      </c>
      <c r="M107" s="153" t="str">
        <f>IFERROR(INDEX(Parametrage!$D:$D,MATCH(B107,Parametrage!$F:$F,0)),"")</f>
        <v/>
      </c>
      <c r="N107" s="153" t="str">
        <f>IFERROR(INDEX(Parametrage!$I:$I,MATCH(B107,Parametrage!$J:$J,0)),"")</f>
        <v/>
      </c>
      <c r="O107" s="154" t="str">
        <f>IFERROR(INDEX(Parametrage!$G:$G,MATCH(B107,Parametrage!$H:$H,0)),"")</f>
        <v/>
      </c>
      <c r="P107" s="155" t="str">
        <f>IFERROR(INDEX(Parametrage!$K:$K,MATCH(B107,Parametrage!$L:$L,0)),"")</f>
        <v/>
      </c>
      <c r="Q107" s="156"/>
      <c r="R107" s="153"/>
      <c r="S107" s="157"/>
      <c r="U107" s="150">
        <f t="shared" si="13"/>
        <v>14</v>
      </c>
      <c r="V107" s="151">
        <f t="shared" si="15"/>
        <v>45388</v>
      </c>
      <c r="W107" s="152" t="str">
        <f>+IFERROR(INDEX('Parametrage base'!$B:$B,MATCH(V107,'Parametrage base'!$C:$C,0)),"")</f>
        <v/>
      </c>
      <c r="X107" s="153" t="str">
        <f>IFERROR(INDEX('Parametrage base'!$H:$H,MATCH(U107,'Parametrage base'!$J:$J,0)),"")</f>
        <v/>
      </c>
      <c r="Y107" s="153" t="str">
        <f>IFERROR(INDEX('Parametrage base'!$K:$K,MATCH($U107,'Parametrage base'!$M:$M,0)),"")</f>
        <v/>
      </c>
      <c r="Z107" s="153" t="str">
        <f>IFERROR(INDEX('Parametrage base'!$N:$N,MATCH($U107,'Parametrage base'!$P:$P,0)),"")</f>
        <v/>
      </c>
      <c r="AA107" s="153" t="str">
        <f>IFERROR(INDEX('Parametrage base'!$Q:$Q,MATCH($U107,'Parametrage base'!$S:$S,0)),"")</f>
        <v/>
      </c>
      <c r="AB107" s="153" t="str">
        <f>IFERROR(INDEX('Parametrage base'!$T:$T,MATCH($U107,'Parametrage base'!$V:$V,0)),"")</f>
        <v/>
      </c>
      <c r="AC107" s="153" t="str">
        <f>IFERROR(INDEX('Parametrage base'!$W:$W,MATCH($U107,'Parametrage base'!$Y:$Y,0)),"")</f>
        <v/>
      </c>
      <c r="AD107" s="153" t="str">
        <f>IFERROR(INDEX('Parametrage base'!$Z:$Z,MATCH($U107,'Parametrage base'!$AB:$AB,0)),"")</f>
        <v/>
      </c>
      <c r="AE107" s="153" t="str">
        <f>IFERROR(INDEX('Parametrage base'!$AC:$AC,MATCH($U107,'Parametrage base'!$AE:$AE,0)),"")</f>
        <v/>
      </c>
      <c r="AF107" s="153" t="str">
        <f>IFERROR(INDEX('Parametrage base'!$AF:$AF,MATCH($U107,'Parametrage base'!$AH:$AH,0)),"")</f>
        <v/>
      </c>
      <c r="AG107" s="153" t="str">
        <f>IFERROR(INDEX(Parametrage!$D:$D,MATCH(V107,Parametrage!$F:$F,0)),"")</f>
        <v/>
      </c>
      <c r="AH107" s="153" t="str">
        <f>IFERROR(INDEX(Parametrage!$I:$I,MATCH(V107,Parametrage!$J:$J,0)),"")</f>
        <v/>
      </c>
      <c r="AI107" s="154" t="str">
        <f>IFERROR(INDEX(Parametrage!$G:$G,MATCH(V107,Parametrage!$H:$H,0)),"")</f>
        <v/>
      </c>
      <c r="AJ107" s="155" t="str">
        <f>IFERROR(INDEX(Parametrage!$K:$K,MATCH(V107,Parametrage!$L:$L,0)),"")</f>
        <v/>
      </c>
      <c r="CA107" s="169"/>
      <c r="CB107" s="169"/>
      <c r="CC107" s="169"/>
      <c r="CD107" s="169"/>
    </row>
    <row r="108" spans="1:82" ht="16.899999999999999" customHeight="1" x14ac:dyDescent="0.2">
      <c r="A108" s="150">
        <f t="shared" si="12"/>
        <v>10</v>
      </c>
      <c r="B108" s="151">
        <f t="shared" si="14"/>
        <v>45358</v>
      </c>
      <c r="C108" s="152" t="str">
        <f>+IFERROR(INDEX('Parametrage base'!$B:$B,MATCH(B108,'Parametrage base'!$C:$C,0)),"")</f>
        <v/>
      </c>
      <c r="D108" s="153" t="str">
        <f>IFERROR(INDEX('Parametrage base'!H:H,MATCH(A108,'Parametrage base'!J:J,0)),"")</f>
        <v/>
      </c>
      <c r="E108" s="153" t="str">
        <f>IFERROR(INDEX('Parametrage base'!$K:$K,MATCH($A108,'Parametrage base'!$M:$M,0)),"")</f>
        <v/>
      </c>
      <c r="F108" s="153" t="str">
        <f>IFERROR(INDEX('Parametrage base'!$N:$N,MATCH($A108,'Parametrage base'!$P:$P,0)),"")</f>
        <v/>
      </c>
      <c r="G108" s="153" t="str">
        <f>IFERROR(INDEX('Parametrage base'!$Q:$Q,MATCH($A108,'Parametrage base'!$S:$S,0)),"")</f>
        <v/>
      </c>
      <c r="H108" s="153" t="str">
        <f>IFERROR(INDEX('Parametrage base'!$T:$T,MATCH($A108,'Parametrage base'!$V:$V,0)),"")</f>
        <v>PFMP 1pro1</v>
      </c>
      <c r="I108" s="153" t="str">
        <f>IFERROR(INDEX('Parametrage base'!$W:$W,MATCH($A108,'Parametrage base'!$Y:$Y,0)),"")</f>
        <v>PFMP 1pro2</v>
      </c>
      <c r="J108" s="153" t="str">
        <f>IFERROR(INDEX('Parametrage base'!$Z:$Z,MATCH($A108,'Parametrage base'!$AB:$AB,0)),"")</f>
        <v/>
      </c>
      <c r="K108" s="141" t="str">
        <f>IFERROR(INDEX('Parametrage base'!$AC:$AC,MATCH($A108,'Parametrage base'!$AE:$AE,0)),"")</f>
        <v/>
      </c>
      <c r="L108" s="153" t="str">
        <f>IFERROR(INDEX('Parametrage base'!$AF:$AF,MATCH($A108,'Parametrage base'!$AH:$AH,0)),"")</f>
        <v>PFMP MCCDR</v>
      </c>
      <c r="M108" s="153" t="str">
        <f>IFERROR(INDEX(Parametrage!$D:$D,MATCH(B108,Parametrage!$F:$F,0)),"")</f>
        <v/>
      </c>
      <c r="N108" s="153" t="str">
        <f>IFERROR(INDEX(Parametrage!$I:$I,MATCH(B108,Parametrage!$J:$J,0)),"")</f>
        <v/>
      </c>
      <c r="O108" s="154" t="str">
        <f>IFERROR(INDEX(Parametrage!$G:$G,MATCH(B108,Parametrage!$H:$H,0)),"")</f>
        <v/>
      </c>
      <c r="P108" s="155" t="str">
        <f>IFERROR(INDEX(Parametrage!$K:$K,MATCH(B108,Parametrage!$L:$L,0)),"")</f>
        <v/>
      </c>
      <c r="Q108" s="156"/>
      <c r="R108" s="153"/>
      <c r="S108" s="157"/>
      <c r="U108" s="150">
        <f t="shared" si="13"/>
        <v>14</v>
      </c>
      <c r="V108" s="151">
        <f t="shared" si="15"/>
        <v>45389</v>
      </c>
      <c r="W108" s="152" t="str">
        <f>+IFERROR(INDEX('Parametrage base'!$B:$B,MATCH(V108,'Parametrage base'!$C:$C,0)),"")</f>
        <v/>
      </c>
      <c r="X108" s="153" t="str">
        <f>IFERROR(INDEX('Parametrage base'!$H:$H,MATCH(U108,'Parametrage base'!$J:$J,0)),"")</f>
        <v/>
      </c>
      <c r="Y108" s="153" t="str">
        <f>IFERROR(INDEX('Parametrage base'!$K:$K,MATCH($U108,'Parametrage base'!$M:$M,0)),"")</f>
        <v/>
      </c>
      <c r="Z108" s="153" t="str">
        <f>IFERROR(INDEX('Parametrage base'!$N:$N,MATCH($U108,'Parametrage base'!$P:$P,0)),"")</f>
        <v/>
      </c>
      <c r="AA108" s="153" t="str">
        <f>IFERROR(INDEX('Parametrage base'!$Q:$Q,MATCH($U108,'Parametrage base'!$S:$S,0)),"")</f>
        <v/>
      </c>
      <c r="AB108" s="153" t="str">
        <f>IFERROR(INDEX('Parametrage base'!$T:$T,MATCH($U108,'Parametrage base'!$V:$V,0)),"")</f>
        <v/>
      </c>
      <c r="AC108" s="153" t="str">
        <f>IFERROR(INDEX('Parametrage base'!$W:$W,MATCH($U108,'Parametrage base'!$Y:$Y,0)),"")</f>
        <v/>
      </c>
      <c r="AD108" s="153" t="str">
        <f>IFERROR(INDEX('Parametrage base'!$Z:$Z,MATCH($U108,'Parametrage base'!$AB:$AB,0)),"")</f>
        <v/>
      </c>
      <c r="AE108" s="153" t="str">
        <f>IFERROR(INDEX('Parametrage base'!$AC:$AC,MATCH($U108,'Parametrage base'!$AE:$AE,0)),"")</f>
        <v/>
      </c>
      <c r="AF108" s="153" t="str">
        <f>IFERROR(INDEX('Parametrage base'!$AF:$AF,MATCH($U108,'Parametrage base'!$AH:$AH,0)),"")</f>
        <v/>
      </c>
      <c r="AG108" s="153" t="str">
        <f>IFERROR(INDEX(Parametrage!$D:$D,MATCH(V108,Parametrage!$F:$F,0)),"")</f>
        <v/>
      </c>
      <c r="AH108" s="153" t="str">
        <f>IFERROR(INDEX(Parametrage!$I:$I,MATCH(V108,Parametrage!$J:$J,0)),"")</f>
        <v/>
      </c>
      <c r="AI108" s="154" t="str">
        <f>IFERROR(INDEX(Parametrage!$G:$G,MATCH(V108,Parametrage!$H:$H,0)),"")</f>
        <v/>
      </c>
      <c r="AJ108" s="155" t="str">
        <f>IFERROR(INDEX(Parametrage!$K:$K,MATCH(V108,Parametrage!$L:$L,0)),"")</f>
        <v/>
      </c>
      <c r="CA108" s="169"/>
      <c r="CB108" s="169"/>
      <c r="CC108" s="169"/>
      <c r="CD108" s="169"/>
    </row>
    <row r="109" spans="1:82" ht="16.899999999999999" customHeight="1" x14ac:dyDescent="0.2">
      <c r="A109" s="150">
        <f t="shared" si="12"/>
        <v>10</v>
      </c>
      <c r="B109" s="151">
        <f t="shared" si="14"/>
        <v>45359</v>
      </c>
      <c r="C109" s="152" t="str">
        <f>+IFERROR(INDEX('Parametrage base'!$B:$B,MATCH(B109,'Parametrage base'!$C:$C,0)),"")</f>
        <v/>
      </c>
      <c r="D109" s="153" t="str">
        <f>IFERROR(INDEX('Parametrage base'!H:H,MATCH(A109,'Parametrage base'!J:J,0)),"")</f>
        <v/>
      </c>
      <c r="E109" s="153" t="str">
        <f>IFERROR(INDEX('Parametrage base'!$K:$K,MATCH($A109,'Parametrage base'!$M:$M,0)),"")</f>
        <v/>
      </c>
      <c r="F109" s="153" t="str">
        <f>IFERROR(INDEX('Parametrage base'!$N:$N,MATCH($A109,'Parametrage base'!$P:$P,0)),"")</f>
        <v/>
      </c>
      <c r="G109" s="153" t="str">
        <f>IFERROR(INDEX('Parametrage base'!$Q:$Q,MATCH($A109,'Parametrage base'!$S:$S,0)),"")</f>
        <v/>
      </c>
      <c r="H109" s="153" t="str">
        <f>IFERROR(INDEX('Parametrage base'!$T:$T,MATCH($A109,'Parametrage base'!$V:$V,0)),"")</f>
        <v>PFMP 1pro1</v>
      </c>
      <c r="I109" s="153" t="str">
        <f>IFERROR(INDEX('Parametrage base'!$W:$W,MATCH($A109,'Parametrage base'!$Y:$Y,0)),"")</f>
        <v>PFMP 1pro2</v>
      </c>
      <c r="J109" s="153" t="str">
        <f>IFERROR(INDEX('Parametrage base'!$Z:$Z,MATCH($A109,'Parametrage base'!$AB:$AB,0)),"")</f>
        <v/>
      </c>
      <c r="K109" s="141" t="str">
        <f>IFERROR(INDEX('Parametrage base'!$AC:$AC,MATCH($A109,'Parametrage base'!$AE:$AE,0)),"")</f>
        <v/>
      </c>
      <c r="L109" s="153" t="str">
        <f>IFERROR(INDEX('Parametrage base'!$AF:$AF,MATCH($A109,'Parametrage base'!$AH:$AH,0)),"")</f>
        <v>PFMP MCCDR</v>
      </c>
      <c r="M109" s="153" t="str">
        <f>IFERROR(INDEX(Parametrage!$D:$D,MATCH(B109,Parametrage!$F:$F,0)),"")</f>
        <v/>
      </c>
      <c r="N109" s="153" t="str">
        <f>IFERROR(INDEX(Parametrage!$I:$I,MATCH(B109,Parametrage!$J:$J,0)),"")</f>
        <v/>
      </c>
      <c r="O109" s="154" t="str">
        <f>IFERROR(INDEX(Parametrage!$G:$G,MATCH(B109,Parametrage!$H:$H,0)),"")</f>
        <v/>
      </c>
      <c r="P109" s="155" t="str">
        <f>IFERROR(INDEX(Parametrage!$K:$K,MATCH(B109,Parametrage!$L:$L,0)),"")</f>
        <v/>
      </c>
      <c r="Q109" s="156"/>
      <c r="R109" s="153"/>
      <c r="S109" s="157"/>
      <c r="U109" s="150">
        <f t="shared" si="13"/>
        <v>15</v>
      </c>
      <c r="V109" s="151">
        <f t="shared" si="15"/>
        <v>45390</v>
      </c>
      <c r="W109" s="152" t="str">
        <f>+IFERROR(INDEX('Parametrage base'!$B:$B,MATCH(V109,'Parametrage base'!$C:$C,0)),"")</f>
        <v/>
      </c>
      <c r="X109" s="153" t="str">
        <f>IFERROR(INDEX('Parametrage base'!$H:$H,MATCH(U109,'Parametrage base'!$J:$J,0)),"")</f>
        <v/>
      </c>
      <c r="Y109" s="153" t="str">
        <f>IFERROR(INDEX('Parametrage base'!$K:$K,MATCH($U109,'Parametrage base'!$M:$M,0)),"")</f>
        <v/>
      </c>
      <c r="Z109" s="153" t="str">
        <f>IFERROR(INDEX('Parametrage base'!$N:$N,MATCH($U109,'Parametrage base'!$P:$P,0)),"")</f>
        <v/>
      </c>
      <c r="AA109" s="153" t="str">
        <f>IFERROR(INDEX('Parametrage base'!$Q:$Q,MATCH($U109,'Parametrage base'!$S:$S,0)),"")</f>
        <v/>
      </c>
      <c r="AB109" s="153" t="str">
        <f>IFERROR(INDEX('Parametrage base'!$T:$T,MATCH($U109,'Parametrage base'!$V:$V,0)),"")</f>
        <v/>
      </c>
      <c r="AC109" s="153" t="str">
        <f>IFERROR(INDEX('Parametrage base'!$W:$W,MATCH($U109,'Parametrage base'!$Y:$Y,0)),"")</f>
        <v/>
      </c>
      <c r="AD109" s="153" t="str">
        <f>IFERROR(INDEX('Parametrage base'!$Z:$Z,MATCH($U109,'Parametrage base'!$AB:$AB,0)),"")</f>
        <v/>
      </c>
      <c r="AE109" s="153" t="str">
        <f>IFERROR(INDEX('Parametrage base'!$AC:$AC,MATCH($U109,'Parametrage base'!$AE:$AE,0)),"")</f>
        <v/>
      </c>
      <c r="AF109" s="153" t="str">
        <f>IFERROR(INDEX('Parametrage base'!$AF:$AF,MATCH($U109,'Parametrage base'!$AH:$AH,0)),"")</f>
        <v/>
      </c>
      <c r="AG109" s="153" t="str">
        <f>IFERROR(INDEX(Parametrage!$D:$D,MATCH(V109,Parametrage!$F:$F,0)),"")</f>
        <v/>
      </c>
      <c r="AH109" s="153" t="str">
        <f>IFERROR(INDEX(Parametrage!$I:$I,MATCH(V109,Parametrage!$J:$J,0)),"")</f>
        <v xml:space="preserve"> Préparer E1 S2</v>
      </c>
      <c r="AI109" s="154" t="str">
        <f>IFERROR(INDEX(Parametrage!$G:$G,MATCH(V109,Parametrage!$H:$H,0)),"")</f>
        <v/>
      </c>
      <c r="AJ109" s="155" t="str">
        <f>IFERROR(INDEX(Parametrage!$K:$K,MATCH(V109,Parametrage!$L:$L,0)),"")</f>
        <v/>
      </c>
      <c r="CA109" s="169"/>
      <c r="CB109" s="169"/>
      <c r="CC109" s="169"/>
      <c r="CD109" s="169"/>
    </row>
    <row r="110" spans="1:82" ht="16.899999999999999" customHeight="1" x14ac:dyDescent="0.2">
      <c r="A110" s="150">
        <f t="shared" si="12"/>
        <v>10</v>
      </c>
      <c r="B110" s="151">
        <f t="shared" si="14"/>
        <v>45360</v>
      </c>
      <c r="C110" s="152" t="str">
        <f>+IFERROR(INDEX('Parametrage base'!$B:$B,MATCH(B110,'Parametrage base'!$C:$C,0)),"")</f>
        <v/>
      </c>
      <c r="D110" s="153" t="str">
        <f>IFERROR(INDEX('Parametrage base'!H:H,MATCH(A110,'Parametrage base'!J:J,0)),"")</f>
        <v/>
      </c>
      <c r="E110" s="153" t="str">
        <f>IFERROR(INDEX('Parametrage base'!$K:$K,MATCH($A110,'Parametrage base'!$M:$M,0)),"")</f>
        <v/>
      </c>
      <c r="F110" s="153" t="str">
        <f>IFERROR(INDEX('Parametrage base'!$N:$N,MATCH($A110,'Parametrage base'!$P:$P,0)),"")</f>
        <v/>
      </c>
      <c r="G110" s="153" t="str">
        <f>IFERROR(INDEX('Parametrage base'!$Q:$Q,MATCH($A110,'Parametrage base'!$S:$S,0)),"")</f>
        <v/>
      </c>
      <c r="H110" s="153" t="str">
        <f>IFERROR(INDEX('Parametrage base'!$T:$T,MATCH($A110,'Parametrage base'!$V:$V,0)),"")</f>
        <v>PFMP 1pro1</v>
      </c>
      <c r="I110" s="153" t="str">
        <f>IFERROR(INDEX('Parametrage base'!$W:$W,MATCH($A110,'Parametrage base'!$Y:$Y,0)),"")</f>
        <v>PFMP 1pro2</v>
      </c>
      <c r="J110" s="153" t="str">
        <f>IFERROR(INDEX('Parametrage base'!$Z:$Z,MATCH($A110,'Parametrage base'!$AB:$AB,0)),"")</f>
        <v/>
      </c>
      <c r="K110" s="141" t="str">
        <f>IFERROR(INDEX('Parametrage base'!$AC:$AC,MATCH($A110,'Parametrage base'!$AE:$AE,0)),"")</f>
        <v/>
      </c>
      <c r="L110" s="153" t="str">
        <f>IFERROR(INDEX('Parametrage base'!$AF:$AF,MATCH($A110,'Parametrage base'!$AH:$AH,0)),"")</f>
        <v>PFMP MCCDR</v>
      </c>
      <c r="M110" s="153" t="str">
        <f>IFERROR(INDEX(Parametrage!$D:$D,MATCH(B110,Parametrage!$F:$F,0)),"")</f>
        <v/>
      </c>
      <c r="N110" s="153" t="str">
        <f>IFERROR(INDEX(Parametrage!$I:$I,MATCH(B110,Parametrage!$J:$J,0)),"")</f>
        <v/>
      </c>
      <c r="O110" s="154" t="str">
        <f>IFERROR(INDEX(Parametrage!$G:$G,MATCH(B110,Parametrage!$H:$H,0)),"")</f>
        <v/>
      </c>
      <c r="P110" s="155" t="str">
        <f>IFERROR(INDEX(Parametrage!$K:$K,MATCH(B110,Parametrage!$L:$L,0)),"")</f>
        <v/>
      </c>
      <c r="Q110" s="156"/>
      <c r="R110" s="153"/>
      <c r="S110" s="157"/>
      <c r="U110" s="150">
        <f t="shared" si="13"/>
        <v>15</v>
      </c>
      <c r="V110" s="151">
        <f t="shared" si="15"/>
        <v>45391</v>
      </c>
      <c r="W110" s="152" t="str">
        <f>+IFERROR(INDEX('Parametrage base'!$B:$B,MATCH(V110,'Parametrage base'!$C:$C,0)),"")</f>
        <v/>
      </c>
      <c r="X110" s="153" t="str">
        <f>IFERROR(INDEX('Parametrage base'!$H:$H,MATCH(U110,'Parametrage base'!$J:$J,0)),"")</f>
        <v/>
      </c>
      <c r="Y110" s="153" t="str">
        <f>IFERROR(INDEX('Parametrage base'!$K:$K,MATCH($U110,'Parametrage base'!$M:$M,0)),"")</f>
        <v/>
      </c>
      <c r="Z110" s="153" t="str">
        <f>IFERROR(INDEX('Parametrage base'!$N:$N,MATCH($U110,'Parametrage base'!$P:$P,0)),"")</f>
        <v/>
      </c>
      <c r="AA110" s="153" t="str">
        <f>IFERROR(INDEX('Parametrage base'!$Q:$Q,MATCH($U110,'Parametrage base'!$S:$S,0)),"")</f>
        <v/>
      </c>
      <c r="AB110" s="153" t="str">
        <f>IFERROR(INDEX('Parametrage base'!$T:$T,MATCH($U110,'Parametrage base'!$V:$V,0)),"")</f>
        <v/>
      </c>
      <c r="AC110" s="153" t="str">
        <f>IFERROR(INDEX('Parametrage base'!$W:$W,MATCH($U110,'Parametrage base'!$Y:$Y,0)),"")</f>
        <v/>
      </c>
      <c r="AD110" s="153" t="str">
        <f>IFERROR(INDEX('Parametrage base'!$Z:$Z,MATCH($U110,'Parametrage base'!$AB:$AB,0)),"")</f>
        <v/>
      </c>
      <c r="AE110" s="153" t="str">
        <f>IFERROR(INDEX('Parametrage base'!$AC:$AC,MATCH($U110,'Parametrage base'!$AE:$AE,0)),"")</f>
        <v/>
      </c>
      <c r="AF110" s="153" t="str">
        <f>IFERROR(INDEX('Parametrage base'!$AF:$AF,MATCH($U110,'Parametrage base'!$AH:$AH,0)),"")</f>
        <v/>
      </c>
      <c r="AG110" s="153" t="str">
        <f>IFERROR(INDEX(Parametrage!$D:$D,MATCH(V110,Parametrage!$F:$F,0)),"")</f>
        <v/>
      </c>
      <c r="AH110" s="153" t="str">
        <f>IFERROR(INDEX(Parametrage!$I:$I,MATCH(V110,Parametrage!$J:$J,0)),"")</f>
        <v/>
      </c>
      <c r="AI110" s="154" t="str">
        <f>IFERROR(INDEX(Parametrage!$G:$G,MATCH(V110,Parametrage!$H:$H,0)),"")</f>
        <v/>
      </c>
      <c r="AJ110" s="155" t="str">
        <f>IFERROR(INDEX(Parametrage!$K:$K,MATCH(V110,Parametrage!$L:$L,0)),"")</f>
        <v/>
      </c>
      <c r="CA110" s="169"/>
      <c r="CB110" s="169"/>
      <c r="CC110" s="169"/>
      <c r="CD110" s="169"/>
    </row>
    <row r="111" spans="1:82" ht="16.899999999999999" customHeight="1" x14ac:dyDescent="0.2">
      <c r="A111" s="150">
        <f t="shared" si="12"/>
        <v>10</v>
      </c>
      <c r="B111" s="151">
        <f t="shared" si="14"/>
        <v>45361</v>
      </c>
      <c r="C111" s="152" t="str">
        <f>+IFERROR(INDEX('Parametrage base'!$B:$B,MATCH(B111,'Parametrage base'!$C:$C,0)),"")</f>
        <v/>
      </c>
      <c r="D111" s="153" t="str">
        <f>IFERROR(INDEX('Parametrage base'!H:H,MATCH(A111,'Parametrage base'!J:J,0)),"")</f>
        <v/>
      </c>
      <c r="E111" s="153" t="str">
        <f>IFERROR(INDEX('Parametrage base'!$K:$K,MATCH($A111,'Parametrage base'!$M:$M,0)),"")</f>
        <v/>
      </c>
      <c r="F111" s="153" t="str">
        <f>IFERROR(INDEX('Parametrage base'!$N:$N,MATCH($A111,'Parametrage base'!$P:$P,0)),"")</f>
        <v/>
      </c>
      <c r="G111" s="153" t="str">
        <f>IFERROR(INDEX('Parametrage base'!$Q:$Q,MATCH($A111,'Parametrage base'!$S:$S,0)),"")</f>
        <v/>
      </c>
      <c r="H111" s="153" t="str">
        <f>IFERROR(INDEX('Parametrage base'!$T:$T,MATCH($A111,'Parametrage base'!$V:$V,0)),"")</f>
        <v>PFMP 1pro1</v>
      </c>
      <c r="I111" s="153" t="str">
        <f>IFERROR(INDEX('Parametrage base'!$W:$W,MATCH($A111,'Parametrage base'!$Y:$Y,0)),"")</f>
        <v>PFMP 1pro2</v>
      </c>
      <c r="J111" s="153" t="str">
        <f>IFERROR(INDEX('Parametrage base'!$Z:$Z,MATCH($A111,'Parametrage base'!$AB:$AB,0)),"")</f>
        <v/>
      </c>
      <c r="K111" s="141" t="str">
        <f>IFERROR(INDEX('Parametrage base'!$AC:$AC,MATCH($A111,'Parametrage base'!$AE:$AE,0)),"")</f>
        <v/>
      </c>
      <c r="L111" s="153" t="str">
        <f>IFERROR(INDEX('Parametrage base'!$AF:$AF,MATCH($A111,'Parametrage base'!$AH:$AH,0)),"")</f>
        <v>PFMP MCCDR</v>
      </c>
      <c r="M111" s="153" t="str">
        <f>IFERROR(INDEX(Parametrage!$D:$D,MATCH(B111,Parametrage!$F:$F,0)),"")</f>
        <v/>
      </c>
      <c r="N111" s="153" t="str">
        <f>IFERROR(INDEX(Parametrage!$I:$I,MATCH(B111,Parametrage!$J:$J,0)),"")</f>
        <v/>
      </c>
      <c r="O111" s="154" t="str">
        <f>IFERROR(INDEX(Parametrage!$G:$G,MATCH(B111,Parametrage!$H:$H,0)),"")</f>
        <v/>
      </c>
      <c r="P111" s="155" t="str">
        <f>IFERROR(INDEX(Parametrage!$K:$K,MATCH(B111,Parametrage!$L:$L,0)),"")</f>
        <v/>
      </c>
      <c r="Q111" s="156"/>
      <c r="R111" s="153"/>
      <c r="S111" s="157"/>
      <c r="U111" s="150">
        <f t="shared" si="13"/>
        <v>15</v>
      </c>
      <c r="V111" s="151">
        <f t="shared" si="15"/>
        <v>45392</v>
      </c>
      <c r="W111" s="152" t="str">
        <f>+IFERROR(INDEX('Parametrage base'!$B:$B,MATCH(V111,'Parametrage base'!$C:$C,0)),"")</f>
        <v/>
      </c>
      <c r="X111" s="153" t="str">
        <f>IFERROR(INDEX('Parametrage base'!$H:$H,MATCH(U111,'Parametrage base'!$J:$J,0)),"")</f>
        <v/>
      </c>
      <c r="Y111" s="153" t="str">
        <f>IFERROR(INDEX('Parametrage base'!$K:$K,MATCH($U111,'Parametrage base'!$M:$M,0)),"")</f>
        <v/>
      </c>
      <c r="Z111" s="153" t="str">
        <f>IFERROR(INDEX('Parametrage base'!$N:$N,MATCH($U111,'Parametrage base'!$P:$P,0)),"")</f>
        <v/>
      </c>
      <c r="AA111" s="153" t="str">
        <f>IFERROR(INDEX('Parametrage base'!$Q:$Q,MATCH($U111,'Parametrage base'!$S:$S,0)),"")</f>
        <v/>
      </c>
      <c r="AB111" s="153" t="str">
        <f>IFERROR(INDEX('Parametrage base'!$T:$T,MATCH($U111,'Parametrage base'!$V:$V,0)),"")</f>
        <v/>
      </c>
      <c r="AC111" s="153" t="str">
        <f>IFERROR(INDEX('Parametrage base'!$W:$W,MATCH($U111,'Parametrage base'!$Y:$Y,0)),"")</f>
        <v/>
      </c>
      <c r="AD111" s="153" t="str">
        <f>IFERROR(INDEX('Parametrage base'!$Z:$Z,MATCH($U111,'Parametrage base'!$AB:$AB,0)),"")</f>
        <v/>
      </c>
      <c r="AE111" s="153" t="str">
        <f>IFERROR(INDEX('Parametrage base'!$AC:$AC,MATCH($U111,'Parametrage base'!$AE:$AE,0)),"")</f>
        <v/>
      </c>
      <c r="AF111" s="153" t="str">
        <f>IFERROR(INDEX('Parametrage base'!$AF:$AF,MATCH($U111,'Parametrage base'!$AH:$AH,0)),"")</f>
        <v/>
      </c>
      <c r="AG111" s="153" t="str">
        <f>IFERROR(INDEX(Parametrage!$D:$D,MATCH(V111,Parametrage!$F:$F,0)),"")</f>
        <v/>
      </c>
      <c r="AH111" s="153" t="str">
        <f>IFERROR(INDEX(Parametrage!$I:$I,MATCH(V111,Parametrage!$J:$J,0)),"")</f>
        <v>Préparer E22 S2</v>
      </c>
      <c r="AI111" s="154" t="str">
        <f>IFERROR(INDEX(Parametrage!$G:$G,MATCH(V111,Parametrage!$H:$H,0)),"")</f>
        <v/>
      </c>
      <c r="AJ111" s="155" t="str">
        <f>IFERROR(INDEX(Parametrage!$K:$K,MATCH(V111,Parametrage!$L:$L,0)),"")</f>
        <v/>
      </c>
      <c r="CA111" s="169"/>
      <c r="CB111" s="169"/>
      <c r="CC111" s="169"/>
      <c r="CD111" s="169"/>
    </row>
    <row r="112" spans="1:82" ht="16.899999999999999" customHeight="1" x14ac:dyDescent="0.2">
      <c r="A112" s="150">
        <f t="shared" si="12"/>
        <v>11</v>
      </c>
      <c r="B112" s="151">
        <f t="shared" si="14"/>
        <v>45362</v>
      </c>
      <c r="C112" s="152" t="str">
        <f>+IFERROR(INDEX('Parametrage base'!$B:$B,MATCH(B112,'Parametrage base'!$C:$C,0)),"")</f>
        <v/>
      </c>
      <c r="D112" s="153" t="str">
        <f>IFERROR(INDEX('Parametrage base'!H:H,MATCH(A112,'Parametrage base'!J:J,0)),"")</f>
        <v/>
      </c>
      <c r="E112" s="153" t="str">
        <f>IFERROR(INDEX('Parametrage base'!$K:$K,MATCH($A112,'Parametrage base'!$M:$M,0)),"")</f>
        <v/>
      </c>
      <c r="F112" s="153" t="str">
        <f>IFERROR(INDEX('Parametrage base'!$N:$N,MATCH($A112,'Parametrage base'!$P:$P,0)),"")</f>
        <v/>
      </c>
      <c r="G112" s="153" t="str">
        <f>IFERROR(INDEX('Parametrage base'!$Q:$Q,MATCH($A112,'Parametrage base'!$S:$S,0)),"")</f>
        <v/>
      </c>
      <c r="H112" s="153" t="str">
        <f>IFERROR(INDEX('Parametrage base'!$T:$T,MATCH($A112,'Parametrage base'!$V:$V,0)),"")</f>
        <v>PFMP 1pro1</v>
      </c>
      <c r="I112" s="153" t="str">
        <f>IFERROR(INDEX('Parametrage base'!$W:$W,MATCH($A112,'Parametrage base'!$Y:$Y,0)),"")</f>
        <v>PFMP 1pro2</v>
      </c>
      <c r="J112" s="153" t="str">
        <f>IFERROR(INDEX('Parametrage base'!$Z:$Z,MATCH($A112,'Parametrage base'!$AB:$AB,0)),"")</f>
        <v/>
      </c>
      <c r="K112" s="141" t="str">
        <f>IFERROR(INDEX('Parametrage base'!$AC:$AC,MATCH($A112,'Parametrage base'!$AE:$AE,0)),"")</f>
        <v/>
      </c>
      <c r="L112" s="153" t="str">
        <f>IFERROR(INDEX('Parametrage base'!$AF:$AF,MATCH($A112,'Parametrage base'!$AH:$AH,0)),"")</f>
        <v>PFMP MCCDR</v>
      </c>
      <c r="M112" s="153" t="str">
        <f>IFERROR(INDEX(Parametrage!$D:$D,MATCH(B112,Parametrage!$F:$F,0)),"")</f>
        <v/>
      </c>
      <c r="N112" s="153" t="str">
        <f>IFERROR(INDEX(Parametrage!$I:$I,MATCH(B112,Parametrage!$J:$J,0)),"")</f>
        <v/>
      </c>
      <c r="O112" s="154" t="str">
        <f>IFERROR(INDEX(Parametrage!$G:$G,MATCH(B112,Parametrage!$H:$H,0)),"")</f>
        <v/>
      </c>
      <c r="P112" s="155" t="str">
        <f>IFERROR(INDEX(Parametrage!$K:$K,MATCH(B112,Parametrage!$L:$L,0)),"")</f>
        <v/>
      </c>
      <c r="Q112" s="156"/>
      <c r="R112" s="153"/>
      <c r="S112" s="157"/>
      <c r="U112" s="150">
        <f t="shared" si="13"/>
        <v>15</v>
      </c>
      <c r="V112" s="151">
        <f t="shared" si="15"/>
        <v>45393</v>
      </c>
      <c r="W112" s="152" t="str">
        <f>+IFERROR(INDEX('Parametrage base'!$B:$B,MATCH(V112,'Parametrage base'!$C:$C,0)),"")</f>
        <v/>
      </c>
      <c r="X112" s="153" t="str">
        <f>IFERROR(INDEX('Parametrage base'!$H:$H,MATCH(U112,'Parametrage base'!$J:$J,0)),"")</f>
        <v/>
      </c>
      <c r="Y112" s="153" t="str">
        <f>IFERROR(INDEX('Parametrage base'!$K:$K,MATCH($U112,'Parametrage base'!$M:$M,0)),"")</f>
        <v/>
      </c>
      <c r="Z112" s="153" t="str">
        <f>IFERROR(INDEX('Parametrage base'!$N:$N,MATCH($U112,'Parametrage base'!$P:$P,0)),"")</f>
        <v/>
      </c>
      <c r="AA112" s="153" t="str">
        <f>IFERROR(INDEX('Parametrage base'!$Q:$Q,MATCH($U112,'Parametrage base'!$S:$S,0)),"")</f>
        <v/>
      </c>
      <c r="AB112" s="153" t="str">
        <f>IFERROR(INDEX('Parametrage base'!$T:$T,MATCH($U112,'Parametrage base'!$V:$V,0)),"")</f>
        <v/>
      </c>
      <c r="AC112" s="153" t="str">
        <f>IFERROR(INDEX('Parametrage base'!$W:$W,MATCH($U112,'Parametrage base'!$Y:$Y,0)),"")</f>
        <v/>
      </c>
      <c r="AD112" s="153" t="str">
        <f>IFERROR(INDEX('Parametrage base'!$Z:$Z,MATCH($U112,'Parametrage base'!$AB:$AB,0)),"")</f>
        <v/>
      </c>
      <c r="AE112" s="153" t="str">
        <f>IFERROR(INDEX('Parametrage base'!$AC:$AC,MATCH($U112,'Parametrage base'!$AE:$AE,0)),"")</f>
        <v/>
      </c>
      <c r="AF112" s="153" t="str">
        <f>IFERROR(INDEX('Parametrage base'!$AF:$AF,MATCH($U112,'Parametrage base'!$AH:$AH,0)),"")</f>
        <v/>
      </c>
      <c r="AG112" s="153" t="str">
        <f>IFERROR(INDEX(Parametrage!$D:$D,MATCH(V112,Parametrage!$F:$F,0)),"")</f>
        <v/>
      </c>
      <c r="AH112" s="153" t="str">
        <f>IFERROR(INDEX(Parametrage!$I:$I,MATCH(V112,Parametrage!$J:$J,0)),"")</f>
        <v/>
      </c>
      <c r="AI112" s="154" t="str">
        <f>IFERROR(INDEX(Parametrage!$G:$G,MATCH(V112,Parametrage!$H:$H,0)),"")</f>
        <v/>
      </c>
      <c r="AJ112" s="155" t="str">
        <f>IFERROR(INDEX(Parametrage!$K:$K,MATCH(V112,Parametrage!$L:$L,0)),"")</f>
        <v/>
      </c>
      <c r="CA112" s="169"/>
      <c r="CB112" s="169"/>
      <c r="CC112" s="169"/>
      <c r="CD112" s="169"/>
    </row>
    <row r="113" spans="1:82" ht="16.899999999999999" customHeight="1" x14ac:dyDescent="0.2">
      <c r="A113" s="150">
        <f t="shared" si="12"/>
        <v>11</v>
      </c>
      <c r="B113" s="151">
        <f t="shared" si="14"/>
        <v>45363</v>
      </c>
      <c r="C113" s="152" t="str">
        <f>+IFERROR(INDEX('Parametrage base'!$B:$B,MATCH(B113,'Parametrage base'!$C:$C,0)),"")</f>
        <v/>
      </c>
      <c r="D113" s="153" t="str">
        <f>IFERROR(INDEX('Parametrage base'!H:H,MATCH(A113,'Parametrage base'!J:J,0)),"")</f>
        <v/>
      </c>
      <c r="E113" s="153" t="str">
        <f>IFERROR(INDEX('Parametrage base'!$K:$K,MATCH($A113,'Parametrage base'!$M:$M,0)),"")</f>
        <v/>
      </c>
      <c r="F113" s="153" t="str">
        <f>IFERROR(INDEX('Parametrage base'!$N:$N,MATCH($A113,'Parametrage base'!$P:$P,0)),"")</f>
        <v/>
      </c>
      <c r="G113" s="153" t="str">
        <f>IFERROR(INDEX('Parametrage base'!$Q:$Q,MATCH($A113,'Parametrage base'!$S:$S,0)),"")</f>
        <v/>
      </c>
      <c r="H113" s="153" t="str">
        <f>IFERROR(INDEX('Parametrage base'!$T:$T,MATCH($A113,'Parametrage base'!$V:$V,0)),"")</f>
        <v>PFMP 1pro1</v>
      </c>
      <c r="I113" s="153" t="str">
        <f>IFERROR(INDEX('Parametrage base'!$W:$W,MATCH($A113,'Parametrage base'!$Y:$Y,0)),"")</f>
        <v>PFMP 1pro2</v>
      </c>
      <c r="J113" s="153" t="str">
        <f>IFERROR(INDEX('Parametrage base'!$Z:$Z,MATCH($A113,'Parametrage base'!$AB:$AB,0)),"")</f>
        <v/>
      </c>
      <c r="K113" s="141" t="str">
        <f>IFERROR(INDEX('Parametrage base'!$AC:$AC,MATCH($A113,'Parametrage base'!$AE:$AE,0)),"")</f>
        <v/>
      </c>
      <c r="L113" s="153" t="str">
        <f>IFERROR(INDEX('Parametrage base'!$AF:$AF,MATCH($A113,'Parametrage base'!$AH:$AH,0)),"")</f>
        <v>PFMP MCCDR</v>
      </c>
      <c r="M113" s="153" t="str">
        <f>IFERROR(INDEX(Parametrage!$D:$D,MATCH(B113,Parametrage!$F:$F,0)),"")</f>
        <v/>
      </c>
      <c r="N113" s="153" t="str">
        <f>IFERROR(INDEX(Parametrage!$I:$I,MATCH(B113,Parametrage!$J:$J,0)),"")</f>
        <v/>
      </c>
      <c r="O113" s="154" t="str">
        <f>IFERROR(INDEX(Parametrage!$G:$G,MATCH(B113,Parametrage!$H:$H,0)),"")</f>
        <v/>
      </c>
      <c r="P113" s="155" t="str">
        <f>IFERROR(INDEX(Parametrage!$K:$K,MATCH(B113,Parametrage!$L:$L,0)),"")</f>
        <v/>
      </c>
      <c r="Q113" s="156"/>
      <c r="R113" s="153"/>
      <c r="S113" s="157"/>
      <c r="U113" s="150">
        <f t="shared" si="13"/>
        <v>15</v>
      </c>
      <c r="V113" s="151">
        <f t="shared" si="15"/>
        <v>45394</v>
      </c>
      <c r="W113" s="152" t="str">
        <f>+IFERROR(INDEX('Parametrage base'!$B:$B,MATCH(V113,'Parametrage base'!$C:$C,0)),"")</f>
        <v/>
      </c>
      <c r="X113" s="153" t="str">
        <f>IFERROR(INDEX('Parametrage base'!$H:$H,MATCH(U113,'Parametrage base'!$J:$J,0)),"")</f>
        <v/>
      </c>
      <c r="Y113" s="153" t="str">
        <f>IFERROR(INDEX('Parametrage base'!$K:$K,MATCH($U113,'Parametrage base'!$M:$M,0)),"")</f>
        <v/>
      </c>
      <c r="Z113" s="153" t="str">
        <f>IFERROR(INDEX('Parametrage base'!$N:$N,MATCH($U113,'Parametrage base'!$P:$P,0)),"")</f>
        <v/>
      </c>
      <c r="AA113" s="153" t="str">
        <f>IFERROR(INDEX('Parametrage base'!$Q:$Q,MATCH($U113,'Parametrage base'!$S:$S,0)),"")</f>
        <v/>
      </c>
      <c r="AB113" s="153" t="str">
        <f>IFERROR(INDEX('Parametrage base'!$T:$T,MATCH($U113,'Parametrage base'!$V:$V,0)),"")</f>
        <v/>
      </c>
      <c r="AC113" s="153" t="str">
        <f>IFERROR(INDEX('Parametrage base'!$W:$W,MATCH($U113,'Parametrage base'!$Y:$Y,0)),"")</f>
        <v/>
      </c>
      <c r="AD113" s="153" t="str">
        <f>IFERROR(INDEX('Parametrage base'!$Z:$Z,MATCH($U113,'Parametrage base'!$AB:$AB,0)),"")</f>
        <v/>
      </c>
      <c r="AE113" s="153" t="str">
        <f>IFERROR(INDEX('Parametrage base'!$AC:$AC,MATCH($U113,'Parametrage base'!$AE:$AE,0)),"")</f>
        <v/>
      </c>
      <c r="AF113" s="153" t="str">
        <f>IFERROR(INDEX('Parametrage base'!$AF:$AF,MATCH($U113,'Parametrage base'!$AH:$AH,0)),"")</f>
        <v/>
      </c>
      <c r="AG113" s="153" t="str">
        <f>IFERROR(INDEX(Parametrage!$D:$D,MATCH(V113,Parametrage!$F:$F,0)),"")</f>
        <v/>
      </c>
      <c r="AH113" s="153" t="str">
        <f>IFERROR(INDEX(Parametrage!$I:$I,MATCH(V113,Parametrage!$J:$J,0)),"")</f>
        <v/>
      </c>
      <c r="AI113" s="154" t="str">
        <f>IFERROR(INDEX(Parametrage!$G:$G,MATCH(V113,Parametrage!$H:$H,0)),"")</f>
        <v/>
      </c>
      <c r="AJ113" s="155" t="str">
        <f>IFERROR(INDEX(Parametrage!$K:$K,MATCH(V113,Parametrage!$L:$L,0)),"")</f>
        <v/>
      </c>
      <c r="CA113" s="169"/>
      <c r="CB113" s="169"/>
      <c r="CC113" s="169"/>
      <c r="CD113" s="169"/>
    </row>
    <row r="114" spans="1:82" ht="16.899999999999999" customHeight="1" x14ac:dyDescent="0.2">
      <c r="A114" s="150">
        <f t="shared" si="12"/>
        <v>11</v>
      </c>
      <c r="B114" s="151">
        <f t="shared" si="14"/>
        <v>45364</v>
      </c>
      <c r="C114" s="152" t="str">
        <f>+IFERROR(INDEX('Parametrage base'!$B:$B,MATCH(B114,'Parametrage base'!$C:$C,0)),"")</f>
        <v/>
      </c>
      <c r="D114" s="153" t="str">
        <f>IFERROR(INDEX('Parametrage base'!H:H,MATCH(A114,'Parametrage base'!J:J,0)),"")</f>
        <v/>
      </c>
      <c r="E114" s="153" t="str">
        <f>IFERROR(INDEX('Parametrage base'!$K:$K,MATCH($A114,'Parametrage base'!$M:$M,0)),"")</f>
        <v/>
      </c>
      <c r="F114" s="153" t="str">
        <f>IFERROR(INDEX('Parametrage base'!$N:$N,MATCH($A114,'Parametrage base'!$P:$P,0)),"")</f>
        <v/>
      </c>
      <c r="G114" s="153" t="str">
        <f>IFERROR(INDEX('Parametrage base'!$Q:$Q,MATCH($A114,'Parametrage base'!$S:$S,0)),"")</f>
        <v/>
      </c>
      <c r="H114" s="153" t="str">
        <f>IFERROR(INDEX('Parametrage base'!$T:$T,MATCH($A114,'Parametrage base'!$V:$V,0)),"")</f>
        <v>PFMP 1pro1</v>
      </c>
      <c r="I114" s="153" t="str">
        <f>IFERROR(INDEX('Parametrage base'!$W:$W,MATCH($A114,'Parametrage base'!$Y:$Y,0)),"")</f>
        <v>PFMP 1pro2</v>
      </c>
      <c r="J114" s="153" t="str">
        <f>IFERROR(INDEX('Parametrage base'!$Z:$Z,MATCH($A114,'Parametrage base'!$AB:$AB,0)),"")</f>
        <v/>
      </c>
      <c r="K114" s="141" t="str">
        <f>IFERROR(INDEX('Parametrage base'!$AC:$AC,MATCH($A114,'Parametrage base'!$AE:$AE,0)),"")</f>
        <v/>
      </c>
      <c r="L114" s="153" t="str">
        <f>IFERROR(INDEX('Parametrage base'!$AF:$AF,MATCH($A114,'Parametrage base'!$AH:$AH,0)),"")</f>
        <v>PFMP MCCDR</v>
      </c>
      <c r="M114" s="153" t="str">
        <f>IFERROR(INDEX(Parametrage!$D:$D,MATCH(B114,Parametrage!$F:$F,0)),"")</f>
        <v/>
      </c>
      <c r="N114" s="153" t="str">
        <f>IFERROR(INDEX(Parametrage!$I:$I,MATCH(B114,Parametrage!$J:$J,0)),"")</f>
        <v/>
      </c>
      <c r="O114" s="154" t="str">
        <f>IFERROR(INDEX(Parametrage!$G:$G,MATCH(B114,Parametrage!$H:$H,0)),"")</f>
        <v/>
      </c>
      <c r="P114" s="155" t="str">
        <f>IFERROR(INDEX(Parametrage!$K:$K,MATCH(B114,Parametrage!$L:$L,0)),"")</f>
        <v/>
      </c>
      <c r="Q114" s="156"/>
      <c r="R114" s="153"/>
      <c r="S114" s="157"/>
      <c r="U114" s="150">
        <f t="shared" si="13"/>
        <v>15</v>
      </c>
      <c r="V114" s="151">
        <f t="shared" si="15"/>
        <v>45395</v>
      </c>
      <c r="W114" s="152" t="str">
        <f>+IFERROR(INDEX('Parametrage base'!$B:$B,MATCH(V114,'Parametrage base'!$C:$C,0)),"")</f>
        <v/>
      </c>
      <c r="X114" s="153" t="str">
        <f>IFERROR(INDEX('Parametrage base'!$H:$H,MATCH(U114,'Parametrage base'!$J:$J,0)),"")</f>
        <v/>
      </c>
      <c r="Y114" s="153" t="str">
        <f>IFERROR(INDEX('Parametrage base'!$K:$K,MATCH($U114,'Parametrage base'!$M:$M,0)),"")</f>
        <v/>
      </c>
      <c r="Z114" s="153" t="str">
        <f>IFERROR(INDEX('Parametrage base'!$N:$N,MATCH($U114,'Parametrage base'!$P:$P,0)),"")</f>
        <v/>
      </c>
      <c r="AA114" s="153" t="str">
        <f>IFERROR(INDEX('Parametrage base'!$Q:$Q,MATCH($U114,'Parametrage base'!$S:$S,0)),"")</f>
        <v/>
      </c>
      <c r="AB114" s="153" t="str">
        <f>IFERROR(INDEX('Parametrage base'!$T:$T,MATCH($U114,'Parametrage base'!$V:$V,0)),"")</f>
        <v/>
      </c>
      <c r="AC114" s="153" t="str">
        <f>IFERROR(INDEX('Parametrage base'!$W:$W,MATCH($U114,'Parametrage base'!$Y:$Y,0)),"")</f>
        <v/>
      </c>
      <c r="AD114" s="153" t="str">
        <f>IFERROR(INDEX('Parametrage base'!$Z:$Z,MATCH($U114,'Parametrage base'!$AB:$AB,0)),"")</f>
        <v/>
      </c>
      <c r="AE114" s="153" t="str">
        <f>IFERROR(INDEX('Parametrage base'!$AC:$AC,MATCH($U114,'Parametrage base'!$AE:$AE,0)),"")</f>
        <v/>
      </c>
      <c r="AF114" s="153" t="str">
        <f>IFERROR(INDEX('Parametrage base'!$AF:$AF,MATCH($U114,'Parametrage base'!$AH:$AH,0)),"")</f>
        <v/>
      </c>
      <c r="AG114" s="153" t="str">
        <f>IFERROR(INDEX(Parametrage!$D:$D,MATCH(V114,Parametrage!$F:$F,0)),"")</f>
        <v/>
      </c>
      <c r="AH114" s="153" t="str">
        <f>IFERROR(INDEX(Parametrage!$I:$I,MATCH(V114,Parametrage!$J:$J,0)),"")</f>
        <v/>
      </c>
      <c r="AI114" s="154" t="str">
        <f>IFERROR(INDEX(Parametrage!$G:$G,MATCH(V114,Parametrage!$H:$H,0)),"")</f>
        <v/>
      </c>
      <c r="AJ114" s="155" t="str">
        <f>IFERROR(INDEX(Parametrage!$K:$K,MATCH(V114,Parametrage!$L:$L,0)),"")</f>
        <v/>
      </c>
      <c r="CA114" s="169"/>
      <c r="CB114" s="169"/>
      <c r="CC114" s="169"/>
      <c r="CD114" s="169"/>
    </row>
    <row r="115" spans="1:82" ht="16.899999999999999" customHeight="1" x14ac:dyDescent="0.2">
      <c r="A115" s="150">
        <f t="shared" si="12"/>
        <v>11</v>
      </c>
      <c r="B115" s="151">
        <f t="shared" si="14"/>
        <v>45365</v>
      </c>
      <c r="C115" s="152" t="str">
        <f>+IFERROR(INDEX('Parametrage base'!$B:$B,MATCH(B115,'Parametrage base'!$C:$C,0)),"")</f>
        <v/>
      </c>
      <c r="D115" s="153" t="str">
        <f>IFERROR(INDEX('Parametrage base'!H:H,MATCH(A115,'Parametrage base'!J:J,0)),"")</f>
        <v/>
      </c>
      <c r="E115" s="153" t="str">
        <f>IFERROR(INDEX('Parametrage base'!$K:$K,MATCH($A115,'Parametrage base'!$M:$M,0)),"")</f>
        <v/>
      </c>
      <c r="F115" s="153" t="str">
        <f>IFERROR(INDEX('Parametrage base'!$N:$N,MATCH($A115,'Parametrage base'!$P:$P,0)),"")</f>
        <v/>
      </c>
      <c r="G115" s="153" t="str">
        <f>IFERROR(INDEX('Parametrage base'!$Q:$Q,MATCH($A115,'Parametrage base'!$S:$S,0)),"")</f>
        <v/>
      </c>
      <c r="H115" s="153" t="str">
        <f>IFERROR(INDEX('Parametrage base'!$T:$T,MATCH($A115,'Parametrage base'!$V:$V,0)),"")</f>
        <v>PFMP 1pro1</v>
      </c>
      <c r="I115" s="153" t="str">
        <f>IFERROR(INDEX('Parametrage base'!$W:$W,MATCH($A115,'Parametrage base'!$Y:$Y,0)),"")</f>
        <v>PFMP 1pro2</v>
      </c>
      <c r="J115" s="153" t="str">
        <f>IFERROR(INDEX('Parametrage base'!$Z:$Z,MATCH($A115,'Parametrage base'!$AB:$AB,0)),"")</f>
        <v/>
      </c>
      <c r="K115" s="141" t="str">
        <f>IFERROR(INDEX('Parametrage base'!$AC:$AC,MATCH($A115,'Parametrage base'!$AE:$AE,0)),"")</f>
        <v/>
      </c>
      <c r="L115" s="153" t="str">
        <f>IFERROR(INDEX('Parametrage base'!$AF:$AF,MATCH($A115,'Parametrage base'!$AH:$AH,0)),"")</f>
        <v>PFMP MCCDR</v>
      </c>
      <c r="M115" s="153" t="str">
        <f>IFERROR(INDEX(Parametrage!$D:$D,MATCH(B115,Parametrage!$F:$F,0)),"")</f>
        <v/>
      </c>
      <c r="N115" s="153" t="str">
        <f>IFERROR(INDEX(Parametrage!$I:$I,MATCH(B115,Parametrage!$J:$J,0)),"")</f>
        <v/>
      </c>
      <c r="O115" s="154" t="str">
        <f>IFERROR(INDEX(Parametrage!$G:$G,MATCH(B115,Parametrage!$H:$H,0)),"")</f>
        <v/>
      </c>
      <c r="P115" s="155" t="str">
        <f>IFERROR(INDEX(Parametrage!$K:$K,MATCH(B115,Parametrage!$L:$L,0)),"")</f>
        <v/>
      </c>
      <c r="Q115" s="156"/>
      <c r="R115" s="153"/>
      <c r="S115" s="157"/>
      <c r="U115" s="150">
        <f t="shared" si="13"/>
        <v>15</v>
      </c>
      <c r="V115" s="151">
        <f t="shared" si="15"/>
        <v>45396</v>
      </c>
      <c r="W115" s="152" t="str">
        <f>+IFERROR(INDEX('Parametrage base'!$B:$B,MATCH(V115,'Parametrage base'!$C:$C,0)),"")</f>
        <v/>
      </c>
      <c r="X115" s="153" t="str">
        <f>IFERROR(INDEX('Parametrage base'!$H:$H,MATCH(U115,'Parametrage base'!$J:$J,0)),"")</f>
        <v/>
      </c>
      <c r="Y115" s="153" t="str">
        <f>IFERROR(INDEX('Parametrage base'!$K:$K,MATCH($U115,'Parametrage base'!$M:$M,0)),"")</f>
        <v/>
      </c>
      <c r="Z115" s="153" t="str">
        <f>IFERROR(INDEX('Parametrage base'!$N:$N,MATCH($U115,'Parametrage base'!$P:$P,0)),"")</f>
        <v/>
      </c>
      <c r="AA115" s="153" t="str">
        <f>IFERROR(INDEX('Parametrage base'!$Q:$Q,MATCH($U115,'Parametrage base'!$S:$S,0)),"")</f>
        <v/>
      </c>
      <c r="AB115" s="153" t="str">
        <f>IFERROR(INDEX('Parametrage base'!$T:$T,MATCH($U115,'Parametrage base'!$V:$V,0)),"")</f>
        <v/>
      </c>
      <c r="AC115" s="153" t="str">
        <f>IFERROR(INDEX('Parametrage base'!$W:$W,MATCH($U115,'Parametrage base'!$Y:$Y,0)),"")</f>
        <v/>
      </c>
      <c r="AD115" s="153" t="str">
        <f>IFERROR(INDEX('Parametrage base'!$Z:$Z,MATCH($U115,'Parametrage base'!$AB:$AB,0)),"")</f>
        <v/>
      </c>
      <c r="AE115" s="153" t="str">
        <f>IFERROR(INDEX('Parametrage base'!$AC:$AC,MATCH($U115,'Parametrage base'!$AE:$AE,0)),"")</f>
        <v/>
      </c>
      <c r="AF115" s="153" t="str">
        <f>IFERROR(INDEX('Parametrage base'!$AF:$AF,MATCH($U115,'Parametrage base'!$AH:$AH,0)),"")</f>
        <v/>
      </c>
      <c r="AG115" s="153" t="str">
        <f>IFERROR(INDEX(Parametrage!$D:$D,MATCH(V115,Parametrage!$F:$F,0)),"")</f>
        <v/>
      </c>
      <c r="AH115" s="153" t="str">
        <f>IFERROR(INDEX(Parametrage!$I:$I,MATCH(V115,Parametrage!$J:$J,0)),"")</f>
        <v/>
      </c>
      <c r="AI115" s="154" t="str">
        <f>IFERROR(INDEX(Parametrage!$G:$G,MATCH(V115,Parametrage!$H:$H,0)),"")</f>
        <v/>
      </c>
      <c r="AJ115" s="155" t="str">
        <f>IFERROR(INDEX(Parametrage!$K:$K,MATCH(V115,Parametrage!$L:$L,0)),"")</f>
        <v/>
      </c>
      <c r="CA115" s="169"/>
      <c r="CB115" s="169"/>
      <c r="CC115" s="169"/>
      <c r="CD115" s="169"/>
    </row>
    <row r="116" spans="1:82" ht="16.899999999999999" customHeight="1" x14ac:dyDescent="0.2">
      <c r="A116" s="150">
        <f t="shared" si="12"/>
        <v>11</v>
      </c>
      <c r="B116" s="151">
        <f t="shared" si="14"/>
        <v>45366</v>
      </c>
      <c r="C116" s="152" t="str">
        <f>+IFERROR(INDEX('Parametrage base'!$B:$B,MATCH(B116,'Parametrage base'!$C:$C,0)),"")</f>
        <v/>
      </c>
      <c r="D116" s="153" t="str">
        <f>IFERROR(INDEX('Parametrage base'!H:H,MATCH(A116,'Parametrage base'!J:J,0)),"")</f>
        <v/>
      </c>
      <c r="E116" s="153" t="str">
        <f>IFERROR(INDEX('Parametrage base'!$K:$K,MATCH($A116,'Parametrage base'!$M:$M,0)),"")</f>
        <v/>
      </c>
      <c r="F116" s="153" t="str">
        <f>IFERROR(INDEX('Parametrage base'!$N:$N,MATCH($A116,'Parametrage base'!$P:$P,0)),"")</f>
        <v/>
      </c>
      <c r="G116" s="153" t="str">
        <f>IFERROR(INDEX('Parametrage base'!$Q:$Q,MATCH($A116,'Parametrage base'!$S:$S,0)),"")</f>
        <v/>
      </c>
      <c r="H116" s="153" t="str">
        <f>IFERROR(INDEX('Parametrage base'!$T:$T,MATCH($A116,'Parametrage base'!$V:$V,0)),"")</f>
        <v>PFMP 1pro1</v>
      </c>
      <c r="I116" s="153" t="str">
        <f>IFERROR(INDEX('Parametrage base'!$W:$W,MATCH($A116,'Parametrage base'!$Y:$Y,0)),"")</f>
        <v>PFMP 1pro2</v>
      </c>
      <c r="J116" s="153" t="str">
        <f>IFERROR(INDEX('Parametrage base'!$Z:$Z,MATCH($A116,'Parametrage base'!$AB:$AB,0)),"")</f>
        <v/>
      </c>
      <c r="K116" s="141" t="str">
        <f>IFERROR(INDEX('Parametrage base'!$AC:$AC,MATCH($A116,'Parametrage base'!$AE:$AE,0)),"")</f>
        <v/>
      </c>
      <c r="L116" s="153" t="str">
        <f>IFERROR(INDEX('Parametrage base'!$AF:$AF,MATCH($A116,'Parametrage base'!$AH:$AH,0)),"")</f>
        <v>PFMP MCCDR</v>
      </c>
      <c r="M116" s="153" t="str">
        <f>IFERROR(INDEX(Parametrage!$D:$D,MATCH(B116,Parametrage!$F:$F,0)),"")</f>
        <v/>
      </c>
      <c r="N116" s="153" t="str">
        <f>IFERROR(INDEX(Parametrage!$I:$I,MATCH(B116,Parametrage!$J:$J,0)),"")</f>
        <v/>
      </c>
      <c r="O116" s="154" t="str">
        <f>IFERROR(INDEX(Parametrage!$G:$G,MATCH(B116,Parametrage!$H:$H,0)),"")</f>
        <v/>
      </c>
      <c r="P116" s="155" t="str">
        <f>IFERROR(INDEX(Parametrage!$K:$K,MATCH(B116,Parametrage!$L:$L,0)),"")</f>
        <v/>
      </c>
      <c r="Q116" s="156"/>
      <c r="R116" s="153"/>
      <c r="S116" s="157"/>
      <c r="U116" s="150">
        <f t="shared" si="13"/>
        <v>16</v>
      </c>
      <c r="V116" s="151">
        <f t="shared" si="15"/>
        <v>45397</v>
      </c>
      <c r="W116" s="152" t="str">
        <f>+IFERROR(INDEX('Parametrage base'!$B:$B,MATCH(V116,'Parametrage base'!$C:$C,0)),"")</f>
        <v>Vacances</v>
      </c>
      <c r="X116" s="153" t="str">
        <f>IFERROR(INDEX('Parametrage base'!$H:$H,MATCH(U116,'Parametrage base'!$J:$J,0)),"")</f>
        <v/>
      </c>
      <c r="Y116" s="153" t="str">
        <f>IFERROR(INDEX('Parametrage base'!$K:$K,MATCH($U116,'Parametrage base'!$M:$M,0)),"")</f>
        <v/>
      </c>
      <c r="Z116" s="153" t="str">
        <f>IFERROR(INDEX('Parametrage base'!$N:$N,MATCH($U116,'Parametrage base'!$P:$P,0)),"")</f>
        <v/>
      </c>
      <c r="AA116" s="153" t="str">
        <f>IFERROR(INDEX('Parametrage base'!$Q:$Q,MATCH($U116,'Parametrage base'!$S:$S,0)),"")</f>
        <v/>
      </c>
      <c r="AB116" s="153" t="str">
        <f>IFERROR(INDEX('Parametrage base'!$T:$T,MATCH($U116,'Parametrage base'!$V:$V,0)),"")</f>
        <v/>
      </c>
      <c r="AC116" s="153" t="str">
        <f>IFERROR(INDEX('Parametrage base'!$W:$W,MATCH($U116,'Parametrage base'!$Y:$Y,0)),"")</f>
        <v/>
      </c>
      <c r="AD116" s="153" t="str">
        <f>IFERROR(INDEX('Parametrage base'!$Z:$Z,MATCH($U116,'Parametrage base'!$AB:$AB,0)),"")</f>
        <v/>
      </c>
      <c r="AE116" s="153" t="str">
        <f>IFERROR(INDEX('Parametrage base'!$AC:$AC,MATCH($U116,'Parametrage base'!$AE:$AE,0)),"")</f>
        <v/>
      </c>
      <c r="AF116" s="153" t="str">
        <f>IFERROR(INDEX('Parametrage base'!$AF:$AF,MATCH($U116,'Parametrage base'!$AH:$AH,0)),"")</f>
        <v/>
      </c>
      <c r="AG116" s="153" t="str">
        <f>IFERROR(INDEX(Parametrage!$D:$D,MATCH(V116,Parametrage!$F:$F,0)),"")</f>
        <v/>
      </c>
      <c r="AH116" s="153" t="str">
        <f>IFERROR(INDEX(Parametrage!$I:$I,MATCH(V116,Parametrage!$J:$J,0)),"")</f>
        <v/>
      </c>
      <c r="AI116" s="154" t="str">
        <f>IFERROR(INDEX(Parametrage!$G:$G,MATCH(V116,Parametrage!$H:$H,0)),"")</f>
        <v/>
      </c>
      <c r="AJ116" s="155" t="str">
        <f>IFERROR(INDEX(Parametrage!$K:$K,MATCH(V116,Parametrage!$L:$L,0)),"")</f>
        <v/>
      </c>
      <c r="CA116" s="169"/>
      <c r="CB116" s="169"/>
      <c r="CC116" s="169"/>
      <c r="CD116" s="169"/>
    </row>
    <row r="117" spans="1:82" ht="16.899999999999999" customHeight="1" x14ac:dyDescent="0.2">
      <c r="A117" s="150">
        <f t="shared" si="12"/>
        <v>11</v>
      </c>
      <c r="B117" s="151">
        <f t="shared" si="14"/>
        <v>45367</v>
      </c>
      <c r="C117" s="152" t="str">
        <f>+IFERROR(INDEX('Parametrage base'!$B:$B,MATCH(B117,'Parametrage base'!$C:$C,0)),"")</f>
        <v/>
      </c>
      <c r="D117" s="153" t="str">
        <f>IFERROR(INDEX('Parametrage base'!H:H,MATCH(A117,'Parametrage base'!J:J,0)),"")</f>
        <v/>
      </c>
      <c r="E117" s="153" t="str">
        <f>IFERROR(INDEX('Parametrage base'!$K:$K,MATCH($A117,'Parametrage base'!$M:$M,0)),"")</f>
        <v/>
      </c>
      <c r="F117" s="153" t="str">
        <f>IFERROR(INDEX('Parametrage base'!$N:$N,MATCH($A117,'Parametrage base'!$P:$P,0)),"")</f>
        <v/>
      </c>
      <c r="G117" s="153" t="str">
        <f>IFERROR(INDEX('Parametrage base'!$Q:$Q,MATCH($A117,'Parametrage base'!$S:$S,0)),"")</f>
        <v/>
      </c>
      <c r="H117" s="153" t="str">
        <f>IFERROR(INDEX('Parametrage base'!$T:$T,MATCH($A117,'Parametrage base'!$V:$V,0)),"")</f>
        <v>PFMP 1pro1</v>
      </c>
      <c r="I117" s="153" t="str">
        <f>IFERROR(INDEX('Parametrage base'!$W:$W,MATCH($A117,'Parametrage base'!$Y:$Y,0)),"")</f>
        <v>PFMP 1pro2</v>
      </c>
      <c r="J117" s="153" t="str">
        <f>IFERROR(INDEX('Parametrage base'!$Z:$Z,MATCH($A117,'Parametrage base'!$AB:$AB,0)),"")</f>
        <v/>
      </c>
      <c r="K117" s="141" t="str">
        <f>IFERROR(INDEX('Parametrage base'!$AC:$AC,MATCH($A117,'Parametrage base'!$AE:$AE,0)),"")</f>
        <v/>
      </c>
      <c r="L117" s="153" t="str">
        <f>IFERROR(INDEX('Parametrage base'!$AF:$AF,MATCH($A117,'Parametrage base'!$AH:$AH,0)),"")</f>
        <v>PFMP MCCDR</v>
      </c>
      <c r="M117" s="153" t="str">
        <f>IFERROR(INDEX(Parametrage!$D:$D,MATCH(B117,Parametrage!$F:$F,0)),"")</f>
        <v/>
      </c>
      <c r="N117" s="153" t="str">
        <f>IFERROR(INDEX(Parametrage!$I:$I,MATCH(B117,Parametrage!$J:$J,0)),"")</f>
        <v/>
      </c>
      <c r="O117" s="154" t="str">
        <f>IFERROR(INDEX(Parametrage!$G:$G,MATCH(B117,Parametrage!$H:$H,0)),"")</f>
        <v/>
      </c>
      <c r="P117" s="155" t="str">
        <f>IFERROR(INDEX(Parametrage!$K:$K,MATCH(B117,Parametrage!$L:$L,0)),"")</f>
        <v/>
      </c>
      <c r="Q117" s="156"/>
      <c r="R117" s="153"/>
      <c r="S117" s="157"/>
      <c r="U117" s="150">
        <f t="shared" si="13"/>
        <v>16</v>
      </c>
      <c r="V117" s="151">
        <f t="shared" si="15"/>
        <v>45398</v>
      </c>
      <c r="W117" s="152" t="str">
        <f>+IFERROR(INDEX('Parametrage base'!$B:$B,MATCH(V117,'Parametrage base'!$C:$C,0)),"")</f>
        <v>Vacances</v>
      </c>
      <c r="X117" s="153" t="str">
        <f>IFERROR(INDEX('Parametrage base'!$H:$H,MATCH(U117,'Parametrage base'!$J:$J,0)),"")</f>
        <v/>
      </c>
      <c r="Y117" s="153" t="str">
        <f>IFERROR(INDEX('Parametrage base'!$K:$K,MATCH($U117,'Parametrage base'!$M:$M,0)),"")</f>
        <v/>
      </c>
      <c r="Z117" s="153" t="str">
        <f>IFERROR(INDEX('Parametrage base'!$N:$N,MATCH($U117,'Parametrage base'!$P:$P,0)),"")</f>
        <v/>
      </c>
      <c r="AA117" s="153" t="str">
        <f>IFERROR(INDEX('Parametrage base'!$Q:$Q,MATCH($U117,'Parametrage base'!$S:$S,0)),"")</f>
        <v/>
      </c>
      <c r="AB117" s="153" t="str">
        <f>IFERROR(INDEX('Parametrage base'!$T:$T,MATCH($U117,'Parametrage base'!$V:$V,0)),"")</f>
        <v/>
      </c>
      <c r="AC117" s="153" t="str">
        <f>IFERROR(INDEX('Parametrage base'!$W:$W,MATCH($U117,'Parametrage base'!$Y:$Y,0)),"")</f>
        <v/>
      </c>
      <c r="AD117" s="153" t="str">
        <f>IFERROR(INDEX('Parametrage base'!$Z:$Z,MATCH($U117,'Parametrage base'!$AB:$AB,0)),"")</f>
        <v/>
      </c>
      <c r="AE117" s="153" t="str">
        <f>IFERROR(INDEX('Parametrage base'!$AC:$AC,MATCH($U117,'Parametrage base'!$AE:$AE,0)),"")</f>
        <v/>
      </c>
      <c r="AF117" s="153" t="str">
        <f>IFERROR(INDEX('Parametrage base'!$AF:$AF,MATCH($U117,'Parametrage base'!$AH:$AH,0)),"")</f>
        <v/>
      </c>
      <c r="AG117" s="153" t="str">
        <f>IFERROR(INDEX(Parametrage!$D:$D,MATCH(V117,Parametrage!$F:$F,0)),"")</f>
        <v/>
      </c>
      <c r="AH117" s="153" t="str">
        <f>IFERROR(INDEX(Parametrage!$I:$I,MATCH(V117,Parametrage!$J:$J,0)),"")</f>
        <v/>
      </c>
      <c r="AI117" s="154" t="str">
        <f>IFERROR(INDEX(Parametrage!$G:$G,MATCH(V117,Parametrage!$H:$H,0)),"")</f>
        <v/>
      </c>
      <c r="AJ117" s="155" t="str">
        <f>IFERROR(INDEX(Parametrage!$K:$K,MATCH(V117,Parametrage!$L:$L,0)),"")</f>
        <v/>
      </c>
      <c r="CA117" s="169"/>
      <c r="CB117" s="169"/>
      <c r="CC117" s="169"/>
      <c r="CD117" s="169"/>
    </row>
    <row r="118" spans="1:82" ht="16.899999999999999" customHeight="1" x14ac:dyDescent="0.2">
      <c r="A118" s="150">
        <f t="shared" si="12"/>
        <v>11</v>
      </c>
      <c r="B118" s="151">
        <f t="shared" si="14"/>
        <v>45368</v>
      </c>
      <c r="C118" s="152" t="str">
        <f>+IFERROR(INDEX('Parametrage base'!$B:$B,MATCH(B118,'Parametrage base'!$C:$C,0)),"")</f>
        <v/>
      </c>
      <c r="D118" s="153" t="str">
        <f>IFERROR(INDEX('Parametrage base'!H:H,MATCH(A118,'Parametrage base'!J:J,0)),"")</f>
        <v/>
      </c>
      <c r="E118" s="153" t="str">
        <f>IFERROR(INDEX('Parametrage base'!$K:$K,MATCH($A118,'Parametrage base'!$M:$M,0)),"")</f>
        <v/>
      </c>
      <c r="F118" s="153" t="str">
        <f>IFERROR(INDEX('Parametrage base'!$N:$N,MATCH($A118,'Parametrage base'!$P:$P,0)),"")</f>
        <v/>
      </c>
      <c r="G118" s="153" t="str">
        <f>IFERROR(INDEX('Parametrage base'!$Q:$Q,MATCH($A118,'Parametrage base'!$S:$S,0)),"")</f>
        <v/>
      </c>
      <c r="H118" s="153" t="str">
        <f>IFERROR(INDEX('Parametrage base'!$T:$T,MATCH($A118,'Parametrage base'!$V:$V,0)),"")</f>
        <v>PFMP 1pro1</v>
      </c>
      <c r="I118" s="153" t="str">
        <f>IFERROR(INDEX('Parametrage base'!$W:$W,MATCH($A118,'Parametrage base'!$Y:$Y,0)),"")</f>
        <v>PFMP 1pro2</v>
      </c>
      <c r="J118" s="153" t="str">
        <f>IFERROR(INDEX('Parametrage base'!$Z:$Z,MATCH($A118,'Parametrage base'!$AB:$AB,0)),"")</f>
        <v/>
      </c>
      <c r="K118" s="141" t="str">
        <f>IFERROR(INDEX('Parametrage base'!$AC:$AC,MATCH($A118,'Parametrage base'!$AE:$AE,0)),"")</f>
        <v/>
      </c>
      <c r="L118" s="153" t="str">
        <f>IFERROR(INDEX('Parametrage base'!$AF:$AF,MATCH($A118,'Parametrage base'!$AH:$AH,0)),"")</f>
        <v>PFMP MCCDR</v>
      </c>
      <c r="M118" s="153" t="str">
        <f>IFERROR(INDEX(Parametrage!$D:$D,MATCH(B118,Parametrage!$F:$F,0)),"")</f>
        <v/>
      </c>
      <c r="N118" s="153" t="str">
        <f>IFERROR(INDEX(Parametrage!$I:$I,MATCH(B118,Parametrage!$J:$J,0)),"")</f>
        <v/>
      </c>
      <c r="O118" s="154" t="str">
        <f>IFERROR(INDEX(Parametrage!$G:$G,MATCH(B118,Parametrage!$H:$H,0)),"")</f>
        <v/>
      </c>
      <c r="P118" s="155" t="str">
        <f>IFERROR(INDEX(Parametrage!$K:$K,MATCH(B118,Parametrage!$L:$L,0)),"")</f>
        <v/>
      </c>
      <c r="Q118" s="156"/>
      <c r="R118" s="153"/>
      <c r="S118" s="157"/>
      <c r="U118" s="150">
        <f t="shared" si="13"/>
        <v>16</v>
      </c>
      <c r="V118" s="151">
        <f t="shared" si="15"/>
        <v>45399</v>
      </c>
      <c r="W118" s="152" t="str">
        <f>+IFERROR(INDEX('Parametrage base'!$B:$B,MATCH(V118,'Parametrage base'!$C:$C,0)),"")</f>
        <v>Vacances</v>
      </c>
      <c r="X118" s="153" t="str">
        <f>IFERROR(INDEX('Parametrage base'!$H:$H,MATCH(U118,'Parametrage base'!$J:$J,0)),"")</f>
        <v/>
      </c>
      <c r="Y118" s="153" t="str">
        <f>IFERROR(INDEX('Parametrage base'!$K:$K,MATCH($U118,'Parametrage base'!$M:$M,0)),"")</f>
        <v/>
      </c>
      <c r="Z118" s="153" t="str">
        <f>IFERROR(INDEX('Parametrage base'!$N:$N,MATCH($U118,'Parametrage base'!$P:$P,0)),"")</f>
        <v/>
      </c>
      <c r="AA118" s="153" t="str">
        <f>IFERROR(INDEX('Parametrage base'!$Q:$Q,MATCH($U118,'Parametrage base'!$S:$S,0)),"")</f>
        <v/>
      </c>
      <c r="AB118" s="153" t="str">
        <f>IFERROR(INDEX('Parametrage base'!$T:$T,MATCH($U118,'Parametrage base'!$V:$V,0)),"")</f>
        <v/>
      </c>
      <c r="AC118" s="153" t="str">
        <f>IFERROR(INDEX('Parametrage base'!$W:$W,MATCH($U118,'Parametrage base'!$Y:$Y,0)),"")</f>
        <v/>
      </c>
      <c r="AD118" s="153" t="str">
        <f>IFERROR(INDEX('Parametrage base'!$Z:$Z,MATCH($U118,'Parametrage base'!$AB:$AB,0)),"")</f>
        <v/>
      </c>
      <c r="AE118" s="153" t="str">
        <f>IFERROR(INDEX('Parametrage base'!$AC:$AC,MATCH($U118,'Parametrage base'!$AE:$AE,0)),"")</f>
        <v/>
      </c>
      <c r="AF118" s="153" t="str">
        <f>IFERROR(INDEX('Parametrage base'!$AF:$AF,MATCH($U118,'Parametrage base'!$AH:$AH,0)),"")</f>
        <v/>
      </c>
      <c r="AG118" s="153" t="str">
        <f>IFERROR(INDEX(Parametrage!$D:$D,MATCH(V118,Parametrage!$F:$F,0)),"")</f>
        <v/>
      </c>
      <c r="AH118" s="153" t="str">
        <f>IFERROR(INDEX(Parametrage!$I:$I,MATCH(V118,Parametrage!$J:$J,0)),"")</f>
        <v/>
      </c>
      <c r="AI118" s="154" t="str">
        <f>IFERROR(INDEX(Parametrage!$G:$G,MATCH(V118,Parametrage!$H:$H,0)),"")</f>
        <v/>
      </c>
      <c r="AJ118" s="155" t="str">
        <f>IFERROR(INDEX(Parametrage!$K:$K,MATCH(V118,Parametrage!$L:$L,0)),"")</f>
        <v/>
      </c>
      <c r="CA118" s="169"/>
      <c r="CB118" s="169"/>
      <c r="CC118" s="169"/>
      <c r="CD118" s="169"/>
    </row>
    <row r="119" spans="1:82" ht="16.899999999999999" customHeight="1" x14ac:dyDescent="0.2">
      <c r="A119" s="150">
        <f t="shared" si="12"/>
        <v>12</v>
      </c>
      <c r="B119" s="151">
        <f t="shared" si="14"/>
        <v>45369</v>
      </c>
      <c r="C119" s="152" t="str">
        <f>+IFERROR(INDEX('Parametrage base'!$B:$B,MATCH(B119,'Parametrage base'!$C:$C,0)),"")</f>
        <v/>
      </c>
      <c r="D119" s="153" t="str">
        <f>IFERROR(INDEX('Parametrage base'!H:H,MATCH(A119,'Parametrage base'!J:J,0)),"")</f>
        <v/>
      </c>
      <c r="E119" s="153" t="str">
        <f>IFERROR(INDEX('Parametrage base'!$K:$K,MATCH($A119,'Parametrage base'!$M:$M,0)),"")</f>
        <v/>
      </c>
      <c r="F119" s="153" t="str">
        <f>IFERROR(INDEX('Parametrage base'!$N:$N,MATCH($A119,'Parametrage base'!$P:$P,0)),"")</f>
        <v/>
      </c>
      <c r="G119" s="153" t="str">
        <f>IFERROR(INDEX('Parametrage base'!$Q:$Q,MATCH($A119,'Parametrage base'!$S:$S,0)),"")</f>
        <v/>
      </c>
      <c r="H119" s="153" t="str">
        <f>IFERROR(INDEX('Parametrage base'!$T:$T,MATCH($A119,'Parametrage base'!$V:$V,0)),"")</f>
        <v>PFMP 1pro1</v>
      </c>
      <c r="I119" s="153" t="str">
        <f>IFERROR(INDEX('Parametrage base'!$W:$W,MATCH($A119,'Parametrage base'!$Y:$Y,0)),"")</f>
        <v>PFMP 1pro2</v>
      </c>
      <c r="J119" s="153" t="str">
        <f>IFERROR(INDEX('Parametrage base'!$Z:$Z,MATCH($A119,'Parametrage base'!$AB:$AB,0)),"")</f>
        <v/>
      </c>
      <c r="K119" s="141" t="str">
        <f>IFERROR(INDEX('Parametrage base'!$AC:$AC,MATCH($A119,'Parametrage base'!$AE:$AE,0)),"")</f>
        <v/>
      </c>
      <c r="L119" s="153" t="str">
        <f>IFERROR(INDEX('Parametrage base'!$AF:$AF,MATCH($A119,'Parametrage base'!$AH:$AH,0)),"")</f>
        <v>PFMP MCCDR</v>
      </c>
      <c r="M119" s="153" t="str">
        <f>IFERROR(INDEX(Parametrage!$D:$D,MATCH(B119,Parametrage!$F:$F,0)),"")</f>
        <v/>
      </c>
      <c r="N119" s="153" t="str">
        <f>IFERROR(INDEX(Parametrage!$I:$I,MATCH(B119,Parametrage!$J:$J,0)),"")</f>
        <v/>
      </c>
      <c r="O119" s="154" t="str">
        <f>IFERROR(INDEX(Parametrage!$G:$G,MATCH(B119,Parametrage!$H:$H,0)),"")</f>
        <v/>
      </c>
      <c r="P119" s="155" t="str">
        <f>IFERROR(INDEX(Parametrage!$K:$K,MATCH(B119,Parametrage!$L:$L,0)),"")</f>
        <v/>
      </c>
      <c r="Q119" s="156"/>
      <c r="R119" s="153"/>
      <c r="S119" s="157"/>
      <c r="U119" s="150">
        <f t="shared" si="13"/>
        <v>16</v>
      </c>
      <c r="V119" s="151">
        <f t="shared" si="15"/>
        <v>45400</v>
      </c>
      <c r="W119" s="152" t="str">
        <f>+IFERROR(INDEX('Parametrage base'!$B:$B,MATCH(V119,'Parametrage base'!$C:$C,0)),"")</f>
        <v>Vacances</v>
      </c>
      <c r="X119" s="153" t="str">
        <f>IFERROR(INDEX('Parametrage base'!$H:$H,MATCH(U119,'Parametrage base'!$J:$J,0)),"")</f>
        <v/>
      </c>
      <c r="Y119" s="153" t="str">
        <f>IFERROR(INDEX('Parametrage base'!$K:$K,MATCH($U119,'Parametrage base'!$M:$M,0)),"")</f>
        <v/>
      </c>
      <c r="Z119" s="153" t="str">
        <f>IFERROR(INDEX('Parametrage base'!$N:$N,MATCH($U119,'Parametrage base'!$P:$P,0)),"")</f>
        <v/>
      </c>
      <c r="AA119" s="153" t="str">
        <f>IFERROR(INDEX('Parametrage base'!$Q:$Q,MATCH($U119,'Parametrage base'!$S:$S,0)),"")</f>
        <v/>
      </c>
      <c r="AB119" s="153" t="str">
        <f>IFERROR(INDEX('Parametrage base'!$T:$T,MATCH($U119,'Parametrage base'!$V:$V,0)),"")</f>
        <v/>
      </c>
      <c r="AC119" s="153" t="str">
        <f>IFERROR(INDEX('Parametrage base'!$W:$W,MATCH($U119,'Parametrage base'!$Y:$Y,0)),"")</f>
        <v/>
      </c>
      <c r="AD119" s="153" t="str">
        <f>IFERROR(INDEX('Parametrage base'!$Z:$Z,MATCH($U119,'Parametrage base'!$AB:$AB,0)),"")</f>
        <v/>
      </c>
      <c r="AE119" s="153" t="str">
        <f>IFERROR(INDEX('Parametrage base'!$AC:$AC,MATCH($U119,'Parametrage base'!$AE:$AE,0)),"")</f>
        <v/>
      </c>
      <c r="AF119" s="153" t="str">
        <f>IFERROR(INDEX('Parametrage base'!$AF:$AF,MATCH($U119,'Parametrage base'!$AH:$AH,0)),"")</f>
        <v/>
      </c>
      <c r="AG119" s="153" t="str">
        <f>IFERROR(INDEX(Parametrage!$D:$D,MATCH(V119,Parametrage!$F:$F,0)),"")</f>
        <v/>
      </c>
      <c r="AH119" s="153" t="str">
        <f>IFERROR(INDEX(Parametrage!$I:$I,MATCH(V119,Parametrage!$J:$J,0)),"")</f>
        <v/>
      </c>
      <c r="AI119" s="154" t="str">
        <f>IFERROR(INDEX(Parametrage!$G:$G,MATCH(V119,Parametrage!$H:$H,0)),"")</f>
        <v/>
      </c>
      <c r="AJ119" s="155" t="str">
        <f>IFERROR(INDEX(Parametrage!$K:$K,MATCH(V119,Parametrage!$L:$L,0)),"")</f>
        <v/>
      </c>
      <c r="CA119" s="169"/>
      <c r="CB119" s="169"/>
      <c r="CC119" s="169"/>
      <c r="CD119" s="169"/>
    </row>
    <row r="120" spans="1:82" ht="16.899999999999999" customHeight="1" x14ac:dyDescent="0.2">
      <c r="A120" s="150">
        <f t="shared" si="12"/>
        <v>12</v>
      </c>
      <c r="B120" s="151">
        <f t="shared" si="14"/>
        <v>45370</v>
      </c>
      <c r="C120" s="152" t="str">
        <f>+IFERROR(INDEX('Parametrage base'!$B:$B,MATCH(B120,'Parametrage base'!$C:$C,0)),"")</f>
        <v/>
      </c>
      <c r="D120" s="153" t="str">
        <f>IFERROR(INDEX('Parametrage base'!H:H,MATCH(A120,'Parametrage base'!J:J,0)),"")</f>
        <v/>
      </c>
      <c r="E120" s="153" t="str">
        <f>IFERROR(INDEX('Parametrage base'!$K:$K,MATCH($A120,'Parametrage base'!$M:$M,0)),"")</f>
        <v/>
      </c>
      <c r="F120" s="153" t="str">
        <f>IFERROR(INDEX('Parametrage base'!$N:$N,MATCH($A120,'Parametrage base'!$P:$P,0)),"")</f>
        <v/>
      </c>
      <c r="G120" s="153" t="str">
        <f>IFERROR(INDEX('Parametrage base'!$Q:$Q,MATCH($A120,'Parametrage base'!$S:$S,0)),"")</f>
        <v/>
      </c>
      <c r="H120" s="153" t="str">
        <f>IFERROR(INDEX('Parametrage base'!$T:$T,MATCH($A120,'Parametrage base'!$V:$V,0)),"")</f>
        <v>PFMP 1pro1</v>
      </c>
      <c r="I120" s="153" t="str">
        <f>IFERROR(INDEX('Parametrage base'!$W:$W,MATCH($A120,'Parametrage base'!$Y:$Y,0)),"")</f>
        <v>PFMP 1pro2</v>
      </c>
      <c r="J120" s="153" t="str">
        <f>IFERROR(INDEX('Parametrage base'!$Z:$Z,MATCH($A120,'Parametrage base'!$AB:$AB,0)),"")</f>
        <v/>
      </c>
      <c r="K120" s="141" t="str">
        <f>IFERROR(INDEX('Parametrage base'!$AC:$AC,MATCH($A120,'Parametrage base'!$AE:$AE,0)),"")</f>
        <v/>
      </c>
      <c r="L120" s="153" t="str">
        <f>IFERROR(INDEX('Parametrage base'!$AF:$AF,MATCH($A120,'Parametrage base'!$AH:$AH,0)),"")</f>
        <v>PFMP MCCDR</v>
      </c>
      <c r="M120" s="153" t="str">
        <f>IFERROR(INDEX(Parametrage!$D:$D,MATCH(B120,Parametrage!$F:$F,0)),"")</f>
        <v/>
      </c>
      <c r="N120" s="153" t="str">
        <f>IFERROR(INDEX(Parametrage!$I:$I,MATCH(B120,Parametrage!$J:$J,0)),"")</f>
        <v/>
      </c>
      <c r="O120" s="154" t="str">
        <f>IFERROR(INDEX(Parametrage!$G:$G,MATCH(B120,Parametrage!$H:$H,0)),"")</f>
        <v/>
      </c>
      <c r="P120" s="155" t="str">
        <f>IFERROR(INDEX(Parametrage!$K:$K,MATCH(B120,Parametrage!$L:$L,0)),"")</f>
        <v/>
      </c>
      <c r="Q120" s="156"/>
      <c r="R120" s="153"/>
      <c r="S120" s="157"/>
      <c r="U120" s="150">
        <f t="shared" si="13"/>
        <v>16</v>
      </c>
      <c r="V120" s="151">
        <f t="shared" si="15"/>
        <v>45401</v>
      </c>
      <c r="W120" s="152" t="str">
        <f>+IFERROR(INDEX('Parametrage base'!$B:$B,MATCH(V120,'Parametrage base'!$C:$C,0)),"")</f>
        <v>Vacances</v>
      </c>
      <c r="X120" s="153" t="str">
        <f>IFERROR(INDEX('Parametrage base'!$H:$H,MATCH(U120,'Parametrage base'!$J:$J,0)),"")</f>
        <v/>
      </c>
      <c r="Y120" s="153" t="str">
        <f>IFERROR(INDEX('Parametrage base'!$K:$K,MATCH($U120,'Parametrage base'!$M:$M,0)),"")</f>
        <v/>
      </c>
      <c r="Z120" s="153" t="str">
        <f>IFERROR(INDEX('Parametrage base'!$N:$N,MATCH($U120,'Parametrage base'!$P:$P,0)),"")</f>
        <v/>
      </c>
      <c r="AA120" s="153" t="str">
        <f>IFERROR(INDEX('Parametrage base'!$Q:$Q,MATCH($U120,'Parametrage base'!$S:$S,0)),"")</f>
        <v/>
      </c>
      <c r="AB120" s="153" t="str">
        <f>IFERROR(INDEX('Parametrage base'!$T:$T,MATCH($U120,'Parametrage base'!$V:$V,0)),"")</f>
        <v/>
      </c>
      <c r="AC120" s="153" t="str">
        <f>IFERROR(INDEX('Parametrage base'!$W:$W,MATCH($U120,'Parametrage base'!$Y:$Y,0)),"")</f>
        <v/>
      </c>
      <c r="AD120" s="153" t="str">
        <f>IFERROR(INDEX('Parametrage base'!$Z:$Z,MATCH($U120,'Parametrage base'!$AB:$AB,0)),"")</f>
        <v/>
      </c>
      <c r="AE120" s="153" t="str">
        <f>IFERROR(INDEX('Parametrage base'!$AC:$AC,MATCH($U120,'Parametrage base'!$AE:$AE,0)),"")</f>
        <v/>
      </c>
      <c r="AF120" s="153" t="str">
        <f>IFERROR(INDEX('Parametrage base'!$AF:$AF,MATCH($U120,'Parametrage base'!$AH:$AH,0)),"")</f>
        <v/>
      </c>
      <c r="AG120" s="153" t="str">
        <f>IFERROR(INDEX(Parametrage!$D:$D,MATCH(V120,Parametrage!$F:$F,0)),"")</f>
        <v/>
      </c>
      <c r="AH120" s="153" t="str">
        <f>IFERROR(INDEX(Parametrage!$I:$I,MATCH(V120,Parametrage!$J:$J,0)),"")</f>
        <v/>
      </c>
      <c r="AI120" s="154" t="str">
        <f>IFERROR(INDEX(Parametrage!$G:$G,MATCH(V120,Parametrage!$H:$H,0)),"")</f>
        <v/>
      </c>
      <c r="AJ120" s="155" t="str">
        <f>IFERROR(INDEX(Parametrage!$K:$K,MATCH(V120,Parametrage!$L:$L,0)),"")</f>
        <v/>
      </c>
      <c r="CA120" s="169"/>
      <c r="CB120" s="169"/>
      <c r="CC120" s="169"/>
      <c r="CD120" s="169"/>
    </row>
    <row r="121" spans="1:82" ht="16.899999999999999" customHeight="1" x14ac:dyDescent="0.2">
      <c r="A121" s="150">
        <f t="shared" si="12"/>
        <v>12</v>
      </c>
      <c r="B121" s="151">
        <f t="shared" si="14"/>
        <v>45371</v>
      </c>
      <c r="C121" s="152" t="str">
        <f>+IFERROR(INDEX('Parametrage base'!$B:$B,MATCH(B121,'Parametrage base'!$C:$C,0)),"")</f>
        <v/>
      </c>
      <c r="D121" s="153" t="str">
        <f>IFERROR(INDEX('Parametrage base'!H:H,MATCH(A121,'Parametrage base'!J:J,0)),"")</f>
        <v/>
      </c>
      <c r="E121" s="153" t="str">
        <f>IFERROR(INDEX('Parametrage base'!$K:$K,MATCH($A121,'Parametrage base'!$M:$M,0)),"")</f>
        <v/>
      </c>
      <c r="F121" s="153" t="str">
        <f>IFERROR(INDEX('Parametrage base'!$N:$N,MATCH($A121,'Parametrage base'!$P:$P,0)),"")</f>
        <v/>
      </c>
      <c r="G121" s="153" t="str">
        <f>IFERROR(INDEX('Parametrage base'!$Q:$Q,MATCH($A121,'Parametrage base'!$S:$S,0)),"")</f>
        <v/>
      </c>
      <c r="H121" s="153" t="str">
        <f>IFERROR(INDEX('Parametrage base'!$T:$T,MATCH($A121,'Parametrage base'!$V:$V,0)),"")</f>
        <v>PFMP 1pro1</v>
      </c>
      <c r="I121" s="153" t="str">
        <f>IFERROR(INDEX('Parametrage base'!$W:$W,MATCH($A121,'Parametrage base'!$Y:$Y,0)),"")</f>
        <v>PFMP 1pro2</v>
      </c>
      <c r="J121" s="153" t="str">
        <f>IFERROR(INDEX('Parametrage base'!$Z:$Z,MATCH($A121,'Parametrage base'!$AB:$AB,0)),"")</f>
        <v/>
      </c>
      <c r="K121" s="141" t="str">
        <f>IFERROR(INDEX('Parametrage base'!$AC:$AC,MATCH($A121,'Parametrage base'!$AE:$AE,0)),"")</f>
        <v/>
      </c>
      <c r="L121" s="153" t="str">
        <f>IFERROR(INDEX('Parametrage base'!$AF:$AF,MATCH($A121,'Parametrage base'!$AH:$AH,0)),"")</f>
        <v>PFMP MCCDR</v>
      </c>
      <c r="M121" s="153" t="str">
        <f>IFERROR(INDEX(Parametrage!$D:$D,MATCH(B121,Parametrage!$F:$F,0)),"")</f>
        <v/>
      </c>
      <c r="N121" s="153" t="str">
        <f>IFERROR(INDEX(Parametrage!$I:$I,MATCH(B121,Parametrage!$J:$J,0)),"")</f>
        <v/>
      </c>
      <c r="O121" s="154" t="str">
        <f>IFERROR(INDEX(Parametrage!$G:$G,MATCH(B121,Parametrage!$H:$H,0)),"")</f>
        <v/>
      </c>
      <c r="P121" s="155" t="str">
        <f>IFERROR(INDEX(Parametrage!$K:$K,MATCH(B121,Parametrage!$L:$L,0)),"")</f>
        <v/>
      </c>
      <c r="Q121" s="156"/>
      <c r="R121" s="153"/>
      <c r="S121" s="157"/>
      <c r="U121" s="150">
        <f t="shared" si="13"/>
        <v>16</v>
      </c>
      <c r="V121" s="151">
        <f t="shared" si="15"/>
        <v>45402</v>
      </c>
      <c r="W121" s="152" t="str">
        <f>+IFERROR(INDEX('Parametrage base'!$B:$B,MATCH(V121,'Parametrage base'!$C:$C,0)),"")</f>
        <v>Vacances</v>
      </c>
      <c r="X121" s="153" t="str">
        <f>IFERROR(INDEX('Parametrage base'!$H:$H,MATCH(U121,'Parametrage base'!$J:$J,0)),"")</f>
        <v/>
      </c>
      <c r="Y121" s="153" t="str">
        <f>IFERROR(INDEX('Parametrage base'!$K:$K,MATCH($U121,'Parametrage base'!$M:$M,0)),"")</f>
        <v/>
      </c>
      <c r="Z121" s="153" t="str">
        <f>IFERROR(INDEX('Parametrage base'!$N:$N,MATCH($U121,'Parametrage base'!$P:$P,0)),"")</f>
        <v/>
      </c>
      <c r="AA121" s="153" t="str">
        <f>IFERROR(INDEX('Parametrage base'!$Q:$Q,MATCH($U121,'Parametrage base'!$S:$S,0)),"")</f>
        <v/>
      </c>
      <c r="AB121" s="153" t="str">
        <f>IFERROR(INDEX('Parametrage base'!$T:$T,MATCH($U121,'Parametrage base'!$V:$V,0)),"")</f>
        <v/>
      </c>
      <c r="AC121" s="153" t="str">
        <f>IFERROR(INDEX('Parametrage base'!$W:$W,MATCH($U121,'Parametrage base'!$Y:$Y,0)),"")</f>
        <v/>
      </c>
      <c r="AD121" s="153" t="str">
        <f>IFERROR(INDEX('Parametrage base'!$Z:$Z,MATCH($U121,'Parametrage base'!$AB:$AB,0)),"")</f>
        <v/>
      </c>
      <c r="AE121" s="153" t="str">
        <f>IFERROR(INDEX('Parametrage base'!$AC:$AC,MATCH($U121,'Parametrage base'!$AE:$AE,0)),"")</f>
        <v/>
      </c>
      <c r="AF121" s="153" t="str">
        <f>IFERROR(INDEX('Parametrage base'!$AF:$AF,MATCH($U121,'Parametrage base'!$AH:$AH,0)),"")</f>
        <v/>
      </c>
      <c r="AG121" s="153" t="str">
        <f>IFERROR(INDEX(Parametrage!$D:$D,MATCH(V121,Parametrage!$F:$F,0)),"")</f>
        <v/>
      </c>
      <c r="AH121" s="153" t="str">
        <f>IFERROR(INDEX(Parametrage!$I:$I,MATCH(V121,Parametrage!$J:$J,0)),"")</f>
        <v/>
      </c>
      <c r="AI121" s="154" t="str">
        <f>IFERROR(INDEX(Parametrage!$G:$G,MATCH(V121,Parametrage!$H:$H,0)),"")</f>
        <v/>
      </c>
      <c r="AJ121" s="155" t="str">
        <f>IFERROR(INDEX(Parametrage!$K:$K,MATCH(V121,Parametrage!$L:$L,0)),"")</f>
        <v/>
      </c>
      <c r="CA121" s="169"/>
      <c r="CB121" s="169"/>
      <c r="CC121" s="169"/>
      <c r="CD121" s="169"/>
    </row>
    <row r="122" spans="1:82" ht="16.899999999999999" customHeight="1" x14ac:dyDescent="0.2">
      <c r="A122" s="150">
        <f t="shared" si="12"/>
        <v>12</v>
      </c>
      <c r="B122" s="151">
        <f t="shared" si="14"/>
        <v>45372</v>
      </c>
      <c r="C122" s="152" t="str">
        <f>+IFERROR(INDEX('Parametrage base'!$B:$B,MATCH(B122,'Parametrage base'!$C:$C,0)),"")</f>
        <v/>
      </c>
      <c r="D122" s="153" t="str">
        <f>IFERROR(INDEX('Parametrage base'!H:H,MATCH(A122,'Parametrage base'!J:J,0)),"")</f>
        <v/>
      </c>
      <c r="E122" s="153" t="str">
        <f>IFERROR(INDEX('Parametrage base'!$K:$K,MATCH($A122,'Parametrage base'!$M:$M,0)),"")</f>
        <v/>
      </c>
      <c r="F122" s="153" t="str">
        <f>IFERROR(INDEX('Parametrage base'!$N:$N,MATCH($A122,'Parametrage base'!$P:$P,0)),"")</f>
        <v/>
      </c>
      <c r="G122" s="153" t="str">
        <f>IFERROR(INDEX('Parametrage base'!$Q:$Q,MATCH($A122,'Parametrage base'!$S:$S,0)),"")</f>
        <v/>
      </c>
      <c r="H122" s="153" t="str">
        <f>IFERROR(INDEX('Parametrage base'!$T:$T,MATCH($A122,'Parametrage base'!$V:$V,0)),"")</f>
        <v>PFMP 1pro1</v>
      </c>
      <c r="I122" s="153" t="str">
        <f>IFERROR(INDEX('Parametrage base'!$W:$W,MATCH($A122,'Parametrage base'!$Y:$Y,0)),"")</f>
        <v>PFMP 1pro2</v>
      </c>
      <c r="J122" s="153" t="str">
        <f>IFERROR(INDEX('Parametrage base'!$Z:$Z,MATCH($A122,'Parametrage base'!$AB:$AB,0)),"")</f>
        <v/>
      </c>
      <c r="K122" s="141" t="str">
        <f>IFERROR(INDEX('Parametrage base'!$AC:$AC,MATCH($A122,'Parametrage base'!$AE:$AE,0)),"")</f>
        <v/>
      </c>
      <c r="L122" s="153" t="str">
        <f>IFERROR(INDEX('Parametrage base'!$AF:$AF,MATCH($A122,'Parametrage base'!$AH:$AH,0)),"")</f>
        <v>PFMP MCCDR</v>
      </c>
      <c r="M122" s="153" t="str">
        <f>IFERROR(INDEX(Parametrage!$D:$D,MATCH(B122,Parametrage!$F:$F,0)),"")</f>
        <v/>
      </c>
      <c r="N122" s="153" t="str">
        <f>IFERROR(INDEX(Parametrage!$I:$I,MATCH(B122,Parametrage!$J:$J,0)),"")</f>
        <v/>
      </c>
      <c r="O122" s="154" t="str">
        <f>IFERROR(INDEX(Parametrage!$G:$G,MATCH(B122,Parametrage!$H:$H,0)),"")</f>
        <v/>
      </c>
      <c r="P122" s="155" t="str">
        <f>IFERROR(INDEX(Parametrage!$K:$K,MATCH(B122,Parametrage!$L:$L,0)),"")</f>
        <v/>
      </c>
      <c r="Q122" s="156"/>
      <c r="R122" s="153"/>
      <c r="S122" s="157"/>
      <c r="U122" s="150">
        <f t="shared" si="13"/>
        <v>16</v>
      </c>
      <c r="V122" s="151">
        <f t="shared" si="15"/>
        <v>45403</v>
      </c>
      <c r="W122" s="152" t="str">
        <f>+IFERROR(INDEX('Parametrage base'!$B:$B,MATCH(V122,'Parametrage base'!$C:$C,0)),"")</f>
        <v>Vacances</v>
      </c>
      <c r="X122" s="153" t="str">
        <f>IFERROR(INDEX('Parametrage base'!$H:$H,MATCH(U122,'Parametrage base'!$J:$J,0)),"")</f>
        <v/>
      </c>
      <c r="Y122" s="153" t="str">
        <f>IFERROR(INDEX('Parametrage base'!$K:$K,MATCH($U122,'Parametrage base'!$M:$M,0)),"")</f>
        <v/>
      </c>
      <c r="Z122" s="153" t="str">
        <f>IFERROR(INDEX('Parametrage base'!$N:$N,MATCH($U122,'Parametrage base'!$P:$P,0)),"")</f>
        <v/>
      </c>
      <c r="AA122" s="153" t="str">
        <f>IFERROR(INDEX('Parametrage base'!$Q:$Q,MATCH($U122,'Parametrage base'!$S:$S,0)),"")</f>
        <v/>
      </c>
      <c r="AB122" s="153" t="str">
        <f>IFERROR(INDEX('Parametrage base'!$T:$T,MATCH($U122,'Parametrage base'!$V:$V,0)),"")</f>
        <v/>
      </c>
      <c r="AC122" s="153" t="str">
        <f>IFERROR(INDEX('Parametrage base'!$W:$W,MATCH($U122,'Parametrage base'!$Y:$Y,0)),"")</f>
        <v/>
      </c>
      <c r="AD122" s="153" t="str">
        <f>IFERROR(INDEX('Parametrage base'!$Z:$Z,MATCH($U122,'Parametrage base'!$AB:$AB,0)),"")</f>
        <v/>
      </c>
      <c r="AE122" s="153" t="str">
        <f>IFERROR(INDEX('Parametrage base'!$AC:$AC,MATCH($U122,'Parametrage base'!$AE:$AE,0)),"")</f>
        <v/>
      </c>
      <c r="AF122" s="153" t="str">
        <f>IFERROR(INDEX('Parametrage base'!$AF:$AF,MATCH($U122,'Parametrage base'!$AH:$AH,0)),"")</f>
        <v/>
      </c>
      <c r="AG122" s="153" t="str">
        <f>IFERROR(INDEX(Parametrage!$D:$D,MATCH(V122,Parametrage!$F:$F,0)),"")</f>
        <v/>
      </c>
      <c r="AH122" s="153" t="str">
        <f>IFERROR(INDEX(Parametrage!$I:$I,MATCH(V122,Parametrage!$J:$J,0)),"")</f>
        <v/>
      </c>
      <c r="AI122" s="154" t="str">
        <f>IFERROR(INDEX(Parametrage!$G:$G,MATCH(V122,Parametrage!$H:$H,0)),"")</f>
        <v/>
      </c>
      <c r="AJ122" s="155" t="str">
        <f>IFERROR(INDEX(Parametrage!$K:$K,MATCH(V122,Parametrage!$L:$L,0)),"")</f>
        <v/>
      </c>
      <c r="CA122" s="169"/>
      <c r="CB122" s="169"/>
      <c r="CC122" s="169"/>
      <c r="CD122" s="169"/>
    </row>
    <row r="123" spans="1:82" ht="16.899999999999999" customHeight="1" x14ac:dyDescent="0.2">
      <c r="A123" s="150">
        <f t="shared" si="12"/>
        <v>12</v>
      </c>
      <c r="B123" s="151">
        <f t="shared" si="14"/>
        <v>45373</v>
      </c>
      <c r="C123" s="152" t="str">
        <f>+IFERROR(INDEX('Parametrage base'!$B:$B,MATCH(B123,'Parametrage base'!$C:$C,0)),"")</f>
        <v/>
      </c>
      <c r="D123" s="153" t="str">
        <f>IFERROR(INDEX('Parametrage base'!H:H,MATCH(A123,'Parametrage base'!J:J,0)),"")</f>
        <v/>
      </c>
      <c r="E123" s="153" t="str">
        <f>IFERROR(INDEX('Parametrage base'!$K:$K,MATCH($A123,'Parametrage base'!$M:$M,0)),"")</f>
        <v/>
      </c>
      <c r="F123" s="153" t="str">
        <f>IFERROR(INDEX('Parametrage base'!$N:$N,MATCH($A123,'Parametrage base'!$P:$P,0)),"")</f>
        <v/>
      </c>
      <c r="G123" s="153" t="str">
        <f>IFERROR(INDEX('Parametrage base'!$Q:$Q,MATCH($A123,'Parametrage base'!$S:$S,0)),"")</f>
        <v/>
      </c>
      <c r="H123" s="153" t="str">
        <f>IFERROR(INDEX('Parametrage base'!$T:$T,MATCH($A123,'Parametrage base'!$V:$V,0)),"")</f>
        <v>PFMP 1pro1</v>
      </c>
      <c r="I123" s="153" t="str">
        <f>IFERROR(INDEX('Parametrage base'!$W:$W,MATCH($A123,'Parametrage base'!$Y:$Y,0)),"")</f>
        <v>PFMP 1pro2</v>
      </c>
      <c r="J123" s="153" t="str">
        <f>IFERROR(INDEX('Parametrage base'!$Z:$Z,MATCH($A123,'Parametrage base'!$AB:$AB,0)),"")</f>
        <v/>
      </c>
      <c r="K123" s="141" t="str">
        <f>IFERROR(INDEX('Parametrage base'!$AC:$AC,MATCH($A123,'Parametrage base'!$AE:$AE,0)),"")</f>
        <v/>
      </c>
      <c r="L123" s="153" t="str">
        <f>IFERROR(INDEX('Parametrage base'!$AF:$AF,MATCH($A123,'Parametrage base'!$AH:$AH,0)),"")</f>
        <v>PFMP MCCDR</v>
      </c>
      <c r="M123" s="153" t="str">
        <f>IFERROR(INDEX(Parametrage!$D:$D,MATCH(B123,Parametrage!$F:$F,0)),"")</f>
        <v/>
      </c>
      <c r="N123" s="153" t="str">
        <f>IFERROR(INDEX(Parametrage!$I:$I,MATCH(B123,Parametrage!$J:$J,0)),"")</f>
        <v/>
      </c>
      <c r="O123" s="154" t="str">
        <f>IFERROR(INDEX(Parametrage!$G:$G,MATCH(B123,Parametrage!$H:$H,0)),"")</f>
        <v/>
      </c>
      <c r="P123" s="155" t="str">
        <f>IFERROR(INDEX(Parametrage!$K:$K,MATCH(B123,Parametrage!$L:$L,0)),"")</f>
        <v/>
      </c>
      <c r="Q123" s="156"/>
      <c r="R123" s="153"/>
      <c r="S123" s="157"/>
      <c r="U123" s="150">
        <f t="shared" si="13"/>
        <v>17</v>
      </c>
      <c r="V123" s="151">
        <f t="shared" si="15"/>
        <v>45404</v>
      </c>
      <c r="W123" s="152" t="str">
        <f>+IFERROR(INDEX('Parametrage base'!$B:$B,MATCH(V123,'Parametrage base'!$C:$C,0)),"")</f>
        <v>Vacances</v>
      </c>
      <c r="X123" s="153" t="str">
        <f>IFERROR(INDEX('Parametrage base'!$H:$H,MATCH(U123,'Parametrage base'!$J:$J,0)),"")</f>
        <v/>
      </c>
      <c r="Y123" s="153" t="str">
        <f>IFERROR(INDEX('Parametrage base'!$K:$K,MATCH($U123,'Parametrage base'!$M:$M,0)),"")</f>
        <v/>
      </c>
      <c r="Z123" s="153" t="str">
        <f>IFERROR(INDEX('Parametrage base'!$N:$N,MATCH($U123,'Parametrage base'!$P:$P,0)),"")</f>
        <v/>
      </c>
      <c r="AA123" s="153" t="str">
        <f>IFERROR(INDEX('Parametrage base'!$Q:$Q,MATCH($U123,'Parametrage base'!$S:$S,0)),"")</f>
        <v/>
      </c>
      <c r="AB123" s="153" t="str">
        <f>IFERROR(INDEX('Parametrage base'!$T:$T,MATCH($U123,'Parametrage base'!$V:$V,0)),"")</f>
        <v/>
      </c>
      <c r="AC123" s="153" t="str">
        <f>IFERROR(INDEX('Parametrage base'!$W:$W,MATCH($U123,'Parametrage base'!$Y:$Y,0)),"")</f>
        <v/>
      </c>
      <c r="AD123" s="153" t="str">
        <f>IFERROR(INDEX('Parametrage base'!$Z:$Z,MATCH($U123,'Parametrage base'!$AB:$AB,0)),"")</f>
        <v/>
      </c>
      <c r="AE123" s="153" t="str">
        <f>IFERROR(INDEX('Parametrage base'!$AC:$AC,MATCH($U123,'Parametrage base'!$AE:$AE,0)),"")</f>
        <v/>
      </c>
      <c r="AF123" s="153" t="str">
        <f>IFERROR(INDEX('Parametrage base'!$AF:$AF,MATCH($U123,'Parametrage base'!$AH:$AH,0)),"")</f>
        <v/>
      </c>
      <c r="AG123" s="153" t="str">
        <f>IFERROR(INDEX(Parametrage!$D:$D,MATCH(V123,Parametrage!$F:$F,0)),"")</f>
        <v/>
      </c>
      <c r="AH123" s="153" t="str">
        <f>IFERROR(INDEX(Parametrage!$I:$I,MATCH(V123,Parametrage!$J:$J,0)),"")</f>
        <v/>
      </c>
      <c r="AI123" s="154" t="str">
        <f>IFERROR(INDEX(Parametrage!$G:$G,MATCH(V123,Parametrage!$H:$H,0)),"")</f>
        <v/>
      </c>
      <c r="AJ123" s="155" t="str">
        <f>IFERROR(INDEX(Parametrage!$K:$K,MATCH(V123,Parametrage!$L:$L,0)),"")</f>
        <v/>
      </c>
      <c r="CA123" s="169"/>
      <c r="CB123" s="169"/>
      <c r="CC123" s="169"/>
      <c r="CD123" s="169"/>
    </row>
    <row r="124" spans="1:82" ht="16.899999999999999" customHeight="1" x14ac:dyDescent="0.2">
      <c r="A124" s="150">
        <f t="shared" si="12"/>
        <v>12</v>
      </c>
      <c r="B124" s="151">
        <f t="shared" si="14"/>
        <v>45374</v>
      </c>
      <c r="C124" s="152" t="str">
        <f>+IFERROR(INDEX('Parametrage base'!$B:$B,MATCH(B124,'Parametrage base'!$C:$C,0)),"")</f>
        <v/>
      </c>
      <c r="D124" s="153" t="str">
        <f>IFERROR(INDEX('Parametrage base'!H:H,MATCH(A124,'Parametrage base'!J:J,0)),"")</f>
        <v/>
      </c>
      <c r="E124" s="153" t="str">
        <f>IFERROR(INDEX('Parametrage base'!$K:$K,MATCH($A124,'Parametrage base'!$M:$M,0)),"")</f>
        <v/>
      </c>
      <c r="F124" s="153" t="str">
        <f>IFERROR(INDEX('Parametrage base'!$N:$N,MATCH($A124,'Parametrage base'!$P:$P,0)),"")</f>
        <v/>
      </c>
      <c r="G124" s="153" t="str">
        <f>IFERROR(INDEX('Parametrage base'!$Q:$Q,MATCH($A124,'Parametrage base'!$S:$S,0)),"")</f>
        <v/>
      </c>
      <c r="H124" s="153" t="str">
        <f>IFERROR(INDEX('Parametrage base'!$T:$T,MATCH($A124,'Parametrage base'!$V:$V,0)),"")</f>
        <v>PFMP 1pro1</v>
      </c>
      <c r="I124" s="153" t="str">
        <f>IFERROR(INDEX('Parametrage base'!$W:$W,MATCH($A124,'Parametrage base'!$Y:$Y,0)),"")</f>
        <v>PFMP 1pro2</v>
      </c>
      <c r="J124" s="153" t="str">
        <f>IFERROR(INDEX('Parametrage base'!$Z:$Z,MATCH($A124,'Parametrage base'!$AB:$AB,0)),"")</f>
        <v/>
      </c>
      <c r="K124" s="141" t="str">
        <f>IFERROR(INDEX('Parametrage base'!$AC:$AC,MATCH($A124,'Parametrage base'!$AE:$AE,0)),"")</f>
        <v/>
      </c>
      <c r="L124" s="153" t="str">
        <f>IFERROR(INDEX('Parametrage base'!$AF:$AF,MATCH($A124,'Parametrage base'!$AH:$AH,0)),"")</f>
        <v>PFMP MCCDR</v>
      </c>
      <c r="M124" s="153" t="str">
        <f>IFERROR(INDEX(Parametrage!$D:$D,MATCH(B124,Parametrage!$F:$F,0)),"")</f>
        <v/>
      </c>
      <c r="N124" s="153" t="str">
        <f>IFERROR(INDEX(Parametrage!$I:$I,MATCH(B124,Parametrage!$J:$J,0)),"")</f>
        <v/>
      </c>
      <c r="O124" s="154" t="str">
        <f>IFERROR(INDEX(Parametrage!$G:$G,MATCH(B124,Parametrage!$H:$H,0)),"")</f>
        <v/>
      </c>
      <c r="P124" s="155" t="str">
        <f>IFERROR(INDEX(Parametrage!$K:$K,MATCH(B124,Parametrage!$L:$L,0)),"")</f>
        <v/>
      </c>
      <c r="Q124" s="156"/>
      <c r="R124" s="153"/>
      <c r="S124" s="157"/>
      <c r="U124" s="150">
        <f t="shared" si="13"/>
        <v>17</v>
      </c>
      <c r="V124" s="151">
        <f t="shared" si="15"/>
        <v>45405</v>
      </c>
      <c r="W124" s="152" t="str">
        <f>+IFERROR(INDEX('Parametrage base'!$B:$B,MATCH(V124,'Parametrage base'!$C:$C,0)),"")</f>
        <v>Vacances</v>
      </c>
      <c r="X124" s="153" t="str">
        <f>IFERROR(INDEX('Parametrage base'!$H:$H,MATCH(U124,'Parametrage base'!$J:$J,0)),"")</f>
        <v/>
      </c>
      <c r="Y124" s="153" t="str">
        <f>IFERROR(INDEX('Parametrage base'!$K:$K,MATCH($U124,'Parametrage base'!$M:$M,0)),"")</f>
        <v/>
      </c>
      <c r="Z124" s="153" t="str">
        <f>IFERROR(INDEX('Parametrage base'!$N:$N,MATCH($U124,'Parametrage base'!$P:$P,0)),"")</f>
        <v/>
      </c>
      <c r="AA124" s="153" t="str">
        <f>IFERROR(INDEX('Parametrage base'!$Q:$Q,MATCH($U124,'Parametrage base'!$S:$S,0)),"")</f>
        <v/>
      </c>
      <c r="AB124" s="153" t="str">
        <f>IFERROR(INDEX('Parametrage base'!$T:$T,MATCH($U124,'Parametrage base'!$V:$V,0)),"")</f>
        <v/>
      </c>
      <c r="AC124" s="153" t="str">
        <f>IFERROR(INDEX('Parametrage base'!$W:$W,MATCH($U124,'Parametrage base'!$Y:$Y,0)),"")</f>
        <v/>
      </c>
      <c r="AD124" s="153" t="str">
        <f>IFERROR(INDEX('Parametrage base'!$Z:$Z,MATCH($U124,'Parametrage base'!$AB:$AB,0)),"")</f>
        <v/>
      </c>
      <c r="AE124" s="153" t="str">
        <f>IFERROR(INDEX('Parametrage base'!$AC:$AC,MATCH($U124,'Parametrage base'!$AE:$AE,0)),"")</f>
        <v/>
      </c>
      <c r="AF124" s="153" t="str">
        <f>IFERROR(INDEX('Parametrage base'!$AF:$AF,MATCH($U124,'Parametrage base'!$AH:$AH,0)),"")</f>
        <v/>
      </c>
      <c r="AG124" s="153" t="str">
        <f>IFERROR(INDEX(Parametrage!$D:$D,MATCH(V124,Parametrage!$F:$F,0)),"")</f>
        <v/>
      </c>
      <c r="AH124" s="153" t="str">
        <f>IFERROR(INDEX(Parametrage!$I:$I,MATCH(V124,Parametrage!$J:$J,0)),"")</f>
        <v>Préparer E31 S2</v>
      </c>
      <c r="AI124" s="154" t="str">
        <f>IFERROR(INDEX(Parametrage!$G:$G,MATCH(V124,Parametrage!$H:$H,0)),"")</f>
        <v/>
      </c>
      <c r="AJ124" s="155" t="str">
        <f>IFERROR(INDEX(Parametrage!$K:$K,MATCH(V124,Parametrage!$L:$L,0)),"")</f>
        <v/>
      </c>
      <c r="CA124" s="169"/>
      <c r="CB124" s="169"/>
      <c r="CC124" s="169"/>
      <c r="CD124" s="169"/>
    </row>
    <row r="125" spans="1:82" ht="16.899999999999999" customHeight="1" x14ac:dyDescent="0.2">
      <c r="A125" s="150">
        <f t="shared" si="12"/>
        <v>12</v>
      </c>
      <c r="B125" s="151">
        <f t="shared" si="14"/>
        <v>45375</v>
      </c>
      <c r="C125" s="152" t="str">
        <f>+IFERROR(INDEX('Parametrage base'!$B:$B,MATCH(B125,'Parametrage base'!$C:$C,0)),"")</f>
        <v/>
      </c>
      <c r="D125" s="153" t="str">
        <f>IFERROR(INDEX('Parametrage base'!H:H,MATCH(A125,'Parametrage base'!J:J,0)),"")</f>
        <v/>
      </c>
      <c r="E125" s="153" t="str">
        <f>IFERROR(INDEX('Parametrage base'!$K:$K,MATCH($A125,'Parametrage base'!$M:$M,0)),"")</f>
        <v/>
      </c>
      <c r="F125" s="153" t="str">
        <f>IFERROR(INDEX('Parametrage base'!$N:$N,MATCH($A125,'Parametrage base'!$P:$P,0)),"")</f>
        <v/>
      </c>
      <c r="G125" s="153" t="str">
        <f>IFERROR(INDEX('Parametrage base'!$Q:$Q,MATCH($A125,'Parametrage base'!$S:$S,0)),"")</f>
        <v/>
      </c>
      <c r="H125" s="153" t="str">
        <f>IFERROR(INDEX('Parametrage base'!$T:$T,MATCH($A125,'Parametrage base'!$V:$V,0)),"")</f>
        <v>PFMP 1pro1</v>
      </c>
      <c r="I125" s="153" t="str">
        <f>IFERROR(INDEX('Parametrage base'!$W:$W,MATCH($A125,'Parametrage base'!$Y:$Y,0)),"")</f>
        <v>PFMP 1pro2</v>
      </c>
      <c r="J125" s="153" t="str">
        <f>IFERROR(INDEX('Parametrage base'!$Z:$Z,MATCH($A125,'Parametrage base'!$AB:$AB,0)),"")</f>
        <v/>
      </c>
      <c r="K125" s="141" t="str">
        <f>IFERROR(INDEX('Parametrage base'!$AC:$AC,MATCH($A125,'Parametrage base'!$AE:$AE,0)),"")</f>
        <v/>
      </c>
      <c r="L125" s="153" t="str">
        <f>IFERROR(INDEX('Parametrage base'!$AF:$AF,MATCH($A125,'Parametrage base'!$AH:$AH,0)),"")</f>
        <v>PFMP MCCDR</v>
      </c>
      <c r="M125" s="153" t="str">
        <f>IFERROR(INDEX(Parametrage!$D:$D,MATCH(B125,Parametrage!$F:$F,0)),"")</f>
        <v/>
      </c>
      <c r="N125" s="153" t="str">
        <f>IFERROR(INDEX(Parametrage!$I:$I,MATCH(B125,Parametrage!$J:$J,0)),"")</f>
        <v/>
      </c>
      <c r="O125" s="154" t="str">
        <f>IFERROR(INDEX(Parametrage!$G:$G,MATCH(B125,Parametrage!$H:$H,0)),"")</f>
        <v/>
      </c>
      <c r="P125" s="155" t="str">
        <f>IFERROR(INDEX(Parametrage!$K:$K,MATCH(B125,Parametrage!$L:$L,0)),"")</f>
        <v/>
      </c>
      <c r="Q125" s="156"/>
      <c r="R125" s="153"/>
      <c r="S125" s="157"/>
      <c r="U125" s="150">
        <f t="shared" si="13"/>
        <v>17</v>
      </c>
      <c r="V125" s="151">
        <f t="shared" si="15"/>
        <v>45406</v>
      </c>
      <c r="W125" s="152" t="str">
        <f>+IFERROR(INDEX('Parametrage base'!$B:$B,MATCH(V125,'Parametrage base'!$C:$C,0)),"")</f>
        <v>Vacances</v>
      </c>
      <c r="X125" s="153" t="str">
        <f>IFERROR(INDEX('Parametrage base'!$H:$H,MATCH(U125,'Parametrage base'!$J:$J,0)),"")</f>
        <v/>
      </c>
      <c r="Y125" s="153" t="str">
        <f>IFERROR(INDEX('Parametrage base'!$K:$K,MATCH($U125,'Parametrage base'!$M:$M,0)),"")</f>
        <v/>
      </c>
      <c r="Z125" s="153" t="str">
        <f>IFERROR(INDEX('Parametrage base'!$N:$N,MATCH($U125,'Parametrage base'!$P:$P,0)),"")</f>
        <v/>
      </c>
      <c r="AA125" s="153" t="str">
        <f>IFERROR(INDEX('Parametrage base'!$Q:$Q,MATCH($U125,'Parametrage base'!$S:$S,0)),"")</f>
        <v/>
      </c>
      <c r="AB125" s="153" t="str">
        <f>IFERROR(INDEX('Parametrage base'!$T:$T,MATCH($U125,'Parametrage base'!$V:$V,0)),"")</f>
        <v/>
      </c>
      <c r="AC125" s="153" t="str">
        <f>IFERROR(INDEX('Parametrage base'!$W:$W,MATCH($U125,'Parametrage base'!$Y:$Y,0)),"")</f>
        <v/>
      </c>
      <c r="AD125" s="153" t="str">
        <f>IFERROR(INDEX('Parametrage base'!$Z:$Z,MATCH($U125,'Parametrage base'!$AB:$AB,0)),"")</f>
        <v/>
      </c>
      <c r="AE125" s="153" t="str">
        <f>IFERROR(INDEX('Parametrage base'!$AC:$AC,MATCH($U125,'Parametrage base'!$AE:$AE,0)),"")</f>
        <v/>
      </c>
      <c r="AF125" s="153" t="str">
        <f>IFERROR(INDEX('Parametrage base'!$AF:$AF,MATCH($U125,'Parametrage base'!$AH:$AH,0)),"")</f>
        <v/>
      </c>
      <c r="AG125" s="153" t="str">
        <f>IFERROR(INDEX(Parametrage!$D:$D,MATCH(V125,Parametrage!$F:$F,0)),"")</f>
        <v/>
      </c>
      <c r="AH125" s="153" t="str">
        <f>IFERROR(INDEX(Parametrage!$I:$I,MATCH(V125,Parametrage!$J:$J,0)),"")</f>
        <v/>
      </c>
      <c r="AI125" s="154" t="str">
        <f>IFERROR(INDEX(Parametrage!$G:$G,MATCH(V125,Parametrage!$H:$H,0)),"")</f>
        <v/>
      </c>
      <c r="AJ125" s="155" t="str">
        <f>IFERROR(INDEX(Parametrage!$K:$K,MATCH(V125,Parametrage!$L:$L,0)),"")</f>
        <v/>
      </c>
      <c r="CA125" s="169"/>
      <c r="CB125" s="169"/>
      <c r="CC125" s="169"/>
      <c r="CD125" s="169"/>
    </row>
    <row r="126" spans="1:82" ht="16.899999999999999" customHeight="1" x14ac:dyDescent="0.2">
      <c r="A126" s="150">
        <f t="shared" si="12"/>
        <v>13</v>
      </c>
      <c r="B126" s="151">
        <f t="shared" si="14"/>
        <v>45376</v>
      </c>
      <c r="C126" s="152" t="str">
        <f>+IFERROR(INDEX('Parametrage base'!$B:$B,MATCH(B126,'Parametrage base'!$C:$C,0)),"")</f>
        <v/>
      </c>
      <c r="D126" s="153" t="str">
        <f>IFERROR(INDEX('Parametrage base'!H:H,MATCH(A126,'Parametrage base'!J:J,0)),"")</f>
        <v/>
      </c>
      <c r="E126" s="153" t="str">
        <f>IFERROR(INDEX('Parametrage base'!$K:$K,MATCH($A126,'Parametrage base'!$M:$M,0)),"")</f>
        <v/>
      </c>
      <c r="F126" s="153" t="str">
        <f>IFERROR(INDEX('Parametrage base'!$N:$N,MATCH($A126,'Parametrage base'!$P:$P,0)),"")</f>
        <v/>
      </c>
      <c r="G126" s="153" t="str">
        <f>IFERROR(INDEX('Parametrage base'!$Q:$Q,MATCH($A126,'Parametrage base'!$S:$S,0)),"")</f>
        <v/>
      </c>
      <c r="H126" s="153" t="str">
        <f>IFERROR(INDEX('Parametrage base'!$T:$T,MATCH($A126,'Parametrage base'!$V:$V,0)),"")</f>
        <v>PFMP 1pro1</v>
      </c>
      <c r="I126" s="153" t="str">
        <f>IFERROR(INDEX('Parametrage base'!$W:$W,MATCH($A126,'Parametrage base'!$Y:$Y,0)),"")</f>
        <v>PFMP 1pro2</v>
      </c>
      <c r="J126" s="153" t="str">
        <f>IFERROR(INDEX('Parametrage base'!$Z:$Z,MATCH($A126,'Parametrage base'!$AB:$AB,0)),"")</f>
        <v/>
      </c>
      <c r="K126" s="141" t="str">
        <f>IFERROR(INDEX('Parametrage base'!$AC:$AC,MATCH($A126,'Parametrage base'!$AE:$AE,0)),"")</f>
        <v/>
      </c>
      <c r="L126" s="153" t="str">
        <f>IFERROR(INDEX('Parametrage base'!$AF:$AF,MATCH($A126,'Parametrage base'!$AH:$AH,0)),"")</f>
        <v>PFMP MCCDR</v>
      </c>
      <c r="M126" s="153" t="str">
        <f>IFERROR(INDEX(Parametrage!$D:$D,MATCH(B126,Parametrage!$F:$F,0)),"")</f>
        <v/>
      </c>
      <c r="N126" s="153" t="str">
        <f>IFERROR(INDEX(Parametrage!$I:$I,MATCH(B126,Parametrage!$J:$J,0)),"")</f>
        <v/>
      </c>
      <c r="O126" s="154" t="str">
        <f>IFERROR(INDEX(Parametrage!$G:$G,MATCH(B126,Parametrage!$H:$H,0)),"")</f>
        <v/>
      </c>
      <c r="P126" s="155" t="str">
        <f>IFERROR(INDEX(Parametrage!$K:$K,MATCH(B126,Parametrage!$L:$L,0)),"")</f>
        <v/>
      </c>
      <c r="Q126" s="156"/>
      <c r="R126" s="153"/>
      <c r="S126" s="157"/>
      <c r="U126" s="150">
        <f t="shared" si="13"/>
        <v>17</v>
      </c>
      <c r="V126" s="151">
        <f t="shared" si="15"/>
        <v>45407</v>
      </c>
      <c r="W126" s="152" t="str">
        <f>+IFERROR(INDEX('Parametrage base'!$B:$B,MATCH(V126,'Parametrage base'!$C:$C,0)),"")</f>
        <v>Vacances</v>
      </c>
      <c r="X126" s="153" t="str">
        <f>IFERROR(INDEX('Parametrage base'!$H:$H,MATCH(U126,'Parametrage base'!$J:$J,0)),"")</f>
        <v/>
      </c>
      <c r="Y126" s="153" t="str">
        <f>IFERROR(INDEX('Parametrage base'!$K:$K,MATCH($U126,'Parametrage base'!$M:$M,0)),"")</f>
        <v/>
      </c>
      <c r="Z126" s="153" t="str">
        <f>IFERROR(INDEX('Parametrage base'!$N:$N,MATCH($U126,'Parametrage base'!$P:$P,0)),"")</f>
        <v/>
      </c>
      <c r="AA126" s="153" t="str">
        <f>IFERROR(INDEX('Parametrage base'!$Q:$Q,MATCH($U126,'Parametrage base'!$S:$S,0)),"")</f>
        <v/>
      </c>
      <c r="AB126" s="153" t="str">
        <f>IFERROR(INDEX('Parametrage base'!$T:$T,MATCH($U126,'Parametrage base'!$V:$V,0)),"")</f>
        <v/>
      </c>
      <c r="AC126" s="153" t="str">
        <f>IFERROR(INDEX('Parametrage base'!$W:$W,MATCH($U126,'Parametrage base'!$Y:$Y,0)),"")</f>
        <v/>
      </c>
      <c r="AD126" s="153" t="str">
        <f>IFERROR(INDEX('Parametrage base'!$Z:$Z,MATCH($U126,'Parametrage base'!$AB:$AB,0)),"")</f>
        <v/>
      </c>
      <c r="AE126" s="153" t="str">
        <f>IFERROR(INDEX('Parametrage base'!$AC:$AC,MATCH($U126,'Parametrage base'!$AE:$AE,0)),"")</f>
        <v/>
      </c>
      <c r="AF126" s="153" t="str">
        <f>IFERROR(INDEX('Parametrage base'!$AF:$AF,MATCH($U126,'Parametrage base'!$AH:$AH,0)),"")</f>
        <v/>
      </c>
      <c r="AG126" s="153" t="str">
        <f>IFERROR(INDEX(Parametrage!$D:$D,MATCH(V126,Parametrage!$F:$F,0)),"")</f>
        <v/>
      </c>
      <c r="AH126" s="153" t="str">
        <f>IFERROR(INDEX(Parametrage!$I:$I,MATCH(V126,Parametrage!$J:$J,0)),"")</f>
        <v>Préparer Chef œuvre</v>
      </c>
      <c r="AI126" s="154" t="str">
        <f>IFERROR(INDEX(Parametrage!$G:$G,MATCH(V126,Parametrage!$H:$H,0)),"")</f>
        <v/>
      </c>
      <c r="AJ126" s="155" t="str">
        <f>IFERROR(INDEX(Parametrage!$K:$K,MATCH(V126,Parametrage!$L:$L,0)),"")</f>
        <v/>
      </c>
      <c r="CA126" s="169"/>
      <c r="CB126" s="169"/>
      <c r="CC126" s="169"/>
      <c r="CD126" s="169"/>
    </row>
    <row r="127" spans="1:82" ht="16.899999999999999" customHeight="1" x14ac:dyDescent="0.2">
      <c r="A127" s="150">
        <f t="shared" si="12"/>
        <v>13</v>
      </c>
      <c r="B127" s="151">
        <f t="shared" si="14"/>
        <v>45377</v>
      </c>
      <c r="C127" s="152" t="str">
        <f>+IFERROR(INDEX('Parametrage base'!$B:$B,MATCH(B127,'Parametrage base'!$C:$C,0)),"")</f>
        <v/>
      </c>
      <c r="D127" s="153" t="str">
        <f>IFERROR(INDEX('Parametrage base'!H:H,MATCH(A127,'Parametrage base'!J:J,0)),"")</f>
        <v/>
      </c>
      <c r="E127" s="153" t="str">
        <f>IFERROR(INDEX('Parametrage base'!$K:$K,MATCH($A127,'Parametrage base'!$M:$M,0)),"")</f>
        <v/>
      </c>
      <c r="F127" s="153" t="str">
        <f>IFERROR(INDEX('Parametrage base'!$N:$N,MATCH($A127,'Parametrage base'!$P:$P,0)),"")</f>
        <v/>
      </c>
      <c r="G127" s="153" t="str">
        <f>IFERROR(INDEX('Parametrage base'!$Q:$Q,MATCH($A127,'Parametrage base'!$S:$S,0)),"")</f>
        <v/>
      </c>
      <c r="H127" s="153" t="str">
        <f>IFERROR(INDEX('Parametrage base'!$T:$T,MATCH($A127,'Parametrage base'!$V:$V,0)),"")</f>
        <v>PFMP 1pro1</v>
      </c>
      <c r="I127" s="153" t="str">
        <f>IFERROR(INDEX('Parametrage base'!$W:$W,MATCH($A127,'Parametrage base'!$Y:$Y,0)),"")</f>
        <v>PFMP 1pro2</v>
      </c>
      <c r="J127" s="153" t="str">
        <f>IFERROR(INDEX('Parametrage base'!$Z:$Z,MATCH($A127,'Parametrage base'!$AB:$AB,0)),"")</f>
        <v/>
      </c>
      <c r="K127" s="141" t="str">
        <f>IFERROR(INDEX('Parametrage base'!$AC:$AC,MATCH($A127,'Parametrage base'!$AE:$AE,0)),"")</f>
        <v/>
      </c>
      <c r="L127" s="153" t="str">
        <f>IFERROR(INDEX('Parametrage base'!$AF:$AF,MATCH($A127,'Parametrage base'!$AH:$AH,0)),"")</f>
        <v>PFMP MCCDR</v>
      </c>
      <c r="M127" s="153" t="str">
        <f>IFERROR(INDEX(Parametrage!$D:$D,MATCH(B127,Parametrage!$F:$F,0)),"")</f>
        <v/>
      </c>
      <c r="N127" s="153" t="str">
        <f>IFERROR(INDEX(Parametrage!$I:$I,MATCH(B127,Parametrage!$J:$J,0)),"")</f>
        <v/>
      </c>
      <c r="O127" s="154" t="str">
        <f>IFERROR(INDEX(Parametrage!$G:$G,MATCH(B127,Parametrage!$H:$H,0)),"")</f>
        <v/>
      </c>
      <c r="P127" s="155" t="str">
        <f>IFERROR(INDEX(Parametrage!$K:$K,MATCH(B127,Parametrage!$L:$L,0)),"")</f>
        <v/>
      </c>
      <c r="Q127" s="156"/>
      <c r="R127" s="153"/>
      <c r="S127" s="157"/>
      <c r="U127" s="150">
        <f t="shared" si="13"/>
        <v>17</v>
      </c>
      <c r="V127" s="151">
        <f t="shared" si="15"/>
        <v>45408</v>
      </c>
      <c r="W127" s="152" t="str">
        <f>+IFERROR(INDEX('Parametrage base'!$B:$B,MATCH(V127,'Parametrage base'!$C:$C,0)),"")</f>
        <v>Vacances</v>
      </c>
      <c r="X127" s="153" t="str">
        <f>IFERROR(INDEX('Parametrage base'!$H:$H,MATCH(U127,'Parametrage base'!$J:$J,0)),"")</f>
        <v/>
      </c>
      <c r="Y127" s="153" t="str">
        <f>IFERROR(INDEX('Parametrage base'!$K:$K,MATCH($U127,'Parametrage base'!$M:$M,0)),"")</f>
        <v/>
      </c>
      <c r="Z127" s="153" t="str">
        <f>IFERROR(INDEX('Parametrage base'!$N:$N,MATCH($U127,'Parametrage base'!$P:$P,0)),"")</f>
        <v/>
      </c>
      <c r="AA127" s="153" t="str">
        <f>IFERROR(INDEX('Parametrage base'!$Q:$Q,MATCH($U127,'Parametrage base'!$S:$S,0)),"")</f>
        <v/>
      </c>
      <c r="AB127" s="153" t="str">
        <f>IFERROR(INDEX('Parametrage base'!$T:$T,MATCH($U127,'Parametrage base'!$V:$V,0)),"")</f>
        <v/>
      </c>
      <c r="AC127" s="153" t="str">
        <f>IFERROR(INDEX('Parametrage base'!$W:$W,MATCH($U127,'Parametrage base'!$Y:$Y,0)),"")</f>
        <v/>
      </c>
      <c r="AD127" s="153" t="str">
        <f>IFERROR(INDEX('Parametrage base'!$Z:$Z,MATCH($U127,'Parametrage base'!$AB:$AB,0)),"")</f>
        <v/>
      </c>
      <c r="AE127" s="153" t="str">
        <f>IFERROR(INDEX('Parametrage base'!$AC:$AC,MATCH($U127,'Parametrage base'!$AE:$AE,0)),"")</f>
        <v/>
      </c>
      <c r="AF127" s="153" t="str">
        <f>IFERROR(INDEX('Parametrage base'!$AF:$AF,MATCH($U127,'Parametrage base'!$AH:$AH,0)),"")</f>
        <v/>
      </c>
      <c r="AG127" s="153" t="str">
        <f>IFERROR(INDEX(Parametrage!$D:$D,MATCH(V127,Parametrage!$F:$F,0)),"")</f>
        <v/>
      </c>
      <c r="AH127" s="153" t="str">
        <f>IFERROR(INDEX(Parametrage!$I:$I,MATCH(V127,Parametrage!$J:$J,0)),"")</f>
        <v/>
      </c>
      <c r="AI127" s="154" t="str">
        <f>IFERROR(INDEX(Parametrage!$G:$G,MATCH(V127,Parametrage!$H:$H,0)),"")</f>
        <v/>
      </c>
      <c r="AJ127" s="155" t="str">
        <f>IFERROR(INDEX(Parametrage!$K:$K,MATCH(V127,Parametrage!$L:$L,0)),"")</f>
        <v/>
      </c>
      <c r="CA127" s="169"/>
      <c r="CB127" s="169"/>
      <c r="CC127" s="169"/>
      <c r="CD127" s="169"/>
    </row>
    <row r="128" spans="1:82" ht="27" x14ac:dyDescent="0.2">
      <c r="A128" s="150">
        <f t="shared" si="12"/>
        <v>13</v>
      </c>
      <c r="B128" s="151">
        <f t="shared" si="14"/>
        <v>45378</v>
      </c>
      <c r="C128" s="152" t="str">
        <f>+IFERROR(INDEX('Parametrage base'!$B:$B,MATCH(B128,'Parametrage base'!$C:$C,0)),"")</f>
        <v/>
      </c>
      <c r="D128" s="153" t="str">
        <f>IFERROR(INDEX('Parametrage base'!H:H,MATCH(A128,'Parametrage base'!J:J,0)),"")</f>
        <v/>
      </c>
      <c r="E128" s="153" t="str">
        <f>IFERROR(INDEX('Parametrage base'!$K:$K,MATCH($A128,'Parametrage base'!$M:$M,0)),"")</f>
        <v/>
      </c>
      <c r="F128" s="153" t="str">
        <f>IFERROR(INDEX('Parametrage base'!$N:$N,MATCH($A128,'Parametrage base'!$P:$P,0)),"")</f>
        <v/>
      </c>
      <c r="G128" s="153" t="str">
        <f>IFERROR(INDEX('Parametrage base'!$Q:$Q,MATCH($A128,'Parametrage base'!$S:$S,0)),"")</f>
        <v/>
      </c>
      <c r="H128" s="153" t="str">
        <f>IFERROR(INDEX('Parametrage base'!$T:$T,MATCH($A128,'Parametrage base'!$V:$V,0)),"")</f>
        <v>PFMP 1pro1</v>
      </c>
      <c r="I128" s="153" t="str">
        <f>IFERROR(INDEX('Parametrage base'!$W:$W,MATCH($A128,'Parametrage base'!$Y:$Y,0)),"")</f>
        <v>PFMP 1pro2</v>
      </c>
      <c r="J128" s="153" t="str">
        <f>IFERROR(INDEX('Parametrage base'!$Z:$Z,MATCH($A128,'Parametrage base'!$AB:$AB,0)),"")</f>
        <v/>
      </c>
      <c r="K128" s="141" t="str">
        <f>IFERROR(INDEX('Parametrage base'!$AC:$AC,MATCH($A128,'Parametrage base'!$AE:$AE,0)),"")</f>
        <v/>
      </c>
      <c r="L128" s="153" t="str">
        <f>IFERROR(INDEX('Parametrage base'!$AF:$AF,MATCH($A128,'Parametrage base'!$AH:$AH,0)),"")</f>
        <v>PFMP MCCDR</v>
      </c>
      <c r="M128" s="153" t="str">
        <f>IFERROR(INDEX(Parametrage!$D:$D,MATCH(B128,Parametrage!$F:$F,0)),"")</f>
        <v/>
      </c>
      <c r="N128" s="153" t="str">
        <f>IFERROR(INDEX(Parametrage!$I:$I,MATCH(B128,Parametrage!$J:$J,0)),"")</f>
        <v/>
      </c>
      <c r="O128" s="154" t="str">
        <f>IFERROR(INDEX(Parametrage!$G:$G,MATCH(B128,Parametrage!$H:$H,0)),"")</f>
        <v/>
      </c>
      <c r="P128" s="155" t="str">
        <f>IFERROR(INDEX(Parametrage!$K:$K,MATCH(B128,Parametrage!$L:$L,0)),"")</f>
        <v/>
      </c>
      <c r="Q128" s="156"/>
      <c r="R128" s="153"/>
      <c r="S128" s="157"/>
      <c r="U128" s="150">
        <f t="shared" si="13"/>
        <v>17</v>
      </c>
      <c r="V128" s="151">
        <f t="shared" si="15"/>
        <v>45409</v>
      </c>
      <c r="W128" s="152" t="str">
        <f>+IFERROR(INDEX('Parametrage base'!$B:$B,MATCH(V128,'Parametrage base'!$C:$C,0)),"")</f>
        <v>Vacances</v>
      </c>
      <c r="X128" s="153" t="str">
        <f>IFERROR(INDEX('Parametrage base'!$H:$H,MATCH(U128,'Parametrage base'!$J:$J,0)),"")</f>
        <v/>
      </c>
      <c r="Y128" s="153" t="str">
        <f>IFERROR(INDEX('Parametrage base'!$K:$K,MATCH($U128,'Parametrage base'!$M:$M,0)),"")</f>
        <v/>
      </c>
      <c r="Z128" s="153" t="str">
        <f>IFERROR(INDEX('Parametrage base'!$N:$N,MATCH($U128,'Parametrage base'!$P:$P,0)),"")</f>
        <v/>
      </c>
      <c r="AA128" s="153" t="str">
        <f>IFERROR(INDEX('Parametrage base'!$Q:$Q,MATCH($U128,'Parametrage base'!$S:$S,0)),"")</f>
        <v/>
      </c>
      <c r="AB128" s="153" t="str">
        <f>IFERROR(INDEX('Parametrage base'!$T:$T,MATCH($U128,'Parametrage base'!$V:$V,0)),"")</f>
        <v/>
      </c>
      <c r="AC128" s="153" t="str">
        <f>IFERROR(INDEX('Parametrage base'!$W:$W,MATCH($U128,'Parametrage base'!$Y:$Y,0)),"")</f>
        <v/>
      </c>
      <c r="AD128" s="153" t="str">
        <f>IFERROR(INDEX('Parametrage base'!$Z:$Z,MATCH($U128,'Parametrage base'!$AB:$AB,0)),"")</f>
        <v/>
      </c>
      <c r="AE128" s="153" t="str">
        <f>IFERROR(INDEX('Parametrage base'!$AC:$AC,MATCH($U128,'Parametrage base'!$AE:$AE,0)),"")</f>
        <v/>
      </c>
      <c r="AF128" s="153" t="str">
        <f>IFERROR(INDEX('Parametrage base'!$AF:$AF,MATCH($U128,'Parametrage base'!$AH:$AH,0)),"")</f>
        <v/>
      </c>
      <c r="AG128" s="153" t="str">
        <f>IFERROR(INDEX(Parametrage!$D:$D,MATCH(V128,Parametrage!$F:$F,0)),"")</f>
        <v/>
      </c>
      <c r="AH128" s="153" t="str">
        <f>IFERROR(INDEX(Parametrage!$I:$I,MATCH(V128,Parametrage!$J:$J,0)),"")</f>
        <v/>
      </c>
      <c r="AI128" s="154" t="str">
        <f>IFERROR(INDEX(Parametrage!$G:$G,MATCH(V128,Parametrage!$H:$H,0)),"")</f>
        <v/>
      </c>
      <c r="AJ128" s="155" t="str">
        <f>IFERROR(INDEX(Parametrage!$K:$K,MATCH(V128,Parametrage!$L:$L,0)),"")</f>
        <v/>
      </c>
      <c r="CA128" s="169"/>
      <c r="CB128" s="169"/>
      <c r="CC128" s="169"/>
      <c r="CD128" s="169"/>
    </row>
    <row r="129" spans="1:82" ht="16.899999999999999" customHeight="1" x14ac:dyDescent="0.2">
      <c r="A129" s="150">
        <f t="shared" si="12"/>
        <v>13</v>
      </c>
      <c r="B129" s="151">
        <f t="shared" si="14"/>
        <v>45379</v>
      </c>
      <c r="C129" s="152" t="str">
        <f>+IFERROR(INDEX('Parametrage base'!$B:$B,MATCH(B129,'Parametrage base'!$C:$C,0)),"")</f>
        <v/>
      </c>
      <c r="D129" s="153" t="str">
        <f>IFERROR(INDEX('Parametrage base'!H:H,MATCH(A129,'Parametrage base'!J:J,0)),"")</f>
        <v/>
      </c>
      <c r="E129" s="153" t="str">
        <f>IFERROR(INDEX('Parametrage base'!$K:$K,MATCH($A129,'Parametrage base'!$M:$M,0)),"")</f>
        <v/>
      </c>
      <c r="F129" s="153" t="str">
        <f>IFERROR(INDEX('Parametrage base'!$N:$N,MATCH($A129,'Parametrage base'!$P:$P,0)),"")</f>
        <v/>
      </c>
      <c r="G129" s="153" t="str">
        <f>IFERROR(INDEX('Parametrage base'!$Q:$Q,MATCH($A129,'Parametrage base'!$S:$S,0)),"")</f>
        <v/>
      </c>
      <c r="H129" s="153" t="str">
        <f>IFERROR(INDEX('Parametrage base'!$T:$T,MATCH($A129,'Parametrage base'!$V:$V,0)),"")</f>
        <v>PFMP 1pro1</v>
      </c>
      <c r="I129" s="153" t="str">
        <f>IFERROR(INDEX('Parametrage base'!$W:$W,MATCH($A129,'Parametrage base'!$Y:$Y,0)),"")</f>
        <v>PFMP 1pro2</v>
      </c>
      <c r="J129" s="153" t="str">
        <f>IFERROR(INDEX('Parametrage base'!$Z:$Z,MATCH($A129,'Parametrage base'!$AB:$AB,0)),"")</f>
        <v/>
      </c>
      <c r="K129" s="141" t="str">
        <f>IFERROR(INDEX('Parametrage base'!$AC:$AC,MATCH($A129,'Parametrage base'!$AE:$AE,0)),"")</f>
        <v/>
      </c>
      <c r="L129" s="153" t="str">
        <f>IFERROR(INDEX('Parametrage base'!$AF:$AF,MATCH($A129,'Parametrage base'!$AH:$AH,0)),"")</f>
        <v>PFMP MCCDR</v>
      </c>
      <c r="M129" s="153" t="str">
        <f>IFERROR(INDEX(Parametrage!$D:$D,MATCH(B129,Parametrage!$F:$F,0)),"")</f>
        <v/>
      </c>
      <c r="N129" s="153" t="str">
        <f>IFERROR(INDEX(Parametrage!$I:$I,MATCH(B129,Parametrage!$J:$J,0)),"")</f>
        <v/>
      </c>
      <c r="O129" s="154" t="str">
        <f>IFERROR(INDEX(Parametrage!$G:$G,MATCH(B129,Parametrage!$H:$H,0)),"")</f>
        <v/>
      </c>
      <c r="P129" s="155" t="str">
        <f>IFERROR(INDEX(Parametrage!$K:$K,MATCH(B129,Parametrage!$L:$L,0)),"")</f>
        <v/>
      </c>
      <c r="Q129" s="156"/>
      <c r="R129" s="153"/>
      <c r="S129" s="157"/>
      <c r="U129" s="150">
        <f t="shared" si="13"/>
        <v>17</v>
      </c>
      <c r="V129" s="151">
        <f t="shared" si="15"/>
        <v>45410</v>
      </c>
      <c r="W129" s="152" t="str">
        <f>+IFERROR(INDEX('Parametrage base'!$B:$B,MATCH(V129,'Parametrage base'!$C:$C,0)),"")</f>
        <v>Vacances</v>
      </c>
      <c r="X129" s="153" t="str">
        <f>IFERROR(INDEX('Parametrage base'!$H:$H,MATCH(U129,'Parametrage base'!$J:$J,0)),"")</f>
        <v/>
      </c>
      <c r="Y129" s="153" t="str">
        <f>IFERROR(INDEX('Parametrage base'!$K:$K,MATCH($U129,'Parametrage base'!$M:$M,0)),"")</f>
        <v/>
      </c>
      <c r="Z129" s="153" t="str">
        <f>IFERROR(INDEX('Parametrage base'!$N:$N,MATCH($U129,'Parametrage base'!$P:$P,0)),"")</f>
        <v/>
      </c>
      <c r="AA129" s="153" t="str">
        <f>IFERROR(INDEX('Parametrage base'!$Q:$Q,MATCH($U129,'Parametrage base'!$S:$S,0)),"")</f>
        <v/>
      </c>
      <c r="AB129" s="153" t="str">
        <f>IFERROR(INDEX('Parametrage base'!$T:$T,MATCH($U129,'Parametrage base'!$V:$V,0)),"")</f>
        <v/>
      </c>
      <c r="AC129" s="153" t="str">
        <f>IFERROR(INDEX('Parametrage base'!$W:$W,MATCH($U129,'Parametrage base'!$Y:$Y,0)),"")</f>
        <v/>
      </c>
      <c r="AD129" s="153" t="str">
        <f>IFERROR(INDEX('Parametrage base'!$Z:$Z,MATCH($U129,'Parametrage base'!$AB:$AB,0)),"")</f>
        <v/>
      </c>
      <c r="AE129" s="153" t="str">
        <f>IFERROR(INDEX('Parametrage base'!$AC:$AC,MATCH($U129,'Parametrage base'!$AE:$AE,0)),"")</f>
        <v/>
      </c>
      <c r="AF129" s="153" t="str">
        <f>IFERROR(INDEX('Parametrage base'!$AF:$AF,MATCH($U129,'Parametrage base'!$AH:$AH,0)),"")</f>
        <v/>
      </c>
      <c r="AG129" s="153" t="str">
        <f>IFERROR(INDEX(Parametrage!$D:$D,MATCH(V129,Parametrage!$F:$F,0)),"")</f>
        <v/>
      </c>
      <c r="AH129" s="153" t="str">
        <f>IFERROR(INDEX(Parametrage!$I:$I,MATCH(V129,Parametrage!$J:$J,0)),"")</f>
        <v/>
      </c>
      <c r="AI129" s="154" t="str">
        <f>IFERROR(INDEX(Parametrage!$G:$G,MATCH(V129,Parametrage!$H:$H,0)),"")</f>
        <v/>
      </c>
      <c r="AJ129" s="155" t="str">
        <f>IFERROR(INDEX(Parametrage!$K:$K,MATCH(V129,Parametrage!$L:$L,0)),"")</f>
        <v/>
      </c>
      <c r="CA129" s="169"/>
      <c r="CB129" s="169"/>
      <c r="CC129" s="169"/>
      <c r="CD129" s="169"/>
    </row>
    <row r="130" spans="1:82" ht="16.899999999999999" customHeight="1" x14ac:dyDescent="0.2">
      <c r="A130" s="150">
        <f t="shared" si="12"/>
        <v>13</v>
      </c>
      <c r="B130" s="151">
        <f t="shared" si="14"/>
        <v>45380</v>
      </c>
      <c r="C130" s="152" t="str">
        <f>+IFERROR(INDEX('Parametrage base'!$B:$B,MATCH(B130,'Parametrage base'!$C:$C,0)),"")</f>
        <v/>
      </c>
      <c r="D130" s="153" t="str">
        <f>IFERROR(INDEX('Parametrage base'!H:H,MATCH(A130,'Parametrage base'!J:J,0)),"")</f>
        <v/>
      </c>
      <c r="E130" s="153" t="str">
        <f>IFERROR(INDEX('Parametrage base'!$K:$K,MATCH($A130,'Parametrage base'!$M:$M,0)),"")</f>
        <v/>
      </c>
      <c r="F130" s="153" t="str">
        <f>IFERROR(INDEX('Parametrage base'!$N:$N,MATCH($A130,'Parametrage base'!$P:$P,0)),"")</f>
        <v/>
      </c>
      <c r="G130" s="153" t="str">
        <f>IFERROR(INDEX('Parametrage base'!$Q:$Q,MATCH($A130,'Parametrage base'!$S:$S,0)),"")</f>
        <v/>
      </c>
      <c r="H130" s="153" t="str">
        <f>IFERROR(INDEX('Parametrage base'!$T:$T,MATCH($A130,'Parametrage base'!$V:$V,0)),"")</f>
        <v>PFMP 1pro1</v>
      </c>
      <c r="I130" s="153" t="str">
        <f>IFERROR(INDEX('Parametrage base'!$W:$W,MATCH($A130,'Parametrage base'!$Y:$Y,0)),"")</f>
        <v>PFMP 1pro2</v>
      </c>
      <c r="J130" s="153" t="str">
        <f>IFERROR(INDEX('Parametrage base'!$Z:$Z,MATCH($A130,'Parametrage base'!$AB:$AB,0)),"")</f>
        <v/>
      </c>
      <c r="K130" s="141" t="str">
        <f>IFERROR(INDEX('Parametrage base'!$AC:$AC,MATCH($A130,'Parametrage base'!$AE:$AE,0)),"")</f>
        <v/>
      </c>
      <c r="L130" s="153" t="str">
        <f>IFERROR(INDEX('Parametrage base'!$AF:$AF,MATCH($A130,'Parametrage base'!$AH:$AH,0)),"")</f>
        <v>PFMP MCCDR</v>
      </c>
      <c r="M130" s="153" t="str">
        <f>IFERROR(INDEX(Parametrage!$D:$D,MATCH(B130,Parametrage!$F:$F,0)),"")</f>
        <v/>
      </c>
      <c r="N130" s="153" t="str">
        <f>IFERROR(INDEX(Parametrage!$I:$I,MATCH(B130,Parametrage!$J:$J,0)),"")</f>
        <v/>
      </c>
      <c r="O130" s="154" t="str">
        <f>IFERROR(INDEX(Parametrage!$G:$G,MATCH(B130,Parametrage!$H:$H,0)),"")</f>
        <v/>
      </c>
      <c r="P130" s="155" t="str">
        <f>IFERROR(INDEX(Parametrage!$K:$K,MATCH(B130,Parametrage!$L:$L,0)),"")</f>
        <v/>
      </c>
      <c r="Q130" s="156"/>
      <c r="R130" s="153"/>
      <c r="S130" s="157"/>
      <c r="U130" s="150">
        <f t="shared" si="13"/>
        <v>18</v>
      </c>
      <c r="V130" s="151">
        <f t="shared" si="15"/>
        <v>45411</v>
      </c>
      <c r="W130" s="152" t="str">
        <f>+IFERROR(INDEX('Parametrage base'!$B:$B,MATCH(V130,'Parametrage base'!$C:$C,0)),"")</f>
        <v/>
      </c>
      <c r="X130" s="153" t="str">
        <f>IFERROR(INDEX('Parametrage base'!$H:$H,MATCH(U130,'Parametrage base'!$J:$J,0)),"")</f>
        <v/>
      </c>
      <c r="Y130" s="153" t="str">
        <f>IFERROR(INDEX('Parametrage base'!$K:$K,MATCH($U130,'Parametrage base'!$M:$M,0)),"")</f>
        <v/>
      </c>
      <c r="Z130" s="153" t="str">
        <f>IFERROR(INDEX('Parametrage base'!$N:$N,MATCH($U130,'Parametrage base'!$P:$P,0)),"")</f>
        <v/>
      </c>
      <c r="AA130" s="153" t="str">
        <f>IFERROR(INDEX('Parametrage base'!$Q:$Q,MATCH($U130,'Parametrage base'!$S:$S,0)),"")</f>
        <v/>
      </c>
      <c r="AB130" s="153" t="str">
        <f>IFERROR(INDEX('Parametrage base'!$T:$T,MATCH($U130,'Parametrage base'!$V:$V,0)),"")</f>
        <v/>
      </c>
      <c r="AC130" s="153" t="str">
        <f>IFERROR(INDEX('Parametrage base'!$W:$W,MATCH($U130,'Parametrage base'!$Y:$Y,0)),"")</f>
        <v/>
      </c>
      <c r="AD130" s="153" t="str">
        <f>IFERROR(INDEX('Parametrage base'!$Z:$Z,MATCH($U130,'Parametrage base'!$AB:$AB,0)),"")</f>
        <v/>
      </c>
      <c r="AE130" s="153" t="str">
        <f>IFERROR(INDEX('Parametrage base'!$AC:$AC,MATCH($U130,'Parametrage base'!$AE:$AE,0)),"")</f>
        <v/>
      </c>
      <c r="AF130" s="153" t="str">
        <f>IFERROR(INDEX('Parametrage base'!$AF:$AF,MATCH($U130,'Parametrage base'!$AH:$AH,0)),"")</f>
        <v/>
      </c>
      <c r="AG130" s="153" t="str">
        <f>IFERROR(INDEX(Parametrage!$D:$D,MATCH(V130,Parametrage!$F:$F,0)),"")</f>
        <v/>
      </c>
      <c r="AH130" s="153" t="str">
        <f>IFERROR(INDEX(Parametrage!$I:$I,MATCH(V130,Parametrage!$J:$J,0)),"")</f>
        <v/>
      </c>
      <c r="AI130" s="154" t="str">
        <f>IFERROR(INDEX(Parametrage!$G:$G,MATCH(V130,Parametrage!$H:$H,0)),"")</f>
        <v/>
      </c>
      <c r="AJ130" s="155" t="str">
        <f>IFERROR(INDEX(Parametrage!$K:$K,MATCH(V130,Parametrage!$L:$L,0)),"")</f>
        <v/>
      </c>
      <c r="CA130" s="169"/>
      <c r="CB130" s="169"/>
      <c r="CC130" s="169"/>
      <c r="CD130" s="169"/>
    </row>
    <row r="131" spans="1:82" ht="16.899999999999999" customHeight="1" x14ac:dyDescent="0.2">
      <c r="A131" s="150">
        <f t="shared" si="12"/>
        <v>13</v>
      </c>
      <c r="B131" s="151">
        <f t="shared" si="14"/>
        <v>45381</v>
      </c>
      <c r="C131" s="152" t="str">
        <f>+IFERROR(INDEX('Parametrage base'!$B:$B,MATCH(B131,'Parametrage base'!$C:$C,0)),"")</f>
        <v/>
      </c>
      <c r="D131" s="153" t="str">
        <f>IFERROR(INDEX('Parametrage base'!H:H,MATCH(A131,'Parametrage base'!J:J,0)),"")</f>
        <v/>
      </c>
      <c r="E131" s="153" t="str">
        <f>IFERROR(INDEX('Parametrage base'!$K:$K,MATCH($A131,'Parametrage base'!$M:$M,0)),"")</f>
        <v/>
      </c>
      <c r="F131" s="153" t="str">
        <f>IFERROR(INDEX('Parametrage base'!$N:$N,MATCH($A131,'Parametrage base'!$P:$P,0)),"")</f>
        <v/>
      </c>
      <c r="G131" s="153" t="str">
        <f>IFERROR(INDEX('Parametrage base'!$Q:$Q,MATCH($A131,'Parametrage base'!$S:$S,0)),"")</f>
        <v/>
      </c>
      <c r="H131" s="153" t="str">
        <f>IFERROR(INDEX('Parametrage base'!$T:$T,MATCH($A131,'Parametrage base'!$V:$V,0)),"")</f>
        <v>PFMP 1pro1</v>
      </c>
      <c r="I131" s="153" t="str">
        <f>IFERROR(INDEX('Parametrage base'!$W:$W,MATCH($A131,'Parametrage base'!$Y:$Y,0)),"")</f>
        <v>PFMP 1pro2</v>
      </c>
      <c r="J131" s="153" t="str">
        <f>IFERROR(INDEX('Parametrage base'!$Z:$Z,MATCH($A131,'Parametrage base'!$AB:$AB,0)),"")</f>
        <v/>
      </c>
      <c r="K131" s="141" t="str">
        <f>IFERROR(INDEX('Parametrage base'!$AC:$AC,MATCH($A131,'Parametrage base'!$AE:$AE,0)),"")</f>
        <v/>
      </c>
      <c r="L131" s="153" t="str">
        <f>IFERROR(INDEX('Parametrage base'!$AF:$AF,MATCH($A131,'Parametrage base'!$AH:$AH,0)),"")</f>
        <v>PFMP MCCDR</v>
      </c>
      <c r="M131" s="153" t="str">
        <f>IFERROR(INDEX(Parametrage!$D:$D,MATCH(B131,Parametrage!$F:$F,0)),"")</f>
        <v/>
      </c>
      <c r="N131" s="153" t="str">
        <f>IFERROR(INDEX(Parametrage!$I:$I,MATCH(B131,Parametrage!$J:$J,0)),"")</f>
        <v/>
      </c>
      <c r="O131" s="154" t="str">
        <f>IFERROR(INDEX(Parametrage!$G:$G,MATCH(B131,Parametrage!$H:$H,0)),"")</f>
        <v/>
      </c>
      <c r="P131" s="155" t="str">
        <f>IFERROR(INDEX(Parametrage!$K:$K,MATCH(B131,Parametrage!$L:$L,0)),"")</f>
        <v/>
      </c>
      <c r="Q131" s="156"/>
      <c r="R131" s="153"/>
      <c r="S131" s="157"/>
      <c r="U131" s="150">
        <f t="shared" si="13"/>
        <v>18</v>
      </c>
      <c r="V131" s="151">
        <f t="shared" si="15"/>
        <v>45412</v>
      </c>
      <c r="W131" s="152" t="str">
        <f>+IFERROR(INDEX('Parametrage base'!$B:$B,MATCH(V131,'Parametrage base'!$C:$C,0)),"")</f>
        <v/>
      </c>
      <c r="X131" s="153" t="str">
        <f>IFERROR(INDEX('Parametrage base'!$H:$H,MATCH(U131,'Parametrage base'!$J:$J,0)),"")</f>
        <v/>
      </c>
      <c r="Y131" s="153" t="str">
        <f>IFERROR(INDEX('Parametrage base'!$K:$K,MATCH($U131,'Parametrage base'!$M:$M,0)),"")</f>
        <v/>
      </c>
      <c r="Z131" s="153" t="str">
        <f>IFERROR(INDEX('Parametrage base'!$N:$N,MATCH($U131,'Parametrage base'!$P:$P,0)),"")</f>
        <v/>
      </c>
      <c r="AA131" s="153" t="str">
        <f>IFERROR(INDEX('Parametrage base'!$Q:$Q,MATCH($U131,'Parametrage base'!$S:$S,0)),"")</f>
        <v/>
      </c>
      <c r="AB131" s="153" t="str">
        <f>IFERROR(INDEX('Parametrage base'!$T:$T,MATCH($U131,'Parametrage base'!$V:$V,0)),"")</f>
        <v/>
      </c>
      <c r="AC131" s="153" t="str">
        <f>IFERROR(INDEX('Parametrage base'!$W:$W,MATCH($U131,'Parametrage base'!$Y:$Y,0)),"")</f>
        <v/>
      </c>
      <c r="AD131" s="153" t="str">
        <f>IFERROR(INDEX('Parametrage base'!$Z:$Z,MATCH($U131,'Parametrage base'!$AB:$AB,0)),"")</f>
        <v/>
      </c>
      <c r="AE131" s="153" t="str">
        <f>IFERROR(INDEX('Parametrage base'!$AC:$AC,MATCH($U131,'Parametrage base'!$AE:$AE,0)),"")</f>
        <v/>
      </c>
      <c r="AF131" s="153" t="str">
        <f>IFERROR(INDEX('Parametrage base'!$AF:$AF,MATCH($U131,'Parametrage base'!$AH:$AH,0)),"")</f>
        <v/>
      </c>
      <c r="AG131" s="153" t="str">
        <f>IFERROR(INDEX(Parametrage!$D:$D,MATCH(V131,Parametrage!$F:$F,0)),"")</f>
        <v/>
      </c>
      <c r="AH131" s="153" t="str">
        <f>IFERROR(INDEX(Parametrage!$I:$I,MATCH(V131,Parametrage!$J:$J,0)),"")</f>
        <v/>
      </c>
      <c r="AI131" s="154" t="str">
        <f>IFERROR(INDEX(Parametrage!$G:$G,MATCH(V131,Parametrage!$H:$H,0)),"")</f>
        <v/>
      </c>
      <c r="AJ131" s="155" t="str">
        <f>IFERROR(INDEX(Parametrage!$K:$K,MATCH(V131,Parametrage!$L:$L,0)),"")</f>
        <v/>
      </c>
      <c r="CA131" s="169"/>
      <c r="CB131" s="169"/>
      <c r="CC131" s="169"/>
      <c r="CD131" s="169"/>
    </row>
    <row r="132" spans="1:82" ht="16.899999999999999" customHeight="1" thickBot="1" x14ac:dyDescent="0.25">
      <c r="A132" s="161">
        <f t="shared" si="12"/>
        <v>13</v>
      </c>
      <c r="B132" s="162">
        <f t="shared" si="14"/>
        <v>45382</v>
      </c>
      <c r="C132" s="163" t="str">
        <f>+IFERROR(INDEX('Parametrage base'!$B:$B,MATCH(B132,'Parametrage base'!$C:$C,0)),"")</f>
        <v>Férié</v>
      </c>
      <c r="D132" s="164" t="str">
        <f>IFERROR(INDEX('Parametrage base'!H:H,MATCH(A132,'Parametrage base'!J:J,0)),"")</f>
        <v/>
      </c>
      <c r="E132" s="164" t="str">
        <f>IFERROR(INDEX('Parametrage base'!$K:$K,MATCH($A132,'Parametrage base'!$M:$M,0)),"")</f>
        <v/>
      </c>
      <c r="F132" s="164" t="str">
        <f>IFERROR(INDEX('Parametrage base'!$N:$N,MATCH($A132,'Parametrage base'!$P:$P,0)),"")</f>
        <v/>
      </c>
      <c r="G132" s="164" t="str">
        <f>IFERROR(INDEX('Parametrage base'!$Q:$Q,MATCH($A132,'Parametrage base'!$S:$S,0)),"")</f>
        <v/>
      </c>
      <c r="H132" s="164" t="str">
        <f>IFERROR(INDEX('Parametrage base'!$T:$T,MATCH($A132,'Parametrage base'!$V:$V,0)),"")</f>
        <v>PFMP 1pro1</v>
      </c>
      <c r="I132" s="164" t="str">
        <f>IFERROR(INDEX('Parametrage base'!$W:$W,MATCH($A132,'Parametrage base'!$Y:$Y,0)),"")</f>
        <v>PFMP 1pro2</v>
      </c>
      <c r="J132" s="164" t="str">
        <f>IFERROR(INDEX('Parametrage base'!$Z:$Z,MATCH($A132,'Parametrage base'!$AB:$AB,0)),"")</f>
        <v/>
      </c>
      <c r="K132" s="164" t="str">
        <f>IFERROR(INDEX('Parametrage base'!$AC:$AC,MATCH($A132,'Parametrage base'!$AE:$AE,0)),"")</f>
        <v/>
      </c>
      <c r="L132" s="164" t="str">
        <f>IFERROR(INDEX('Parametrage base'!$AF:$AF,MATCH($A132,'Parametrage base'!$AH:$AH,0)),"")</f>
        <v>PFMP MCCDR</v>
      </c>
      <c r="M132" s="164" t="str">
        <f>IFERROR(INDEX(Parametrage!$D:$D,MATCH(B132,Parametrage!$F:$F,0)),"")</f>
        <v/>
      </c>
      <c r="N132" s="164" t="str">
        <f>IFERROR(INDEX(Parametrage!$I:$I,MATCH(B132,Parametrage!$J:$J,0)),"")</f>
        <v/>
      </c>
      <c r="O132" s="165" t="str">
        <f>IFERROR(INDEX(Parametrage!$G:$G,MATCH(B132,Parametrage!$H:$H,0)),"")</f>
        <v/>
      </c>
      <c r="P132" s="166" t="str">
        <f>IFERROR(INDEX(Parametrage!$K:$K,MATCH(B132,Parametrage!$L:$L,0)),"")</f>
        <v/>
      </c>
      <c r="Q132" s="167"/>
      <c r="R132" s="164"/>
      <c r="S132" s="168"/>
      <c r="U132" s="161" t="str">
        <f t="shared" si="13"/>
        <v/>
      </c>
      <c r="V132" s="162" t="str">
        <f t="shared" si="15"/>
        <v/>
      </c>
      <c r="W132" s="163" t="str">
        <f>+IFERROR(INDEX('Parametrage base'!$B:$B,MATCH(V132,'Parametrage base'!$C:$C,0)),"")</f>
        <v/>
      </c>
      <c r="X132" s="164" t="str">
        <f>IFERROR(INDEX('Parametrage base'!$H:$H,MATCH(U132,'Parametrage base'!$J:$J,0)),"")</f>
        <v/>
      </c>
      <c r="Y132" s="164" t="str">
        <f>IFERROR(INDEX('Parametrage base'!$K:$K,MATCH($U132,'Parametrage base'!$M:$M,0)),"")</f>
        <v/>
      </c>
      <c r="Z132" s="164" t="str">
        <f>IFERROR(INDEX('Parametrage base'!$N:$N,MATCH($U132,'Parametrage base'!$P:$P,0)),"")</f>
        <v/>
      </c>
      <c r="AA132" s="164" t="str">
        <f>IFERROR(INDEX('Parametrage base'!$Q:$Q,MATCH($U132,'Parametrage base'!$S:$S,0)),"")</f>
        <v/>
      </c>
      <c r="AB132" s="164" t="str">
        <f>IFERROR(INDEX('Parametrage base'!$T:$T,MATCH($U132,'Parametrage base'!$V:$V,0)),"")</f>
        <v/>
      </c>
      <c r="AC132" s="164" t="str">
        <f>IFERROR(INDEX('Parametrage base'!$W:$W,MATCH($U132,'Parametrage base'!$Y:$Y,0)),"")</f>
        <v/>
      </c>
      <c r="AD132" s="164" t="str">
        <f>IFERROR(INDEX('Parametrage base'!$Z:$Z,MATCH($U132,'Parametrage base'!$AB:$AB,0)),"")</f>
        <v/>
      </c>
      <c r="AE132" s="164" t="str">
        <f>IFERROR(INDEX('Parametrage base'!$AC:$AC,MATCH($U132,'Parametrage base'!$AE:$AE,0)),"")</f>
        <v/>
      </c>
      <c r="AF132" s="164" t="str">
        <f>IFERROR(INDEX('Parametrage base'!$AF:$AF,MATCH($U132,'Parametrage base'!$AH:$AH,0)),"")</f>
        <v/>
      </c>
      <c r="AG132" s="164" t="str">
        <f>IFERROR(INDEX(Parametrage!$D:$D,MATCH(V132,Parametrage!$F:$F,0)),"")</f>
        <v/>
      </c>
      <c r="AH132" s="164" t="str">
        <f>IFERROR(INDEX(Parametrage!$I:$I,MATCH(V132,Parametrage!$J:$J,0)),"")</f>
        <v/>
      </c>
      <c r="AI132" s="165" t="str">
        <f>IFERROR(INDEX(Parametrage!$G:$G,MATCH(V132,Parametrage!$H:$H,0)),"")</f>
        <v/>
      </c>
      <c r="AJ132" s="166" t="str">
        <f>IFERROR(INDEX(Parametrage!$K:$K,MATCH(V132,Parametrage!$L:$L,0)),"")</f>
        <v/>
      </c>
      <c r="CA132" s="169"/>
      <c r="CB132" s="169"/>
      <c r="CC132" s="169"/>
      <c r="CD132" s="169"/>
    </row>
    <row r="133" spans="1:82" ht="7.15" customHeight="1" thickBot="1" x14ac:dyDescent="0.25">
      <c r="CA133" s="169"/>
      <c r="CB133" s="169"/>
      <c r="CC133" s="169"/>
      <c r="CD133" s="169"/>
    </row>
    <row r="134" spans="1:82" ht="37.15" customHeight="1" x14ac:dyDescent="0.2">
      <c r="A134" s="129" t="s">
        <v>158</v>
      </c>
      <c r="B134" s="130">
        <f>DATE(YEAR(O1),MONTH(N1)+8,DAY(A1))</f>
        <v>2313</v>
      </c>
      <c r="C134" s="130" t="s">
        <v>1</v>
      </c>
      <c r="D134" s="131" t="s">
        <v>120</v>
      </c>
      <c r="E134" s="131" t="s">
        <v>130</v>
      </c>
      <c r="F134" s="131" t="s">
        <v>58</v>
      </c>
      <c r="G134" s="131" t="s">
        <v>74</v>
      </c>
      <c r="H134" s="131" t="s">
        <v>81</v>
      </c>
      <c r="I134" s="131" t="s">
        <v>92</v>
      </c>
      <c r="J134" s="131" t="s">
        <v>99</v>
      </c>
      <c r="K134" s="131" t="s">
        <v>109</v>
      </c>
      <c r="L134" s="131" t="s">
        <v>142</v>
      </c>
      <c r="M134" s="131" t="s">
        <v>53</v>
      </c>
      <c r="N134" s="131" t="s">
        <v>159</v>
      </c>
      <c r="O134" s="131" t="s">
        <v>55</v>
      </c>
      <c r="P134" s="134" t="s">
        <v>160</v>
      </c>
      <c r="Q134" s="135"/>
      <c r="R134" s="131"/>
      <c r="S134" s="136"/>
      <c r="T134" s="137"/>
      <c r="U134" s="129" t="s">
        <v>158</v>
      </c>
      <c r="V134" s="130">
        <f>DATE(YEAR(O1),MONTH(N1)+9,DAY(A1))</f>
        <v>2344</v>
      </c>
      <c r="W134" s="130" t="s">
        <v>1</v>
      </c>
      <c r="X134" s="131" t="s">
        <v>120</v>
      </c>
      <c r="Y134" s="131" t="s">
        <v>130</v>
      </c>
      <c r="Z134" s="131" t="s">
        <v>58</v>
      </c>
      <c r="AA134" s="131" t="s">
        <v>74</v>
      </c>
      <c r="AB134" s="131" t="s">
        <v>81</v>
      </c>
      <c r="AC134" s="131" t="s">
        <v>92</v>
      </c>
      <c r="AD134" s="131" t="s">
        <v>99</v>
      </c>
      <c r="AE134" s="131" t="s">
        <v>109</v>
      </c>
      <c r="AF134" s="131" t="s">
        <v>142</v>
      </c>
      <c r="AG134" s="131" t="s">
        <v>53</v>
      </c>
      <c r="AH134" s="131" t="s">
        <v>159</v>
      </c>
      <c r="AI134" s="131" t="s">
        <v>55</v>
      </c>
      <c r="AJ134" s="134" t="s">
        <v>160</v>
      </c>
      <c r="CA134" s="169"/>
      <c r="CB134" s="169"/>
      <c r="CC134" s="169"/>
      <c r="CD134" s="169"/>
    </row>
    <row r="135" spans="1:82" ht="17.45" customHeight="1" x14ac:dyDescent="0.2">
      <c r="A135" s="138">
        <f t="shared" ref="A135:A165" si="16">IFERROR(_xlfn.ISOWEEKNUM(B135),"")</f>
        <v>18</v>
      </c>
      <c r="B135" s="139">
        <f>DATE(O1+1,MONTH(B134),1)</f>
        <v>45413</v>
      </c>
      <c r="C135" s="140" t="str">
        <f>+IFERROR(INDEX('Parametrage base'!$B:$B,MATCH(B135,'Parametrage base'!$C:$C,0)),"")</f>
        <v>Férié</v>
      </c>
      <c r="D135" s="141" t="str">
        <f>IFERROR(INDEX('Parametrage base'!H:H,MATCH(A135,'Parametrage base'!J:J,0)),"")</f>
        <v/>
      </c>
      <c r="E135" s="141" t="str">
        <f>IFERROR(INDEX('Parametrage base'!$K:$K,MATCH($A135,'Parametrage base'!$M:$M,0)),"")</f>
        <v/>
      </c>
      <c r="F135" s="141" t="str">
        <f>IFERROR(INDEX('Parametrage base'!$N:$N,MATCH($A135,'Parametrage base'!$P:$P,0)),"")</f>
        <v/>
      </c>
      <c r="G135" s="141" t="str">
        <f>IFERROR(INDEX('Parametrage base'!$Q:$Q,MATCH($A135,'Parametrage base'!$S:$S,0)),"")</f>
        <v/>
      </c>
      <c r="H135" s="141" t="str">
        <f>IFERROR(INDEX('Parametrage base'!$T:$T,MATCH($A135,'Parametrage base'!$V:$V,0)),"")</f>
        <v/>
      </c>
      <c r="I135" s="141" t="str">
        <f>IFERROR(INDEX('Parametrage base'!$W:$W,MATCH($A135,'Parametrage base'!$Y:$Y,0)),"")</f>
        <v/>
      </c>
      <c r="J135" s="141" t="str">
        <f>IFERROR(INDEX('Parametrage base'!$Z:$Z,MATCH($A135,'Parametrage base'!$AB:$AB,0)),"")</f>
        <v/>
      </c>
      <c r="K135" s="141" t="str">
        <f>IFERROR(INDEX('Parametrage base'!$AC:$AC,MATCH($A135,'Parametrage base'!$AE:$AE,0)),"")</f>
        <v/>
      </c>
      <c r="L135" s="141" t="str">
        <f>IFERROR(INDEX('Parametrage base'!$AF:$AF,MATCH($A135,'Parametrage base'!$AH:$AH,0)),"")</f>
        <v/>
      </c>
      <c r="M135" s="175" t="str">
        <f>IFERROR(INDEX(Parametrage!$D:$D,MATCH(B135,Parametrage!$F:$F,0)),"")</f>
        <v/>
      </c>
      <c r="N135" s="142" t="str">
        <f>IFERROR(INDEX(Parametrage!$I:$I,MATCH(B135,Parametrage!$J:$J,0)),"")</f>
        <v/>
      </c>
      <c r="O135" s="142" t="str">
        <f>IFERROR(INDEX(Parametrage!$G:$G,MATCH(B135,Parametrage!$H:$H,0)),"")</f>
        <v/>
      </c>
      <c r="P135" s="176" t="str">
        <f>IFERROR(INDEX(Parametrage!$K:$K,MATCH(B135,Parametrage!$L:$L,0)),"")</f>
        <v/>
      </c>
      <c r="Q135" s="177"/>
      <c r="R135" s="175"/>
      <c r="S135" s="178"/>
      <c r="U135" s="138">
        <f t="shared" ref="U135:U165" si="17">IFERROR(_xlfn.ISOWEEKNUM(V135),"")</f>
        <v>22</v>
      </c>
      <c r="V135" s="139">
        <f>DATE(O1+1,MONTH(V134),1)</f>
        <v>45444</v>
      </c>
      <c r="W135" s="140" t="str">
        <f>+IFERROR(INDEX('Parametrage base'!$B:$B,MATCH(V135,'Parametrage base'!$C:$C,0)),"")</f>
        <v/>
      </c>
      <c r="X135" s="141" t="str">
        <f>IFERROR(INDEX('Parametrage base'!$H:$H,MATCH(U135,'Parametrage base'!$J:$J,0)),"")</f>
        <v/>
      </c>
      <c r="Y135" s="141" t="str">
        <f>IFERROR(INDEX('Parametrage base'!$K:$K,MATCH($U135,'Parametrage base'!$M:$M,0)),"")</f>
        <v/>
      </c>
      <c r="Z135" s="141" t="str">
        <f>IFERROR(INDEX('Parametrage base'!$N:$N,MATCH($U135,'Parametrage base'!$P:$P,0)),"")</f>
        <v/>
      </c>
      <c r="AA135" s="141" t="str">
        <f>IFERROR(INDEX('Parametrage base'!$Q:$Q,MATCH($U135,'Parametrage base'!$S:$S,0)),"")</f>
        <v/>
      </c>
      <c r="AB135" s="141" t="str">
        <f>IFERROR(INDEX('Parametrage base'!$T:$T,MATCH($U135,'Parametrage base'!$V:$V,0)),"")</f>
        <v/>
      </c>
      <c r="AC135" s="141" t="str">
        <f>IFERROR(INDEX('Parametrage base'!$W:$W,MATCH($U135,'Parametrage base'!$Y:$Y,0)),"")</f>
        <v/>
      </c>
      <c r="AD135" s="141" t="str">
        <f>IFERROR(INDEX('Parametrage base'!$Z:$Z,MATCH($U135,'Parametrage base'!$AB:$AB,0)),"")</f>
        <v/>
      </c>
      <c r="AE135" s="141" t="str">
        <f>IFERROR(INDEX('Parametrage base'!$AC:$AC,MATCH($U135,'Parametrage base'!$AE:$AE,0)),"")</f>
        <v/>
      </c>
      <c r="AF135" s="141" t="str">
        <f>IFERROR(INDEX('Parametrage base'!$AF:$AF,MATCH($U135,'Parametrage base'!$AH:$AH,0)),"")</f>
        <v/>
      </c>
      <c r="AG135" s="141" t="str">
        <f>IFERROR(INDEX(Parametrage!$D:$D,MATCH(V135,Parametrage!$F:$F,0)),"")</f>
        <v/>
      </c>
      <c r="AH135" s="142" t="str">
        <f>IFERROR(INDEX(Parametrage!$I:$I,MATCH(V135,Parametrage!$J:$J,0)),"")</f>
        <v/>
      </c>
      <c r="AI135" s="142" t="str">
        <f>IFERROR(INDEX(Parametrage!$G:$G,MATCH(V135,Parametrage!$H:$H,0)),"")</f>
        <v/>
      </c>
      <c r="AJ135" s="143" t="str">
        <f>IFERROR(INDEX(Parametrage!$K:$K,MATCH(V135,Parametrage!$L:$L,0)),"")</f>
        <v/>
      </c>
      <c r="CA135" s="169"/>
      <c r="CB135" s="169"/>
      <c r="CC135" s="169"/>
      <c r="CD135" s="169"/>
    </row>
    <row r="136" spans="1:82" ht="17.45" customHeight="1" x14ac:dyDescent="0.2">
      <c r="A136" s="150">
        <f t="shared" si="16"/>
        <v>18</v>
      </c>
      <c r="B136" s="151">
        <f>IF(B135&lt;&gt;"", IF(MONTH(B135+1)=MONTH($B$135), B135+1, ""),"")</f>
        <v>45414</v>
      </c>
      <c r="C136" s="152" t="str">
        <f>+IFERROR(INDEX('Parametrage base'!$B:$B,MATCH(B136,'Parametrage base'!$C:$C,0)),"")</f>
        <v/>
      </c>
      <c r="D136" s="153" t="str">
        <f>IFERROR(INDEX('Parametrage base'!H:H,MATCH(A136,'Parametrage base'!J:J,0)),"")</f>
        <v/>
      </c>
      <c r="E136" s="153" t="str">
        <f>IFERROR(INDEX('Parametrage base'!$K:$K,MATCH($A136,'Parametrage base'!$M:$M,0)),"")</f>
        <v/>
      </c>
      <c r="F136" s="153" t="str">
        <f>IFERROR(INDEX('Parametrage base'!$N:$N,MATCH($A136,'Parametrage base'!$P:$P,0)),"")</f>
        <v/>
      </c>
      <c r="G136" s="153" t="str">
        <f>IFERROR(INDEX('Parametrage base'!$Q:$Q,MATCH($A136,'Parametrage base'!$S:$S,0)),"")</f>
        <v/>
      </c>
      <c r="H136" s="153" t="str">
        <f>IFERROR(INDEX('Parametrage base'!$T:$T,MATCH($A136,'Parametrage base'!$V:$V,0)),"")</f>
        <v/>
      </c>
      <c r="I136" s="153" t="str">
        <f>IFERROR(INDEX('Parametrage base'!$W:$W,MATCH($A136,'Parametrage base'!$Y:$Y,0)),"")</f>
        <v/>
      </c>
      <c r="J136" s="153" t="str">
        <f>IFERROR(INDEX('Parametrage base'!$Z:$Z,MATCH($A136,'Parametrage base'!$AB:$AB,0)),"")</f>
        <v/>
      </c>
      <c r="K136" s="141" t="str">
        <f>IFERROR(INDEX('Parametrage base'!$AC:$AC,MATCH($A136,'Parametrage base'!$AE:$AE,0)),"")</f>
        <v/>
      </c>
      <c r="L136" s="153" t="str">
        <f>IFERROR(INDEX('Parametrage base'!$AF:$AF,MATCH($A136,'Parametrage base'!$AH:$AH,0)),"")</f>
        <v/>
      </c>
      <c r="M136" s="153" t="str">
        <f>IFERROR(INDEX(Parametrage!$D:$D,MATCH(B136,Parametrage!$F:$F,0)),"")</f>
        <v/>
      </c>
      <c r="N136" s="153" t="str">
        <f>IFERROR(INDEX(Parametrage!$I:$I,MATCH(B136,Parametrage!$J:$J,0)),"")</f>
        <v/>
      </c>
      <c r="O136" s="154" t="str">
        <f>IFERROR(INDEX(Parametrage!$G:$G,MATCH(B136,Parametrage!$H:$H,0)),"")</f>
        <v/>
      </c>
      <c r="P136" s="155" t="str">
        <f>IFERROR(INDEX(Parametrage!$K:$K,MATCH(B136,Parametrage!$L:$L,0)),"")</f>
        <v/>
      </c>
      <c r="Q136" s="156"/>
      <c r="R136" s="153"/>
      <c r="S136" s="157"/>
      <c r="U136" s="150">
        <f t="shared" si="17"/>
        <v>22</v>
      </c>
      <c r="V136" s="151">
        <f>IF(V135&lt;&gt;"", IF(MONTH(V135+1)=MONTH($V$135), V135+1, ""),"")</f>
        <v>45445</v>
      </c>
      <c r="W136" s="152" t="str">
        <f>+IFERROR(INDEX('Parametrage base'!$B:$B,MATCH(V136,'Parametrage base'!$C:$C,0)),"")</f>
        <v/>
      </c>
      <c r="X136" s="153" t="str">
        <f>IFERROR(INDEX('Parametrage base'!$H:$H,MATCH(U136,'Parametrage base'!$J:$J,0)),"")</f>
        <v/>
      </c>
      <c r="Y136" s="153" t="str">
        <f>IFERROR(INDEX('Parametrage base'!$K:$K,MATCH($U136,'Parametrage base'!$M:$M,0)),"")</f>
        <v/>
      </c>
      <c r="Z136" s="153" t="str">
        <f>IFERROR(INDEX('Parametrage base'!$N:$N,MATCH($U136,'Parametrage base'!$P:$P,0)),"")</f>
        <v/>
      </c>
      <c r="AA136" s="153" t="str">
        <f>IFERROR(INDEX('Parametrage base'!$Q:$Q,MATCH($U136,'Parametrage base'!$S:$S,0)),"")</f>
        <v/>
      </c>
      <c r="AB136" s="153" t="str">
        <f>IFERROR(INDEX('Parametrage base'!$T:$T,MATCH($U136,'Parametrage base'!$V:$V,0)),"")</f>
        <v/>
      </c>
      <c r="AC136" s="153" t="str">
        <f>IFERROR(INDEX('Parametrage base'!$W:$W,MATCH($U136,'Parametrage base'!$Y:$Y,0)),"")</f>
        <v/>
      </c>
      <c r="AD136" s="153" t="str">
        <f>IFERROR(INDEX('Parametrage base'!$Z:$Z,MATCH($U136,'Parametrage base'!$AB:$AB,0)),"")</f>
        <v/>
      </c>
      <c r="AE136" s="153" t="str">
        <f>IFERROR(INDEX('Parametrage base'!$AC:$AC,MATCH($U136,'Parametrage base'!$AE:$AE,0)),"")</f>
        <v/>
      </c>
      <c r="AF136" s="153" t="str">
        <f>IFERROR(INDEX('Parametrage base'!$AF:$AF,MATCH($U136,'Parametrage base'!$AH:$AH,0)),"")</f>
        <v/>
      </c>
      <c r="AG136" s="153" t="str">
        <f>IFERROR(INDEX(Parametrage!$D:$D,MATCH(V136,Parametrage!$F:$F,0)),"")</f>
        <v/>
      </c>
      <c r="AH136" s="153" t="str">
        <f>IFERROR(INDEX(Parametrage!$I:$I,MATCH(V136,Parametrage!$J:$J,0)),"")</f>
        <v/>
      </c>
      <c r="AI136" s="154" t="str">
        <f>IFERROR(INDEX(Parametrage!$G:$G,MATCH(V136,Parametrage!$H:$H,0)),"")</f>
        <v/>
      </c>
      <c r="AJ136" s="155" t="str">
        <f>IFERROR(INDEX(Parametrage!$K:$K,MATCH(V136,Parametrage!$L:$L,0)),"")</f>
        <v/>
      </c>
      <c r="CA136" s="169"/>
      <c r="CB136" s="169"/>
      <c r="CC136" s="169"/>
      <c r="CD136" s="169"/>
    </row>
    <row r="137" spans="1:82" ht="17.45" customHeight="1" x14ac:dyDescent="0.2">
      <c r="A137" s="150">
        <f t="shared" si="16"/>
        <v>18</v>
      </c>
      <c r="B137" s="151">
        <f t="shared" ref="B137:B165" si="18">IF(B136&lt;&gt;"", IF(MONTH(B136+1)=MONTH($B$135), B136+1, ""),"")</f>
        <v>45415</v>
      </c>
      <c r="C137" s="152" t="str">
        <f>+IFERROR(INDEX('Parametrage base'!$B:$B,MATCH(B137,'Parametrage base'!$C:$C,0)),"")</f>
        <v/>
      </c>
      <c r="D137" s="153" t="str">
        <f>IFERROR(INDEX('Parametrage base'!H:H,MATCH(A137,'Parametrage base'!J:J,0)),"")</f>
        <v/>
      </c>
      <c r="E137" s="153" t="str">
        <f>IFERROR(INDEX('Parametrage base'!$K:$K,MATCH($A137,'Parametrage base'!$M:$M,0)),"")</f>
        <v/>
      </c>
      <c r="F137" s="153" t="str">
        <f>IFERROR(INDEX('Parametrage base'!$N:$N,MATCH($A137,'Parametrage base'!$P:$P,0)),"")</f>
        <v/>
      </c>
      <c r="G137" s="153" t="str">
        <f>IFERROR(INDEX('Parametrage base'!$Q:$Q,MATCH($A137,'Parametrage base'!$S:$S,0)),"")</f>
        <v/>
      </c>
      <c r="H137" s="153" t="str">
        <f>IFERROR(INDEX('Parametrage base'!$T:$T,MATCH($A137,'Parametrage base'!$V:$V,0)),"")</f>
        <v/>
      </c>
      <c r="I137" s="153" t="str">
        <f>IFERROR(INDEX('Parametrage base'!$W:$W,MATCH($A137,'Parametrage base'!$Y:$Y,0)),"")</f>
        <v/>
      </c>
      <c r="J137" s="153" t="str">
        <f>IFERROR(INDEX('Parametrage base'!$Z:$Z,MATCH($A137,'Parametrage base'!$AB:$AB,0)),"")</f>
        <v/>
      </c>
      <c r="K137" s="141" t="str">
        <f>IFERROR(INDEX('Parametrage base'!$AC:$AC,MATCH($A137,'Parametrage base'!$AE:$AE,0)),"")</f>
        <v/>
      </c>
      <c r="L137" s="153" t="str">
        <f>IFERROR(INDEX('Parametrage base'!$AF:$AF,MATCH($A137,'Parametrage base'!$AH:$AH,0)),"")</f>
        <v/>
      </c>
      <c r="M137" s="153" t="str">
        <f>IFERROR(INDEX(Parametrage!$D:$D,MATCH(B137,Parametrage!$F:$F,0)),"")</f>
        <v/>
      </c>
      <c r="N137" s="153" t="str">
        <f>IFERROR(INDEX(Parametrage!$I:$I,MATCH(B137,Parametrage!$J:$J,0)),"")</f>
        <v/>
      </c>
      <c r="O137" s="154" t="str">
        <f>IFERROR(INDEX(Parametrage!$G:$G,MATCH(B137,Parametrage!$H:$H,0)),"")</f>
        <v/>
      </c>
      <c r="P137" s="155" t="str">
        <f>IFERROR(INDEX(Parametrage!$K:$K,MATCH(B137,Parametrage!$L:$L,0)),"")</f>
        <v/>
      </c>
      <c r="Q137" s="156"/>
      <c r="R137" s="153"/>
      <c r="S137" s="157"/>
      <c r="U137" s="150">
        <f t="shared" si="17"/>
        <v>23</v>
      </c>
      <c r="V137" s="151">
        <f t="shared" ref="V137:V165" si="19">IF(V136&lt;&gt;"", IF(MONTH(V136+1)=MONTH($V$135), V136+1, ""),"")</f>
        <v>45446</v>
      </c>
      <c r="W137" s="152" t="str">
        <f>+IFERROR(INDEX('Parametrage base'!$B:$B,MATCH(V137,'Parametrage base'!$C:$C,0)),"")</f>
        <v/>
      </c>
      <c r="X137" s="153" t="str">
        <f>IFERROR(INDEX('Parametrage base'!$H:$H,MATCH(U137,'Parametrage base'!$J:$J,0)),"")</f>
        <v/>
      </c>
      <c r="Y137" s="153" t="str">
        <f>IFERROR(INDEX('Parametrage base'!$K:$K,MATCH($U137,'Parametrage base'!$M:$M,0)),"")</f>
        <v/>
      </c>
      <c r="Z137" s="153" t="str">
        <f>IFERROR(INDEX('Parametrage base'!$N:$N,MATCH($U137,'Parametrage base'!$P:$P,0)),"")</f>
        <v/>
      </c>
      <c r="AA137" s="153" t="str">
        <f>IFERROR(INDEX('Parametrage base'!$Q:$Q,MATCH($U137,'Parametrage base'!$S:$S,0)),"")</f>
        <v/>
      </c>
      <c r="AB137" s="153" t="str">
        <f>IFERROR(INDEX('Parametrage base'!$T:$T,MATCH($U137,'Parametrage base'!$V:$V,0)),"")</f>
        <v/>
      </c>
      <c r="AC137" s="153" t="str">
        <f>IFERROR(INDEX('Parametrage base'!$W:$W,MATCH($U137,'Parametrage base'!$Y:$Y,0)),"")</f>
        <v/>
      </c>
      <c r="AD137" s="153" t="str">
        <f>IFERROR(INDEX('Parametrage base'!$Z:$Z,MATCH($U137,'Parametrage base'!$AB:$AB,0)),"")</f>
        <v/>
      </c>
      <c r="AE137" s="153" t="str">
        <f>IFERROR(INDEX('Parametrage base'!$AC:$AC,MATCH($U137,'Parametrage base'!$AE:$AE,0)),"")</f>
        <v/>
      </c>
      <c r="AF137" s="153" t="str">
        <f>IFERROR(INDEX('Parametrage base'!$AF:$AF,MATCH($U137,'Parametrage base'!$AH:$AH,0)),"")</f>
        <v/>
      </c>
      <c r="AG137" s="153" t="str">
        <f>IFERROR(INDEX(Parametrage!$D:$D,MATCH(V137,Parametrage!$F:$F,0)),"")</f>
        <v/>
      </c>
      <c r="AH137" s="153" t="str">
        <f>IFERROR(INDEX(Parametrage!$I:$I,MATCH(V137,Parametrage!$J:$J,0)),"")</f>
        <v/>
      </c>
      <c r="AI137" s="154" t="str">
        <f>IFERROR(INDEX(Parametrage!$G:$G,MATCH(V137,Parametrage!$H:$H,0)),"")</f>
        <v/>
      </c>
      <c r="AJ137" s="155" t="str">
        <f>IFERROR(INDEX(Parametrage!$K:$K,MATCH(V137,Parametrage!$L:$L,0)),"")</f>
        <v/>
      </c>
      <c r="CA137" s="169"/>
      <c r="CB137" s="169"/>
      <c r="CC137" s="169"/>
      <c r="CD137" s="169"/>
    </row>
    <row r="138" spans="1:82" ht="17.45" customHeight="1" x14ac:dyDescent="0.2">
      <c r="A138" s="150">
        <f t="shared" si="16"/>
        <v>18</v>
      </c>
      <c r="B138" s="151">
        <f t="shared" si="18"/>
        <v>45416</v>
      </c>
      <c r="C138" s="152" t="str">
        <f>+IFERROR(INDEX('Parametrage base'!$B:$B,MATCH(B138,'Parametrage base'!$C:$C,0)),"")</f>
        <v/>
      </c>
      <c r="D138" s="153" t="str">
        <f>IFERROR(INDEX('Parametrage base'!H:H,MATCH(A138,'Parametrage base'!J:J,0)),"")</f>
        <v/>
      </c>
      <c r="E138" s="153" t="str">
        <f>IFERROR(INDEX('Parametrage base'!$K:$K,MATCH($A138,'Parametrage base'!$M:$M,0)),"")</f>
        <v/>
      </c>
      <c r="F138" s="153" t="str">
        <f>IFERROR(INDEX('Parametrage base'!$N:$N,MATCH($A138,'Parametrage base'!$P:$P,0)),"")</f>
        <v/>
      </c>
      <c r="G138" s="153" t="str">
        <f>IFERROR(INDEX('Parametrage base'!$Q:$Q,MATCH($A138,'Parametrage base'!$S:$S,0)),"")</f>
        <v/>
      </c>
      <c r="H138" s="153" t="str">
        <f>IFERROR(INDEX('Parametrage base'!$T:$T,MATCH($A138,'Parametrage base'!$V:$V,0)),"")</f>
        <v/>
      </c>
      <c r="I138" s="153" t="str">
        <f>IFERROR(INDEX('Parametrage base'!$W:$W,MATCH($A138,'Parametrage base'!$Y:$Y,0)),"")</f>
        <v/>
      </c>
      <c r="J138" s="153" t="str">
        <f>IFERROR(INDEX('Parametrage base'!$Z:$Z,MATCH($A138,'Parametrage base'!$AB:$AB,0)),"")</f>
        <v/>
      </c>
      <c r="K138" s="141" t="str">
        <f>IFERROR(INDEX('Parametrage base'!$AC:$AC,MATCH($A138,'Parametrage base'!$AE:$AE,0)),"")</f>
        <v/>
      </c>
      <c r="L138" s="153" t="str">
        <f>IFERROR(INDEX('Parametrage base'!$AF:$AF,MATCH($A138,'Parametrage base'!$AH:$AH,0)),"")</f>
        <v/>
      </c>
      <c r="M138" s="153" t="str">
        <f>IFERROR(INDEX(Parametrage!$D:$D,MATCH(B138,Parametrage!$F:$F,0)),"")</f>
        <v/>
      </c>
      <c r="N138" s="153" t="str">
        <f>IFERROR(INDEX(Parametrage!$I:$I,MATCH(B138,Parametrage!$J:$J,0)),"")</f>
        <v/>
      </c>
      <c r="O138" s="154" t="str">
        <f>IFERROR(INDEX(Parametrage!$G:$G,MATCH(B138,Parametrage!$H:$H,0)),"")</f>
        <v/>
      </c>
      <c r="P138" s="155" t="str">
        <f>IFERROR(INDEX(Parametrage!$K:$K,MATCH(B138,Parametrage!$L:$L,0)),"")</f>
        <v/>
      </c>
      <c r="Q138" s="156"/>
      <c r="R138" s="153"/>
      <c r="S138" s="157"/>
      <c r="U138" s="150">
        <f t="shared" si="17"/>
        <v>23</v>
      </c>
      <c r="V138" s="151">
        <f t="shared" si="19"/>
        <v>45447</v>
      </c>
      <c r="W138" s="152" t="str">
        <f>+IFERROR(INDEX('Parametrage base'!$B:$B,MATCH(V138,'Parametrage base'!$C:$C,0)),"")</f>
        <v/>
      </c>
      <c r="X138" s="153" t="str">
        <f>IFERROR(INDEX('Parametrage base'!$H:$H,MATCH(U138,'Parametrage base'!$J:$J,0)),"")</f>
        <v/>
      </c>
      <c r="Y138" s="153" t="str">
        <f>IFERROR(INDEX('Parametrage base'!$K:$K,MATCH($U138,'Parametrage base'!$M:$M,0)),"")</f>
        <v/>
      </c>
      <c r="Z138" s="153" t="str">
        <f>IFERROR(INDEX('Parametrage base'!$N:$N,MATCH($U138,'Parametrage base'!$P:$P,0)),"")</f>
        <v/>
      </c>
      <c r="AA138" s="153" t="str">
        <f>IFERROR(INDEX('Parametrage base'!$Q:$Q,MATCH($U138,'Parametrage base'!$S:$S,0)),"")</f>
        <v/>
      </c>
      <c r="AB138" s="153" t="str">
        <f>IFERROR(INDEX('Parametrage base'!$T:$T,MATCH($U138,'Parametrage base'!$V:$V,0)),"")</f>
        <v/>
      </c>
      <c r="AC138" s="153" t="str">
        <f>IFERROR(INDEX('Parametrage base'!$W:$W,MATCH($U138,'Parametrage base'!$Y:$Y,0)),"")</f>
        <v/>
      </c>
      <c r="AD138" s="153" t="str">
        <f>IFERROR(INDEX('Parametrage base'!$Z:$Z,MATCH($U138,'Parametrage base'!$AB:$AB,0)),"")</f>
        <v/>
      </c>
      <c r="AE138" s="153" t="str">
        <f>IFERROR(INDEX('Parametrage base'!$AC:$AC,MATCH($U138,'Parametrage base'!$AE:$AE,0)),"")</f>
        <v/>
      </c>
      <c r="AF138" s="153" t="str">
        <f>IFERROR(INDEX('Parametrage base'!$AF:$AF,MATCH($U138,'Parametrage base'!$AH:$AH,0)),"")</f>
        <v/>
      </c>
      <c r="AG138" s="153" t="str">
        <f>IFERROR(INDEX(Parametrage!$D:$D,MATCH(V138,Parametrage!$F:$F,0)),"")</f>
        <v/>
      </c>
      <c r="AH138" s="153" t="str">
        <f>IFERROR(INDEX(Parametrage!$I:$I,MATCH(V138,Parametrage!$J:$J,0)),"")</f>
        <v/>
      </c>
      <c r="AI138" s="154" t="str">
        <f>IFERROR(INDEX(Parametrage!$G:$G,MATCH(V138,Parametrage!$H:$H,0)),"")</f>
        <v/>
      </c>
      <c r="AJ138" s="155" t="str">
        <f>IFERROR(INDEX(Parametrage!$K:$K,MATCH(V138,Parametrage!$L:$L,0)),"")</f>
        <v/>
      </c>
      <c r="CA138" s="169"/>
      <c r="CB138" s="169"/>
      <c r="CC138" s="169"/>
      <c r="CD138" s="169"/>
    </row>
    <row r="139" spans="1:82" ht="17.45" customHeight="1" x14ac:dyDescent="0.2">
      <c r="A139" s="150">
        <f t="shared" si="16"/>
        <v>18</v>
      </c>
      <c r="B139" s="151">
        <f t="shared" si="18"/>
        <v>45417</v>
      </c>
      <c r="C139" s="152" t="str">
        <f>+IFERROR(INDEX('Parametrage base'!$B:$B,MATCH(B139,'Parametrage base'!$C:$C,0)),"")</f>
        <v/>
      </c>
      <c r="D139" s="153" t="str">
        <f>IFERROR(INDEX('Parametrage base'!H:H,MATCH(A139,'Parametrage base'!J:J,0)),"")</f>
        <v/>
      </c>
      <c r="E139" s="153" t="str">
        <f>IFERROR(INDEX('Parametrage base'!$K:$K,MATCH($A139,'Parametrage base'!$M:$M,0)),"")</f>
        <v/>
      </c>
      <c r="F139" s="153" t="str">
        <f>IFERROR(INDEX('Parametrage base'!$N:$N,MATCH($A139,'Parametrage base'!$P:$P,0)),"")</f>
        <v/>
      </c>
      <c r="G139" s="153" t="str">
        <f>IFERROR(INDEX('Parametrage base'!$Q:$Q,MATCH($A139,'Parametrage base'!$S:$S,0)),"")</f>
        <v/>
      </c>
      <c r="H139" s="153" t="str">
        <f>IFERROR(INDEX('Parametrage base'!$T:$T,MATCH($A139,'Parametrage base'!$V:$V,0)),"")</f>
        <v/>
      </c>
      <c r="I139" s="153" t="str">
        <f>IFERROR(INDEX('Parametrage base'!$W:$W,MATCH($A139,'Parametrage base'!$Y:$Y,0)),"")</f>
        <v/>
      </c>
      <c r="J139" s="153" t="str">
        <f>IFERROR(INDEX('Parametrage base'!$Z:$Z,MATCH($A139,'Parametrage base'!$AB:$AB,0)),"")</f>
        <v/>
      </c>
      <c r="K139" s="141" t="str">
        <f>IFERROR(INDEX('Parametrage base'!$AC:$AC,MATCH($A139,'Parametrage base'!$AE:$AE,0)),"")</f>
        <v/>
      </c>
      <c r="L139" s="153" t="str">
        <f>IFERROR(INDEX('Parametrage base'!$AF:$AF,MATCH($A139,'Parametrage base'!$AH:$AH,0)),"")</f>
        <v/>
      </c>
      <c r="M139" s="153" t="str">
        <f>IFERROR(INDEX(Parametrage!$D:$D,MATCH(B139,Parametrage!$F:$F,0)),"")</f>
        <v/>
      </c>
      <c r="N139" s="153" t="str">
        <f>IFERROR(INDEX(Parametrage!$I:$I,MATCH(B139,Parametrage!$J:$J,0)),"")</f>
        <v/>
      </c>
      <c r="O139" s="154" t="str">
        <f>IFERROR(INDEX(Parametrage!$G:$G,MATCH(B139,Parametrage!$H:$H,0)),"")</f>
        <v/>
      </c>
      <c r="P139" s="155" t="str">
        <f>IFERROR(INDEX(Parametrage!$K:$K,MATCH(B139,Parametrage!$L:$L,0)),"")</f>
        <v/>
      </c>
      <c r="Q139" s="156"/>
      <c r="R139" s="153"/>
      <c r="S139" s="157"/>
      <c r="U139" s="150">
        <f t="shared" si="17"/>
        <v>23</v>
      </c>
      <c r="V139" s="151">
        <f t="shared" si="19"/>
        <v>45448</v>
      </c>
      <c r="W139" s="152" t="str">
        <f>+IFERROR(INDEX('Parametrage base'!$B:$B,MATCH(V139,'Parametrage base'!$C:$C,0)),"")</f>
        <v/>
      </c>
      <c r="X139" s="153" t="str">
        <f>IFERROR(INDEX('Parametrage base'!$H:$H,MATCH(U139,'Parametrage base'!$J:$J,0)),"")</f>
        <v/>
      </c>
      <c r="Y139" s="153" t="str">
        <f>IFERROR(INDEX('Parametrage base'!$K:$K,MATCH($U139,'Parametrage base'!$M:$M,0)),"")</f>
        <v/>
      </c>
      <c r="Z139" s="153" t="str">
        <f>IFERROR(INDEX('Parametrage base'!$N:$N,MATCH($U139,'Parametrage base'!$P:$P,0)),"")</f>
        <v/>
      </c>
      <c r="AA139" s="153" t="str">
        <f>IFERROR(INDEX('Parametrage base'!$Q:$Q,MATCH($U139,'Parametrage base'!$S:$S,0)),"")</f>
        <v/>
      </c>
      <c r="AB139" s="153" t="str">
        <f>IFERROR(INDEX('Parametrage base'!$T:$T,MATCH($U139,'Parametrage base'!$V:$V,0)),"")</f>
        <v/>
      </c>
      <c r="AC139" s="153" t="str">
        <f>IFERROR(INDEX('Parametrage base'!$W:$W,MATCH($U139,'Parametrage base'!$Y:$Y,0)),"")</f>
        <v/>
      </c>
      <c r="AD139" s="153" t="str">
        <f>IFERROR(INDEX('Parametrage base'!$Z:$Z,MATCH($U139,'Parametrage base'!$AB:$AB,0)),"")</f>
        <v/>
      </c>
      <c r="AE139" s="153" t="str">
        <f>IFERROR(INDEX('Parametrage base'!$AC:$AC,MATCH($U139,'Parametrage base'!$AE:$AE,0)),"")</f>
        <v/>
      </c>
      <c r="AF139" s="153" t="str">
        <f>IFERROR(INDEX('Parametrage base'!$AF:$AF,MATCH($U139,'Parametrage base'!$AH:$AH,0)),"")</f>
        <v/>
      </c>
      <c r="AG139" s="153" t="str">
        <f>IFERROR(INDEX(Parametrage!$D:$D,MATCH(V139,Parametrage!$F:$F,0)),"")</f>
        <v/>
      </c>
      <c r="AH139" s="153" t="str">
        <f>IFERROR(INDEX(Parametrage!$I:$I,MATCH(V139,Parametrage!$J:$J,0)),"")</f>
        <v/>
      </c>
      <c r="AI139" s="154" t="str">
        <f>IFERROR(INDEX(Parametrage!$G:$G,MATCH(V139,Parametrage!$H:$H,0)),"")</f>
        <v/>
      </c>
      <c r="AJ139" s="155" t="str">
        <f>IFERROR(INDEX(Parametrage!$K:$K,MATCH(V139,Parametrage!$L:$L,0)),"")</f>
        <v/>
      </c>
      <c r="CA139" s="169"/>
      <c r="CB139" s="169"/>
      <c r="CC139" s="169"/>
      <c r="CD139" s="169"/>
    </row>
    <row r="140" spans="1:82" ht="17.45" customHeight="1" x14ac:dyDescent="0.2">
      <c r="A140" s="150">
        <f t="shared" si="16"/>
        <v>19</v>
      </c>
      <c r="B140" s="151">
        <f t="shared" si="18"/>
        <v>45418</v>
      </c>
      <c r="C140" s="152" t="str">
        <f>+IFERROR(INDEX('Parametrage base'!$B:$B,MATCH(B140,'Parametrage base'!$C:$C,0)),"")</f>
        <v/>
      </c>
      <c r="D140" s="153" t="str">
        <f>IFERROR(INDEX('Parametrage base'!H:H,MATCH(A140,'Parametrage base'!J:J,0)),"")</f>
        <v/>
      </c>
      <c r="E140" s="153" t="str">
        <f>IFERROR(INDEX('Parametrage base'!$K:$K,MATCH($A140,'Parametrage base'!$M:$M,0)),"")</f>
        <v/>
      </c>
      <c r="F140" s="153" t="str">
        <f>IFERROR(INDEX('Parametrage base'!$N:$N,MATCH($A140,'Parametrage base'!$P:$P,0)),"")</f>
        <v/>
      </c>
      <c r="G140" s="153" t="str">
        <f>IFERROR(INDEX('Parametrage base'!$Q:$Q,MATCH($A140,'Parametrage base'!$S:$S,0)),"")</f>
        <v/>
      </c>
      <c r="H140" s="153" t="str">
        <f>IFERROR(INDEX('Parametrage base'!$T:$T,MATCH($A140,'Parametrage base'!$V:$V,0)),"")</f>
        <v/>
      </c>
      <c r="I140" s="153" t="str">
        <f>IFERROR(INDEX('Parametrage base'!$W:$W,MATCH($A140,'Parametrage base'!$Y:$Y,0)),"")</f>
        <v/>
      </c>
      <c r="J140" s="153" t="str">
        <f>IFERROR(INDEX('Parametrage base'!$Z:$Z,MATCH($A140,'Parametrage base'!$AB:$AB,0)),"")</f>
        <v/>
      </c>
      <c r="K140" s="141" t="str">
        <f>IFERROR(INDEX('Parametrage base'!$AC:$AC,MATCH($A140,'Parametrage base'!$AE:$AE,0)),"")</f>
        <v/>
      </c>
      <c r="L140" s="153" t="str">
        <f>IFERROR(INDEX('Parametrage base'!$AF:$AF,MATCH($A140,'Parametrage base'!$AH:$AH,0)),"")</f>
        <v/>
      </c>
      <c r="M140" s="153" t="str">
        <f>IFERROR(INDEX(Parametrage!$D:$D,MATCH(B140,Parametrage!$F:$F,0)),"")</f>
        <v/>
      </c>
      <c r="N140" s="153" t="str">
        <f>IFERROR(INDEX(Parametrage!$I:$I,MATCH(B140,Parametrage!$J:$J,0)),"")</f>
        <v/>
      </c>
      <c r="O140" s="154" t="str">
        <f>IFERROR(INDEX(Parametrage!$G:$G,MATCH(B140,Parametrage!$H:$H,0)),"")</f>
        <v>E1 S2</v>
      </c>
      <c r="P140" s="155" t="str">
        <f>IFERROR(INDEX(Parametrage!$K:$K,MATCH(B140,Parametrage!$L:$L,0)),"")</f>
        <v/>
      </c>
      <c r="Q140" s="156"/>
      <c r="R140" s="153"/>
      <c r="S140" s="157"/>
      <c r="U140" s="150">
        <f t="shared" si="17"/>
        <v>23</v>
      </c>
      <c r="V140" s="151">
        <f t="shared" si="19"/>
        <v>45449</v>
      </c>
      <c r="W140" s="152" t="str">
        <f>+IFERROR(INDEX('Parametrage base'!$B:$B,MATCH(V140,'Parametrage base'!$C:$C,0)),"")</f>
        <v/>
      </c>
      <c r="X140" s="153" t="str">
        <f>IFERROR(INDEX('Parametrage base'!$H:$H,MATCH(U140,'Parametrage base'!$J:$J,0)),"")</f>
        <v/>
      </c>
      <c r="Y140" s="153" t="str">
        <f>IFERROR(INDEX('Parametrage base'!$K:$K,MATCH($U140,'Parametrage base'!$M:$M,0)),"")</f>
        <v/>
      </c>
      <c r="Z140" s="153" t="str">
        <f>IFERROR(INDEX('Parametrage base'!$N:$N,MATCH($U140,'Parametrage base'!$P:$P,0)),"")</f>
        <v/>
      </c>
      <c r="AA140" s="153" t="str">
        <f>IFERROR(INDEX('Parametrage base'!$Q:$Q,MATCH($U140,'Parametrage base'!$S:$S,0)),"")</f>
        <v/>
      </c>
      <c r="AB140" s="153" t="str">
        <f>IFERROR(INDEX('Parametrage base'!$T:$T,MATCH($U140,'Parametrage base'!$V:$V,0)),"")</f>
        <v/>
      </c>
      <c r="AC140" s="153" t="str">
        <f>IFERROR(INDEX('Parametrage base'!$W:$W,MATCH($U140,'Parametrage base'!$Y:$Y,0)),"")</f>
        <v/>
      </c>
      <c r="AD140" s="153" t="str">
        <f>IFERROR(INDEX('Parametrage base'!$Z:$Z,MATCH($U140,'Parametrage base'!$AB:$AB,0)),"")</f>
        <v/>
      </c>
      <c r="AE140" s="153" t="str">
        <f>IFERROR(INDEX('Parametrage base'!$AC:$AC,MATCH($U140,'Parametrage base'!$AE:$AE,0)),"")</f>
        <v/>
      </c>
      <c r="AF140" s="153" t="str">
        <f>IFERROR(INDEX('Parametrage base'!$AF:$AF,MATCH($U140,'Parametrage base'!$AH:$AH,0)),"")</f>
        <v/>
      </c>
      <c r="AG140" s="153" t="str">
        <f>IFERROR(INDEX(Parametrage!$D:$D,MATCH(V140,Parametrage!$F:$F,0)),"")</f>
        <v/>
      </c>
      <c r="AH140" s="153" t="str">
        <f>IFERROR(INDEX(Parametrage!$I:$I,MATCH(V140,Parametrage!$J:$J,0)),"")</f>
        <v/>
      </c>
      <c r="AI140" s="154" t="str">
        <f>IFERROR(INDEX(Parametrage!$G:$G,MATCH(V140,Parametrage!$H:$H,0)),"")</f>
        <v/>
      </c>
      <c r="AJ140" s="155" t="str">
        <f>IFERROR(INDEX(Parametrage!$K:$K,MATCH(V140,Parametrage!$L:$L,0)),"")</f>
        <v/>
      </c>
      <c r="CA140" s="169"/>
      <c r="CB140" s="169"/>
      <c r="CC140" s="169"/>
      <c r="CD140" s="169"/>
    </row>
    <row r="141" spans="1:82" ht="17.45" customHeight="1" x14ac:dyDescent="0.2">
      <c r="A141" s="150">
        <f t="shared" si="16"/>
        <v>19</v>
      </c>
      <c r="B141" s="151">
        <f t="shared" si="18"/>
        <v>45419</v>
      </c>
      <c r="C141" s="152" t="str">
        <f>+IFERROR(INDEX('Parametrage base'!$B:$B,MATCH(B141,'Parametrage base'!$C:$C,0)),"")</f>
        <v/>
      </c>
      <c r="D141" s="153" t="str">
        <f>IFERROR(INDEX('Parametrage base'!H:H,MATCH(A141,'Parametrage base'!J:J,0)),"")</f>
        <v/>
      </c>
      <c r="E141" s="153" t="str">
        <f>IFERROR(INDEX('Parametrage base'!$K:$K,MATCH($A141,'Parametrage base'!$M:$M,0)),"")</f>
        <v/>
      </c>
      <c r="F141" s="153" t="str">
        <f>IFERROR(INDEX('Parametrage base'!$N:$N,MATCH($A141,'Parametrage base'!$P:$P,0)),"")</f>
        <v/>
      </c>
      <c r="G141" s="153" t="str">
        <f>IFERROR(INDEX('Parametrage base'!$Q:$Q,MATCH($A141,'Parametrage base'!$S:$S,0)),"")</f>
        <v/>
      </c>
      <c r="H141" s="153" t="str">
        <f>IFERROR(INDEX('Parametrage base'!$T:$T,MATCH($A141,'Parametrage base'!$V:$V,0)),"")</f>
        <v/>
      </c>
      <c r="I141" s="153" t="str">
        <f>IFERROR(INDEX('Parametrage base'!$W:$W,MATCH($A141,'Parametrage base'!$Y:$Y,0)),"")</f>
        <v/>
      </c>
      <c r="J141" s="153" t="str">
        <f>IFERROR(INDEX('Parametrage base'!$Z:$Z,MATCH($A141,'Parametrage base'!$AB:$AB,0)),"")</f>
        <v/>
      </c>
      <c r="K141" s="141" t="str">
        <f>IFERROR(INDEX('Parametrage base'!$AC:$AC,MATCH($A141,'Parametrage base'!$AE:$AE,0)),"")</f>
        <v/>
      </c>
      <c r="L141" s="153" t="str">
        <f>IFERROR(INDEX('Parametrage base'!$AF:$AF,MATCH($A141,'Parametrage base'!$AH:$AH,0)),"")</f>
        <v/>
      </c>
      <c r="M141" s="153" t="str">
        <f>IFERROR(INDEX(Parametrage!$D:$D,MATCH(B141,Parametrage!$F:$F,0)),"")</f>
        <v/>
      </c>
      <c r="N141" s="153" t="str">
        <f>IFERROR(INDEX(Parametrage!$I:$I,MATCH(B141,Parametrage!$J:$J,0)),"")</f>
        <v/>
      </c>
      <c r="O141" s="154" t="str">
        <f>IFERROR(INDEX(Parametrage!$G:$G,MATCH(B141,Parametrage!$H:$H,0)),"")</f>
        <v>E31 S2</v>
      </c>
      <c r="P141" s="155" t="str">
        <f>IFERROR(INDEX(Parametrage!$K:$K,MATCH(B141,Parametrage!$L:$L,0)),"")</f>
        <v/>
      </c>
      <c r="Q141" s="156"/>
      <c r="R141" s="153"/>
      <c r="S141" s="157"/>
      <c r="U141" s="150">
        <f t="shared" si="17"/>
        <v>23</v>
      </c>
      <c r="V141" s="151">
        <f t="shared" si="19"/>
        <v>45450</v>
      </c>
      <c r="W141" s="152" t="str">
        <f>+IFERROR(INDEX('Parametrage base'!$B:$B,MATCH(V141,'Parametrage base'!$C:$C,0)),"")</f>
        <v/>
      </c>
      <c r="X141" s="153" t="str">
        <f>IFERROR(INDEX('Parametrage base'!$H:$H,MATCH(U141,'Parametrage base'!$J:$J,0)),"")</f>
        <v/>
      </c>
      <c r="Y141" s="153" t="str">
        <f>IFERROR(INDEX('Parametrage base'!$K:$K,MATCH($U141,'Parametrage base'!$M:$M,0)),"")</f>
        <v/>
      </c>
      <c r="Z141" s="153" t="str">
        <f>IFERROR(INDEX('Parametrage base'!$N:$N,MATCH($U141,'Parametrage base'!$P:$P,0)),"")</f>
        <v/>
      </c>
      <c r="AA141" s="153" t="str">
        <f>IFERROR(INDEX('Parametrage base'!$Q:$Q,MATCH($U141,'Parametrage base'!$S:$S,0)),"")</f>
        <v/>
      </c>
      <c r="AB141" s="153" t="str">
        <f>IFERROR(INDEX('Parametrage base'!$T:$T,MATCH($U141,'Parametrage base'!$V:$V,0)),"")</f>
        <v/>
      </c>
      <c r="AC141" s="153" t="str">
        <f>IFERROR(INDEX('Parametrage base'!$W:$W,MATCH($U141,'Parametrage base'!$Y:$Y,0)),"")</f>
        <v/>
      </c>
      <c r="AD141" s="153" t="str">
        <f>IFERROR(INDEX('Parametrage base'!$Z:$Z,MATCH($U141,'Parametrage base'!$AB:$AB,0)),"")</f>
        <v/>
      </c>
      <c r="AE141" s="153" t="str">
        <f>IFERROR(INDEX('Parametrage base'!$AC:$AC,MATCH($U141,'Parametrage base'!$AE:$AE,0)),"")</f>
        <v/>
      </c>
      <c r="AF141" s="153" t="str">
        <f>IFERROR(INDEX('Parametrage base'!$AF:$AF,MATCH($U141,'Parametrage base'!$AH:$AH,0)),"")</f>
        <v/>
      </c>
      <c r="AG141" s="153" t="str">
        <f>IFERROR(INDEX(Parametrage!$D:$D,MATCH(V141,Parametrage!$F:$F,0)),"")</f>
        <v/>
      </c>
      <c r="AH141" s="153" t="str">
        <f>IFERROR(INDEX(Parametrage!$I:$I,MATCH(V141,Parametrage!$J:$J,0)),"")</f>
        <v/>
      </c>
      <c r="AI141" s="154" t="str">
        <f>IFERROR(INDEX(Parametrage!$G:$G,MATCH(V141,Parametrage!$H:$H,0)),"")</f>
        <v/>
      </c>
      <c r="AJ141" s="155" t="str">
        <f>IFERROR(INDEX(Parametrage!$K:$K,MATCH(V141,Parametrage!$L:$L,0)),"")</f>
        <v/>
      </c>
      <c r="CA141" s="169"/>
      <c r="CB141" s="169"/>
      <c r="CC141" s="169"/>
      <c r="CD141" s="169"/>
    </row>
    <row r="142" spans="1:82" ht="17.45" customHeight="1" x14ac:dyDescent="0.2">
      <c r="A142" s="150">
        <f t="shared" si="16"/>
        <v>19</v>
      </c>
      <c r="B142" s="151">
        <f t="shared" si="18"/>
        <v>45420</v>
      </c>
      <c r="C142" s="152" t="str">
        <f>+IFERROR(INDEX('Parametrage base'!$B:$B,MATCH(B142,'Parametrage base'!$C:$C,0)),"")</f>
        <v>Férié</v>
      </c>
      <c r="D142" s="153" t="str">
        <f>IFERROR(INDEX('Parametrage base'!H:H,MATCH(A142,'Parametrage base'!J:J,0)),"")</f>
        <v/>
      </c>
      <c r="E142" s="153" t="str">
        <f>IFERROR(INDEX('Parametrage base'!$K:$K,MATCH($A142,'Parametrage base'!$M:$M,0)),"")</f>
        <v/>
      </c>
      <c r="F142" s="153" t="str">
        <f>IFERROR(INDEX('Parametrage base'!$N:$N,MATCH($A142,'Parametrage base'!$P:$P,0)),"")</f>
        <v/>
      </c>
      <c r="G142" s="153" t="str">
        <f>IFERROR(INDEX('Parametrage base'!$Q:$Q,MATCH($A142,'Parametrage base'!$S:$S,0)),"")</f>
        <v/>
      </c>
      <c r="H142" s="153" t="str">
        <f>IFERROR(INDEX('Parametrage base'!$T:$T,MATCH($A142,'Parametrage base'!$V:$V,0)),"")</f>
        <v/>
      </c>
      <c r="I142" s="153" t="str">
        <f>IFERROR(INDEX('Parametrage base'!$W:$W,MATCH($A142,'Parametrage base'!$Y:$Y,0)),"")</f>
        <v/>
      </c>
      <c r="J142" s="153" t="str">
        <f>IFERROR(INDEX('Parametrage base'!$Z:$Z,MATCH($A142,'Parametrage base'!$AB:$AB,0)),"")</f>
        <v/>
      </c>
      <c r="K142" s="141" t="str">
        <f>IFERROR(INDEX('Parametrage base'!$AC:$AC,MATCH($A142,'Parametrage base'!$AE:$AE,0)),"")</f>
        <v/>
      </c>
      <c r="L142" s="153" t="str">
        <f>IFERROR(INDEX('Parametrage base'!$AF:$AF,MATCH($A142,'Parametrage base'!$AH:$AH,0)),"")</f>
        <v/>
      </c>
      <c r="M142" s="153" t="str">
        <f>IFERROR(INDEX(Parametrage!$D:$D,MATCH(B142,Parametrage!$F:$F,0)),"")</f>
        <v/>
      </c>
      <c r="N142" s="153" t="str">
        <f>IFERROR(INDEX(Parametrage!$I:$I,MATCH(B142,Parametrage!$J:$J,0)),"")</f>
        <v/>
      </c>
      <c r="O142" s="154" t="str">
        <f>IFERROR(INDEX(Parametrage!$G:$G,MATCH(B142,Parametrage!$H:$H,0)),"")</f>
        <v>E22 S2</v>
      </c>
      <c r="P142" s="155" t="str">
        <f>IFERROR(INDEX(Parametrage!$K:$K,MATCH(B142,Parametrage!$L:$L,0)),"")</f>
        <v/>
      </c>
      <c r="Q142" s="156"/>
      <c r="R142" s="153"/>
      <c r="S142" s="157"/>
      <c r="U142" s="150">
        <f t="shared" si="17"/>
        <v>23</v>
      </c>
      <c r="V142" s="151">
        <f t="shared" si="19"/>
        <v>45451</v>
      </c>
      <c r="W142" s="152" t="str">
        <f>+IFERROR(INDEX('Parametrage base'!$B:$B,MATCH(V142,'Parametrage base'!$C:$C,0)),"")</f>
        <v/>
      </c>
      <c r="X142" s="153" t="str">
        <f>IFERROR(INDEX('Parametrage base'!$H:$H,MATCH(U142,'Parametrage base'!$J:$J,0)),"")</f>
        <v/>
      </c>
      <c r="Y142" s="153" t="str">
        <f>IFERROR(INDEX('Parametrage base'!$K:$K,MATCH($U142,'Parametrage base'!$M:$M,0)),"")</f>
        <v/>
      </c>
      <c r="Z142" s="153" t="str">
        <f>IFERROR(INDEX('Parametrage base'!$N:$N,MATCH($U142,'Parametrage base'!$P:$P,0)),"")</f>
        <v/>
      </c>
      <c r="AA142" s="153" t="str">
        <f>IFERROR(INDEX('Parametrage base'!$Q:$Q,MATCH($U142,'Parametrage base'!$S:$S,0)),"")</f>
        <v/>
      </c>
      <c r="AB142" s="153" t="str">
        <f>IFERROR(INDEX('Parametrage base'!$T:$T,MATCH($U142,'Parametrage base'!$V:$V,0)),"")</f>
        <v/>
      </c>
      <c r="AC142" s="153" t="str">
        <f>IFERROR(INDEX('Parametrage base'!$W:$W,MATCH($U142,'Parametrage base'!$Y:$Y,0)),"")</f>
        <v/>
      </c>
      <c r="AD142" s="153" t="str">
        <f>IFERROR(INDEX('Parametrage base'!$Z:$Z,MATCH($U142,'Parametrage base'!$AB:$AB,0)),"")</f>
        <v/>
      </c>
      <c r="AE142" s="153" t="str">
        <f>IFERROR(INDEX('Parametrage base'!$AC:$AC,MATCH($U142,'Parametrage base'!$AE:$AE,0)),"")</f>
        <v/>
      </c>
      <c r="AF142" s="153" t="str">
        <f>IFERROR(INDEX('Parametrage base'!$AF:$AF,MATCH($U142,'Parametrage base'!$AH:$AH,0)),"")</f>
        <v/>
      </c>
      <c r="AG142" s="153" t="str">
        <f>IFERROR(INDEX(Parametrage!$D:$D,MATCH(V142,Parametrage!$F:$F,0)),"")</f>
        <v/>
      </c>
      <c r="AH142" s="153" t="str">
        <f>IFERROR(INDEX(Parametrage!$I:$I,MATCH(V142,Parametrage!$J:$J,0)),"")</f>
        <v/>
      </c>
      <c r="AI142" s="154" t="str">
        <f>IFERROR(INDEX(Parametrage!$G:$G,MATCH(V142,Parametrage!$H:$H,0)),"")</f>
        <v/>
      </c>
      <c r="AJ142" s="155" t="str">
        <f>IFERROR(INDEX(Parametrage!$K:$K,MATCH(V142,Parametrage!$L:$L,0)),"")</f>
        <v/>
      </c>
      <c r="CA142" s="169"/>
      <c r="CB142" s="169"/>
      <c r="CC142" s="169"/>
      <c r="CD142" s="169"/>
    </row>
    <row r="143" spans="1:82" ht="17.45" customHeight="1" x14ac:dyDescent="0.2">
      <c r="A143" s="150">
        <f t="shared" si="16"/>
        <v>19</v>
      </c>
      <c r="B143" s="151">
        <f t="shared" si="18"/>
        <v>45421</v>
      </c>
      <c r="C143" s="152" t="str">
        <f>+IFERROR(INDEX('Parametrage base'!$B:$B,MATCH(B143,'Parametrage base'!$C:$C,0)),"")</f>
        <v>Férié</v>
      </c>
      <c r="D143" s="153" t="str">
        <f>IFERROR(INDEX('Parametrage base'!H:H,MATCH(A143,'Parametrage base'!J:J,0)),"")</f>
        <v/>
      </c>
      <c r="E143" s="153" t="str">
        <f>IFERROR(INDEX('Parametrage base'!$K:$K,MATCH($A143,'Parametrage base'!$M:$M,0)),"")</f>
        <v/>
      </c>
      <c r="F143" s="153" t="str">
        <f>IFERROR(INDEX('Parametrage base'!$N:$N,MATCH($A143,'Parametrage base'!$P:$P,0)),"")</f>
        <v/>
      </c>
      <c r="G143" s="153" t="str">
        <f>IFERROR(INDEX('Parametrage base'!$Q:$Q,MATCH($A143,'Parametrage base'!$S:$S,0)),"")</f>
        <v/>
      </c>
      <c r="H143" s="153" t="str">
        <f>IFERROR(INDEX('Parametrage base'!$T:$T,MATCH($A143,'Parametrage base'!$V:$V,0)),"")</f>
        <v/>
      </c>
      <c r="I143" s="153" t="str">
        <f>IFERROR(INDEX('Parametrage base'!$W:$W,MATCH($A143,'Parametrage base'!$Y:$Y,0)),"")</f>
        <v/>
      </c>
      <c r="J143" s="153" t="str">
        <f>IFERROR(INDEX('Parametrage base'!$Z:$Z,MATCH($A143,'Parametrage base'!$AB:$AB,0)),"")</f>
        <v/>
      </c>
      <c r="K143" s="141" t="str">
        <f>IFERROR(INDEX('Parametrage base'!$AC:$AC,MATCH($A143,'Parametrage base'!$AE:$AE,0)),"")</f>
        <v/>
      </c>
      <c r="L143" s="153" t="str">
        <f>IFERROR(INDEX('Parametrage base'!$AF:$AF,MATCH($A143,'Parametrage base'!$AH:$AH,0)),"")</f>
        <v/>
      </c>
      <c r="M143" s="153" t="str">
        <f>IFERROR(INDEX(Parametrage!$D:$D,MATCH(B143,Parametrage!$F:$F,0)),"")</f>
        <v/>
      </c>
      <c r="N143" s="153" t="str">
        <f>IFERROR(INDEX(Parametrage!$I:$I,MATCH(B143,Parametrage!$J:$J,0)),"")</f>
        <v/>
      </c>
      <c r="O143" s="154" t="str">
        <f>IFERROR(INDEX(Parametrage!$G:$G,MATCH(B143,Parametrage!$H:$H,0)),"")</f>
        <v>Chef œuvre</v>
      </c>
      <c r="P143" s="155" t="str">
        <f>IFERROR(INDEX(Parametrage!$K:$K,MATCH(B143,Parametrage!$L:$L,0)),"")</f>
        <v/>
      </c>
      <c r="Q143" s="156"/>
      <c r="R143" s="153"/>
      <c r="S143" s="157"/>
      <c r="U143" s="150">
        <f t="shared" si="17"/>
        <v>23</v>
      </c>
      <c r="V143" s="151">
        <f t="shared" si="19"/>
        <v>45452</v>
      </c>
      <c r="W143" s="152" t="str">
        <f>+IFERROR(INDEX('Parametrage base'!$B:$B,MATCH(V143,'Parametrage base'!$C:$C,0)),"")</f>
        <v/>
      </c>
      <c r="X143" s="153" t="str">
        <f>IFERROR(INDEX('Parametrage base'!$H:$H,MATCH(U143,'Parametrage base'!$J:$J,0)),"")</f>
        <v/>
      </c>
      <c r="Y143" s="153" t="str">
        <f>IFERROR(INDEX('Parametrage base'!$K:$K,MATCH($U143,'Parametrage base'!$M:$M,0)),"")</f>
        <v/>
      </c>
      <c r="Z143" s="153" t="str">
        <f>IFERROR(INDEX('Parametrage base'!$N:$N,MATCH($U143,'Parametrage base'!$P:$P,0)),"")</f>
        <v/>
      </c>
      <c r="AA143" s="153" t="str">
        <f>IFERROR(INDEX('Parametrage base'!$Q:$Q,MATCH($U143,'Parametrage base'!$S:$S,0)),"")</f>
        <v/>
      </c>
      <c r="AB143" s="153" t="str">
        <f>IFERROR(INDEX('Parametrage base'!$T:$T,MATCH($U143,'Parametrage base'!$V:$V,0)),"")</f>
        <v/>
      </c>
      <c r="AC143" s="153" t="str">
        <f>IFERROR(INDEX('Parametrage base'!$W:$W,MATCH($U143,'Parametrage base'!$Y:$Y,0)),"")</f>
        <v/>
      </c>
      <c r="AD143" s="153" t="str">
        <f>IFERROR(INDEX('Parametrage base'!$Z:$Z,MATCH($U143,'Parametrage base'!$AB:$AB,0)),"")</f>
        <v/>
      </c>
      <c r="AE143" s="153" t="str">
        <f>IFERROR(INDEX('Parametrage base'!$AC:$AC,MATCH($U143,'Parametrage base'!$AE:$AE,0)),"")</f>
        <v/>
      </c>
      <c r="AF143" s="153" t="str">
        <f>IFERROR(INDEX('Parametrage base'!$AF:$AF,MATCH($U143,'Parametrage base'!$AH:$AH,0)),"")</f>
        <v/>
      </c>
      <c r="AG143" s="153" t="str">
        <f>IFERROR(INDEX(Parametrage!$D:$D,MATCH(V143,Parametrage!$F:$F,0)),"")</f>
        <v/>
      </c>
      <c r="AH143" s="153" t="str">
        <f>IFERROR(INDEX(Parametrage!$I:$I,MATCH(V143,Parametrage!$J:$J,0)),"")</f>
        <v/>
      </c>
      <c r="AI143" s="154" t="str">
        <f>IFERROR(INDEX(Parametrage!$G:$G,MATCH(V143,Parametrage!$H:$H,0)),"")</f>
        <v/>
      </c>
      <c r="AJ143" s="155" t="str">
        <f>IFERROR(INDEX(Parametrage!$K:$K,MATCH(V143,Parametrage!$L:$L,0)),"")</f>
        <v/>
      </c>
      <c r="CA143" s="169"/>
      <c r="CB143" s="169"/>
      <c r="CC143" s="169"/>
      <c r="CD143" s="169"/>
    </row>
    <row r="144" spans="1:82" ht="17.45" customHeight="1" x14ac:dyDescent="0.2">
      <c r="A144" s="150">
        <f t="shared" si="16"/>
        <v>19</v>
      </c>
      <c r="B144" s="151">
        <f t="shared" si="18"/>
        <v>45422</v>
      </c>
      <c r="C144" s="152" t="str">
        <f>+IFERROR(INDEX('Parametrage base'!$B:$B,MATCH(B144,'Parametrage base'!$C:$C,0)),"")</f>
        <v/>
      </c>
      <c r="D144" s="153" t="str">
        <f>IFERROR(INDEX('Parametrage base'!H:H,MATCH(A144,'Parametrage base'!J:J,0)),"")</f>
        <v/>
      </c>
      <c r="E144" s="153" t="str">
        <f>IFERROR(INDEX('Parametrage base'!$K:$K,MATCH($A144,'Parametrage base'!$M:$M,0)),"")</f>
        <v/>
      </c>
      <c r="F144" s="153" t="str">
        <f>IFERROR(INDEX('Parametrage base'!$N:$N,MATCH($A144,'Parametrage base'!$P:$P,0)),"")</f>
        <v/>
      </c>
      <c r="G144" s="153" t="str">
        <f>IFERROR(INDEX('Parametrage base'!$Q:$Q,MATCH($A144,'Parametrage base'!$S:$S,0)),"")</f>
        <v/>
      </c>
      <c r="H144" s="153" t="str">
        <f>IFERROR(INDEX('Parametrage base'!$T:$T,MATCH($A144,'Parametrage base'!$V:$V,0)),"")</f>
        <v/>
      </c>
      <c r="I144" s="153" t="str">
        <f>IFERROR(INDEX('Parametrage base'!$W:$W,MATCH($A144,'Parametrage base'!$Y:$Y,0)),"")</f>
        <v/>
      </c>
      <c r="J144" s="153" t="str">
        <f>IFERROR(INDEX('Parametrage base'!$Z:$Z,MATCH($A144,'Parametrage base'!$AB:$AB,0)),"")</f>
        <v/>
      </c>
      <c r="K144" s="141" t="str">
        <f>IFERROR(INDEX('Parametrage base'!$AC:$AC,MATCH($A144,'Parametrage base'!$AE:$AE,0)),"")</f>
        <v/>
      </c>
      <c r="L144" s="153" t="str">
        <f>IFERROR(INDEX('Parametrage base'!$AF:$AF,MATCH($A144,'Parametrage base'!$AH:$AH,0)),"")</f>
        <v/>
      </c>
      <c r="M144" s="153" t="str">
        <f>IFERROR(INDEX(Parametrage!$D:$D,MATCH(B144,Parametrage!$F:$F,0)),"")</f>
        <v/>
      </c>
      <c r="N144" s="153" t="str">
        <f>IFERROR(INDEX(Parametrage!$I:$I,MATCH(B144,Parametrage!$J:$J,0)),"")</f>
        <v/>
      </c>
      <c r="O144" s="154">
        <f>IFERROR(INDEX(Parametrage!$G:$G,MATCH(B144,Parametrage!$H:$H,0)),"")</f>
        <v>0</v>
      </c>
      <c r="P144" s="155" t="str">
        <f>IFERROR(INDEX(Parametrage!$K:$K,MATCH(B144,Parametrage!$L:$L,0)),"")</f>
        <v/>
      </c>
      <c r="Q144" s="156"/>
      <c r="R144" s="153"/>
      <c r="S144" s="157"/>
      <c r="U144" s="150">
        <f t="shared" si="17"/>
        <v>24</v>
      </c>
      <c r="V144" s="151">
        <f t="shared" si="19"/>
        <v>45453</v>
      </c>
      <c r="W144" s="152" t="str">
        <f>+IFERROR(INDEX('Parametrage base'!$B:$B,MATCH(V144,'Parametrage base'!$C:$C,0)),"")</f>
        <v/>
      </c>
      <c r="X144" s="153" t="str">
        <f>IFERROR(INDEX('Parametrage base'!$H:$H,MATCH(U144,'Parametrage base'!$J:$J,0)),"")</f>
        <v>PFMP 1cuis</v>
      </c>
      <c r="Y144" s="153" t="str">
        <f>IFERROR(INDEX('Parametrage base'!$K:$K,MATCH($U144,'Parametrage base'!$M:$M,0)),"")</f>
        <v/>
      </c>
      <c r="Z144" s="153" t="str">
        <f>IFERROR(INDEX('Parametrage base'!$N:$N,MATCH($U144,'Parametrage base'!$P:$P,0)),"")</f>
        <v>PFMP 2pro1</v>
      </c>
      <c r="AA144" s="153" t="str">
        <f>IFERROR(INDEX('Parametrage base'!$Q:$Q,MATCH($U144,'Parametrage base'!$S:$S,0)),"")</f>
        <v>PFMP 2pro2</v>
      </c>
      <c r="AB144" s="153" t="str">
        <f>IFERROR(INDEX('Parametrage base'!$T:$T,MATCH($U144,'Parametrage base'!$V:$V,0)),"")</f>
        <v>PFMP 1pro1</v>
      </c>
      <c r="AC144" s="153" t="str">
        <f>IFERROR(INDEX('Parametrage base'!$W:$W,MATCH($U144,'Parametrage base'!$Y:$Y,0)),"")</f>
        <v>PFMP 1pro2</v>
      </c>
      <c r="AD144" s="153" t="str">
        <f>IFERROR(INDEX('Parametrage base'!$Z:$Z,MATCH($U144,'Parametrage base'!$AB:$AB,0)),"")</f>
        <v/>
      </c>
      <c r="AE144" s="153" t="str">
        <f>IFERROR(INDEX('Parametrage base'!$AC:$AC,MATCH($U144,'Parametrage base'!$AE:$AE,0)),"")</f>
        <v/>
      </c>
      <c r="AF144" s="153" t="str">
        <f>IFERROR(INDEX('Parametrage base'!$AF:$AF,MATCH($U144,'Parametrage base'!$AH:$AH,0)),"")</f>
        <v/>
      </c>
      <c r="AG144" s="153" t="str">
        <f>IFERROR(INDEX(Parametrage!$D:$D,MATCH(V144,Parametrage!$F:$F,0)),"")</f>
        <v/>
      </c>
      <c r="AH144" s="153" t="str">
        <f>IFERROR(INDEX(Parametrage!$I:$I,MATCH(V144,Parametrage!$J:$J,0)),"")</f>
        <v/>
      </c>
      <c r="AI144" s="154" t="str">
        <f>IFERROR(INDEX(Parametrage!$G:$G,MATCH(V144,Parametrage!$H:$H,0)),"")</f>
        <v/>
      </c>
      <c r="AJ144" s="155" t="str">
        <f>IFERROR(INDEX(Parametrage!$K:$K,MATCH(V144,Parametrage!$L:$L,0)),"")</f>
        <v/>
      </c>
      <c r="CA144" s="169"/>
      <c r="CB144" s="169"/>
      <c r="CC144" s="169"/>
      <c r="CD144" s="169"/>
    </row>
    <row r="145" spans="1:82" ht="17.45" customHeight="1" x14ac:dyDescent="0.2">
      <c r="A145" s="150">
        <f t="shared" si="16"/>
        <v>19</v>
      </c>
      <c r="B145" s="151">
        <f t="shared" si="18"/>
        <v>45423</v>
      </c>
      <c r="C145" s="152" t="str">
        <f>+IFERROR(INDEX('Parametrage base'!$B:$B,MATCH(B145,'Parametrage base'!$C:$C,0)),"")</f>
        <v/>
      </c>
      <c r="D145" s="153" t="str">
        <f>IFERROR(INDEX('Parametrage base'!H:H,MATCH(A145,'Parametrage base'!J:J,0)),"")</f>
        <v/>
      </c>
      <c r="E145" s="153" t="str">
        <f>IFERROR(INDEX('Parametrage base'!$K:$K,MATCH($A145,'Parametrage base'!$M:$M,0)),"")</f>
        <v/>
      </c>
      <c r="F145" s="153" t="str">
        <f>IFERROR(INDEX('Parametrage base'!$N:$N,MATCH($A145,'Parametrage base'!$P:$P,0)),"")</f>
        <v/>
      </c>
      <c r="G145" s="153" t="str">
        <f>IFERROR(INDEX('Parametrage base'!$Q:$Q,MATCH($A145,'Parametrage base'!$S:$S,0)),"")</f>
        <v/>
      </c>
      <c r="H145" s="153" t="str">
        <f>IFERROR(INDEX('Parametrage base'!$T:$T,MATCH($A145,'Parametrage base'!$V:$V,0)),"")</f>
        <v/>
      </c>
      <c r="I145" s="153" t="str">
        <f>IFERROR(INDEX('Parametrage base'!$W:$W,MATCH($A145,'Parametrage base'!$Y:$Y,0)),"")</f>
        <v/>
      </c>
      <c r="J145" s="153" t="str">
        <f>IFERROR(INDEX('Parametrage base'!$Z:$Z,MATCH($A145,'Parametrage base'!$AB:$AB,0)),"")</f>
        <v/>
      </c>
      <c r="K145" s="141" t="str">
        <f>IFERROR(INDEX('Parametrage base'!$AC:$AC,MATCH($A145,'Parametrage base'!$AE:$AE,0)),"")</f>
        <v/>
      </c>
      <c r="L145" s="153" t="str">
        <f>IFERROR(INDEX('Parametrage base'!$AF:$AF,MATCH($A145,'Parametrage base'!$AH:$AH,0)),"")</f>
        <v/>
      </c>
      <c r="M145" s="153" t="str">
        <f>IFERROR(INDEX(Parametrage!$D:$D,MATCH(B145,Parametrage!$F:$F,0)),"")</f>
        <v/>
      </c>
      <c r="N145" s="153" t="str">
        <f>IFERROR(INDEX(Parametrage!$I:$I,MATCH(B145,Parametrage!$J:$J,0)),"")</f>
        <v/>
      </c>
      <c r="O145" s="154" t="str">
        <f>IFERROR(INDEX(Parametrage!$G:$G,MATCH(B145,Parametrage!$H:$H,0)),"")</f>
        <v/>
      </c>
      <c r="P145" s="155" t="str">
        <f>IFERROR(INDEX(Parametrage!$K:$K,MATCH(B145,Parametrage!$L:$L,0)),"")</f>
        <v/>
      </c>
      <c r="Q145" s="156"/>
      <c r="R145" s="153"/>
      <c r="S145" s="157"/>
      <c r="U145" s="150">
        <f t="shared" si="17"/>
        <v>24</v>
      </c>
      <c r="V145" s="151">
        <f t="shared" si="19"/>
        <v>45454</v>
      </c>
      <c r="W145" s="152" t="str">
        <f>+IFERROR(INDEX('Parametrage base'!$B:$B,MATCH(V145,'Parametrage base'!$C:$C,0)),"")</f>
        <v/>
      </c>
      <c r="X145" s="153" t="str">
        <f>IFERROR(INDEX('Parametrage base'!$H:$H,MATCH(U145,'Parametrage base'!$J:$J,0)),"")</f>
        <v>PFMP 1cuis</v>
      </c>
      <c r="Y145" s="153" t="str">
        <f>IFERROR(INDEX('Parametrage base'!$K:$K,MATCH($U145,'Parametrage base'!$M:$M,0)),"")</f>
        <v/>
      </c>
      <c r="Z145" s="153" t="str">
        <f>IFERROR(INDEX('Parametrage base'!$N:$N,MATCH($U145,'Parametrage base'!$P:$P,0)),"")</f>
        <v>PFMP 2pro1</v>
      </c>
      <c r="AA145" s="153" t="str">
        <f>IFERROR(INDEX('Parametrage base'!$Q:$Q,MATCH($U145,'Parametrage base'!$S:$S,0)),"")</f>
        <v>PFMP 2pro2</v>
      </c>
      <c r="AB145" s="153" t="str">
        <f>IFERROR(INDEX('Parametrage base'!$T:$T,MATCH($U145,'Parametrage base'!$V:$V,0)),"")</f>
        <v>PFMP 1pro1</v>
      </c>
      <c r="AC145" s="153" t="str">
        <f>IFERROR(INDEX('Parametrage base'!$W:$W,MATCH($U145,'Parametrage base'!$Y:$Y,0)),"")</f>
        <v>PFMP 1pro2</v>
      </c>
      <c r="AD145" s="153" t="str">
        <f>IFERROR(INDEX('Parametrage base'!$Z:$Z,MATCH($U145,'Parametrage base'!$AB:$AB,0)),"")</f>
        <v/>
      </c>
      <c r="AE145" s="153" t="str">
        <f>IFERROR(INDEX('Parametrage base'!$AC:$AC,MATCH($U145,'Parametrage base'!$AE:$AE,0)),"")</f>
        <v/>
      </c>
      <c r="AF145" s="153" t="str">
        <f>IFERROR(INDEX('Parametrage base'!$AF:$AF,MATCH($U145,'Parametrage base'!$AH:$AH,0)),"")</f>
        <v/>
      </c>
      <c r="AG145" s="153" t="str">
        <f>IFERROR(INDEX(Parametrage!$D:$D,MATCH(V145,Parametrage!$F:$F,0)),"")</f>
        <v/>
      </c>
      <c r="AH145" s="153" t="str">
        <f>IFERROR(INDEX(Parametrage!$I:$I,MATCH(V145,Parametrage!$J:$J,0)),"")</f>
        <v/>
      </c>
      <c r="AI145" s="154" t="str">
        <f>IFERROR(INDEX(Parametrage!$G:$G,MATCH(V145,Parametrage!$H:$H,0)),"")</f>
        <v/>
      </c>
      <c r="AJ145" s="155" t="str">
        <f>IFERROR(INDEX(Parametrage!$K:$K,MATCH(V145,Parametrage!$L:$L,0)),"")</f>
        <v/>
      </c>
      <c r="CA145" s="169"/>
      <c r="CB145" s="169"/>
      <c r="CC145" s="169"/>
      <c r="CD145" s="169"/>
    </row>
    <row r="146" spans="1:82" ht="17.45" customHeight="1" x14ac:dyDescent="0.2">
      <c r="A146" s="150">
        <f t="shared" si="16"/>
        <v>19</v>
      </c>
      <c r="B146" s="151">
        <f t="shared" si="18"/>
        <v>45424</v>
      </c>
      <c r="C146" s="152" t="str">
        <f>+IFERROR(INDEX('Parametrage base'!$B:$B,MATCH(B146,'Parametrage base'!$C:$C,0)),"")</f>
        <v/>
      </c>
      <c r="D146" s="153" t="str">
        <f>IFERROR(INDEX('Parametrage base'!H:H,MATCH(A146,'Parametrage base'!J:J,0)),"")</f>
        <v/>
      </c>
      <c r="E146" s="153" t="str">
        <f>IFERROR(INDEX('Parametrage base'!$K:$K,MATCH($A146,'Parametrage base'!$M:$M,0)),"")</f>
        <v/>
      </c>
      <c r="F146" s="153" t="str">
        <f>IFERROR(INDEX('Parametrage base'!$N:$N,MATCH($A146,'Parametrage base'!$P:$P,0)),"")</f>
        <v/>
      </c>
      <c r="G146" s="153" t="str">
        <f>IFERROR(INDEX('Parametrage base'!$Q:$Q,MATCH($A146,'Parametrage base'!$S:$S,0)),"")</f>
        <v/>
      </c>
      <c r="H146" s="153" t="str">
        <f>IFERROR(INDEX('Parametrage base'!$T:$T,MATCH($A146,'Parametrage base'!$V:$V,0)),"")</f>
        <v/>
      </c>
      <c r="I146" s="153" t="str">
        <f>IFERROR(INDEX('Parametrage base'!$W:$W,MATCH($A146,'Parametrage base'!$Y:$Y,0)),"")</f>
        <v/>
      </c>
      <c r="J146" s="153" t="str">
        <f>IFERROR(INDEX('Parametrage base'!$Z:$Z,MATCH($A146,'Parametrage base'!$AB:$AB,0)),"")</f>
        <v/>
      </c>
      <c r="K146" s="141" t="str">
        <f>IFERROR(INDEX('Parametrage base'!$AC:$AC,MATCH($A146,'Parametrage base'!$AE:$AE,0)),"")</f>
        <v/>
      </c>
      <c r="L146" s="153" t="str">
        <f>IFERROR(INDEX('Parametrage base'!$AF:$AF,MATCH($A146,'Parametrage base'!$AH:$AH,0)),"")</f>
        <v/>
      </c>
      <c r="M146" s="153" t="str">
        <f>IFERROR(INDEX(Parametrage!$D:$D,MATCH(B146,Parametrage!$F:$F,0)),"")</f>
        <v/>
      </c>
      <c r="N146" s="153" t="str">
        <f>IFERROR(INDEX(Parametrage!$I:$I,MATCH(B146,Parametrage!$J:$J,0)),"")</f>
        <v/>
      </c>
      <c r="O146" s="154">
        <f>IFERROR(INDEX(Parametrage!$G:$G,MATCH(B146,Parametrage!$H:$H,0)),"")</f>
        <v>0</v>
      </c>
      <c r="P146" s="155" t="str">
        <f>IFERROR(INDEX(Parametrage!$K:$K,MATCH(B146,Parametrage!$L:$L,0)),"")</f>
        <v/>
      </c>
      <c r="Q146" s="156"/>
      <c r="R146" s="153"/>
      <c r="S146" s="157"/>
      <c r="U146" s="150">
        <f t="shared" si="17"/>
        <v>24</v>
      </c>
      <c r="V146" s="151">
        <f t="shared" si="19"/>
        <v>45455</v>
      </c>
      <c r="W146" s="152" t="str">
        <f>+IFERROR(INDEX('Parametrage base'!$B:$B,MATCH(V146,'Parametrage base'!$C:$C,0)),"")</f>
        <v/>
      </c>
      <c r="X146" s="153" t="str">
        <f>IFERROR(INDEX('Parametrage base'!$H:$H,MATCH(U146,'Parametrage base'!$J:$J,0)),"")</f>
        <v>PFMP 1cuis</v>
      </c>
      <c r="Y146" s="153" t="str">
        <f>IFERROR(INDEX('Parametrage base'!$K:$K,MATCH($U146,'Parametrage base'!$M:$M,0)),"")</f>
        <v/>
      </c>
      <c r="Z146" s="153" t="str">
        <f>IFERROR(INDEX('Parametrage base'!$N:$N,MATCH($U146,'Parametrage base'!$P:$P,0)),"")</f>
        <v>PFMP 2pro1</v>
      </c>
      <c r="AA146" s="153" t="str">
        <f>IFERROR(INDEX('Parametrage base'!$Q:$Q,MATCH($U146,'Parametrage base'!$S:$S,0)),"")</f>
        <v>PFMP 2pro2</v>
      </c>
      <c r="AB146" s="153" t="str">
        <f>IFERROR(INDEX('Parametrage base'!$T:$T,MATCH($U146,'Parametrage base'!$V:$V,0)),"")</f>
        <v>PFMP 1pro1</v>
      </c>
      <c r="AC146" s="153" t="str">
        <f>IFERROR(INDEX('Parametrage base'!$W:$W,MATCH($U146,'Parametrage base'!$Y:$Y,0)),"")</f>
        <v>PFMP 1pro2</v>
      </c>
      <c r="AD146" s="153" t="str">
        <f>IFERROR(INDEX('Parametrage base'!$Z:$Z,MATCH($U146,'Parametrage base'!$AB:$AB,0)),"")</f>
        <v/>
      </c>
      <c r="AE146" s="153" t="str">
        <f>IFERROR(INDEX('Parametrage base'!$AC:$AC,MATCH($U146,'Parametrage base'!$AE:$AE,0)),"")</f>
        <v/>
      </c>
      <c r="AF146" s="153" t="str">
        <f>IFERROR(INDEX('Parametrage base'!$AF:$AF,MATCH($U146,'Parametrage base'!$AH:$AH,0)),"")</f>
        <v/>
      </c>
      <c r="AG146" s="153" t="str">
        <f>IFERROR(INDEX(Parametrage!$D:$D,MATCH(V146,Parametrage!$F:$F,0)),"")</f>
        <v/>
      </c>
      <c r="AH146" s="153" t="str">
        <f>IFERROR(INDEX(Parametrage!$I:$I,MATCH(V146,Parametrage!$J:$J,0)),"")</f>
        <v/>
      </c>
      <c r="AI146" s="154" t="str">
        <f>IFERROR(INDEX(Parametrage!$G:$G,MATCH(V146,Parametrage!$H:$H,0)),"")</f>
        <v/>
      </c>
      <c r="AJ146" s="155" t="str">
        <f>IFERROR(INDEX(Parametrage!$K:$K,MATCH(V146,Parametrage!$L:$L,0)),"")</f>
        <v/>
      </c>
      <c r="CA146" s="169"/>
      <c r="CB146" s="169"/>
      <c r="CC146" s="169"/>
      <c r="CD146" s="169"/>
    </row>
    <row r="147" spans="1:82" ht="17.45" customHeight="1" x14ac:dyDescent="0.2">
      <c r="A147" s="150">
        <f t="shared" si="16"/>
        <v>20</v>
      </c>
      <c r="B147" s="151">
        <f t="shared" si="18"/>
        <v>45425</v>
      </c>
      <c r="C147" s="152" t="str">
        <f>+IFERROR(INDEX('Parametrage base'!$B:$B,MATCH(B147,'Parametrage base'!$C:$C,0)),"")</f>
        <v/>
      </c>
      <c r="D147" s="153" t="str">
        <f>IFERROR(INDEX('Parametrage base'!H:H,MATCH(A147,'Parametrage base'!J:J,0)),"")</f>
        <v/>
      </c>
      <c r="E147" s="153" t="str">
        <f>IFERROR(INDEX('Parametrage base'!$K:$K,MATCH($A147,'Parametrage base'!$M:$M,0)),"")</f>
        <v/>
      </c>
      <c r="F147" s="153" t="str">
        <f>IFERROR(INDEX('Parametrage base'!$N:$N,MATCH($A147,'Parametrage base'!$P:$P,0)),"")</f>
        <v/>
      </c>
      <c r="G147" s="153" t="str">
        <f>IFERROR(INDEX('Parametrage base'!$Q:$Q,MATCH($A147,'Parametrage base'!$S:$S,0)),"")</f>
        <v/>
      </c>
      <c r="H147" s="153" t="str">
        <f>IFERROR(INDEX('Parametrage base'!$T:$T,MATCH($A147,'Parametrage base'!$V:$V,0)),"")</f>
        <v/>
      </c>
      <c r="I147" s="153" t="str">
        <f>IFERROR(INDEX('Parametrage base'!$W:$W,MATCH($A147,'Parametrage base'!$Y:$Y,0)),"")</f>
        <v/>
      </c>
      <c r="J147" s="153" t="str">
        <f>IFERROR(INDEX('Parametrage base'!$Z:$Z,MATCH($A147,'Parametrage base'!$AB:$AB,0)),"")</f>
        <v/>
      </c>
      <c r="K147" s="141" t="str">
        <f>IFERROR(INDEX('Parametrage base'!$AC:$AC,MATCH($A147,'Parametrage base'!$AE:$AE,0)),"")</f>
        <v/>
      </c>
      <c r="L147" s="153" t="str">
        <f>IFERROR(INDEX('Parametrage base'!$AF:$AF,MATCH($A147,'Parametrage base'!$AH:$AH,0)),"")</f>
        <v>PFMP MCCDR</v>
      </c>
      <c r="M147" s="153" t="str">
        <f>IFERROR(INDEX(Parametrage!$D:$D,MATCH(B147,Parametrage!$F:$F,0)),"")</f>
        <v/>
      </c>
      <c r="N147" s="153" t="str">
        <f>IFERROR(INDEX(Parametrage!$I:$I,MATCH(B147,Parametrage!$J:$J,0)),"")</f>
        <v/>
      </c>
      <c r="O147" s="154">
        <f>IFERROR(INDEX(Parametrage!$G:$G,MATCH(B147,Parametrage!$H:$H,0)),"")</f>
        <v>0</v>
      </c>
      <c r="P147" s="155" t="str">
        <f>IFERROR(INDEX(Parametrage!$K:$K,MATCH(B147,Parametrage!$L:$L,0)),"")</f>
        <v/>
      </c>
      <c r="Q147" s="156"/>
      <c r="R147" s="153"/>
      <c r="S147" s="157"/>
      <c r="U147" s="150">
        <f t="shared" si="17"/>
        <v>24</v>
      </c>
      <c r="V147" s="151">
        <f t="shared" si="19"/>
        <v>45456</v>
      </c>
      <c r="W147" s="152" t="str">
        <f>+IFERROR(INDEX('Parametrage base'!$B:$B,MATCH(V147,'Parametrage base'!$C:$C,0)),"")</f>
        <v/>
      </c>
      <c r="X147" s="153" t="str">
        <f>IFERROR(INDEX('Parametrage base'!$H:$H,MATCH(U147,'Parametrage base'!$J:$J,0)),"")</f>
        <v>PFMP 1cuis</v>
      </c>
      <c r="Y147" s="153" t="str">
        <f>IFERROR(INDEX('Parametrage base'!$K:$K,MATCH($U147,'Parametrage base'!$M:$M,0)),"")</f>
        <v/>
      </c>
      <c r="Z147" s="153" t="str">
        <f>IFERROR(INDEX('Parametrage base'!$N:$N,MATCH($U147,'Parametrage base'!$P:$P,0)),"")</f>
        <v>PFMP 2pro1</v>
      </c>
      <c r="AA147" s="153" t="str">
        <f>IFERROR(INDEX('Parametrage base'!$Q:$Q,MATCH($U147,'Parametrage base'!$S:$S,0)),"")</f>
        <v>PFMP 2pro2</v>
      </c>
      <c r="AB147" s="153" t="str">
        <f>IFERROR(INDEX('Parametrage base'!$T:$T,MATCH($U147,'Parametrage base'!$V:$V,0)),"")</f>
        <v>PFMP 1pro1</v>
      </c>
      <c r="AC147" s="153" t="str">
        <f>IFERROR(INDEX('Parametrage base'!$W:$W,MATCH($U147,'Parametrage base'!$Y:$Y,0)),"")</f>
        <v>PFMP 1pro2</v>
      </c>
      <c r="AD147" s="153" t="str">
        <f>IFERROR(INDEX('Parametrage base'!$Z:$Z,MATCH($U147,'Parametrage base'!$AB:$AB,0)),"")</f>
        <v/>
      </c>
      <c r="AE147" s="153" t="str">
        <f>IFERROR(INDEX('Parametrage base'!$AC:$AC,MATCH($U147,'Parametrage base'!$AE:$AE,0)),"")</f>
        <v/>
      </c>
      <c r="AF147" s="153" t="str">
        <f>IFERROR(INDEX('Parametrage base'!$AF:$AF,MATCH($U147,'Parametrage base'!$AH:$AH,0)),"")</f>
        <v/>
      </c>
      <c r="AG147" s="153" t="str">
        <f>IFERROR(INDEX(Parametrage!$D:$D,MATCH(V147,Parametrage!$F:$F,0)),"")</f>
        <v/>
      </c>
      <c r="AH147" s="153" t="str">
        <f>IFERROR(INDEX(Parametrage!$I:$I,MATCH(V147,Parametrage!$J:$J,0)),"")</f>
        <v/>
      </c>
      <c r="AI147" s="154" t="str">
        <f>IFERROR(INDEX(Parametrage!$G:$G,MATCH(V147,Parametrage!$H:$H,0)),"")</f>
        <v/>
      </c>
      <c r="AJ147" s="155" t="str">
        <f>IFERROR(INDEX(Parametrage!$K:$K,MATCH(V147,Parametrage!$L:$L,0)),"")</f>
        <v/>
      </c>
      <c r="CA147" s="169"/>
      <c r="CB147" s="169"/>
      <c r="CC147" s="169"/>
      <c r="CD147" s="169"/>
    </row>
    <row r="148" spans="1:82" ht="17.45" customHeight="1" x14ac:dyDescent="0.2">
      <c r="A148" s="150">
        <f t="shared" si="16"/>
        <v>20</v>
      </c>
      <c r="B148" s="151">
        <f t="shared" si="18"/>
        <v>45426</v>
      </c>
      <c r="C148" s="152" t="str">
        <f>+IFERROR(INDEX('Parametrage base'!$B:$B,MATCH(B148,'Parametrage base'!$C:$C,0)),"")</f>
        <v/>
      </c>
      <c r="D148" s="153" t="str">
        <f>IFERROR(INDEX('Parametrage base'!H:H,MATCH(A148,'Parametrage base'!J:J,0)),"")</f>
        <v/>
      </c>
      <c r="E148" s="153" t="str">
        <f>IFERROR(INDEX('Parametrage base'!$K:$K,MATCH($A148,'Parametrage base'!$M:$M,0)),"")</f>
        <v/>
      </c>
      <c r="F148" s="153" t="str">
        <f>IFERROR(INDEX('Parametrage base'!$N:$N,MATCH($A148,'Parametrage base'!$P:$P,0)),"")</f>
        <v/>
      </c>
      <c r="G148" s="153" t="str">
        <f>IFERROR(INDEX('Parametrage base'!$Q:$Q,MATCH($A148,'Parametrage base'!$S:$S,0)),"")</f>
        <v/>
      </c>
      <c r="H148" s="153" t="str">
        <f>IFERROR(INDEX('Parametrage base'!$T:$T,MATCH($A148,'Parametrage base'!$V:$V,0)),"")</f>
        <v/>
      </c>
      <c r="I148" s="153" t="str">
        <f>IFERROR(INDEX('Parametrage base'!$W:$W,MATCH($A148,'Parametrage base'!$Y:$Y,0)),"")</f>
        <v/>
      </c>
      <c r="J148" s="153" t="str">
        <f>IFERROR(INDEX('Parametrage base'!$Z:$Z,MATCH($A148,'Parametrage base'!$AB:$AB,0)),"")</f>
        <v/>
      </c>
      <c r="K148" s="141" t="str">
        <f>IFERROR(INDEX('Parametrage base'!$AC:$AC,MATCH($A148,'Parametrage base'!$AE:$AE,0)),"")</f>
        <v/>
      </c>
      <c r="L148" s="153" t="str">
        <f>IFERROR(INDEX('Parametrage base'!$AF:$AF,MATCH($A148,'Parametrage base'!$AH:$AH,0)),"")</f>
        <v>PFMP MCCDR</v>
      </c>
      <c r="M148" s="153" t="str">
        <f>IFERROR(INDEX(Parametrage!$D:$D,MATCH(B148,Parametrage!$F:$F,0)),"")</f>
        <v/>
      </c>
      <c r="N148" s="153" t="str">
        <f>IFERROR(INDEX(Parametrage!$I:$I,MATCH(B148,Parametrage!$J:$J,0)),"")</f>
        <v/>
      </c>
      <c r="O148" s="154">
        <f>IFERROR(INDEX(Parametrage!$G:$G,MATCH(B148,Parametrage!$H:$H,0)),"")</f>
        <v>0</v>
      </c>
      <c r="P148" s="155" t="str">
        <f>IFERROR(INDEX(Parametrage!$K:$K,MATCH(B148,Parametrage!$L:$L,0)),"")</f>
        <v/>
      </c>
      <c r="Q148" s="156"/>
      <c r="R148" s="153"/>
      <c r="S148" s="157"/>
      <c r="U148" s="150">
        <f t="shared" si="17"/>
        <v>24</v>
      </c>
      <c r="V148" s="151">
        <f t="shared" si="19"/>
        <v>45457</v>
      </c>
      <c r="W148" s="152" t="str">
        <f>+IFERROR(INDEX('Parametrage base'!$B:$B,MATCH(V148,'Parametrage base'!$C:$C,0)),"")</f>
        <v/>
      </c>
      <c r="X148" s="153" t="str">
        <f>IFERROR(INDEX('Parametrage base'!$H:$H,MATCH(U148,'Parametrage base'!$J:$J,0)),"")</f>
        <v>PFMP 1cuis</v>
      </c>
      <c r="Y148" s="153" t="str">
        <f>IFERROR(INDEX('Parametrage base'!$K:$K,MATCH($U148,'Parametrage base'!$M:$M,0)),"")</f>
        <v/>
      </c>
      <c r="Z148" s="153" t="str">
        <f>IFERROR(INDEX('Parametrage base'!$N:$N,MATCH($U148,'Parametrage base'!$P:$P,0)),"")</f>
        <v>PFMP 2pro1</v>
      </c>
      <c r="AA148" s="153" t="str">
        <f>IFERROR(INDEX('Parametrage base'!$Q:$Q,MATCH($U148,'Parametrage base'!$S:$S,0)),"")</f>
        <v>PFMP 2pro2</v>
      </c>
      <c r="AB148" s="153" t="str">
        <f>IFERROR(INDEX('Parametrage base'!$T:$T,MATCH($U148,'Parametrage base'!$V:$V,0)),"")</f>
        <v>PFMP 1pro1</v>
      </c>
      <c r="AC148" s="153" t="str">
        <f>IFERROR(INDEX('Parametrage base'!$W:$W,MATCH($U148,'Parametrage base'!$Y:$Y,0)),"")</f>
        <v>PFMP 1pro2</v>
      </c>
      <c r="AD148" s="153" t="str">
        <f>IFERROR(INDEX('Parametrage base'!$Z:$Z,MATCH($U148,'Parametrage base'!$AB:$AB,0)),"")</f>
        <v/>
      </c>
      <c r="AE148" s="153" t="str">
        <f>IFERROR(INDEX('Parametrage base'!$AC:$AC,MATCH($U148,'Parametrage base'!$AE:$AE,0)),"")</f>
        <v/>
      </c>
      <c r="AF148" s="153" t="str">
        <f>IFERROR(INDEX('Parametrage base'!$AF:$AF,MATCH($U148,'Parametrage base'!$AH:$AH,0)),"")</f>
        <v/>
      </c>
      <c r="AG148" s="153" t="str">
        <f>IFERROR(INDEX(Parametrage!$D:$D,MATCH(V148,Parametrage!$F:$F,0)),"")</f>
        <v/>
      </c>
      <c r="AH148" s="153" t="str">
        <f>IFERROR(INDEX(Parametrage!$I:$I,MATCH(V148,Parametrage!$J:$J,0)),"")</f>
        <v/>
      </c>
      <c r="AI148" s="154" t="str">
        <f>IFERROR(INDEX(Parametrage!$G:$G,MATCH(V148,Parametrage!$H:$H,0)),"")</f>
        <v/>
      </c>
      <c r="AJ148" s="155" t="str">
        <f>IFERROR(INDEX(Parametrage!$K:$K,MATCH(V148,Parametrage!$L:$L,0)),"")</f>
        <v/>
      </c>
      <c r="CA148" s="169"/>
      <c r="CB148" s="169"/>
      <c r="CC148" s="169"/>
      <c r="CD148" s="169"/>
    </row>
    <row r="149" spans="1:82" ht="17.45" customHeight="1" x14ac:dyDescent="0.2">
      <c r="A149" s="150">
        <f t="shared" si="16"/>
        <v>20</v>
      </c>
      <c r="B149" s="151">
        <f t="shared" si="18"/>
        <v>45427</v>
      </c>
      <c r="C149" s="152" t="str">
        <f>+IFERROR(INDEX('Parametrage base'!$B:$B,MATCH(B149,'Parametrage base'!$C:$C,0)),"")</f>
        <v/>
      </c>
      <c r="D149" s="153" t="str">
        <f>IFERROR(INDEX('Parametrage base'!H:H,MATCH(A149,'Parametrage base'!J:J,0)),"")</f>
        <v/>
      </c>
      <c r="E149" s="153" t="str">
        <f>IFERROR(INDEX('Parametrage base'!$K:$K,MATCH($A149,'Parametrage base'!$M:$M,0)),"")</f>
        <v/>
      </c>
      <c r="F149" s="153" t="str">
        <f>IFERROR(INDEX('Parametrage base'!$N:$N,MATCH($A149,'Parametrage base'!$P:$P,0)),"")</f>
        <v/>
      </c>
      <c r="G149" s="153" t="str">
        <f>IFERROR(INDEX('Parametrage base'!$Q:$Q,MATCH($A149,'Parametrage base'!$S:$S,0)),"")</f>
        <v/>
      </c>
      <c r="H149" s="153" t="str">
        <f>IFERROR(INDEX('Parametrage base'!$T:$T,MATCH($A149,'Parametrage base'!$V:$V,0)),"")</f>
        <v/>
      </c>
      <c r="I149" s="153" t="str">
        <f>IFERROR(INDEX('Parametrage base'!$W:$W,MATCH($A149,'Parametrage base'!$Y:$Y,0)),"")</f>
        <v/>
      </c>
      <c r="J149" s="153" t="str">
        <f>IFERROR(INDEX('Parametrage base'!$Z:$Z,MATCH($A149,'Parametrage base'!$AB:$AB,0)),"")</f>
        <v/>
      </c>
      <c r="K149" s="141" t="str">
        <f>IFERROR(INDEX('Parametrage base'!$AC:$AC,MATCH($A149,'Parametrage base'!$AE:$AE,0)),"")</f>
        <v/>
      </c>
      <c r="L149" s="153" t="str">
        <f>IFERROR(INDEX('Parametrage base'!$AF:$AF,MATCH($A149,'Parametrage base'!$AH:$AH,0)),"")</f>
        <v>PFMP MCCDR</v>
      </c>
      <c r="M149" s="153" t="str">
        <f>IFERROR(INDEX(Parametrage!$D:$D,MATCH(B149,Parametrage!$F:$F,0)),"")</f>
        <v/>
      </c>
      <c r="N149" s="153" t="str">
        <f>IFERROR(INDEX(Parametrage!$I:$I,MATCH(B149,Parametrage!$J:$J,0)),"")</f>
        <v/>
      </c>
      <c r="O149" s="154">
        <f>IFERROR(INDEX(Parametrage!$G:$G,MATCH(B149,Parametrage!$H:$H,0)),"")</f>
        <v>0</v>
      </c>
      <c r="P149" s="155" t="str">
        <f>IFERROR(INDEX(Parametrage!$K:$K,MATCH(B149,Parametrage!$L:$L,0)),"")</f>
        <v/>
      </c>
      <c r="Q149" s="156"/>
      <c r="R149" s="153"/>
      <c r="S149" s="157"/>
      <c r="U149" s="150">
        <f t="shared" si="17"/>
        <v>24</v>
      </c>
      <c r="V149" s="151">
        <f t="shared" si="19"/>
        <v>45458</v>
      </c>
      <c r="W149" s="152" t="str">
        <f>+IFERROR(INDEX('Parametrage base'!$B:$B,MATCH(V149,'Parametrage base'!$C:$C,0)),"")</f>
        <v/>
      </c>
      <c r="X149" s="153" t="str">
        <f>IFERROR(INDEX('Parametrage base'!$H:$H,MATCH(U149,'Parametrage base'!$J:$J,0)),"")</f>
        <v>PFMP 1cuis</v>
      </c>
      <c r="Y149" s="153" t="str">
        <f>IFERROR(INDEX('Parametrage base'!$K:$K,MATCH($U149,'Parametrage base'!$M:$M,0)),"")</f>
        <v/>
      </c>
      <c r="Z149" s="153" t="str">
        <f>IFERROR(INDEX('Parametrage base'!$N:$N,MATCH($U149,'Parametrage base'!$P:$P,0)),"")</f>
        <v>PFMP 2pro1</v>
      </c>
      <c r="AA149" s="153" t="str">
        <f>IFERROR(INDEX('Parametrage base'!$Q:$Q,MATCH($U149,'Parametrage base'!$S:$S,0)),"")</f>
        <v>PFMP 2pro2</v>
      </c>
      <c r="AB149" s="153" t="str">
        <f>IFERROR(INDEX('Parametrage base'!$T:$T,MATCH($U149,'Parametrage base'!$V:$V,0)),"")</f>
        <v>PFMP 1pro1</v>
      </c>
      <c r="AC149" s="153" t="str">
        <f>IFERROR(INDEX('Parametrage base'!$W:$W,MATCH($U149,'Parametrage base'!$Y:$Y,0)),"")</f>
        <v>PFMP 1pro2</v>
      </c>
      <c r="AD149" s="153" t="str">
        <f>IFERROR(INDEX('Parametrage base'!$Z:$Z,MATCH($U149,'Parametrage base'!$AB:$AB,0)),"")</f>
        <v/>
      </c>
      <c r="AE149" s="153" t="str">
        <f>IFERROR(INDEX('Parametrage base'!$AC:$AC,MATCH($U149,'Parametrage base'!$AE:$AE,0)),"")</f>
        <v/>
      </c>
      <c r="AF149" s="153" t="str">
        <f>IFERROR(INDEX('Parametrage base'!$AF:$AF,MATCH($U149,'Parametrage base'!$AH:$AH,0)),"")</f>
        <v/>
      </c>
      <c r="AG149" s="153" t="str">
        <f>IFERROR(INDEX(Parametrage!$D:$D,MATCH(V149,Parametrage!$F:$F,0)),"")</f>
        <v/>
      </c>
      <c r="AH149" s="153" t="str">
        <f>IFERROR(INDEX(Parametrage!$I:$I,MATCH(V149,Parametrage!$J:$J,0)),"")</f>
        <v/>
      </c>
      <c r="AI149" s="154" t="str">
        <f>IFERROR(INDEX(Parametrage!$G:$G,MATCH(V149,Parametrage!$H:$H,0)),"")</f>
        <v/>
      </c>
      <c r="AJ149" s="155" t="str">
        <f>IFERROR(INDEX(Parametrage!$K:$K,MATCH(V149,Parametrage!$L:$L,0)),"")</f>
        <v/>
      </c>
      <c r="CA149" s="169"/>
      <c r="CB149" s="169"/>
      <c r="CC149" s="169"/>
      <c r="CD149" s="169"/>
    </row>
    <row r="150" spans="1:82" ht="17.45" customHeight="1" x14ac:dyDescent="0.2">
      <c r="A150" s="150">
        <f t="shared" si="16"/>
        <v>20</v>
      </c>
      <c r="B150" s="151">
        <f t="shared" si="18"/>
        <v>45428</v>
      </c>
      <c r="C150" s="152" t="str">
        <f>+IFERROR(INDEX('Parametrage base'!$B:$B,MATCH(B150,'Parametrage base'!$C:$C,0)),"")</f>
        <v/>
      </c>
      <c r="D150" s="153" t="str">
        <f>IFERROR(INDEX('Parametrage base'!H:H,MATCH(A150,'Parametrage base'!J:J,0)),"")</f>
        <v/>
      </c>
      <c r="E150" s="153" t="str">
        <f>IFERROR(INDEX('Parametrage base'!$K:$K,MATCH($A150,'Parametrage base'!$M:$M,0)),"")</f>
        <v/>
      </c>
      <c r="F150" s="153" t="str">
        <f>IFERROR(INDEX('Parametrage base'!$N:$N,MATCH($A150,'Parametrage base'!$P:$P,0)),"")</f>
        <v/>
      </c>
      <c r="G150" s="153" t="str">
        <f>IFERROR(INDEX('Parametrage base'!$Q:$Q,MATCH($A150,'Parametrage base'!$S:$S,0)),"")</f>
        <v/>
      </c>
      <c r="H150" s="153" t="str">
        <f>IFERROR(INDEX('Parametrage base'!$T:$T,MATCH($A150,'Parametrage base'!$V:$V,0)),"")</f>
        <v/>
      </c>
      <c r="I150" s="153" t="str">
        <f>IFERROR(INDEX('Parametrage base'!$W:$W,MATCH($A150,'Parametrage base'!$Y:$Y,0)),"")</f>
        <v/>
      </c>
      <c r="J150" s="153" t="str">
        <f>IFERROR(INDEX('Parametrage base'!$Z:$Z,MATCH($A150,'Parametrage base'!$AB:$AB,0)),"")</f>
        <v/>
      </c>
      <c r="K150" s="141" t="str">
        <f>IFERROR(INDEX('Parametrage base'!$AC:$AC,MATCH($A150,'Parametrage base'!$AE:$AE,0)),"")</f>
        <v/>
      </c>
      <c r="L150" s="153" t="str">
        <f>IFERROR(INDEX('Parametrage base'!$AF:$AF,MATCH($A150,'Parametrage base'!$AH:$AH,0)),"")</f>
        <v>PFMP MCCDR</v>
      </c>
      <c r="M150" s="153" t="str">
        <f>IFERROR(INDEX(Parametrage!$D:$D,MATCH(B150,Parametrage!$F:$F,0)),"")</f>
        <v/>
      </c>
      <c r="N150" s="153" t="str">
        <f>IFERROR(INDEX(Parametrage!$I:$I,MATCH(B150,Parametrage!$J:$J,0)),"")</f>
        <v/>
      </c>
      <c r="O150" s="154">
        <f>IFERROR(INDEX(Parametrage!$G:$G,MATCH(B150,Parametrage!$H:$H,0)),"")</f>
        <v>0</v>
      </c>
      <c r="P150" s="155" t="str">
        <f>IFERROR(INDEX(Parametrage!$K:$K,MATCH(B150,Parametrage!$L:$L,0)),"")</f>
        <v/>
      </c>
      <c r="Q150" s="156"/>
      <c r="R150" s="153"/>
      <c r="S150" s="157"/>
      <c r="U150" s="150">
        <f t="shared" si="17"/>
        <v>24</v>
      </c>
      <c r="V150" s="151">
        <f t="shared" si="19"/>
        <v>45459</v>
      </c>
      <c r="W150" s="152" t="str">
        <f>+IFERROR(INDEX('Parametrage base'!$B:$B,MATCH(V150,'Parametrage base'!$C:$C,0)),"")</f>
        <v/>
      </c>
      <c r="X150" s="153" t="str">
        <f>IFERROR(INDEX('Parametrage base'!$H:$H,MATCH(U150,'Parametrage base'!$J:$J,0)),"")</f>
        <v>PFMP 1cuis</v>
      </c>
      <c r="Y150" s="153" t="str">
        <f>IFERROR(INDEX('Parametrage base'!$K:$K,MATCH($U150,'Parametrage base'!$M:$M,0)),"")</f>
        <v/>
      </c>
      <c r="Z150" s="153" t="str">
        <f>IFERROR(INDEX('Parametrage base'!$N:$N,MATCH($U150,'Parametrage base'!$P:$P,0)),"")</f>
        <v>PFMP 2pro1</v>
      </c>
      <c r="AA150" s="153" t="str">
        <f>IFERROR(INDEX('Parametrage base'!$Q:$Q,MATCH($U150,'Parametrage base'!$S:$S,0)),"")</f>
        <v>PFMP 2pro2</v>
      </c>
      <c r="AB150" s="153" t="str">
        <f>IFERROR(INDEX('Parametrage base'!$T:$T,MATCH($U150,'Parametrage base'!$V:$V,0)),"")</f>
        <v>PFMP 1pro1</v>
      </c>
      <c r="AC150" s="153" t="str">
        <f>IFERROR(INDEX('Parametrage base'!$W:$W,MATCH($U150,'Parametrage base'!$Y:$Y,0)),"")</f>
        <v>PFMP 1pro2</v>
      </c>
      <c r="AD150" s="153" t="str">
        <f>IFERROR(INDEX('Parametrage base'!$Z:$Z,MATCH($U150,'Parametrage base'!$AB:$AB,0)),"")</f>
        <v/>
      </c>
      <c r="AE150" s="153" t="str">
        <f>IFERROR(INDEX('Parametrage base'!$AC:$AC,MATCH($U150,'Parametrage base'!$AE:$AE,0)),"")</f>
        <v/>
      </c>
      <c r="AF150" s="153" t="str">
        <f>IFERROR(INDEX('Parametrage base'!$AF:$AF,MATCH($U150,'Parametrage base'!$AH:$AH,0)),"")</f>
        <v/>
      </c>
      <c r="AG150" s="153" t="str">
        <f>IFERROR(INDEX(Parametrage!$D:$D,MATCH(V150,Parametrage!$F:$F,0)),"")</f>
        <v/>
      </c>
      <c r="AH150" s="153" t="str">
        <f>IFERROR(INDEX(Parametrage!$I:$I,MATCH(V150,Parametrage!$J:$J,0)),"")</f>
        <v/>
      </c>
      <c r="AI150" s="154" t="str">
        <f>IFERROR(INDEX(Parametrage!$G:$G,MATCH(V150,Parametrage!$H:$H,0)),"")</f>
        <v/>
      </c>
      <c r="AJ150" s="155" t="str">
        <f>IFERROR(INDEX(Parametrage!$K:$K,MATCH(V150,Parametrage!$L:$L,0)),"")</f>
        <v/>
      </c>
      <c r="CA150" s="169"/>
      <c r="CB150" s="169"/>
      <c r="CC150" s="169"/>
      <c r="CD150" s="169"/>
    </row>
    <row r="151" spans="1:82" ht="17.45" customHeight="1" x14ac:dyDescent="0.2">
      <c r="A151" s="150">
        <f t="shared" si="16"/>
        <v>20</v>
      </c>
      <c r="B151" s="151">
        <f t="shared" si="18"/>
        <v>45429</v>
      </c>
      <c r="C151" s="152" t="str">
        <f>+IFERROR(INDEX('Parametrage base'!$B:$B,MATCH(B151,'Parametrage base'!$C:$C,0)),"")</f>
        <v/>
      </c>
      <c r="D151" s="153" t="str">
        <f>IFERROR(INDEX('Parametrage base'!H:H,MATCH(A151,'Parametrage base'!J:J,0)),"")</f>
        <v/>
      </c>
      <c r="E151" s="153" t="str">
        <f>IFERROR(INDEX('Parametrage base'!$K:$K,MATCH($A151,'Parametrage base'!$M:$M,0)),"")</f>
        <v/>
      </c>
      <c r="F151" s="153" t="str">
        <f>IFERROR(INDEX('Parametrage base'!$N:$N,MATCH($A151,'Parametrage base'!$P:$P,0)),"")</f>
        <v/>
      </c>
      <c r="G151" s="153" t="str">
        <f>IFERROR(INDEX('Parametrage base'!$Q:$Q,MATCH($A151,'Parametrage base'!$S:$S,0)),"")</f>
        <v/>
      </c>
      <c r="H151" s="153" t="str">
        <f>IFERROR(INDEX('Parametrage base'!$T:$T,MATCH($A151,'Parametrage base'!$V:$V,0)),"")</f>
        <v/>
      </c>
      <c r="I151" s="153" t="str">
        <f>IFERROR(INDEX('Parametrage base'!$W:$W,MATCH($A151,'Parametrage base'!$Y:$Y,0)),"")</f>
        <v/>
      </c>
      <c r="J151" s="153" t="str">
        <f>IFERROR(INDEX('Parametrage base'!$Z:$Z,MATCH($A151,'Parametrage base'!$AB:$AB,0)),"")</f>
        <v/>
      </c>
      <c r="K151" s="141" t="str">
        <f>IFERROR(INDEX('Parametrage base'!$AC:$AC,MATCH($A151,'Parametrage base'!$AE:$AE,0)),"")</f>
        <v/>
      </c>
      <c r="L151" s="153" t="str">
        <f>IFERROR(INDEX('Parametrage base'!$AF:$AF,MATCH($A151,'Parametrage base'!$AH:$AH,0)),"")</f>
        <v>PFMP MCCDR</v>
      </c>
      <c r="M151" s="153" t="str">
        <f>IFERROR(INDEX(Parametrage!$D:$D,MATCH(B151,Parametrage!$F:$F,0)),"")</f>
        <v/>
      </c>
      <c r="N151" s="153" t="str">
        <f>IFERROR(INDEX(Parametrage!$I:$I,MATCH(B151,Parametrage!$J:$J,0)),"")</f>
        <v/>
      </c>
      <c r="O151" s="154">
        <f>IFERROR(INDEX(Parametrage!$G:$G,MATCH(B151,Parametrage!$H:$H,0)),"")</f>
        <v>0</v>
      </c>
      <c r="P151" s="155" t="str">
        <f>IFERROR(INDEX(Parametrage!$K:$K,MATCH(B151,Parametrage!$L:$L,0)),"")</f>
        <v/>
      </c>
      <c r="Q151" s="156"/>
      <c r="R151" s="153"/>
      <c r="S151" s="157"/>
      <c r="U151" s="150">
        <f t="shared" si="17"/>
        <v>25</v>
      </c>
      <c r="V151" s="151">
        <f t="shared" si="19"/>
        <v>45460</v>
      </c>
      <c r="W151" s="152" t="str">
        <f>+IFERROR(INDEX('Parametrage base'!$B:$B,MATCH(V151,'Parametrage base'!$C:$C,0)),"")</f>
        <v/>
      </c>
      <c r="X151" s="153" t="str">
        <f>IFERROR(INDEX('Parametrage base'!$H:$H,MATCH(U151,'Parametrage base'!$J:$J,0)),"")</f>
        <v>PFMP 1cuis</v>
      </c>
      <c r="Y151" s="153" t="str">
        <f>IFERROR(INDEX('Parametrage base'!$K:$K,MATCH($U151,'Parametrage base'!$M:$M,0)),"")</f>
        <v/>
      </c>
      <c r="Z151" s="153" t="str">
        <f>IFERROR(INDEX('Parametrage base'!$N:$N,MATCH($U151,'Parametrage base'!$P:$P,0)),"")</f>
        <v>PFMP 2pro1</v>
      </c>
      <c r="AA151" s="153" t="str">
        <f>IFERROR(INDEX('Parametrage base'!$Q:$Q,MATCH($U151,'Parametrage base'!$S:$S,0)),"")</f>
        <v>PFMP 2pro2</v>
      </c>
      <c r="AB151" s="153" t="str">
        <f>IFERROR(INDEX('Parametrage base'!$T:$T,MATCH($U151,'Parametrage base'!$V:$V,0)),"")</f>
        <v>PFMP 1pro1</v>
      </c>
      <c r="AC151" s="153" t="str">
        <f>IFERROR(INDEX('Parametrage base'!$W:$W,MATCH($U151,'Parametrage base'!$Y:$Y,0)),"")</f>
        <v>PFMP 1pro2</v>
      </c>
      <c r="AD151" s="153" t="str">
        <f>IFERROR(INDEX('Parametrage base'!$Z:$Z,MATCH($U151,'Parametrage base'!$AB:$AB,0)),"")</f>
        <v/>
      </c>
      <c r="AE151" s="153" t="str">
        <f>IFERROR(INDEX('Parametrage base'!$AC:$AC,MATCH($U151,'Parametrage base'!$AE:$AE,0)),"")</f>
        <v/>
      </c>
      <c r="AF151" s="153" t="str">
        <f>IFERROR(INDEX('Parametrage base'!$AF:$AF,MATCH($U151,'Parametrage base'!$AH:$AH,0)),"")</f>
        <v/>
      </c>
      <c r="AG151" s="153" t="str">
        <f>IFERROR(INDEX(Parametrage!$D:$D,MATCH(V151,Parametrage!$F:$F,0)),"")</f>
        <v>Planifier visite PFMP 2</v>
      </c>
      <c r="AH151" s="153" t="str">
        <f>IFERROR(INDEX(Parametrage!$I:$I,MATCH(V151,Parametrage!$J:$J,0)),"")</f>
        <v/>
      </c>
      <c r="AI151" s="154" t="str">
        <f>IFERROR(INDEX(Parametrage!$G:$G,MATCH(V151,Parametrage!$H:$H,0)),"")</f>
        <v/>
      </c>
      <c r="AJ151" s="155" t="str">
        <f>IFERROR(INDEX(Parametrage!$K:$K,MATCH(V151,Parametrage!$L:$L,0)),"")</f>
        <v/>
      </c>
      <c r="CA151" s="169"/>
      <c r="CB151" s="169"/>
      <c r="CC151" s="169"/>
      <c r="CD151" s="169"/>
    </row>
    <row r="152" spans="1:82" ht="17.45" customHeight="1" x14ac:dyDescent="0.2">
      <c r="A152" s="150">
        <f t="shared" si="16"/>
        <v>20</v>
      </c>
      <c r="B152" s="151">
        <f t="shared" si="18"/>
        <v>45430</v>
      </c>
      <c r="C152" s="152" t="str">
        <f>+IFERROR(INDEX('Parametrage base'!$B:$B,MATCH(B152,'Parametrage base'!$C:$C,0)),"")</f>
        <v/>
      </c>
      <c r="D152" s="153" t="str">
        <f>IFERROR(INDEX('Parametrage base'!H:H,MATCH(A152,'Parametrage base'!J:J,0)),"")</f>
        <v/>
      </c>
      <c r="E152" s="153" t="str">
        <f>IFERROR(INDEX('Parametrage base'!$K:$K,MATCH($A152,'Parametrage base'!$M:$M,0)),"")</f>
        <v/>
      </c>
      <c r="F152" s="153" t="str">
        <f>IFERROR(INDEX('Parametrage base'!$N:$N,MATCH($A152,'Parametrage base'!$P:$P,0)),"")</f>
        <v/>
      </c>
      <c r="G152" s="153" t="str">
        <f>IFERROR(INDEX('Parametrage base'!$Q:$Q,MATCH($A152,'Parametrage base'!$S:$S,0)),"")</f>
        <v/>
      </c>
      <c r="H152" s="153" t="str">
        <f>IFERROR(INDEX('Parametrage base'!$T:$T,MATCH($A152,'Parametrage base'!$V:$V,0)),"")</f>
        <v/>
      </c>
      <c r="I152" s="153" t="str">
        <f>IFERROR(INDEX('Parametrage base'!$W:$W,MATCH($A152,'Parametrage base'!$Y:$Y,0)),"")</f>
        <v/>
      </c>
      <c r="J152" s="153" t="str">
        <f>IFERROR(INDEX('Parametrage base'!$Z:$Z,MATCH($A152,'Parametrage base'!$AB:$AB,0)),"")</f>
        <v/>
      </c>
      <c r="K152" s="141" t="str">
        <f>IFERROR(INDEX('Parametrage base'!$AC:$AC,MATCH($A152,'Parametrage base'!$AE:$AE,0)),"")</f>
        <v/>
      </c>
      <c r="L152" s="153" t="str">
        <f>IFERROR(INDEX('Parametrage base'!$AF:$AF,MATCH($A152,'Parametrage base'!$AH:$AH,0)),"")</f>
        <v>PFMP MCCDR</v>
      </c>
      <c r="M152" s="153" t="str">
        <f>IFERROR(INDEX(Parametrage!$D:$D,MATCH(B152,Parametrage!$F:$F,0)),"")</f>
        <v/>
      </c>
      <c r="N152" s="153" t="str">
        <f>IFERROR(INDEX(Parametrage!$I:$I,MATCH(B152,Parametrage!$J:$J,0)),"")</f>
        <v/>
      </c>
      <c r="O152" s="154">
        <f>IFERROR(INDEX(Parametrage!$G:$G,MATCH(B152,Parametrage!$H:$H,0)),"")</f>
        <v>0</v>
      </c>
      <c r="P152" s="155" t="str">
        <f>IFERROR(INDEX(Parametrage!$K:$K,MATCH(B152,Parametrage!$L:$L,0)),"")</f>
        <v/>
      </c>
      <c r="Q152" s="156"/>
      <c r="R152" s="153"/>
      <c r="S152" s="157"/>
      <c r="U152" s="150">
        <f t="shared" si="17"/>
        <v>25</v>
      </c>
      <c r="V152" s="151">
        <f t="shared" si="19"/>
        <v>45461</v>
      </c>
      <c r="W152" s="152" t="str">
        <f>+IFERROR(INDEX('Parametrage base'!$B:$B,MATCH(V152,'Parametrage base'!$C:$C,0)),"")</f>
        <v/>
      </c>
      <c r="X152" s="153" t="str">
        <f>IFERROR(INDEX('Parametrage base'!$H:$H,MATCH(U152,'Parametrage base'!$J:$J,0)),"")</f>
        <v>PFMP 1cuis</v>
      </c>
      <c r="Y152" s="153" t="str">
        <f>IFERROR(INDEX('Parametrage base'!$K:$K,MATCH($U152,'Parametrage base'!$M:$M,0)),"")</f>
        <v/>
      </c>
      <c r="Z152" s="153" t="str">
        <f>IFERROR(INDEX('Parametrage base'!$N:$N,MATCH($U152,'Parametrage base'!$P:$P,0)),"")</f>
        <v>PFMP 2pro1</v>
      </c>
      <c r="AA152" s="153" t="str">
        <f>IFERROR(INDEX('Parametrage base'!$Q:$Q,MATCH($U152,'Parametrage base'!$S:$S,0)),"")</f>
        <v>PFMP 2pro2</v>
      </c>
      <c r="AB152" s="153" t="str">
        <f>IFERROR(INDEX('Parametrage base'!$T:$T,MATCH($U152,'Parametrage base'!$V:$V,0)),"")</f>
        <v>PFMP 1pro1</v>
      </c>
      <c r="AC152" s="153" t="str">
        <f>IFERROR(INDEX('Parametrage base'!$W:$W,MATCH($U152,'Parametrage base'!$Y:$Y,0)),"")</f>
        <v>PFMP 1pro2</v>
      </c>
      <c r="AD152" s="153" t="str">
        <f>IFERROR(INDEX('Parametrage base'!$Z:$Z,MATCH($U152,'Parametrage base'!$AB:$AB,0)),"")</f>
        <v/>
      </c>
      <c r="AE152" s="153" t="str">
        <f>IFERROR(INDEX('Parametrage base'!$AC:$AC,MATCH($U152,'Parametrage base'!$AE:$AE,0)),"")</f>
        <v/>
      </c>
      <c r="AF152" s="153" t="str">
        <f>IFERROR(INDEX('Parametrage base'!$AF:$AF,MATCH($U152,'Parametrage base'!$AH:$AH,0)),"")</f>
        <v/>
      </c>
      <c r="AG152" s="153" t="str">
        <f>IFERROR(INDEX(Parametrage!$D:$D,MATCH(V152,Parametrage!$F:$F,0)),"")</f>
        <v/>
      </c>
      <c r="AH152" s="153" t="str">
        <f>IFERROR(INDEX(Parametrage!$I:$I,MATCH(V152,Parametrage!$J:$J,0)),"")</f>
        <v/>
      </c>
      <c r="AI152" s="154" t="str">
        <f>IFERROR(INDEX(Parametrage!$G:$G,MATCH(V152,Parametrage!$H:$H,0)),"")</f>
        <v/>
      </c>
      <c r="AJ152" s="155" t="str">
        <f>IFERROR(INDEX(Parametrage!$K:$K,MATCH(V152,Parametrage!$L:$L,0)),"")</f>
        <v/>
      </c>
      <c r="CA152" s="169"/>
      <c r="CB152" s="169"/>
      <c r="CC152" s="169"/>
      <c r="CD152" s="169"/>
    </row>
    <row r="153" spans="1:82" ht="17.45" customHeight="1" x14ac:dyDescent="0.2">
      <c r="A153" s="150">
        <f t="shared" si="16"/>
        <v>20</v>
      </c>
      <c r="B153" s="151">
        <f t="shared" si="18"/>
        <v>45431</v>
      </c>
      <c r="C153" s="152" t="str">
        <f>+IFERROR(INDEX('Parametrage base'!$B:$B,MATCH(B153,'Parametrage base'!$C:$C,0)),"")</f>
        <v>Férié</v>
      </c>
      <c r="D153" s="153" t="str">
        <f>IFERROR(INDEX('Parametrage base'!H:H,MATCH(A153,'Parametrage base'!J:J,0)),"")</f>
        <v/>
      </c>
      <c r="E153" s="153" t="str">
        <f>IFERROR(INDEX('Parametrage base'!$K:$K,MATCH($A153,'Parametrage base'!$M:$M,0)),"")</f>
        <v/>
      </c>
      <c r="F153" s="153" t="str">
        <f>IFERROR(INDEX('Parametrage base'!$N:$N,MATCH($A153,'Parametrage base'!$P:$P,0)),"")</f>
        <v/>
      </c>
      <c r="G153" s="153" t="str">
        <f>IFERROR(INDEX('Parametrage base'!$Q:$Q,MATCH($A153,'Parametrage base'!$S:$S,0)),"")</f>
        <v/>
      </c>
      <c r="H153" s="153" t="str">
        <f>IFERROR(INDEX('Parametrage base'!$T:$T,MATCH($A153,'Parametrage base'!$V:$V,0)),"")</f>
        <v/>
      </c>
      <c r="I153" s="153" t="str">
        <f>IFERROR(INDEX('Parametrage base'!$W:$W,MATCH($A153,'Parametrage base'!$Y:$Y,0)),"")</f>
        <v/>
      </c>
      <c r="J153" s="153" t="str">
        <f>IFERROR(INDEX('Parametrage base'!$Z:$Z,MATCH($A153,'Parametrage base'!$AB:$AB,0)),"")</f>
        <v/>
      </c>
      <c r="K153" s="141" t="str">
        <f>IFERROR(INDEX('Parametrage base'!$AC:$AC,MATCH($A153,'Parametrage base'!$AE:$AE,0)),"")</f>
        <v/>
      </c>
      <c r="L153" s="153" t="str">
        <f>IFERROR(INDEX('Parametrage base'!$AF:$AF,MATCH($A153,'Parametrage base'!$AH:$AH,0)),"")</f>
        <v>PFMP MCCDR</v>
      </c>
      <c r="M153" s="153" t="str">
        <f>IFERROR(INDEX(Parametrage!$D:$D,MATCH(B153,Parametrage!$F:$F,0)),"")</f>
        <v/>
      </c>
      <c r="N153" s="153" t="str">
        <f>IFERROR(INDEX(Parametrage!$I:$I,MATCH(B153,Parametrage!$J:$J,0)),"")</f>
        <v/>
      </c>
      <c r="O153" s="154" t="str">
        <f>IFERROR(INDEX(Parametrage!$G:$G,MATCH(B153,Parametrage!$H:$H,0)),"")</f>
        <v/>
      </c>
      <c r="P153" s="155" t="str">
        <f>IFERROR(INDEX(Parametrage!$K:$K,MATCH(B153,Parametrage!$L:$L,0)),"")</f>
        <v/>
      </c>
      <c r="Q153" s="156"/>
      <c r="R153" s="153"/>
      <c r="S153" s="157"/>
      <c r="U153" s="150">
        <f t="shared" si="17"/>
        <v>25</v>
      </c>
      <c r="V153" s="151">
        <f t="shared" si="19"/>
        <v>45462</v>
      </c>
      <c r="W153" s="152" t="str">
        <f>+IFERROR(INDEX('Parametrage base'!$B:$B,MATCH(V153,'Parametrage base'!$C:$C,0)),"")</f>
        <v/>
      </c>
      <c r="X153" s="153" t="str">
        <f>IFERROR(INDEX('Parametrage base'!$H:$H,MATCH(U153,'Parametrage base'!$J:$J,0)),"")</f>
        <v>PFMP 1cuis</v>
      </c>
      <c r="Y153" s="153" t="str">
        <f>IFERROR(INDEX('Parametrage base'!$K:$K,MATCH($U153,'Parametrage base'!$M:$M,0)),"")</f>
        <v/>
      </c>
      <c r="Z153" s="153" t="str">
        <f>IFERROR(INDEX('Parametrage base'!$N:$N,MATCH($U153,'Parametrage base'!$P:$P,0)),"")</f>
        <v>PFMP 2pro1</v>
      </c>
      <c r="AA153" s="153" t="str">
        <f>IFERROR(INDEX('Parametrage base'!$Q:$Q,MATCH($U153,'Parametrage base'!$S:$S,0)),"")</f>
        <v>PFMP 2pro2</v>
      </c>
      <c r="AB153" s="153" t="str">
        <f>IFERROR(INDEX('Parametrage base'!$T:$T,MATCH($U153,'Parametrage base'!$V:$V,0)),"")</f>
        <v>PFMP 1pro1</v>
      </c>
      <c r="AC153" s="153" t="str">
        <f>IFERROR(INDEX('Parametrage base'!$W:$W,MATCH($U153,'Parametrage base'!$Y:$Y,0)),"")</f>
        <v>PFMP 1pro2</v>
      </c>
      <c r="AD153" s="153" t="str">
        <f>IFERROR(INDEX('Parametrage base'!$Z:$Z,MATCH($U153,'Parametrage base'!$AB:$AB,0)),"")</f>
        <v/>
      </c>
      <c r="AE153" s="153" t="str">
        <f>IFERROR(INDEX('Parametrage base'!$AC:$AC,MATCH($U153,'Parametrage base'!$AE:$AE,0)),"")</f>
        <v/>
      </c>
      <c r="AF153" s="153" t="str">
        <f>IFERROR(INDEX('Parametrage base'!$AF:$AF,MATCH($U153,'Parametrage base'!$AH:$AH,0)),"")</f>
        <v/>
      </c>
      <c r="AG153" s="153" t="str">
        <f>IFERROR(INDEX(Parametrage!$D:$D,MATCH(V153,Parametrage!$F:$F,0)),"")</f>
        <v/>
      </c>
      <c r="AH153" s="153" t="str">
        <f>IFERROR(INDEX(Parametrage!$I:$I,MATCH(V153,Parametrage!$J:$J,0)),"")</f>
        <v/>
      </c>
      <c r="AI153" s="154" t="str">
        <f>IFERROR(INDEX(Parametrage!$G:$G,MATCH(V153,Parametrage!$H:$H,0)),"")</f>
        <v/>
      </c>
      <c r="AJ153" s="155" t="str">
        <f>IFERROR(INDEX(Parametrage!$K:$K,MATCH(V153,Parametrage!$L:$L,0)),"")</f>
        <v/>
      </c>
      <c r="CA153" s="169"/>
      <c r="CB153" s="169"/>
      <c r="CC153" s="169"/>
      <c r="CD153" s="169"/>
    </row>
    <row r="154" spans="1:82" ht="17.45" customHeight="1" x14ac:dyDescent="0.2">
      <c r="A154" s="150">
        <f t="shared" si="16"/>
        <v>21</v>
      </c>
      <c r="B154" s="151">
        <f t="shared" si="18"/>
        <v>45432</v>
      </c>
      <c r="C154" s="152" t="str">
        <f>+IFERROR(INDEX('Parametrage base'!$B:$B,MATCH(B154,'Parametrage base'!$C:$C,0)),"")</f>
        <v>Férié</v>
      </c>
      <c r="D154" s="153" t="str">
        <f>IFERROR(INDEX('Parametrage base'!H:H,MATCH(A154,'Parametrage base'!J:J,0)),"")</f>
        <v/>
      </c>
      <c r="E154" s="153" t="str">
        <f>IFERROR(INDEX('Parametrage base'!$K:$K,MATCH($A154,'Parametrage base'!$M:$M,0)),"")</f>
        <v/>
      </c>
      <c r="F154" s="153" t="str">
        <f>IFERROR(INDEX('Parametrage base'!$N:$N,MATCH($A154,'Parametrage base'!$P:$P,0)),"")</f>
        <v/>
      </c>
      <c r="G154" s="153" t="str">
        <f>IFERROR(INDEX('Parametrage base'!$Q:$Q,MATCH($A154,'Parametrage base'!$S:$S,0)),"")</f>
        <v/>
      </c>
      <c r="H154" s="153" t="str">
        <f>IFERROR(INDEX('Parametrage base'!$T:$T,MATCH($A154,'Parametrage base'!$V:$V,0)),"")</f>
        <v/>
      </c>
      <c r="I154" s="153" t="str">
        <f>IFERROR(INDEX('Parametrage base'!$W:$W,MATCH($A154,'Parametrage base'!$Y:$Y,0)),"")</f>
        <v/>
      </c>
      <c r="J154" s="153" t="str">
        <f>IFERROR(INDEX('Parametrage base'!$Z:$Z,MATCH($A154,'Parametrage base'!$AB:$AB,0)),"")</f>
        <v/>
      </c>
      <c r="K154" s="141" t="str">
        <f>IFERROR(INDEX('Parametrage base'!$AC:$AC,MATCH($A154,'Parametrage base'!$AE:$AE,0)),"")</f>
        <v/>
      </c>
      <c r="L154" s="153" t="str">
        <f>IFERROR(INDEX('Parametrage base'!$AF:$AF,MATCH($A154,'Parametrage base'!$AH:$AH,0)),"")</f>
        <v>PFMP MCCDR</v>
      </c>
      <c r="M154" s="153" t="str">
        <f>IFERROR(INDEX(Parametrage!$D:$D,MATCH(B154,Parametrage!$F:$F,0)),"")</f>
        <v/>
      </c>
      <c r="N154" s="153" t="str">
        <f>IFERROR(INDEX(Parametrage!$I:$I,MATCH(B154,Parametrage!$J:$J,0)),"")</f>
        <v/>
      </c>
      <c r="O154" s="154" t="str">
        <f>IFERROR(INDEX(Parametrage!$G:$G,MATCH(B154,Parametrage!$H:$H,0)),"")</f>
        <v/>
      </c>
      <c r="P154" s="155" t="str">
        <f>IFERROR(INDEX(Parametrage!$K:$K,MATCH(B154,Parametrage!$L:$L,0)),"")</f>
        <v/>
      </c>
      <c r="Q154" s="156"/>
      <c r="R154" s="153"/>
      <c r="S154" s="157"/>
      <c r="U154" s="150">
        <f t="shared" si="17"/>
        <v>25</v>
      </c>
      <c r="V154" s="151">
        <f t="shared" si="19"/>
        <v>45463</v>
      </c>
      <c r="W154" s="152" t="str">
        <f>+IFERROR(INDEX('Parametrage base'!$B:$B,MATCH(V154,'Parametrage base'!$C:$C,0)),"")</f>
        <v/>
      </c>
      <c r="X154" s="153" t="str">
        <f>IFERROR(INDEX('Parametrage base'!$H:$H,MATCH(U154,'Parametrage base'!$J:$J,0)),"")</f>
        <v>PFMP 1cuis</v>
      </c>
      <c r="Y154" s="153" t="str">
        <f>IFERROR(INDEX('Parametrage base'!$K:$K,MATCH($U154,'Parametrage base'!$M:$M,0)),"")</f>
        <v/>
      </c>
      <c r="Z154" s="153" t="str">
        <f>IFERROR(INDEX('Parametrage base'!$N:$N,MATCH($U154,'Parametrage base'!$P:$P,0)),"")</f>
        <v>PFMP 2pro1</v>
      </c>
      <c r="AA154" s="153" t="str">
        <f>IFERROR(INDEX('Parametrage base'!$Q:$Q,MATCH($U154,'Parametrage base'!$S:$S,0)),"")</f>
        <v>PFMP 2pro2</v>
      </c>
      <c r="AB154" s="153" t="str">
        <f>IFERROR(INDEX('Parametrage base'!$T:$T,MATCH($U154,'Parametrage base'!$V:$V,0)),"")</f>
        <v>PFMP 1pro1</v>
      </c>
      <c r="AC154" s="153" t="str">
        <f>IFERROR(INDEX('Parametrage base'!$W:$W,MATCH($U154,'Parametrage base'!$Y:$Y,0)),"")</f>
        <v>PFMP 1pro2</v>
      </c>
      <c r="AD154" s="153" t="str">
        <f>IFERROR(INDEX('Parametrage base'!$Z:$Z,MATCH($U154,'Parametrage base'!$AB:$AB,0)),"")</f>
        <v/>
      </c>
      <c r="AE154" s="153" t="str">
        <f>IFERROR(INDEX('Parametrage base'!$AC:$AC,MATCH($U154,'Parametrage base'!$AE:$AE,0)),"")</f>
        <v/>
      </c>
      <c r="AF154" s="153" t="str">
        <f>IFERROR(INDEX('Parametrage base'!$AF:$AF,MATCH($U154,'Parametrage base'!$AH:$AH,0)),"")</f>
        <v/>
      </c>
      <c r="AG154" s="153" t="str">
        <f>IFERROR(INDEX(Parametrage!$D:$D,MATCH(V154,Parametrage!$F:$F,0)),"")</f>
        <v/>
      </c>
      <c r="AH154" s="153" t="str">
        <f>IFERROR(INDEX(Parametrage!$I:$I,MATCH(V154,Parametrage!$J:$J,0)),"")</f>
        <v/>
      </c>
      <c r="AI154" s="154" t="str">
        <f>IFERROR(INDEX(Parametrage!$G:$G,MATCH(V154,Parametrage!$H:$H,0)),"")</f>
        <v/>
      </c>
      <c r="AJ154" s="155" t="str">
        <f>IFERROR(INDEX(Parametrage!$K:$K,MATCH(V154,Parametrage!$L:$L,0)),"")</f>
        <v/>
      </c>
      <c r="CA154" s="169"/>
      <c r="CB154" s="169"/>
      <c r="CC154" s="169"/>
      <c r="CD154" s="169"/>
    </row>
    <row r="155" spans="1:82" ht="17.45" customHeight="1" x14ac:dyDescent="0.2">
      <c r="A155" s="150">
        <f t="shared" si="16"/>
        <v>21</v>
      </c>
      <c r="B155" s="151">
        <f t="shared" si="18"/>
        <v>45433</v>
      </c>
      <c r="C155" s="152" t="str">
        <f>+IFERROR(INDEX('Parametrage base'!$B:$B,MATCH(B155,'Parametrage base'!$C:$C,0)),"")</f>
        <v/>
      </c>
      <c r="D155" s="153" t="str">
        <f>IFERROR(INDEX('Parametrage base'!H:H,MATCH(A155,'Parametrage base'!J:J,0)),"")</f>
        <v/>
      </c>
      <c r="E155" s="153" t="str">
        <f>IFERROR(INDEX('Parametrage base'!$K:$K,MATCH($A155,'Parametrage base'!$M:$M,0)),"")</f>
        <v/>
      </c>
      <c r="F155" s="153" t="str">
        <f>IFERROR(INDEX('Parametrage base'!$N:$N,MATCH($A155,'Parametrage base'!$P:$P,0)),"")</f>
        <v/>
      </c>
      <c r="G155" s="153" t="str">
        <f>IFERROR(INDEX('Parametrage base'!$Q:$Q,MATCH($A155,'Parametrage base'!$S:$S,0)),"")</f>
        <v/>
      </c>
      <c r="H155" s="153" t="str">
        <f>IFERROR(INDEX('Parametrage base'!$T:$T,MATCH($A155,'Parametrage base'!$V:$V,0)),"")</f>
        <v/>
      </c>
      <c r="I155" s="153" t="str">
        <f>IFERROR(INDEX('Parametrage base'!$W:$W,MATCH($A155,'Parametrage base'!$Y:$Y,0)),"")</f>
        <v/>
      </c>
      <c r="J155" s="153" t="str">
        <f>IFERROR(INDEX('Parametrage base'!$Z:$Z,MATCH($A155,'Parametrage base'!$AB:$AB,0)),"")</f>
        <v/>
      </c>
      <c r="K155" s="141" t="str">
        <f>IFERROR(INDEX('Parametrage base'!$AC:$AC,MATCH($A155,'Parametrage base'!$AE:$AE,0)),"")</f>
        <v/>
      </c>
      <c r="L155" s="153" t="str">
        <f>IFERROR(INDEX('Parametrage base'!$AF:$AF,MATCH($A155,'Parametrage base'!$AH:$AH,0)),"")</f>
        <v>PFMP MCCDR</v>
      </c>
      <c r="M155" s="153" t="str">
        <f>IFERROR(INDEX(Parametrage!$D:$D,MATCH(B155,Parametrage!$F:$F,0)),"")</f>
        <v/>
      </c>
      <c r="N155" s="153" t="str">
        <f>IFERROR(INDEX(Parametrage!$I:$I,MATCH(B155,Parametrage!$J:$J,0)),"")</f>
        <v/>
      </c>
      <c r="O155" s="154" t="str">
        <f>IFERROR(INDEX(Parametrage!$G:$G,MATCH(B155,Parametrage!$H:$H,0)),"")</f>
        <v/>
      </c>
      <c r="P155" s="155" t="str">
        <f>IFERROR(INDEX(Parametrage!$K:$K,MATCH(B155,Parametrage!$L:$L,0)),"")</f>
        <v/>
      </c>
      <c r="Q155" s="156"/>
      <c r="R155" s="153"/>
      <c r="S155" s="157"/>
      <c r="U155" s="150">
        <f t="shared" si="17"/>
        <v>25</v>
      </c>
      <c r="V155" s="151">
        <f t="shared" si="19"/>
        <v>45464</v>
      </c>
      <c r="W155" s="152" t="str">
        <f>+IFERROR(INDEX('Parametrage base'!$B:$B,MATCH(V155,'Parametrage base'!$C:$C,0)),"")</f>
        <v/>
      </c>
      <c r="X155" s="153" t="str">
        <f>IFERROR(INDEX('Parametrage base'!$H:$H,MATCH(U155,'Parametrage base'!$J:$J,0)),"")</f>
        <v>PFMP 1cuis</v>
      </c>
      <c r="Y155" s="153" t="str">
        <f>IFERROR(INDEX('Parametrage base'!$K:$K,MATCH($U155,'Parametrage base'!$M:$M,0)),"")</f>
        <v/>
      </c>
      <c r="Z155" s="153" t="str">
        <f>IFERROR(INDEX('Parametrage base'!$N:$N,MATCH($U155,'Parametrage base'!$P:$P,0)),"")</f>
        <v>PFMP 2pro1</v>
      </c>
      <c r="AA155" s="153" t="str">
        <f>IFERROR(INDEX('Parametrage base'!$Q:$Q,MATCH($U155,'Parametrage base'!$S:$S,0)),"")</f>
        <v>PFMP 2pro2</v>
      </c>
      <c r="AB155" s="153" t="str">
        <f>IFERROR(INDEX('Parametrage base'!$T:$T,MATCH($U155,'Parametrage base'!$V:$V,0)),"")</f>
        <v>PFMP 1pro1</v>
      </c>
      <c r="AC155" s="153" t="str">
        <f>IFERROR(INDEX('Parametrage base'!$W:$W,MATCH($U155,'Parametrage base'!$Y:$Y,0)),"")</f>
        <v>PFMP 1pro2</v>
      </c>
      <c r="AD155" s="153" t="str">
        <f>IFERROR(INDEX('Parametrage base'!$Z:$Z,MATCH($U155,'Parametrage base'!$AB:$AB,0)),"")</f>
        <v/>
      </c>
      <c r="AE155" s="153" t="str">
        <f>IFERROR(INDEX('Parametrage base'!$AC:$AC,MATCH($U155,'Parametrage base'!$AE:$AE,0)),"")</f>
        <v/>
      </c>
      <c r="AF155" s="153" t="str">
        <f>IFERROR(INDEX('Parametrage base'!$AF:$AF,MATCH($U155,'Parametrage base'!$AH:$AH,0)),"")</f>
        <v/>
      </c>
      <c r="AG155" s="153" t="str">
        <f>IFERROR(INDEX(Parametrage!$D:$D,MATCH(V155,Parametrage!$F:$F,0)),"")</f>
        <v/>
      </c>
      <c r="AH155" s="153" t="str">
        <f>IFERROR(INDEX(Parametrage!$I:$I,MATCH(V155,Parametrage!$J:$J,0)),"")</f>
        <v/>
      </c>
      <c r="AI155" s="154" t="str">
        <f>IFERROR(INDEX(Parametrage!$G:$G,MATCH(V155,Parametrage!$H:$H,0)),"")</f>
        <v/>
      </c>
      <c r="AJ155" s="155" t="str">
        <f>IFERROR(INDEX(Parametrage!$K:$K,MATCH(V155,Parametrage!$L:$L,0)),"")</f>
        <v/>
      </c>
      <c r="CA155" s="169"/>
      <c r="CB155" s="169"/>
      <c r="CC155" s="169"/>
      <c r="CD155" s="169"/>
    </row>
    <row r="156" spans="1:82" ht="17.45" customHeight="1" x14ac:dyDescent="0.2">
      <c r="A156" s="150">
        <f t="shared" si="16"/>
        <v>21</v>
      </c>
      <c r="B156" s="151">
        <f t="shared" si="18"/>
        <v>45434</v>
      </c>
      <c r="C156" s="152" t="str">
        <f>+IFERROR(INDEX('Parametrage base'!$B:$B,MATCH(B156,'Parametrage base'!$C:$C,0)),"")</f>
        <v/>
      </c>
      <c r="D156" s="153" t="str">
        <f>IFERROR(INDEX('Parametrage base'!H:H,MATCH(A156,'Parametrage base'!J:J,0)),"")</f>
        <v/>
      </c>
      <c r="E156" s="153" t="str">
        <f>IFERROR(INDEX('Parametrage base'!$K:$K,MATCH($A156,'Parametrage base'!$M:$M,0)),"")</f>
        <v/>
      </c>
      <c r="F156" s="153" t="str">
        <f>IFERROR(INDEX('Parametrage base'!$N:$N,MATCH($A156,'Parametrage base'!$P:$P,0)),"")</f>
        <v/>
      </c>
      <c r="G156" s="153" t="str">
        <f>IFERROR(INDEX('Parametrage base'!$Q:$Q,MATCH($A156,'Parametrage base'!$S:$S,0)),"")</f>
        <v/>
      </c>
      <c r="H156" s="153" t="str">
        <f>IFERROR(INDEX('Parametrage base'!$T:$T,MATCH($A156,'Parametrage base'!$V:$V,0)),"")</f>
        <v/>
      </c>
      <c r="I156" s="153" t="str">
        <f>IFERROR(INDEX('Parametrage base'!$W:$W,MATCH($A156,'Parametrage base'!$Y:$Y,0)),"")</f>
        <v/>
      </c>
      <c r="J156" s="153" t="str">
        <f>IFERROR(INDEX('Parametrage base'!$Z:$Z,MATCH($A156,'Parametrage base'!$AB:$AB,0)),"")</f>
        <v/>
      </c>
      <c r="K156" s="141" t="str">
        <f>IFERROR(INDEX('Parametrage base'!$AC:$AC,MATCH($A156,'Parametrage base'!$AE:$AE,0)),"")</f>
        <v/>
      </c>
      <c r="L156" s="153" t="str">
        <f>IFERROR(INDEX('Parametrage base'!$AF:$AF,MATCH($A156,'Parametrage base'!$AH:$AH,0)),"")</f>
        <v>PFMP MCCDR</v>
      </c>
      <c r="M156" s="153" t="str">
        <f>IFERROR(INDEX(Parametrage!$D:$D,MATCH(B156,Parametrage!$F:$F,0)),"")</f>
        <v/>
      </c>
      <c r="N156" s="153" t="str">
        <f>IFERROR(INDEX(Parametrage!$I:$I,MATCH(B156,Parametrage!$J:$J,0)),"")</f>
        <v/>
      </c>
      <c r="O156" s="154" t="str">
        <f>IFERROR(INDEX(Parametrage!$G:$G,MATCH(B156,Parametrage!$H:$H,0)),"")</f>
        <v/>
      </c>
      <c r="P156" s="155" t="str">
        <f>IFERROR(INDEX(Parametrage!$K:$K,MATCH(B156,Parametrage!$L:$L,0)),"")</f>
        <v/>
      </c>
      <c r="Q156" s="156"/>
      <c r="R156" s="153"/>
      <c r="S156" s="157"/>
      <c r="U156" s="150">
        <f t="shared" si="17"/>
        <v>25</v>
      </c>
      <c r="V156" s="151">
        <f t="shared" si="19"/>
        <v>45465</v>
      </c>
      <c r="W156" s="152" t="str">
        <f>+IFERROR(INDEX('Parametrage base'!$B:$B,MATCH(V156,'Parametrage base'!$C:$C,0)),"")</f>
        <v/>
      </c>
      <c r="X156" s="153" t="str">
        <f>IFERROR(INDEX('Parametrage base'!$H:$H,MATCH(U156,'Parametrage base'!$J:$J,0)),"")</f>
        <v>PFMP 1cuis</v>
      </c>
      <c r="Y156" s="153" t="str">
        <f>IFERROR(INDEX('Parametrage base'!$K:$K,MATCH($U156,'Parametrage base'!$M:$M,0)),"")</f>
        <v/>
      </c>
      <c r="Z156" s="153" t="str">
        <f>IFERROR(INDEX('Parametrage base'!$N:$N,MATCH($U156,'Parametrage base'!$P:$P,0)),"")</f>
        <v>PFMP 2pro1</v>
      </c>
      <c r="AA156" s="153" t="str">
        <f>IFERROR(INDEX('Parametrage base'!$Q:$Q,MATCH($U156,'Parametrage base'!$S:$S,0)),"")</f>
        <v>PFMP 2pro2</v>
      </c>
      <c r="AB156" s="153" t="str">
        <f>IFERROR(INDEX('Parametrage base'!$T:$T,MATCH($U156,'Parametrage base'!$V:$V,0)),"")</f>
        <v>PFMP 1pro1</v>
      </c>
      <c r="AC156" s="153" t="str">
        <f>IFERROR(INDEX('Parametrage base'!$W:$W,MATCH($U156,'Parametrage base'!$Y:$Y,0)),"")</f>
        <v>PFMP 1pro2</v>
      </c>
      <c r="AD156" s="153" t="str">
        <f>IFERROR(INDEX('Parametrage base'!$Z:$Z,MATCH($U156,'Parametrage base'!$AB:$AB,0)),"")</f>
        <v/>
      </c>
      <c r="AE156" s="153" t="str">
        <f>IFERROR(INDEX('Parametrage base'!$AC:$AC,MATCH($U156,'Parametrage base'!$AE:$AE,0)),"")</f>
        <v/>
      </c>
      <c r="AF156" s="153" t="str">
        <f>IFERROR(INDEX('Parametrage base'!$AF:$AF,MATCH($U156,'Parametrage base'!$AH:$AH,0)),"")</f>
        <v/>
      </c>
      <c r="AG156" s="153" t="str">
        <f>IFERROR(INDEX(Parametrage!$D:$D,MATCH(V156,Parametrage!$F:$F,0)),"")</f>
        <v/>
      </c>
      <c r="AH156" s="153" t="str">
        <f>IFERROR(INDEX(Parametrage!$I:$I,MATCH(V156,Parametrage!$J:$J,0)),"")</f>
        <v/>
      </c>
      <c r="AI156" s="154" t="str">
        <f>IFERROR(INDEX(Parametrage!$G:$G,MATCH(V156,Parametrage!$H:$H,0)),"")</f>
        <v/>
      </c>
      <c r="AJ156" s="155" t="str">
        <f>IFERROR(INDEX(Parametrage!$K:$K,MATCH(V156,Parametrage!$L:$L,0)),"")</f>
        <v/>
      </c>
      <c r="CA156" s="169"/>
      <c r="CB156" s="169"/>
      <c r="CC156" s="169"/>
      <c r="CD156" s="169"/>
    </row>
    <row r="157" spans="1:82" ht="17.45" customHeight="1" x14ac:dyDescent="0.2">
      <c r="A157" s="150">
        <f t="shared" si="16"/>
        <v>21</v>
      </c>
      <c r="B157" s="151">
        <f t="shared" si="18"/>
        <v>45435</v>
      </c>
      <c r="C157" s="152" t="str">
        <f>+IFERROR(INDEX('Parametrage base'!$B:$B,MATCH(B157,'Parametrage base'!$C:$C,0)),"")</f>
        <v/>
      </c>
      <c r="D157" s="153" t="str">
        <f>IFERROR(INDEX('Parametrage base'!H:H,MATCH(A157,'Parametrage base'!J:J,0)),"")</f>
        <v/>
      </c>
      <c r="E157" s="153" t="str">
        <f>IFERROR(INDEX('Parametrage base'!$K:$K,MATCH($A157,'Parametrage base'!$M:$M,0)),"")</f>
        <v/>
      </c>
      <c r="F157" s="153" t="str">
        <f>IFERROR(INDEX('Parametrage base'!$N:$N,MATCH($A157,'Parametrage base'!$P:$P,0)),"")</f>
        <v/>
      </c>
      <c r="G157" s="153" t="str">
        <f>IFERROR(INDEX('Parametrage base'!$Q:$Q,MATCH($A157,'Parametrage base'!$S:$S,0)),"")</f>
        <v/>
      </c>
      <c r="H157" s="153" t="str">
        <f>IFERROR(INDEX('Parametrage base'!$T:$T,MATCH($A157,'Parametrage base'!$V:$V,0)),"")</f>
        <v/>
      </c>
      <c r="I157" s="153" t="str">
        <f>IFERROR(INDEX('Parametrage base'!$W:$W,MATCH($A157,'Parametrage base'!$Y:$Y,0)),"")</f>
        <v/>
      </c>
      <c r="J157" s="153" t="str">
        <f>IFERROR(INDEX('Parametrage base'!$Z:$Z,MATCH($A157,'Parametrage base'!$AB:$AB,0)),"")</f>
        <v/>
      </c>
      <c r="K157" s="141" t="str">
        <f>IFERROR(INDEX('Parametrage base'!$AC:$AC,MATCH($A157,'Parametrage base'!$AE:$AE,0)),"")</f>
        <v/>
      </c>
      <c r="L157" s="153" t="str">
        <f>IFERROR(INDEX('Parametrage base'!$AF:$AF,MATCH($A157,'Parametrage base'!$AH:$AH,0)),"")</f>
        <v>PFMP MCCDR</v>
      </c>
      <c r="M157" s="153" t="str">
        <f>IFERROR(INDEX(Parametrage!$D:$D,MATCH(B157,Parametrage!$F:$F,0)),"")</f>
        <v/>
      </c>
      <c r="N157" s="153" t="str">
        <f>IFERROR(INDEX(Parametrage!$I:$I,MATCH(B157,Parametrage!$J:$J,0)),"")</f>
        <v/>
      </c>
      <c r="O157" s="154" t="str">
        <f>IFERROR(INDEX(Parametrage!$G:$G,MATCH(B157,Parametrage!$H:$H,0)),"")</f>
        <v/>
      </c>
      <c r="P157" s="155" t="str">
        <f>IFERROR(INDEX(Parametrage!$K:$K,MATCH(B157,Parametrage!$L:$L,0)),"")</f>
        <v/>
      </c>
      <c r="Q157" s="156"/>
      <c r="R157" s="153"/>
      <c r="S157" s="157"/>
      <c r="U157" s="150">
        <f t="shared" si="17"/>
        <v>25</v>
      </c>
      <c r="V157" s="151">
        <f t="shared" si="19"/>
        <v>45466</v>
      </c>
      <c r="W157" s="152" t="str">
        <f>+IFERROR(INDEX('Parametrage base'!$B:$B,MATCH(V157,'Parametrage base'!$C:$C,0)),"")</f>
        <v/>
      </c>
      <c r="X157" s="153" t="str">
        <f>IFERROR(INDEX('Parametrage base'!$H:$H,MATCH(U157,'Parametrage base'!$J:$J,0)),"")</f>
        <v>PFMP 1cuis</v>
      </c>
      <c r="Y157" s="153" t="str">
        <f>IFERROR(INDEX('Parametrage base'!$K:$K,MATCH($U157,'Parametrage base'!$M:$M,0)),"")</f>
        <v/>
      </c>
      <c r="Z157" s="153" t="str">
        <f>IFERROR(INDEX('Parametrage base'!$N:$N,MATCH($U157,'Parametrage base'!$P:$P,0)),"")</f>
        <v>PFMP 2pro1</v>
      </c>
      <c r="AA157" s="153" t="str">
        <f>IFERROR(INDEX('Parametrage base'!$Q:$Q,MATCH($U157,'Parametrage base'!$S:$S,0)),"")</f>
        <v>PFMP 2pro2</v>
      </c>
      <c r="AB157" s="153" t="str">
        <f>IFERROR(INDEX('Parametrage base'!$T:$T,MATCH($U157,'Parametrage base'!$V:$V,0)),"")</f>
        <v>PFMP 1pro1</v>
      </c>
      <c r="AC157" s="153" t="str">
        <f>IFERROR(INDEX('Parametrage base'!$W:$W,MATCH($U157,'Parametrage base'!$Y:$Y,0)),"")</f>
        <v>PFMP 1pro2</v>
      </c>
      <c r="AD157" s="153" t="str">
        <f>IFERROR(INDEX('Parametrage base'!$Z:$Z,MATCH($U157,'Parametrage base'!$AB:$AB,0)),"")</f>
        <v/>
      </c>
      <c r="AE157" s="153" t="str">
        <f>IFERROR(INDEX('Parametrage base'!$AC:$AC,MATCH($U157,'Parametrage base'!$AE:$AE,0)),"")</f>
        <v/>
      </c>
      <c r="AF157" s="153" t="str">
        <f>IFERROR(INDEX('Parametrage base'!$AF:$AF,MATCH($U157,'Parametrage base'!$AH:$AH,0)),"")</f>
        <v/>
      </c>
      <c r="AG157" s="153" t="str">
        <f>IFERROR(INDEX(Parametrage!$D:$D,MATCH(V157,Parametrage!$F:$F,0)),"")</f>
        <v/>
      </c>
      <c r="AH157" s="153" t="str">
        <f>IFERROR(INDEX(Parametrage!$I:$I,MATCH(V157,Parametrage!$J:$J,0)),"")</f>
        <v/>
      </c>
      <c r="AI157" s="154" t="str">
        <f>IFERROR(INDEX(Parametrage!$G:$G,MATCH(V157,Parametrage!$H:$H,0)),"")</f>
        <v/>
      </c>
      <c r="AJ157" s="155" t="str">
        <f>IFERROR(INDEX(Parametrage!$K:$K,MATCH(V157,Parametrage!$L:$L,0)),"")</f>
        <v/>
      </c>
      <c r="CA157" s="169"/>
    </row>
    <row r="158" spans="1:82" ht="17.45" customHeight="1" x14ac:dyDescent="0.2">
      <c r="A158" s="150">
        <f t="shared" si="16"/>
        <v>21</v>
      </c>
      <c r="B158" s="151">
        <f t="shared" si="18"/>
        <v>45436</v>
      </c>
      <c r="C158" s="152" t="str">
        <f>+IFERROR(INDEX('Parametrage base'!$B:$B,MATCH(B158,'Parametrage base'!$C:$C,0)),"")</f>
        <v/>
      </c>
      <c r="D158" s="153" t="str">
        <f>IFERROR(INDEX('Parametrage base'!H:H,MATCH(A158,'Parametrage base'!J:J,0)),"")</f>
        <v/>
      </c>
      <c r="E158" s="153" t="str">
        <f>IFERROR(INDEX('Parametrage base'!$K:$K,MATCH($A158,'Parametrage base'!$M:$M,0)),"")</f>
        <v/>
      </c>
      <c r="F158" s="153" t="str">
        <f>IFERROR(INDEX('Parametrage base'!$N:$N,MATCH($A158,'Parametrage base'!$P:$P,0)),"")</f>
        <v/>
      </c>
      <c r="G158" s="153" t="str">
        <f>IFERROR(INDEX('Parametrage base'!$Q:$Q,MATCH($A158,'Parametrage base'!$S:$S,0)),"")</f>
        <v/>
      </c>
      <c r="H158" s="153" t="str">
        <f>IFERROR(INDEX('Parametrage base'!$T:$T,MATCH($A158,'Parametrage base'!$V:$V,0)),"")</f>
        <v/>
      </c>
      <c r="I158" s="153" t="str">
        <f>IFERROR(INDEX('Parametrage base'!$W:$W,MATCH($A158,'Parametrage base'!$Y:$Y,0)),"")</f>
        <v/>
      </c>
      <c r="J158" s="153" t="str">
        <f>IFERROR(INDEX('Parametrage base'!$Z:$Z,MATCH($A158,'Parametrage base'!$AB:$AB,0)),"")</f>
        <v/>
      </c>
      <c r="K158" s="141" t="str">
        <f>IFERROR(INDEX('Parametrage base'!$AC:$AC,MATCH($A158,'Parametrage base'!$AE:$AE,0)),"")</f>
        <v/>
      </c>
      <c r="L158" s="153" t="str">
        <f>IFERROR(INDEX('Parametrage base'!$AF:$AF,MATCH($A158,'Parametrage base'!$AH:$AH,0)),"")</f>
        <v>PFMP MCCDR</v>
      </c>
      <c r="M158" s="153" t="str">
        <f>IFERROR(INDEX(Parametrage!$D:$D,MATCH(B158,Parametrage!$F:$F,0)),"")</f>
        <v/>
      </c>
      <c r="N158" s="153" t="str">
        <f>IFERROR(INDEX(Parametrage!$I:$I,MATCH(B158,Parametrage!$J:$J,0)),"")</f>
        <v/>
      </c>
      <c r="O158" s="154" t="str">
        <f>IFERROR(INDEX(Parametrage!$G:$G,MATCH(B158,Parametrage!$H:$H,0)),"")</f>
        <v/>
      </c>
      <c r="P158" s="155" t="str">
        <f>IFERROR(INDEX(Parametrage!$K:$K,MATCH(B158,Parametrage!$L:$L,0)),"")</f>
        <v/>
      </c>
      <c r="Q158" s="156"/>
      <c r="R158" s="153"/>
      <c r="S158" s="157"/>
      <c r="U158" s="150">
        <f t="shared" si="17"/>
        <v>26</v>
      </c>
      <c r="V158" s="151">
        <f t="shared" si="19"/>
        <v>45467</v>
      </c>
      <c r="W158" s="152" t="str">
        <f>+IFERROR(INDEX('Parametrage base'!$B:$B,MATCH(V158,'Parametrage base'!$C:$C,0)),"")</f>
        <v/>
      </c>
      <c r="X158" s="153" t="str">
        <f>IFERROR(INDEX('Parametrage base'!$H:$H,MATCH(U158,'Parametrage base'!$J:$J,0)),"")</f>
        <v>PFMP 1cuis</v>
      </c>
      <c r="Y158" s="153" t="str">
        <f>IFERROR(INDEX('Parametrage base'!$K:$K,MATCH($U158,'Parametrage base'!$M:$M,0)),"")</f>
        <v/>
      </c>
      <c r="Z158" s="153" t="str">
        <f>IFERROR(INDEX('Parametrage base'!$N:$N,MATCH($U158,'Parametrage base'!$P:$P,0)),"")</f>
        <v>PFMP 2pro1</v>
      </c>
      <c r="AA158" s="153" t="str">
        <f>IFERROR(INDEX('Parametrage base'!$Q:$Q,MATCH($U158,'Parametrage base'!$S:$S,0)),"")</f>
        <v>PFMP 2pro2</v>
      </c>
      <c r="AB158" s="153" t="str">
        <f>IFERROR(INDEX('Parametrage base'!$T:$T,MATCH($U158,'Parametrage base'!$V:$V,0)),"")</f>
        <v>PFMP 1pro1</v>
      </c>
      <c r="AC158" s="153" t="str">
        <f>IFERROR(INDEX('Parametrage base'!$W:$W,MATCH($U158,'Parametrage base'!$Y:$Y,0)),"")</f>
        <v>PFMP 1pro2</v>
      </c>
      <c r="AD158" s="153" t="str">
        <f>IFERROR(INDEX('Parametrage base'!$Z:$Z,MATCH($U158,'Parametrage base'!$AB:$AB,0)),"")</f>
        <v/>
      </c>
      <c r="AE158" s="153" t="str">
        <f>IFERROR(INDEX('Parametrage base'!$AC:$AC,MATCH($U158,'Parametrage base'!$AE:$AE,0)),"")</f>
        <v/>
      </c>
      <c r="AF158" s="153" t="str">
        <f>IFERROR(INDEX('Parametrage base'!$AF:$AF,MATCH($U158,'Parametrage base'!$AH:$AH,0)),"")</f>
        <v/>
      </c>
      <c r="AG158" s="153" t="str">
        <f>IFERROR(INDEX(Parametrage!$D:$D,MATCH(V158,Parametrage!$F:$F,0)),"")</f>
        <v/>
      </c>
      <c r="AH158" s="153" t="str">
        <f>IFERROR(INDEX(Parametrage!$I:$I,MATCH(V158,Parametrage!$J:$J,0)),"")</f>
        <v/>
      </c>
      <c r="AI158" s="154" t="str">
        <f>IFERROR(INDEX(Parametrage!$G:$G,MATCH(V158,Parametrage!$H:$H,0)),"")</f>
        <v/>
      </c>
      <c r="AJ158" s="155" t="str">
        <f>IFERROR(INDEX(Parametrage!$K:$K,MATCH(V158,Parametrage!$L:$L,0)),"")</f>
        <v/>
      </c>
    </row>
    <row r="159" spans="1:82" ht="17.45" customHeight="1" x14ac:dyDescent="0.2">
      <c r="A159" s="150">
        <f t="shared" si="16"/>
        <v>21</v>
      </c>
      <c r="B159" s="151">
        <f t="shared" si="18"/>
        <v>45437</v>
      </c>
      <c r="C159" s="152" t="str">
        <f>+IFERROR(INDEX('Parametrage base'!$B:$B,MATCH(B159,'Parametrage base'!$C:$C,0)),"")</f>
        <v/>
      </c>
      <c r="D159" s="153" t="str">
        <f>IFERROR(INDEX('Parametrage base'!H:H,MATCH(A159,'Parametrage base'!J:J,0)),"")</f>
        <v/>
      </c>
      <c r="E159" s="153" t="str">
        <f>IFERROR(INDEX('Parametrage base'!$K:$K,MATCH($A159,'Parametrage base'!$M:$M,0)),"")</f>
        <v/>
      </c>
      <c r="F159" s="153" t="str">
        <f>IFERROR(INDEX('Parametrage base'!$N:$N,MATCH($A159,'Parametrage base'!$P:$P,0)),"")</f>
        <v/>
      </c>
      <c r="G159" s="153" t="str">
        <f>IFERROR(INDEX('Parametrage base'!$Q:$Q,MATCH($A159,'Parametrage base'!$S:$S,0)),"")</f>
        <v/>
      </c>
      <c r="H159" s="153" t="str">
        <f>IFERROR(INDEX('Parametrage base'!$T:$T,MATCH($A159,'Parametrage base'!$V:$V,0)),"")</f>
        <v/>
      </c>
      <c r="I159" s="153" t="str">
        <f>IFERROR(INDEX('Parametrage base'!$W:$W,MATCH($A159,'Parametrage base'!$Y:$Y,0)),"")</f>
        <v/>
      </c>
      <c r="J159" s="153" t="str">
        <f>IFERROR(INDEX('Parametrage base'!$Z:$Z,MATCH($A159,'Parametrage base'!$AB:$AB,0)),"")</f>
        <v/>
      </c>
      <c r="K159" s="141" t="str">
        <f>IFERROR(INDEX('Parametrage base'!$AC:$AC,MATCH($A159,'Parametrage base'!$AE:$AE,0)),"")</f>
        <v/>
      </c>
      <c r="L159" s="153" t="str">
        <f>IFERROR(INDEX('Parametrage base'!$AF:$AF,MATCH($A159,'Parametrage base'!$AH:$AH,0)),"")</f>
        <v>PFMP MCCDR</v>
      </c>
      <c r="M159" s="153" t="str">
        <f>IFERROR(INDEX(Parametrage!$D:$D,MATCH(B159,Parametrage!$F:$F,0)),"")</f>
        <v/>
      </c>
      <c r="N159" s="153" t="str">
        <f>IFERROR(INDEX(Parametrage!$I:$I,MATCH(B159,Parametrage!$J:$J,0)),"")</f>
        <v/>
      </c>
      <c r="O159" s="154" t="str">
        <f>IFERROR(INDEX(Parametrage!$G:$G,MATCH(B159,Parametrage!$H:$H,0)),"")</f>
        <v/>
      </c>
      <c r="P159" s="155" t="str">
        <f>IFERROR(INDEX(Parametrage!$K:$K,MATCH(B159,Parametrage!$L:$L,0)),"")</f>
        <v/>
      </c>
      <c r="Q159" s="156"/>
      <c r="R159" s="153"/>
      <c r="S159" s="157"/>
      <c r="U159" s="150">
        <f t="shared" si="17"/>
        <v>26</v>
      </c>
      <c r="V159" s="151">
        <f t="shared" si="19"/>
        <v>45468</v>
      </c>
      <c r="W159" s="152" t="str">
        <f>+IFERROR(INDEX('Parametrage base'!$B:$B,MATCH(V159,'Parametrage base'!$C:$C,0)),"")</f>
        <v/>
      </c>
      <c r="X159" s="153" t="str">
        <f>IFERROR(INDEX('Parametrage base'!$H:$H,MATCH(U159,'Parametrage base'!$J:$J,0)),"")</f>
        <v>PFMP 1cuis</v>
      </c>
      <c r="Y159" s="153" t="str">
        <f>IFERROR(INDEX('Parametrage base'!$K:$K,MATCH($U159,'Parametrage base'!$M:$M,0)),"")</f>
        <v/>
      </c>
      <c r="Z159" s="153" t="str">
        <f>IFERROR(INDEX('Parametrage base'!$N:$N,MATCH($U159,'Parametrage base'!$P:$P,0)),"")</f>
        <v>PFMP 2pro1</v>
      </c>
      <c r="AA159" s="153" t="str">
        <f>IFERROR(INDEX('Parametrage base'!$Q:$Q,MATCH($U159,'Parametrage base'!$S:$S,0)),"")</f>
        <v>PFMP 2pro2</v>
      </c>
      <c r="AB159" s="153" t="str">
        <f>IFERROR(INDEX('Parametrage base'!$T:$T,MATCH($U159,'Parametrage base'!$V:$V,0)),"")</f>
        <v>PFMP 1pro1</v>
      </c>
      <c r="AC159" s="153" t="str">
        <f>IFERROR(INDEX('Parametrage base'!$W:$W,MATCH($U159,'Parametrage base'!$Y:$Y,0)),"")</f>
        <v>PFMP 1pro2</v>
      </c>
      <c r="AD159" s="153" t="str">
        <f>IFERROR(INDEX('Parametrage base'!$Z:$Z,MATCH($U159,'Parametrage base'!$AB:$AB,0)),"")</f>
        <v/>
      </c>
      <c r="AE159" s="153" t="str">
        <f>IFERROR(INDEX('Parametrage base'!$AC:$AC,MATCH($U159,'Parametrage base'!$AE:$AE,0)),"")</f>
        <v/>
      </c>
      <c r="AF159" s="153" t="str">
        <f>IFERROR(INDEX('Parametrage base'!$AF:$AF,MATCH($U159,'Parametrage base'!$AH:$AH,0)),"")</f>
        <v/>
      </c>
      <c r="AG159" s="153" t="str">
        <f>IFERROR(INDEX(Parametrage!$D:$D,MATCH(V159,Parametrage!$F:$F,0)),"")</f>
        <v/>
      </c>
      <c r="AH159" s="153" t="str">
        <f>IFERROR(INDEX(Parametrage!$I:$I,MATCH(V159,Parametrage!$J:$J,0)),"")</f>
        <v/>
      </c>
      <c r="AI159" s="154" t="str">
        <f>IFERROR(INDEX(Parametrage!$G:$G,MATCH(V159,Parametrage!$H:$H,0)),"")</f>
        <v/>
      </c>
      <c r="AJ159" s="155" t="str">
        <f>IFERROR(INDEX(Parametrage!$K:$K,MATCH(V159,Parametrage!$L:$L,0)),"")</f>
        <v/>
      </c>
    </row>
    <row r="160" spans="1:82" ht="17.45" customHeight="1" x14ac:dyDescent="0.2">
      <c r="A160" s="150">
        <f t="shared" si="16"/>
        <v>21</v>
      </c>
      <c r="B160" s="151">
        <f t="shared" si="18"/>
        <v>45438</v>
      </c>
      <c r="C160" s="152" t="str">
        <f>+IFERROR(INDEX('Parametrage base'!$B:$B,MATCH(B160,'Parametrage base'!$C:$C,0)),"")</f>
        <v/>
      </c>
      <c r="D160" s="153" t="str">
        <f>IFERROR(INDEX('Parametrage base'!H:H,MATCH(A160,'Parametrage base'!J:J,0)),"")</f>
        <v/>
      </c>
      <c r="E160" s="153" t="str">
        <f>IFERROR(INDEX('Parametrage base'!$K:$K,MATCH($A160,'Parametrage base'!$M:$M,0)),"")</f>
        <v/>
      </c>
      <c r="F160" s="153" t="str">
        <f>IFERROR(INDEX('Parametrage base'!$N:$N,MATCH($A160,'Parametrage base'!$P:$P,0)),"")</f>
        <v/>
      </c>
      <c r="G160" s="153" t="str">
        <f>IFERROR(INDEX('Parametrage base'!$Q:$Q,MATCH($A160,'Parametrage base'!$S:$S,0)),"")</f>
        <v/>
      </c>
      <c r="H160" s="153" t="str">
        <f>IFERROR(INDEX('Parametrage base'!$T:$T,MATCH($A160,'Parametrage base'!$V:$V,0)),"")</f>
        <v/>
      </c>
      <c r="I160" s="153" t="str">
        <f>IFERROR(INDEX('Parametrage base'!$W:$W,MATCH($A160,'Parametrage base'!$Y:$Y,0)),"")</f>
        <v/>
      </c>
      <c r="J160" s="153" t="str">
        <f>IFERROR(INDEX('Parametrage base'!$Z:$Z,MATCH($A160,'Parametrage base'!$AB:$AB,0)),"")</f>
        <v/>
      </c>
      <c r="K160" s="141" t="str">
        <f>IFERROR(INDEX('Parametrage base'!$AC:$AC,MATCH($A160,'Parametrage base'!$AE:$AE,0)),"")</f>
        <v/>
      </c>
      <c r="L160" s="153" t="str">
        <f>IFERROR(INDEX('Parametrage base'!$AF:$AF,MATCH($A160,'Parametrage base'!$AH:$AH,0)),"")</f>
        <v>PFMP MCCDR</v>
      </c>
      <c r="M160" s="153" t="str">
        <f>IFERROR(INDEX(Parametrage!$D:$D,MATCH(B160,Parametrage!$F:$F,0)),"")</f>
        <v/>
      </c>
      <c r="N160" s="153" t="str">
        <f>IFERROR(INDEX(Parametrage!$I:$I,MATCH(B160,Parametrage!$J:$J,0)),"")</f>
        <v/>
      </c>
      <c r="O160" s="154" t="str">
        <f>IFERROR(INDEX(Parametrage!$G:$G,MATCH(B160,Parametrage!$H:$H,0)),"")</f>
        <v/>
      </c>
      <c r="P160" s="155" t="str">
        <f>IFERROR(INDEX(Parametrage!$K:$K,MATCH(B160,Parametrage!$L:$L,0)),"")</f>
        <v/>
      </c>
      <c r="Q160" s="156"/>
      <c r="R160" s="153"/>
      <c r="S160" s="157"/>
      <c r="U160" s="150">
        <f t="shared" si="17"/>
        <v>26</v>
      </c>
      <c r="V160" s="151">
        <f t="shared" si="19"/>
        <v>45469</v>
      </c>
      <c r="W160" s="152" t="str">
        <f>+IFERROR(INDEX('Parametrage base'!$B:$B,MATCH(V160,'Parametrage base'!$C:$C,0)),"")</f>
        <v/>
      </c>
      <c r="X160" s="153" t="str">
        <f>IFERROR(INDEX('Parametrage base'!$H:$H,MATCH(U160,'Parametrage base'!$J:$J,0)),"")</f>
        <v>PFMP 1cuis</v>
      </c>
      <c r="Y160" s="153" t="str">
        <f>IFERROR(INDEX('Parametrage base'!$K:$K,MATCH($U160,'Parametrage base'!$M:$M,0)),"")</f>
        <v/>
      </c>
      <c r="Z160" s="153" t="str">
        <f>IFERROR(INDEX('Parametrage base'!$N:$N,MATCH($U160,'Parametrage base'!$P:$P,0)),"")</f>
        <v>PFMP 2pro1</v>
      </c>
      <c r="AA160" s="153" t="str">
        <f>IFERROR(INDEX('Parametrage base'!$Q:$Q,MATCH($U160,'Parametrage base'!$S:$S,0)),"")</f>
        <v>PFMP 2pro2</v>
      </c>
      <c r="AB160" s="153" t="str">
        <f>IFERROR(INDEX('Parametrage base'!$T:$T,MATCH($U160,'Parametrage base'!$V:$V,0)),"")</f>
        <v>PFMP 1pro1</v>
      </c>
      <c r="AC160" s="153" t="str">
        <f>IFERROR(INDEX('Parametrage base'!$W:$W,MATCH($U160,'Parametrage base'!$Y:$Y,0)),"")</f>
        <v>PFMP 1pro2</v>
      </c>
      <c r="AD160" s="153" t="str">
        <f>IFERROR(INDEX('Parametrage base'!$Z:$Z,MATCH($U160,'Parametrage base'!$AB:$AB,0)),"")</f>
        <v/>
      </c>
      <c r="AE160" s="153" t="str">
        <f>IFERROR(INDEX('Parametrage base'!$AC:$AC,MATCH($U160,'Parametrage base'!$AE:$AE,0)),"")</f>
        <v/>
      </c>
      <c r="AF160" s="153" t="str">
        <f>IFERROR(INDEX('Parametrage base'!$AF:$AF,MATCH($U160,'Parametrage base'!$AH:$AH,0)),"")</f>
        <v/>
      </c>
      <c r="AG160" s="153" t="str">
        <f>IFERROR(INDEX(Parametrage!$D:$D,MATCH(V160,Parametrage!$F:$F,0)),"")</f>
        <v/>
      </c>
      <c r="AH160" s="153" t="str">
        <f>IFERROR(INDEX(Parametrage!$I:$I,MATCH(V160,Parametrage!$J:$J,0)),"")</f>
        <v/>
      </c>
      <c r="AI160" s="154" t="str">
        <f>IFERROR(INDEX(Parametrage!$G:$G,MATCH(V160,Parametrage!$H:$H,0)),"")</f>
        <v/>
      </c>
      <c r="AJ160" s="155" t="str">
        <f>IFERROR(INDEX(Parametrage!$K:$K,MATCH(V160,Parametrage!$L:$L,0)),"")</f>
        <v/>
      </c>
    </row>
    <row r="161" spans="1:36" ht="17.45" customHeight="1" x14ac:dyDescent="0.2">
      <c r="A161" s="150">
        <f t="shared" si="16"/>
        <v>22</v>
      </c>
      <c r="B161" s="151">
        <f t="shared" si="18"/>
        <v>45439</v>
      </c>
      <c r="C161" s="152" t="str">
        <f>+IFERROR(INDEX('Parametrage base'!$B:$B,MATCH(B161,'Parametrage base'!$C:$C,0)),"")</f>
        <v/>
      </c>
      <c r="D161" s="153" t="str">
        <f>IFERROR(INDEX('Parametrage base'!H:H,MATCH(A161,'Parametrage base'!J:J,0)),"")</f>
        <v/>
      </c>
      <c r="E161" s="153" t="str">
        <f>IFERROR(INDEX('Parametrage base'!$K:$K,MATCH($A161,'Parametrage base'!$M:$M,0)),"")</f>
        <v/>
      </c>
      <c r="F161" s="153" t="str">
        <f>IFERROR(INDEX('Parametrage base'!$N:$N,MATCH($A161,'Parametrage base'!$P:$P,0)),"")</f>
        <v/>
      </c>
      <c r="G161" s="153" t="str">
        <f>IFERROR(INDEX('Parametrage base'!$Q:$Q,MATCH($A161,'Parametrage base'!$S:$S,0)),"")</f>
        <v/>
      </c>
      <c r="H161" s="153" t="str">
        <f>IFERROR(INDEX('Parametrage base'!$T:$T,MATCH($A161,'Parametrage base'!$V:$V,0)),"")</f>
        <v/>
      </c>
      <c r="I161" s="153" t="str">
        <f>IFERROR(INDEX('Parametrage base'!$W:$W,MATCH($A161,'Parametrage base'!$Y:$Y,0)),"")</f>
        <v/>
      </c>
      <c r="J161" s="153" t="str">
        <f>IFERROR(INDEX('Parametrage base'!$Z:$Z,MATCH($A161,'Parametrage base'!$AB:$AB,0)),"")</f>
        <v/>
      </c>
      <c r="K161" s="141" t="str">
        <f>IFERROR(INDEX('Parametrage base'!$AC:$AC,MATCH($A161,'Parametrage base'!$AE:$AE,0)),"")</f>
        <v/>
      </c>
      <c r="L161" s="153" t="str">
        <f>IFERROR(INDEX('Parametrage base'!$AF:$AF,MATCH($A161,'Parametrage base'!$AH:$AH,0)),"")</f>
        <v/>
      </c>
      <c r="M161" s="153" t="str">
        <f>IFERROR(INDEX(Parametrage!$D:$D,MATCH(B161,Parametrage!$F:$F,0)),"")</f>
        <v/>
      </c>
      <c r="N161" s="153" t="str">
        <f>IFERROR(INDEX(Parametrage!$I:$I,MATCH(B161,Parametrage!$J:$J,0)),"")</f>
        <v>Retour convention 2pro2</v>
      </c>
      <c r="O161" s="154" t="str">
        <f>IFERROR(INDEX(Parametrage!$G:$G,MATCH(B161,Parametrage!$H:$H,0)),"")</f>
        <v/>
      </c>
      <c r="P161" s="155" t="str">
        <f>IFERROR(INDEX(Parametrage!$K:$K,MATCH(B161,Parametrage!$L:$L,0)),"")</f>
        <v/>
      </c>
      <c r="Q161" s="156"/>
      <c r="R161" s="153"/>
      <c r="S161" s="157"/>
      <c r="U161" s="150">
        <f t="shared" si="17"/>
        <v>26</v>
      </c>
      <c r="V161" s="151">
        <f t="shared" si="19"/>
        <v>45470</v>
      </c>
      <c r="W161" s="152" t="str">
        <f>+IFERROR(INDEX('Parametrage base'!$B:$B,MATCH(V161,'Parametrage base'!$C:$C,0)),"")</f>
        <v/>
      </c>
      <c r="X161" s="153" t="str">
        <f>IFERROR(INDEX('Parametrage base'!$H:$H,MATCH(U161,'Parametrage base'!$J:$J,0)),"")</f>
        <v>PFMP 1cuis</v>
      </c>
      <c r="Y161" s="153" t="str">
        <f>IFERROR(INDEX('Parametrage base'!$K:$K,MATCH($U161,'Parametrage base'!$M:$M,0)),"")</f>
        <v/>
      </c>
      <c r="Z161" s="153" t="str">
        <f>IFERROR(INDEX('Parametrage base'!$N:$N,MATCH($U161,'Parametrage base'!$P:$P,0)),"")</f>
        <v>PFMP 2pro1</v>
      </c>
      <c r="AA161" s="153" t="str">
        <f>IFERROR(INDEX('Parametrage base'!$Q:$Q,MATCH($U161,'Parametrage base'!$S:$S,0)),"")</f>
        <v>PFMP 2pro2</v>
      </c>
      <c r="AB161" s="153" t="str">
        <f>IFERROR(INDEX('Parametrage base'!$T:$T,MATCH($U161,'Parametrage base'!$V:$V,0)),"")</f>
        <v>PFMP 1pro1</v>
      </c>
      <c r="AC161" s="153" t="str">
        <f>IFERROR(INDEX('Parametrage base'!$W:$W,MATCH($U161,'Parametrage base'!$Y:$Y,0)),"")</f>
        <v>PFMP 1pro2</v>
      </c>
      <c r="AD161" s="153" t="str">
        <f>IFERROR(INDEX('Parametrage base'!$Z:$Z,MATCH($U161,'Parametrage base'!$AB:$AB,0)),"")</f>
        <v/>
      </c>
      <c r="AE161" s="153" t="str">
        <f>IFERROR(INDEX('Parametrage base'!$AC:$AC,MATCH($U161,'Parametrage base'!$AE:$AE,0)),"")</f>
        <v/>
      </c>
      <c r="AF161" s="153" t="str">
        <f>IFERROR(INDEX('Parametrage base'!$AF:$AF,MATCH($U161,'Parametrage base'!$AH:$AH,0)),"")</f>
        <v/>
      </c>
      <c r="AG161" s="153" t="str">
        <f>IFERROR(INDEX(Parametrage!$D:$D,MATCH(V161,Parametrage!$F:$F,0)),"")</f>
        <v/>
      </c>
      <c r="AH161" s="153" t="str">
        <f>IFERROR(INDEX(Parametrage!$I:$I,MATCH(V161,Parametrage!$J:$J,0)),"")</f>
        <v/>
      </c>
      <c r="AI161" s="154" t="str">
        <f>IFERROR(INDEX(Parametrage!$G:$G,MATCH(V161,Parametrage!$H:$H,0)),"")</f>
        <v/>
      </c>
      <c r="AJ161" s="155" t="str">
        <f>IFERROR(INDEX(Parametrage!$K:$K,MATCH(V161,Parametrage!$L:$L,0)),"")</f>
        <v/>
      </c>
    </row>
    <row r="162" spans="1:36" ht="17.45" customHeight="1" x14ac:dyDescent="0.2">
      <c r="A162" s="150">
        <f t="shared" si="16"/>
        <v>22</v>
      </c>
      <c r="B162" s="151">
        <f t="shared" si="18"/>
        <v>45440</v>
      </c>
      <c r="C162" s="152" t="str">
        <f>+IFERROR(INDEX('Parametrage base'!$B:$B,MATCH(B162,'Parametrage base'!$C:$C,0)),"")</f>
        <v/>
      </c>
      <c r="D162" s="153" t="str">
        <f>IFERROR(INDEX('Parametrage base'!H:H,MATCH(A162,'Parametrage base'!J:J,0)),"")</f>
        <v/>
      </c>
      <c r="E162" s="153" t="str">
        <f>IFERROR(INDEX('Parametrage base'!$K:$K,MATCH($A162,'Parametrage base'!$M:$M,0)),"")</f>
        <v/>
      </c>
      <c r="F162" s="153" t="str">
        <f>IFERROR(INDEX('Parametrage base'!$N:$N,MATCH($A162,'Parametrage base'!$P:$P,0)),"")</f>
        <v/>
      </c>
      <c r="G162" s="153" t="str">
        <f>IFERROR(INDEX('Parametrage base'!$Q:$Q,MATCH($A162,'Parametrage base'!$S:$S,0)),"")</f>
        <v/>
      </c>
      <c r="H162" s="153" t="str">
        <f>IFERROR(INDEX('Parametrage base'!$T:$T,MATCH($A162,'Parametrage base'!$V:$V,0)),"")</f>
        <v/>
      </c>
      <c r="I162" s="153" t="str">
        <f>IFERROR(INDEX('Parametrage base'!$W:$W,MATCH($A162,'Parametrage base'!$Y:$Y,0)),"")</f>
        <v/>
      </c>
      <c r="J162" s="153" t="str">
        <f>IFERROR(INDEX('Parametrage base'!$Z:$Z,MATCH($A162,'Parametrage base'!$AB:$AB,0)),"")</f>
        <v/>
      </c>
      <c r="K162" s="141" t="str">
        <f>IFERROR(INDEX('Parametrage base'!$AC:$AC,MATCH($A162,'Parametrage base'!$AE:$AE,0)),"")</f>
        <v/>
      </c>
      <c r="L162" s="153" t="str">
        <f>IFERROR(INDEX('Parametrage base'!$AF:$AF,MATCH($A162,'Parametrage base'!$AH:$AH,0)),"")</f>
        <v/>
      </c>
      <c r="M162" s="153" t="str">
        <f>IFERROR(INDEX(Parametrage!$D:$D,MATCH(B162,Parametrage!$F:$F,0)),"")</f>
        <v/>
      </c>
      <c r="N162" s="153" t="str">
        <f>IFERROR(INDEX(Parametrage!$I:$I,MATCH(B162,Parametrage!$J:$J,0)),"")</f>
        <v/>
      </c>
      <c r="O162" s="154" t="str">
        <f>IFERROR(INDEX(Parametrage!$G:$G,MATCH(B162,Parametrage!$H:$H,0)),"")</f>
        <v/>
      </c>
      <c r="P162" s="155" t="str">
        <f>IFERROR(INDEX(Parametrage!$K:$K,MATCH(B162,Parametrage!$L:$L,0)),"")</f>
        <v/>
      </c>
      <c r="Q162" s="156"/>
      <c r="R162" s="153"/>
      <c r="S162" s="157"/>
      <c r="U162" s="150">
        <f t="shared" si="17"/>
        <v>26</v>
      </c>
      <c r="V162" s="151">
        <f t="shared" si="19"/>
        <v>45471</v>
      </c>
      <c r="W162" s="152" t="str">
        <f>+IFERROR(INDEX('Parametrage base'!$B:$B,MATCH(V162,'Parametrage base'!$C:$C,0)),"")</f>
        <v/>
      </c>
      <c r="X162" s="153" t="str">
        <f>IFERROR(INDEX('Parametrage base'!$H:$H,MATCH(U162,'Parametrage base'!$J:$J,0)),"")</f>
        <v>PFMP 1cuis</v>
      </c>
      <c r="Y162" s="153" t="str">
        <f>IFERROR(INDEX('Parametrage base'!$K:$K,MATCH($U162,'Parametrage base'!$M:$M,0)),"")</f>
        <v/>
      </c>
      <c r="Z162" s="153" t="str">
        <f>IFERROR(INDEX('Parametrage base'!$N:$N,MATCH($U162,'Parametrage base'!$P:$P,0)),"")</f>
        <v>PFMP 2pro1</v>
      </c>
      <c r="AA162" s="153" t="str">
        <f>IFERROR(INDEX('Parametrage base'!$Q:$Q,MATCH($U162,'Parametrage base'!$S:$S,0)),"")</f>
        <v>PFMP 2pro2</v>
      </c>
      <c r="AB162" s="153" t="str">
        <f>IFERROR(INDEX('Parametrage base'!$T:$T,MATCH($U162,'Parametrage base'!$V:$V,0)),"")</f>
        <v>PFMP 1pro1</v>
      </c>
      <c r="AC162" s="153" t="str">
        <f>IFERROR(INDEX('Parametrage base'!$W:$W,MATCH($U162,'Parametrage base'!$Y:$Y,0)),"")</f>
        <v>PFMP 1pro2</v>
      </c>
      <c r="AD162" s="153" t="str">
        <f>IFERROR(INDEX('Parametrage base'!$Z:$Z,MATCH($U162,'Parametrage base'!$AB:$AB,0)),"")</f>
        <v/>
      </c>
      <c r="AE162" s="153" t="str">
        <f>IFERROR(INDEX('Parametrage base'!$AC:$AC,MATCH($U162,'Parametrage base'!$AE:$AE,0)),"")</f>
        <v/>
      </c>
      <c r="AF162" s="153" t="str">
        <f>IFERROR(INDEX('Parametrage base'!$AF:$AF,MATCH($U162,'Parametrage base'!$AH:$AH,0)),"")</f>
        <v/>
      </c>
      <c r="AG162" s="153" t="str">
        <f>IFERROR(INDEX(Parametrage!$D:$D,MATCH(V162,Parametrage!$F:$F,0)),"")</f>
        <v/>
      </c>
      <c r="AH162" s="153" t="str">
        <f>IFERROR(INDEX(Parametrage!$I:$I,MATCH(V162,Parametrage!$J:$J,0)),"")</f>
        <v/>
      </c>
      <c r="AI162" s="154" t="str">
        <f>IFERROR(INDEX(Parametrage!$G:$G,MATCH(V162,Parametrage!$H:$H,0)),"")</f>
        <v/>
      </c>
      <c r="AJ162" s="155" t="str">
        <f>IFERROR(INDEX(Parametrage!$K:$K,MATCH(V162,Parametrage!$L:$L,0)),"")</f>
        <v/>
      </c>
    </row>
    <row r="163" spans="1:36" ht="17.45" customHeight="1" x14ac:dyDescent="0.2">
      <c r="A163" s="150">
        <f t="shared" si="16"/>
        <v>22</v>
      </c>
      <c r="B163" s="151">
        <f t="shared" si="18"/>
        <v>45441</v>
      </c>
      <c r="C163" s="152" t="str">
        <f>+IFERROR(INDEX('Parametrage base'!$B:$B,MATCH(B163,'Parametrage base'!$C:$C,0)),"")</f>
        <v/>
      </c>
      <c r="D163" s="153" t="str">
        <f>IFERROR(INDEX('Parametrage base'!H:H,MATCH(A163,'Parametrage base'!J:J,0)),"")</f>
        <v/>
      </c>
      <c r="E163" s="153" t="str">
        <f>IFERROR(INDEX('Parametrage base'!$K:$K,MATCH($A163,'Parametrage base'!$M:$M,0)),"")</f>
        <v/>
      </c>
      <c r="F163" s="153" t="str">
        <f>IFERROR(INDEX('Parametrage base'!$N:$N,MATCH($A163,'Parametrage base'!$P:$P,0)),"")</f>
        <v/>
      </c>
      <c r="G163" s="153" t="str">
        <f>IFERROR(INDEX('Parametrage base'!$Q:$Q,MATCH($A163,'Parametrage base'!$S:$S,0)),"")</f>
        <v/>
      </c>
      <c r="H163" s="153" t="str">
        <f>IFERROR(INDEX('Parametrage base'!$T:$T,MATCH($A163,'Parametrage base'!$V:$V,0)),"")</f>
        <v/>
      </c>
      <c r="I163" s="153" t="str">
        <f>IFERROR(INDEX('Parametrage base'!$W:$W,MATCH($A163,'Parametrage base'!$Y:$Y,0)),"")</f>
        <v/>
      </c>
      <c r="J163" s="153" t="str">
        <f>IFERROR(INDEX('Parametrage base'!$Z:$Z,MATCH($A163,'Parametrage base'!$AB:$AB,0)),"")</f>
        <v/>
      </c>
      <c r="K163" s="141" t="str">
        <f>IFERROR(INDEX('Parametrage base'!$AC:$AC,MATCH($A163,'Parametrage base'!$AE:$AE,0)),"")</f>
        <v/>
      </c>
      <c r="L163" s="153" t="str">
        <f>IFERROR(INDEX('Parametrage base'!$AF:$AF,MATCH($A163,'Parametrage base'!$AH:$AH,0)),"")</f>
        <v/>
      </c>
      <c r="M163" s="153" t="str">
        <f>IFERROR(INDEX(Parametrage!$D:$D,MATCH(B163,Parametrage!$F:$F,0)),"")</f>
        <v/>
      </c>
      <c r="N163" s="153" t="str">
        <f>IFERROR(INDEX(Parametrage!$I:$I,MATCH(B163,Parametrage!$J:$J,0)),"")</f>
        <v/>
      </c>
      <c r="O163" s="154" t="str">
        <f>IFERROR(INDEX(Parametrage!$G:$G,MATCH(B163,Parametrage!$H:$H,0)),"")</f>
        <v/>
      </c>
      <c r="P163" s="155" t="str">
        <f>IFERROR(INDEX(Parametrage!$K:$K,MATCH(B163,Parametrage!$L:$L,0)),"")</f>
        <v/>
      </c>
      <c r="Q163" s="156"/>
      <c r="R163" s="153"/>
      <c r="S163" s="157"/>
      <c r="U163" s="150">
        <f t="shared" si="17"/>
        <v>26</v>
      </c>
      <c r="V163" s="151">
        <f t="shared" si="19"/>
        <v>45472</v>
      </c>
      <c r="W163" s="152" t="str">
        <f>+IFERROR(INDEX('Parametrage base'!$B:$B,MATCH(V163,'Parametrage base'!$C:$C,0)),"")</f>
        <v/>
      </c>
      <c r="X163" s="153" t="str">
        <f>IFERROR(INDEX('Parametrage base'!$H:$H,MATCH(U163,'Parametrage base'!$J:$J,0)),"")</f>
        <v>PFMP 1cuis</v>
      </c>
      <c r="Y163" s="153" t="str">
        <f>IFERROR(INDEX('Parametrage base'!$K:$K,MATCH($U163,'Parametrage base'!$M:$M,0)),"")</f>
        <v/>
      </c>
      <c r="Z163" s="153" t="str">
        <f>IFERROR(INDEX('Parametrage base'!$N:$N,MATCH($U163,'Parametrage base'!$P:$P,0)),"")</f>
        <v>PFMP 2pro1</v>
      </c>
      <c r="AA163" s="153" t="str">
        <f>IFERROR(INDEX('Parametrage base'!$Q:$Q,MATCH($U163,'Parametrage base'!$S:$S,0)),"")</f>
        <v>PFMP 2pro2</v>
      </c>
      <c r="AB163" s="153" t="str">
        <f>IFERROR(INDEX('Parametrage base'!$T:$T,MATCH($U163,'Parametrage base'!$V:$V,0)),"")</f>
        <v>PFMP 1pro1</v>
      </c>
      <c r="AC163" s="153" t="str">
        <f>IFERROR(INDEX('Parametrage base'!$W:$W,MATCH($U163,'Parametrage base'!$Y:$Y,0)),"")</f>
        <v>PFMP 1pro2</v>
      </c>
      <c r="AD163" s="153" t="str">
        <f>IFERROR(INDEX('Parametrage base'!$Z:$Z,MATCH($U163,'Parametrage base'!$AB:$AB,0)),"")</f>
        <v/>
      </c>
      <c r="AE163" s="153" t="str">
        <f>IFERROR(INDEX('Parametrage base'!$AC:$AC,MATCH($U163,'Parametrage base'!$AE:$AE,0)),"")</f>
        <v/>
      </c>
      <c r="AF163" s="153" t="str">
        <f>IFERROR(INDEX('Parametrage base'!$AF:$AF,MATCH($U163,'Parametrage base'!$AH:$AH,0)),"")</f>
        <v/>
      </c>
      <c r="AG163" s="153" t="str">
        <f>IFERROR(INDEX(Parametrage!$D:$D,MATCH(V163,Parametrage!$F:$F,0)),"")</f>
        <v/>
      </c>
      <c r="AH163" s="153" t="str">
        <f>IFERROR(INDEX(Parametrage!$I:$I,MATCH(V163,Parametrage!$J:$J,0)),"")</f>
        <v/>
      </c>
      <c r="AI163" s="154" t="str">
        <f>IFERROR(INDEX(Parametrage!$G:$G,MATCH(V163,Parametrage!$H:$H,0)),"")</f>
        <v/>
      </c>
      <c r="AJ163" s="155" t="str">
        <f>IFERROR(INDEX(Parametrage!$K:$K,MATCH(V163,Parametrage!$L:$L,0)),"")</f>
        <v/>
      </c>
    </row>
    <row r="164" spans="1:36" ht="17.45" customHeight="1" x14ac:dyDescent="0.2">
      <c r="A164" s="150">
        <f t="shared" si="16"/>
        <v>22</v>
      </c>
      <c r="B164" s="151">
        <f t="shared" si="18"/>
        <v>45442</v>
      </c>
      <c r="C164" s="152" t="str">
        <f>+IFERROR(INDEX('Parametrage base'!$B:$B,MATCH(B164,'Parametrage base'!$C:$C,0)),"")</f>
        <v/>
      </c>
      <c r="D164" s="153" t="str">
        <f>IFERROR(INDEX('Parametrage base'!H:H,MATCH(A164,'Parametrage base'!J:J,0)),"")</f>
        <v/>
      </c>
      <c r="E164" s="153" t="str">
        <f>IFERROR(INDEX('Parametrage base'!$K:$K,MATCH($A164,'Parametrage base'!$M:$M,0)),"")</f>
        <v/>
      </c>
      <c r="F164" s="153" t="str">
        <f>IFERROR(INDEX('Parametrage base'!$N:$N,MATCH($A164,'Parametrage base'!$P:$P,0)),"")</f>
        <v/>
      </c>
      <c r="G164" s="153" t="str">
        <f>IFERROR(INDEX('Parametrage base'!$Q:$Q,MATCH($A164,'Parametrage base'!$S:$S,0)),"")</f>
        <v/>
      </c>
      <c r="H164" s="153" t="str">
        <f>IFERROR(INDEX('Parametrage base'!$T:$T,MATCH($A164,'Parametrage base'!$V:$V,0)),"")</f>
        <v/>
      </c>
      <c r="I164" s="153" t="str">
        <f>IFERROR(INDEX('Parametrage base'!$W:$W,MATCH($A164,'Parametrage base'!$Y:$Y,0)),"")</f>
        <v/>
      </c>
      <c r="J164" s="153" t="str">
        <f>IFERROR(INDEX('Parametrage base'!$Z:$Z,MATCH($A164,'Parametrage base'!$AB:$AB,0)),"")</f>
        <v/>
      </c>
      <c r="K164" s="141" t="str">
        <f>IFERROR(INDEX('Parametrage base'!$AC:$AC,MATCH($A164,'Parametrage base'!$AE:$AE,0)),"")</f>
        <v/>
      </c>
      <c r="L164" s="153" t="str">
        <f>IFERROR(INDEX('Parametrage base'!$AF:$AF,MATCH($A164,'Parametrage base'!$AH:$AH,0)),"")</f>
        <v/>
      </c>
      <c r="M164" s="153" t="str">
        <f>IFERROR(INDEX(Parametrage!$D:$D,MATCH(B164,Parametrage!$F:$F,0)),"")</f>
        <v/>
      </c>
      <c r="N164" s="153" t="str">
        <f>IFERROR(INDEX(Parametrage!$I:$I,MATCH(B164,Parametrage!$J:$J,0)),"")</f>
        <v/>
      </c>
      <c r="O164" s="154" t="str">
        <f>IFERROR(INDEX(Parametrage!$G:$G,MATCH(B164,Parametrage!$H:$H,0)),"")</f>
        <v/>
      </c>
      <c r="P164" s="155" t="str">
        <f>IFERROR(INDEX(Parametrage!$K:$K,MATCH(B164,Parametrage!$L:$L,0)),"")</f>
        <v/>
      </c>
      <c r="Q164" s="156"/>
      <c r="R164" s="153"/>
      <c r="S164" s="157"/>
      <c r="U164" s="150">
        <f t="shared" si="17"/>
        <v>26</v>
      </c>
      <c r="V164" s="151">
        <f t="shared" si="19"/>
        <v>45473</v>
      </c>
      <c r="W164" s="152" t="str">
        <f>+IFERROR(INDEX('Parametrage base'!$B:$B,MATCH(V164,'Parametrage base'!$C:$C,0)),"")</f>
        <v/>
      </c>
      <c r="X164" s="153" t="str">
        <f>IFERROR(INDEX('Parametrage base'!$H:$H,MATCH(U164,'Parametrage base'!$J:$J,0)),"")</f>
        <v>PFMP 1cuis</v>
      </c>
      <c r="Y164" s="153" t="str">
        <f>IFERROR(INDEX('Parametrage base'!$K:$K,MATCH($U164,'Parametrage base'!$M:$M,0)),"")</f>
        <v/>
      </c>
      <c r="Z164" s="153" t="str">
        <f>IFERROR(INDEX('Parametrage base'!$N:$N,MATCH($U164,'Parametrage base'!$P:$P,0)),"")</f>
        <v>PFMP 2pro1</v>
      </c>
      <c r="AA164" s="153" t="str">
        <f>IFERROR(INDEX('Parametrage base'!$Q:$Q,MATCH($U164,'Parametrage base'!$S:$S,0)),"")</f>
        <v>PFMP 2pro2</v>
      </c>
      <c r="AB164" s="153" t="str">
        <f>IFERROR(INDEX('Parametrage base'!$T:$T,MATCH($U164,'Parametrage base'!$V:$V,0)),"")</f>
        <v>PFMP 1pro1</v>
      </c>
      <c r="AC164" s="153" t="str">
        <f>IFERROR(INDEX('Parametrage base'!$W:$W,MATCH($U164,'Parametrage base'!$Y:$Y,0)),"")</f>
        <v>PFMP 1pro2</v>
      </c>
      <c r="AD164" s="153" t="str">
        <f>IFERROR(INDEX('Parametrage base'!$Z:$Z,MATCH($U164,'Parametrage base'!$AB:$AB,0)),"")</f>
        <v/>
      </c>
      <c r="AE164" s="153" t="str">
        <f>IFERROR(INDEX('Parametrage base'!$AC:$AC,MATCH($U164,'Parametrage base'!$AE:$AE,0)),"")</f>
        <v/>
      </c>
      <c r="AF164" s="153" t="str">
        <f>IFERROR(INDEX('Parametrage base'!$AF:$AF,MATCH($U164,'Parametrage base'!$AH:$AH,0)),"")</f>
        <v/>
      </c>
      <c r="AG164" s="153" t="str">
        <f>IFERROR(INDEX(Parametrage!$D:$D,MATCH(V164,Parametrage!$F:$F,0)),"")</f>
        <v/>
      </c>
      <c r="AH164" s="153" t="str">
        <f>IFERROR(INDEX(Parametrage!$I:$I,MATCH(V164,Parametrage!$J:$J,0)),"")</f>
        <v/>
      </c>
      <c r="AI164" s="154" t="str">
        <f>IFERROR(INDEX(Parametrage!$G:$G,MATCH(V164,Parametrage!$H:$H,0)),"")</f>
        <v/>
      </c>
      <c r="AJ164" s="155" t="str">
        <f>IFERROR(INDEX(Parametrage!$K:$K,MATCH(V164,Parametrage!$L:$L,0)),"")</f>
        <v/>
      </c>
    </row>
    <row r="165" spans="1:36" ht="17.45" customHeight="1" thickBot="1" x14ac:dyDescent="0.25">
      <c r="A165" s="161">
        <f t="shared" si="16"/>
        <v>22</v>
      </c>
      <c r="B165" s="162">
        <f t="shared" si="18"/>
        <v>45443</v>
      </c>
      <c r="C165" s="163" t="str">
        <f>+IFERROR(INDEX('Parametrage base'!$B:$B,MATCH(B165,'Parametrage base'!$C:$C,0)),"")</f>
        <v xml:space="preserve">Remontée des notes </v>
      </c>
      <c r="D165" s="164" t="str">
        <f>IFERROR(INDEX('Parametrage base'!H:H,MATCH(A165,'Parametrage base'!J:J,0)),"")</f>
        <v/>
      </c>
      <c r="E165" s="164" t="str">
        <f>IFERROR(INDEX('Parametrage base'!$K:$K,MATCH($A165,'Parametrage base'!$M:$M,0)),"")</f>
        <v/>
      </c>
      <c r="F165" s="164" t="str">
        <f>IFERROR(INDEX('Parametrage base'!$N:$N,MATCH($A165,'Parametrage base'!$P:$P,0)),"")</f>
        <v/>
      </c>
      <c r="G165" s="164" t="str">
        <f>IFERROR(INDEX('Parametrage base'!$Q:$Q,MATCH($A165,'Parametrage base'!$S:$S,0)),"")</f>
        <v/>
      </c>
      <c r="H165" s="164" t="str">
        <f>IFERROR(INDEX('Parametrage base'!$T:$T,MATCH($A165,'Parametrage base'!$V:$V,0)),"")</f>
        <v/>
      </c>
      <c r="I165" s="164" t="str">
        <f>IFERROR(INDEX('Parametrage base'!$W:$W,MATCH($A165,'Parametrage base'!$Y:$Y,0)),"")</f>
        <v/>
      </c>
      <c r="J165" s="164" t="str">
        <f>IFERROR(INDEX('Parametrage base'!$Z:$Z,MATCH($A165,'Parametrage base'!$AB:$AB,0)),"")</f>
        <v/>
      </c>
      <c r="K165" s="164" t="str">
        <f>IFERROR(INDEX('Parametrage base'!$AC:$AC,MATCH($A165,'Parametrage base'!$AE:$AE,0)),"")</f>
        <v/>
      </c>
      <c r="L165" s="164" t="str">
        <f>IFERROR(INDEX('Parametrage base'!$AF:$AF,MATCH($A165,'Parametrage base'!$AH:$AH,0)),"")</f>
        <v/>
      </c>
      <c r="M165" s="164" t="str">
        <f>IFERROR(INDEX(Parametrage!$D:$D,MATCH(B165,Parametrage!$F:$F,0)),"")</f>
        <v/>
      </c>
      <c r="N165" s="164" t="str">
        <f>IFERROR(INDEX(Parametrage!$I:$I,MATCH(B165,Parametrage!$J:$J,0)),"")</f>
        <v/>
      </c>
      <c r="O165" s="165" t="str">
        <f>IFERROR(INDEX(Parametrage!$G:$G,MATCH(B165,Parametrage!$H:$H,0)),"")</f>
        <v/>
      </c>
      <c r="P165" s="166" t="str">
        <f>IFERROR(INDEX(Parametrage!$K:$K,MATCH(B165,Parametrage!$L:$L,0)),"")</f>
        <v/>
      </c>
      <c r="Q165" s="167"/>
      <c r="R165" s="164"/>
      <c r="S165" s="168"/>
      <c r="U165" s="161" t="str">
        <f t="shared" si="17"/>
        <v/>
      </c>
      <c r="V165" s="162" t="str">
        <f t="shared" si="19"/>
        <v/>
      </c>
      <c r="W165" s="163" t="str">
        <f>+IFERROR(INDEX('Parametrage base'!$B:$B,MATCH(V165,'Parametrage base'!$C:$C,0)),"")</f>
        <v/>
      </c>
      <c r="X165" s="164" t="str">
        <f>IFERROR(INDEX('Parametrage base'!$H:$H,MATCH(U165,'Parametrage base'!$J:$J,0)),"")</f>
        <v/>
      </c>
      <c r="Y165" s="164" t="str">
        <f>IFERROR(INDEX('Parametrage base'!$K:$K,MATCH($U165,'Parametrage base'!$M:$M,0)),"")</f>
        <v/>
      </c>
      <c r="Z165" s="164" t="str">
        <f>IFERROR(INDEX('Parametrage base'!$N:$N,MATCH($U165,'Parametrage base'!$P:$P,0)),"")</f>
        <v/>
      </c>
      <c r="AA165" s="164" t="str">
        <f>IFERROR(INDEX('Parametrage base'!$Q:$Q,MATCH($U165,'Parametrage base'!$S:$S,0)),"")</f>
        <v/>
      </c>
      <c r="AB165" s="164" t="str">
        <f>IFERROR(INDEX('Parametrage base'!$T:$T,MATCH($U165,'Parametrage base'!$V:$V,0)),"")</f>
        <v/>
      </c>
      <c r="AC165" s="164" t="str">
        <f>IFERROR(INDEX('Parametrage base'!$W:$W,MATCH($U165,'Parametrage base'!$Y:$Y,0)),"")</f>
        <v/>
      </c>
      <c r="AD165" s="164" t="str">
        <f>IFERROR(INDEX('Parametrage base'!$Z:$Z,MATCH($U165,'Parametrage base'!$AB:$AB,0)),"")</f>
        <v/>
      </c>
      <c r="AE165" s="164" t="str">
        <f>IFERROR(INDEX('Parametrage base'!$AC:$AC,MATCH($U165,'Parametrage base'!$AE:$AE,0)),"")</f>
        <v/>
      </c>
      <c r="AF165" s="164" t="str">
        <f>IFERROR(INDEX('Parametrage base'!$AF:$AF,MATCH($U165,'Parametrage base'!$AH:$AH,0)),"")</f>
        <v/>
      </c>
      <c r="AG165" s="164" t="str">
        <f>IFERROR(INDEX(Parametrage!$D:$D,MATCH(V165,Parametrage!$F:$F,0)),"")</f>
        <v/>
      </c>
      <c r="AH165" s="164" t="str">
        <f>IFERROR(INDEX(Parametrage!$I:$I,MATCH(V165,Parametrage!$J:$J,0)),"")</f>
        <v/>
      </c>
      <c r="AI165" s="165" t="str">
        <f>IFERROR(INDEX(Parametrage!$G:$G,MATCH(V165,Parametrage!$H:$H,0)),"")</f>
        <v/>
      </c>
      <c r="AJ165" s="166" t="str">
        <f>IFERROR(INDEX(Parametrage!$K:$K,MATCH(V165,Parametrage!$L:$L,0)),"")</f>
        <v/>
      </c>
    </row>
    <row r="166" spans="1:36" ht="7.15" customHeight="1" thickBot="1" x14ac:dyDescent="0.25"/>
    <row r="167" spans="1:36" ht="37.15" customHeight="1" x14ac:dyDescent="0.2">
      <c r="A167" s="129" t="s">
        <v>158</v>
      </c>
      <c r="B167" s="130">
        <f>DATE(YEAR(O1),MONTH(N1)+10,DAY(A1))</f>
        <v>2374</v>
      </c>
      <c r="C167" s="130" t="s">
        <v>1</v>
      </c>
      <c r="D167" s="131" t="s">
        <v>120</v>
      </c>
      <c r="E167" s="131" t="s">
        <v>130</v>
      </c>
      <c r="F167" s="131" t="s">
        <v>58</v>
      </c>
      <c r="G167" s="131" t="s">
        <v>74</v>
      </c>
      <c r="H167" s="131" t="s">
        <v>81</v>
      </c>
      <c r="I167" s="131" t="s">
        <v>92</v>
      </c>
      <c r="J167" s="131" t="s">
        <v>99</v>
      </c>
      <c r="K167" s="131" t="s">
        <v>109</v>
      </c>
      <c r="L167" s="131" t="s">
        <v>142</v>
      </c>
      <c r="M167" s="131" t="s">
        <v>53</v>
      </c>
      <c r="N167" s="131" t="s">
        <v>159</v>
      </c>
      <c r="O167" s="131" t="s">
        <v>55</v>
      </c>
      <c r="P167" s="134" t="s">
        <v>160</v>
      </c>
      <c r="Q167" s="135"/>
      <c r="R167" s="131"/>
      <c r="S167" s="136"/>
    </row>
    <row r="168" spans="1:36" ht="16.899999999999999" customHeight="1" x14ac:dyDescent="0.2">
      <c r="A168" s="138">
        <f t="shared" ref="A168:A198" si="20">IFERROR(_xlfn.ISOWEEKNUM(B168),"")</f>
        <v>27</v>
      </c>
      <c r="B168" s="139">
        <f>DATE(M34+1,MONTH(B167),1)</f>
        <v>548</v>
      </c>
      <c r="C168" s="140" t="str">
        <f>+IFERROR(INDEX('Parametrage base'!$B:$B,MATCH(B168,'Parametrage base'!$C:$C,0)),"")</f>
        <v/>
      </c>
      <c r="D168" s="141" t="str">
        <f>IFERROR(INDEX('Parametrage base'!H:H,MATCH(A168,'Parametrage base'!J:J,0)),"")</f>
        <v>PFMP 1cuis</v>
      </c>
      <c r="E168" s="141" t="str">
        <f>IFERROR(INDEX('Parametrage base'!$K:$K,MATCH($A168,'Parametrage base'!$M:$M,0)),"")</f>
        <v/>
      </c>
      <c r="F168" s="141" t="str">
        <f>IFERROR(INDEX('Parametrage base'!$N:$N,MATCH($A168,'Parametrage base'!$P:$P,0)),"")</f>
        <v>PFMP 2pro1</v>
      </c>
      <c r="G168" s="141" t="str">
        <f>IFERROR(INDEX('Parametrage base'!$Q:$Q,MATCH($A168,'Parametrage base'!$S:$S,0)),"")</f>
        <v>PFMP 2pro2</v>
      </c>
      <c r="H168" s="141" t="str">
        <f>IFERROR(INDEX('Parametrage base'!$T:$T,MATCH($A168,'Parametrage base'!$V:$V,0)),"")</f>
        <v>PFMP 1pro1</v>
      </c>
      <c r="I168" s="141" t="str">
        <f>IFERROR(INDEX('Parametrage base'!$W:$W,MATCH($A168,'Parametrage base'!$Y:$Y,0)),"")</f>
        <v>PFMP 1pro2</v>
      </c>
      <c r="J168" s="141" t="str">
        <f>IFERROR(INDEX('Parametrage base'!$Z:$Z,MATCH($A168,'Parametrage base'!$AB:$AB,0)),"")</f>
        <v/>
      </c>
      <c r="K168" s="141" t="str">
        <f>IFERROR(INDEX('Parametrage base'!$AC:$AC,MATCH($A168,'Parametrage base'!$AE:$AE,0)),"")</f>
        <v/>
      </c>
      <c r="L168" s="141" t="str">
        <f>IFERROR(INDEX('Parametrage base'!$AF:$AF,MATCH($A168,'Parametrage base'!$AH:$AH,0)),"")</f>
        <v/>
      </c>
      <c r="M168" s="141" t="str">
        <f>IFERROR(INDEX(Parametrage!$D:$D,MATCH(B168,Parametrage!$F:$F,0)),"")</f>
        <v/>
      </c>
      <c r="N168" s="142" t="str">
        <f>IFERROR(INDEX(Parametrage!$I:$I,MATCH(B168,Parametrage!$J:$J,0)),"")</f>
        <v/>
      </c>
      <c r="O168" s="142" t="str">
        <f>IFERROR(INDEX(Parametrage!$G:$G,MATCH(B168,Parametrage!$H:$H,0)),"")</f>
        <v/>
      </c>
      <c r="P168" s="143" t="str">
        <f>IFERROR(INDEX(Parametrage!$K:$K,MATCH(B168,Parametrage!$L:$L,0)),"")</f>
        <v/>
      </c>
      <c r="Q168" s="144"/>
      <c r="R168" s="141"/>
      <c r="S168" s="145"/>
    </row>
    <row r="169" spans="1:36" ht="16.899999999999999" customHeight="1" x14ac:dyDescent="0.2">
      <c r="A169" s="150">
        <f t="shared" si="20"/>
        <v>27</v>
      </c>
      <c r="B169" s="151">
        <f>IF(B168&lt;&gt;"", IF(MONTH(B168+1)=MONTH($B$168), B168+1, ""),"")</f>
        <v>549</v>
      </c>
      <c r="C169" s="152" t="str">
        <f>+IFERROR(INDEX('Parametrage base'!$B:$B,MATCH(B169,'Parametrage base'!$C:$C,0)),"")</f>
        <v/>
      </c>
      <c r="D169" s="153" t="str">
        <f>IFERROR(INDEX('Parametrage base'!H:H,MATCH(A169,'Parametrage base'!J:J,0)),"")</f>
        <v>PFMP 1cuis</v>
      </c>
      <c r="E169" s="153" t="str">
        <f>IFERROR(INDEX('Parametrage base'!$K:$K,MATCH($A169,'Parametrage base'!$M:$M,0)),"")</f>
        <v/>
      </c>
      <c r="F169" s="153" t="str">
        <f>IFERROR(INDEX('Parametrage base'!$N:$N,MATCH($A169,'Parametrage base'!$P:$P,0)),"")</f>
        <v>PFMP 2pro1</v>
      </c>
      <c r="G169" s="153" t="str">
        <f>IFERROR(INDEX('Parametrage base'!$Q:$Q,MATCH($A169,'Parametrage base'!$S:$S,0)),"")</f>
        <v>PFMP 2pro2</v>
      </c>
      <c r="H169" s="153" t="str">
        <f>IFERROR(INDEX('Parametrage base'!$T:$T,MATCH($A169,'Parametrage base'!$V:$V,0)),"")</f>
        <v>PFMP 1pro1</v>
      </c>
      <c r="I169" s="153" t="str">
        <f>IFERROR(INDEX('Parametrage base'!$W:$W,MATCH($A169,'Parametrage base'!$Y:$Y,0)),"")</f>
        <v>PFMP 1pro2</v>
      </c>
      <c r="J169" s="153" t="str">
        <f>IFERROR(INDEX('Parametrage base'!$Z:$Z,MATCH($A169,'Parametrage base'!$AB:$AB,0)),"")</f>
        <v/>
      </c>
      <c r="K169" s="141" t="str">
        <f>IFERROR(INDEX('Parametrage base'!$AC:$AC,MATCH($A169,'Parametrage base'!$AE:$AE,0)),"")</f>
        <v/>
      </c>
      <c r="L169" s="153" t="str">
        <f>IFERROR(INDEX('Parametrage base'!$AF:$AF,MATCH($A169,'Parametrage base'!$AH:$AH,0)),"")</f>
        <v/>
      </c>
      <c r="M169" s="153" t="str">
        <f>IFERROR(INDEX(Parametrage!$D:$D,MATCH(B169,Parametrage!$F:$F,0)),"")</f>
        <v/>
      </c>
      <c r="N169" s="153" t="str">
        <f>IFERROR(INDEX(Parametrage!$I:$I,MATCH(B169,Parametrage!$J:$J,0)),"")</f>
        <v/>
      </c>
      <c r="O169" s="154" t="str">
        <f>IFERROR(INDEX(Parametrage!$G:$G,MATCH(B169,Parametrage!$H:$H,0)),"")</f>
        <v/>
      </c>
      <c r="P169" s="155" t="str">
        <f>IFERROR(INDEX(Parametrage!$K:$K,MATCH(B169,Parametrage!$L:$L,0)),"")</f>
        <v/>
      </c>
      <c r="Q169" s="156"/>
      <c r="R169" s="153"/>
      <c r="S169" s="157"/>
    </row>
    <row r="170" spans="1:36" ht="16.899999999999999" customHeight="1" x14ac:dyDescent="0.2">
      <c r="A170" s="150">
        <f t="shared" si="20"/>
        <v>27</v>
      </c>
      <c r="B170" s="151">
        <f t="shared" ref="B170:B198" si="21">IF(B169&lt;&gt;"", IF(MONTH(B169+1)=MONTH($B$168), B169+1, ""),"")</f>
        <v>550</v>
      </c>
      <c r="C170" s="152" t="str">
        <f>+IFERROR(INDEX('Parametrage base'!$B:$B,MATCH(B170,'Parametrage base'!$C:$C,0)),"")</f>
        <v/>
      </c>
      <c r="D170" s="153" t="str">
        <f>IFERROR(INDEX('Parametrage base'!H:H,MATCH(A170,'Parametrage base'!J:J,0)),"")</f>
        <v>PFMP 1cuis</v>
      </c>
      <c r="E170" s="153" t="str">
        <f>IFERROR(INDEX('Parametrage base'!$K:$K,MATCH($A170,'Parametrage base'!$M:$M,0)),"")</f>
        <v/>
      </c>
      <c r="F170" s="153" t="str">
        <f>IFERROR(INDEX('Parametrage base'!$N:$N,MATCH($A170,'Parametrage base'!$P:$P,0)),"")</f>
        <v>PFMP 2pro1</v>
      </c>
      <c r="G170" s="153" t="str">
        <f>IFERROR(INDEX('Parametrage base'!$Q:$Q,MATCH($A170,'Parametrage base'!$S:$S,0)),"")</f>
        <v>PFMP 2pro2</v>
      </c>
      <c r="H170" s="153" t="str">
        <f>IFERROR(INDEX('Parametrage base'!$T:$T,MATCH($A170,'Parametrage base'!$V:$V,0)),"")</f>
        <v>PFMP 1pro1</v>
      </c>
      <c r="I170" s="153" t="str">
        <f>IFERROR(INDEX('Parametrage base'!$W:$W,MATCH($A170,'Parametrage base'!$Y:$Y,0)),"")</f>
        <v>PFMP 1pro2</v>
      </c>
      <c r="J170" s="153" t="str">
        <f>IFERROR(INDEX('Parametrage base'!$Z:$Z,MATCH($A170,'Parametrage base'!$AB:$AB,0)),"")</f>
        <v/>
      </c>
      <c r="K170" s="141" t="str">
        <f>IFERROR(INDEX('Parametrage base'!$AC:$AC,MATCH($A170,'Parametrage base'!$AE:$AE,0)),"")</f>
        <v/>
      </c>
      <c r="L170" s="153" t="str">
        <f>IFERROR(INDEX('Parametrage base'!$AF:$AF,MATCH($A170,'Parametrage base'!$AH:$AH,0)),"")</f>
        <v/>
      </c>
      <c r="M170" s="153" t="str">
        <f>IFERROR(INDEX(Parametrage!$D:$D,MATCH(B170,Parametrage!$F:$F,0)),"")</f>
        <v/>
      </c>
      <c r="N170" s="153" t="str">
        <f>IFERROR(INDEX(Parametrage!$I:$I,MATCH(B170,Parametrage!$J:$J,0)),"")</f>
        <v/>
      </c>
      <c r="O170" s="154" t="str">
        <f>IFERROR(INDEX(Parametrage!$G:$G,MATCH(B170,Parametrage!$H:$H,0)),"")</f>
        <v/>
      </c>
      <c r="P170" s="155" t="str">
        <f>IFERROR(INDEX(Parametrage!$K:$K,MATCH(B170,Parametrage!$L:$L,0)),"")</f>
        <v/>
      </c>
      <c r="Q170" s="156"/>
      <c r="R170" s="153"/>
      <c r="S170" s="157"/>
    </row>
    <row r="171" spans="1:36" ht="16.899999999999999" customHeight="1" x14ac:dyDescent="0.2">
      <c r="A171" s="150">
        <f t="shared" si="20"/>
        <v>27</v>
      </c>
      <c r="B171" s="151">
        <f t="shared" si="21"/>
        <v>551</v>
      </c>
      <c r="C171" s="152" t="str">
        <f>+IFERROR(INDEX('Parametrage base'!$B:$B,MATCH(B171,'Parametrage base'!$C:$C,0)),"")</f>
        <v/>
      </c>
      <c r="D171" s="153" t="str">
        <f>IFERROR(INDEX('Parametrage base'!H:H,MATCH(A171,'Parametrage base'!J:J,0)),"")</f>
        <v>PFMP 1cuis</v>
      </c>
      <c r="E171" s="153" t="str">
        <f>IFERROR(INDEX('Parametrage base'!$K:$K,MATCH($A171,'Parametrage base'!$M:$M,0)),"")</f>
        <v/>
      </c>
      <c r="F171" s="153" t="str">
        <f>IFERROR(INDEX('Parametrage base'!$N:$N,MATCH($A171,'Parametrage base'!$P:$P,0)),"")</f>
        <v>PFMP 2pro1</v>
      </c>
      <c r="G171" s="153" t="str">
        <f>IFERROR(INDEX('Parametrage base'!$Q:$Q,MATCH($A171,'Parametrage base'!$S:$S,0)),"")</f>
        <v>PFMP 2pro2</v>
      </c>
      <c r="H171" s="153" t="str">
        <f>IFERROR(INDEX('Parametrage base'!$T:$T,MATCH($A171,'Parametrage base'!$V:$V,0)),"")</f>
        <v>PFMP 1pro1</v>
      </c>
      <c r="I171" s="153" t="str">
        <f>IFERROR(INDEX('Parametrage base'!$W:$W,MATCH($A171,'Parametrage base'!$Y:$Y,0)),"")</f>
        <v>PFMP 1pro2</v>
      </c>
      <c r="J171" s="153" t="str">
        <f>IFERROR(INDEX('Parametrage base'!$Z:$Z,MATCH($A171,'Parametrage base'!$AB:$AB,0)),"")</f>
        <v/>
      </c>
      <c r="K171" s="141" t="str">
        <f>IFERROR(INDEX('Parametrage base'!$AC:$AC,MATCH($A171,'Parametrage base'!$AE:$AE,0)),"")</f>
        <v/>
      </c>
      <c r="L171" s="153" t="str">
        <f>IFERROR(INDEX('Parametrage base'!$AF:$AF,MATCH($A171,'Parametrage base'!$AH:$AH,0)),"")</f>
        <v/>
      </c>
      <c r="M171" s="153" t="str">
        <f>IFERROR(INDEX(Parametrage!$D:$D,MATCH(B171,Parametrage!$F:$F,0)),"")</f>
        <v/>
      </c>
      <c r="N171" s="153" t="str">
        <f>IFERROR(INDEX(Parametrage!$I:$I,MATCH(B171,Parametrage!$J:$J,0)),"")</f>
        <v/>
      </c>
      <c r="O171" s="154" t="str">
        <f>IFERROR(INDEX(Parametrage!$G:$G,MATCH(B171,Parametrage!$H:$H,0)),"")</f>
        <v/>
      </c>
      <c r="P171" s="155" t="str">
        <f>IFERROR(INDEX(Parametrage!$K:$K,MATCH(B171,Parametrage!$L:$L,0)),"")</f>
        <v/>
      </c>
      <c r="Q171" s="156"/>
      <c r="R171" s="153"/>
      <c r="S171" s="157"/>
    </row>
    <row r="172" spans="1:36" ht="16.899999999999999" customHeight="1" x14ac:dyDescent="0.2">
      <c r="A172" s="150">
        <f t="shared" si="20"/>
        <v>27</v>
      </c>
      <c r="B172" s="151">
        <f t="shared" si="21"/>
        <v>552</v>
      </c>
      <c r="C172" s="152" t="str">
        <f>+IFERROR(INDEX('Parametrage base'!$B:$B,MATCH(B172,'Parametrage base'!$C:$C,0)),"")</f>
        <v/>
      </c>
      <c r="D172" s="153" t="str">
        <f>IFERROR(INDEX('Parametrage base'!H:H,MATCH(A172,'Parametrage base'!J:J,0)),"")</f>
        <v>PFMP 1cuis</v>
      </c>
      <c r="E172" s="153" t="str">
        <f>IFERROR(INDEX('Parametrage base'!$K:$K,MATCH($A172,'Parametrage base'!$M:$M,0)),"")</f>
        <v/>
      </c>
      <c r="F172" s="153" t="str">
        <f>IFERROR(INDEX('Parametrage base'!$N:$N,MATCH($A172,'Parametrage base'!$P:$P,0)),"")</f>
        <v>PFMP 2pro1</v>
      </c>
      <c r="G172" s="153" t="str">
        <f>IFERROR(INDEX('Parametrage base'!$Q:$Q,MATCH($A172,'Parametrage base'!$S:$S,0)),"")</f>
        <v>PFMP 2pro2</v>
      </c>
      <c r="H172" s="153" t="str">
        <f>IFERROR(INDEX('Parametrage base'!$T:$T,MATCH($A172,'Parametrage base'!$V:$V,0)),"")</f>
        <v>PFMP 1pro1</v>
      </c>
      <c r="I172" s="153" t="str">
        <f>IFERROR(INDEX('Parametrage base'!$W:$W,MATCH($A172,'Parametrage base'!$Y:$Y,0)),"")</f>
        <v>PFMP 1pro2</v>
      </c>
      <c r="J172" s="153" t="str">
        <f>IFERROR(INDEX('Parametrage base'!$Z:$Z,MATCH($A172,'Parametrage base'!$AB:$AB,0)),"")</f>
        <v/>
      </c>
      <c r="K172" s="141" t="str">
        <f>IFERROR(INDEX('Parametrage base'!$AC:$AC,MATCH($A172,'Parametrage base'!$AE:$AE,0)),"")</f>
        <v/>
      </c>
      <c r="L172" s="153" t="str">
        <f>IFERROR(INDEX('Parametrage base'!$AF:$AF,MATCH($A172,'Parametrage base'!$AH:$AH,0)),"")</f>
        <v/>
      </c>
      <c r="M172" s="153" t="str">
        <f>IFERROR(INDEX(Parametrage!$D:$D,MATCH(B172,Parametrage!$F:$F,0)),"")</f>
        <v/>
      </c>
      <c r="N172" s="153" t="str">
        <f>IFERROR(INDEX(Parametrage!$I:$I,MATCH(B172,Parametrage!$J:$J,0)),"")</f>
        <v/>
      </c>
      <c r="O172" s="154" t="str">
        <f>IFERROR(INDEX(Parametrage!$G:$G,MATCH(B172,Parametrage!$H:$H,0)),"")</f>
        <v/>
      </c>
      <c r="P172" s="155" t="str">
        <f>IFERROR(INDEX(Parametrage!$K:$K,MATCH(B172,Parametrage!$L:$L,0)),"")</f>
        <v/>
      </c>
      <c r="Q172" s="156"/>
      <c r="R172" s="153"/>
      <c r="S172" s="157"/>
    </row>
    <row r="173" spans="1:36" ht="16.899999999999999" customHeight="1" x14ac:dyDescent="0.2">
      <c r="A173" s="150">
        <f t="shared" si="20"/>
        <v>27</v>
      </c>
      <c r="B173" s="151">
        <f t="shared" si="21"/>
        <v>553</v>
      </c>
      <c r="C173" s="152" t="str">
        <f>+IFERROR(INDEX('Parametrage base'!$B:$B,MATCH(B173,'Parametrage base'!$C:$C,0)),"")</f>
        <v/>
      </c>
      <c r="D173" s="153" t="str">
        <f>IFERROR(INDEX('Parametrage base'!H:H,MATCH(A173,'Parametrage base'!J:J,0)),"")</f>
        <v>PFMP 1cuis</v>
      </c>
      <c r="E173" s="153" t="str">
        <f>IFERROR(INDEX('Parametrage base'!$K:$K,MATCH($A173,'Parametrage base'!$M:$M,0)),"")</f>
        <v/>
      </c>
      <c r="F173" s="153" t="str">
        <f>IFERROR(INDEX('Parametrage base'!$N:$N,MATCH($A173,'Parametrage base'!$P:$P,0)),"")</f>
        <v>PFMP 2pro1</v>
      </c>
      <c r="G173" s="153" t="str">
        <f>IFERROR(INDEX('Parametrage base'!$Q:$Q,MATCH($A173,'Parametrage base'!$S:$S,0)),"")</f>
        <v>PFMP 2pro2</v>
      </c>
      <c r="H173" s="153" t="str">
        <f>IFERROR(INDEX('Parametrage base'!$T:$T,MATCH($A173,'Parametrage base'!$V:$V,0)),"")</f>
        <v>PFMP 1pro1</v>
      </c>
      <c r="I173" s="153" t="str">
        <f>IFERROR(INDEX('Parametrage base'!$W:$W,MATCH($A173,'Parametrage base'!$Y:$Y,0)),"")</f>
        <v>PFMP 1pro2</v>
      </c>
      <c r="J173" s="153" t="str">
        <f>IFERROR(INDEX('Parametrage base'!$Z:$Z,MATCH($A173,'Parametrage base'!$AB:$AB,0)),"")</f>
        <v/>
      </c>
      <c r="K173" s="141" t="str">
        <f>IFERROR(INDEX('Parametrage base'!$AC:$AC,MATCH($A173,'Parametrage base'!$AE:$AE,0)),"")</f>
        <v/>
      </c>
      <c r="L173" s="153" t="str">
        <f>IFERROR(INDEX('Parametrage base'!$AF:$AF,MATCH($A173,'Parametrage base'!$AH:$AH,0)),"")</f>
        <v/>
      </c>
      <c r="M173" s="153" t="str">
        <f>IFERROR(INDEX(Parametrage!$D:$D,MATCH(B173,Parametrage!$F:$F,0)),"")</f>
        <v/>
      </c>
      <c r="N173" s="153" t="str">
        <f>IFERROR(INDEX(Parametrage!$I:$I,MATCH(B173,Parametrage!$J:$J,0)),"")</f>
        <v/>
      </c>
      <c r="O173" s="154" t="str">
        <f>IFERROR(INDEX(Parametrage!$G:$G,MATCH(B173,Parametrage!$H:$H,0)),"")</f>
        <v/>
      </c>
      <c r="P173" s="155" t="str">
        <f>IFERROR(INDEX(Parametrage!$K:$K,MATCH(B173,Parametrage!$L:$L,0)),"")</f>
        <v/>
      </c>
      <c r="Q173" s="156"/>
      <c r="R173" s="153"/>
      <c r="S173" s="157"/>
    </row>
    <row r="174" spans="1:36" ht="16.899999999999999" customHeight="1" x14ac:dyDescent="0.2">
      <c r="A174" s="150">
        <f t="shared" si="20"/>
        <v>27</v>
      </c>
      <c r="B174" s="151">
        <f t="shared" si="21"/>
        <v>554</v>
      </c>
      <c r="C174" s="152" t="str">
        <f>+IFERROR(INDEX('Parametrage base'!$B:$B,MATCH(B174,'Parametrage base'!$C:$C,0)),"")</f>
        <v/>
      </c>
      <c r="D174" s="153" t="str">
        <f>IFERROR(INDEX('Parametrage base'!H:H,MATCH(A174,'Parametrage base'!J:J,0)),"")</f>
        <v>PFMP 1cuis</v>
      </c>
      <c r="E174" s="153" t="str">
        <f>IFERROR(INDEX('Parametrage base'!$K:$K,MATCH($A174,'Parametrage base'!$M:$M,0)),"")</f>
        <v/>
      </c>
      <c r="F174" s="153" t="str">
        <f>IFERROR(INDEX('Parametrage base'!$N:$N,MATCH($A174,'Parametrage base'!$P:$P,0)),"")</f>
        <v>PFMP 2pro1</v>
      </c>
      <c r="G174" s="153" t="str">
        <f>IFERROR(INDEX('Parametrage base'!$Q:$Q,MATCH($A174,'Parametrage base'!$S:$S,0)),"")</f>
        <v>PFMP 2pro2</v>
      </c>
      <c r="H174" s="153" t="str">
        <f>IFERROR(INDEX('Parametrage base'!$T:$T,MATCH($A174,'Parametrage base'!$V:$V,0)),"")</f>
        <v>PFMP 1pro1</v>
      </c>
      <c r="I174" s="153" t="str">
        <f>IFERROR(INDEX('Parametrage base'!$W:$W,MATCH($A174,'Parametrage base'!$Y:$Y,0)),"")</f>
        <v>PFMP 1pro2</v>
      </c>
      <c r="J174" s="153" t="str">
        <f>IFERROR(INDEX('Parametrage base'!$Z:$Z,MATCH($A174,'Parametrage base'!$AB:$AB,0)),"")</f>
        <v/>
      </c>
      <c r="K174" s="141" t="str">
        <f>IFERROR(INDEX('Parametrage base'!$AC:$AC,MATCH($A174,'Parametrage base'!$AE:$AE,0)),"")</f>
        <v/>
      </c>
      <c r="L174" s="153" t="str">
        <f>IFERROR(INDEX('Parametrage base'!$AF:$AF,MATCH($A174,'Parametrage base'!$AH:$AH,0)),"")</f>
        <v/>
      </c>
      <c r="M174" s="153" t="str">
        <f>IFERROR(INDEX(Parametrage!$D:$D,MATCH(B174,Parametrage!$F:$F,0)),"")</f>
        <v/>
      </c>
      <c r="N174" s="153" t="str">
        <f>IFERROR(INDEX(Parametrage!$I:$I,MATCH(B174,Parametrage!$J:$J,0)),"")</f>
        <v/>
      </c>
      <c r="O174" s="154" t="str">
        <f>IFERROR(INDEX(Parametrage!$G:$G,MATCH(B174,Parametrage!$H:$H,0)),"")</f>
        <v/>
      </c>
      <c r="P174" s="155" t="str">
        <f>IFERROR(INDEX(Parametrage!$K:$K,MATCH(B174,Parametrage!$L:$L,0)),"")</f>
        <v/>
      </c>
      <c r="Q174" s="156"/>
      <c r="R174" s="153"/>
      <c r="S174" s="157"/>
    </row>
    <row r="175" spans="1:36" ht="16.899999999999999" customHeight="1" x14ac:dyDescent="0.2">
      <c r="A175" s="150">
        <f t="shared" si="20"/>
        <v>28</v>
      </c>
      <c r="B175" s="151">
        <f t="shared" si="21"/>
        <v>555</v>
      </c>
      <c r="C175" s="152" t="str">
        <f>+IFERROR(INDEX('Parametrage base'!$B:$B,MATCH(B175,'Parametrage base'!$C:$C,0)),"")</f>
        <v/>
      </c>
      <c r="D175" s="153" t="str">
        <f>IFERROR(INDEX('Parametrage base'!H:H,MATCH(A175,'Parametrage base'!J:J,0)),"")</f>
        <v/>
      </c>
      <c r="E175" s="153" t="str">
        <f>IFERROR(INDEX('Parametrage base'!$K:$K,MATCH($A175,'Parametrage base'!$M:$M,0)),"")</f>
        <v/>
      </c>
      <c r="F175" s="153" t="str">
        <f>IFERROR(INDEX('Parametrage base'!$N:$N,MATCH($A175,'Parametrage base'!$P:$P,0)),"")</f>
        <v/>
      </c>
      <c r="G175" s="153" t="str">
        <f>IFERROR(INDEX('Parametrage base'!$Q:$Q,MATCH($A175,'Parametrage base'!$S:$S,0)),"")</f>
        <v/>
      </c>
      <c r="H175" s="153" t="str">
        <f>IFERROR(INDEX('Parametrage base'!$T:$T,MATCH($A175,'Parametrage base'!$V:$V,0)),"")</f>
        <v/>
      </c>
      <c r="I175" s="153" t="str">
        <f>IFERROR(INDEX('Parametrage base'!$W:$W,MATCH($A175,'Parametrage base'!$Y:$Y,0)),"")</f>
        <v/>
      </c>
      <c r="J175" s="153" t="str">
        <f>IFERROR(INDEX('Parametrage base'!$Z:$Z,MATCH($A175,'Parametrage base'!$AB:$AB,0)),"")</f>
        <v/>
      </c>
      <c r="K175" s="141" t="str">
        <f>IFERROR(INDEX('Parametrage base'!$AC:$AC,MATCH($A175,'Parametrage base'!$AE:$AE,0)),"")</f>
        <v/>
      </c>
      <c r="L175" s="153" t="str">
        <f>IFERROR(INDEX('Parametrage base'!$AF:$AF,MATCH($A175,'Parametrage base'!$AH:$AH,0)),"")</f>
        <v/>
      </c>
      <c r="M175" s="153" t="str">
        <f>IFERROR(INDEX(Parametrage!$D:$D,MATCH(B175,Parametrage!$F:$F,0)),"")</f>
        <v/>
      </c>
      <c r="N175" s="153" t="str">
        <f>IFERROR(INDEX(Parametrage!$I:$I,MATCH(B175,Parametrage!$J:$J,0)),"")</f>
        <v/>
      </c>
      <c r="O175" s="154" t="str">
        <f>IFERROR(INDEX(Parametrage!$G:$G,MATCH(B175,Parametrage!$H:$H,0)),"")</f>
        <v/>
      </c>
      <c r="P175" s="155" t="str">
        <f>IFERROR(INDEX(Parametrage!$K:$K,MATCH(B175,Parametrage!$L:$L,0)),"")</f>
        <v/>
      </c>
      <c r="Q175" s="156"/>
      <c r="R175" s="153"/>
      <c r="S175" s="157"/>
    </row>
    <row r="176" spans="1:36" ht="16.899999999999999" customHeight="1" x14ac:dyDescent="0.2">
      <c r="A176" s="150">
        <f t="shared" si="20"/>
        <v>28</v>
      </c>
      <c r="B176" s="151">
        <f t="shared" si="21"/>
        <v>556</v>
      </c>
      <c r="C176" s="152" t="str">
        <f>+IFERROR(INDEX('Parametrage base'!$B:$B,MATCH(B176,'Parametrage base'!$C:$C,0)),"")</f>
        <v/>
      </c>
      <c r="D176" s="153" t="str">
        <f>IFERROR(INDEX('Parametrage base'!H:H,MATCH(A176,'Parametrage base'!J:J,0)),"")</f>
        <v/>
      </c>
      <c r="E176" s="153" t="str">
        <f>IFERROR(INDEX('Parametrage base'!$K:$K,MATCH($A176,'Parametrage base'!$M:$M,0)),"")</f>
        <v/>
      </c>
      <c r="F176" s="153" t="str">
        <f>IFERROR(INDEX('Parametrage base'!$N:$N,MATCH($A176,'Parametrage base'!$P:$P,0)),"")</f>
        <v/>
      </c>
      <c r="G176" s="153" t="str">
        <f>IFERROR(INDEX('Parametrage base'!$Q:$Q,MATCH($A176,'Parametrage base'!$S:$S,0)),"")</f>
        <v/>
      </c>
      <c r="H176" s="153" t="str">
        <f>IFERROR(INDEX('Parametrage base'!$T:$T,MATCH($A176,'Parametrage base'!$V:$V,0)),"")</f>
        <v/>
      </c>
      <c r="I176" s="153" t="str">
        <f>IFERROR(INDEX('Parametrage base'!$W:$W,MATCH($A176,'Parametrage base'!$Y:$Y,0)),"")</f>
        <v/>
      </c>
      <c r="J176" s="153" t="str">
        <f>IFERROR(INDEX('Parametrage base'!$Z:$Z,MATCH($A176,'Parametrage base'!$AB:$AB,0)),"")</f>
        <v/>
      </c>
      <c r="K176" s="141" t="str">
        <f>IFERROR(INDEX('Parametrage base'!$AC:$AC,MATCH($A176,'Parametrage base'!$AE:$AE,0)),"")</f>
        <v/>
      </c>
      <c r="L176" s="153" t="str">
        <f>IFERROR(INDEX('Parametrage base'!$AF:$AF,MATCH($A176,'Parametrage base'!$AH:$AH,0)),"")</f>
        <v/>
      </c>
      <c r="M176" s="153" t="str">
        <f>IFERROR(INDEX(Parametrage!$D:$D,MATCH(B176,Parametrage!$F:$F,0)),"")</f>
        <v/>
      </c>
      <c r="N176" s="153" t="str">
        <f>IFERROR(INDEX(Parametrage!$I:$I,MATCH(B176,Parametrage!$J:$J,0)),"")</f>
        <v/>
      </c>
      <c r="O176" s="154" t="str">
        <f>IFERROR(INDEX(Parametrage!$G:$G,MATCH(B176,Parametrage!$H:$H,0)),"")</f>
        <v/>
      </c>
      <c r="P176" s="155" t="str">
        <f>IFERROR(INDEX(Parametrage!$K:$K,MATCH(B176,Parametrage!$L:$L,0)),"")</f>
        <v/>
      </c>
      <c r="Q176" s="156"/>
      <c r="R176" s="153"/>
      <c r="S176" s="157"/>
    </row>
    <row r="177" spans="1:19" ht="16.899999999999999" customHeight="1" x14ac:dyDescent="0.2">
      <c r="A177" s="150">
        <f t="shared" si="20"/>
        <v>28</v>
      </c>
      <c r="B177" s="151">
        <f t="shared" si="21"/>
        <v>557</v>
      </c>
      <c r="C177" s="152" t="str">
        <f>+IFERROR(INDEX('Parametrage base'!$B:$B,MATCH(B177,'Parametrage base'!$C:$C,0)),"")</f>
        <v/>
      </c>
      <c r="D177" s="153" t="str">
        <f>IFERROR(INDEX('Parametrage base'!H:H,MATCH(A177,'Parametrage base'!J:J,0)),"")</f>
        <v/>
      </c>
      <c r="E177" s="153" t="str">
        <f>IFERROR(INDEX('Parametrage base'!$K:$K,MATCH($A177,'Parametrage base'!$M:$M,0)),"")</f>
        <v/>
      </c>
      <c r="F177" s="153" t="str">
        <f>IFERROR(INDEX('Parametrage base'!$N:$N,MATCH($A177,'Parametrage base'!$P:$P,0)),"")</f>
        <v/>
      </c>
      <c r="G177" s="153" t="str">
        <f>IFERROR(INDEX('Parametrage base'!$Q:$Q,MATCH($A177,'Parametrage base'!$S:$S,0)),"")</f>
        <v/>
      </c>
      <c r="H177" s="153" t="str">
        <f>IFERROR(INDEX('Parametrage base'!$T:$T,MATCH($A177,'Parametrage base'!$V:$V,0)),"")</f>
        <v/>
      </c>
      <c r="I177" s="153" t="str">
        <f>IFERROR(INDEX('Parametrage base'!$W:$W,MATCH($A177,'Parametrage base'!$Y:$Y,0)),"")</f>
        <v/>
      </c>
      <c r="J177" s="153" t="str">
        <f>IFERROR(INDEX('Parametrage base'!$Z:$Z,MATCH($A177,'Parametrage base'!$AB:$AB,0)),"")</f>
        <v/>
      </c>
      <c r="K177" s="141" t="str">
        <f>IFERROR(INDEX('Parametrage base'!$AC:$AC,MATCH($A177,'Parametrage base'!$AE:$AE,0)),"")</f>
        <v/>
      </c>
      <c r="L177" s="153" t="str">
        <f>IFERROR(INDEX('Parametrage base'!$AF:$AF,MATCH($A177,'Parametrage base'!$AH:$AH,0)),"")</f>
        <v/>
      </c>
      <c r="M177" s="153" t="str">
        <f>IFERROR(INDEX(Parametrage!$D:$D,MATCH(B177,Parametrage!$F:$F,0)),"")</f>
        <v/>
      </c>
      <c r="N177" s="153" t="str">
        <f>IFERROR(INDEX(Parametrage!$I:$I,MATCH(B177,Parametrage!$J:$J,0)),"")</f>
        <v/>
      </c>
      <c r="O177" s="154" t="str">
        <f>IFERROR(INDEX(Parametrage!$G:$G,MATCH(B177,Parametrage!$H:$H,0)),"")</f>
        <v/>
      </c>
      <c r="P177" s="155" t="str">
        <f>IFERROR(INDEX(Parametrage!$K:$K,MATCH(B177,Parametrage!$L:$L,0)),"")</f>
        <v/>
      </c>
      <c r="Q177" s="156"/>
      <c r="R177" s="153"/>
      <c r="S177" s="157"/>
    </row>
    <row r="178" spans="1:19" ht="16.899999999999999" customHeight="1" x14ac:dyDescent="0.2">
      <c r="A178" s="150">
        <f t="shared" si="20"/>
        <v>28</v>
      </c>
      <c r="B178" s="151">
        <f t="shared" si="21"/>
        <v>558</v>
      </c>
      <c r="C178" s="152" t="str">
        <f>+IFERROR(INDEX('Parametrage base'!$B:$B,MATCH(B178,'Parametrage base'!$C:$C,0)),"")</f>
        <v/>
      </c>
      <c r="D178" s="153" t="str">
        <f>IFERROR(INDEX('Parametrage base'!H:H,MATCH(A178,'Parametrage base'!J:J,0)),"")</f>
        <v/>
      </c>
      <c r="E178" s="153" t="str">
        <f>IFERROR(INDEX('Parametrage base'!$K:$K,MATCH($A178,'Parametrage base'!$M:$M,0)),"")</f>
        <v/>
      </c>
      <c r="F178" s="153" t="str">
        <f>IFERROR(INDEX('Parametrage base'!$N:$N,MATCH($A178,'Parametrage base'!$P:$P,0)),"")</f>
        <v/>
      </c>
      <c r="G178" s="153" t="str">
        <f>IFERROR(INDEX('Parametrage base'!$Q:$Q,MATCH($A178,'Parametrage base'!$S:$S,0)),"")</f>
        <v/>
      </c>
      <c r="H178" s="153" t="str">
        <f>IFERROR(INDEX('Parametrage base'!$T:$T,MATCH($A178,'Parametrage base'!$V:$V,0)),"")</f>
        <v/>
      </c>
      <c r="I178" s="153" t="str">
        <f>IFERROR(INDEX('Parametrage base'!$W:$W,MATCH($A178,'Parametrage base'!$Y:$Y,0)),"")</f>
        <v/>
      </c>
      <c r="J178" s="153" t="str">
        <f>IFERROR(INDEX('Parametrage base'!$Z:$Z,MATCH($A178,'Parametrage base'!$AB:$AB,0)),"")</f>
        <v/>
      </c>
      <c r="K178" s="141" t="str">
        <f>IFERROR(INDEX('Parametrage base'!$AC:$AC,MATCH($A178,'Parametrage base'!$AE:$AE,0)),"")</f>
        <v/>
      </c>
      <c r="L178" s="153" t="str">
        <f>IFERROR(INDEX('Parametrage base'!$AF:$AF,MATCH($A178,'Parametrage base'!$AH:$AH,0)),"")</f>
        <v/>
      </c>
      <c r="M178" s="153" t="str">
        <f>IFERROR(INDEX(Parametrage!$D:$D,MATCH(B178,Parametrage!$F:$F,0)),"")</f>
        <v/>
      </c>
      <c r="N178" s="153" t="str">
        <f>IFERROR(INDEX(Parametrage!$I:$I,MATCH(B178,Parametrage!$J:$J,0)),"")</f>
        <v/>
      </c>
      <c r="O178" s="154" t="str">
        <f>IFERROR(INDEX(Parametrage!$G:$G,MATCH(B178,Parametrage!$H:$H,0)),"")</f>
        <v/>
      </c>
      <c r="P178" s="155" t="str">
        <f>IFERROR(INDEX(Parametrage!$K:$K,MATCH(B178,Parametrage!$L:$L,0)),"")</f>
        <v/>
      </c>
      <c r="Q178" s="156"/>
      <c r="R178" s="153"/>
      <c r="S178" s="157"/>
    </row>
    <row r="179" spans="1:19" ht="16.899999999999999" customHeight="1" x14ac:dyDescent="0.2">
      <c r="A179" s="150">
        <f t="shared" si="20"/>
        <v>28</v>
      </c>
      <c r="B179" s="151">
        <f t="shared" si="21"/>
        <v>559</v>
      </c>
      <c r="C179" s="152" t="str">
        <f>+IFERROR(INDEX('Parametrage base'!$B:$B,MATCH(B179,'Parametrage base'!$C:$C,0)),"")</f>
        <v/>
      </c>
      <c r="D179" s="153" t="str">
        <f>IFERROR(INDEX('Parametrage base'!H:H,MATCH(A179,'Parametrage base'!J:J,0)),"")</f>
        <v/>
      </c>
      <c r="E179" s="153" t="str">
        <f>IFERROR(INDEX('Parametrage base'!$K:$K,MATCH($A179,'Parametrage base'!$M:$M,0)),"")</f>
        <v/>
      </c>
      <c r="F179" s="153" t="str">
        <f>IFERROR(INDEX('Parametrage base'!$N:$N,MATCH($A179,'Parametrage base'!$P:$P,0)),"")</f>
        <v/>
      </c>
      <c r="G179" s="153" t="str">
        <f>IFERROR(INDEX('Parametrage base'!$Q:$Q,MATCH($A179,'Parametrage base'!$S:$S,0)),"")</f>
        <v/>
      </c>
      <c r="H179" s="153" t="str">
        <f>IFERROR(INDEX('Parametrage base'!$T:$T,MATCH($A179,'Parametrage base'!$V:$V,0)),"")</f>
        <v/>
      </c>
      <c r="I179" s="153" t="str">
        <f>IFERROR(INDEX('Parametrage base'!$W:$W,MATCH($A179,'Parametrage base'!$Y:$Y,0)),"")</f>
        <v/>
      </c>
      <c r="J179" s="153" t="str">
        <f>IFERROR(INDEX('Parametrage base'!$Z:$Z,MATCH($A179,'Parametrage base'!$AB:$AB,0)),"")</f>
        <v/>
      </c>
      <c r="K179" s="141" t="str">
        <f>IFERROR(INDEX('Parametrage base'!$AC:$AC,MATCH($A179,'Parametrage base'!$AE:$AE,0)),"")</f>
        <v/>
      </c>
      <c r="L179" s="153" t="str">
        <f>IFERROR(INDEX('Parametrage base'!$AF:$AF,MATCH($A179,'Parametrage base'!$AH:$AH,0)),"")</f>
        <v/>
      </c>
      <c r="M179" s="153" t="str">
        <f>IFERROR(INDEX(Parametrage!$D:$D,MATCH(B179,Parametrage!$F:$F,0)),"")</f>
        <v/>
      </c>
      <c r="N179" s="153" t="str">
        <f>IFERROR(INDEX(Parametrage!$I:$I,MATCH(B179,Parametrage!$J:$J,0)),"")</f>
        <v/>
      </c>
      <c r="O179" s="154" t="str">
        <f>IFERROR(INDEX(Parametrage!$G:$G,MATCH(B179,Parametrage!$H:$H,0)),"")</f>
        <v/>
      </c>
      <c r="P179" s="155" t="str">
        <f>IFERROR(INDEX(Parametrage!$K:$K,MATCH(B179,Parametrage!$L:$L,0)),"")</f>
        <v/>
      </c>
      <c r="Q179" s="156"/>
      <c r="R179" s="153"/>
      <c r="S179" s="157"/>
    </row>
    <row r="180" spans="1:19" ht="16.899999999999999" customHeight="1" x14ac:dyDescent="0.2">
      <c r="A180" s="150">
        <f t="shared" si="20"/>
        <v>28</v>
      </c>
      <c r="B180" s="151">
        <f t="shared" si="21"/>
        <v>560</v>
      </c>
      <c r="C180" s="152" t="str">
        <f>+IFERROR(INDEX('Parametrage base'!$B:$B,MATCH(B180,'Parametrage base'!$C:$C,0)),"")</f>
        <v/>
      </c>
      <c r="D180" s="153" t="str">
        <f>IFERROR(INDEX('Parametrage base'!H:H,MATCH(A180,'Parametrage base'!J:J,0)),"")</f>
        <v/>
      </c>
      <c r="E180" s="153" t="str">
        <f>IFERROR(INDEX('Parametrage base'!$K:$K,MATCH($A180,'Parametrage base'!$M:$M,0)),"")</f>
        <v/>
      </c>
      <c r="F180" s="153" t="str">
        <f>IFERROR(INDEX('Parametrage base'!$N:$N,MATCH($A180,'Parametrage base'!$P:$P,0)),"")</f>
        <v/>
      </c>
      <c r="G180" s="153" t="str">
        <f>IFERROR(INDEX('Parametrage base'!$Q:$Q,MATCH($A180,'Parametrage base'!$S:$S,0)),"")</f>
        <v/>
      </c>
      <c r="H180" s="153" t="str">
        <f>IFERROR(INDEX('Parametrage base'!$T:$T,MATCH($A180,'Parametrage base'!$V:$V,0)),"")</f>
        <v/>
      </c>
      <c r="I180" s="153" t="str">
        <f>IFERROR(INDEX('Parametrage base'!$W:$W,MATCH($A180,'Parametrage base'!$Y:$Y,0)),"")</f>
        <v/>
      </c>
      <c r="J180" s="153" t="str">
        <f>IFERROR(INDEX('Parametrage base'!$Z:$Z,MATCH($A180,'Parametrage base'!$AB:$AB,0)),"")</f>
        <v/>
      </c>
      <c r="K180" s="141" t="str">
        <f>IFERROR(INDEX('Parametrage base'!$AC:$AC,MATCH($A180,'Parametrage base'!$AE:$AE,0)),"")</f>
        <v/>
      </c>
      <c r="L180" s="153" t="str">
        <f>IFERROR(INDEX('Parametrage base'!$AF:$AF,MATCH($A180,'Parametrage base'!$AH:$AH,0)),"")</f>
        <v/>
      </c>
      <c r="M180" s="153" t="str">
        <f>IFERROR(INDEX(Parametrage!$D:$D,MATCH(B180,Parametrage!$F:$F,0)),"")</f>
        <v/>
      </c>
      <c r="N180" s="153" t="str">
        <f>IFERROR(INDEX(Parametrage!$I:$I,MATCH(B180,Parametrage!$J:$J,0)),"")</f>
        <v/>
      </c>
      <c r="O180" s="154" t="str">
        <f>IFERROR(INDEX(Parametrage!$G:$G,MATCH(B180,Parametrage!$H:$H,0)),"")</f>
        <v/>
      </c>
      <c r="P180" s="155" t="str">
        <f>IFERROR(INDEX(Parametrage!$K:$K,MATCH(B180,Parametrage!$L:$L,0)),"")</f>
        <v/>
      </c>
      <c r="Q180" s="156"/>
      <c r="R180" s="153"/>
      <c r="S180" s="157"/>
    </row>
    <row r="181" spans="1:19" ht="16.899999999999999" customHeight="1" x14ac:dyDescent="0.2">
      <c r="A181" s="150">
        <f t="shared" si="20"/>
        <v>28</v>
      </c>
      <c r="B181" s="151">
        <f t="shared" si="21"/>
        <v>561</v>
      </c>
      <c r="C181" s="152" t="str">
        <f>+IFERROR(INDEX('Parametrage base'!$B:$B,MATCH(B181,'Parametrage base'!$C:$C,0)),"")</f>
        <v/>
      </c>
      <c r="D181" s="153" t="str">
        <f>IFERROR(INDEX('Parametrage base'!H:H,MATCH(A181,'Parametrage base'!J:J,0)),"")</f>
        <v/>
      </c>
      <c r="E181" s="153" t="str">
        <f>IFERROR(INDEX('Parametrage base'!$K:$K,MATCH($A181,'Parametrage base'!$M:$M,0)),"")</f>
        <v/>
      </c>
      <c r="F181" s="153" t="str">
        <f>IFERROR(INDEX('Parametrage base'!$N:$N,MATCH($A181,'Parametrage base'!$P:$P,0)),"")</f>
        <v/>
      </c>
      <c r="G181" s="153" t="str">
        <f>IFERROR(INDEX('Parametrage base'!$Q:$Q,MATCH($A181,'Parametrage base'!$S:$S,0)),"")</f>
        <v/>
      </c>
      <c r="H181" s="153" t="str">
        <f>IFERROR(INDEX('Parametrage base'!$T:$T,MATCH($A181,'Parametrage base'!$V:$V,0)),"")</f>
        <v/>
      </c>
      <c r="I181" s="153" t="str">
        <f>IFERROR(INDEX('Parametrage base'!$W:$W,MATCH($A181,'Parametrage base'!$Y:$Y,0)),"")</f>
        <v/>
      </c>
      <c r="J181" s="153" t="str">
        <f>IFERROR(INDEX('Parametrage base'!$Z:$Z,MATCH($A181,'Parametrage base'!$AB:$AB,0)),"")</f>
        <v/>
      </c>
      <c r="K181" s="141" t="str">
        <f>IFERROR(INDEX('Parametrage base'!$AC:$AC,MATCH($A181,'Parametrage base'!$AE:$AE,0)),"")</f>
        <v/>
      </c>
      <c r="L181" s="153" t="str">
        <f>IFERROR(INDEX('Parametrage base'!$AF:$AF,MATCH($A181,'Parametrage base'!$AH:$AH,0)),"")</f>
        <v/>
      </c>
      <c r="M181" s="153" t="str">
        <f>IFERROR(INDEX(Parametrage!$D:$D,MATCH(B181,Parametrage!$F:$F,0)),"")</f>
        <v/>
      </c>
      <c r="N181" s="153" t="str">
        <f>IFERROR(INDEX(Parametrage!$I:$I,MATCH(B181,Parametrage!$J:$J,0)),"")</f>
        <v/>
      </c>
      <c r="O181" s="154" t="str">
        <f>IFERROR(INDEX(Parametrage!$G:$G,MATCH(B181,Parametrage!$H:$H,0)),"")</f>
        <v/>
      </c>
      <c r="P181" s="155" t="str">
        <f>IFERROR(INDEX(Parametrage!$K:$K,MATCH(B181,Parametrage!$L:$L,0)),"")</f>
        <v/>
      </c>
      <c r="Q181" s="156"/>
      <c r="R181" s="153"/>
      <c r="S181" s="157"/>
    </row>
    <row r="182" spans="1:19" ht="16.899999999999999" customHeight="1" x14ac:dyDescent="0.2">
      <c r="A182" s="150">
        <f t="shared" si="20"/>
        <v>29</v>
      </c>
      <c r="B182" s="151">
        <f t="shared" si="21"/>
        <v>562</v>
      </c>
      <c r="C182" s="152" t="str">
        <f>+IFERROR(INDEX('Parametrage base'!$B:$B,MATCH(B182,'Parametrage base'!$C:$C,0)),"")</f>
        <v/>
      </c>
      <c r="D182" s="153" t="str">
        <f>IFERROR(INDEX('Parametrage base'!H:H,MATCH(A182,'Parametrage base'!J:J,0)),"")</f>
        <v/>
      </c>
      <c r="E182" s="153" t="str">
        <f>IFERROR(INDEX('Parametrage base'!$K:$K,MATCH($A182,'Parametrage base'!$M:$M,0)),"")</f>
        <v/>
      </c>
      <c r="F182" s="153" t="str">
        <f>IFERROR(INDEX('Parametrage base'!$N:$N,MATCH($A182,'Parametrage base'!$P:$P,0)),"")</f>
        <v/>
      </c>
      <c r="G182" s="153" t="str">
        <f>IFERROR(INDEX('Parametrage base'!$Q:$Q,MATCH($A182,'Parametrage base'!$S:$S,0)),"")</f>
        <v/>
      </c>
      <c r="H182" s="153" t="str">
        <f>IFERROR(INDEX('Parametrage base'!$T:$T,MATCH($A182,'Parametrage base'!$V:$V,0)),"")</f>
        <v/>
      </c>
      <c r="I182" s="153" t="str">
        <f>IFERROR(INDEX('Parametrage base'!$W:$W,MATCH($A182,'Parametrage base'!$Y:$Y,0)),"")</f>
        <v/>
      </c>
      <c r="J182" s="153" t="str">
        <f>IFERROR(INDEX('Parametrage base'!$Z:$Z,MATCH($A182,'Parametrage base'!$AB:$AB,0)),"")</f>
        <v/>
      </c>
      <c r="K182" s="141" t="str">
        <f>IFERROR(INDEX('Parametrage base'!$AC:$AC,MATCH($A182,'Parametrage base'!$AE:$AE,0)),"")</f>
        <v/>
      </c>
      <c r="L182" s="153" t="str">
        <f>IFERROR(INDEX('Parametrage base'!$AF:$AF,MATCH($A182,'Parametrage base'!$AH:$AH,0)),"")</f>
        <v/>
      </c>
      <c r="M182" s="153" t="str">
        <f>IFERROR(INDEX(Parametrage!$D:$D,MATCH(B182,Parametrage!$F:$F,0)),"")</f>
        <v/>
      </c>
      <c r="N182" s="153" t="str">
        <f>IFERROR(INDEX(Parametrage!$I:$I,MATCH(B182,Parametrage!$J:$J,0)),"")</f>
        <v/>
      </c>
      <c r="O182" s="154" t="str">
        <f>IFERROR(INDEX(Parametrage!$G:$G,MATCH(B182,Parametrage!$H:$H,0)),"")</f>
        <v/>
      </c>
      <c r="P182" s="155" t="str">
        <f>IFERROR(INDEX(Parametrage!$K:$K,MATCH(B182,Parametrage!$L:$L,0)),"")</f>
        <v/>
      </c>
      <c r="Q182" s="156"/>
      <c r="R182" s="153"/>
      <c r="S182" s="157"/>
    </row>
    <row r="183" spans="1:19" ht="16.899999999999999" customHeight="1" x14ac:dyDescent="0.2">
      <c r="A183" s="150">
        <f t="shared" si="20"/>
        <v>29</v>
      </c>
      <c r="B183" s="151">
        <f t="shared" si="21"/>
        <v>563</v>
      </c>
      <c r="C183" s="152" t="str">
        <f>+IFERROR(INDEX('Parametrage base'!$B:$B,MATCH(B183,'Parametrage base'!$C:$C,0)),"")</f>
        <v/>
      </c>
      <c r="D183" s="153" t="str">
        <f>IFERROR(INDEX('Parametrage base'!H:H,MATCH(A183,'Parametrage base'!J:J,0)),"")</f>
        <v/>
      </c>
      <c r="E183" s="153" t="str">
        <f>IFERROR(INDEX('Parametrage base'!$K:$K,MATCH($A183,'Parametrage base'!$M:$M,0)),"")</f>
        <v/>
      </c>
      <c r="F183" s="153" t="str">
        <f>IFERROR(INDEX('Parametrage base'!$N:$N,MATCH($A183,'Parametrage base'!$P:$P,0)),"")</f>
        <v/>
      </c>
      <c r="G183" s="153" t="str">
        <f>IFERROR(INDEX('Parametrage base'!$Q:$Q,MATCH($A183,'Parametrage base'!$S:$S,0)),"")</f>
        <v/>
      </c>
      <c r="H183" s="153" t="str">
        <f>IFERROR(INDEX('Parametrage base'!$T:$T,MATCH($A183,'Parametrage base'!$V:$V,0)),"")</f>
        <v/>
      </c>
      <c r="I183" s="153" t="str">
        <f>IFERROR(INDEX('Parametrage base'!$W:$W,MATCH($A183,'Parametrage base'!$Y:$Y,0)),"")</f>
        <v/>
      </c>
      <c r="J183" s="153" t="str">
        <f>IFERROR(INDEX('Parametrage base'!$Z:$Z,MATCH($A183,'Parametrage base'!$AB:$AB,0)),"")</f>
        <v/>
      </c>
      <c r="K183" s="141" t="str">
        <f>IFERROR(INDEX('Parametrage base'!$AC:$AC,MATCH($A183,'Parametrage base'!$AE:$AE,0)),"")</f>
        <v/>
      </c>
      <c r="L183" s="153" t="str">
        <f>IFERROR(INDEX('Parametrage base'!$AF:$AF,MATCH($A183,'Parametrage base'!$AH:$AH,0)),"")</f>
        <v/>
      </c>
      <c r="M183" s="153" t="str">
        <f>IFERROR(INDEX(Parametrage!$D:$D,MATCH(B183,Parametrage!$F:$F,0)),"")</f>
        <v/>
      </c>
      <c r="N183" s="153" t="str">
        <f>IFERROR(INDEX(Parametrage!$I:$I,MATCH(B183,Parametrage!$J:$J,0)),"")</f>
        <v/>
      </c>
      <c r="O183" s="154" t="str">
        <f>IFERROR(INDEX(Parametrage!$G:$G,MATCH(B183,Parametrage!$H:$H,0)),"")</f>
        <v/>
      </c>
      <c r="P183" s="155" t="str">
        <f>IFERROR(INDEX(Parametrage!$K:$K,MATCH(B183,Parametrage!$L:$L,0)),"")</f>
        <v/>
      </c>
      <c r="Q183" s="156"/>
      <c r="R183" s="153"/>
      <c r="S183" s="157"/>
    </row>
    <row r="184" spans="1:19" ht="16.899999999999999" customHeight="1" x14ac:dyDescent="0.2">
      <c r="A184" s="150">
        <f t="shared" si="20"/>
        <v>29</v>
      </c>
      <c r="B184" s="151">
        <f t="shared" si="21"/>
        <v>564</v>
      </c>
      <c r="C184" s="152" t="str">
        <f>+IFERROR(INDEX('Parametrage base'!$B:$B,MATCH(B184,'Parametrage base'!$C:$C,0)),"")</f>
        <v/>
      </c>
      <c r="D184" s="153" t="str">
        <f>IFERROR(INDEX('Parametrage base'!H:H,MATCH(A184,'Parametrage base'!J:J,0)),"")</f>
        <v/>
      </c>
      <c r="E184" s="153" t="str">
        <f>IFERROR(INDEX('Parametrage base'!$K:$K,MATCH($A184,'Parametrage base'!$M:$M,0)),"")</f>
        <v/>
      </c>
      <c r="F184" s="153" t="str">
        <f>IFERROR(INDEX('Parametrage base'!$N:$N,MATCH($A184,'Parametrage base'!$P:$P,0)),"")</f>
        <v/>
      </c>
      <c r="G184" s="153" t="str">
        <f>IFERROR(INDEX('Parametrage base'!$Q:$Q,MATCH($A184,'Parametrage base'!$S:$S,0)),"")</f>
        <v/>
      </c>
      <c r="H184" s="153" t="str">
        <f>IFERROR(INDEX('Parametrage base'!$T:$T,MATCH($A184,'Parametrage base'!$V:$V,0)),"")</f>
        <v/>
      </c>
      <c r="I184" s="153" t="str">
        <f>IFERROR(INDEX('Parametrage base'!$W:$W,MATCH($A184,'Parametrage base'!$Y:$Y,0)),"")</f>
        <v/>
      </c>
      <c r="J184" s="153" t="str">
        <f>IFERROR(INDEX('Parametrage base'!$Z:$Z,MATCH($A184,'Parametrage base'!$AB:$AB,0)),"")</f>
        <v/>
      </c>
      <c r="K184" s="141" t="str">
        <f>IFERROR(INDEX('Parametrage base'!$AC:$AC,MATCH($A184,'Parametrage base'!$AE:$AE,0)),"")</f>
        <v/>
      </c>
      <c r="L184" s="153" t="str">
        <f>IFERROR(INDEX('Parametrage base'!$AF:$AF,MATCH($A184,'Parametrage base'!$AH:$AH,0)),"")</f>
        <v/>
      </c>
      <c r="M184" s="153" t="str">
        <f>IFERROR(INDEX(Parametrage!$D:$D,MATCH(B184,Parametrage!$F:$F,0)),"")</f>
        <v/>
      </c>
      <c r="N184" s="153" t="str">
        <f>IFERROR(INDEX(Parametrage!$I:$I,MATCH(B184,Parametrage!$J:$J,0)),"")</f>
        <v/>
      </c>
      <c r="O184" s="154" t="str">
        <f>IFERROR(INDEX(Parametrage!$G:$G,MATCH(B184,Parametrage!$H:$H,0)),"")</f>
        <v/>
      </c>
      <c r="P184" s="155" t="str">
        <f>IFERROR(INDEX(Parametrage!$K:$K,MATCH(B184,Parametrage!$L:$L,0)),"")</f>
        <v/>
      </c>
      <c r="Q184" s="156"/>
      <c r="R184" s="153"/>
      <c r="S184" s="157"/>
    </row>
    <row r="185" spans="1:19" ht="16.899999999999999" customHeight="1" x14ac:dyDescent="0.2">
      <c r="A185" s="150">
        <f t="shared" si="20"/>
        <v>29</v>
      </c>
      <c r="B185" s="151">
        <f t="shared" si="21"/>
        <v>565</v>
      </c>
      <c r="C185" s="152" t="str">
        <f>+IFERROR(INDEX('Parametrage base'!$B:$B,MATCH(B185,'Parametrage base'!$C:$C,0)),"")</f>
        <v/>
      </c>
      <c r="D185" s="153" t="str">
        <f>IFERROR(INDEX('Parametrage base'!H:H,MATCH(A185,'Parametrage base'!J:J,0)),"")</f>
        <v/>
      </c>
      <c r="E185" s="153" t="str">
        <f>IFERROR(INDEX('Parametrage base'!$K:$K,MATCH($A185,'Parametrage base'!$M:$M,0)),"")</f>
        <v/>
      </c>
      <c r="F185" s="153" t="str">
        <f>IFERROR(INDEX('Parametrage base'!$N:$N,MATCH($A185,'Parametrage base'!$P:$P,0)),"")</f>
        <v/>
      </c>
      <c r="G185" s="153" t="str">
        <f>IFERROR(INDEX('Parametrage base'!$Q:$Q,MATCH($A185,'Parametrage base'!$S:$S,0)),"")</f>
        <v/>
      </c>
      <c r="H185" s="153" t="str">
        <f>IFERROR(INDEX('Parametrage base'!$T:$T,MATCH($A185,'Parametrage base'!$V:$V,0)),"")</f>
        <v/>
      </c>
      <c r="I185" s="153" t="str">
        <f>IFERROR(INDEX('Parametrage base'!$W:$W,MATCH($A185,'Parametrage base'!$Y:$Y,0)),"")</f>
        <v/>
      </c>
      <c r="J185" s="153" t="str">
        <f>IFERROR(INDEX('Parametrage base'!$Z:$Z,MATCH($A185,'Parametrage base'!$AB:$AB,0)),"")</f>
        <v/>
      </c>
      <c r="K185" s="141" t="str">
        <f>IFERROR(INDEX('Parametrage base'!$AC:$AC,MATCH($A185,'Parametrage base'!$AE:$AE,0)),"")</f>
        <v/>
      </c>
      <c r="L185" s="153" t="str">
        <f>IFERROR(INDEX('Parametrage base'!$AF:$AF,MATCH($A185,'Parametrage base'!$AH:$AH,0)),"")</f>
        <v/>
      </c>
      <c r="M185" s="153" t="str">
        <f>IFERROR(INDEX(Parametrage!$D:$D,MATCH(B185,Parametrage!$F:$F,0)),"")</f>
        <v/>
      </c>
      <c r="N185" s="153" t="str">
        <f>IFERROR(INDEX(Parametrage!$I:$I,MATCH(B185,Parametrage!$J:$J,0)),"")</f>
        <v/>
      </c>
      <c r="O185" s="154" t="str">
        <f>IFERROR(INDEX(Parametrage!$G:$G,MATCH(B185,Parametrage!$H:$H,0)),"")</f>
        <v/>
      </c>
      <c r="P185" s="155" t="str">
        <f>IFERROR(INDEX(Parametrage!$K:$K,MATCH(B185,Parametrage!$L:$L,0)),"")</f>
        <v/>
      </c>
      <c r="Q185" s="156"/>
      <c r="R185" s="153"/>
      <c r="S185" s="157"/>
    </row>
    <row r="186" spans="1:19" ht="16.899999999999999" customHeight="1" x14ac:dyDescent="0.2">
      <c r="A186" s="150">
        <f t="shared" si="20"/>
        <v>29</v>
      </c>
      <c r="B186" s="151">
        <f t="shared" si="21"/>
        <v>566</v>
      </c>
      <c r="C186" s="152" t="str">
        <f>+IFERROR(INDEX('Parametrage base'!$B:$B,MATCH(B186,'Parametrage base'!$C:$C,0)),"")</f>
        <v/>
      </c>
      <c r="D186" s="153" t="str">
        <f>IFERROR(INDEX('Parametrage base'!H:H,MATCH(A186,'Parametrage base'!J:J,0)),"")</f>
        <v/>
      </c>
      <c r="E186" s="153" t="str">
        <f>IFERROR(INDEX('Parametrage base'!$K:$K,MATCH($A186,'Parametrage base'!$M:$M,0)),"")</f>
        <v/>
      </c>
      <c r="F186" s="153" t="str">
        <f>IFERROR(INDEX('Parametrage base'!$N:$N,MATCH($A186,'Parametrage base'!$P:$P,0)),"")</f>
        <v/>
      </c>
      <c r="G186" s="153" t="str">
        <f>IFERROR(INDEX('Parametrage base'!$Q:$Q,MATCH($A186,'Parametrage base'!$S:$S,0)),"")</f>
        <v/>
      </c>
      <c r="H186" s="153" t="str">
        <f>IFERROR(INDEX('Parametrage base'!$T:$T,MATCH($A186,'Parametrage base'!$V:$V,0)),"")</f>
        <v/>
      </c>
      <c r="I186" s="153" t="str">
        <f>IFERROR(INDEX('Parametrage base'!$W:$W,MATCH($A186,'Parametrage base'!$Y:$Y,0)),"")</f>
        <v/>
      </c>
      <c r="J186" s="153" t="str">
        <f>IFERROR(INDEX('Parametrage base'!$Z:$Z,MATCH($A186,'Parametrage base'!$AB:$AB,0)),"")</f>
        <v/>
      </c>
      <c r="K186" s="141" t="str">
        <f>IFERROR(INDEX('Parametrage base'!$AC:$AC,MATCH($A186,'Parametrage base'!$AE:$AE,0)),"")</f>
        <v/>
      </c>
      <c r="L186" s="153" t="str">
        <f>IFERROR(INDEX('Parametrage base'!$AF:$AF,MATCH($A186,'Parametrage base'!$AH:$AH,0)),"")</f>
        <v/>
      </c>
      <c r="M186" s="153" t="str">
        <f>IFERROR(INDEX(Parametrage!$D:$D,MATCH(B186,Parametrage!$F:$F,0)),"")</f>
        <v/>
      </c>
      <c r="N186" s="153" t="str">
        <f>IFERROR(INDEX(Parametrage!$I:$I,MATCH(B186,Parametrage!$J:$J,0)),"")</f>
        <v/>
      </c>
      <c r="O186" s="154" t="str">
        <f>IFERROR(INDEX(Parametrage!$G:$G,MATCH(B186,Parametrage!$H:$H,0)),"")</f>
        <v/>
      </c>
      <c r="P186" s="155" t="str">
        <f>IFERROR(INDEX(Parametrage!$K:$K,MATCH(B186,Parametrage!$L:$L,0)),"")</f>
        <v/>
      </c>
      <c r="Q186" s="156"/>
      <c r="R186" s="153"/>
      <c r="S186" s="157"/>
    </row>
    <row r="187" spans="1:19" ht="16.899999999999999" customHeight="1" x14ac:dyDescent="0.2">
      <c r="A187" s="150">
        <f t="shared" si="20"/>
        <v>29</v>
      </c>
      <c r="B187" s="151">
        <f t="shared" si="21"/>
        <v>567</v>
      </c>
      <c r="C187" s="152" t="str">
        <f>+IFERROR(INDEX('Parametrage base'!$B:$B,MATCH(B187,'Parametrage base'!$C:$C,0)),"")</f>
        <v/>
      </c>
      <c r="D187" s="153" t="str">
        <f>IFERROR(INDEX('Parametrage base'!H:H,MATCH(A187,'Parametrage base'!J:J,0)),"")</f>
        <v/>
      </c>
      <c r="E187" s="153" t="str">
        <f>IFERROR(INDEX('Parametrage base'!$K:$K,MATCH($A187,'Parametrage base'!$M:$M,0)),"")</f>
        <v/>
      </c>
      <c r="F187" s="153" t="str">
        <f>IFERROR(INDEX('Parametrage base'!$N:$N,MATCH($A187,'Parametrage base'!$P:$P,0)),"")</f>
        <v/>
      </c>
      <c r="G187" s="153" t="str">
        <f>IFERROR(INDEX('Parametrage base'!$Q:$Q,MATCH($A187,'Parametrage base'!$S:$S,0)),"")</f>
        <v/>
      </c>
      <c r="H187" s="153" t="str">
        <f>IFERROR(INDEX('Parametrage base'!$T:$T,MATCH($A187,'Parametrage base'!$V:$V,0)),"")</f>
        <v/>
      </c>
      <c r="I187" s="153" t="str">
        <f>IFERROR(INDEX('Parametrage base'!$W:$W,MATCH($A187,'Parametrage base'!$Y:$Y,0)),"")</f>
        <v/>
      </c>
      <c r="J187" s="153" t="str">
        <f>IFERROR(INDEX('Parametrage base'!$Z:$Z,MATCH($A187,'Parametrage base'!$AB:$AB,0)),"")</f>
        <v/>
      </c>
      <c r="K187" s="141" t="str">
        <f>IFERROR(INDEX('Parametrage base'!$AC:$AC,MATCH($A187,'Parametrage base'!$AE:$AE,0)),"")</f>
        <v/>
      </c>
      <c r="L187" s="153" t="str">
        <f>IFERROR(INDEX('Parametrage base'!$AF:$AF,MATCH($A187,'Parametrage base'!$AH:$AH,0)),"")</f>
        <v/>
      </c>
      <c r="M187" s="153" t="str">
        <f>IFERROR(INDEX(Parametrage!$D:$D,MATCH(B187,Parametrage!$F:$F,0)),"")</f>
        <v/>
      </c>
      <c r="N187" s="153" t="str">
        <f>IFERROR(INDEX(Parametrage!$I:$I,MATCH(B187,Parametrage!$J:$J,0)),"")</f>
        <v/>
      </c>
      <c r="O187" s="154" t="str">
        <f>IFERROR(INDEX(Parametrage!$G:$G,MATCH(B187,Parametrage!$H:$H,0)),"")</f>
        <v/>
      </c>
      <c r="P187" s="155" t="str">
        <f>IFERROR(INDEX(Parametrage!$K:$K,MATCH(B187,Parametrage!$L:$L,0)),"")</f>
        <v/>
      </c>
      <c r="Q187" s="156"/>
      <c r="R187" s="153"/>
      <c r="S187" s="157"/>
    </row>
    <row r="188" spans="1:19" ht="16.899999999999999" customHeight="1" x14ac:dyDescent="0.2">
      <c r="A188" s="150">
        <f t="shared" si="20"/>
        <v>29</v>
      </c>
      <c r="B188" s="151">
        <f t="shared" si="21"/>
        <v>568</v>
      </c>
      <c r="C188" s="152" t="str">
        <f>+IFERROR(INDEX('Parametrage base'!$B:$B,MATCH(B188,'Parametrage base'!$C:$C,0)),"")</f>
        <v/>
      </c>
      <c r="D188" s="153" t="str">
        <f>IFERROR(INDEX('Parametrage base'!H:H,MATCH(A188,'Parametrage base'!J:J,0)),"")</f>
        <v/>
      </c>
      <c r="E188" s="153" t="str">
        <f>IFERROR(INDEX('Parametrage base'!$K:$K,MATCH($A188,'Parametrage base'!$M:$M,0)),"")</f>
        <v/>
      </c>
      <c r="F188" s="153" t="str">
        <f>IFERROR(INDEX('Parametrage base'!$N:$N,MATCH($A188,'Parametrage base'!$P:$P,0)),"")</f>
        <v/>
      </c>
      <c r="G188" s="153" t="str">
        <f>IFERROR(INDEX('Parametrage base'!$Q:$Q,MATCH($A188,'Parametrage base'!$S:$S,0)),"")</f>
        <v/>
      </c>
      <c r="H188" s="153" t="str">
        <f>IFERROR(INDEX('Parametrage base'!$T:$T,MATCH($A188,'Parametrage base'!$V:$V,0)),"")</f>
        <v/>
      </c>
      <c r="I188" s="153" t="str">
        <f>IFERROR(INDEX('Parametrage base'!$W:$W,MATCH($A188,'Parametrage base'!$Y:$Y,0)),"")</f>
        <v/>
      </c>
      <c r="J188" s="153" t="str">
        <f>IFERROR(INDEX('Parametrage base'!$Z:$Z,MATCH($A188,'Parametrage base'!$AB:$AB,0)),"")</f>
        <v/>
      </c>
      <c r="K188" s="141" t="str">
        <f>IFERROR(INDEX('Parametrage base'!$AC:$AC,MATCH($A188,'Parametrage base'!$AE:$AE,0)),"")</f>
        <v/>
      </c>
      <c r="L188" s="153" t="str">
        <f>IFERROR(INDEX('Parametrage base'!$AF:$AF,MATCH($A188,'Parametrage base'!$AH:$AH,0)),"")</f>
        <v/>
      </c>
      <c r="M188" s="153" t="str">
        <f>IFERROR(INDEX(Parametrage!$D:$D,MATCH(B188,Parametrage!$F:$F,0)),"")</f>
        <v/>
      </c>
      <c r="N188" s="153" t="str">
        <f>IFERROR(INDEX(Parametrage!$I:$I,MATCH(B188,Parametrage!$J:$J,0)),"")</f>
        <v/>
      </c>
      <c r="O188" s="154" t="str">
        <f>IFERROR(INDEX(Parametrage!$G:$G,MATCH(B188,Parametrage!$H:$H,0)),"")</f>
        <v/>
      </c>
      <c r="P188" s="155" t="str">
        <f>IFERROR(INDEX(Parametrage!$K:$K,MATCH(B188,Parametrage!$L:$L,0)),"")</f>
        <v/>
      </c>
      <c r="Q188" s="156"/>
      <c r="R188" s="153"/>
      <c r="S188" s="157"/>
    </row>
    <row r="189" spans="1:19" ht="16.899999999999999" customHeight="1" x14ac:dyDescent="0.2">
      <c r="A189" s="150">
        <f t="shared" si="20"/>
        <v>30</v>
      </c>
      <c r="B189" s="151">
        <f t="shared" si="21"/>
        <v>569</v>
      </c>
      <c r="C189" s="152" t="str">
        <f>+IFERROR(INDEX('Parametrage base'!$B:$B,MATCH(B189,'Parametrage base'!$C:$C,0)),"")</f>
        <v/>
      </c>
      <c r="D189" s="153" t="str">
        <f>IFERROR(INDEX('Parametrage base'!H:H,MATCH(A189,'Parametrage base'!J:J,0)),"")</f>
        <v/>
      </c>
      <c r="E189" s="153" t="str">
        <f>IFERROR(INDEX('Parametrage base'!$K:$K,MATCH($A189,'Parametrage base'!$M:$M,0)),"")</f>
        <v/>
      </c>
      <c r="F189" s="153" t="str">
        <f>IFERROR(INDEX('Parametrage base'!$N:$N,MATCH($A189,'Parametrage base'!$P:$P,0)),"")</f>
        <v/>
      </c>
      <c r="G189" s="153" t="str">
        <f>IFERROR(INDEX('Parametrage base'!$Q:$Q,MATCH($A189,'Parametrage base'!$S:$S,0)),"")</f>
        <v/>
      </c>
      <c r="H189" s="153" t="str">
        <f>IFERROR(INDEX('Parametrage base'!$T:$T,MATCH($A189,'Parametrage base'!$V:$V,0)),"")</f>
        <v/>
      </c>
      <c r="I189" s="153" t="str">
        <f>IFERROR(INDEX('Parametrage base'!$W:$W,MATCH($A189,'Parametrage base'!$Y:$Y,0)),"")</f>
        <v/>
      </c>
      <c r="J189" s="153" t="str">
        <f>IFERROR(INDEX('Parametrage base'!$Z:$Z,MATCH($A189,'Parametrage base'!$AB:$AB,0)),"")</f>
        <v/>
      </c>
      <c r="K189" s="141" t="str">
        <f>IFERROR(INDEX('Parametrage base'!$AC:$AC,MATCH($A189,'Parametrage base'!$AE:$AE,0)),"")</f>
        <v/>
      </c>
      <c r="L189" s="153" t="str">
        <f>IFERROR(INDEX('Parametrage base'!$AF:$AF,MATCH($A189,'Parametrage base'!$AH:$AH,0)),"")</f>
        <v/>
      </c>
      <c r="M189" s="153" t="str">
        <f>IFERROR(INDEX(Parametrage!$D:$D,MATCH(B189,Parametrage!$F:$F,0)),"")</f>
        <v/>
      </c>
      <c r="N189" s="153" t="str">
        <f>IFERROR(INDEX(Parametrage!$I:$I,MATCH(B189,Parametrage!$J:$J,0)),"")</f>
        <v/>
      </c>
      <c r="O189" s="154" t="str">
        <f>IFERROR(INDEX(Parametrage!$G:$G,MATCH(B189,Parametrage!$H:$H,0)),"")</f>
        <v/>
      </c>
      <c r="P189" s="155" t="str">
        <f>IFERROR(INDEX(Parametrage!$K:$K,MATCH(B189,Parametrage!$L:$L,0)),"")</f>
        <v/>
      </c>
      <c r="Q189" s="156"/>
      <c r="R189" s="153"/>
      <c r="S189" s="157"/>
    </row>
    <row r="190" spans="1:19" ht="16.899999999999999" customHeight="1" x14ac:dyDescent="0.2">
      <c r="A190" s="150">
        <f t="shared" si="20"/>
        <v>30</v>
      </c>
      <c r="B190" s="151">
        <f t="shared" si="21"/>
        <v>570</v>
      </c>
      <c r="C190" s="152" t="str">
        <f>+IFERROR(INDEX('Parametrage base'!$B:$B,MATCH(B190,'Parametrage base'!$C:$C,0)),"")</f>
        <v/>
      </c>
      <c r="D190" s="153" t="str">
        <f>IFERROR(INDEX('Parametrage base'!H:H,MATCH(A190,'Parametrage base'!J:J,0)),"")</f>
        <v/>
      </c>
      <c r="E190" s="153" t="str">
        <f>IFERROR(INDEX('Parametrage base'!$K:$K,MATCH($A190,'Parametrage base'!$M:$M,0)),"")</f>
        <v/>
      </c>
      <c r="F190" s="153" t="str">
        <f>IFERROR(INDEX('Parametrage base'!$N:$N,MATCH($A190,'Parametrage base'!$P:$P,0)),"")</f>
        <v/>
      </c>
      <c r="G190" s="153" t="str">
        <f>IFERROR(INDEX('Parametrage base'!$Q:$Q,MATCH($A190,'Parametrage base'!$S:$S,0)),"")</f>
        <v/>
      </c>
      <c r="H190" s="153" t="str">
        <f>IFERROR(INDEX('Parametrage base'!$T:$T,MATCH($A190,'Parametrage base'!$V:$V,0)),"")</f>
        <v/>
      </c>
      <c r="I190" s="153" t="str">
        <f>IFERROR(INDEX('Parametrage base'!$W:$W,MATCH($A190,'Parametrage base'!$Y:$Y,0)),"")</f>
        <v/>
      </c>
      <c r="J190" s="153" t="str">
        <f>IFERROR(INDEX('Parametrage base'!$Z:$Z,MATCH($A190,'Parametrage base'!$AB:$AB,0)),"")</f>
        <v/>
      </c>
      <c r="K190" s="141" t="str">
        <f>IFERROR(INDEX('Parametrage base'!$AC:$AC,MATCH($A190,'Parametrage base'!$AE:$AE,0)),"")</f>
        <v/>
      </c>
      <c r="L190" s="153" t="str">
        <f>IFERROR(INDEX('Parametrage base'!$AF:$AF,MATCH($A190,'Parametrage base'!$AH:$AH,0)),"")</f>
        <v/>
      </c>
      <c r="M190" s="153" t="str">
        <f>IFERROR(INDEX(Parametrage!$D:$D,MATCH(B190,Parametrage!$F:$F,0)),"")</f>
        <v/>
      </c>
      <c r="N190" s="153" t="str">
        <f>IFERROR(INDEX(Parametrage!$I:$I,MATCH(B190,Parametrage!$J:$J,0)),"")</f>
        <v/>
      </c>
      <c r="O190" s="154" t="str">
        <f>IFERROR(INDEX(Parametrage!$G:$G,MATCH(B190,Parametrage!$H:$H,0)),"")</f>
        <v/>
      </c>
      <c r="P190" s="155" t="str">
        <f>IFERROR(INDEX(Parametrage!$K:$K,MATCH(B190,Parametrage!$L:$L,0)),"")</f>
        <v/>
      </c>
      <c r="Q190" s="156"/>
      <c r="R190" s="153"/>
      <c r="S190" s="157"/>
    </row>
    <row r="191" spans="1:19" ht="16.899999999999999" customHeight="1" x14ac:dyDescent="0.2">
      <c r="A191" s="150">
        <f t="shared" si="20"/>
        <v>30</v>
      </c>
      <c r="B191" s="151">
        <f t="shared" si="21"/>
        <v>571</v>
      </c>
      <c r="C191" s="152" t="str">
        <f>+IFERROR(INDEX('Parametrage base'!$B:$B,MATCH(B191,'Parametrage base'!$C:$C,0)),"")</f>
        <v/>
      </c>
      <c r="D191" s="153" t="str">
        <f>IFERROR(INDEX('Parametrage base'!H:H,MATCH(A191,'Parametrage base'!J:J,0)),"")</f>
        <v/>
      </c>
      <c r="E191" s="153" t="str">
        <f>IFERROR(INDEX('Parametrage base'!$K:$K,MATCH($A191,'Parametrage base'!$M:$M,0)),"")</f>
        <v/>
      </c>
      <c r="F191" s="153" t="str">
        <f>IFERROR(INDEX('Parametrage base'!$N:$N,MATCH($A191,'Parametrage base'!$P:$P,0)),"")</f>
        <v/>
      </c>
      <c r="G191" s="153" t="str">
        <f>IFERROR(INDEX('Parametrage base'!$Q:$Q,MATCH($A191,'Parametrage base'!$S:$S,0)),"")</f>
        <v/>
      </c>
      <c r="H191" s="153" t="str">
        <f>IFERROR(INDEX('Parametrage base'!$T:$T,MATCH($A191,'Parametrage base'!$V:$V,0)),"")</f>
        <v/>
      </c>
      <c r="I191" s="153" t="str">
        <f>IFERROR(INDEX('Parametrage base'!$W:$W,MATCH($A191,'Parametrage base'!$Y:$Y,0)),"")</f>
        <v/>
      </c>
      <c r="J191" s="153" t="str">
        <f>IFERROR(INDEX('Parametrage base'!$Z:$Z,MATCH($A191,'Parametrage base'!$AB:$AB,0)),"")</f>
        <v/>
      </c>
      <c r="K191" s="141" t="str">
        <f>IFERROR(INDEX('Parametrage base'!$AC:$AC,MATCH($A191,'Parametrage base'!$AE:$AE,0)),"")</f>
        <v/>
      </c>
      <c r="L191" s="153" t="str">
        <f>IFERROR(INDEX('Parametrage base'!$AF:$AF,MATCH($A191,'Parametrage base'!$AH:$AH,0)),"")</f>
        <v/>
      </c>
      <c r="M191" s="153" t="str">
        <f>IFERROR(INDEX(Parametrage!$D:$D,MATCH(B191,Parametrage!$F:$F,0)),"")</f>
        <v/>
      </c>
      <c r="N191" s="153" t="str">
        <f>IFERROR(INDEX(Parametrage!$I:$I,MATCH(B191,Parametrage!$J:$J,0)),"")</f>
        <v/>
      </c>
      <c r="O191" s="154" t="str">
        <f>IFERROR(INDEX(Parametrage!$G:$G,MATCH(B191,Parametrage!$H:$H,0)),"")</f>
        <v/>
      </c>
      <c r="P191" s="155" t="str">
        <f>IFERROR(INDEX(Parametrage!$K:$K,MATCH(B191,Parametrage!$L:$L,0)),"")</f>
        <v/>
      </c>
      <c r="Q191" s="156"/>
      <c r="R191" s="153"/>
      <c r="S191" s="157"/>
    </row>
    <row r="192" spans="1:19" ht="16.899999999999999" customHeight="1" x14ac:dyDescent="0.2">
      <c r="A192" s="150">
        <f t="shared" si="20"/>
        <v>30</v>
      </c>
      <c r="B192" s="151">
        <f t="shared" si="21"/>
        <v>572</v>
      </c>
      <c r="C192" s="152" t="str">
        <f>+IFERROR(INDEX('Parametrage base'!$B:$B,MATCH(B192,'Parametrage base'!$C:$C,0)),"")</f>
        <v/>
      </c>
      <c r="D192" s="153" t="str">
        <f>IFERROR(INDEX('Parametrage base'!H:H,MATCH(A192,'Parametrage base'!J:J,0)),"")</f>
        <v/>
      </c>
      <c r="E192" s="153" t="str">
        <f>IFERROR(INDEX('Parametrage base'!$K:$K,MATCH($A192,'Parametrage base'!$M:$M,0)),"")</f>
        <v/>
      </c>
      <c r="F192" s="153" t="str">
        <f>IFERROR(INDEX('Parametrage base'!$N:$N,MATCH($A192,'Parametrage base'!$P:$P,0)),"")</f>
        <v/>
      </c>
      <c r="G192" s="153" t="str">
        <f>IFERROR(INDEX('Parametrage base'!$Q:$Q,MATCH($A192,'Parametrage base'!$S:$S,0)),"")</f>
        <v/>
      </c>
      <c r="H192" s="153" t="str">
        <f>IFERROR(INDEX('Parametrage base'!$T:$T,MATCH($A192,'Parametrage base'!$V:$V,0)),"")</f>
        <v/>
      </c>
      <c r="I192" s="153" t="str">
        <f>IFERROR(INDEX('Parametrage base'!$W:$W,MATCH($A192,'Parametrage base'!$Y:$Y,0)),"")</f>
        <v/>
      </c>
      <c r="J192" s="153" t="str">
        <f>IFERROR(INDEX('Parametrage base'!$Z:$Z,MATCH($A192,'Parametrage base'!$AB:$AB,0)),"")</f>
        <v/>
      </c>
      <c r="K192" s="141" t="str">
        <f>IFERROR(INDEX('Parametrage base'!$AC:$AC,MATCH($A192,'Parametrage base'!$AE:$AE,0)),"")</f>
        <v/>
      </c>
      <c r="L192" s="153" t="str">
        <f>IFERROR(INDEX('Parametrage base'!$AF:$AF,MATCH($A192,'Parametrage base'!$AH:$AH,0)),"")</f>
        <v/>
      </c>
      <c r="M192" s="153" t="str">
        <f>IFERROR(INDEX(Parametrage!$D:$D,MATCH(B192,Parametrage!$F:$F,0)),"")</f>
        <v/>
      </c>
      <c r="N192" s="153" t="str">
        <f>IFERROR(INDEX(Parametrage!$I:$I,MATCH(B192,Parametrage!$J:$J,0)),"")</f>
        <v/>
      </c>
      <c r="O192" s="154" t="str">
        <f>IFERROR(INDEX(Parametrage!$G:$G,MATCH(B192,Parametrage!$H:$H,0)),"")</f>
        <v/>
      </c>
      <c r="P192" s="155" t="str">
        <f>IFERROR(INDEX(Parametrage!$K:$K,MATCH(B192,Parametrage!$L:$L,0)),"")</f>
        <v/>
      </c>
      <c r="Q192" s="156"/>
      <c r="R192" s="153"/>
      <c r="S192" s="157"/>
    </row>
    <row r="193" spans="1:19" ht="16.899999999999999" customHeight="1" x14ac:dyDescent="0.2">
      <c r="A193" s="150">
        <f t="shared" si="20"/>
        <v>30</v>
      </c>
      <c r="B193" s="151">
        <f t="shared" si="21"/>
        <v>573</v>
      </c>
      <c r="C193" s="152" t="str">
        <f>+IFERROR(INDEX('Parametrage base'!$B:$B,MATCH(B193,'Parametrage base'!$C:$C,0)),"")</f>
        <v/>
      </c>
      <c r="D193" s="153" t="str">
        <f>IFERROR(INDEX('Parametrage base'!H:H,MATCH(A193,'Parametrage base'!J:J,0)),"")</f>
        <v/>
      </c>
      <c r="E193" s="153" t="str">
        <f>IFERROR(INDEX('Parametrage base'!$K:$K,MATCH($A193,'Parametrage base'!$M:$M,0)),"")</f>
        <v/>
      </c>
      <c r="F193" s="153" t="str">
        <f>IFERROR(INDEX('Parametrage base'!$N:$N,MATCH($A193,'Parametrage base'!$P:$P,0)),"")</f>
        <v/>
      </c>
      <c r="G193" s="153" t="str">
        <f>IFERROR(INDEX('Parametrage base'!$Q:$Q,MATCH($A193,'Parametrage base'!$S:$S,0)),"")</f>
        <v/>
      </c>
      <c r="H193" s="153" t="str">
        <f>IFERROR(INDEX('Parametrage base'!$T:$T,MATCH($A193,'Parametrage base'!$V:$V,0)),"")</f>
        <v/>
      </c>
      <c r="I193" s="153" t="str">
        <f>IFERROR(INDEX('Parametrage base'!$W:$W,MATCH($A193,'Parametrage base'!$Y:$Y,0)),"")</f>
        <v/>
      </c>
      <c r="J193" s="153" t="str">
        <f>IFERROR(INDEX('Parametrage base'!$Z:$Z,MATCH($A193,'Parametrage base'!$AB:$AB,0)),"")</f>
        <v/>
      </c>
      <c r="K193" s="141" t="str">
        <f>IFERROR(INDEX('Parametrage base'!$AC:$AC,MATCH($A193,'Parametrage base'!$AE:$AE,0)),"")</f>
        <v/>
      </c>
      <c r="L193" s="153" t="str">
        <f>IFERROR(INDEX('Parametrage base'!$AF:$AF,MATCH($A193,'Parametrage base'!$AH:$AH,0)),"")</f>
        <v/>
      </c>
      <c r="M193" s="153" t="str">
        <f>IFERROR(INDEX(Parametrage!$D:$D,MATCH(B193,Parametrage!$F:$F,0)),"")</f>
        <v/>
      </c>
      <c r="N193" s="153" t="str">
        <f>IFERROR(INDEX(Parametrage!$I:$I,MATCH(B193,Parametrage!$J:$J,0)),"")</f>
        <v/>
      </c>
      <c r="O193" s="154" t="str">
        <f>IFERROR(INDEX(Parametrage!$G:$G,MATCH(B193,Parametrage!$H:$H,0)),"")</f>
        <v/>
      </c>
      <c r="P193" s="155" t="str">
        <f>IFERROR(INDEX(Parametrage!$K:$K,MATCH(B193,Parametrage!$L:$L,0)),"")</f>
        <v/>
      </c>
      <c r="Q193" s="156"/>
      <c r="R193" s="153"/>
      <c r="S193" s="157"/>
    </row>
    <row r="194" spans="1:19" ht="16.899999999999999" customHeight="1" x14ac:dyDescent="0.2">
      <c r="A194" s="150">
        <f t="shared" si="20"/>
        <v>30</v>
      </c>
      <c r="B194" s="151">
        <f t="shared" si="21"/>
        <v>574</v>
      </c>
      <c r="C194" s="152" t="str">
        <f>+IFERROR(INDEX('Parametrage base'!$B:$B,MATCH(B194,'Parametrage base'!$C:$C,0)),"")</f>
        <v/>
      </c>
      <c r="D194" s="153" t="str">
        <f>IFERROR(INDEX('Parametrage base'!H:H,MATCH(A194,'Parametrage base'!J:J,0)),"")</f>
        <v/>
      </c>
      <c r="E194" s="153" t="str">
        <f>IFERROR(INDEX('Parametrage base'!$K:$K,MATCH($A194,'Parametrage base'!$M:$M,0)),"")</f>
        <v/>
      </c>
      <c r="F194" s="153" t="str">
        <f>IFERROR(INDEX('Parametrage base'!$N:$N,MATCH($A194,'Parametrage base'!$P:$P,0)),"")</f>
        <v/>
      </c>
      <c r="G194" s="153" t="str">
        <f>IFERROR(INDEX('Parametrage base'!$Q:$Q,MATCH($A194,'Parametrage base'!$S:$S,0)),"")</f>
        <v/>
      </c>
      <c r="H194" s="153" t="str">
        <f>IFERROR(INDEX('Parametrage base'!$T:$T,MATCH($A194,'Parametrage base'!$V:$V,0)),"")</f>
        <v/>
      </c>
      <c r="I194" s="153" t="str">
        <f>IFERROR(INDEX('Parametrage base'!$W:$W,MATCH($A194,'Parametrage base'!$Y:$Y,0)),"")</f>
        <v/>
      </c>
      <c r="J194" s="153" t="str">
        <f>IFERROR(INDEX('Parametrage base'!$Z:$Z,MATCH($A194,'Parametrage base'!$AB:$AB,0)),"")</f>
        <v/>
      </c>
      <c r="K194" s="141" t="str">
        <f>IFERROR(INDEX('Parametrage base'!$AC:$AC,MATCH($A194,'Parametrage base'!$AE:$AE,0)),"")</f>
        <v/>
      </c>
      <c r="L194" s="153" t="str">
        <f>IFERROR(INDEX('Parametrage base'!$AF:$AF,MATCH($A194,'Parametrage base'!$AH:$AH,0)),"")</f>
        <v/>
      </c>
      <c r="M194" s="153" t="str">
        <f>IFERROR(INDEX(Parametrage!$D:$D,MATCH(B194,Parametrage!$F:$F,0)),"")</f>
        <v/>
      </c>
      <c r="N194" s="153" t="str">
        <f>IFERROR(INDEX(Parametrage!$I:$I,MATCH(B194,Parametrage!$J:$J,0)),"")</f>
        <v/>
      </c>
      <c r="O194" s="154" t="str">
        <f>IFERROR(INDEX(Parametrage!$G:$G,MATCH(B194,Parametrage!$H:$H,0)),"")</f>
        <v/>
      </c>
      <c r="P194" s="155" t="str">
        <f>IFERROR(INDEX(Parametrage!$K:$K,MATCH(B194,Parametrage!$L:$L,0)),"")</f>
        <v/>
      </c>
      <c r="Q194" s="156"/>
      <c r="R194" s="153"/>
      <c r="S194" s="157"/>
    </row>
    <row r="195" spans="1:19" ht="16.899999999999999" customHeight="1" x14ac:dyDescent="0.2">
      <c r="A195" s="150">
        <f t="shared" si="20"/>
        <v>30</v>
      </c>
      <c r="B195" s="151">
        <f t="shared" si="21"/>
        <v>575</v>
      </c>
      <c r="C195" s="152" t="str">
        <f>+IFERROR(INDEX('Parametrage base'!$B:$B,MATCH(B195,'Parametrage base'!$C:$C,0)),"")</f>
        <v/>
      </c>
      <c r="D195" s="153" t="str">
        <f>IFERROR(INDEX('Parametrage base'!H:H,MATCH(A195,'Parametrage base'!J:J,0)),"")</f>
        <v/>
      </c>
      <c r="E195" s="153" t="str">
        <f>IFERROR(INDEX('Parametrage base'!$K:$K,MATCH($A195,'Parametrage base'!$M:$M,0)),"")</f>
        <v/>
      </c>
      <c r="F195" s="153" t="str">
        <f>IFERROR(INDEX('Parametrage base'!$N:$N,MATCH($A195,'Parametrage base'!$P:$P,0)),"")</f>
        <v/>
      </c>
      <c r="G195" s="153" t="str">
        <f>IFERROR(INDEX('Parametrage base'!$Q:$Q,MATCH($A195,'Parametrage base'!$S:$S,0)),"")</f>
        <v/>
      </c>
      <c r="H195" s="153" t="str">
        <f>IFERROR(INDEX('Parametrage base'!$T:$T,MATCH($A195,'Parametrage base'!$V:$V,0)),"")</f>
        <v/>
      </c>
      <c r="I195" s="153" t="str">
        <f>IFERROR(INDEX('Parametrage base'!$W:$W,MATCH($A195,'Parametrage base'!$Y:$Y,0)),"")</f>
        <v/>
      </c>
      <c r="J195" s="153" t="str">
        <f>IFERROR(INDEX('Parametrage base'!$Z:$Z,MATCH($A195,'Parametrage base'!$AB:$AB,0)),"")</f>
        <v/>
      </c>
      <c r="K195" s="141" t="str">
        <f>IFERROR(INDEX('Parametrage base'!$AC:$AC,MATCH($A195,'Parametrage base'!$AE:$AE,0)),"")</f>
        <v/>
      </c>
      <c r="L195" s="153" t="str">
        <f>IFERROR(INDEX('Parametrage base'!$AF:$AF,MATCH($A195,'Parametrage base'!$AH:$AH,0)),"")</f>
        <v/>
      </c>
      <c r="M195" s="153" t="str">
        <f>IFERROR(INDEX(Parametrage!$D:$D,MATCH(B195,Parametrage!$F:$F,0)),"")</f>
        <v/>
      </c>
      <c r="N195" s="153" t="str">
        <f>IFERROR(INDEX(Parametrage!$I:$I,MATCH(B195,Parametrage!$J:$J,0)),"")</f>
        <v/>
      </c>
      <c r="O195" s="154" t="str">
        <f>IFERROR(INDEX(Parametrage!$G:$G,MATCH(B195,Parametrage!$H:$H,0)),"")</f>
        <v/>
      </c>
      <c r="P195" s="155" t="str">
        <f>IFERROR(INDEX(Parametrage!$K:$K,MATCH(B195,Parametrage!$L:$L,0)),"")</f>
        <v/>
      </c>
      <c r="Q195" s="156"/>
      <c r="R195" s="153"/>
      <c r="S195" s="157"/>
    </row>
    <row r="196" spans="1:19" ht="16.899999999999999" customHeight="1" x14ac:dyDescent="0.2">
      <c r="A196" s="150">
        <f t="shared" si="20"/>
        <v>31</v>
      </c>
      <c r="B196" s="151">
        <f t="shared" si="21"/>
        <v>576</v>
      </c>
      <c r="C196" s="152" t="str">
        <f>+IFERROR(INDEX('Parametrage base'!$B:$B,MATCH(B196,'Parametrage base'!$C:$C,0)),"")</f>
        <v/>
      </c>
      <c r="D196" s="153" t="str">
        <f>IFERROR(INDEX('Parametrage base'!H:H,MATCH(A196,'Parametrage base'!J:J,0)),"")</f>
        <v/>
      </c>
      <c r="E196" s="153" t="str">
        <f>IFERROR(INDEX('Parametrage base'!$K:$K,MATCH($A196,'Parametrage base'!$M:$M,0)),"")</f>
        <v/>
      </c>
      <c r="F196" s="153" t="str">
        <f>IFERROR(INDEX('Parametrage base'!$N:$N,MATCH($A196,'Parametrage base'!$P:$P,0)),"")</f>
        <v/>
      </c>
      <c r="G196" s="153" t="str">
        <f>IFERROR(INDEX('Parametrage base'!$Q:$Q,MATCH($A196,'Parametrage base'!$S:$S,0)),"")</f>
        <v/>
      </c>
      <c r="H196" s="153" t="str">
        <f>IFERROR(INDEX('Parametrage base'!$T:$T,MATCH($A196,'Parametrage base'!$V:$V,0)),"")</f>
        <v/>
      </c>
      <c r="I196" s="153" t="str">
        <f>IFERROR(INDEX('Parametrage base'!$W:$W,MATCH($A196,'Parametrage base'!$Y:$Y,0)),"")</f>
        <v/>
      </c>
      <c r="J196" s="153" t="str">
        <f>IFERROR(INDEX('Parametrage base'!$Z:$Z,MATCH($A196,'Parametrage base'!$AB:$AB,0)),"")</f>
        <v/>
      </c>
      <c r="K196" s="141" t="str">
        <f>IFERROR(INDEX('Parametrage base'!$AC:$AC,MATCH($A196,'Parametrage base'!$AE:$AE,0)),"")</f>
        <v/>
      </c>
      <c r="L196" s="153" t="str">
        <f>IFERROR(INDEX('Parametrage base'!$AF:$AF,MATCH($A196,'Parametrage base'!$AH:$AH,0)),"")</f>
        <v/>
      </c>
      <c r="M196" s="153" t="str">
        <f>IFERROR(INDEX(Parametrage!$D:$D,MATCH(B196,Parametrage!$F:$F,0)),"")</f>
        <v/>
      </c>
      <c r="N196" s="153" t="str">
        <f>IFERROR(INDEX(Parametrage!$I:$I,MATCH(B196,Parametrage!$J:$J,0)),"")</f>
        <v/>
      </c>
      <c r="O196" s="154" t="str">
        <f>IFERROR(INDEX(Parametrage!$G:$G,MATCH(B196,Parametrage!$H:$H,0)),"")</f>
        <v/>
      </c>
      <c r="P196" s="155" t="str">
        <f>IFERROR(INDEX(Parametrage!$K:$K,MATCH(B196,Parametrage!$L:$L,0)),"")</f>
        <v/>
      </c>
      <c r="Q196" s="156"/>
      <c r="R196" s="153"/>
      <c r="S196" s="157"/>
    </row>
    <row r="197" spans="1:19" ht="16.899999999999999" customHeight="1" x14ac:dyDescent="0.2">
      <c r="A197" s="150">
        <f t="shared" si="20"/>
        <v>31</v>
      </c>
      <c r="B197" s="151">
        <f t="shared" si="21"/>
        <v>577</v>
      </c>
      <c r="C197" s="152" t="str">
        <f>+IFERROR(INDEX('Parametrage base'!$B:$B,MATCH(B197,'Parametrage base'!$C:$C,0)),"")</f>
        <v/>
      </c>
      <c r="D197" s="153" t="str">
        <f>IFERROR(INDEX('Parametrage base'!H:H,MATCH(A197,'Parametrage base'!J:J,0)),"")</f>
        <v/>
      </c>
      <c r="E197" s="153" t="str">
        <f>IFERROR(INDEX('Parametrage base'!$K:$K,MATCH($A197,'Parametrage base'!$M:$M,0)),"")</f>
        <v/>
      </c>
      <c r="F197" s="153" t="str">
        <f>IFERROR(INDEX('Parametrage base'!$N:$N,MATCH($A197,'Parametrage base'!$P:$P,0)),"")</f>
        <v/>
      </c>
      <c r="G197" s="153" t="str">
        <f>IFERROR(INDEX('Parametrage base'!$Q:$Q,MATCH($A197,'Parametrage base'!$S:$S,0)),"")</f>
        <v/>
      </c>
      <c r="H197" s="153" t="str">
        <f>IFERROR(INDEX('Parametrage base'!$T:$T,MATCH($A197,'Parametrage base'!$V:$V,0)),"")</f>
        <v/>
      </c>
      <c r="I197" s="153" t="str">
        <f>IFERROR(INDEX('Parametrage base'!$W:$W,MATCH($A197,'Parametrage base'!$Y:$Y,0)),"")</f>
        <v/>
      </c>
      <c r="J197" s="153" t="str">
        <f>IFERROR(INDEX('Parametrage base'!$Z:$Z,MATCH($A197,'Parametrage base'!$AB:$AB,0)),"")</f>
        <v/>
      </c>
      <c r="K197" s="141" t="str">
        <f>IFERROR(INDEX('Parametrage base'!$AC:$AC,MATCH($A197,'Parametrage base'!$AE:$AE,0)),"")</f>
        <v/>
      </c>
      <c r="L197" s="153" t="str">
        <f>IFERROR(INDEX('Parametrage base'!$AF:$AF,MATCH($A197,'Parametrage base'!$AH:$AH,0)),"")</f>
        <v/>
      </c>
      <c r="M197" s="153" t="str">
        <f>IFERROR(INDEX(Parametrage!$D:$D,MATCH(B197,Parametrage!$F:$F,0)),"")</f>
        <v/>
      </c>
      <c r="N197" s="153" t="str">
        <f>IFERROR(INDEX(Parametrage!$I:$I,MATCH(B197,Parametrage!$J:$J,0)),"")</f>
        <v/>
      </c>
      <c r="O197" s="154" t="str">
        <f>IFERROR(INDEX(Parametrage!$G:$G,MATCH(B197,Parametrage!$H:$H,0)),"")</f>
        <v/>
      </c>
      <c r="P197" s="155" t="str">
        <f>IFERROR(INDEX(Parametrage!$K:$K,MATCH(B197,Parametrage!$L:$L,0)),"")</f>
        <v/>
      </c>
      <c r="Q197" s="156"/>
      <c r="R197" s="153"/>
      <c r="S197" s="157"/>
    </row>
    <row r="198" spans="1:19" ht="16.899999999999999" customHeight="1" thickBot="1" x14ac:dyDescent="0.25">
      <c r="A198" s="161">
        <f t="shared" si="20"/>
        <v>31</v>
      </c>
      <c r="B198" s="162">
        <f t="shared" si="21"/>
        <v>578</v>
      </c>
      <c r="C198" s="163" t="str">
        <f>+IFERROR(INDEX('Parametrage base'!$B:$B,MATCH(B198,'Parametrage base'!$C:$C,0)),"")</f>
        <v/>
      </c>
      <c r="D198" s="164" t="str">
        <f>IFERROR(INDEX('Parametrage base'!H:H,MATCH(A198,'Parametrage base'!J:J,0)),"")</f>
        <v/>
      </c>
      <c r="E198" s="164" t="str">
        <f>IFERROR(INDEX('Parametrage base'!$K:$K,MATCH($A198,'Parametrage base'!$M:$M,0)),"")</f>
        <v/>
      </c>
      <c r="F198" s="164" t="str">
        <f>IFERROR(INDEX('Parametrage base'!$N:$N,MATCH($A198,'Parametrage base'!$P:$P,0)),"")</f>
        <v/>
      </c>
      <c r="G198" s="164" t="str">
        <f>IFERROR(INDEX('Parametrage base'!$Q:$Q,MATCH($A198,'Parametrage base'!$S:$S,0)),"")</f>
        <v/>
      </c>
      <c r="H198" s="164" t="str">
        <f>IFERROR(INDEX('Parametrage base'!$T:$T,MATCH($A198,'Parametrage base'!$V:$V,0)),"")</f>
        <v/>
      </c>
      <c r="I198" s="164" t="str">
        <f>IFERROR(INDEX('Parametrage base'!$W:$W,MATCH($A198,'Parametrage base'!$Y:$Y,0)),"")</f>
        <v/>
      </c>
      <c r="J198" s="164" t="str">
        <f>IFERROR(INDEX('Parametrage base'!$Z:$Z,MATCH($A198,'Parametrage base'!$AB:$AB,0)),"")</f>
        <v/>
      </c>
      <c r="K198" s="164" t="str">
        <f>IFERROR(INDEX('Parametrage base'!$AC:$AC,MATCH($A198,'Parametrage base'!$AE:$AE,0)),"")</f>
        <v/>
      </c>
      <c r="L198" s="164" t="str">
        <f>IFERROR(INDEX('Parametrage base'!$AF:$AF,MATCH($A198,'Parametrage base'!$AH:$AH,0)),"")</f>
        <v/>
      </c>
      <c r="M198" s="164" t="str">
        <f>IFERROR(INDEX(Parametrage!$D:$D,MATCH(B198,Parametrage!$F:$F,0)),"")</f>
        <v/>
      </c>
      <c r="N198" s="164" t="str">
        <f>IFERROR(INDEX(Parametrage!$I:$I,MATCH(B198,Parametrage!$J:$J,0)),"")</f>
        <v/>
      </c>
      <c r="O198" s="165" t="str">
        <f>IFERROR(INDEX(Parametrage!$G:$G,MATCH(B198,Parametrage!$H:$H,0)),"")</f>
        <v/>
      </c>
      <c r="P198" s="166" t="str">
        <f>IFERROR(INDEX(Parametrage!$K:$K,MATCH(B198,Parametrage!$L:$L,0)),"")</f>
        <v/>
      </c>
      <c r="Q198" s="167"/>
      <c r="R198" s="164"/>
      <c r="S198" s="168"/>
    </row>
  </sheetData>
  <sheetProtection selectLockedCells="1"/>
  <mergeCells count="1">
    <mergeCell ref="AG1:AI1"/>
  </mergeCells>
  <conditionalFormatting sqref="A3:S33 A36:S66">
    <cfRule type="expression" dxfId="45" priority="45">
      <formula>OR(WEEKDAY($B3)=1,WEEKDAY($B3)=7,COUNTIF(feries,DATE(YEAR($B3),MONTH($B3),DAY($B3)))&gt;0)</formula>
    </cfRule>
  </conditionalFormatting>
  <conditionalFormatting sqref="A3:S33">
    <cfRule type="expression" dxfId="44" priority="43">
      <formula>OR($A2=vacances)</formula>
    </cfRule>
  </conditionalFormatting>
  <conditionalFormatting sqref="A69:S99">
    <cfRule type="expression" dxfId="43" priority="39">
      <formula>OR($A69=vacances)</formula>
    </cfRule>
    <cfRule type="expression" dxfId="42" priority="41">
      <formula>OR(WEEKDAY($B69)=1,WEEKDAY($B69)=7,COUNTIF(feries,DATE(YEAR($B69),MONTH($B69),DAY($B69)))&gt;0)</formula>
    </cfRule>
  </conditionalFormatting>
  <conditionalFormatting sqref="A102:S132">
    <cfRule type="expression" dxfId="41" priority="36">
      <formula>OR($A102=vacances)</formula>
    </cfRule>
    <cfRule type="expression" dxfId="40" priority="38">
      <formula>OR(WEEKDAY($B102)=1,WEEKDAY($B102)=7,COUNTIF(feries,DATE(YEAR($B102),MONTH($B102),DAY($B102)))&gt;0)</formula>
    </cfRule>
  </conditionalFormatting>
  <conditionalFormatting sqref="A135:S165">
    <cfRule type="expression" dxfId="39" priority="33">
      <formula>OR($A135=vacances)</formula>
    </cfRule>
    <cfRule type="expression" dxfId="38" priority="35">
      <formula>OR(WEEKDAY($B135)=1,WEEKDAY($B135)=7,COUNTIF(feries,DATE(YEAR($B135),MONTH($B135),DAY($B135)))&gt;0)</formula>
    </cfRule>
  </conditionalFormatting>
  <conditionalFormatting sqref="A168:S198">
    <cfRule type="expression" dxfId="37" priority="15">
      <formula>OR($A168=vacances)</formula>
    </cfRule>
    <cfRule type="expression" dxfId="36" priority="17">
      <formula>OR(WEEKDAY($B168)=1,WEEKDAY($B168)=7,COUNTIF(feries,DATE(YEAR($B168),MONTH($B168),DAY($B168)))&gt;0)</formula>
    </cfRule>
  </conditionalFormatting>
  <conditionalFormatting sqref="A1:XFD1048576">
    <cfRule type="containsText" dxfId="35" priority="4" operator="containsText" text="2pro2">
      <formula>NOT(ISERROR(SEARCH("2pro2",A1)))</formula>
    </cfRule>
    <cfRule type="containsText" dxfId="34" priority="5" operator="containsText" text="1pro2">
      <formula>NOT(ISERROR(SEARCH("1pro2",A1)))</formula>
    </cfRule>
    <cfRule type="containsText" dxfId="33" priority="7" operator="containsText" text="Tpro2">
      <formula>NOT(ISERROR(SEARCH("Tpro2",A1)))</formula>
    </cfRule>
    <cfRule type="containsText" dxfId="32" priority="9" operator="containsText" text="MCCDR">
      <formula>NOT(ISERROR(SEARCH("MCCDR",A1)))</formula>
    </cfRule>
  </conditionalFormatting>
  <conditionalFormatting sqref="D1:I1 V1:XFD1 L1:S1 A2:XFD1048576">
    <cfRule type="containsText" dxfId="31" priority="10" operator="containsText" text="Tcuis">
      <formula>NOT(ISERROR(SEARCH("Tcuis",A1)))</formula>
    </cfRule>
    <cfRule type="containsText" dxfId="30" priority="11" operator="containsText" text="1cuis">
      <formula>NOT(ISERROR(SEARCH("1cuis",A1)))</formula>
    </cfRule>
    <cfRule type="containsText" dxfId="29" priority="12" operator="containsText" text="Tpro1">
      <formula>NOT(ISERROR(SEARCH("Tpro1",A1)))</formula>
    </cfRule>
    <cfRule type="containsText" dxfId="28" priority="13" operator="containsText" text="2pro1">
      <formula>NOT(ISERROR(SEARCH("2pro1",A1)))</formula>
    </cfRule>
    <cfRule type="containsText" dxfId="27" priority="14" operator="containsText" text="1pro1">
      <formula>NOT(ISERROR(SEARCH("1pro1",A1)))</formula>
    </cfRule>
  </conditionalFormatting>
  <conditionalFormatting sqref="O3:O33">
    <cfRule type="notContainsBlanks" dxfId="26" priority="44">
      <formula>LEN(TRIM(O3))&gt;0</formula>
    </cfRule>
  </conditionalFormatting>
  <conditionalFormatting sqref="O36:O66">
    <cfRule type="notContainsBlanks" dxfId="25" priority="42">
      <formula>LEN(TRIM(O36))&gt;0</formula>
    </cfRule>
  </conditionalFormatting>
  <conditionalFormatting sqref="O69:O99">
    <cfRule type="notContainsBlanks" dxfId="24" priority="40">
      <formula>LEN(TRIM(O69))&gt;0</formula>
    </cfRule>
  </conditionalFormatting>
  <conditionalFormatting sqref="O102:O132">
    <cfRule type="notContainsBlanks" dxfId="23" priority="37">
      <formula>LEN(TRIM(O102))&gt;0</formula>
    </cfRule>
  </conditionalFormatting>
  <conditionalFormatting sqref="O135:O165">
    <cfRule type="notContainsBlanks" dxfId="22" priority="34">
      <formula>LEN(TRIM(O135))&gt;0</formula>
    </cfRule>
  </conditionalFormatting>
  <conditionalFormatting sqref="O168:O198">
    <cfRule type="notContainsBlanks" dxfId="21" priority="16">
      <formula>LEN(TRIM(O168))&gt;0</formula>
    </cfRule>
  </conditionalFormatting>
  <conditionalFormatting sqref="U3:AJ33">
    <cfRule type="expression" dxfId="20" priority="30">
      <formula>OR($U3=vacances)</formula>
    </cfRule>
    <cfRule type="expression" dxfId="19" priority="32">
      <formula>OR(WEEKDAY($V3)=1,WEEKDAY($V3)=7,COUNTIF(feries,DATE(YEAR($V3),MONTH($V3),DAY($V3)))&gt;0)</formula>
    </cfRule>
  </conditionalFormatting>
  <conditionalFormatting sqref="U36:AJ66">
    <cfRule type="expression" dxfId="18" priority="27">
      <formula>OR($U36=vacances)</formula>
    </cfRule>
    <cfRule type="expression" dxfId="17" priority="29">
      <formula>OR(WEEKDAY($V36)=1,WEEKDAY($V36)=7,COUNTIF(feries,DATE(YEAR($V36),MONTH($V36),DAY($V36)))&gt;0)</formula>
    </cfRule>
  </conditionalFormatting>
  <conditionalFormatting sqref="U69:AJ99">
    <cfRule type="expression" dxfId="16" priority="24">
      <formula>OR($U69=vacances)</formula>
    </cfRule>
    <cfRule type="expression" dxfId="15" priority="26">
      <formula>OR(WEEKDAY($V69)=1,WEEKDAY($V69)=7,COUNTIF(feries,DATE(YEAR($V69),MONTH($V69),DAY($V69)))&gt;0)</formula>
    </cfRule>
  </conditionalFormatting>
  <conditionalFormatting sqref="U102:AJ132">
    <cfRule type="expression" dxfId="14" priority="21">
      <formula>OR($U102=vacances)</formula>
    </cfRule>
    <cfRule type="expression" dxfId="13" priority="23">
      <formula>OR(WEEKDAY($V102)=1,WEEKDAY($V102)=7,COUNTIF(feries,DATE(YEAR($V102),MONTH($V102),DAY($V102)))&gt;0)</formula>
    </cfRule>
  </conditionalFormatting>
  <conditionalFormatting sqref="U135:AJ165">
    <cfRule type="expression" dxfId="12" priority="18">
      <formula>OR($U135=vacances)</formula>
    </cfRule>
    <cfRule type="expression" dxfId="11" priority="20">
      <formula>OR(WEEKDAY($V135)=1,WEEKDAY($V135)=7,COUNTIF(feries,DATE(YEAR($V135),MONTH($V135),DAY($V135)))&gt;0)</formula>
    </cfRule>
  </conditionalFormatting>
  <conditionalFormatting sqref="AI3:AI33">
    <cfRule type="notContainsBlanks" dxfId="10" priority="31">
      <formula>LEN(TRIM(AI3))&gt;0</formula>
    </cfRule>
  </conditionalFormatting>
  <conditionalFormatting sqref="AI36:AI66">
    <cfRule type="notContainsBlanks" dxfId="9" priority="28">
      <formula>LEN(TRIM(AI36))&gt;0</formula>
    </cfRule>
  </conditionalFormatting>
  <conditionalFormatting sqref="AI69:AI99">
    <cfRule type="notContainsBlanks" dxfId="8" priority="25">
      <formula>LEN(TRIM(AI69))&gt;0</formula>
    </cfRule>
  </conditionalFormatting>
  <conditionalFormatting sqref="AI102:AI132">
    <cfRule type="notContainsBlanks" dxfId="7" priority="22">
      <formula>LEN(TRIM(AI102))&gt;0</formula>
    </cfRule>
  </conditionalFormatting>
  <conditionalFormatting sqref="AI135:AI165">
    <cfRule type="notContainsBlanks" dxfId="6" priority="19">
      <formula>LEN(TRIM(AI135))&gt;0</formula>
    </cfRule>
  </conditionalFormatting>
  <conditionalFormatting sqref="K168:K198 K135:K165 K102:K132 K69:K99">
    <cfRule type="expression" dxfId="5" priority="8">
      <formula>OR(WEEKDAY($B69)=1,WEEKDAY($B69)=7,COUNTIF(feries,DATE(YEAR($B69),MONTH($B69),DAY($B69)))&gt;0)</formula>
    </cfRule>
  </conditionalFormatting>
  <conditionalFormatting sqref="A3:S198">
    <cfRule type="expression" dxfId="4" priority="6">
      <formula>OR($A3=vacances)</formula>
    </cfRule>
  </conditionalFormatting>
  <conditionalFormatting sqref="A3:AJ198">
    <cfRule type="containsText" dxfId="3" priority="1" operator="containsText" text="remontée des notes">
      <formula>NOT(ISERROR(SEARCH("remontée des notes",A3)))</formula>
    </cfRule>
    <cfRule type="containsText" dxfId="2" priority="2" operator="containsText" text="ouverture application">
      <formula>NOT(ISERROR(SEARCH("ouverture application",A3)))</formula>
    </cfRule>
    <cfRule type="containsText" dxfId="1" priority="3" operator="containsText" text="ouverture pédago">
      <formula>NOT(ISERROR(SEARCH("ouverture pédago",A3)))</formula>
    </cfRule>
  </conditionalFormatting>
  <pageMargins left="0" right="0" top="0" bottom="0" header="0" footer="0"/>
  <pageSetup paperSize="9" scale="96" orientation="landscape" r:id="rId1"/>
  <rowBreaks count="5" manualBreakCount="5">
    <brk id="33" max="35" man="1"/>
    <brk id="66" max="35" man="1"/>
    <brk id="99" max="35" man="1"/>
    <brk id="132" max="35" man="1"/>
    <brk id="165" max="35" man="1"/>
  </rowBreaks>
  <colBreaks count="1" manualBreakCount="1">
    <brk id="36" min="1" max="19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Parametrage base</vt:lpstr>
      <vt:lpstr>Parametrage</vt:lpstr>
      <vt:lpstr>Calendrier</vt:lpstr>
      <vt:lpstr>Classes</vt:lpstr>
      <vt:lpstr>COL_SEM_1</vt:lpstr>
      <vt:lpstr>COL_SEM_2</vt:lpstr>
      <vt:lpstr>Calendrier!feries</vt:lpstr>
      <vt:lpstr>Profs</vt:lpstr>
      <vt:lpstr>semaine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ganon</dc:creator>
  <cp:lastModifiedBy>Claude</cp:lastModifiedBy>
  <dcterms:created xsi:type="dcterms:W3CDTF">2023-05-19T10:10:39Z</dcterms:created>
  <dcterms:modified xsi:type="dcterms:W3CDTF">2023-05-21T09:19:43Z</dcterms:modified>
</cp:coreProperties>
</file>