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mber\Documents\Mes téléchargements\Pétanque\"/>
    </mc:Choice>
  </mc:AlternateContent>
  <xr:revisionPtr revIDLastSave="0" documentId="13_ncr:1_{96956213-645B-4F49-937D-CE37EBD39BCB}" xr6:coauthVersionLast="47" xr6:coauthVersionMax="47" xr10:uidLastSave="{00000000-0000-0000-0000-000000000000}"/>
  <bookViews>
    <workbookView xWindow="-120" yWindow="-120" windowWidth="24240" windowHeight="13140" xr2:uid="{283CBDAE-4130-4C83-9BF1-AB7B4F454396}"/>
  </bookViews>
  <sheets>
    <sheet name="3 ou 5 parties" sheetId="1" r:id="rId1"/>
  </sheets>
  <externalReferences>
    <externalReference r:id="rId2"/>
  </externalReferences>
  <definedNames>
    <definedName name="Equipes">'3 ou 5 parties'!#REF!</definedName>
    <definedName name="Parties">'3 ou 5 parties'!$H$2:$AH$42</definedName>
    <definedName name="_xlnm.Print_Area" localSheetId="0">'3 ou 5 parties'!$A$1:$S$46</definedName>
    <definedName name="zoneTirages">#REF!,#REF!,#REF!,#REF!,#REF!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4" i="1" l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I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3" i="1"/>
  <c r="G47" i="1"/>
  <c r="D47" i="1"/>
  <c r="D48" i="1" s="1"/>
  <c r="AC46" i="1"/>
  <c r="Z46" i="1"/>
  <c r="AA46" i="1" s="1"/>
  <c r="V46" i="1"/>
  <c r="W46" i="1" s="1"/>
  <c r="R46" i="1"/>
  <c r="S46" i="1" s="1"/>
  <c r="N46" i="1"/>
  <c r="O46" i="1" s="1"/>
  <c r="J46" i="1"/>
  <c r="K46" i="1" s="1"/>
  <c r="B46" i="1"/>
  <c r="AC45" i="1"/>
  <c r="Z45" i="1"/>
  <c r="AA45" i="1" s="1"/>
  <c r="W45" i="1"/>
  <c r="V45" i="1"/>
  <c r="R45" i="1"/>
  <c r="S45" i="1" s="1"/>
  <c r="O45" i="1"/>
  <c r="N45" i="1"/>
  <c r="J45" i="1"/>
  <c r="K45" i="1" s="1"/>
  <c r="B45" i="1"/>
  <c r="AC44" i="1"/>
  <c r="AA44" i="1"/>
  <c r="Z44" i="1"/>
  <c r="V44" i="1"/>
  <c r="W44" i="1" s="1"/>
  <c r="S44" i="1"/>
  <c r="R44" i="1"/>
  <c r="N44" i="1"/>
  <c r="O44" i="1" s="1"/>
  <c r="K44" i="1"/>
  <c r="J44" i="1"/>
  <c r="B44" i="1"/>
  <c r="AC43" i="1"/>
  <c r="AA43" i="1"/>
  <c r="Z43" i="1"/>
  <c r="V43" i="1"/>
  <c r="W43" i="1" s="1"/>
  <c r="S43" i="1"/>
  <c r="R43" i="1"/>
  <c r="N43" i="1"/>
  <c r="O43" i="1" s="1"/>
  <c r="K43" i="1"/>
  <c r="J43" i="1"/>
  <c r="B43" i="1"/>
  <c r="AC42" i="1"/>
  <c r="Z42" i="1"/>
  <c r="AA42" i="1" s="1"/>
  <c r="W42" i="1"/>
  <c r="V42" i="1"/>
  <c r="R42" i="1"/>
  <c r="S42" i="1" s="1"/>
  <c r="O42" i="1"/>
  <c r="N42" i="1"/>
  <c r="J42" i="1"/>
  <c r="K42" i="1" s="1"/>
  <c r="B42" i="1"/>
  <c r="AC41" i="1"/>
  <c r="Z41" i="1"/>
  <c r="AA41" i="1" s="1"/>
  <c r="W41" i="1"/>
  <c r="V41" i="1"/>
  <c r="R41" i="1"/>
  <c r="S41" i="1" s="1"/>
  <c r="O41" i="1"/>
  <c r="N41" i="1"/>
  <c r="J41" i="1"/>
  <c r="K41" i="1" s="1"/>
  <c r="B41" i="1"/>
  <c r="AC40" i="1"/>
  <c r="AA40" i="1"/>
  <c r="Z40" i="1"/>
  <c r="V40" i="1"/>
  <c r="W40" i="1" s="1"/>
  <c r="S40" i="1"/>
  <c r="R40" i="1"/>
  <c r="N40" i="1"/>
  <c r="O40" i="1" s="1"/>
  <c r="K40" i="1"/>
  <c r="J40" i="1"/>
  <c r="B40" i="1"/>
  <c r="AC39" i="1"/>
  <c r="AA39" i="1"/>
  <c r="Z39" i="1"/>
  <c r="V39" i="1"/>
  <c r="W39" i="1" s="1"/>
  <c r="S39" i="1"/>
  <c r="R39" i="1"/>
  <c r="N39" i="1"/>
  <c r="O39" i="1" s="1"/>
  <c r="K39" i="1"/>
  <c r="J39" i="1"/>
  <c r="B39" i="1"/>
  <c r="AC38" i="1"/>
  <c r="Z38" i="1"/>
  <c r="AA38" i="1" s="1"/>
  <c r="W38" i="1"/>
  <c r="V38" i="1"/>
  <c r="R38" i="1"/>
  <c r="S38" i="1" s="1"/>
  <c r="O38" i="1"/>
  <c r="N38" i="1"/>
  <c r="J38" i="1"/>
  <c r="K38" i="1" s="1"/>
  <c r="B38" i="1"/>
  <c r="AC37" i="1"/>
  <c r="Z37" i="1"/>
  <c r="AA37" i="1" s="1"/>
  <c r="W37" i="1"/>
  <c r="V37" i="1"/>
  <c r="R37" i="1"/>
  <c r="S37" i="1" s="1"/>
  <c r="O37" i="1"/>
  <c r="N37" i="1"/>
  <c r="J37" i="1"/>
  <c r="K37" i="1" s="1"/>
  <c r="B37" i="1"/>
  <c r="AC36" i="1"/>
  <c r="AA36" i="1"/>
  <c r="Z36" i="1"/>
  <c r="V36" i="1"/>
  <c r="W36" i="1" s="1"/>
  <c r="S36" i="1"/>
  <c r="R36" i="1"/>
  <c r="N36" i="1"/>
  <c r="O36" i="1" s="1"/>
  <c r="K36" i="1"/>
  <c r="J36" i="1"/>
  <c r="B36" i="1"/>
  <c r="AC35" i="1"/>
  <c r="AA35" i="1"/>
  <c r="Z35" i="1"/>
  <c r="V35" i="1"/>
  <c r="W35" i="1" s="1"/>
  <c r="S35" i="1"/>
  <c r="R35" i="1"/>
  <c r="N35" i="1"/>
  <c r="O35" i="1" s="1"/>
  <c r="K35" i="1"/>
  <c r="J35" i="1"/>
  <c r="B35" i="1"/>
  <c r="AC34" i="1"/>
  <c r="Z34" i="1"/>
  <c r="AA34" i="1" s="1"/>
  <c r="W34" i="1"/>
  <c r="V34" i="1"/>
  <c r="R34" i="1"/>
  <c r="S34" i="1" s="1"/>
  <c r="O34" i="1"/>
  <c r="N34" i="1"/>
  <c r="J34" i="1"/>
  <c r="K34" i="1" s="1"/>
  <c r="B34" i="1"/>
  <c r="AC33" i="1"/>
  <c r="Z33" i="1"/>
  <c r="AA33" i="1" s="1"/>
  <c r="W33" i="1"/>
  <c r="V33" i="1"/>
  <c r="R33" i="1"/>
  <c r="S33" i="1" s="1"/>
  <c r="O33" i="1"/>
  <c r="N33" i="1"/>
  <c r="J33" i="1"/>
  <c r="K33" i="1" s="1"/>
  <c r="B33" i="1"/>
  <c r="AC32" i="1"/>
  <c r="AA32" i="1"/>
  <c r="Z32" i="1"/>
  <c r="V32" i="1"/>
  <c r="W32" i="1" s="1"/>
  <c r="S32" i="1"/>
  <c r="R32" i="1"/>
  <c r="N32" i="1"/>
  <c r="O32" i="1" s="1"/>
  <c r="K32" i="1"/>
  <c r="J32" i="1"/>
  <c r="B32" i="1"/>
  <c r="AC31" i="1"/>
  <c r="AA31" i="1"/>
  <c r="Z31" i="1"/>
  <c r="V31" i="1"/>
  <c r="W31" i="1" s="1"/>
  <c r="S31" i="1"/>
  <c r="R31" i="1"/>
  <c r="N31" i="1"/>
  <c r="O31" i="1" s="1"/>
  <c r="K31" i="1"/>
  <c r="J31" i="1"/>
  <c r="B31" i="1"/>
  <c r="AC30" i="1"/>
  <c r="Z30" i="1"/>
  <c r="AA30" i="1" s="1"/>
  <c r="W30" i="1"/>
  <c r="V30" i="1"/>
  <c r="R30" i="1"/>
  <c r="S30" i="1" s="1"/>
  <c r="O30" i="1"/>
  <c r="N30" i="1"/>
  <c r="J30" i="1"/>
  <c r="K30" i="1" s="1"/>
  <c r="B30" i="1"/>
  <c r="AC29" i="1"/>
  <c r="Z29" i="1"/>
  <c r="AA29" i="1" s="1"/>
  <c r="W29" i="1"/>
  <c r="V29" i="1"/>
  <c r="R29" i="1"/>
  <c r="S29" i="1" s="1"/>
  <c r="O29" i="1"/>
  <c r="N29" i="1"/>
  <c r="J29" i="1"/>
  <c r="K29" i="1" s="1"/>
  <c r="B29" i="1"/>
  <c r="AC28" i="1"/>
  <c r="AA28" i="1"/>
  <c r="Z28" i="1"/>
  <c r="V28" i="1"/>
  <c r="W28" i="1" s="1"/>
  <c r="S28" i="1"/>
  <c r="R28" i="1"/>
  <c r="N28" i="1"/>
  <c r="O28" i="1" s="1"/>
  <c r="K28" i="1"/>
  <c r="J28" i="1"/>
  <c r="B28" i="1"/>
  <c r="AC27" i="1"/>
  <c r="AA27" i="1"/>
  <c r="Z27" i="1"/>
  <c r="V27" i="1"/>
  <c r="W27" i="1" s="1"/>
  <c r="S27" i="1"/>
  <c r="R27" i="1"/>
  <c r="N27" i="1"/>
  <c r="O27" i="1" s="1"/>
  <c r="K27" i="1"/>
  <c r="J27" i="1"/>
  <c r="B27" i="1"/>
  <c r="AC26" i="1"/>
  <c r="Z26" i="1"/>
  <c r="AA26" i="1" s="1"/>
  <c r="W26" i="1"/>
  <c r="V26" i="1"/>
  <c r="R26" i="1"/>
  <c r="S26" i="1" s="1"/>
  <c r="O26" i="1"/>
  <c r="N26" i="1"/>
  <c r="J26" i="1"/>
  <c r="K26" i="1" s="1"/>
  <c r="B26" i="1"/>
  <c r="AC25" i="1"/>
  <c r="Z25" i="1"/>
  <c r="AA25" i="1" s="1"/>
  <c r="W25" i="1"/>
  <c r="V25" i="1"/>
  <c r="R25" i="1"/>
  <c r="S25" i="1" s="1"/>
  <c r="O25" i="1"/>
  <c r="N25" i="1"/>
  <c r="J25" i="1"/>
  <c r="K25" i="1" s="1"/>
  <c r="B25" i="1"/>
  <c r="AC24" i="1"/>
  <c r="AA24" i="1"/>
  <c r="Z24" i="1"/>
  <c r="V24" i="1"/>
  <c r="W24" i="1" s="1"/>
  <c r="S24" i="1"/>
  <c r="R24" i="1"/>
  <c r="N24" i="1"/>
  <c r="O24" i="1" s="1"/>
  <c r="K24" i="1"/>
  <c r="J24" i="1"/>
  <c r="B24" i="1"/>
  <c r="AC23" i="1"/>
  <c r="AA23" i="1"/>
  <c r="Z23" i="1"/>
  <c r="V23" i="1"/>
  <c r="W23" i="1" s="1"/>
  <c r="S23" i="1"/>
  <c r="R23" i="1"/>
  <c r="N23" i="1"/>
  <c r="O23" i="1" s="1"/>
  <c r="K23" i="1"/>
  <c r="J23" i="1"/>
  <c r="B23" i="1"/>
  <c r="AG22" i="1"/>
  <c r="AC22" i="1"/>
  <c r="AA22" i="1"/>
  <c r="Z22" i="1"/>
  <c r="V22" i="1"/>
  <c r="W22" i="1" s="1"/>
  <c r="S22" i="1"/>
  <c r="R22" i="1"/>
  <c r="N22" i="1"/>
  <c r="O22" i="1" s="1"/>
  <c r="K22" i="1"/>
  <c r="J22" i="1"/>
  <c r="B22" i="1"/>
  <c r="AG21" i="1"/>
  <c r="AC21" i="1"/>
  <c r="AA21" i="1"/>
  <c r="Z21" i="1"/>
  <c r="V21" i="1"/>
  <c r="W21" i="1" s="1"/>
  <c r="S21" i="1"/>
  <c r="R21" i="1"/>
  <c r="N21" i="1"/>
  <c r="O21" i="1" s="1"/>
  <c r="K21" i="1"/>
  <c r="J21" i="1"/>
  <c r="B21" i="1"/>
  <c r="AG20" i="1"/>
  <c r="AC20" i="1"/>
  <c r="AA20" i="1"/>
  <c r="Z20" i="1"/>
  <c r="V20" i="1"/>
  <c r="W20" i="1" s="1"/>
  <c r="S20" i="1"/>
  <c r="R20" i="1"/>
  <c r="N20" i="1"/>
  <c r="O20" i="1" s="1"/>
  <c r="K20" i="1"/>
  <c r="J20" i="1"/>
  <c r="B20" i="1"/>
  <c r="AG19" i="1"/>
  <c r="AC19" i="1"/>
  <c r="AA19" i="1"/>
  <c r="Z19" i="1"/>
  <c r="V19" i="1"/>
  <c r="W19" i="1" s="1"/>
  <c r="S19" i="1"/>
  <c r="R19" i="1"/>
  <c r="N19" i="1"/>
  <c r="O19" i="1" s="1"/>
  <c r="K19" i="1"/>
  <c r="J19" i="1"/>
  <c r="B19" i="1"/>
  <c r="AG18" i="1"/>
  <c r="AC18" i="1"/>
  <c r="AA18" i="1"/>
  <c r="Z18" i="1"/>
  <c r="V18" i="1"/>
  <c r="W18" i="1" s="1"/>
  <c r="S18" i="1"/>
  <c r="R18" i="1"/>
  <c r="N18" i="1"/>
  <c r="O18" i="1" s="1"/>
  <c r="K18" i="1"/>
  <c r="J18" i="1"/>
  <c r="B18" i="1"/>
  <c r="AG17" i="1"/>
  <c r="AC17" i="1"/>
  <c r="AA17" i="1"/>
  <c r="Z17" i="1"/>
  <c r="V17" i="1"/>
  <c r="W17" i="1" s="1"/>
  <c r="S17" i="1"/>
  <c r="R17" i="1"/>
  <c r="N17" i="1"/>
  <c r="O17" i="1" s="1"/>
  <c r="K17" i="1"/>
  <c r="J17" i="1"/>
  <c r="B17" i="1"/>
  <c r="AG16" i="1"/>
  <c r="AC16" i="1"/>
  <c r="AA16" i="1"/>
  <c r="Z16" i="1"/>
  <c r="V16" i="1"/>
  <c r="W16" i="1" s="1"/>
  <c r="S16" i="1"/>
  <c r="R16" i="1"/>
  <c r="N16" i="1"/>
  <c r="O16" i="1" s="1"/>
  <c r="K16" i="1"/>
  <c r="J16" i="1"/>
  <c r="B16" i="1"/>
  <c r="AG15" i="1"/>
  <c r="AC15" i="1"/>
  <c r="AA15" i="1"/>
  <c r="Z15" i="1"/>
  <c r="W15" i="1"/>
  <c r="V15" i="1"/>
  <c r="S15" i="1"/>
  <c r="R15" i="1"/>
  <c r="O15" i="1"/>
  <c r="N15" i="1"/>
  <c r="K15" i="1"/>
  <c r="J15" i="1"/>
  <c r="B15" i="1"/>
  <c r="AG14" i="1"/>
  <c r="AC14" i="1"/>
  <c r="AA14" i="1"/>
  <c r="Z14" i="1"/>
  <c r="W14" i="1"/>
  <c r="V14" i="1"/>
  <c r="S14" i="1"/>
  <c r="R14" i="1"/>
  <c r="O14" i="1"/>
  <c r="N14" i="1"/>
  <c r="K14" i="1"/>
  <c r="J14" i="1"/>
  <c r="B14" i="1"/>
  <c r="AG13" i="1"/>
  <c r="AC13" i="1"/>
  <c r="AA13" i="1"/>
  <c r="Z13" i="1"/>
  <c r="W13" i="1"/>
  <c r="V13" i="1"/>
  <c r="S13" i="1"/>
  <c r="R13" i="1"/>
  <c r="O13" i="1"/>
  <c r="N13" i="1"/>
  <c r="K13" i="1"/>
  <c r="J13" i="1"/>
  <c r="B13" i="1"/>
  <c r="AG12" i="1"/>
  <c r="AC12" i="1"/>
  <c r="AA12" i="1"/>
  <c r="Z12" i="1"/>
  <c r="V12" i="1"/>
  <c r="W12" i="1" s="1"/>
  <c r="S12" i="1"/>
  <c r="R12" i="1"/>
  <c r="N12" i="1"/>
  <c r="O12" i="1" s="1"/>
  <c r="K12" i="1"/>
  <c r="J12" i="1"/>
  <c r="B12" i="1"/>
  <c r="AG11" i="1"/>
  <c r="AC11" i="1"/>
  <c r="AA11" i="1"/>
  <c r="Z11" i="1"/>
  <c r="V11" i="1"/>
  <c r="W11" i="1" s="1"/>
  <c r="S11" i="1"/>
  <c r="R11" i="1"/>
  <c r="N11" i="1"/>
  <c r="O11" i="1" s="1"/>
  <c r="K11" i="1"/>
  <c r="J11" i="1"/>
  <c r="B11" i="1"/>
  <c r="AG10" i="1"/>
  <c r="AC10" i="1"/>
  <c r="Z10" i="1"/>
  <c r="AA10" i="1" s="1"/>
  <c r="W10" i="1"/>
  <c r="V10" i="1"/>
  <c r="R10" i="1"/>
  <c r="S10" i="1" s="1"/>
  <c r="O10" i="1"/>
  <c r="N10" i="1"/>
  <c r="J10" i="1"/>
  <c r="K10" i="1" s="1"/>
  <c r="B10" i="1"/>
  <c r="AG9" i="1"/>
  <c r="AC9" i="1"/>
  <c r="AA9" i="1"/>
  <c r="Z9" i="1"/>
  <c r="W9" i="1"/>
  <c r="V9" i="1"/>
  <c r="S9" i="1"/>
  <c r="R9" i="1"/>
  <c r="O9" i="1"/>
  <c r="N9" i="1"/>
  <c r="K9" i="1"/>
  <c r="J9" i="1"/>
  <c r="B9" i="1"/>
  <c r="AG8" i="1"/>
  <c r="AC8" i="1"/>
  <c r="AA8" i="1"/>
  <c r="Z8" i="1"/>
  <c r="V8" i="1"/>
  <c r="W8" i="1" s="1"/>
  <c r="S8" i="1"/>
  <c r="R8" i="1"/>
  <c r="N8" i="1"/>
  <c r="O8" i="1" s="1"/>
  <c r="K8" i="1"/>
  <c r="J8" i="1"/>
  <c r="B8" i="1"/>
  <c r="AG7" i="1"/>
  <c r="AC7" i="1"/>
  <c r="AA7" i="1"/>
  <c r="Z7" i="1"/>
  <c r="V7" i="1"/>
  <c r="W7" i="1" s="1"/>
  <c r="S7" i="1"/>
  <c r="R7" i="1"/>
  <c r="N7" i="1"/>
  <c r="O7" i="1" s="1"/>
  <c r="K7" i="1"/>
  <c r="J7" i="1"/>
  <c r="B7" i="1"/>
  <c r="AG6" i="1"/>
  <c r="AC6" i="1"/>
  <c r="Z6" i="1"/>
  <c r="AA6" i="1" s="1"/>
  <c r="W6" i="1"/>
  <c r="V6" i="1"/>
  <c r="R6" i="1"/>
  <c r="S6" i="1" s="1"/>
  <c r="O6" i="1"/>
  <c r="N6" i="1"/>
  <c r="J6" i="1"/>
  <c r="K6" i="1" s="1"/>
  <c r="B6" i="1"/>
  <c r="AG5" i="1"/>
  <c r="AC5" i="1"/>
  <c r="AA5" i="1"/>
  <c r="Z5" i="1"/>
  <c r="W5" i="1"/>
  <c r="V5" i="1"/>
  <c r="S5" i="1"/>
  <c r="R5" i="1"/>
  <c r="O5" i="1"/>
  <c r="N5" i="1"/>
  <c r="K5" i="1"/>
  <c r="J5" i="1"/>
  <c r="B5" i="1"/>
  <c r="AG4" i="1"/>
  <c r="AC4" i="1"/>
  <c r="AA4" i="1"/>
  <c r="Z4" i="1"/>
  <c r="V4" i="1"/>
  <c r="W4" i="1" s="1"/>
  <c r="S4" i="1"/>
  <c r="R4" i="1"/>
  <c r="N4" i="1"/>
  <c r="O4" i="1" s="1"/>
  <c r="K4" i="1"/>
  <c r="J4" i="1"/>
  <c r="C4" i="1"/>
  <c r="D4" i="1" s="1"/>
  <c r="B4" i="1"/>
  <c r="AG3" i="1"/>
  <c r="AH3" i="1" s="1"/>
  <c r="AC3" i="1"/>
  <c r="AA3" i="1"/>
  <c r="Z3" i="1"/>
  <c r="V3" i="1"/>
  <c r="W3" i="1" s="1"/>
  <c r="W47" i="1" s="1"/>
  <c r="S3" i="1"/>
  <c r="R3" i="1"/>
  <c r="N3" i="1"/>
  <c r="C31" i="1" s="1"/>
  <c r="D31" i="1" s="1"/>
  <c r="K3" i="1"/>
  <c r="J3" i="1"/>
  <c r="B3" i="1"/>
  <c r="C43" i="1" l="1"/>
  <c r="S47" i="1"/>
  <c r="C5" i="1"/>
  <c r="D5" i="1" s="1"/>
  <c r="C9" i="1"/>
  <c r="D9" i="1" s="1"/>
  <c r="C13" i="1"/>
  <c r="D13" i="1" s="1"/>
  <c r="C15" i="1"/>
  <c r="D15" i="1" s="1"/>
  <c r="D38" i="1"/>
  <c r="C3" i="1"/>
  <c r="D3" i="1" s="1"/>
  <c r="C27" i="1"/>
  <c r="D27" i="1" s="1"/>
  <c r="O3" i="1"/>
  <c r="C44" i="1"/>
  <c r="D44" i="1" s="1"/>
  <c r="D16" i="1"/>
  <c r="D20" i="1"/>
  <c r="C35" i="1"/>
  <c r="D35" i="1" s="1"/>
  <c r="E46" i="1"/>
  <c r="C8" i="1"/>
  <c r="D8" i="1" s="1"/>
  <c r="C12" i="1"/>
  <c r="D12" i="1" s="1"/>
  <c r="C14" i="1"/>
  <c r="D14" i="1" s="1"/>
  <c r="C16" i="1"/>
  <c r="C17" i="1"/>
  <c r="D17" i="1" s="1"/>
  <c r="C18" i="1"/>
  <c r="D18" i="1" s="1"/>
  <c r="C19" i="1"/>
  <c r="D19" i="1" s="1"/>
  <c r="C20" i="1"/>
  <c r="C21" i="1"/>
  <c r="D21" i="1" s="1"/>
  <c r="C22" i="1"/>
  <c r="D22" i="1" s="1"/>
  <c r="C23" i="1"/>
  <c r="D23" i="1" s="1"/>
  <c r="C39" i="1"/>
  <c r="D39" i="1" s="1"/>
  <c r="D43" i="1"/>
  <c r="W48" i="1"/>
  <c r="E4" i="1"/>
  <c r="C6" i="1"/>
  <c r="D6" i="1" s="1"/>
  <c r="E8" i="1"/>
  <c r="C10" i="1"/>
  <c r="D10" i="1" s="1"/>
  <c r="E12" i="1"/>
  <c r="E24" i="1"/>
  <c r="C26" i="1"/>
  <c r="D26" i="1" s="1"/>
  <c r="E28" i="1"/>
  <c r="C30" i="1"/>
  <c r="D30" i="1" s="1"/>
  <c r="E32" i="1"/>
  <c r="C34" i="1"/>
  <c r="D34" i="1" s="1"/>
  <c r="E36" i="1"/>
  <c r="C38" i="1"/>
  <c r="E40" i="1"/>
  <c r="C42" i="1"/>
  <c r="D42" i="1" s="1"/>
  <c r="E44" i="1"/>
  <c r="C46" i="1"/>
  <c r="D46" i="1" s="1"/>
  <c r="E5" i="1"/>
  <c r="C7" i="1"/>
  <c r="D7" i="1" s="1"/>
  <c r="E9" i="1"/>
  <c r="C11" i="1"/>
  <c r="D11" i="1" s="1"/>
  <c r="E13" i="1"/>
  <c r="E14" i="1"/>
  <c r="E15" i="1"/>
  <c r="E16" i="1"/>
  <c r="E17" i="1"/>
  <c r="E18" i="1"/>
  <c r="E19" i="1"/>
  <c r="E20" i="1"/>
  <c r="E21" i="1"/>
  <c r="E22" i="1"/>
  <c r="E23" i="1"/>
  <c r="C25" i="1"/>
  <c r="D25" i="1" s="1"/>
  <c r="E27" i="1"/>
  <c r="C29" i="1"/>
  <c r="D29" i="1" s="1"/>
  <c r="E31" i="1"/>
  <c r="C33" i="1"/>
  <c r="D33" i="1" s="1"/>
  <c r="E35" i="1"/>
  <c r="C37" i="1"/>
  <c r="D37" i="1" s="1"/>
  <c r="E39" i="1"/>
  <c r="C41" i="1"/>
  <c r="D41" i="1" s="1"/>
  <c r="E43" i="1"/>
  <c r="C45" i="1"/>
  <c r="D45" i="1" s="1"/>
  <c r="K47" i="1"/>
  <c r="S48" i="1"/>
  <c r="C24" i="1"/>
  <c r="D24" i="1" s="1"/>
  <c r="E26" i="1"/>
  <c r="C28" i="1"/>
  <c r="D28" i="1" s="1"/>
  <c r="E30" i="1"/>
  <c r="C32" i="1"/>
  <c r="D32" i="1" s="1"/>
  <c r="E34" i="1"/>
  <c r="C36" i="1"/>
  <c r="D36" i="1" s="1"/>
  <c r="E38" i="1"/>
  <c r="C40" i="1"/>
  <c r="D40" i="1" s="1"/>
  <c r="E42" i="1"/>
  <c r="K48" i="1" l="1"/>
  <c r="O47" i="1"/>
  <c r="O48" i="1" s="1"/>
  <c r="E33" i="1"/>
  <c r="E45" i="1"/>
  <c r="E29" i="1"/>
  <c r="E7" i="1"/>
  <c r="E3" i="1"/>
  <c r="E47" i="1" s="1"/>
  <c r="E37" i="1"/>
  <c r="E10" i="1"/>
  <c r="E6" i="1"/>
  <c r="E41" i="1"/>
  <c r="E25" i="1"/>
  <c r="E11" i="1"/>
  <c r="E48" i="1" l="1"/>
</calcChain>
</file>

<file path=xl/sharedStrings.xml><?xml version="1.0" encoding="utf-8"?>
<sst xmlns="http://schemas.openxmlformats.org/spreadsheetml/2006/main" count="96" uniqueCount="73">
  <si>
    <t>RECAPITULATION</t>
  </si>
  <si>
    <t>RESULTAT
PARTIE 1</t>
  </si>
  <si>
    <t>RESULTAT
PARTIE 2</t>
  </si>
  <si>
    <t>RESULTAT
PARTIE 3</t>
  </si>
  <si>
    <t>RESULTAT
PARTIE 4</t>
  </si>
  <si>
    <t>RESULTAT
PARTIE 5</t>
  </si>
  <si>
    <t>Doublettes</t>
  </si>
  <si>
    <t>Equipes</t>
  </si>
  <si>
    <t>G</t>
  </si>
  <si>
    <t>P</t>
  </si>
  <si>
    <t>∆</t>
  </si>
  <si>
    <t>Pts</t>
  </si>
  <si>
    <t>JOUEUR 1</t>
  </si>
  <si>
    <t>JOUEUR 2</t>
  </si>
  <si>
    <t>Equipe 15</t>
  </si>
  <si>
    <t>Equipe 1</t>
  </si>
  <si>
    <t>Philippe</t>
  </si>
  <si>
    <t>Brigitte</t>
  </si>
  <si>
    <t>Equipe 8</t>
  </si>
  <si>
    <t>Equipe 11</t>
  </si>
  <si>
    <t>Robert</t>
  </si>
  <si>
    <t>Pierre</t>
  </si>
  <si>
    <t>Equipe 10</t>
  </si>
  <si>
    <t>Equipe 2</t>
  </si>
  <si>
    <t>DidierG</t>
  </si>
  <si>
    <t>JoëlL</t>
  </si>
  <si>
    <t>Equipe 12</t>
  </si>
  <si>
    <t>Lionel</t>
  </si>
  <si>
    <t>PascalF</t>
  </si>
  <si>
    <t>Equipe 3</t>
  </si>
  <si>
    <t>PascalL</t>
  </si>
  <si>
    <t>Patrice</t>
  </si>
  <si>
    <t>Equipe 6</t>
  </si>
  <si>
    <t>Equipe 13</t>
  </si>
  <si>
    <t>PascalH</t>
  </si>
  <si>
    <t>André</t>
  </si>
  <si>
    <t>Equipe 4</t>
  </si>
  <si>
    <t>Jean</t>
  </si>
  <si>
    <t>Dominique</t>
  </si>
  <si>
    <t>Equipe 17</t>
  </si>
  <si>
    <t>Equipe 14</t>
  </si>
  <si>
    <t>Daniel</t>
  </si>
  <si>
    <t>Sylvie</t>
  </si>
  <si>
    <t>Equipe 19</t>
  </si>
  <si>
    <t>Equipe 5</t>
  </si>
  <si>
    <t>Charles</t>
  </si>
  <si>
    <t>Florian</t>
  </si>
  <si>
    <t>JoëlP</t>
  </si>
  <si>
    <t>Alain</t>
  </si>
  <si>
    <t>Jean François</t>
  </si>
  <si>
    <t>Olivier</t>
  </si>
  <si>
    <t>Equipe 9</t>
  </si>
  <si>
    <t>Equipe 16</t>
  </si>
  <si>
    <t>Hervé</t>
  </si>
  <si>
    <t>Equipe 7</t>
  </si>
  <si>
    <t>Bruno</t>
  </si>
  <si>
    <t>Luc</t>
  </si>
  <si>
    <t>Patrick</t>
  </si>
  <si>
    <t>RogerS</t>
  </si>
  <si>
    <t>Hubert</t>
  </si>
  <si>
    <t>Michel</t>
  </si>
  <si>
    <t>Equipe 18</t>
  </si>
  <si>
    <t>Jean Claude</t>
  </si>
  <si>
    <t>RogerB</t>
  </si>
  <si>
    <t>Gérard</t>
  </si>
  <si>
    <t>Equipe 20</t>
  </si>
  <si>
    <t>Claude</t>
  </si>
  <si>
    <t>Germaine</t>
  </si>
  <si>
    <t>Joël</t>
  </si>
  <si>
    <t>Roland</t>
  </si>
  <si>
    <t>François</t>
  </si>
  <si>
    <t>Stéphane</t>
  </si>
  <si>
    <t>Nbre équipes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</si>
</sst>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0"/>
      <name val="Arial"/>
    </font>
    <font>
      <sz val="10"/>
      <name val="Arial"/>
    </font>
    <font>
      <b/>
      <u/>
      <sz val="14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sz val="14"/>
      <name val="Arial"/>
    </font>
    <font>
      <b/>
      <sz val="12"/>
      <name val="Arial"/>
      <family val="2"/>
    </font>
    <font>
      <b/>
      <sz val="12"/>
      <color indexed="9"/>
      <name val="Arial"/>
      <family val="2"/>
    </font>
    <font>
      <b/>
      <i/>
      <sz val="12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sz val="13"/>
      <name val="Arial"/>
      <family val="2"/>
    </font>
    <font>
      <sz val="8"/>
      <name val="Arial"/>
    </font>
    <font>
      <sz val="10"/>
      <color indexed="10"/>
      <name val="Arial"/>
    </font>
    <font>
      <b/>
      <i/>
      <sz val="12"/>
      <color rgb="FFFF6600"/>
      <name val="Charcoal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Alignment="1">
      <alignment horizontal="center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6" fillId="6" borderId="6" xfId="0" applyFont="1" applyFill="1" applyBorder="1"/>
    <xf numFmtId="0" fontId="6" fillId="6" borderId="7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7" borderId="6" xfId="0" applyFont="1" applyFill="1" applyBorder="1"/>
    <xf numFmtId="0" fontId="6" fillId="0" borderId="6" xfId="0" applyFont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6" fillId="0" borderId="6" xfId="0" applyFont="1" applyBorder="1"/>
    <xf numFmtId="0" fontId="10" fillId="6" borderId="10" xfId="0" applyFont="1" applyFill="1" applyBorder="1"/>
    <xf numFmtId="0" fontId="8" fillId="0" borderId="6" xfId="0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6" fillId="6" borderId="11" xfId="0" applyFont="1" applyFill="1" applyBorder="1" applyAlignment="1">
      <alignment horizontal="center"/>
    </xf>
    <xf numFmtId="0" fontId="6" fillId="6" borderId="12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0" borderId="14" xfId="0" applyFont="1" applyBorder="1" applyAlignment="1">
      <alignment horizontal="center"/>
    </xf>
    <xf numFmtId="21" fontId="1" fillId="0" borderId="0" xfId="0" applyNumberFormat="1" applyFont="1" applyAlignment="1">
      <alignment horizontal="center"/>
    </xf>
    <xf numFmtId="0" fontId="6" fillId="7" borderId="15" xfId="0" applyFont="1" applyFill="1" applyBorder="1"/>
    <xf numFmtId="0" fontId="6" fillId="0" borderId="15" xfId="0" applyFont="1" applyBorder="1" applyAlignment="1">
      <alignment horizontal="center"/>
    </xf>
    <xf numFmtId="0" fontId="7" fillId="5" borderId="15" xfId="0" applyFont="1" applyFill="1" applyBorder="1" applyAlignment="1">
      <alignment horizontal="center"/>
    </xf>
    <xf numFmtId="0" fontId="6" fillId="0" borderId="15" xfId="0" applyFont="1" applyBorder="1"/>
    <xf numFmtId="0" fontId="8" fillId="0" borderId="6" xfId="0" applyFont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6" fillId="6" borderId="17" xfId="0" applyFont="1" applyFill="1" applyBorder="1" applyAlignment="1">
      <alignment horizontal="center"/>
    </xf>
    <xf numFmtId="0" fontId="6" fillId="5" borderId="17" xfId="0" applyFont="1" applyFill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0</xdr:row>
          <xdr:rowOff>428625</xdr:rowOff>
        </xdr:from>
        <xdr:to>
          <xdr:col>6</xdr:col>
          <xdr:colOff>723900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6600"/>
                  </a:solidFill>
                  <a:latin typeface="Charco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mber\Documents\Mes%20t&#233;l&#233;chargements\P&#233;tanque\Tournoi%20ASSOCIATIONS%202.xls" TargetMode="External"/><Relationship Id="rId1" Type="http://schemas.openxmlformats.org/officeDocument/2006/relationships/externalLinkPath" Target="Tournoi%20ASSOCIATION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Guide"/>
      <sheetName val="Noms prénoms"/>
      <sheetName val="3 ou 5 parties"/>
      <sheetName val="Récap"/>
      <sheetName val="Contrôle"/>
      <sheetName val="Tournoi ASSOCIATIONS 2"/>
    </sheetNames>
    <definedNames>
      <definedName name="Classement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27832-0D50-4443-956C-15AC947C7DB2}">
  <sheetPr codeName="Feuil2">
    <tabColor rgb="FFFFFF00"/>
    <pageSetUpPr fitToPage="1"/>
  </sheetPr>
  <dimension ref="A1:AI49"/>
  <sheetViews>
    <sheetView tabSelected="1" zoomScale="75" zoomScaleNormal="75" workbookViewId="0">
      <selection activeCell="AI22" sqref="AI22"/>
    </sheetView>
  </sheetViews>
  <sheetFormatPr baseColWidth="10" defaultRowHeight="12.75"/>
  <cols>
    <col min="1" max="1" width="12.140625" bestFit="1" customWidth="1"/>
    <col min="2" max="5" width="4.7109375" style="40" customWidth="1"/>
    <col min="6" max="6" width="7.28515625" style="40" bestFit="1" customWidth="1"/>
    <col min="7" max="7" width="11" style="15" customWidth="1"/>
    <col min="8" max="8" width="12.140625" bestFit="1" customWidth="1"/>
    <col min="9" max="9" width="4.7109375" style="40" customWidth="1"/>
    <col min="10" max="10" width="4.7109375" style="40" hidden="1" customWidth="1"/>
    <col min="11" max="11" width="4.7109375" style="40" customWidth="1"/>
    <col min="12" max="12" width="12.140625" bestFit="1" customWidth="1"/>
    <col min="13" max="13" width="4.7109375" style="40" customWidth="1"/>
    <col min="14" max="14" width="4.7109375" style="40" hidden="1" customWidth="1"/>
    <col min="15" max="15" width="4.7109375" style="40" customWidth="1"/>
    <col min="16" max="16" width="12.140625" bestFit="1" customWidth="1"/>
    <col min="17" max="17" width="4.7109375" style="40" customWidth="1"/>
    <col min="18" max="18" width="4.7109375" style="40" hidden="1" customWidth="1"/>
    <col min="19" max="19" width="4.7109375" style="40" customWidth="1"/>
    <col min="20" max="20" width="12.140625" bestFit="1" customWidth="1"/>
    <col min="21" max="21" width="4.7109375" style="40" customWidth="1"/>
    <col min="22" max="22" width="4.7109375" style="40" hidden="1" customWidth="1"/>
    <col min="23" max="23" width="4.7109375" style="40" customWidth="1"/>
    <col min="24" max="24" width="12.140625" hidden="1" customWidth="1"/>
    <col min="25" max="27" width="4.7109375" style="40" hidden="1" customWidth="1"/>
    <col min="28" max="28" width="2.85546875" customWidth="1"/>
    <col min="29" max="29" width="11" bestFit="1" customWidth="1"/>
    <col min="30" max="30" width="17.7109375" style="42" bestFit="1" customWidth="1"/>
    <col min="31" max="31" width="16.5703125" style="42" bestFit="1" customWidth="1"/>
    <col min="32" max="32" width="4.7109375" customWidth="1"/>
    <col min="33" max="48" width="11.5703125" customWidth="1"/>
    <col min="257" max="257" width="12.140625" bestFit="1" customWidth="1"/>
    <col min="258" max="261" width="4.7109375" customWidth="1"/>
    <col min="262" max="262" width="7.28515625" bestFit="1" customWidth="1"/>
    <col min="263" max="263" width="11" customWidth="1"/>
    <col min="264" max="264" width="12.140625" bestFit="1" customWidth="1"/>
    <col min="265" max="265" width="4.7109375" customWidth="1"/>
    <col min="266" max="266" width="0" hidden="1" customWidth="1"/>
    <col min="267" max="267" width="4.7109375" customWidth="1"/>
    <col min="268" max="268" width="12.140625" bestFit="1" customWidth="1"/>
    <col min="269" max="269" width="4.7109375" customWidth="1"/>
    <col min="270" max="270" width="0" hidden="1" customWidth="1"/>
    <col min="271" max="271" width="4.7109375" customWidth="1"/>
    <col min="272" max="272" width="12.140625" bestFit="1" customWidth="1"/>
    <col min="273" max="273" width="4.7109375" customWidth="1"/>
    <col min="274" max="274" width="0" hidden="1" customWidth="1"/>
    <col min="275" max="275" width="4.7109375" customWidth="1"/>
    <col min="276" max="276" width="12.140625" bestFit="1" customWidth="1"/>
    <col min="277" max="277" width="4.7109375" customWidth="1"/>
    <col min="278" max="278" width="0" hidden="1" customWidth="1"/>
    <col min="279" max="279" width="4.7109375" customWidth="1"/>
    <col min="280" max="283" width="0" hidden="1" customWidth="1"/>
    <col min="284" max="284" width="2.85546875" customWidth="1"/>
    <col min="285" max="285" width="11" bestFit="1" customWidth="1"/>
    <col min="286" max="286" width="17.7109375" bestFit="1" customWidth="1"/>
    <col min="287" max="287" width="16.5703125" bestFit="1" customWidth="1"/>
    <col min="288" max="288" width="4.7109375" customWidth="1"/>
    <col min="289" max="304" width="11.5703125" customWidth="1"/>
    <col min="513" max="513" width="12.140625" bestFit="1" customWidth="1"/>
    <col min="514" max="517" width="4.7109375" customWidth="1"/>
    <col min="518" max="518" width="7.28515625" bestFit="1" customWidth="1"/>
    <col min="519" max="519" width="11" customWidth="1"/>
    <col min="520" max="520" width="12.140625" bestFit="1" customWidth="1"/>
    <col min="521" max="521" width="4.7109375" customWidth="1"/>
    <col min="522" max="522" width="0" hidden="1" customWidth="1"/>
    <col min="523" max="523" width="4.7109375" customWidth="1"/>
    <col min="524" max="524" width="12.140625" bestFit="1" customWidth="1"/>
    <col min="525" max="525" width="4.7109375" customWidth="1"/>
    <col min="526" max="526" width="0" hidden="1" customWidth="1"/>
    <col min="527" max="527" width="4.7109375" customWidth="1"/>
    <col min="528" max="528" width="12.140625" bestFit="1" customWidth="1"/>
    <col min="529" max="529" width="4.7109375" customWidth="1"/>
    <col min="530" max="530" width="0" hidden="1" customWidth="1"/>
    <col min="531" max="531" width="4.7109375" customWidth="1"/>
    <col min="532" max="532" width="12.140625" bestFit="1" customWidth="1"/>
    <col min="533" max="533" width="4.7109375" customWidth="1"/>
    <col min="534" max="534" width="0" hidden="1" customWidth="1"/>
    <col min="535" max="535" width="4.7109375" customWidth="1"/>
    <col min="536" max="539" width="0" hidden="1" customWidth="1"/>
    <col min="540" max="540" width="2.85546875" customWidth="1"/>
    <col min="541" max="541" width="11" bestFit="1" customWidth="1"/>
    <col min="542" max="542" width="17.7109375" bestFit="1" customWidth="1"/>
    <col min="543" max="543" width="16.5703125" bestFit="1" customWidth="1"/>
    <col min="544" max="544" width="4.7109375" customWidth="1"/>
    <col min="545" max="560" width="11.5703125" customWidth="1"/>
    <col min="769" max="769" width="12.140625" bestFit="1" customWidth="1"/>
    <col min="770" max="773" width="4.7109375" customWidth="1"/>
    <col min="774" max="774" width="7.28515625" bestFit="1" customWidth="1"/>
    <col min="775" max="775" width="11" customWidth="1"/>
    <col min="776" max="776" width="12.140625" bestFit="1" customWidth="1"/>
    <col min="777" max="777" width="4.7109375" customWidth="1"/>
    <col min="778" max="778" width="0" hidden="1" customWidth="1"/>
    <col min="779" max="779" width="4.7109375" customWidth="1"/>
    <col min="780" max="780" width="12.140625" bestFit="1" customWidth="1"/>
    <col min="781" max="781" width="4.7109375" customWidth="1"/>
    <col min="782" max="782" width="0" hidden="1" customWidth="1"/>
    <col min="783" max="783" width="4.7109375" customWidth="1"/>
    <col min="784" max="784" width="12.140625" bestFit="1" customWidth="1"/>
    <col min="785" max="785" width="4.7109375" customWidth="1"/>
    <col min="786" max="786" width="0" hidden="1" customWidth="1"/>
    <col min="787" max="787" width="4.7109375" customWidth="1"/>
    <col min="788" max="788" width="12.140625" bestFit="1" customWidth="1"/>
    <col min="789" max="789" width="4.7109375" customWidth="1"/>
    <col min="790" max="790" width="0" hidden="1" customWidth="1"/>
    <col min="791" max="791" width="4.7109375" customWidth="1"/>
    <col min="792" max="795" width="0" hidden="1" customWidth="1"/>
    <col min="796" max="796" width="2.85546875" customWidth="1"/>
    <col min="797" max="797" width="11" bestFit="1" customWidth="1"/>
    <col min="798" max="798" width="17.7109375" bestFit="1" customWidth="1"/>
    <col min="799" max="799" width="16.5703125" bestFit="1" customWidth="1"/>
    <col min="800" max="800" width="4.7109375" customWidth="1"/>
    <col min="801" max="816" width="11.5703125" customWidth="1"/>
    <col min="1025" max="1025" width="12.140625" bestFit="1" customWidth="1"/>
    <col min="1026" max="1029" width="4.7109375" customWidth="1"/>
    <col min="1030" max="1030" width="7.28515625" bestFit="1" customWidth="1"/>
    <col min="1031" max="1031" width="11" customWidth="1"/>
    <col min="1032" max="1032" width="12.140625" bestFit="1" customWidth="1"/>
    <col min="1033" max="1033" width="4.7109375" customWidth="1"/>
    <col min="1034" max="1034" width="0" hidden="1" customWidth="1"/>
    <col min="1035" max="1035" width="4.7109375" customWidth="1"/>
    <col min="1036" max="1036" width="12.140625" bestFit="1" customWidth="1"/>
    <col min="1037" max="1037" width="4.7109375" customWidth="1"/>
    <col min="1038" max="1038" width="0" hidden="1" customWidth="1"/>
    <col min="1039" max="1039" width="4.7109375" customWidth="1"/>
    <col min="1040" max="1040" width="12.140625" bestFit="1" customWidth="1"/>
    <col min="1041" max="1041" width="4.7109375" customWidth="1"/>
    <col min="1042" max="1042" width="0" hidden="1" customWidth="1"/>
    <col min="1043" max="1043" width="4.7109375" customWidth="1"/>
    <col min="1044" max="1044" width="12.140625" bestFit="1" customWidth="1"/>
    <col min="1045" max="1045" width="4.7109375" customWidth="1"/>
    <col min="1046" max="1046" width="0" hidden="1" customWidth="1"/>
    <col min="1047" max="1047" width="4.7109375" customWidth="1"/>
    <col min="1048" max="1051" width="0" hidden="1" customWidth="1"/>
    <col min="1052" max="1052" width="2.85546875" customWidth="1"/>
    <col min="1053" max="1053" width="11" bestFit="1" customWidth="1"/>
    <col min="1054" max="1054" width="17.7109375" bestFit="1" customWidth="1"/>
    <col min="1055" max="1055" width="16.5703125" bestFit="1" customWidth="1"/>
    <col min="1056" max="1056" width="4.7109375" customWidth="1"/>
    <col min="1057" max="1072" width="11.5703125" customWidth="1"/>
    <col min="1281" max="1281" width="12.140625" bestFit="1" customWidth="1"/>
    <col min="1282" max="1285" width="4.7109375" customWidth="1"/>
    <col min="1286" max="1286" width="7.28515625" bestFit="1" customWidth="1"/>
    <col min="1287" max="1287" width="11" customWidth="1"/>
    <col min="1288" max="1288" width="12.140625" bestFit="1" customWidth="1"/>
    <col min="1289" max="1289" width="4.7109375" customWidth="1"/>
    <col min="1290" max="1290" width="0" hidden="1" customWidth="1"/>
    <col min="1291" max="1291" width="4.7109375" customWidth="1"/>
    <col min="1292" max="1292" width="12.140625" bestFit="1" customWidth="1"/>
    <col min="1293" max="1293" width="4.7109375" customWidth="1"/>
    <col min="1294" max="1294" width="0" hidden="1" customWidth="1"/>
    <col min="1295" max="1295" width="4.7109375" customWidth="1"/>
    <col min="1296" max="1296" width="12.140625" bestFit="1" customWidth="1"/>
    <col min="1297" max="1297" width="4.7109375" customWidth="1"/>
    <col min="1298" max="1298" width="0" hidden="1" customWidth="1"/>
    <col min="1299" max="1299" width="4.7109375" customWidth="1"/>
    <col min="1300" max="1300" width="12.140625" bestFit="1" customWidth="1"/>
    <col min="1301" max="1301" width="4.7109375" customWidth="1"/>
    <col min="1302" max="1302" width="0" hidden="1" customWidth="1"/>
    <col min="1303" max="1303" width="4.7109375" customWidth="1"/>
    <col min="1304" max="1307" width="0" hidden="1" customWidth="1"/>
    <col min="1308" max="1308" width="2.85546875" customWidth="1"/>
    <col min="1309" max="1309" width="11" bestFit="1" customWidth="1"/>
    <col min="1310" max="1310" width="17.7109375" bestFit="1" customWidth="1"/>
    <col min="1311" max="1311" width="16.5703125" bestFit="1" customWidth="1"/>
    <col min="1312" max="1312" width="4.7109375" customWidth="1"/>
    <col min="1313" max="1328" width="11.5703125" customWidth="1"/>
    <col min="1537" max="1537" width="12.140625" bestFit="1" customWidth="1"/>
    <col min="1538" max="1541" width="4.7109375" customWidth="1"/>
    <col min="1542" max="1542" width="7.28515625" bestFit="1" customWidth="1"/>
    <col min="1543" max="1543" width="11" customWidth="1"/>
    <col min="1544" max="1544" width="12.140625" bestFit="1" customWidth="1"/>
    <col min="1545" max="1545" width="4.7109375" customWidth="1"/>
    <col min="1546" max="1546" width="0" hidden="1" customWidth="1"/>
    <col min="1547" max="1547" width="4.7109375" customWidth="1"/>
    <col min="1548" max="1548" width="12.140625" bestFit="1" customWidth="1"/>
    <col min="1549" max="1549" width="4.7109375" customWidth="1"/>
    <col min="1550" max="1550" width="0" hidden="1" customWidth="1"/>
    <col min="1551" max="1551" width="4.7109375" customWidth="1"/>
    <col min="1552" max="1552" width="12.140625" bestFit="1" customWidth="1"/>
    <col min="1553" max="1553" width="4.7109375" customWidth="1"/>
    <col min="1554" max="1554" width="0" hidden="1" customWidth="1"/>
    <col min="1555" max="1555" width="4.7109375" customWidth="1"/>
    <col min="1556" max="1556" width="12.140625" bestFit="1" customWidth="1"/>
    <col min="1557" max="1557" width="4.7109375" customWidth="1"/>
    <col min="1558" max="1558" width="0" hidden="1" customWidth="1"/>
    <col min="1559" max="1559" width="4.7109375" customWidth="1"/>
    <col min="1560" max="1563" width="0" hidden="1" customWidth="1"/>
    <col min="1564" max="1564" width="2.85546875" customWidth="1"/>
    <col min="1565" max="1565" width="11" bestFit="1" customWidth="1"/>
    <col min="1566" max="1566" width="17.7109375" bestFit="1" customWidth="1"/>
    <col min="1567" max="1567" width="16.5703125" bestFit="1" customWidth="1"/>
    <col min="1568" max="1568" width="4.7109375" customWidth="1"/>
    <col min="1569" max="1584" width="11.5703125" customWidth="1"/>
    <col min="1793" max="1793" width="12.140625" bestFit="1" customWidth="1"/>
    <col min="1794" max="1797" width="4.7109375" customWidth="1"/>
    <col min="1798" max="1798" width="7.28515625" bestFit="1" customWidth="1"/>
    <col min="1799" max="1799" width="11" customWidth="1"/>
    <col min="1800" max="1800" width="12.140625" bestFit="1" customWidth="1"/>
    <col min="1801" max="1801" width="4.7109375" customWidth="1"/>
    <col min="1802" max="1802" width="0" hidden="1" customWidth="1"/>
    <col min="1803" max="1803" width="4.7109375" customWidth="1"/>
    <col min="1804" max="1804" width="12.140625" bestFit="1" customWidth="1"/>
    <col min="1805" max="1805" width="4.7109375" customWidth="1"/>
    <col min="1806" max="1806" width="0" hidden="1" customWidth="1"/>
    <col min="1807" max="1807" width="4.7109375" customWidth="1"/>
    <col min="1808" max="1808" width="12.140625" bestFit="1" customWidth="1"/>
    <col min="1809" max="1809" width="4.7109375" customWidth="1"/>
    <col min="1810" max="1810" width="0" hidden="1" customWidth="1"/>
    <col min="1811" max="1811" width="4.7109375" customWidth="1"/>
    <col min="1812" max="1812" width="12.140625" bestFit="1" customWidth="1"/>
    <col min="1813" max="1813" width="4.7109375" customWidth="1"/>
    <col min="1814" max="1814" width="0" hidden="1" customWidth="1"/>
    <col min="1815" max="1815" width="4.7109375" customWidth="1"/>
    <col min="1816" max="1819" width="0" hidden="1" customWidth="1"/>
    <col min="1820" max="1820" width="2.85546875" customWidth="1"/>
    <col min="1821" max="1821" width="11" bestFit="1" customWidth="1"/>
    <col min="1822" max="1822" width="17.7109375" bestFit="1" customWidth="1"/>
    <col min="1823" max="1823" width="16.5703125" bestFit="1" customWidth="1"/>
    <col min="1824" max="1824" width="4.7109375" customWidth="1"/>
    <col min="1825" max="1840" width="11.5703125" customWidth="1"/>
    <col min="2049" max="2049" width="12.140625" bestFit="1" customWidth="1"/>
    <col min="2050" max="2053" width="4.7109375" customWidth="1"/>
    <col min="2054" max="2054" width="7.28515625" bestFit="1" customWidth="1"/>
    <col min="2055" max="2055" width="11" customWidth="1"/>
    <col min="2056" max="2056" width="12.140625" bestFit="1" customWidth="1"/>
    <col min="2057" max="2057" width="4.7109375" customWidth="1"/>
    <col min="2058" max="2058" width="0" hidden="1" customWidth="1"/>
    <col min="2059" max="2059" width="4.7109375" customWidth="1"/>
    <col min="2060" max="2060" width="12.140625" bestFit="1" customWidth="1"/>
    <col min="2061" max="2061" width="4.7109375" customWidth="1"/>
    <col min="2062" max="2062" width="0" hidden="1" customWidth="1"/>
    <col min="2063" max="2063" width="4.7109375" customWidth="1"/>
    <col min="2064" max="2064" width="12.140625" bestFit="1" customWidth="1"/>
    <col min="2065" max="2065" width="4.7109375" customWidth="1"/>
    <col min="2066" max="2066" width="0" hidden="1" customWidth="1"/>
    <col min="2067" max="2067" width="4.7109375" customWidth="1"/>
    <col min="2068" max="2068" width="12.140625" bestFit="1" customWidth="1"/>
    <col min="2069" max="2069" width="4.7109375" customWidth="1"/>
    <col min="2070" max="2070" width="0" hidden="1" customWidth="1"/>
    <col min="2071" max="2071" width="4.7109375" customWidth="1"/>
    <col min="2072" max="2075" width="0" hidden="1" customWidth="1"/>
    <col min="2076" max="2076" width="2.85546875" customWidth="1"/>
    <col min="2077" max="2077" width="11" bestFit="1" customWidth="1"/>
    <col min="2078" max="2078" width="17.7109375" bestFit="1" customWidth="1"/>
    <col min="2079" max="2079" width="16.5703125" bestFit="1" customWidth="1"/>
    <col min="2080" max="2080" width="4.7109375" customWidth="1"/>
    <col min="2081" max="2096" width="11.5703125" customWidth="1"/>
    <col min="2305" max="2305" width="12.140625" bestFit="1" customWidth="1"/>
    <col min="2306" max="2309" width="4.7109375" customWidth="1"/>
    <col min="2310" max="2310" width="7.28515625" bestFit="1" customWidth="1"/>
    <col min="2311" max="2311" width="11" customWidth="1"/>
    <col min="2312" max="2312" width="12.140625" bestFit="1" customWidth="1"/>
    <col min="2313" max="2313" width="4.7109375" customWidth="1"/>
    <col min="2314" max="2314" width="0" hidden="1" customWidth="1"/>
    <col min="2315" max="2315" width="4.7109375" customWidth="1"/>
    <col min="2316" max="2316" width="12.140625" bestFit="1" customWidth="1"/>
    <col min="2317" max="2317" width="4.7109375" customWidth="1"/>
    <col min="2318" max="2318" width="0" hidden="1" customWidth="1"/>
    <col min="2319" max="2319" width="4.7109375" customWidth="1"/>
    <col min="2320" max="2320" width="12.140625" bestFit="1" customWidth="1"/>
    <col min="2321" max="2321" width="4.7109375" customWidth="1"/>
    <col min="2322" max="2322" width="0" hidden="1" customWidth="1"/>
    <col min="2323" max="2323" width="4.7109375" customWidth="1"/>
    <col min="2324" max="2324" width="12.140625" bestFit="1" customWidth="1"/>
    <col min="2325" max="2325" width="4.7109375" customWidth="1"/>
    <col min="2326" max="2326" width="0" hidden="1" customWidth="1"/>
    <col min="2327" max="2327" width="4.7109375" customWidth="1"/>
    <col min="2328" max="2331" width="0" hidden="1" customWidth="1"/>
    <col min="2332" max="2332" width="2.85546875" customWidth="1"/>
    <col min="2333" max="2333" width="11" bestFit="1" customWidth="1"/>
    <col min="2334" max="2334" width="17.7109375" bestFit="1" customWidth="1"/>
    <col min="2335" max="2335" width="16.5703125" bestFit="1" customWidth="1"/>
    <col min="2336" max="2336" width="4.7109375" customWidth="1"/>
    <col min="2337" max="2352" width="11.5703125" customWidth="1"/>
    <col min="2561" max="2561" width="12.140625" bestFit="1" customWidth="1"/>
    <col min="2562" max="2565" width="4.7109375" customWidth="1"/>
    <col min="2566" max="2566" width="7.28515625" bestFit="1" customWidth="1"/>
    <col min="2567" max="2567" width="11" customWidth="1"/>
    <col min="2568" max="2568" width="12.140625" bestFit="1" customWidth="1"/>
    <col min="2569" max="2569" width="4.7109375" customWidth="1"/>
    <col min="2570" max="2570" width="0" hidden="1" customWidth="1"/>
    <col min="2571" max="2571" width="4.7109375" customWidth="1"/>
    <col min="2572" max="2572" width="12.140625" bestFit="1" customWidth="1"/>
    <col min="2573" max="2573" width="4.7109375" customWidth="1"/>
    <col min="2574" max="2574" width="0" hidden="1" customWidth="1"/>
    <col min="2575" max="2575" width="4.7109375" customWidth="1"/>
    <col min="2576" max="2576" width="12.140625" bestFit="1" customWidth="1"/>
    <col min="2577" max="2577" width="4.7109375" customWidth="1"/>
    <col min="2578" max="2578" width="0" hidden="1" customWidth="1"/>
    <col min="2579" max="2579" width="4.7109375" customWidth="1"/>
    <col min="2580" max="2580" width="12.140625" bestFit="1" customWidth="1"/>
    <col min="2581" max="2581" width="4.7109375" customWidth="1"/>
    <col min="2582" max="2582" width="0" hidden="1" customWidth="1"/>
    <col min="2583" max="2583" width="4.7109375" customWidth="1"/>
    <col min="2584" max="2587" width="0" hidden="1" customWidth="1"/>
    <col min="2588" max="2588" width="2.85546875" customWidth="1"/>
    <col min="2589" max="2589" width="11" bestFit="1" customWidth="1"/>
    <col min="2590" max="2590" width="17.7109375" bestFit="1" customWidth="1"/>
    <col min="2591" max="2591" width="16.5703125" bestFit="1" customWidth="1"/>
    <col min="2592" max="2592" width="4.7109375" customWidth="1"/>
    <col min="2593" max="2608" width="11.5703125" customWidth="1"/>
    <col min="2817" max="2817" width="12.140625" bestFit="1" customWidth="1"/>
    <col min="2818" max="2821" width="4.7109375" customWidth="1"/>
    <col min="2822" max="2822" width="7.28515625" bestFit="1" customWidth="1"/>
    <col min="2823" max="2823" width="11" customWidth="1"/>
    <col min="2824" max="2824" width="12.140625" bestFit="1" customWidth="1"/>
    <col min="2825" max="2825" width="4.7109375" customWidth="1"/>
    <col min="2826" max="2826" width="0" hidden="1" customWidth="1"/>
    <col min="2827" max="2827" width="4.7109375" customWidth="1"/>
    <col min="2828" max="2828" width="12.140625" bestFit="1" customWidth="1"/>
    <col min="2829" max="2829" width="4.7109375" customWidth="1"/>
    <col min="2830" max="2830" width="0" hidden="1" customWidth="1"/>
    <col min="2831" max="2831" width="4.7109375" customWidth="1"/>
    <col min="2832" max="2832" width="12.140625" bestFit="1" customWidth="1"/>
    <col min="2833" max="2833" width="4.7109375" customWidth="1"/>
    <col min="2834" max="2834" width="0" hidden="1" customWidth="1"/>
    <col min="2835" max="2835" width="4.7109375" customWidth="1"/>
    <col min="2836" max="2836" width="12.140625" bestFit="1" customWidth="1"/>
    <col min="2837" max="2837" width="4.7109375" customWidth="1"/>
    <col min="2838" max="2838" width="0" hidden="1" customWidth="1"/>
    <col min="2839" max="2839" width="4.7109375" customWidth="1"/>
    <col min="2840" max="2843" width="0" hidden="1" customWidth="1"/>
    <col min="2844" max="2844" width="2.85546875" customWidth="1"/>
    <col min="2845" max="2845" width="11" bestFit="1" customWidth="1"/>
    <col min="2846" max="2846" width="17.7109375" bestFit="1" customWidth="1"/>
    <col min="2847" max="2847" width="16.5703125" bestFit="1" customWidth="1"/>
    <col min="2848" max="2848" width="4.7109375" customWidth="1"/>
    <col min="2849" max="2864" width="11.5703125" customWidth="1"/>
    <col min="3073" max="3073" width="12.140625" bestFit="1" customWidth="1"/>
    <col min="3074" max="3077" width="4.7109375" customWidth="1"/>
    <col min="3078" max="3078" width="7.28515625" bestFit="1" customWidth="1"/>
    <col min="3079" max="3079" width="11" customWidth="1"/>
    <col min="3080" max="3080" width="12.140625" bestFit="1" customWidth="1"/>
    <col min="3081" max="3081" width="4.7109375" customWidth="1"/>
    <col min="3082" max="3082" width="0" hidden="1" customWidth="1"/>
    <col min="3083" max="3083" width="4.7109375" customWidth="1"/>
    <col min="3084" max="3084" width="12.140625" bestFit="1" customWidth="1"/>
    <col min="3085" max="3085" width="4.7109375" customWidth="1"/>
    <col min="3086" max="3086" width="0" hidden="1" customWidth="1"/>
    <col min="3087" max="3087" width="4.7109375" customWidth="1"/>
    <col min="3088" max="3088" width="12.140625" bestFit="1" customWidth="1"/>
    <col min="3089" max="3089" width="4.7109375" customWidth="1"/>
    <col min="3090" max="3090" width="0" hidden="1" customWidth="1"/>
    <col min="3091" max="3091" width="4.7109375" customWidth="1"/>
    <col min="3092" max="3092" width="12.140625" bestFit="1" customWidth="1"/>
    <col min="3093" max="3093" width="4.7109375" customWidth="1"/>
    <col min="3094" max="3094" width="0" hidden="1" customWidth="1"/>
    <col min="3095" max="3095" width="4.7109375" customWidth="1"/>
    <col min="3096" max="3099" width="0" hidden="1" customWidth="1"/>
    <col min="3100" max="3100" width="2.85546875" customWidth="1"/>
    <col min="3101" max="3101" width="11" bestFit="1" customWidth="1"/>
    <col min="3102" max="3102" width="17.7109375" bestFit="1" customWidth="1"/>
    <col min="3103" max="3103" width="16.5703125" bestFit="1" customWidth="1"/>
    <col min="3104" max="3104" width="4.7109375" customWidth="1"/>
    <col min="3105" max="3120" width="11.5703125" customWidth="1"/>
    <col min="3329" max="3329" width="12.140625" bestFit="1" customWidth="1"/>
    <col min="3330" max="3333" width="4.7109375" customWidth="1"/>
    <col min="3334" max="3334" width="7.28515625" bestFit="1" customWidth="1"/>
    <col min="3335" max="3335" width="11" customWidth="1"/>
    <col min="3336" max="3336" width="12.140625" bestFit="1" customWidth="1"/>
    <col min="3337" max="3337" width="4.7109375" customWidth="1"/>
    <col min="3338" max="3338" width="0" hidden="1" customWidth="1"/>
    <col min="3339" max="3339" width="4.7109375" customWidth="1"/>
    <col min="3340" max="3340" width="12.140625" bestFit="1" customWidth="1"/>
    <col min="3341" max="3341" width="4.7109375" customWidth="1"/>
    <col min="3342" max="3342" width="0" hidden="1" customWidth="1"/>
    <col min="3343" max="3343" width="4.7109375" customWidth="1"/>
    <col min="3344" max="3344" width="12.140625" bestFit="1" customWidth="1"/>
    <col min="3345" max="3345" width="4.7109375" customWidth="1"/>
    <col min="3346" max="3346" width="0" hidden="1" customWidth="1"/>
    <col min="3347" max="3347" width="4.7109375" customWidth="1"/>
    <col min="3348" max="3348" width="12.140625" bestFit="1" customWidth="1"/>
    <col min="3349" max="3349" width="4.7109375" customWidth="1"/>
    <col min="3350" max="3350" width="0" hidden="1" customWidth="1"/>
    <col min="3351" max="3351" width="4.7109375" customWidth="1"/>
    <col min="3352" max="3355" width="0" hidden="1" customWidth="1"/>
    <col min="3356" max="3356" width="2.85546875" customWidth="1"/>
    <col min="3357" max="3357" width="11" bestFit="1" customWidth="1"/>
    <col min="3358" max="3358" width="17.7109375" bestFit="1" customWidth="1"/>
    <col min="3359" max="3359" width="16.5703125" bestFit="1" customWidth="1"/>
    <col min="3360" max="3360" width="4.7109375" customWidth="1"/>
    <col min="3361" max="3376" width="11.5703125" customWidth="1"/>
    <col min="3585" max="3585" width="12.140625" bestFit="1" customWidth="1"/>
    <col min="3586" max="3589" width="4.7109375" customWidth="1"/>
    <col min="3590" max="3590" width="7.28515625" bestFit="1" customWidth="1"/>
    <col min="3591" max="3591" width="11" customWidth="1"/>
    <col min="3592" max="3592" width="12.140625" bestFit="1" customWidth="1"/>
    <col min="3593" max="3593" width="4.7109375" customWidth="1"/>
    <col min="3594" max="3594" width="0" hidden="1" customWidth="1"/>
    <col min="3595" max="3595" width="4.7109375" customWidth="1"/>
    <col min="3596" max="3596" width="12.140625" bestFit="1" customWidth="1"/>
    <col min="3597" max="3597" width="4.7109375" customWidth="1"/>
    <col min="3598" max="3598" width="0" hidden="1" customWidth="1"/>
    <col min="3599" max="3599" width="4.7109375" customWidth="1"/>
    <col min="3600" max="3600" width="12.140625" bestFit="1" customWidth="1"/>
    <col min="3601" max="3601" width="4.7109375" customWidth="1"/>
    <col min="3602" max="3602" width="0" hidden="1" customWidth="1"/>
    <col min="3603" max="3603" width="4.7109375" customWidth="1"/>
    <col min="3604" max="3604" width="12.140625" bestFit="1" customWidth="1"/>
    <col min="3605" max="3605" width="4.7109375" customWidth="1"/>
    <col min="3606" max="3606" width="0" hidden="1" customWidth="1"/>
    <col min="3607" max="3607" width="4.7109375" customWidth="1"/>
    <col min="3608" max="3611" width="0" hidden="1" customWidth="1"/>
    <col min="3612" max="3612" width="2.85546875" customWidth="1"/>
    <col min="3613" max="3613" width="11" bestFit="1" customWidth="1"/>
    <col min="3614" max="3614" width="17.7109375" bestFit="1" customWidth="1"/>
    <col min="3615" max="3615" width="16.5703125" bestFit="1" customWidth="1"/>
    <col min="3616" max="3616" width="4.7109375" customWidth="1"/>
    <col min="3617" max="3632" width="11.5703125" customWidth="1"/>
    <col min="3841" max="3841" width="12.140625" bestFit="1" customWidth="1"/>
    <col min="3842" max="3845" width="4.7109375" customWidth="1"/>
    <col min="3846" max="3846" width="7.28515625" bestFit="1" customWidth="1"/>
    <col min="3847" max="3847" width="11" customWidth="1"/>
    <col min="3848" max="3848" width="12.140625" bestFit="1" customWidth="1"/>
    <col min="3849" max="3849" width="4.7109375" customWidth="1"/>
    <col min="3850" max="3850" width="0" hidden="1" customWidth="1"/>
    <col min="3851" max="3851" width="4.7109375" customWidth="1"/>
    <col min="3852" max="3852" width="12.140625" bestFit="1" customWidth="1"/>
    <col min="3853" max="3853" width="4.7109375" customWidth="1"/>
    <col min="3854" max="3854" width="0" hidden="1" customWidth="1"/>
    <col min="3855" max="3855" width="4.7109375" customWidth="1"/>
    <col min="3856" max="3856" width="12.140625" bestFit="1" customWidth="1"/>
    <col min="3857" max="3857" width="4.7109375" customWidth="1"/>
    <col min="3858" max="3858" width="0" hidden="1" customWidth="1"/>
    <col min="3859" max="3859" width="4.7109375" customWidth="1"/>
    <col min="3860" max="3860" width="12.140625" bestFit="1" customWidth="1"/>
    <col min="3861" max="3861" width="4.7109375" customWidth="1"/>
    <col min="3862" max="3862" width="0" hidden="1" customWidth="1"/>
    <col min="3863" max="3863" width="4.7109375" customWidth="1"/>
    <col min="3864" max="3867" width="0" hidden="1" customWidth="1"/>
    <col min="3868" max="3868" width="2.85546875" customWidth="1"/>
    <col min="3869" max="3869" width="11" bestFit="1" customWidth="1"/>
    <col min="3870" max="3870" width="17.7109375" bestFit="1" customWidth="1"/>
    <col min="3871" max="3871" width="16.5703125" bestFit="1" customWidth="1"/>
    <col min="3872" max="3872" width="4.7109375" customWidth="1"/>
    <col min="3873" max="3888" width="11.5703125" customWidth="1"/>
    <col min="4097" max="4097" width="12.140625" bestFit="1" customWidth="1"/>
    <col min="4098" max="4101" width="4.7109375" customWidth="1"/>
    <col min="4102" max="4102" width="7.28515625" bestFit="1" customWidth="1"/>
    <col min="4103" max="4103" width="11" customWidth="1"/>
    <col min="4104" max="4104" width="12.140625" bestFit="1" customWidth="1"/>
    <col min="4105" max="4105" width="4.7109375" customWidth="1"/>
    <col min="4106" max="4106" width="0" hidden="1" customWidth="1"/>
    <col min="4107" max="4107" width="4.7109375" customWidth="1"/>
    <col min="4108" max="4108" width="12.140625" bestFit="1" customWidth="1"/>
    <col min="4109" max="4109" width="4.7109375" customWidth="1"/>
    <col min="4110" max="4110" width="0" hidden="1" customWidth="1"/>
    <col min="4111" max="4111" width="4.7109375" customWidth="1"/>
    <col min="4112" max="4112" width="12.140625" bestFit="1" customWidth="1"/>
    <col min="4113" max="4113" width="4.7109375" customWidth="1"/>
    <col min="4114" max="4114" width="0" hidden="1" customWidth="1"/>
    <col min="4115" max="4115" width="4.7109375" customWidth="1"/>
    <col min="4116" max="4116" width="12.140625" bestFit="1" customWidth="1"/>
    <col min="4117" max="4117" width="4.7109375" customWidth="1"/>
    <col min="4118" max="4118" width="0" hidden="1" customWidth="1"/>
    <col min="4119" max="4119" width="4.7109375" customWidth="1"/>
    <col min="4120" max="4123" width="0" hidden="1" customWidth="1"/>
    <col min="4124" max="4124" width="2.85546875" customWidth="1"/>
    <col min="4125" max="4125" width="11" bestFit="1" customWidth="1"/>
    <col min="4126" max="4126" width="17.7109375" bestFit="1" customWidth="1"/>
    <col min="4127" max="4127" width="16.5703125" bestFit="1" customWidth="1"/>
    <col min="4128" max="4128" width="4.7109375" customWidth="1"/>
    <col min="4129" max="4144" width="11.5703125" customWidth="1"/>
    <col min="4353" max="4353" width="12.140625" bestFit="1" customWidth="1"/>
    <col min="4354" max="4357" width="4.7109375" customWidth="1"/>
    <col min="4358" max="4358" width="7.28515625" bestFit="1" customWidth="1"/>
    <col min="4359" max="4359" width="11" customWidth="1"/>
    <col min="4360" max="4360" width="12.140625" bestFit="1" customWidth="1"/>
    <col min="4361" max="4361" width="4.7109375" customWidth="1"/>
    <col min="4362" max="4362" width="0" hidden="1" customWidth="1"/>
    <col min="4363" max="4363" width="4.7109375" customWidth="1"/>
    <col min="4364" max="4364" width="12.140625" bestFit="1" customWidth="1"/>
    <col min="4365" max="4365" width="4.7109375" customWidth="1"/>
    <col min="4366" max="4366" width="0" hidden="1" customWidth="1"/>
    <col min="4367" max="4367" width="4.7109375" customWidth="1"/>
    <col min="4368" max="4368" width="12.140625" bestFit="1" customWidth="1"/>
    <col min="4369" max="4369" width="4.7109375" customWidth="1"/>
    <col min="4370" max="4370" width="0" hidden="1" customWidth="1"/>
    <col min="4371" max="4371" width="4.7109375" customWidth="1"/>
    <col min="4372" max="4372" width="12.140625" bestFit="1" customWidth="1"/>
    <col min="4373" max="4373" width="4.7109375" customWidth="1"/>
    <col min="4374" max="4374" width="0" hidden="1" customWidth="1"/>
    <col min="4375" max="4375" width="4.7109375" customWidth="1"/>
    <col min="4376" max="4379" width="0" hidden="1" customWidth="1"/>
    <col min="4380" max="4380" width="2.85546875" customWidth="1"/>
    <col min="4381" max="4381" width="11" bestFit="1" customWidth="1"/>
    <col min="4382" max="4382" width="17.7109375" bestFit="1" customWidth="1"/>
    <col min="4383" max="4383" width="16.5703125" bestFit="1" customWidth="1"/>
    <col min="4384" max="4384" width="4.7109375" customWidth="1"/>
    <col min="4385" max="4400" width="11.5703125" customWidth="1"/>
    <col min="4609" max="4609" width="12.140625" bestFit="1" customWidth="1"/>
    <col min="4610" max="4613" width="4.7109375" customWidth="1"/>
    <col min="4614" max="4614" width="7.28515625" bestFit="1" customWidth="1"/>
    <col min="4615" max="4615" width="11" customWidth="1"/>
    <col min="4616" max="4616" width="12.140625" bestFit="1" customWidth="1"/>
    <col min="4617" max="4617" width="4.7109375" customWidth="1"/>
    <col min="4618" max="4618" width="0" hidden="1" customWidth="1"/>
    <col min="4619" max="4619" width="4.7109375" customWidth="1"/>
    <col min="4620" max="4620" width="12.140625" bestFit="1" customWidth="1"/>
    <col min="4621" max="4621" width="4.7109375" customWidth="1"/>
    <col min="4622" max="4622" width="0" hidden="1" customWidth="1"/>
    <col min="4623" max="4623" width="4.7109375" customWidth="1"/>
    <col min="4624" max="4624" width="12.140625" bestFit="1" customWidth="1"/>
    <col min="4625" max="4625" width="4.7109375" customWidth="1"/>
    <col min="4626" max="4626" width="0" hidden="1" customWidth="1"/>
    <col min="4627" max="4627" width="4.7109375" customWidth="1"/>
    <col min="4628" max="4628" width="12.140625" bestFit="1" customWidth="1"/>
    <col min="4629" max="4629" width="4.7109375" customWidth="1"/>
    <col min="4630" max="4630" width="0" hidden="1" customWidth="1"/>
    <col min="4631" max="4631" width="4.7109375" customWidth="1"/>
    <col min="4632" max="4635" width="0" hidden="1" customWidth="1"/>
    <col min="4636" max="4636" width="2.85546875" customWidth="1"/>
    <col min="4637" max="4637" width="11" bestFit="1" customWidth="1"/>
    <col min="4638" max="4638" width="17.7109375" bestFit="1" customWidth="1"/>
    <col min="4639" max="4639" width="16.5703125" bestFit="1" customWidth="1"/>
    <col min="4640" max="4640" width="4.7109375" customWidth="1"/>
    <col min="4641" max="4656" width="11.5703125" customWidth="1"/>
    <col min="4865" max="4865" width="12.140625" bestFit="1" customWidth="1"/>
    <col min="4866" max="4869" width="4.7109375" customWidth="1"/>
    <col min="4870" max="4870" width="7.28515625" bestFit="1" customWidth="1"/>
    <col min="4871" max="4871" width="11" customWidth="1"/>
    <col min="4872" max="4872" width="12.140625" bestFit="1" customWidth="1"/>
    <col min="4873" max="4873" width="4.7109375" customWidth="1"/>
    <col min="4874" max="4874" width="0" hidden="1" customWidth="1"/>
    <col min="4875" max="4875" width="4.7109375" customWidth="1"/>
    <col min="4876" max="4876" width="12.140625" bestFit="1" customWidth="1"/>
    <col min="4877" max="4877" width="4.7109375" customWidth="1"/>
    <col min="4878" max="4878" width="0" hidden="1" customWidth="1"/>
    <col min="4879" max="4879" width="4.7109375" customWidth="1"/>
    <col min="4880" max="4880" width="12.140625" bestFit="1" customWidth="1"/>
    <col min="4881" max="4881" width="4.7109375" customWidth="1"/>
    <col min="4882" max="4882" width="0" hidden="1" customWidth="1"/>
    <col min="4883" max="4883" width="4.7109375" customWidth="1"/>
    <col min="4884" max="4884" width="12.140625" bestFit="1" customWidth="1"/>
    <col min="4885" max="4885" width="4.7109375" customWidth="1"/>
    <col min="4886" max="4886" width="0" hidden="1" customWidth="1"/>
    <col min="4887" max="4887" width="4.7109375" customWidth="1"/>
    <col min="4888" max="4891" width="0" hidden="1" customWidth="1"/>
    <col min="4892" max="4892" width="2.85546875" customWidth="1"/>
    <col min="4893" max="4893" width="11" bestFit="1" customWidth="1"/>
    <col min="4894" max="4894" width="17.7109375" bestFit="1" customWidth="1"/>
    <col min="4895" max="4895" width="16.5703125" bestFit="1" customWidth="1"/>
    <col min="4896" max="4896" width="4.7109375" customWidth="1"/>
    <col min="4897" max="4912" width="11.5703125" customWidth="1"/>
    <col min="5121" max="5121" width="12.140625" bestFit="1" customWidth="1"/>
    <col min="5122" max="5125" width="4.7109375" customWidth="1"/>
    <col min="5126" max="5126" width="7.28515625" bestFit="1" customWidth="1"/>
    <col min="5127" max="5127" width="11" customWidth="1"/>
    <col min="5128" max="5128" width="12.140625" bestFit="1" customWidth="1"/>
    <col min="5129" max="5129" width="4.7109375" customWidth="1"/>
    <col min="5130" max="5130" width="0" hidden="1" customWidth="1"/>
    <col min="5131" max="5131" width="4.7109375" customWidth="1"/>
    <col min="5132" max="5132" width="12.140625" bestFit="1" customWidth="1"/>
    <col min="5133" max="5133" width="4.7109375" customWidth="1"/>
    <col min="5134" max="5134" width="0" hidden="1" customWidth="1"/>
    <col min="5135" max="5135" width="4.7109375" customWidth="1"/>
    <col min="5136" max="5136" width="12.140625" bestFit="1" customWidth="1"/>
    <col min="5137" max="5137" width="4.7109375" customWidth="1"/>
    <col min="5138" max="5138" width="0" hidden="1" customWidth="1"/>
    <col min="5139" max="5139" width="4.7109375" customWidth="1"/>
    <col min="5140" max="5140" width="12.140625" bestFit="1" customWidth="1"/>
    <col min="5141" max="5141" width="4.7109375" customWidth="1"/>
    <col min="5142" max="5142" width="0" hidden="1" customWidth="1"/>
    <col min="5143" max="5143" width="4.7109375" customWidth="1"/>
    <col min="5144" max="5147" width="0" hidden="1" customWidth="1"/>
    <col min="5148" max="5148" width="2.85546875" customWidth="1"/>
    <col min="5149" max="5149" width="11" bestFit="1" customWidth="1"/>
    <col min="5150" max="5150" width="17.7109375" bestFit="1" customWidth="1"/>
    <col min="5151" max="5151" width="16.5703125" bestFit="1" customWidth="1"/>
    <col min="5152" max="5152" width="4.7109375" customWidth="1"/>
    <col min="5153" max="5168" width="11.5703125" customWidth="1"/>
    <col min="5377" max="5377" width="12.140625" bestFit="1" customWidth="1"/>
    <col min="5378" max="5381" width="4.7109375" customWidth="1"/>
    <col min="5382" max="5382" width="7.28515625" bestFit="1" customWidth="1"/>
    <col min="5383" max="5383" width="11" customWidth="1"/>
    <col min="5384" max="5384" width="12.140625" bestFit="1" customWidth="1"/>
    <col min="5385" max="5385" width="4.7109375" customWidth="1"/>
    <col min="5386" max="5386" width="0" hidden="1" customWidth="1"/>
    <col min="5387" max="5387" width="4.7109375" customWidth="1"/>
    <col min="5388" max="5388" width="12.140625" bestFit="1" customWidth="1"/>
    <col min="5389" max="5389" width="4.7109375" customWidth="1"/>
    <col min="5390" max="5390" width="0" hidden="1" customWidth="1"/>
    <col min="5391" max="5391" width="4.7109375" customWidth="1"/>
    <col min="5392" max="5392" width="12.140625" bestFit="1" customWidth="1"/>
    <col min="5393" max="5393" width="4.7109375" customWidth="1"/>
    <col min="5394" max="5394" width="0" hidden="1" customWidth="1"/>
    <col min="5395" max="5395" width="4.7109375" customWidth="1"/>
    <col min="5396" max="5396" width="12.140625" bestFit="1" customWidth="1"/>
    <col min="5397" max="5397" width="4.7109375" customWidth="1"/>
    <col min="5398" max="5398" width="0" hidden="1" customWidth="1"/>
    <col min="5399" max="5399" width="4.7109375" customWidth="1"/>
    <col min="5400" max="5403" width="0" hidden="1" customWidth="1"/>
    <col min="5404" max="5404" width="2.85546875" customWidth="1"/>
    <col min="5405" max="5405" width="11" bestFit="1" customWidth="1"/>
    <col min="5406" max="5406" width="17.7109375" bestFit="1" customWidth="1"/>
    <col min="5407" max="5407" width="16.5703125" bestFit="1" customWidth="1"/>
    <col min="5408" max="5408" width="4.7109375" customWidth="1"/>
    <col min="5409" max="5424" width="11.5703125" customWidth="1"/>
    <col min="5633" max="5633" width="12.140625" bestFit="1" customWidth="1"/>
    <col min="5634" max="5637" width="4.7109375" customWidth="1"/>
    <col min="5638" max="5638" width="7.28515625" bestFit="1" customWidth="1"/>
    <col min="5639" max="5639" width="11" customWidth="1"/>
    <col min="5640" max="5640" width="12.140625" bestFit="1" customWidth="1"/>
    <col min="5641" max="5641" width="4.7109375" customWidth="1"/>
    <col min="5642" max="5642" width="0" hidden="1" customWidth="1"/>
    <col min="5643" max="5643" width="4.7109375" customWidth="1"/>
    <col min="5644" max="5644" width="12.140625" bestFit="1" customWidth="1"/>
    <col min="5645" max="5645" width="4.7109375" customWidth="1"/>
    <col min="5646" max="5646" width="0" hidden="1" customWidth="1"/>
    <col min="5647" max="5647" width="4.7109375" customWidth="1"/>
    <col min="5648" max="5648" width="12.140625" bestFit="1" customWidth="1"/>
    <col min="5649" max="5649" width="4.7109375" customWidth="1"/>
    <col min="5650" max="5650" width="0" hidden="1" customWidth="1"/>
    <col min="5651" max="5651" width="4.7109375" customWidth="1"/>
    <col min="5652" max="5652" width="12.140625" bestFit="1" customWidth="1"/>
    <col min="5653" max="5653" width="4.7109375" customWidth="1"/>
    <col min="5654" max="5654" width="0" hidden="1" customWidth="1"/>
    <col min="5655" max="5655" width="4.7109375" customWidth="1"/>
    <col min="5656" max="5659" width="0" hidden="1" customWidth="1"/>
    <col min="5660" max="5660" width="2.85546875" customWidth="1"/>
    <col min="5661" max="5661" width="11" bestFit="1" customWidth="1"/>
    <col min="5662" max="5662" width="17.7109375" bestFit="1" customWidth="1"/>
    <col min="5663" max="5663" width="16.5703125" bestFit="1" customWidth="1"/>
    <col min="5664" max="5664" width="4.7109375" customWidth="1"/>
    <col min="5665" max="5680" width="11.5703125" customWidth="1"/>
    <col min="5889" max="5889" width="12.140625" bestFit="1" customWidth="1"/>
    <col min="5890" max="5893" width="4.7109375" customWidth="1"/>
    <col min="5894" max="5894" width="7.28515625" bestFit="1" customWidth="1"/>
    <col min="5895" max="5895" width="11" customWidth="1"/>
    <col min="5896" max="5896" width="12.140625" bestFit="1" customWidth="1"/>
    <col min="5897" max="5897" width="4.7109375" customWidth="1"/>
    <col min="5898" max="5898" width="0" hidden="1" customWidth="1"/>
    <col min="5899" max="5899" width="4.7109375" customWidth="1"/>
    <col min="5900" max="5900" width="12.140625" bestFit="1" customWidth="1"/>
    <col min="5901" max="5901" width="4.7109375" customWidth="1"/>
    <col min="5902" max="5902" width="0" hidden="1" customWidth="1"/>
    <col min="5903" max="5903" width="4.7109375" customWidth="1"/>
    <col min="5904" max="5904" width="12.140625" bestFit="1" customWidth="1"/>
    <col min="5905" max="5905" width="4.7109375" customWidth="1"/>
    <col min="5906" max="5906" width="0" hidden="1" customWidth="1"/>
    <col min="5907" max="5907" width="4.7109375" customWidth="1"/>
    <col min="5908" max="5908" width="12.140625" bestFit="1" customWidth="1"/>
    <col min="5909" max="5909" width="4.7109375" customWidth="1"/>
    <col min="5910" max="5910" width="0" hidden="1" customWidth="1"/>
    <col min="5911" max="5911" width="4.7109375" customWidth="1"/>
    <col min="5912" max="5915" width="0" hidden="1" customWidth="1"/>
    <col min="5916" max="5916" width="2.85546875" customWidth="1"/>
    <col min="5917" max="5917" width="11" bestFit="1" customWidth="1"/>
    <col min="5918" max="5918" width="17.7109375" bestFit="1" customWidth="1"/>
    <col min="5919" max="5919" width="16.5703125" bestFit="1" customWidth="1"/>
    <col min="5920" max="5920" width="4.7109375" customWidth="1"/>
    <col min="5921" max="5936" width="11.5703125" customWidth="1"/>
    <col min="6145" max="6145" width="12.140625" bestFit="1" customWidth="1"/>
    <col min="6146" max="6149" width="4.7109375" customWidth="1"/>
    <col min="6150" max="6150" width="7.28515625" bestFit="1" customWidth="1"/>
    <col min="6151" max="6151" width="11" customWidth="1"/>
    <col min="6152" max="6152" width="12.140625" bestFit="1" customWidth="1"/>
    <col min="6153" max="6153" width="4.7109375" customWidth="1"/>
    <col min="6154" max="6154" width="0" hidden="1" customWidth="1"/>
    <col min="6155" max="6155" width="4.7109375" customWidth="1"/>
    <col min="6156" max="6156" width="12.140625" bestFit="1" customWidth="1"/>
    <col min="6157" max="6157" width="4.7109375" customWidth="1"/>
    <col min="6158" max="6158" width="0" hidden="1" customWidth="1"/>
    <col min="6159" max="6159" width="4.7109375" customWidth="1"/>
    <col min="6160" max="6160" width="12.140625" bestFit="1" customWidth="1"/>
    <col min="6161" max="6161" width="4.7109375" customWidth="1"/>
    <col min="6162" max="6162" width="0" hidden="1" customWidth="1"/>
    <col min="6163" max="6163" width="4.7109375" customWidth="1"/>
    <col min="6164" max="6164" width="12.140625" bestFit="1" customWidth="1"/>
    <col min="6165" max="6165" width="4.7109375" customWidth="1"/>
    <col min="6166" max="6166" width="0" hidden="1" customWidth="1"/>
    <col min="6167" max="6167" width="4.7109375" customWidth="1"/>
    <col min="6168" max="6171" width="0" hidden="1" customWidth="1"/>
    <col min="6172" max="6172" width="2.85546875" customWidth="1"/>
    <col min="6173" max="6173" width="11" bestFit="1" customWidth="1"/>
    <col min="6174" max="6174" width="17.7109375" bestFit="1" customWidth="1"/>
    <col min="6175" max="6175" width="16.5703125" bestFit="1" customWidth="1"/>
    <col min="6176" max="6176" width="4.7109375" customWidth="1"/>
    <col min="6177" max="6192" width="11.5703125" customWidth="1"/>
    <col min="6401" max="6401" width="12.140625" bestFit="1" customWidth="1"/>
    <col min="6402" max="6405" width="4.7109375" customWidth="1"/>
    <col min="6406" max="6406" width="7.28515625" bestFit="1" customWidth="1"/>
    <col min="6407" max="6407" width="11" customWidth="1"/>
    <col min="6408" max="6408" width="12.140625" bestFit="1" customWidth="1"/>
    <col min="6409" max="6409" width="4.7109375" customWidth="1"/>
    <col min="6410" max="6410" width="0" hidden="1" customWidth="1"/>
    <col min="6411" max="6411" width="4.7109375" customWidth="1"/>
    <col min="6412" max="6412" width="12.140625" bestFit="1" customWidth="1"/>
    <col min="6413" max="6413" width="4.7109375" customWidth="1"/>
    <col min="6414" max="6414" width="0" hidden="1" customWidth="1"/>
    <col min="6415" max="6415" width="4.7109375" customWidth="1"/>
    <col min="6416" max="6416" width="12.140625" bestFit="1" customWidth="1"/>
    <col min="6417" max="6417" width="4.7109375" customWidth="1"/>
    <col min="6418" max="6418" width="0" hidden="1" customWidth="1"/>
    <col min="6419" max="6419" width="4.7109375" customWidth="1"/>
    <col min="6420" max="6420" width="12.140625" bestFit="1" customWidth="1"/>
    <col min="6421" max="6421" width="4.7109375" customWidth="1"/>
    <col min="6422" max="6422" width="0" hidden="1" customWidth="1"/>
    <col min="6423" max="6423" width="4.7109375" customWidth="1"/>
    <col min="6424" max="6427" width="0" hidden="1" customWidth="1"/>
    <col min="6428" max="6428" width="2.85546875" customWidth="1"/>
    <col min="6429" max="6429" width="11" bestFit="1" customWidth="1"/>
    <col min="6430" max="6430" width="17.7109375" bestFit="1" customWidth="1"/>
    <col min="6431" max="6431" width="16.5703125" bestFit="1" customWidth="1"/>
    <col min="6432" max="6432" width="4.7109375" customWidth="1"/>
    <col min="6433" max="6448" width="11.5703125" customWidth="1"/>
    <col min="6657" max="6657" width="12.140625" bestFit="1" customWidth="1"/>
    <col min="6658" max="6661" width="4.7109375" customWidth="1"/>
    <col min="6662" max="6662" width="7.28515625" bestFit="1" customWidth="1"/>
    <col min="6663" max="6663" width="11" customWidth="1"/>
    <col min="6664" max="6664" width="12.140625" bestFit="1" customWidth="1"/>
    <col min="6665" max="6665" width="4.7109375" customWidth="1"/>
    <col min="6666" max="6666" width="0" hidden="1" customWidth="1"/>
    <col min="6667" max="6667" width="4.7109375" customWidth="1"/>
    <col min="6668" max="6668" width="12.140625" bestFit="1" customWidth="1"/>
    <col min="6669" max="6669" width="4.7109375" customWidth="1"/>
    <col min="6670" max="6670" width="0" hidden="1" customWidth="1"/>
    <col min="6671" max="6671" width="4.7109375" customWidth="1"/>
    <col min="6672" max="6672" width="12.140625" bestFit="1" customWidth="1"/>
    <col min="6673" max="6673" width="4.7109375" customWidth="1"/>
    <col min="6674" max="6674" width="0" hidden="1" customWidth="1"/>
    <col min="6675" max="6675" width="4.7109375" customWidth="1"/>
    <col min="6676" max="6676" width="12.140625" bestFit="1" customWidth="1"/>
    <col min="6677" max="6677" width="4.7109375" customWidth="1"/>
    <col min="6678" max="6678" width="0" hidden="1" customWidth="1"/>
    <col min="6679" max="6679" width="4.7109375" customWidth="1"/>
    <col min="6680" max="6683" width="0" hidden="1" customWidth="1"/>
    <col min="6684" max="6684" width="2.85546875" customWidth="1"/>
    <col min="6685" max="6685" width="11" bestFit="1" customWidth="1"/>
    <col min="6686" max="6686" width="17.7109375" bestFit="1" customWidth="1"/>
    <col min="6687" max="6687" width="16.5703125" bestFit="1" customWidth="1"/>
    <col min="6688" max="6688" width="4.7109375" customWidth="1"/>
    <col min="6689" max="6704" width="11.5703125" customWidth="1"/>
    <col min="6913" max="6913" width="12.140625" bestFit="1" customWidth="1"/>
    <col min="6914" max="6917" width="4.7109375" customWidth="1"/>
    <col min="6918" max="6918" width="7.28515625" bestFit="1" customWidth="1"/>
    <col min="6919" max="6919" width="11" customWidth="1"/>
    <col min="6920" max="6920" width="12.140625" bestFit="1" customWidth="1"/>
    <col min="6921" max="6921" width="4.7109375" customWidth="1"/>
    <col min="6922" max="6922" width="0" hidden="1" customWidth="1"/>
    <col min="6923" max="6923" width="4.7109375" customWidth="1"/>
    <col min="6924" max="6924" width="12.140625" bestFit="1" customWidth="1"/>
    <col min="6925" max="6925" width="4.7109375" customWidth="1"/>
    <col min="6926" max="6926" width="0" hidden="1" customWidth="1"/>
    <col min="6927" max="6927" width="4.7109375" customWidth="1"/>
    <col min="6928" max="6928" width="12.140625" bestFit="1" customWidth="1"/>
    <col min="6929" max="6929" width="4.7109375" customWidth="1"/>
    <col min="6930" max="6930" width="0" hidden="1" customWidth="1"/>
    <col min="6931" max="6931" width="4.7109375" customWidth="1"/>
    <col min="6932" max="6932" width="12.140625" bestFit="1" customWidth="1"/>
    <col min="6933" max="6933" width="4.7109375" customWidth="1"/>
    <col min="6934" max="6934" width="0" hidden="1" customWidth="1"/>
    <col min="6935" max="6935" width="4.7109375" customWidth="1"/>
    <col min="6936" max="6939" width="0" hidden="1" customWidth="1"/>
    <col min="6940" max="6940" width="2.85546875" customWidth="1"/>
    <col min="6941" max="6941" width="11" bestFit="1" customWidth="1"/>
    <col min="6942" max="6942" width="17.7109375" bestFit="1" customWidth="1"/>
    <col min="6943" max="6943" width="16.5703125" bestFit="1" customWidth="1"/>
    <col min="6944" max="6944" width="4.7109375" customWidth="1"/>
    <col min="6945" max="6960" width="11.5703125" customWidth="1"/>
    <col min="7169" max="7169" width="12.140625" bestFit="1" customWidth="1"/>
    <col min="7170" max="7173" width="4.7109375" customWidth="1"/>
    <col min="7174" max="7174" width="7.28515625" bestFit="1" customWidth="1"/>
    <col min="7175" max="7175" width="11" customWidth="1"/>
    <col min="7176" max="7176" width="12.140625" bestFit="1" customWidth="1"/>
    <col min="7177" max="7177" width="4.7109375" customWidth="1"/>
    <col min="7178" max="7178" width="0" hidden="1" customWidth="1"/>
    <col min="7179" max="7179" width="4.7109375" customWidth="1"/>
    <col min="7180" max="7180" width="12.140625" bestFit="1" customWidth="1"/>
    <col min="7181" max="7181" width="4.7109375" customWidth="1"/>
    <col min="7182" max="7182" width="0" hidden="1" customWidth="1"/>
    <col min="7183" max="7183" width="4.7109375" customWidth="1"/>
    <col min="7184" max="7184" width="12.140625" bestFit="1" customWidth="1"/>
    <col min="7185" max="7185" width="4.7109375" customWidth="1"/>
    <col min="7186" max="7186" width="0" hidden="1" customWidth="1"/>
    <col min="7187" max="7187" width="4.7109375" customWidth="1"/>
    <col min="7188" max="7188" width="12.140625" bestFit="1" customWidth="1"/>
    <col min="7189" max="7189" width="4.7109375" customWidth="1"/>
    <col min="7190" max="7190" width="0" hidden="1" customWidth="1"/>
    <col min="7191" max="7191" width="4.7109375" customWidth="1"/>
    <col min="7192" max="7195" width="0" hidden="1" customWidth="1"/>
    <col min="7196" max="7196" width="2.85546875" customWidth="1"/>
    <col min="7197" max="7197" width="11" bestFit="1" customWidth="1"/>
    <col min="7198" max="7198" width="17.7109375" bestFit="1" customWidth="1"/>
    <col min="7199" max="7199" width="16.5703125" bestFit="1" customWidth="1"/>
    <col min="7200" max="7200" width="4.7109375" customWidth="1"/>
    <col min="7201" max="7216" width="11.5703125" customWidth="1"/>
    <col min="7425" max="7425" width="12.140625" bestFit="1" customWidth="1"/>
    <col min="7426" max="7429" width="4.7109375" customWidth="1"/>
    <col min="7430" max="7430" width="7.28515625" bestFit="1" customWidth="1"/>
    <col min="7431" max="7431" width="11" customWidth="1"/>
    <col min="7432" max="7432" width="12.140625" bestFit="1" customWidth="1"/>
    <col min="7433" max="7433" width="4.7109375" customWidth="1"/>
    <col min="7434" max="7434" width="0" hidden="1" customWidth="1"/>
    <col min="7435" max="7435" width="4.7109375" customWidth="1"/>
    <col min="7436" max="7436" width="12.140625" bestFit="1" customWidth="1"/>
    <col min="7437" max="7437" width="4.7109375" customWidth="1"/>
    <col min="7438" max="7438" width="0" hidden="1" customWidth="1"/>
    <col min="7439" max="7439" width="4.7109375" customWidth="1"/>
    <col min="7440" max="7440" width="12.140625" bestFit="1" customWidth="1"/>
    <col min="7441" max="7441" width="4.7109375" customWidth="1"/>
    <col min="7442" max="7442" width="0" hidden="1" customWidth="1"/>
    <col min="7443" max="7443" width="4.7109375" customWidth="1"/>
    <col min="7444" max="7444" width="12.140625" bestFit="1" customWidth="1"/>
    <col min="7445" max="7445" width="4.7109375" customWidth="1"/>
    <col min="7446" max="7446" width="0" hidden="1" customWidth="1"/>
    <col min="7447" max="7447" width="4.7109375" customWidth="1"/>
    <col min="7448" max="7451" width="0" hidden="1" customWidth="1"/>
    <col min="7452" max="7452" width="2.85546875" customWidth="1"/>
    <col min="7453" max="7453" width="11" bestFit="1" customWidth="1"/>
    <col min="7454" max="7454" width="17.7109375" bestFit="1" customWidth="1"/>
    <col min="7455" max="7455" width="16.5703125" bestFit="1" customWidth="1"/>
    <col min="7456" max="7456" width="4.7109375" customWidth="1"/>
    <col min="7457" max="7472" width="11.5703125" customWidth="1"/>
    <col min="7681" max="7681" width="12.140625" bestFit="1" customWidth="1"/>
    <col min="7682" max="7685" width="4.7109375" customWidth="1"/>
    <col min="7686" max="7686" width="7.28515625" bestFit="1" customWidth="1"/>
    <col min="7687" max="7687" width="11" customWidth="1"/>
    <col min="7688" max="7688" width="12.140625" bestFit="1" customWidth="1"/>
    <col min="7689" max="7689" width="4.7109375" customWidth="1"/>
    <col min="7690" max="7690" width="0" hidden="1" customWidth="1"/>
    <col min="7691" max="7691" width="4.7109375" customWidth="1"/>
    <col min="7692" max="7692" width="12.140625" bestFit="1" customWidth="1"/>
    <col min="7693" max="7693" width="4.7109375" customWidth="1"/>
    <col min="7694" max="7694" width="0" hidden="1" customWidth="1"/>
    <col min="7695" max="7695" width="4.7109375" customWidth="1"/>
    <col min="7696" max="7696" width="12.140625" bestFit="1" customWidth="1"/>
    <col min="7697" max="7697" width="4.7109375" customWidth="1"/>
    <col min="7698" max="7698" width="0" hidden="1" customWidth="1"/>
    <col min="7699" max="7699" width="4.7109375" customWidth="1"/>
    <col min="7700" max="7700" width="12.140625" bestFit="1" customWidth="1"/>
    <col min="7701" max="7701" width="4.7109375" customWidth="1"/>
    <col min="7702" max="7702" width="0" hidden="1" customWidth="1"/>
    <col min="7703" max="7703" width="4.7109375" customWidth="1"/>
    <col min="7704" max="7707" width="0" hidden="1" customWidth="1"/>
    <col min="7708" max="7708" width="2.85546875" customWidth="1"/>
    <col min="7709" max="7709" width="11" bestFit="1" customWidth="1"/>
    <col min="7710" max="7710" width="17.7109375" bestFit="1" customWidth="1"/>
    <col min="7711" max="7711" width="16.5703125" bestFit="1" customWidth="1"/>
    <col min="7712" max="7712" width="4.7109375" customWidth="1"/>
    <col min="7713" max="7728" width="11.5703125" customWidth="1"/>
    <col min="7937" max="7937" width="12.140625" bestFit="1" customWidth="1"/>
    <col min="7938" max="7941" width="4.7109375" customWidth="1"/>
    <col min="7942" max="7942" width="7.28515625" bestFit="1" customWidth="1"/>
    <col min="7943" max="7943" width="11" customWidth="1"/>
    <col min="7944" max="7944" width="12.140625" bestFit="1" customWidth="1"/>
    <col min="7945" max="7945" width="4.7109375" customWidth="1"/>
    <col min="7946" max="7946" width="0" hidden="1" customWidth="1"/>
    <col min="7947" max="7947" width="4.7109375" customWidth="1"/>
    <col min="7948" max="7948" width="12.140625" bestFit="1" customWidth="1"/>
    <col min="7949" max="7949" width="4.7109375" customWidth="1"/>
    <col min="7950" max="7950" width="0" hidden="1" customWidth="1"/>
    <col min="7951" max="7951" width="4.7109375" customWidth="1"/>
    <col min="7952" max="7952" width="12.140625" bestFit="1" customWidth="1"/>
    <col min="7953" max="7953" width="4.7109375" customWidth="1"/>
    <col min="7954" max="7954" width="0" hidden="1" customWidth="1"/>
    <col min="7955" max="7955" width="4.7109375" customWidth="1"/>
    <col min="7956" max="7956" width="12.140625" bestFit="1" customWidth="1"/>
    <col min="7957" max="7957" width="4.7109375" customWidth="1"/>
    <col min="7958" max="7958" width="0" hidden="1" customWidth="1"/>
    <col min="7959" max="7959" width="4.7109375" customWidth="1"/>
    <col min="7960" max="7963" width="0" hidden="1" customWidth="1"/>
    <col min="7964" max="7964" width="2.85546875" customWidth="1"/>
    <col min="7965" max="7965" width="11" bestFit="1" customWidth="1"/>
    <col min="7966" max="7966" width="17.7109375" bestFit="1" customWidth="1"/>
    <col min="7967" max="7967" width="16.5703125" bestFit="1" customWidth="1"/>
    <col min="7968" max="7968" width="4.7109375" customWidth="1"/>
    <col min="7969" max="7984" width="11.5703125" customWidth="1"/>
    <col min="8193" max="8193" width="12.140625" bestFit="1" customWidth="1"/>
    <col min="8194" max="8197" width="4.7109375" customWidth="1"/>
    <col min="8198" max="8198" width="7.28515625" bestFit="1" customWidth="1"/>
    <col min="8199" max="8199" width="11" customWidth="1"/>
    <col min="8200" max="8200" width="12.140625" bestFit="1" customWidth="1"/>
    <col min="8201" max="8201" width="4.7109375" customWidth="1"/>
    <col min="8202" max="8202" width="0" hidden="1" customWidth="1"/>
    <col min="8203" max="8203" width="4.7109375" customWidth="1"/>
    <col min="8204" max="8204" width="12.140625" bestFit="1" customWidth="1"/>
    <col min="8205" max="8205" width="4.7109375" customWidth="1"/>
    <col min="8206" max="8206" width="0" hidden="1" customWidth="1"/>
    <col min="8207" max="8207" width="4.7109375" customWidth="1"/>
    <col min="8208" max="8208" width="12.140625" bestFit="1" customWidth="1"/>
    <col min="8209" max="8209" width="4.7109375" customWidth="1"/>
    <col min="8210" max="8210" width="0" hidden="1" customWidth="1"/>
    <col min="8211" max="8211" width="4.7109375" customWidth="1"/>
    <col min="8212" max="8212" width="12.140625" bestFit="1" customWidth="1"/>
    <col min="8213" max="8213" width="4.7109375" customWidth="1"/>
    <col min="8214" max="8214" width="0" hidden="1" customWidth="1"/>
    <col min="8215" max="8215" width="4.7109375" customWidth="1"/>
    <col min="8216" max="8219" width="0" hidden="1" customWidth="1"/>
    <col min="8220" max="8220" width="2.85546875" customWidth="1"/>
    <col min="8221" max="8221" width="11" bestFit="1" customWidth="1"/>
    <col min="8222" max="8222" width="17.7109375" bestFit="1" customWidth="1"/>
    <col min="8223" max="8223" width="16.5703125" bestFit="1" customWidth="1"/>
    <col min="8224" max="8224" width="4.7109375" customWidth="1"/>
    <col min="8225" max="8240" width="11.5703125" customWidth="1"/>
    <col min="8449" max="8449" width="12.140625" bestFit="1" customWidth="1"/>
    <col min="8450" max="8453" width="4.7109375" customWidth="1"/>
    <col min="8454" max="8454" width="7.28515625" bestFit="1" customWidth="1"/>
    <col min="8455" max="8455" width="11" customWidth="1"/>
    <col min="8456" max="8456" width="12.140625" bestFit="1" customWidth="1"/>
    <col min="8457" max="8457" width="4.7109375" customWidth="1"/>
    <col min="8458" max="8458" width="0" hidden="1" customWidth="1"/>
    <col min="8459" max="8459" width="4.7109375" customWidth="1"/>
    <col min="8460" max="8460" width="12.140625" bestFit="1" customWidth="1"/>
    <col min="8461" max="8461" width="4.7109375" customWidth="1"/>
    <col min="8462" max="8462" width="0" hidden="1" customWidth="1"/>
    <col min="8463" max="8463" width="4.7109375" customWidth="1"/>
    <col min="8464" max="8464" width="12.140625" bestFit="1" customWidth="1"/>
    <col min="8465" max="8465" width="4.7109375" customWidth="1"/>
    <col min="8466" max="8466" width="0" hidden="1" customWidth="1"/>
    <col min="8467" max="8467" width="4.7109375" customWidth="1"/>
    <col min="8468" max="8468" width="12.140625" bestFit="1" customWidth="1"/>
    <col min="8469" max="8469" width="4.7109375" customWidth="1"/>
    <col min="8470" max="8470" width="0" hidden="1" customWidth="1"/>
    <col min="8471" max="8471" width="4.7109375" customWidth="1"/>
    <col min="8472" max="8475" width="0" hidden="1" customWidth="1"/>
    <col min="8476" max="8476" width="2.85546875" customWidth="1"/>
    <col min="8477" max="8477" width="11" bestFit="1" customWidth="1"/>
    <col min="8478" max="8478" width="17.7109375" bestFit="1" customWidth="1"/>
    <col min="8479" max="8479" width="16.5703125" bestFit="1" customWidth="1"/>
    <col min="8480" max="8480" width="4.7109375" customWidth="1"/>
    <col min="8481" max="8496" width="11.5703125" customWidth="1"/>
    <col min="8705" max="8705" width="12.140625" bestFit="1" customWidth="1"/>
    <col min="8706" max="8709" width="4.7109375" customWidth="1"/>
    <col min="8710" max="8710" width="7.28515625" bestFit="1" customWidth="1"/>
    <col min="8711" max="8711" width="11" customWidth="1"/>
    <col min="8712" max="8712" width="12.140625" bestFit="1" customWidth="1"/>
    <col min="8713" max="8713" width="4.7109375" customWidth="1"/>
    <col min="8714" max="8714" width="0" hidden="1" customWidth="1"/>
    <col min="8715" max="8715" width="4.7109375" customWidth="1"/>
    <col min="8716" max="8716" width="12.140625" bestFit="1" customWidth="1"/>
    <col min="8717" max="8717" width="4.7109375" customWidth="1"/>
    <col min="8718" max="8718" width="0" hidden="1" customWidth="1"/>
    <col min="8719" max="8719" width="4.7109375" customWidth="1"/>
    <col min="8720" max="8720" width="12.140625" bestFit="1" customWidth="1"/>
    <col min="8721" max="8721" width="4.7109375" customWidth="1"/>
    <col min="8722" max="8722" width="0" hidden="1" customWidth="1"/>
    <col min="8723" max="8723" width="4.7109375" customWidth="1"/>
    <col min="8724" max="8724" width="12.140625" bestFit="1" customWidth="1"/>
    <col min="8725" max="8725" width="4.7109375" customWidth="1"/>
    <col min="8726" max="8726" width="0" hidden="1" customWidth="1"/>
    <col min="8727" max="8727" width="4.7109375" customWidth="1"/>
    <col min="8728" max="8731" width="0" hidden="1" customWidth="1"/>
    <col min="8732" max="8732" width="2.85546875" customWidth="1"/>
    <col min="8733" max="8733" width="11" bestFit="1" customWidth="1"/>
    <col min="8734" max="8734" width="17.7109375" bestFit="1" customWidth="1"/>
    <col min="8735" max="8735" width="16.5703125" bestFit="1" customWidth="1"/>
    <col min="8736" max="8736" width="4.7109375" customWidth="1"/>
    <col min="8737" max="8752" width="11.5703125" customWidth="1"/>
    <col min="8961" max="8961" width="12.140625" bestFit="1" customWidth="1"/>
    <col min="8962" max="8965" width="4.7109375" customWidth="1"/>
    <col min="8966" max="8966" width="7.28515625" bestFit="1" customWidth="1"/>
    <col min="8967" max="8967" width="11" customWidth="1"/>
    <col min="8968" max="8968" width="12.140625" bestFit="1" customWidth="1"/>
    <col min="8969" max="8969" width="4.7109375" customWidth="1"/>
    <col min="8970" max="8970" width="0" hidden="1" customWidth="1"/>
    <col min="8971" max="8971" width="4.7109375" customWidth="1"/>
    <col min="8972" max="8972" width="12.140625" bestFit="1" customWidth="1"/>
    <col min="8973" max="8973" width="4.7109375" customWidth="1"/>
    <col min="8974" max="8974" width="0" hidden="1" customWidth="1"/>
    <col min="8975" max="8975" width="4.7109375" customWidth="1"/>
    <col min="8976" max="8976" width="12.140625" bestFit="1" customWidth="1"/>
    <col min="8977" max="8977" width="4.7109375" customWidth="1"/>
    <col min="8978" max="8978" width="0" hidden="1" customWidth="1"/>
    <col min="8979" max="8979" width="4.7109375" customWidth="1"/>
    <col min="8980" max="8980" width="12.140625" bestFit="1" customWidth="1"/>
    <col min="8981" max="8981" width="4.7109375" customWidth="1"/>
    <col min="8982" max="8982" width="0" hidden="1" customWidth="1"/>
    <col min="8983" max="8983" width="4.7109375" customWidth="1"/>
    <col min="8984" max="8987" width="0" hidden="1" customWidth="1"/>
    <col min="8988" max="8988" width="2.85546875" customWidth="1"/>
    <col min="8989" max="8989" width="11" bestFit="1" customWidth="1"/>
    <col min="8990" max="8990" width="17.7109375" bestFit="1" customWidth="1"/>
    <col min="8991" max="8991" width="16.5703125" bestFit="1" customWidth="1"/>
    <col min="8992" max="8992" width="4.7109375" customWidth="1"/>
    <col min="8993" max="9008" width="11.5703125" customWidth="1"/>
    <col min="9217" max="9217" width="12.140625" bestFit="1" customWidth="1"/>
    <col min="9218" max="9221" width="4.7109375" customWidth="1"/>
    <col min="9222" max="9222" width="7.28515625" bestFit="1" customWidth="1"/>
    <col min="9223" max="9223" width="11" customWidth="1"/>
    <col min="9224" max="9224" width="12.140625" bestFit="1" customWidth="1"/>
    <col min="9225" max="9225" width="4.7109375" customWidth="1"/>
    <col min="9226" max="9226" width="0" hidden="1" customWidth="1"/>
    <col min="9227" max="9227" width="4.7109375" customWidth="1"/>
    <col min="9228" max="9228" width="12.140625" bestFit="1" customWidth="1"/>
    <col min="9229" max="9229" width="4.7109375" customWidth="1"/>
    <col min="9230" max="9230" width="0" hidden="1" customWidth="1"/>
    <col min="9231" max="9231" width="4.7109375" customWidth="1"/>
    <col min="9232" max="9232" width="12.140625" bestFit="1" customWidth="1"/>
    <col min="9233" max="9233" width="4.7109375" customWidth="1"/>
    <col min="9234" max="9234" width="0" hidden="1" customWidth="1"/>
    <col min="9235" max="9235" width="4.7109375" customWidth="1"/>
    <col min="9236" max="9236" width="12.140625" bestFit="1" customWidth="1"/>
    <col min="9237" max="9237" width="4.7109375" customWidth="1"/>
    <col min="9238" max="9238" width="0" hidden="1" customWidth="1"/>
    <col min="9239" max="9239" width="4.7109375" customWidth="1"/>
    <col min="9240" max="9243" width="0" hidden="1" customWidth="1"/>
    <col min="9244" max="9244" width="2.85546875" customWidth="1"/>
    <col min="9245" max="9245" width="11" bestFit="1" customWidth="1"/>
    <col min="9246" max="9246" width="17.7109375" bestFit="1" customWidth="1"/>
    <col min="9247" max="9247" width="16.5703125" bestFit="1" customWidth="1"/>
    <col min="9248" max="9248" width="4.7109375" customWidth="1"/>
    <col min="9249" max="9264" width="11.5703125" customWidth="1"/>
    <col min="9473" max="9473" width="12.140625" bestFit="1" customWidth="1"/>
    <col min="9474" max="9477" width="4.7109375" customWidth="1"/>
    <col min="9478" max="9478" width="7.28515625" bestFit="1" customWidth="1"/>
    <col min="9479" max="9479" width="11" customWidth="1"/>
    <col min="9480" max="9480" width="12.140625" bestFit="1" customWidth="1"/>
    <col min="9481" max="9481" width="4.7109375" customWidth="1"/>
    <col min="9482" max="9482" width="0" hidden="1" customWidth="1"/>
    <col min="9483" max="9483" width="4.7109375" customWidth="1"/>
    <col min="9484" max="9484" width="12.140625" bestFit="1" customWidth="1"/>
    <col min="9485" max="9485" width="4.7109375" customWidth="1"/>
    <col min="9486" max="9486" width="0" hidden="1" customWidth="1"/>
    <col min="9487" max="9487" width="4.7109375" customWidth="1"/>
    <col min="9488" max="9488" width="12.140625" bestFit="1" customWidth="1"/>
    <col min="9489" max="9489" width="4.7109375" customWidth="1"/>
    <col min="9490" max="9490" width="0" hidden="1" customWidth="1"/>
    <col min="9491" max="9491" width="4.7109375" customWidth="1"/>
    <col min="9492" max="9492" width="12.140625" bestFit="1" customWidth="1"/>
    <col min="9493" max="9493" width="4.7109375" customWidth="1"/>
    <col min="9494" max="9494" width="0" hidden="1" customWidth="1"/>
    <col min="9495" max="9495" width="4.7109375" customWidth="1"/>
    <col min="9496" max="9499" width="0" hidden="1" customWidth="1"/>
    <col min="9500" max="9500" width="2.85546875" customWidth="1"/>
    <col min="9501" max="9501" width="11" bestFit="1" customWidth="1"/>
    <col min="9502" max="9502" width="17.7109375" bestFit="1" customWidth="1"/>
    <col min="9503" max="9503" width="16.5703125" bestFit="1" customWidth="1"/>
    <col min="9504" max="9504" width="4.7109375" customWidth="1"/>
    <col min="9505" max="9520" width="11.5703125" customWidth="1"/>
    <col min="9729" max="9729" width="12.140625" bestFit="1" customWidth="1"/>
    <col min="9730" max="9733" width="4.7109375" customWidth="1"/>
    <col min="9734" max="9734" width="7.28515625" bestFit="1" customWidth="1"/>
    <col min="9735" max="9735" width="11" customWidth="1"/>
    <col min="9736" max="9736" width="12.140625" bestFit="1" customWidth="1"/>
    <col min="9737" max="9737" width="4.7109375" customWidth="1"/>
    <col min="9738" max="9738" width="0" hidden="1" customWidth="1"/>
    <col min="9739" max="9739" width="4.7109375" customWidth="1"/>
    <col min="9740" max="9740" width="12.140625" bestFit="1" customWidth="1"/>
    <col min="9741" max="9741" width="4.7109375" customWidth="1"/>
    <col min="9742" max="9742" width="0" hidden="1" customWidth="1"/>
    <col min="9743" max="9743" width="4.7109375" customWidth="1"/>
    <col min="9744" max="9744" width="12.140625" bestFit="1" customWidth="1"/>
    <col min="9745" max="9745" width="4.7109375" customWidth="1"/>
    <col min="9746" max="9746" width="0" hidden="1" customWidth="1"/>
    <col min="9747" max="9747" width="4.7109375" customWidth="1"/>
    <col min="9748" max="9748" width="12.140625" bestFit="1" customWidth="1"/>
    <col min="9749" max="9749" width="4.7109375" customWidth="1"/>
    <col min="9750" max="9750" width="0" hidden="1" customWidth="1"/>
    <col min="9751" max="9751" width="4.7109375" customWidth="1"/>
    <col min="9752" max="9755" width="0" hidden="1" customWidth="1"/>
    <col min="9756" max="9756" width="2.85546875" customWidth="1"/>
    <col min="9757" max="9757" width="11" bestFit="1" customWidth="1"/>
    <col min="9758" max="9758" width="17.7109375" bestFit="1" customWidth="1"/>
    <col min="9759" max="9759" width="16.5703125" bestFit="1" customWidth="1"/>
    <col min="9760" max="9760" width="4.7109375" customWidth="1"/>
    <col min="9761" max="9776" width="11.5703125" customWidth="1"/>
    <col min="9985" max="9985" width="12.140625" bestFit="1" customWidth="1"/>
    <col min="9986" max="9989" width="4.7109375" customWidth="1"/>
    <col min="9990" max="9990" width="7.28515625" bestFit="1" customWidth="1"/>
    <col min="9991" max="9991" width="11" customWidth="1"/>
    <col min="9992" max="9992" width="12.140625" bestFit="1" customWidth="1"/>
    <col min="9993" max="9993" width="4.7109375" customWidth="1"/>
    <col min="9994" max="9994" width="0" hidden="1" customWidth="1"/>
    <col min="9995" max="9995" width="4.7109375" customWidth="1"/>
    <col min="9996" max="9996" width="12.140625" bestFit="1" customWidth="1"/>
    <col min="9997" max="9997" width="4.7109375" customWidth="1"/>
    <col min="9998" max="9998" width="0" hidden="1" customWidth="1"/>
    <col min="9999" max="9999" width="4.7109375" customWidth="1"/>
    <col min="10000" max="10000" width="12.140625" bestFit="1" customWidth="1"/>
    <col min="10001" max="10001" width="4.7109375" customWidth="1"/>
    <col min="10002" max="10002" width="0" hidden="1" customWidth="1"/>
    <col min="10003" max="10003" width="4.7109375" customWidth="1"/>
    <col min="10004" max="10004" width="12.140625" bestFit="1" customWidth="1"/>
    <col min="10005" max="10005" width="4.7109375" customWidth="1"/>
    <col min="10006" max="10006" width="0" hidden="1" customWidth="1"/>
    <col min="10007" max="10007" width="4.7109375" customWidth="1"/>
    <col min="10008" max="10011" width="0" hidden="1" customWidth="1"/>
    <col min="10012" max="10012" width="2.85546875" customWidth="1"/>
    <col min="10013" max="10013" width="11" bestFit="1" customWidth="1"/>
    <col min="10014" max="10014" width="17.7109375" bestFit="1" customWidth="1"/>
    <col min="10015" max="10015" width="16.5703125" bestFit="1" customWidth="1"/>
    <col min="10016" max="10016" width="4.7109375" customWidth="1"/>
    <col min="10017" max="10032" width="11.5703125" customWidth="1"/>
    <col min="10241" max="10241" width="12.140625" bestFit="1" customWidth="1"/>
    <col min="10242" max="10245" width="4.7109375" customWidth="1"/>
    <col min="10246" max="10246" width="7.28515625" bestFit="1" customWidth="1"/>
    <col min="10247" max="10247" width="11" customWidth="1"/>
    <col min="10248" max="10248" width="12.140625" bestFit="1" customWidth="1"/>
    <col min="10249" max="10249" width="4.7109375" customWidth="1"/>
    <col min="10250" max="10250" width="0" hidden="1" customWidth="1"/>
    <col min="10251" max="10251" width="4.7109375" customWidth="1"/>
    <col min="10252" max="10252" width="12.140625" bestFit="1" customWidth="1"/>
    <col min="10253" max="10253" width="4.7109375" customWidth="1"/>
    <col min="10254" max="10254" width="0" hidden="1" customWidth="1"/>
    <col min="10255" max="10255" width="4.7109375" customWidth="1"/>
    <col min="10256" max="10256" width="12.140625" bestFit="1" customWidth="1"/>
    <col min="10257" max="10257" width="4.7109375" customWidth="1"/>
    <col min="10258" max="10258" width="0" hidden="1" customWidth="1"/>
    <col min="10259" max="10259" width="4.7109375" customWidth="1"/>
    <col min="10260" max="10260" width="12.140625" bestFit="1" customWidth="1"/>
    <col min="10261" max="10261" width="4.7109375" customWidth="1"/>
    <col min="10262" max="10262" width="0" hidden="1" customWidth="1"/>
    <col min="10263" max="10263" width="4.7109375" customWidth="1"/>
    <col min="10264" max="10267" width="0" hidden="1" customWidth="1"/>
    <col min="10268" max="10268" width="2.85546875" customWidth="1"/>
    <col min="10269" max="10269" width="11" bestFit="1" customWidth="1"/>
    <col min="10270" max="10270" width="17.7109375" bestFit="1" customWidth="1"/>
    <col min="10271" max="10271" width="16.5703125" bestFit="1" customWidth="1"/>
    <col min="10272" max="10272" width="4.7109375" customWidth="1"/>
    <col min="10273" max="10288" width="11.5703125" customWidth="1"/>
    <col min="10497" max="10497" width="12.140625" bestFit="1" customWidth="1"/>
    <col min="10498" max="10501" width="4.7109375" customWidth="1"/>
    <col min="10502" max="10502" width="7.28515625" bestFit="1" customWidth="1"/>
    <col min="10503" max="10503" width="11" customWidth="1"/>
    <col min="10504" max="10504" width="12.140625" bestFit="1" customWidth="1"/>
    <col min="10505" max="10505" width="4.7109375" customWidth="1"/>
    <col min="10506" max="10506" width="0" hidden="1" customWidth="1"/>
    <col min="10507" max="10507" width="4.7109375" customWidth="1"/>
    <col min="10508" max="10508" width="12.140625" bestFit="1" customWidth="1"/>
    <col min="10509" max="10509" width="4.7109375" customWidth="1"/>
    <col min="10510" max="10510" width="0" hidden="1" customWidth="1"/>
    <col min="10511" max="10511" width="4.7109375" customWidth="1"/>
    <col min="10512" max="10512" width="12.140625" bestFit="1" customWidth="1"/>
    <col min="10513" max="10513" width="4.7109375" customWidth="1"/>
    <col min="10514" max="10514" width="0" hidden="1" customWidth="1"/>
    <col min="10515" max="10515" width="4.7109375" customWidth="1"/>
    <col min="10516" max="10516" width="12.140625" bestFit="1" customWidth="1"/>
    <col min="10517" max="10517" width="4.7109375" customWidth="1"/>
    <col min="10518" max="10518" width="0" hidden="1" customWidth="1"/>
    <col min="10519" max="10519" width="4.7109375" customWidth="1"/>
    <col min="10520" max="10523" width="0" hidden="1" customWidth="1"/>
    <col min="10524" max="10524" width="2.85546875" customWidth="1"/>
    <col min="10525" max="10525" width="11" bestFit="1" customWidth="1"/>
    <col min="10526" max="10526" width="17.7109375" bestFit="1" customWidth="1"/>
    <col min="10527" max="10527" width="16.5703125" bestFit="1" customWidth="1"/>
    <col min="10528" max="10528" width="4.7109375" customWidth="1"/>
    <col min="10529" max="10544" width="11.5703125" customWidth="1"/>
    <col min="10753" max="10753" width="12.140625" bestFit="1" customWidth="1"/>
    <col min="10754" max="10757" width="4.7109375" customWidth="1"/>
    <col min="10758" max="10758" width="7.28515625" bestFit="1" customWidth="1"/>
    <col min="10759" max="10759" width="11" customWidth="1"/>
    <col min="10760" max="10760" width="12.140625" bestFit="1" customWidth="1"/>
    <col min="10761" max="10761" width="4.7109375" customWidth="1"/>
    <col min="10762" max="10762" width="0" hidden="1" customWidth="1"/>
    <col min="10763" max="10763" width="4.7109375" customWidth="1"/>
    <col min="10764" max="10764" width="12.140625" bestFit="1" customWidth="1"/>
    <col min="10765" max="10765" width="4.7109375" customWidth="1"/>
    <col min="10766" max="10766" width="0" hidden="1" customWidth="1"/>
    <col min="10767" max="10767" width="4.7109375" customWidth="1"/>
    <col min="10768" max="10768" width="12.140625" bestFit="1" customWidth="1"/>
    <col min="10769" max="10769" width="4.7109375" customWidth="1"/>
    <col min="10770" max="10770" width="0" hidden="1" customWidth="1"/>
    <col min="10771" max="10771" width="4.7109375" customWidth="1"/>
    <col min="10772" max="10772" width="12.140625" bestFit="1" customWidth="1"/>
    <col min="10773" max="10773" width="4.7109375" customWidth="1"/>
    <col min="10774" max="10774" width="0" hidden="1" customWidth="1"/>
    <col min="10775" max="10775" width="4.7109375" customWidth="1"/>
    <col min="10776" max="10779" width="0" hidden="1" customWidth="1"/>
    <col min="10780" max="10780" width="2.85546875" customWidth="1"/>
    <col min="10781" max="10781" width="11" bestFit="1" customWidth="1"/>
    <col min="10782" max="10782" width="17.7109375" bestFit="1" customWidth="1"/>
    <col min="10783" max="10783" width="16.5703125" bestFit="1" customWidth="1"/>
    <col min="10784" max="10784" width="4.7109375" customWidth="1"/>
    <col min="10785" max="10800" width="11.5703125" customWidth="1"/>
    <col min="11009" max="11009" width="12.140625" bestFit="1" customWidth="1"/>
    <col min="11010" max="11013" width="4.7109375" customWidth="1"/>
    <col min="11014" max="11014" width="7.28515625" bestFit="1" customWidth="1"/>
    <col min="11015" max="11015" width="11" customWidth="1"/>
    <col min="11016" max="11016" width="12.140625" bestFit="1" customWidth="1"/>
    <col min="11017" max="11017" width="4.7109375" customWidth="1"/>
    <col min="11018" max="11018" width="0" hidden="1" customWidth="1"/>
    <col min="11019" max="11019" width="4.7109375" customWidth="1"/>
    <col min="11020" max="11020" width="12.140625" bestFit="1" customWidth="1"/>
    <col min="11021" max="11021" width="4.7109375" customWidth="1"/>
    <col min="11022" max="11022" width="0" hidden="1" customWidth="1"/>
    <col min="11023" max="11023" width="4.7109375" customWidth="1"/>
    <col min="11024" max="11024" width="12.140625" bestFit="1" customWidth="1"/>
    <col min="11025" max="11025" width="4.7109375" customWidth="1"/>
    <col min="11026" max="11026" width="0" hidden="1" customWidth="1"/>
    <col min="11027" max="11027" width="4.7109375" customWidth="1"/>
    <col min="11028" max="11028" width="12.140625" bestFit="1" customWidth="1"/>
    <col min="11029" max="11029" width="4.7109375" customWidth="1"/>
    <col min="11030" max="11030" width="0" hidden="1" customWidth="1"/>
    <col min="11031" max="11031" width="4.7109375" customWidth="1"/>
    <col min="11032" max="11035" width="0" hidden="1" customWidth="1"/>
    <col min="11036" max="11036" width="2.85546875" customWidth="1"/>
    <col min="11037" max="11037" width="11" bestFit="1" customWidth="1"/>
    <col min="11038" max="11038" width="17.7109375" bestFit="1" customWidth="1"/>
    <col min="11039" max="11039" width="16.5703125" bestFit="1" customWidth="1"/>
    <col min="11040" max="11040" width="4.7109375" customWidth="1"/>
    <col min="11041" max="11056" width="11.5703125" customWidth="1"/>
    <col min="11265" max="11265" width="12.140625" bestFit="1" customWidth="1"/>
    <col min="11266" max="11269" width="4.7109375" customWidth="1"/>
    <col min="11270" max="11270" width="7.28515625" bestFit="1" customWidth="1"/>
    <col min="11271" max="11271" width="11" customWidth="1"/>
    <col min="11272" max="11272" width="12.140625" bestFit="1" customWidth="1"/>
    <col min="11273" max="11273" width="4.7109375" customWidth="1"/>
    <col min="11274" max="11274" width="0" hidden="1" customWidth="1"/>
    <col min="11275" max="11275" width="4.7109375" customWidth="1"/>
    <col min="11276" max="11276" width="12.140625" bestFit="1" customWidth="1"/>
    <col min="11277" max="11277" width="4.7109375" customWidth="1"/>
    <col min="11278" max="11278" width="0" hidden="1" customWidth="1"/>
    <col min="11279" max="11279" width="4.7109375" customWidth="1"/>
    <col min="11280" max="11280" width="12.140625" bestFit="1" customWidth="1"/>
    <col min="11281" max="11281" width="4.7109375" customWidth="1"/>
    <col min="11282" max="11282" width="0" hidden="1" customWidth="1"/>
    <col min="11283" max="11283" width="4.7109375" customWidth="1"/>
    <col min="11284" max="11284" width="12.140625" bestFit="1" customWidth="1"/>
    <col min="11285" max="11285" width="4.7109375" customWidth="1"/>
    <col min="11286" max="11286" width="0" hidden="1" customWidth="1"/>
    <col min="11287" max="11287" width="4.7109375" customWidth="1"/>
    <col min="11288" max="11291" width="0" hidden="1" customWidth="1"/>
    <col min="11292" max="11292" width="2.85546875" customWidth="1"/>
    <col min="11293" max="11293" width="11" bestFit="1" customWidth="1"/>
    <col min="11294" max="11294" width="17.7109375" bestFit="1" customWidth="1"/>
    <col min="11295" max="11295" width="16.5703125" bestFit="1" customWidth="1"/>
    <col min="11296" max="11296" width="4.7109375" customWidth="1"/>
    <col min="11297" max="11312" width="11.5703125" customWidth="1"/>
    <col min="11521" max="11521" width="12.140625" bestFit="1" customWidth="1"/>
    <col min="11522" max="11525" width="4.7109375" customWidth="1"/>
    <col min="11526" max="11526" width="7.28515625" bestFit="1" customWidth="1"/>
    <col min="11527" max="11527" width="11" customWidth="1"/>
    <col min="11528" max="11528" width="12.140625" bestFit="1" customWidth="1"/>
    <col min="11529" max="11529" width="4.7109375" customWidth="1"/>
    <col min="11530" max="11530" width="0" hidden="1" customWidth="1"/>
    <col min="11531" max="11531" width="4.7109375" customWidth="1"/>
    <col min="11532" max="11532" width="12.140625" bestFit="1" customWidth="1"/>
    <col min="11533" max="11533" width="4.7109375" customWidth="1"/>
    <col min="11534" max="11534" width="0" hidden="1" customWidth="1"/>
    <col min="11535" max="11535" width="4.7109375" customWidth="1"/>
    <col min="11536" max="11536" width="12.140625" bestFit="1" customWidth="1"/>
    <col min="11537" max="11537" width="4.7109375" customWidth="1"/>
    <col min="11538" max="11538" width="0" hidden="1" customWidth="1"/>
    <col min="11539" max="11539" width="4.7109375" customWidth="1"/>
    <col min="11540" max="11540" width="12.140625" bestFit="1" customWidth="1"/>
    <col min="11541" max="11541" width="4.7109375" customWidth="1"/>
    <col min="11542" max="11542" width="0" hidden="1" customWidth="1"/>
    <col min="11543" max="11543" width="4.7109375" customWidth="1"/>
    <col min="11544" max="11547" width="0" hidden="1" customWidth="1"/>
    <col min="11548" max="11548" width="2.85546875" customWidth="1"/>
    <col min="11549" max="11549" width="11" bestFit="1" customWidth="1"/>
    <col min="11550" max="11550" width="17.7109375" bestFit="1" customWidth="1"/>
    <col min="11551" max="11551" width="16.5703125" bestFit="1" customWidth="1"/>
    <col min="11552" max="11552" width="4.7109375" customWidth="1"/>
    <col min="11553" max="11568" width="11.5703125" customWidth="1"/>
    <col min="11777" max="11777" width="12.140625" bestFit="1" customWidth="1"/>
    <col min="11778" max="11781" width="4.7109375" customWidth="1"/>
    <col min="11782" max="11782" width="7.28515625" bestFit="1" customWidth="1"/>
    <col min="11783" max="11783" width="11" customWidth="1"/>
    <col min="11784" max="11784" width="12.140625" bestFit="1" customWidth="1"/>
    <col min="11785" max="11785" width="4.7109375" customWidth="1"/>
    <col min="11786" max="11786" width="0" hidden="1" customWidth="1"/>
    <col min="11787" max="11787" width="4.7109375" customWidth="1"/>
    <col min="11788" max="11788" width="12.140625" bestFit="1" customWidth="1"/>
    <col min="11789" max="11789" width="4.7109375" customWidth="1"/>
    <col min="11790" max="11790" width="0" hidden="1" customWidth="1"/>
    <col min="11791" max="11791" width="4.7109375" customWidth="1"/>
    <col min="11792" max="11792" width="12.140625" bestFit="1" customWidth="1"/>
    <col min="11793" max="11793" width="4.7109375" customWidth="1"/>
    <col min="11794" max="11794" width="0" hidden="1" customWidth="1"/>
    <col min="11795" max="11795" width="4.7109375" customWidth="1"/>
    <col min="11796" max="11796" width="12.140625" bestFit="1" customWidth="1"/>
    <col min="11797" max="11797" width="4.7109375" customWidth="1"/>
    <col min="11798" max="11798" width="0" hidden="1" customWidth="1"/>
    <col min="11799" max="11799" width="4.7109375" customWidth="1"/>
    <col min="11800" max="11803" width="0" hidden="1" customWidth="1"/>
    <col min="11804" max="11804" width="2.85546875" customWidth="1"/>
    <col min="11805" max="11805" width="11" bestFit="1" customWidth="1"/>
    <col min="11806" max="11806" width="17.7109375" bestFit="1" customWidth="1"/>
    <col min="11807" max="11807" width="16.5703125" bestFit="1" customWidth="1"/>
    <col min="11808" max="11808" width="4.7109375" customWidth="1"/>
    <col min="11809" max="11824" width="11.5703125" customWidth="1"/>
    <col min="12033" max="12033" width="12.140625" bestFit="1" customWidth="1"/>
    <col min="12034" max="12037" width="4.7109375" customWidth="1"/>
    <col min="12038" max="12038" width="7.28515625" bestFit="1" customWidth="1"/>
    <col min="12039" max="12039" width="11" customWidth="1"/>
    <col min="12040" max="12040" width="12.140625" bestFit="1" customWidth="1"/>
    <col min="12041" max="12041" width="4.7109375" customWidth="1"/>
    <col min="12042" max="12042" width="0" hidden="1" customWidth="1"/>
    <col min="12043" max="12043" width="4.7109375" customWidth="1"/>
    <col min="12044" max="12044" width="12.140625" bestFit="1" customWidth="1"/>
    <col min="12045" max="12045" width="4.7109375" customWidth="1"/>
    <col min="12046" max="12046" width="0" hidden="1" customWidth="1"/>
    <col min="12047" max="12047" width="4.7109375" customWidth="1"/>
    <col min="12048" max="12048" width="12.140625" bestFit="1" customWidth="1"/>
    <col min="12049" max="12049" width="4.7109375" customWidth="1"/>
    <col min="12050" max="12050" width="0" hidden="1" customWidth="1"/>
    <col min="12051" max="12051" width="4.7109375" customWidth="1"/>
    <col min="12052" max="12052" width="12.140625" bestFit="1" customWidth="1"/>
    <col min="12053" max="12053" width="4.7109375" customWidth="1"/>
    <col min="12054" max="12054" width="0" hidden="1" customWidth="1"/>
    <col min="12055" max="12055" width="4.7109375" customWidth="1"/>
    <col min="12056" max="12059" width="0" hidden="1" customWidth="1"/>
    <col min="12060" max="12060" width="2.85546875" customWidth="1"/>
    <col min="12061" max="12061" width="11" bestFit="1" customWidth="1"/>
    <col min="12062" max="12062" width="17.7109375" bestFit="1" customWidth="1"/>
    <col min="12063" max="12063" width="16.5703125" bestFit="1" customWidth="1"/>
    <col min="12064" max="12064" width="4.7109375" customWidth="1"/>
    <col min="12065" max="12080" width="11.5703125" customWidth="1"/>
    <col min="12289" max="12289" width="12.140625" bestFit="1" customWidth="1"/>
    <col min="12290" max="12293" width="4.7109375" customWidth="1"/>
    <col min="12294" max="12294" width="7.28515625" bestFit="1" customWidth="1"/>
    <col min="12295" max="12295" width="11" customWidth="1"/>
    <col min="12296" max="12296" width="12.140625" bestFit="1" customWidth="1"/>
    <col min="12297" max="12297" width="4.7109375" customWidth="1"/>
    <col min="12298" max="12298" width="0" hidden="1" customWidth="1"/>
    <col min="12299" max="12299" width="4.7109375" customWidth="1"/>
    <col min="12300" max="12300" width="12.140625" bestFit="1" customWidth="1"/>
    <col min="12301" max="12301" width="4.7109375" customWidth="1"/>
    <col min="12302" max="12302" width="0" hidden="1" customWidth="1"/>
    <col min="12303" max="12303" width="4.7109375" customWidth="1"/>
    <col min="12304" max="12304" width="12.140625" bestFit="1" customWidth="1"/>
    <col min="12305" max="12305" width="4.7109375" customWidth="1"/>
    <col min="12306" max="12306" width="0" hidden="1" customWidth="1"/>
    <col min="12307" max="12307" width="4.7109375" customWidth="1"/>
    <col min="12308" max="12308" width="12.140625" bestFit="1" customWidth="1"/>
    <col min="12309" max="12309" width="4.7109375" customWidth="1"/>
    <col min="12310" max="12310" width="0" hidden="1" customWidth="1"/>
    <col min="12311" max="12311" width="4.7109375" customWidth="1"/>
    <col min="12312" max="12315" width="0" hidden="1" customWidth="1"/>
    <col min="12316" max="12316" width="2.85546875" customWidth="1"/>
    <col min="12317" max="12317" width="11" bestFit="1" customWidth="1"/>
    <col min="12318" max="12318" width="17.7109375" bestFit="1" customWidth="1"/>
    <col min="12319" max="12319" width="16.5703125" bestFit="1" customWidth="1"/>
    <col min="12320" max="12320" width="4.7109375" customWidth="1"/>
    <col min="12321" max="12336" width="11.5703125" customWidth="1"/>
    <col min="12545" max="12545" width="12.140625" bestFit="1" customWidth="1"/>
    <col min="12546" max="12549" width="4.7109375" customWidth="1"/>
    <col min="12550" max="12550" width="7.28515625" bestFit="1" customWidth="1"/>
    <col min="12551" max="12551" width="11" customWidth="1"/>
    <col min="12552" max="12552" width="12.140625" bestFit="1" customWidth="1"/>
    <col min="12553" max="12553" width="4.7109375" customWidth="1"/>
    <col min="12554" max="12554" width="0" hidden="1" customWidth="1"/>
    <col min="12555" max="12555" width="4.7109375" customWidth="1"/>
    <col min="12556" max="12556" width="12.140625" bestFit="1" customWidth="1"/>
    <col min="12557" max="12557" width="4.7109375" customWidth="1"/>
    <col min="12558" max="12558" width="0" hidden="1" customWidth="1"/>
    <col min="12559" max="12559" width="4.7109375" customWidth="1"/>
    <col min="12560" max="12560" width="12.140625" bestFit="1" customWidth="1"/>
    <col min="12561" max="12561" width="4.7109375" customWidth="1"/>
    <col min="12562" max="12562" width="0" hidden="1" customWidth="1"/>
    <col min="12563" max="12563" width="4.7109375" customWidth="1"/>
    <col min="12564" max="12564" width="12.140625" bestFit="1" customWidth="1"/>
    <col min="12565" max="12565" width="4.7109375" customWidth="1"/>
    <col min="12566" max="12566" width="0" hidden="1" customWidth="1"/>
    <col min="12567" max="12567" width="4.7109375" customWidth="1"/>
    <col min="12568" max="12571" width="0" hidden="1" customWidth="1"/>
    <col min="12572" max="12572" width="2.85546875" customWidth="1"/>
    <col min="12573" max="12573" width="11" bestFit="1" customWidth="1"/>
    <col min="12574" max="12574" width="17.7109375" bestFit="1" customWidth="1"/>
    <col min="12575" max="12575" width="16.5703125" bestFit="1" customWidth="1"/>
    <col min="12576" max="12576" width="4.7109375" customWidth="1"/>
    <col min="12577" max="12592" width="11.5703125" customWidth="1"/>
    <col min="12801" max="12801" width="12.140625" bestFit="1" customWidth="1"/>
    <col min="12802" max="12805" width="4.7109375" customWidth="1"/>
    <col min="12806" max="12806" width="7.28515625" bestFit="1" customWidth="1"/>
    <col min="12807" max="12807" width="11" customWidth="1"/>
    <col min="12808" max="12808" width="12.140625" bestFit="1" customWidth="1"/>
    <col min="12809" max="12809" width="4.7109375" customWidth="1"/>
    <col min="12810" max="12810" width="0" hidden="1" customWidth="1"/>
    <col min="12811" max="12811" width="4.7109375" customWidth="1"/>
    <col min="12812" max="12812" width="12.140625" bestFit="1" customWidth="1"/>
    <col min="12813" max="12813" width="4.7109375" customWidth="1"/>
    <col min="12814" max="12814" width="0" hidden="1" customWidth="1"/>
    <col min="12815" max="12815" width="4.7109375" customWidth="1"/>
    <col min="12816" max="12816" width="12.140625" bestFit="1" customWidth="1"/>
    <col min="12817" max="12817" width="4.7109375" customWidth="1"/>
    <col min="12818" max="12818" width="0" hidden="1" customWidth="1"/>
    <col min="12819" max="12819" width="4.7109375" customWidth="1"/>
    <col min="12820" max="12820" width="12.140625" bestFit="1" customWidth="1"/>
    <col min="12821" max="12821" width="4.7109375" customWidth="1"/>
    <col min="12822" max="12822" width="0" hidden="1" customWidth="1"/>
    <col min="12823" max="12823" width="4.7109375" customWidth="1"/>
    <col min="12824" max="12827" width="0" hidden="1" customWidth="1"/>
    <col min="12828" max="12828" width="2.85546875" customWidth="1"/>
    <col min="12829" max="12829" width="11" bestFit="1" customWidth="1"/>
    <col min="12830" max="12830" width="17.7109375" bestFit="1" customWidth="1"/>
    <col min="12831" max="12831" width="16.5703125" bestFit="1" customWidth="1"/>
    <col min="12832" max="12832" width="4.7109375" customWidth="1"/>
    <col min="12833" max="12848" width="11.5703125" customWidth="1"/>
    <col min="13057" max="13057" width="12.140625" bestFit="1" customWidth="1"/>
    <col min="13058" max="13061" width="4.7109375" customWidth="1"/>
    <col min="13062" max="13062" width="7.28515625" bestFit="1" customWidth="1"/>
    <col min="13063" max="13063" width="11" customWidth="1"/>
    <col min="13064" max="13064" width="12.140625" bestFit="1" customWidth="1"/>
    <col min="13065" max="13065" width="4.7109375" customWidth="1"/>
    <col min="13066" max="13066" width="0" hidden="1" customWidth="1"/>
    <col min="13067" max="13067" width="4.7109375" customWidth="1"/>
    <col min="13068" max="13068" width="12.140625" bestFit="1" customWidth="1"/>
    <col min="13069" max="13069" width="4.7109375" customWidth="1"/>
    <col min="13070" max="13070" width="0" hidden="1" customWidth="1"/>
    <col min="13071" max="13071" width="4.7109375" customWidth="1"/>
    <col min="13072" max="13072" width="12.140625" bestFit="1" customWidth="1"/>
    <col min="13073" max="13073" width="4.7109375" customWidth="1"/>
    <col min="13074" max="13074" width="0" hidden="1" customWidth="1"/>
    <col min="13075" max="13075" width="4.7109375" customWidth="1"/>
    <col min="13076" max="13076" width="12.140625" bestFit="1" customWidth="1"/>
    <col min="13077" max="13077" width="4.7109375" customWidth="1"/>
    <col min="13078" max="13078" width="0" hidden="1" customWidth="1"/>
    <col min="13079" max="13079" width="4.7109375" customWidth="1"/>
    <col min="13080" max="13083" width="0" hidden="1" customWidth="1"/>
    <col min="13084" max="13084" width="2.85546875" customWidth="1"/>
    <col min="13085" max="13085" width="11" bestFit="1" customWidth="1"/>
    <col min="13086" max="13086" width="17.7109375" bestFit="1" customWidth="1"/>
    <col min="13087" max="13087" width="16.5703125" bestFit="1" customWidth="1"/>
    <col min="13088" max="13088" width="4.7109375" customWidth="1"/>
    <col min="13089" max="13104" width="11.5703125" customWidth="1"/>
    <col min="13313" max="13313" width="12.140625" bestFit="1" customWidth="1"/>
    <col min="13314" max="13317" width="4.7109375" customWidth="1"/>
    <col min="13318" max="13318" width="7.28515625" bestFit="1" customWidth="1"/>
    <col min="13319" max="13319" width="11" customWidth="1"/>
    <col min="13320" max="13320" width="12.140625" bestFit="1" customWidth="1"/>
    <col min="13321" max="13321" width="4.7109375" customWidth="1"/>
    <col min="13322" max="13322" width="0" hidden="1" customWidth="1"/>
    <col min="13323" max="13323" width="4.7109375" customWidth="1"/>
    <col min="13324" max="13324" width="12.140625" bestFit="1" customWidth="1"/>
    <col min="13325" max="13325" width="4.7109375" customWidth="1"/>
    <col min="13326" max="13326" width="0" hidden="1" customWidth="1"/>
    <col min="13327" max="13327" width="4.7109375" customWidth="1"/>
    <col min="13328" max="13328" width="12.140625" bestFit="1" customWidth="1"/>
    <col min="13329" max="13329" width="4.7109375" customWidth="1"/>
    <col min="13330" max="13330" width="0" hidden="1" customWidth="1"/>
    <col min="13331" max="13331" width="4.7109375" customWidth="1"/>
    <col min="13332" max="13332" width="12.140625" bestFit="1" customWidth="1"/>
    <col min="13333" max="13333" width="4.7109375" customWidth="1"/>
    <col min="13334" max="13334" width="0" hidden="1" customWidth="1"/>
    <col min="13335" max="13335" width="4.7109375" customWidth="1"/>
    <col min="13336" max="13339" width="0" hidden="1" customWidth="1"/>
    <col min="13340" max="13340" width="2.85546875" customWidth="1"/>
    <col min="13341" max="13341" width="11" bestFit="1" customWidth="1"/>
    <col min="13342" max="13342" width="17.7109375" bestFit="1" customWidth="1"/>
    <col min="13343" max="13343" width="16.5703125" bestFit="1" customWidth="1"/>
    <col min="13344" max="13344" width="4.7109375" customWidth="1"/>
    <col min="13345" max="13360" width="11.5703125" customWidth="1"/>
    <col min="13569" max="13569" width="12.140625" bestFit="1" customWidth="1"/>
    <col min="13570" max="13573" width="4.7109375" customWidth="1"/>
    <col min="13574" max="13574" width="7.28515625" bestFit="1" customWidth="1"/>
    <col min="13575" max="13575" width="11" customWidth="1"/>
    <col min="13576" max="13576" width="12.140625" bestFit="1" customWidth="1"/>
    <col min="13577" max="13577" width="4.7109375" customWidth="1"/>
    <col min="13578" max="13578" width="0" hidden="1" customWidth="1"/>
    <col min="13579" max="13579" width="4.7109375" customWidth="1"/>
    <col min="13580" max="13580" width="12.140625" bestFit="1" customWidth="1"/>
    <col min="13581" max="13581" width="4.7109375" customWidth="1"/>
    <col min="13582" max="13582" width="0" hidden="1" customWidth="1"/>
    <col min="13583" max="13583" width="4.7109375" customWidth="1"/>
    <col min="13584" max="13584" width="12.140625" bestFit="1" customWidth="1"/>
    <col min="13585" max="13585" width="4.7109375" customWidth="1"/>
    <col min="13586" max="13586" width="0" hidden="1" customWidth="1"/>
    <col min="13587" max="13587" width="4.7109375" customWidth="1"/>
    <col min="13588" max="13588" width="12.140625" bestFit="1" customWidth="1"/>
    <col min="13589" max="13589" width="4.7109375" customWidth="1"/>
    <col min="13590" max="13590" width="0" hidden="1" customWidth="1"/>
    <col min="13591" max="13591" width="4.7109375" customWidth="1"/>
    <col min="13592" max="13595" width="0" hidden="1" customWidth="1"/>
    <col min="13596" max="13596" width="2.85546875" customWidth="1"/>
    <col min="13597" max="13597" width="11" bestFit="1" customWidth="1"/>
    <col min="13598" max="13598" width="17.7109375" bestFit="1" customWidth="1"/>
    <col min="13599" max="13599" width="16.5703125" bestFit="1" customWidth="1"/>
    <col min="13600" max="13600" width="4.7109375" customWidth="1"/>
    <col min="13601" max="13616" width="11.5703125" customWidth="1"/>
    <col min="13825" max="13825" width="12.140625" bestFit="1" customWidth="1"/>
    <col min="13826" max="13829" width="4.7109375" customWidth="1"/>
    <col min="13830" max="13830" width="7.28515625" bestFit="1" customWidth="1"/>
    <col min="13831" max="13831" width="11" customWidth="1"/>
    <col min="13832" max="13832" width="12.140625" bestFit="1" customWidth="1"/>
    <col min="13833" max="13833" width="4.7109375" customWidth="1"/>
    <col min="13834" max="13834" width="0" hidden="1" customWidth="1"/>
    <col min="13835" max="13835" width="4.7109375" customWidth="1"/>
    <col min="13836" max="13836" width="12.140625" bestFit="1" customWidth="1"/>
    <col min="13837" max="13837" width="4.7109375" customWidth="1"/>
    <col min="13838" max="13838" width="0" hidden="1" customWidth="1"/>
    <col min="13839" max="13839" width="4.7109375" customWidth="1"/>
    <col min="13840" max="13840" width="12.140625" bestFit="1" customWidth="1"/>
    <col min="13841" max="13841" width="4.7109375" customWidth="1"/>
    <col min="13842" max="13842" width="0" hidden="1" customWidth="1"/>
    <col min="13843" max="13843" width="4.7109375" customWidth="1"/>
    <col min="13844" max="13844" width="12.140625" bestFit="1" customWidth="1"/>
    <col min="13845" max="13845" width="4.7109375" customWidth="1"/>
    <col min="13846" max="13846" width="0" hidden="1" customWidth="1"/>
    <col min="13847" max="13847" width="4.7109375" customWidth="1"/>
    <col min="13848" max="13851" width="0" hidden="1" customWidth="1"/>
    <col min="13852" max="13852" width="2.85546875" customWidth="1"/>
    <col min="13853" max="13853" width="11" bestFit="1" customWidth="1"/>
    <col min="13854" max="13854" width="17.7109375" bestFit="1" customWidth="1"/>
    <col min="13855" max="13855" width="16.5703125" bestFit="1" customWidth="1"/>
    <col min="13856" max="13856" width="4.7109375" customWidth="1"/>
    <col min="13857" max="13872" width="11.5703125" customWidth="1"/>
    <col min="14081" max="14081" width="12.140625" bestFit="1" customWidth="1"/>
    <col min="14082" max="14085" width="4.7109375" customWidth="1"/>
    <col min="14086" max="14086" width="7.28515625" bestFit="1" customWidth="1"/>
    <col min="14087" max="14087" width="11" customWidth="1"/>
    <col min="14088" max="14088" width="12.140625" bestFit="1" customWidth="1"/>
    <col min="14089" max="14089" width="4.7109375" customWidth="1"/>
    <col min="14090" max="14090" width="0" hidden="1" customWidth="1"/>
    <col min="14091" max="14091" width="4.7109375" customWidth="1"/>
    <col min="14092" max="14092" width="12.140625" bestFit="1" customWidth="1"/>
    <col min="14093" max="14093" width="4.7109375" customWidth="1"/>
    <col min="14094" max="14094" width="0" hidden="1" customWidth="1"/>
    <col min="14095" max="14095" width="4.7109375" customWidth="1"/>
    <col min="14096" max="14096" width="12.140625" bestFit="1" customWidth="1"/>
    <col min="14097" max="14097" width="4.7109375" customWidth="1"/>
    <col min="14098" max="14098" width="0" hidden="1" customWidth="1"/>
    <col min="14099" max="14099" width="4.7109375" customWidth="1"/>
    <col min="14100" max="14100" width="12.140625" bestFit="1" customWidth="1"/>
    <col min="14101" max="14101" width="4.7109375" customWidth="1"/>
    <col min="14102" max="14102" width="0" hidden="1" customWidth="1"/>
    <col min="14103" max="14103" width="4.7109375" customWidth="1"/>
    <col min="14104" max="14107" width="0" hidden="1" customWidth="1"/>
    <col min="14108" max="14108" width="2.85546875" customWidth="1"/>
    <col min="14109" max="14109" width="11" bestFit="1" customWidth="1"/>
    <col min="14110" max="14110" width="17.7109375" bestFit="1" customWidth="1"/>
    <col min="14111" max="14111" width="16.5703125" bestFit="1" customWidth="1"/>
    <col min="14112" max="14112" width="4.7109375" customWidth="1"/>
    <col min="14113" max="14128" width="11.5703125" customWidth="1"/>
    <col min="14337" max="14337" width="12.140625" bestFit="1" customWidth="1"/>
    <col min="14338" max="14341" width="4.7109375" customWidth="1"/>
    <col min="14342" max="14342" width="7.28515625" bestFit="1" customWidth="1"/>
    <col min="14343" max="14343" width="11" customWidth="1"/>
    <col min="14344" max="14344" width="12.140625" bestFit="1" customWidth="1"/>
    <col min="14345" max="14345" width="4.7109375" customWidth="1"/>
    <col min="14346" max="14346" width="0" hidden="1" customWidth="1"/>
    <col min="14347" max="14347" width="4.7109375" customWidth="1"/>
    <col min="14348" max="14348" width="12.140625" bestFit="1" customWidth="1"/>
    <col min="14349" max="14349" width="4.7109375" customWidth="1"/>
    <col min="14350" max="14350" width="0" hidden="1" customWidth="1"/>
    <col min="14351" max="14351" width="4.7109375" customWidth="1"/>
    <col min="14352" max="14352" width="12.140625" bestFit="1" customWidth="1"/>
    <col min="14353" max="14353" width="4.7109375" customWidth="1"/>
    <col min="14354" max="14354" width="0" hidden="1" customWidth="1"/>
    <col min="14355" max="14355" width="4.7109375" customWidth="1"/>
    <col min="14356" max="14356" width="12.140625" bestFit="1" customWidth="1"/>
    <col min="14357" max="14357" width="4.7109375" customWidth="1"/>
    <col min="14358" max="14358" width="0" hidden="1" customWidth="1"/>
    <col min="14359" max="14359" width="4.7109375" customWidth="1"/>
    <col min="14360" max="14363" width="0" hidden="1" customWidth="1"/>
    <col min="14364" max="14364" width="2.85546875" customWidth="1"/>
    <col min="14365" max="14365" width="11" bestFit="1" customWidth="1"/>
    <col min="14366" max="14366" width="17.7109375" bestFit="1" customWidth="1"/>
    <col min="14367" max="14367" width="16.5703125" bestFit="1" customWidth="1"/>
    <col min="14368" max="14368" width="4.7109375" customWidth="1"/>
    <col min="14369" max="14384" width="11.5703125" customWidth="1"/>
    <col min="14593" max="14593" width="12.140625" bestFit="1" customWidth="1"/>
    <col min="14594" max="14597" width="4.7109375" customWidth="1"/>
    <col min="14598" max="14598" width="7.28515625" bestFit="1" customWidth="1"/>
    <col min="14599" max="14599" width="11" customWidth="1"/>
    <col min="14600" max="14600" width="12.140625" bestFit="1" customWidth="1"/>
    <col min="14601" max="14601" width="4.7109375" customWidth="1"/>
    <col min="14602" max="14602" width="0" hidden="1" customWidth="1"/>
    <col min="14603" max="14603" width="4.7109375" customWidth="1"/>
    <col min="14604" max="14604" width="12.140625" bestFit="1" customWidth="1"/>
    <col min="14605" max="14605" width="4.7109375" customWidth="1"/>
    <col min="14606" max="14606" width="0" hidden="1" customWidth="1"/>
    <col min="14607" max="14607" width="4.7109375" customWidth="1"/>
    <col min="14608" max="14608" width="12.140625" bestFit="1" customWidth="1"/>
    <col min="14609" max="14609" width="4.7109375" customWidth="1"/>
    <col min="14610" max="14610" width="0" hidden="1" customWidth="1"/>
    <col min="14611" max="14611" width="4.7109375" customWidth="1"/>
    <col min="14612" max="14612" width="12.140625" bestFit="1" customWidth="1"/>
    <col min="14613" max="14613" width="4.7109375" customWidth="1"/>
    <col min="14614" max="14614" width="0" hidden="1" customWidth="1"/>
    <col min="14615" max="14615" width="4.7109375" customWidth="1"/>
    <col min="14616" max="14619" width="0" hidden="1" customWidth="1"/>
    <col min="14620" max="14620" width="2.85546875" customWidth="1"/>
    <col min="14621" max="14621" width="11" bestFit="1" customWidth="1"/>
    <col min="14622" max="14622" width="17.7109375" bestFit="1" customWidth="1"/>
    <col min="14623" max="14623" width="16.5703125" bestFit="1" customWidth="1"/>
    <col min="14624" max="14624" width="4.7109375" customWidth="1"/>
    <col min="14625" max="14640" width="11.5703125" customWidth="1"/>
    <col min="14849" max="14849" width="12.140625" bestFit="1" customWidth="1"/>
    <col min="14850" max="14853" width="4.7109375" customWidth="1"/>
    <col min="14854" max="14854" width="7.28515625" bestFit="1" customWidth="1"/>
    <col min="14855" max="14855" width="11" customWidth="1"/>
    <col min="14856" max="14856" width="12.140625" bestFit="1" customWidth="1"/>
    <col min="14857" max="14857" width="4.7109375" customWidth="1"/>
    <col min="14858" max="14858" width="0" hidden="1" customWidth="1"/>
    <col min="14859" max="14859" width="4.7109375" customWidth="1"/>
    <col min="14860" max="14860" width="12.140625" bestFit="1" customWidth="1"/>
    <col min="14861" max="14861" width="4.7109375" customWidth="1"/>
    <col min="14862" max="14862" width="0" hidden="1" customWidth="1"/>
    <col min="14863" max="14863" width="4.7109375" customWidth="1"/>
    <col min="14864" max="14864" width="12.140625" bestFit="1" customWidth="1"/>
    <col min="14865" max="14865" width="4.7109375" customWidth="1"/>
    <col min="14866" max="14866" width="0" hidden="1" customWidth="1"/>
    <col min="14867" max="14867" width="4.7109375" customWidth="1"/>
    <col min="14868" max="14868" width="12.140625" bestFit="1" customWidth="1"/>
    <col min="14869" max="14869" width="4.7109375" customWidth="1"/>
    <col min="14870" max="14870" width="0" hidden="1" customWidth="1"/>
    <col min="14871" max="14871" width="4.7109375" customWidth="1"/>
    <col min="14872" max="14875" width="0" hidden="1" customWidth="1"/>
    <col min="14876" max="14876" width="2.85546875" customWidth="1"/>
    <col min="14877" max="14877" width="11" bestFit="1" customWidth="1"/>
    <col min="14878" max="14878" width="17.7109375" bestFit="1" customWidth="1"/>
    <col min="14879" max="14879" width="16.5703125" bestFit="1" customWidth="1"/>
    <col min="14880" max="14880" width="4.7109375" customWidth="1"/>
    <col min="14881" max="14896" width="11.5703125" customWidth="1"/>
    <col min="15105" max="15105" width="12.140625" bestFit="1" customWidth="1"/>
    <col min="15106" max="15109" width="4.7109375" customWidth="1"/>
    <col min="15110" max="15110" width="7.28515625" bestFit="1" customWidth="1"/>
    <col min="15111" max="15111" width="11" customWidth="1"/>
    <col min="15112" max="15112" width="12.140625" bestFit="1" customWidth="1"/>
    <col min="15113" max="15113" width="4.7109375" customWidth="1"/>
    <col min="15114" max="15114" width="0" hidden="1" customWidth="1"/>
    <col min="15115" max="15115" width="4.7109375" customWidth="1"/>
    <col min="15116" max="15116" width="12.140625" bestFit="1" customWidth="1"/>
    <col min="15117" max="15117" width="4.7109375" customWidth="1"/>
    <col min="15118" max="15118" width="0" hidden="1" customWidth="1"/>
    <col min="15119" max="15119" width="4.7109375" customWidth="1"/>
    <col min="15120" max="15120" width="12.140625" bestFit="1" customWidth="1"/>
    <col min="15121" max="15121" width="4.7109375" customWidth="1"/>
    <col min="15122" max="15122" width="0" hidden="1" customWidth="1"/>
    <col min="15123" max="15123" width="4.7109375" customWidth="1"/>
    <col min="15124" max="15124" width="12.140625" bestFit="1" customWidth="1"/>
    <col min="15125" max="15125" width="4.7109375" customWidth="1"/>
    <col min="15126" max="15126" width="0" hidden="1" customWidth="1"/>
    <col min="15127" max="15127" width="4.7109375" customWidth="1"/>
    <col min="15128" max="15131" width="0" hidden="1" customWidth="1"/>
    <col min="15132" max="15132" width="2.85546875" customWidth="1"/>
    <col min="15133" max="15133" width="11" bestFit="1" customWidth="1"/>
    <col min="15134" max="15134" width="17.7109375" bestFit="1" customWidth="1"/>
    <col min="15135" max="15135" width="16.5703125" bestFit="1" customWidth="1"/>
    <col min="15136" max="15136" width="4.7109375" customWidth="1"/>
    <col min="15137" max="15152" width="11.5703125" customWidth="1"/>
    <col min="15361" max="15361" width="12.140625" bestFit="1" customWidth="1"/>
    <col min="15362" max="15365" width="4.7109375" customWidth="1"/>
    <col min="15366" max="15366" width="7.28515625" bestFit="1" customWidth="1"/>
    <col min="15367" max="15367" width="11" customWidth="1"/>
    <col min="15368" max="15368" width="12.140625" bestFit="1" customWidth="1"/>
    <col min="15369" max="15369" width="4.7109375" customWidth="1"/>
    <col min="15370" max="15370" width="0" hidden="1" customWidth="1"/>
    <col min="15371" max="15371" width="4.7109375" customWidth="1"/>
    <col min="15372" max="15372" width="12.140625" bestFit="1" customWidth="1"/>
    <col min="15373" max="15373" width="4.7109375" customWidth="1"/>
    <col min="15374" max="15374" width="0" hidden="1" customWidth="1"/>
    <col min="15375" max="15375" width="4.7109375" customWidth="1"/>
    <col min="15376" max="15376" width="12.140625" bestFit="1" customWidth="1"/>
    <col min="15377" max="15377" width="4.7109375" customWidth="1"/>
    <col min="15378" max="15378" width="0" hidden="1" customWidth="1"/>
    <col min="15379" max="15379" width="4.7109375" customWidth="1"/>
    <col min="15380" max="15380" width="12.140625" bestFit="1" customWidth="1"/>
    <col min="15381" max="15381" width="4.7109375" customWidth="1"/>
    <col min="15382" max="15382" width="0" hidden="1" customWidth="1"/>
    <col min="15383" max="15383" width="4.7109375" customWidth="1"/>
    <col min="15384" max="15387" width="0" hidden="1" customWidth="1"/>
    <col min="15388" max="15388" width="2.85546875" customWidth="1"/>
    <col min="15389" max="15389" width="11" bestFit="1" customWidth="1"/>
    <col min="15390" max="15390" width="17.7109375" bestFit="1" customWidth="1"/>
    <col min="15391" max="15391" width="16.5703125" bestFit="1" customWidth="1"/>
    <col min="15392" max="15392" width="4.7109375" customWidth="1"/>
    <col min="15393" max="15408" width="11.5703125" customWidth="1"/>
    <col min="15617" max="15617" width="12.140625" bestFit="1" customWidth="1"/>
    <col min="15618" max="15621" width="4.7109375" customWidth="1"/>
    <col min="15622" max="15622" width="7.28515625" bestFit="1" customWidth="1"/>
    <col min="15623" max="15623" width="11" customWidth="1"/>
    <col min="15624" max="15624" width="12.140625" bestFit="1" customWidth="1"/>
    <col min="15625" max="15625" width="4.7109375" customWidth="1"/>
    <col min="15626" max="15626" width="0" hidden="1" customWidth="1"/>
    <col min="15627" max="15627" width="4.7109375" customWidth="1"/>
    <col min="15628" max="15628" width="12.140625" bestFit="1" customWidth="1"/>
    <col min="15629" max="15629" width="4.7109375" customWidth="1"/>
    <col min="15630" max="15630" width="0" hidden="1" customWidth="1"/>
    <col min="15631" max="15631" width="4.7109375" customWidth="1"/>
    <col min="15632" max="15632" width="12.140625" bestFit="1" customWidth="1"/>
    <col min="15633" max="15633" width="4.7109375" customWidth="1"/>
    <col min="15634" max="15634" width="0" hidden="1" customWidth="1"/>
    <col min="15635" max="15635" width="4.7109375" customWidth="1"/>
    <col min="15636" max="15636" width="12.140625" bestFit="1" customWidth="1"/>
    <col min="15637" max="15637" width="4.7109375" customWidth="1"/>
    <col min="15638" max="15638" width="0" hidden="1" customWidth="1"/>
    <col min="15639" max="15639" width="4.7109375" customWidth="1"/>
    <col min="15640" max="15643" width="0" hidden="1" customWidth="1"/>
    <col min="15644" max="15644" width="2.85546875" customWidth="1"/>
    <col min="15645" max="15645" width="11" bestFit="1" customWidth="1"/>
    <col min="15646" max="15646" width="17.7109375" bestFit="1" customWidth="1"/>
    <col min="15647" max="15647" width="16.5703125" bestFit="1" customWidth="1"/>
    <col min="15648" max="15648" width="4.7109375" customWidth="1"/>
    <col min="15649" max="15664" width="11.5703125" customWidth="1"/>
    <col min="15873" max="15873" width="12.140625" bestFit="1" customWidth="1"/>
    <col min="15874" max="15877" width="4.7109375" customWidth="1"/>
    <col min="15878" max="15878" width="7.28515625" bestFit="1" customWidth="1"/>
    <col min="15879" max="15879" width="11" customWidth="1"/>
    <col min="15880" max="15880" width="12.140625" bestFit="1" customWidth="1"/>
    <col min="15881" max="15881" width="4.7109375" customWidth="1"/>
    <col min="15882" max="15882" width="0" hidden="1" customWidth="1"/>
    <col min="15883" max="15883" width="4.7109375" customWidth="1"/>
    <col min="15884" max="15884" width="12.140625" bestFit="1" customWidth="1"/>
    <col min="15885" max="15885" width="4.7109375" customWidth="1"/>
    <col min="15886" max="15886" width="0" hidden="1" customWidth="1"/>
    <col min="15887" max="15887" width="4.7109375" customWidth="1"/>
    <col min="15888" max="15888" width="12.140625" bestFit="1" customWidth="1"/>
    <col min="15889" max="15889" width="4.7109375" customWidth="1"/>
    <col min="15890" max="15890" width="0" hidden="1" customWidth="1"/>
    <col min="15891" max="15891" width="4.7109375" customWidth="1"/>
    <col min="15892" max="15892" width="12.140625" bestFit="1" customWidth="1"/>
    <col min="15893" max="15893" width="4.7109375" customWidth="1"/>
    <col min="15894" max="15894" width="0" hidden="1" customWidth="1"/>
    <col min="15895" max="15895" width="4.7109375" customWidth="1"/>
    <col min="15896" max="15899" width="0" hidden="1" customWidth="1"/>
    <col min="15900" max="15900" width="2.85546875" customWidth="1"/>
    <col min="15901" max="15901" width="11" bestFit="1" customWidth="1"/>
    <col min="15902" max="15902" width="17.7109375" bestFit="1" customWidth="1"/>
    <col min="15903" max="15903" width="16.5703125" bestFit="1" customWidth="1"/>
    <col min="15904" max="15904" width="4.7109375" customWidth="1"/>
    <col min="15905" max="15920" width="11.5703125" customWidth="1"/>
    <col min="16129" max="16129" width="12.140625" bestFit="1" customWidth="1"/>
    <col min="16130" max="16133" width="4.7109375" customWidth="1"/>
    <col min="16134" max="16134" width="7.28515625" bestFit="1" customWidth="1"/>
    <col min="16135" max="16135" width="11" customWidth="1"/>
    <col min="16136" max="16136" width="12.140625" bestFit="1" customWidth="1"/>
    <col min="16137" max="16137" width="4.7109375" customWidth="1"/>
    <col min="16138" max="16138" width="0" hidden="1" customWidth="1"/>
    <col min="16139" max="16139" width="4.7109375" customWidth="1"/>
    <col min="16140" max="16140" width="12.140625" bestFit="1" customWidth="1"/>
    <col min="16141" max="16141" width="4.7109375" customWidth="1"/>
    <col min="16142" max="16142" width="0" hidden="1" customWidth="1"/>
    <col min="16143" max="16143" width="4.7109375" customWidth="1"/>
    <col min="16144" max="16144" width="12.140625" bestFit="1" customWidth="1"/>
    <col min="16145" max="16145" width="4.7109375" customWidth="1"/>
    <col min="16146" max="16146" width="0" hidden="1" customWidth="1"/>
    <col min="16147" max="16147" width="4.7109375" customWidth="1"/>
    <col min="16148" max="16148" width="12.140625" bestFit="1" customWidth="1"/>
    <col min="16149" max="16149" width="4.7109375" customWidth="1"/>
    <col min="16150" max="16150" width="0" hidden="1" customWidth="1"/>
    <col min="16151" max="16151" width="4.7109375" customWidth="1"/>
    <col min="16152" max="16155" width="0" hidden="1" customWidth="1"/>
    <col min="16156" max="16156" width="2.85546875" customWidth="1"/>
    <col min="16157" max="16157" width="11" bestFit="1" customWidth="1"/>
    <col min="16158" max="16158" width="17.7109375" bestFit="1" customWidth="1"/>
    <col min="16159" max="16159" width="16.5703125" bestFit="1" customWidth="1"/>
    <col min="16160" max="16160" width="4.7109375" customWidth="1"/>
    <col min="16161" max="16176" width="11.5703125" customWidth="1"/>
  </cols>
  <sheetData>
    <row r="1" spans="1:35" ht="57" customHeight="1" thickBot="1">
      <c r="A1" s="47" t="s">
        <v>0</v>
      </c>
      <c r="B1" s="48"/>
      <c r="C1" s="48"/>
      <c r="D1" s="48"/>
      <c r="E1" s="48"/>
      <c r="F1" s="49"/>
      <c r="G1" s="1"/>
      <c r="H1" s="47" t="s">
        <v>1</v>
      </c>
      <c r="I1" s="48"/>
      <c r="J1" s="48"/>
      <c r="K1" s="49"/>
      <c r="L1" s="47" t="s">
        <v>2</v>
      </c>
      <c r="M1" s="48"/>
      <c r="N1" s="48"/>
      <c r="O1" s="49"/>
      <c r="P1" s="47" t="s">
        <v>3</v>
      </c>
      <c r="Q1" s="48"/>
      <c r="R1" s="48"/>
      <c r="S1" s="49"/>
      <c r="T1" s="50" t="s">
        <v>4</v>
      </c>
      <c r="U1" s="51"/>
      <c r="V1" s="51"/>
      <c r="W1" s="52"/>
      <c r="X1" s="50" t="s">
        <v>5</v>
      </c>
      <c r="Y1" s="51"/>
      <c r="Z1" s="51"/>
      <c r="AA1" s="52"/>
      <c r="AD1" s="45" t="s">
        <v>6</v>
      </c>
      <c r="AE1" s="46"/>
    </row>
    <row r="2" spans="1:35" ht="39" customHeight="1" thickBot="1">
      <c r="A2" s="2" t="s">
        <v>7</v>
      </c>
      <c r="B2" s="3" t="s">
        <v>8</v>
      </c>
      <c r="C2" s="3" t="s">
        <v>9</v>
      </c>
      <c r="D2" s="3" t="s">
        <v>10</v>
      </c>
      <c r="E2" s="4" t="s">
        <v>11</v>
      </c>
      <c r="F2" s="5"/>
      <c r="G2" s="1"/>
      <c r="H2" s="2"/>
      <c r="I2" s="2"/>
      <c r="J2" s="2"/>
      <c r="K2" s="6"/>
      <c r="L2" s="2"/>
      <c r="M2" s="2"/>
      <c r="N2" s="2"/>
      <c r="O2" s="6"/>
      <c r="P2" s="2"/>
      <c r="Q2" s="2"/>
      <c r="R2" s="2"/>
      <c r="S2" s="6"/>
      <c r="T2" s="2"/>
      <c r="U2" s="2"/>
      <c r="V2" s="2"/>
      <c r="W2" s="6"/>
      <c r="X2" s="2"/>
      <c r="Y2" s="2"/>
      <c r="Z2" s="2"/>
      <c r="AA2" s="6"/>
      <c r="AC2" s="7" t="s">
        <v>7</v>
      </c>
      <c r="AD2" s="8" t="s">
        <v>12</v>
      </c>
      <c r="AE2" s="8" t="s">
        <v>13</v>
      </c>
    </row>
    <row r="3" spans="1:35" ht="18" customHeight="1" thickBot="1">
      <c r="A3" s="9" t="s">
        <v>14</v>
      </c>
      <c r="B3" s="10">
        <f t="shared" ref="B3:B46" si="0">SUMPRODUCT(($H$3:$H$42=$A3)*($I$3:$I$42)+($L$3:$L$42=$A3)*($M$3:$M$42)+($P$3:$P$42=$A3)*($Q$3:$Q$42)+($T$3:$T$42=$A3)*($U$3:$U$42)+($X$3:$X$42=$A3)*($Y$3:$Y$42))</f>
        <v>13</v>
      </c>
      <c r="C3" s="11">
        <f t="shared" ref="C3:C46" si="1">SUMPRODUCT(($H$3:$H$42=$A3)*($J$3:$J$42)+($L$3:$L$42=$A3)*($N$3:$N$42)+($P$3:$P$42=$A3)*($R$3:$R$42)+($T$3:$T$42=$A3)*($V$3:$V$42)+($X$3:$X$42=$A3)*($Z$3:$Z$42))</f>
        <v>1</v>
      </c>
      <c r="D3" s="12">
        <f t="shared" ref="D3:D47" si="2">B3-C3</f>
        <v>12</v>
      </c>
      <c r="E3" s="13">
        <f t="shared" ref="E3:E46" si="3">SUMPRODUCT(($H$3:$H$42=$A3)*($K$3:$K$42)+($L$3:$L$42=$A3)*($O$3:$O$42)+($P$3:$P$42=$A3)*($S$3:$S$42)+($T$3:$T$42=$A3)*($W$3:$W$42)+($X$3:$X$42=$A3)*($AA$3:$AA$42))</f>
        <v>1</v>
      </c>
      <c r="F3" s="14">
        <v>1</v>
      </c>
      <c r="H3" s="16" t="s">
        <v>15</v>
      </c>
      <c r="I3" s="17">
        <v>6</v>
      </c>
      <c r="J3" s="17">
        <f>I4</f>
        <v>13</v>
      </c>
      <c r="K3" s="18">
        <f>IF(I3&gt;J3,1,0)</f>
        <v>0</v>
      </c>
      <c r="L3" s="19"/>
      <c r="M3" s="17"/>
      <c r="N3" s="17">
        <f>M4</f>
        <v>0</v>
      </c>
      <c r="O3" s="18">
        <f>IF(M3&gt;N3,1,0)</f>
        <v>0</v>
      </c>
      <c r="P3" s="16"/>
      <c r="Q3" s="17"/>
      <c r="R3" s="17">
        <f>Q4</f>
        <v>0</v>
      </c>
      <c r="S3" s="18">
        <f>IF(Q3&gt;R3,1,0)</f>
        <v>0</v>
      </c>
      <c r="T3" s="19"/>
      <c r="U3" s="17"/>
      <c r="V3" s="17">
        <f>U4</f>
        <v>0</v>
      </c>
      <c r="W3" s="18">
        <f>IF(U3&gt;V3,1,0)</f>
        <v>0</v>
      </c>
      <c r="X3" s="16"/>
      <c r="Y3" s="17"/>
      <c r="Z3" s="17">
        <f>Y4</f>
        <v>0</v>
      </c>
      <c r="AA3" s="18">
        <f>IF(Y3&gt;Z3,1,0)</f>
        <v>0</v>
      </c>
      <c r="AC3" s="20" t="str">
        <f>IF(AD3="","","Equipe 1")</f>
        <v>Equipe 1</v>
      </c>
      <c r="AD3" s="21" t="s">
        <v>16</v>
      </c>
      <c r="AE3" s="21" t="s">
        <v>17</v>
      </c>
      <c r="AG3" s="22">
        <f>--SUBSTITUTE(A3,"Equipe ","")</f>
        <v>15</v>
      </c>
      <c r="AH3" t="str">
        <f>IFERROR(INDEX($A$3:$A$22, SMALL(IF($AG$3:$AG$22&lt;=10, ROW($AG$3:$AG$22)-ROW($AG$3)+1), ROW(1:1))), "")</f>
        <v>Equipe 15</v>
      </c>
      <c r="AI3" t="str">
        <f>IFERROR(INDEX($A$3:$A$22, SMALL(IF($AG$3:$AG$22&gt;10, ROW($AG$3:$AG$22)-ROW($AG$3)+1), ROW(1:1))), "")</f>
        <v>Equipe 15</v>
      </c>
    </row>
    <row r="4" spans="1:35" ht="18" customHeight="1" thickBot="1">
      <c r="A4" s="9" t="s">
        <v>18</v>
      </c>
      <c r="B4" s="23">
        <f t="shared" si="0"/>
        <v>13</v>
      </c>
      <c r="C4" s="24">
        <f t="shared" si="1"/>
        <v>2</v>
      </c>
      <c r="D4" s="25">
        <f t="shared" si="2"/>
        <v>11</v>
      </c>
      <c r="E4" s="26">
        <f t="shared" si="3"/>
        <v>1</v>
      </c>
      <c r="F4" s="27">
        <v>2</v>
      </c>
      <c r="G4" s="28"/>
      <c r="H4" s="29" t="s">
        <v>19</v>
      </c>
      <c r="I4" s="30">
        <v>13</v>
      </c>
      <c r="J4" s="30">
        <f>I3</f>
        <v>6</v>
      </c>
      <c r="K4" s="31">
        <f t="shared" ref="K4:K46" si="4">IF(I4&gt;J4,1,0)</f>
        <v>1</v>
      </c>
      <c r="L4" s="32"/>
      <c r="M4" s="30"/>
      <c r="N4" s="30">
        <f>M3</f>
        <v>0</v>
      </c>
      <c r="O4" s="31">
        <f t="shared" ref="O4:O46" si="5">IF(M4&gt;N4,1,0)</f>
        <v>0</v>
      </c>
      <c r="P4" s="29"/>
      <c r="Q4" s="30"/>
      <c r="R4" s="30">
        <f>Q3</f>
        <v>0</v>
      </c>
      <c r="S4" s="31">
        <f t="shared" ref="S4:S46" si="6">IF(Q4&gt;R4,1,0)</f>
        <v>0</v>
      </c>
      <c r="T4" s="32"/>
      <c r="U4" s="30"/>
      <c r="V4" s="30">
        <f>U3</f>
        <v>0</v>
      </c>
      <c r="W4" s="31">
        <f t="shared" ref="W4:W46" si="7">IF(U4&gt;V4,1,0)</f>
        <v>0</v>
      </c>
      <c r="X4" s="29"/>
      <c r="Y4" s="30"/>
      <c r="Z4" s="30">
        <f>Y3</f>
        <v>0</v>
      </c>
      <c r="AA4" s="31">
        <f t="shared" ref="AA4:AA46" si="8">IF(Y4&gt;Z4,1,0)</f>
        <v>0</v>
      </c>
      <c r="AC4" s="20" t="str">
        <f>IF(AD4="","","Equipe 2")</f>
        <v>Equipe 2</v>
      </c>
      <c r="AD4" s="21" t="s">
        <v>20</v>
      </c>
      <c r="AE4" s="21" t="s">
        <v>21</v>
      </c>
      <c r="AG4" s="22">
        <f t="shared" ref="AG4:AG22" si="9">--SUBSTITUTE(A4,"Equipe ","")</f>
        <v>8</v>
      </c>
      <c r="AH4" t="str">
        <f t="shared" ref="AH4:AH22" si="10">IFERROR(INDEX($A$3:$A$22, SMALL(IF($AG$3:$AG$22&lt;=10, ROW($AG$3:$AG$22)-ROW($AG$3)+1), ROW(2:2))), "")</f>
        <v/>
      </c>
      <c r="AI4" t="str">
        <f t="shared" ref="AI4:AI22" si="11">IFERROR(INDEX($A$3:$A$22, SMALL(IF($AG$3:$AG$22&gt;10, ROW($AG$3:$AG$22)-ROW($AG$3)+1), ROW(2:2))), "")</f>
        <v/>
      </c>
    </row>
    <row r="5" spans="1:35" ht="18" customHeight="1" thickBot="1">
      <c r="A5" s="9" t="s">
        <v>22</v>
      </c>
      <c r="B5" s="23">
        <f t="shared" si="0"/>
        <v>13</v>
      </c>
      <c r="C5" s="24">
        <f t="shared" si="1"/>
        <v>5</v>
      </c>
      <c r="D5" s="25">
        <f t="shared" si="2"/>
        <v>8</v>
      </c>
      <c r="E5" s="26">
        <f t="shared" si="3"/>
        <v>1</v>
      </c>
      <c r="F5" s="14">
        <v>3</v>
      </c>
      <c r="G5" s="28"/>
      <c r="H5" s="19" t="s">
        <v>23</v>
      </c>
      <c r="I5" s="17">
        <v>13</v>
      </c>
      <c r="J5" s="17">
        <f>I6</f>
        <v>6</v>
      </c>
      <c r="K5" s="18">
        <f t="shared" si="4"/>
        <v>1</v>
      </c>
      <c r="L5" s="16"/>
      <c r="M5" s="17"/>
      <c r="N5" s="17">
        <f>M6</f>
        <v>0</v>
      </c>
      <c r="O5" s="18">
        <f t="shared" si="5"/>
        <v>0</v>
      </c>
      <c r="P5" s="19"/>
      <c r="Q5" s="17"/>
      <c r="R5" s="17">
        <f>Q6</f>
        <v>0</v>
      </c>
      <c r="S5" s="18">
        <f t="shared" si="6"/>
        <v>0</v>
      </c>
      <c r="T5" s="16"/>
      <c r="U5" s="17"/>
      <c r="V5" s="17">
        <f>U6</f>
        <v>0</v>
      </c>
      <c r="W5" s="18">
        <f t="shared" si="7"/>
        <v>0</v>
      </c>
      <c r="X5" s="19"/>
      <c r="Y5" s="17"/>
      <c r="Z5" s="17">
        <f>Y6</f>
        <v>0</v>
      </c>
      <c r="AA5" s="18">
        <f t="shared" si="8"/>
        <v>0</v>
      </c>
      <c r="AC5" s="20" t="str">
        <f>IF(AD5="","","Equipe 3")</f>
        <v>Equipe 3</v>
      </c>
      <c r="AD5" s="21" t="s">
        <v>24</v>
      </c>
      <c r="AE5" s="21" t="s">
        <v>25</v>
      </c>
      <c r="AG5" s="22">
        <f t="shared" si="9"/>
        <v>10</v>
      </c>
      <c r="AH5" t="str">
        <f t="shared" si="10"/>
        <v/>
      </c>
      <c r="AI5" t="str">
        <f t="shared" si="11"/>
        <v/>
      </c>
    </row>
    <row r="6" spans="1:35" ht="18" customHeight="1" thickBot="1">
      <c r="A6" s="9" t="s">
        <v>23</v>
      </c>
      <c r="B6" s="23">
        <f t="shared" si="0"/>
        <v>13</v>
      </c>
      <c r="C6" s="24">
        <f t="shared" si="1"/>
        <v>6</v>
      </c>
      <c r="D6" s="25">
        <f t="shared" si="2"/>
        <v>7</v>
      </c>
      <c r="E6" s="26">
        <f t="shared" si="3"/>
        <v>1</v>
      </c>
      <c r="F6" s="27">
        <v>4</v>
      </c>
      <c r="G6" s="28"/>
      <c r="H6" s="32" t="s">
        <v>26</v>
      </c>
      <c r="I6" s="30">
        <v>6</v>
      </c>
      <c r="J6" s="30">
        <f>I5</f>
        <v>13</v>
      </c>
      <c r="K6" s="31">
        <f t="shared" si="4"/>
        <v>0</v>
      </c>
      <c r="L6" s="29"/>
      <c r="M6" s="30"/>
      <c r="N6" s="30">
        <f>M5</f>
        <v>0</v>
      </c>
      <c r="O6" s="31">
        <f t="shared" si="5"/>
        <v>0</v>
      </c>
      <c r="P6" s="32"/>
      <c r="Q6" s="30"/>
      <c r="R6" s="30">
        <f>Q5</f>
        <v>0</v>
      </c>
      <c r="S6" s="31">
        <f t="shared" si="6"/>
        <v>0</v>
      </c>
      <c r="T6" s="29"/>
      <c r="U6" s="30"/>
      <c r="V6" s="30">
        <f>U5</f>
        <v>0</v>
      </c>
      <c r="W6" s="31">
        <f t="shared" si="7"/>
        <v>0</v>
      </c>
      <c r="X6" s="32"/>
      <c r="Y6" s="30"/>
      <c r="Z6" s="30">
        <f>Y5</f>
        <v>0</v>
      </c>
      <c r="AA6" s="31">
        <f t="shared" si="8"/>
        <v>0</v>
      </c>
      <c r="AC6" s="20" t="str">
        <f>IF(AD6="","","Equipe 4")</f>
        <v>Equipe 4</v>
      </c>
      <c r="AD6" s="21" t="s">
        <v>27</v>
      </c>
      <c r="AE6" s="21" t="s">
        <v>28</v>
      </c>
      <c r="AG6" s="22">
        <f t="shared" si="9"/>
        <v>2</v>
      </c>
      <c r="AH6" t="str">
        <f t="shared" si="10"/>
        <v/>
      </c>
      <c r="AI6" t="str">
        <f t="shared" si="11"/>
        <v/>
      </c>
    </row>
    <row r="7" spans="1:35" ht="18" customHeight="1" thickBot="1">
      <c r="A7" s="9" t="s">
        <v>19</v>
      </c>
      <c r="B7" s="23">
        <f t="shared" si="0"/>
        <v>13</v>
      </c>
      <c r="C7" s="24">
        <f t="shared" si="1"/>
        <v>6</v>
      </c>
      <c r="D7" s="25">
        <f t="shared" si="2"/>
        <v>7</v>
      </c>
      <c r="E7" s="26">
        <f t="shared" si="3"/>
        <v>1</v>
      </c>
      <c r="F7" s="14">
        <v>5</v>
      </c>
      <c r="H7" s="16" t="s">
        <v>29</v>
      </c>
      <c r="I7" s="17">
        <v>13</v>
      </c>
      <c r="J7" s="17">
        <f>I8</f>
        <v>8</v>
      </c>
      <c r="K7" s="18">
        <f t="shared" si="4"/>
        <v>1</v>
      </c>
      <c r="L7" s="19"/>
      <c r="M7" s="17"/>
      <c r="N7" s="17">
        <f>M8</f>
        <v>0</v>
      </c>
      <c r="O7" s="18">
        <f t="shared" si="5"/>
        <v>0</v>
      </c>
      <c r="P7" s="16"/>
      <c r="Q7" s="17"/>
      <c r="R7" s="17">
        <f>Q8</f>
        <v>0</v>
      </c>
      <c r="S7" s="18">
        <f t="shared" si="6"/>
        <v>0</v>
      </c>
      <c r="T7" s="19"/>
      <c r="U7" s="17"/>
      <c r="V7" s="17">
        <f>U8</f>
        <v>0</v>
      </c>
      <c r="W7" s="18">
        <f t="shared" si="7"/>
        <v>0</v>
      </c>
      <c r="X7" s="16"/>
      <c r="Y7" s="17"/>
      <c r="Z7" s="17">
        <f>Y8</f>
        <v>0</v>
      </c>
      <c r="AA7" s="18">
        <f t="shared" si="8"/>
        <v>0</v>
      </c>
      <c r="AC7" s="20" t="str">
        <f>IF(AD7="","","Equipe 5")</f>
        <v>Equipe 5</v>
      </c>
      <c r="AD7" s="33" t="s">
        <v>30</v>
      </c>
      <c r="AE7" s="21" t="s">
        <v>31</v>
      </c>
      <c r="AG7" s="22">
        <f t="shared" si="9"/>
        <v>11</v>
      </c>
      <c r="AH7" t="str">
        <f t="shared" si="10"/>
        <v/>
      </c>
      <c r="AI7" t="str">
        <f t="shared" si="11"/>
        <v/>
      </c>
    </row>
    <row r="8" spans="1:35" ht="18" customHeight="1" thickBot="1">
      <c r="A8" s="9" t="s">
        <v>32</v>
      </c>
      <c r="B8" s="23">
        <f t="shared" si="0"/>
        <v>13</v>
      </c>
      <c r="C8" s="24">
        <f t="shared" si="1"/>
        <v>7</v>
      </c>
      <c r="D8" s="25">
        <f t="shared" si="2"/>
        <v>6</v>
      </c>
      <c r="E8" s="26">
        <f t="shared" si="3"/>
        <v>1</v>
      </c>
      <c r="F8" s="27">
        <v>6</v>
      </c>
      <c r="H8" s="29" t="s">
        <v>33</v>
      </c>
      <c r="I8" s="30">
        <v>8</v>
      </c>
      <c r="J8" s="30">
        <f>I7</f>
        <v>13</v>
      </c>
      <c r="K8" s="31">
        <f t="shared" si="4"/>
        <v>0</v>
      </c>
      <c r="L8" s="32"/>
      <c r="M8" s="30"/>
      <c r="N8" s="30">
        <f>M7</f>
        <v>0</v>
      </c>
      <c r="O8" s="31">
        <f t="shared" si="5"/>
        <v>0</v>
      </c>
      <c r="P8" s="29"/>
      <c r="Q8" s="30"/>
      <c r="R8" s="30">
        <f>Q7</f>
        <v>0</v>
      </c>
      <c r="S8" s="31">
        <f t="shared" si="6"/>
        <v>0</v>
      </c>
      <c r="T8" s="32"/>
      <c r="U8" s="30"/>
      <c r="V8" s="30">
        <f>U7</f>
        <v>0</v>
      </c>
      <c r="W8" s="31">
        <f t="shared" si="7"/>
        <v>0</v>
      </c>
      <c r="X8" s="29"/>
      <c r="Y8" s="30"/>
      <c r="Z8" s="30">
        <f>Y7</f>
        <v>0</v>
      </c>
      <c r="AA8" s="31">
        <f t="shared" si="8"/>
        <v>0</v>
      </c>
      <c r="AC8" s="20" t="str">
        <f>IF(AD8="","","Equipe 6")</f>
        <v>Equipe 6</v>
      </c>
      <c r="AD8" s="21" t="s">
        <v>34</v>
      </c>
      <c r="AE8" s="21" t="s">
        <v>35</v>
      </c>
      <c r="AG8" s="22">
        <f t="shared" si="9"/>
        <v>6</v>
      </c>
      <c r="AH8" t="str">
        <f t="shared" si="10"/>
        <v/>
      </c>
      <c r="AI8" t="str">
        <f t="shared" si="11"/>
        <v/>
      </c>
    </row>
    <row r="9" spans="1:35" ht="18" customHeight="1" thickBot="1">
      <c r="A9" s="9" t="s">
        <v>29</v>
      </c>
      <c r="B9" s="23">
        <f t="shared" si="0"/>
        <v>13</v>
      </c>
      <c r="C9" s="24">
        <f t="shared" si="1"/>
        <v>8</v>
      </c>
      <c r="D9" s="25">
        <f t="shared" si="2"/>
        <v>5</v>
      </c>
      <c r="E9" s="26">
        <f t="shared" si="3"/>
        <v>1</v>
      </c>
      <c r="F9" s="14">
        <v>7</v>
      </c>
      <c r="H9" s="19" t="s">
        <v>36</v>
      </c>
      <c r="I9" s="17">
        <v>12</v>
      </c>
      <c r="J9" s="17">
        <f>I10</f>
        <v>13</v>
      </c>
      <c r="K9" s="18">
        <f t="shared" si="4"/>
        <v>0</v>
      </c>
      <c r="L9" s="16"/>
      <c r="M9" s="17"/>
      <c r="N9" s="17">
        <f>M10</f>
        <v>0</v>
      </c>
      <c r="O9" s="18">
        <f t="shared" si="5"/>
        <v>0</v>
      </c>
      <c r="P9" s="19"/>
      <c r="Q9" s="17"/>
      <c r="R9" s="17">
        <f>Q10</f>
        <v>0</v>
      </c>
      <c r="S9" s="18">
        <f t="shared" si="6"/>
        <v>0</v>
      </c>
      <c r="T9" s="16"/>
      <c r="U9" s="17"/>
      <c r="V9" s="17">
        <f>U10</f>
        <v>0</v>
      </c>
      <c r="W9" s="18">
        <f t="shared" si="7"/>
        <v>0</v>
      </c>
      <c r="X9" s="19"/>
      <c r="Y9" s="17"/>
      <c r="Z9" s="17">
        <f>Y10</f>
        <v>0</v>
      </c>
      <c r="AA9" s="18">
        <f t="shared" si="8"/>
        <v>0</v>
      </c>
      <c r="AC9" s="20" t="str">
        <f>IF(AD9="","","Equipe 7")</f>
        <v>Equipe 7</v>
      </c>
      <c r="AD9" s="21" t="s">
        <v>37</v>
      </c>
      <c r="AE9" s="21" t="s">
        <v>38</v>
      </c>
      <c r="AG9" s="22">
        <f t="shared" si="9"/>
        <v>3</v>
      </c>
      <c r="AH9" t="str">
        <f t="shared" si="10"/>
        <v/>
      </c>
      <c r="AI9" t="str">
        <f t="shared" si="11"/>
        <v/>
      </c>
    </row>
    <row r="10" spans="1:35" ht="18" customHeight="1" thickBot="1">
      <c r="A10" s="9" t="s">
        <v>39</v>
      </c>
      <c r="B10" s="23">
        <f t="shared" si="0"/>
        <v>13</v>
      </c>
      <c r="C10" s="24">
        <f t="shared" si="1"/>
        <v>10</v>
      </c>
      <c r="D10" s="25">
        <f t="shared" si="2"/>
        <v>3</v>
      </c>
      <c r="E10" s="26">
        <f t="shared" si="3"/>
        <v>1</v>
      </c>
      <c r="F10" s="27">
        <v>8</v>
      </c>
      <c r="H10" s="32" t="s">
        <v>40</v>
      </c>
      <c r="I10" s="30">
        <v>13</v>
      </c>
      <c r="J10" s="30">
        <f>I9</f>
        <v>12</v>
      </c>
      <c r="K10" s="31">
        <f t="shared" si="4"/>
        <v>1</v>
      </c>
      <c r="L10" s="29"/>
      <c r="M10" s="30"/>
      <c r="N10" s="30">
        <f>M9</f>
        <v>0</v>
      </c>
      <c r="O10" s="31">
        <f t="shared" si="5"/>
        <v>0</v>
      </c>
      <c r="P10" s="32"/>
      <c r="Q10" s="30"/>
      <c r="R10" s="30">
        <f>Q9</f>
        <v>0</v>
      </c>
      <c r="S10" s="31">
        <f t="shared" si="6"/>
        <v>0</v>
      </c>
      <c r="T10" s="29"/>
      <c r="U10" s="30"/>
      <c r="V10" s="30">
        <f>U9</f>
        <v>0</v>
      </c>
      <c r="W10" s="31">
        <f t="shared" si="7"/>
        <v>0</v>
      </c>
      <c r="X10" s="32"/>
      <c r="Y10" s="30"/>
      <c r="Z10" s="30">
        <f>Y9</f>
        <v>0</v>
      </c>
      <c r="AA10" s="31">
        <f t="shared" si="8"/>
        <v>0</v>
      </c>
      <c r="AC10" s="20" t="str">
        <f>IF(AD10="","","Equipe 8")</f>
        <v>Equipe 8</v>
      </c>
      <c r="AD10" s="21" t="s">
        <v>41</v>
      </c>
      <c r="AE10" s="21" t="s">
        <v>42</v>
      </c>
      <c r="AG10" s="22">
        <f t="shared" si="9"/>
        <v>17</v>
      </c>
      <c r="AH10" t="str">
        <f t="shared" si="10"/>
        <v/>
      </c>
      <c r="AI10" t="str">
        <f t="shared" si="11"/>
        <v/>
      </c>
    </row>
    <row r="11" spans="1:35" ht="18" customHeight="1" thickBot="1">
      <c r="A11" s="9" t="s">
        <v>43</v>
      </c>
      <c r="B11" s="23">
        <f t="shared" si="0"/>
        <v>13</v>
      </c>
      <c r="C11" s="24">
        <f t="shared" si="1"/>
        <v>11</v>
      </c>
      <c r="D11" s="25">
        <f t="shared" si="2"/>
        <v>2</v>
      </c>
      <c r="E11" s="26">
        <f t="shared" si="3"/>
        <v>1</v>
      </c>
      <c r="F11" s="14">
        <v>9</v>
      </c>
      <c r="H11" s="16" t="s">
        <v>44</v>
      </c>
      <c r="I11" s="17">
        <v>1</v>
      </c>
      <c r="J11" s="17">
        <f>I12</f>
        <v>13</v>
      </c>
      <c r="K11" s="18">
        <f t="shared" si="4"/>
        <v>0</v>
      </c>
      <c r="L11" s="19"/>
      <c r="M11" s="17"/>
      <c r="N11" s="17">
        <f>M12</f>
        <v>0</v>
      </c>
      <c r="O11" s="18">
        <f t="shared" si="5"/>
        <v>0</v>
      </c>
      <c r="P11" s="16"/>
      <c r="Q11" s="17"/>
      <c r="R11" s="17">
        <f>Q12</f>
        <v>0</v>
      </c>
      <c r="S11" s="18">
        <f t="shared" si="6"/>
        <v>0</v>
      </c>
      <c r="T11" s="19"/>
      <c r="U11" s="17"/>
      <c r="V11" s="17">
        <f>U12</f>
        <v>0</v>
      </c>
      <c r="W11" s="18">
        <f t="shared" si="7"/>
        <v>0</v>
      </c>
      <c r="X11" s="16"/>
      <c r="Y11" s="17"/>
      <c r="Z11" s="17">
        <f>Y12</f>
        <v>0</v>
      </c>
      <c r="AA11" s="18">
        <f t="shared" si="8"/>
        <v>0</v>
      </c>
      <c r="AC11" s="20" t="str">
        <f>IF(AD11="","","Equipe 9")</f>
        <v>Equipe 9</v>
      </c>
      <c r="AD11" s="21" t="s">
        <v>45</v>
      </c>
      <c r="AE11" s="21" t="s">
        <v>46</v>
      </c>
      <c r="AG11" s="22">
        <f t="shared" si="9"/>
        <v>19</v>
      </c>
      <c r="AH11" t="str">
        <f t="shared" si="10"/>
        <v/>
      </c>
      <c r="AI11" t="str">
        <f t="shared" si="11"/>
        <v/>
      </c>
    </row>
    <row r="12" spans="1:35" ht="18" customHeight="1" thickBot="1">
      <c r="A12" s="9" t="s">
        <v>40</v>
      </c>
      <c r="B12" s="23">
        <f t="shared" si="0"/>
        <v>13</v>
      </c>
      <c r="C12" s="24">
        <f t="shared" si="1"/>
        <v>12</v>
      </c>
      <c r="D12" s="25">
        <f t="shared" si="2"/>
        <v>1</v>
      </c>
      <c r="E12" s="26">
        <f t="shared" si="3"/>
        <v>1</v>
      </c>
      <c r="F12" s="27">
        <v>10</v>
      </c>
      <c r="H12" s="29" t="s">
        <v>14</v>
      </c>
      <c r="I12" s="30">
        <v>13</v>
      </c>
      <c r="J12" s="30">
        <f>I11</f>
        <v>1</v>
      </c>
      <c r="K12" s="31">
        <f t="shared" si="4"/>
        <v>1</v>
      </c>
      <c r="L12" s="32"/>
      <c r="M12" s="30"/>
      <c r="N12" s="30">
        <f>M11</f>
        <v>0</v>
      </c>
      <c r="O12" s="31">
        <f t="shared" si="5"/>
        <v>0</v>
      </c>
      <c r="P12" s="29"/>
      <c r="Q12" s="30"/>
      <c r="R12" s="30">
        <f>Q11</f>
        <v>0</v>
      </c>
      <c r="S12" s="31">
        <f t="shared" si="6"/>
        <v>0</v>
      </c>
      <c r="T12" s="32"/>
      <c r="U12" s="30"/>
      <c r="V12" s="30">
        <f>U11</f>
        <v>0</v>
      </c>
      <c r="W12" s="31">
        <f t="shared" si="7"/>
        <v>0</v>
      </c>
      <c r="X12" s="29"/>
      <c r="Y12" s="30"/>
      <c r="Z12" s="30">
        <f>Y11</f>
        <v>0</v>
      </c>
      <c r="AA12" s="31">
        <f t="shared" si="8"/>
        <v>0</v>
      </c>
      <c r="AC12" s="20" t="str">
        <f>IF(AD12="","","Equipe 10")</f>
        <v>Equipe 10</v>
      </c>
      <c r="AD12" s="33" t="s">
        <v>47</v>
      </c>
      <c r="AE12" s="21" t="s">
        <v>48</v>
      </c>
      <c r="AG12" s="22">
        <f t="shared" si="9"/>
        <v>14</v>
      </c>
      <c r="AH12" t="str">
        <f t="shared" si="10"/>
        <v/>
      </c>
      <c r="AI12" t="str">
        <f t="shared" si="11"/>
        <v/>
      </c>
    </row>
    <row r="13" spans="1:35" ht="18" customHeight="1" thickBot="1">
      <c r="A13" s="9" t="s">
        <v>36</v>
      </c>
      <c r="B13" s="23">
        <f t="shared" si="0"/>
        <v>12</v>
      </c>
      <c r="C13" s="24">
        <f t="shared" si="1"/>
        <v>13</v>
      </c>
      <c r="D13" s="25">
        <f t="shared" si="2"/>
        <v>-1</v>
      </c>
      <c r="E13" s="26">
        <f t="shared" si="3"/>
        <v>0</v>
      </c>
      <c r="F13" s="14">
        <v>11</v>
      </c>
      <c r="H13" s="19" t="s">
        <v>32</v>
      </c>
      <c r="I13" s="17">
        <v>13</v>
      </c>
      <c r="J13" s="17">
        <f>I14</f>
        <v>7</v>
      </c>
      <c r="K13" s="18">
        <f t="shared" si="4"/>
        <v>1</v>
      </c>
      <c r="L13" s="16"/>
      <c r="M13" s="17"/>
      <c r="N13" s="17">
        <f>M14</f>
        <v>0</v>
      </c>
      <c r="O13" s="18">
        <f t="shared" si="5"/>
        <v>0</v>
      </c>
      <c r="P13" s="19"/>
      <c r="Q13" s="17"/>
      <c r="R13" s="17">
        <f>Q14</f>
        <v>0</v>
      </c>
      <c r="S13" s="18">
        <f t="shared" si="6"/>
        <v>0</v>
      </c>
      <c r="T13" s="16"/>
      <c r="U13" s="17"/>
      <c r="V13" s="17">
        <f>U14</f>
        <v>0</v>
      </c>
      <c r="W13" s="18">
        <f t="shared" si="7"/>
        <v>0</v>
      </c>
      <c r="X13" s="19"/>
      <c r="Y13" s="17"/>
      <c r="Z13" s="17">
        <f>Y14</f>
        <v>0</v>
      </c>
      <c r="AA13" s="18">
        <f t="shared" si="8"/>
        <v>0</v>
      </c>
      <c r="AC13" s="20" t="str">
        <f>IF(AD13="","","Equipe 11")</f>
        <v>Equipe 11</v>
      </c>
      <c r="AD13" s="21" t="s">
        <v>49</v>
      </c>
      <c r="AE13" s="21" t="s">
        <v>50</v>
      </c>
      <c r="AG13" s="22">
        <f t="shared" si="9"/>
        <v>4</v>
      </c>
      <c r="AH13" t="str">
        <f t="shared" si="10"/>
        <v/>
      </c>
      <c r="AI13" t="str">
        <f t="shared" si="11"/>
        <v/>
      </c>
    </row>
    <row r="14" spans="1:35" ht="18" customHeight="1" thickBot="1">
      <c r="A14" s="9" t="s">
        <v>51</v>
      </c>
      <c r="B14" s="23">
        <f t="shared" si="0"/>
        <v>11</v>
      </c>
      <c r="C14" s="24">
        <f t="shared" si="1"/>
        <v>13</v>
      </c>
      <c r="D14" s="25">
        <f t="shared" si="2"/>
        <v>-2</v>
      </c>
      <c r="E14" s="26">
        <f t="shared" si="3"/>
        <v>0</v>
      </c>
      <c r="F14" s="27">
        <v>12</v>
      </c>
      <c r="H14" s="32" t="s">
        <v>52</v>
      </c>
      <c r="I14" s="30">
        <v>7</v>
      </c>
      <c r="J14" s="30">
        <f>I13</f>
        <v>13</v>
      </c>
      <c r="K14" s="31">
        <f t="shared" si="4"/>
        <v>0</v>
      </c>
      <c r="L14" s="29"/>
      <c r="M14" s="30"/>
      <c r="N14" s="30">
        <f>M13</f>
        <v>0</v>
      </c>
      <c r="O14" s="31">
        <f t="shared" si="5"/>
        <v>0</v>
      </c>
      <c r="P14" s="32"/>
      <c r="Q14" s="30"/>
      <c r="R14" s="30">
        <f>Q13</f>
        <v>0</v>
      </c>
      <c r="S14" s="31">
        <f t="shared" si="6"/>
        <v>0</v>
      </c>
      <c r="T14" s="29"/>
      <c r="U14" s="30"/>
      <c r="V14" s="30">
        <f>U13</f>
        <v>0</v>
      </c>
      <c r="W14" s="31">
        <f t="shared" si="7"/>
        <v>0</v>
      </c>
      <c r="X14" s="32"/>
      <c r="Y14" s="30"/>
      <c r="Z14" s="30">
        <f>Y13</f>
        <v>0</v>
      </c>
      <c r="AA14" s="31">
        <f t="shared" si="8"/>
        <v>0</v>
      </c>
      <c r="AC14" s="20" t="str">
        <f>IF(AD14="","","Equipe 12")</f>
        <v>Equipe 12</v>
      </c>
      <c r="AD14" s="21" t="s">
        <v>53</v>
      </c>
      <c r="AE14" s="21" t="s">
        <v>21</v>
      </c>
      <c r="AG14" s="22">
        <f t="shared" si="9"/>
        <v>9</v>
      </c>
      <c r="AH14" t="str">
        <f t="shared" si="10"/>
        <v/>
      </c>
      <c r="AI14" t="str">
        <f t="shared" si="11"/>
        <v/>
      </c>
    </row>
    <row r="15" spans="1:35" ht="18" customHeight="1" thickBot="1">
      <c r="A15" s="9" t="s">
        <v>54</v>
      </c>
      <c r="B15" s="23">
        <f t="shared" si="0"/>
        <v>10</v>
      </c>
      <c r="C15" s="24">
        <f t="shared" si="1"/>
        <v>13</v>
      </c>
      <c r="D15" s="25">
        <f t="shared" si="2"/>
        <v>-3</v>
      </c>
      <c r="E15" s="26">
        <f t="shared" si="3"/>
        <v>0</v>
      </c>
      <c r="F15" s="14">
        <v>13</v>
      </c>
      <c r="H15" s="16" t="s">
        <v>54</v>
      </c>
      <c r="I15" s="17">
        <v>10</v>
      </c>
      <c r="J15" s="17">
        <f>I16</f>
        <v>13</v>
      </c>
      <c r="K15" s="18">
        <f t="shared" si="4"/>
        <v>0</v>
      </c>
      <c r="L15" s="19"/>
      <c r="M15" s="17"/>
      <c r="N15" s="17">
        <f>M16</f>
        <v>0</v>
      </c>
      <c r="O15" s="18">
        <f t="shared" si="5"/>
        <v>0</v>
      </c>
      <c r="P15" s="16"/>
      <c r="Q15" s="17"/>
      <c r="R15" s="17">
        <f>Q16</f>
        <v>0</v>
      </c>
      <c r="S15" s="18">
        <f t="shared" si="6"/>
        <v>0</v>
      </c>
      <c r="T15" s="19"/>
      <c r="U15" s="17"/>
      <c r="V15" s="17">
        <f>U16</f>
        <v>0</v>
      </c>
      <c r="W15" s="18">
        <f t="shared" si="7"/>
        <v>0</v>
      </c>
      <c r="X15" s="16"/>
      <c r="Y15" s="17"/>
      <c r="Z15" s="17">
        <f>Y16</f>
        <v>0</v>
      </c>
      <c r="AA15" s="18">
        <f t="shared" si="8"/>
        <v>0</v>
      </c>
      <c r="AC15" s="20" t="str">
        <f>IF(AD15="","","Equipe 13")</f>
        <v>Equipe 13</v>
      </c>
      <c r="AD15" s="21" t="s">
        <v>55</v>
      </c>
      <c r="AE15" s="21" t="s">
        <v>56</v>
      </c>
      <c r="AG15" s="22">
        <f t="shared" si="9"/>
        <v>7</v>
      </c>
      <c r="AH15" t="str">
        <f t="shared" si="10"/>
        <v/>
      </c>
      <c r="AI15" t="str">
        <f t="shared" si="11"/>
        <v/>
      </c>
    </row>
    <row r="16" spans="1:35" ht="18" customHeight="1" thickBot="1">
      <c r="A16" s="9" t="s">
        <v>33</v>
      </c>
      <c r="B16" s="23">
        <f t="shared" si="0"/>
        <v>8</v>
      </c>
      <c r="C16" s="24">
        <f t="shared" si="1"/>
        <v>13</v>
      </c>
      <c r="D16" s="25">
        <f t="shared" si="2"/>
        <v>-5</v>
      </c>
      <c r="E16" s="26">
        <f t="shared" si="3"/>
        <v>0</v>
      </c>
      <c r="F16" s="27">
        <v>14</v>
      </c>
      <c r="H16" s="29" t="s">
        <v>39</v>
      </c>
      <c r="I16" s="30">
        <v>13</v>
      </c>
      <c r="J16" s="30">
        <f>I15</f>
        <v>10</v>
      </c>
      <c r="K16" s="31">
        <f t="shared" si="4"/>
        <v>1</v>
      </c>
      <c r="L16" s="32"/>
      <c r="M16" s="30"/>
      <c r="N16" s="30">
        <f>M15</f>
        <v>0</v>
      </c>
      <c r="O16" s="31">
        <f t="shared" si="5"/>
        <v>0</v>
      </c>
      <c r="P16" s="29"/>
      <c r="Q16" s="30"/>
      <c r="R16" s="30">
        <f>Q15</f>
        <v>0</v>
      </c>
      <c r="S16" s="31">
        <f t="shared" si="6"/>
        <v>0</v>
      </c>
      <c r="T16" s="32"/>
      <c r="U16" s="30"/>
      <c r="V16" s="30">
        <f>U15</f>
        <v>0</v>
      </c>
      <c r="W16" s="31">
        <f t="shared" si="7"/>
        <v>0</v>
      </c>
      <c r="X16" s="29"/>
      <c r="Y16" s="30"/>
      <c r="Z16" s="30">
        <f>Y15</f>
        <v>0</v>
      </c>
      <c r="AA16" s="31">
        <f t="shared" si="8"/>
        <v>0</v>
      </c>
      <c r="AC16" s="20" t="str">
        <f>IF(AD16="","","Equipe 14")</f>
        <v>Equipe 14</v>
      </c>
      <c r="AD16" s="21" t="s">
        <v>57</v>
      </c>
      <c r="AE16" s="21" t="s">
        <v>58</v>
      </c>
      <c r="AG16" s="22">
        <f t="shared" si="9"/>
        <v>13</v>
      </c>
      <c r="AH16" t="str">
        <f t="shared" si="10"/>
        <v/>
      </c>
      <c r="AI16" t="str">
        <f t="shared" si="11"/>
        <v/>
      </c>
    </row>
    <row r="17" spans="1:35" ht="18" customHeight="1" thickBot="1">
      <c r="A17" s="9" t="s">
        <v>52</v>
      </c>
      <c r="B17" s="23">
        <f t="shared" si="0"/>
        <v>7</v>
      </c>
      <c r="C17" s="24">
        <f t="shared" si="1"/>
        <v>13</v>
      </c>
      <c r="D17" s="25">
        <f t="shared" si="2"/>
        <v>-6</v>
      </c>
      <c r="E17" s="26">
        <f t="shared" si="3"/>
        <v>0</v>
      </c>
      <c r="F17" s="14">
        <v>15</v>
      </c>
      <c r="H17" s="19" t="s">
        <v>18</v>
      </c>
      <c r="I17" s="17">
        <v>13</v>
      </c>
      <c r="J17" s="17">
        <f>I18</f>
        <v>2</v>
      </c>
      <c r="K17" s="18">
        <f t="shared" si="4"/>
        <v>1</v>
      </c>
      <c r="L17" s="16"/>
      <c r="M17" s="17"/>
      <c r="N17" s="17">
        <f>M18</f>
        <v>0</v>
      </c>
      <c r="O17" s="18">
        <f t="shared" si="5"/>
        <v>0</v>
      </c>
      <c r="P17" s="19"/>
      <c r="Q17" s="17"/>
      <c r="R17" s="17">
        <f>Q18</f>
        <v>0</v>
      </c>
      <c r="S17" s="18">
        <f t="shared" si="6"/>
        <v>0</v>
      </c>
      <c r="T17" s="16"/>
      <c r="U17" s="17"/>
      <c r="V17" s="17">
        <f>U18</f>
        <v>0</v>
      </c>
      <c r="W17" s="18">
        <f t="shared" si="7"/>
        <v>0</v>
      </c>
      <c r="X17" s="19"/>
      <c r="Y17" s="17"/>
      <c r="Z17" s="17">
        <f>Y18</f>
        <v>0</v>
      </c>
      <c r="AA17" s="18">
        <f t="shared" si="8"/>
        <v>0</v>
      </c>
      <c r="AC17" s="20" t="str">
        <f>IF(AD17="","","Equipe 15")</f>
        <v>Equipe 15</v>
      </c>
      <c r="AD17" s="21" t="s">
        <v>59</v>
      </c>
      <c r="AE17" s="21" t="s">
        <v>60</v>
      </c>
      <c r="AG17" s="22">
        <f t="shared" si="9"/>
        <v>16</v>
      </c>
      <c r="AH17" t="str">
        <f t="shared" si="10"/>
        <v/>
      </c>
      <c r="AI17" t="str">
        <f t="shared" si="11"/>
        <v/>
      </c>
    </row>
    <row r="18" spans="1:35" ht="18" customHeight="1" thickBot="1">
      <c r="A18" s="9" t="s">
        <v>15</v>
      </c>
      <c r="B18" s="23">
        <f t="shared" si="0"/>
        <v>6</v>
      </c>
      <c r="C18" s="24">
        <f t="shared" si="1"/>
        <v>13</v>
      </c>
      <c r="D18" s="25">
        <f t="shared" si="2"/>
        <v>-7</v>
      </c>
      <c r="E18" s="26">
        <f t="shared" si="3"/>
        <v>0</v>
      </c>
      <c r="F18" s="27">
        <v>16</v>
      </c>
      <c r="H18" s="32" t="s">
        <v>61</v>
      </c>
      <c r="I18" s="30">
        <v>2</v>
      </c>
      <c r="J18" s="30">
        <f>I17</f>
        <v>13</v>
      </c>
      <c r="K18" s="31">
        <f t="shared" si="4"/>
        <v>0</v>
      </c>
      <c r="L18" s="29"/>
      <c r="M18" s="30"/>
      <c r="N18" s="30">
        <f>M17</f>
        <v>0</v>
      </c>
      <c r="O18" s="31">
        <f t="shared" si="5"/>
        <v>0</v>
      </c>
      <c r="P18" s="32"/>
      <c r="Q18" s="30"/>
      <c r="R18" s="30">
        <f>Q17</f>
        <v>0</v>
      </c>
      <c r="S18" s="31">
        <f t="shared" si="6"/>
        <v>0</v>
      </c>
      <c r="T18" s="29"/>
      <c r="U18" s="30"/>
      <c r="V18" s="30">
        <f>U17</f>
        <v>0</v>
      </c>
      <c r="W18" s="31">
        <f t="shared" si="7"/>
        <v>0</v>
      </c>
      <c r="X18" s="32"/>
      <c r="Y18" s="30"/>
      <c r="Z18" s="30">
        <f>Y17</f>
        <v>0</v>
      </c>
      <c r="AA18" s="31">
        <f t="shared" si="8"/>
        <v>0</v>
      </c>
      <c r="AC18" s="20" t="str">
        <f>IF(AD18="","","Equipe 16")</f>
        <v>Equipe 16</v>
      </c>
      <c r="AD18" s="21" t="s">
        <v>62</v>
      </c>
      <c r="AE18" s="21" t="s">
        <v>63</v>
      </c>
      <c r="AG18" s="22">
        <f t="shared" si="9"/>
        <v>1</v>
      </c>
      <c r="AH18" t="str">
        <f t="shared" si="10"/>
        <v/>
      </c>
      <c r="AI18" t="str">
        <f t="shared" si="11"/>
        <v/>
      </c>
    </row>
    <row r="19" spans="1:35" ht="18" customHeight="1" thickBot="1">
      <c r="A19" s="9" t="s">
        <v>26</v>
      </c>
      <c r="B19" s="23">
        <f t="shared" si="0"/>
        <v>6</v>
      </c>
      <c r="C19" s="24">
        <f t="shared" si="1"/>
        <v>13</v>
      </c>
      <c r="D19" s="25">
        <f t="shared" si="2"/>
        <v>-7</v>
      </c>
      <c r="E19" s="26">
        <f t="shared" si="3"/>
        <v>0</v>
      </c>
      <c r="F19" s="14">
        <v>17</v>
      </c>
      <c r="H19" s="16" t="s">
        <v>51</v>
      </c>
      <c r="I19" s="17">
        <v>11</v>
      </c>
      <c r="J19" s="17">
        <f>I20</f>
        <v>13</v>
      </c>
      <c r="K19" s="18">
        <f t="shared" si="4"/>
        <v>0</v>
      </c>
      <c r="L19" s="19"/>
      <c r="M19" s="17"/>
      <c r="N19" s="17">
        <f>M20</f>
        <v>0</v>
      </c>
      <c r="O19" s="18">
        <f t="shared" si="5"/>
        <v>0</v>
      </c>
      <c r="P19" s="16"/>
      <c r="Q19" s="17"/>
      <c r="R19" s="17">
        <f>Q20</f>
        <v>0</v>
      </c>
      <c r="S19" s="18">
        <f t="shared" si="6"/>
        <v>0</v>
      </c>
      <c r="T19" s="19"/>
      <c r="U19" s="17"/>
      <c r="V19" s="17">
        <f>U20</f>
        <v>0</v>
      </c>
      <c r="W19" s="18">
        <f t="shared" si="7"/>
        <v>0</v>
      </c>
      <c r="X19" s="16"/>
      <c r="Y19" s="17"/>
      <c r="Z19" s="17">
        <f>Y20</f>
        <v>0</v>
      </c>
      <c r="AA19" s="18">
        <f t="shared" si="8"/>
        <v>0</v>
      </c>
      <c r="AC19" s="20" t="str">
        <f>IF(AD19="","","Equipe 17")</f>
        <v>Equipe 17</v>
      </c>
      <c r="AD19" s="21" t="s">
        <v>64</v>
      </c>
      <c r="AE19" s="21" t="s">
        <v>31</v>
      </c>
      <c r="AG19" s="22">
        <f t="shared" si="9"/>
        <v>12</v>
      </c>
      <c r="AH19" t="str">
        <f t="shared" si="10"/>
        <v/>
      </c>
      <c r="AI19" t="str">
        <f t="shared" si="11"/>
        <v/>
      </c>
    </row>
    <row r="20" spans="1:35" ht="18" customHeight="1" thickBot="1">
      <c r="A20" s="9" t="s">
        <v>65</v>
      </c>
      <c r="B20" s="23">
        <f t="shared" si="0"/>
        <v>5</v>
      </c>
      <c r="C20" s="24">
        <f t="shared" si="1"/>
        <v>13</v>
      </c>
      <c r="D20" s="25">
        <f t="shared" si="2"/>
        <v>-8</v>
      </c>
      <c r="E20" s="26">
        <f t="shared" si="3"/>
        <v>0</v>
      </c>
      <c r="F20" s="27">
        <v>18</v>
      </c>
      <c r="H20" s="29" t="s">
        <v>43</v>
      </c>
      <c r="I20" s="30">
        <v>13</v>
      </c>
      <c r="J20" s="30">
        <f>I19</f>
        <v>11</v>
      </c>
      <c r="K20" s="31">
        <f t="shared" si="4"/>
        <v>1</v>
      </c>
      <c r="L20" s="32"/>
      <c r="M20" s="30"/>
      <c r="N20" s="30">
        <f>M19</f>
        <v>0</v>
      </c>
      <c r="O20" s="31">
        <f t="shared" si="5"/>
        <v>0</v>
      </c>
      <c r="P20" s="29"/>
      <c r="Q20" s="30"/>
      <c r="R20" s="30">
        <f>Q19</f>
        <v>0</v>
      </c>
      <c r="S20" s="31">
        <f t="shared" si="6"/>
        <v>0</v>
      </c>
      <c r="T20" s="32"/>
      <c r="U20" s="30"/>
      <c r="V20" s="30">
        <f>U19</f>
        <v>0</v>
      </c>
      <c r="W20" s="31">
        <f t="shared" si="7"/>
        <v>0</v>
      </c>
      <c r="X20" s="29"/>
      <c r="Y20" s="30"/>
      <c r="Z20" s="30">
        <f>Y19</f>
        <v>0</v>
      </c>
      <c r="AA20" s="31">
        <f t="shared" si="8"/>
        <v>0</v>
      </c>
      <c r="AC20" s="20" t="str">
        <f>IF(AD20="","","Equipe 18")</f>
        <v>Equipe 18</v>
      </c>
      <c r="AD20" s="21" t="s">
        <v>66</v>
      </c>
      <c r="AE20" s="21" t="s">
        <v>67</v>
      </c>
      <c r="AG20" s="22">
        <f t="shared" si="9"/>
        <v>20</v>
      </c>
      <c r="AH20" t="str">
        <f t="shared" si="10"/>
        <v/>
      </c>
      <c r="AI20" t="str">
        <f t="shared" si="11"/>
        <v/>
      </c>
    </row>
    <row r="21" spans="1:35" ht="18" customHeight="1" thickBot="1">
      <c r="A21" s="9" t="s">
        <v>61</v>
      </c>
      <c r="B21" s="23">
        <f t="shared" si="0"/>
        <v>2</v>
      </c>
      <c r="C21" s="24">
        <f t="shared" si="1"/>
        <v>13</v>
      </c>
      <c r="D21" s="25">
        <f t="shared" si="2"/>
        <v>-11</v>
      </c>
      <c r="E21" s="26">
        <f t="shared" si="3"/>
        <v>0</v>
      </c>
      <c r="F21" s="14">
        <v>19</v>
      </c>
      <c r="H21" s="19" t="s">
        <v>22</v>
      </c>
      <c r="I21" s="17">
        <v>13</v>
      </c>
      <c r="J21" s="17">
        <f>I22</f>
        <v>5</v>
      </c>
      <c r="K21" s="18">
        <f t="shared" si="4"/>
        <v>1</v>
      </c>
      <c r="L21" s="16"/>
      <c r="M21" s="17"/>
      <c r="N21" s="17">
        <f>M22</f>
        <v>0</v>
      </c>
      <c r="O21" s="18">
        <f t="shared" si="5"/>
        <v>0</v>
      </c>
      <c r="P21" s="19"/>
      <c r="Q21" s="17"/>
      <c r="R21" s="17">
        <f>Q22</f>
        <v>0</v>
      </c>
      <c r="S21" s="18">
        <f t="shared" si="6"/>
        <v>0</v>
      </c>
      <c r="T21" s="16"/>
      <c r="U21" s="17"/>
      <c r="V21" s="17">
        <f>U22</f>
        <v>0</v>
      </c>
      <c r="W21" s="18">
        <f t="shared" si="7"/>
        <v>0</v>
      </c>
      <c r="X21" s="19"/>
      <c r="Y21" s="17"/>
      <c r="Z21" s="17">
        <f>Y22</f>
        <v>0</v>
      </c>
      <c r="AA21" s="18">
        <f t="shared" si="8"/>
        <v>0</v>
      </c>
      <c r="AC21" s="20" t="str">
        <f>IF(AD21="","","Equipe 19")</f>
        <v>Equipe 19</v>
      </c>
      <c r="AD21" s="21" t="s">
        <v>68</v>
      </c>
      <c r="AE21" s="21" t="s">
        <v>69</v>
      </c>
      <c r="AG21" s="22">
        <f t="shared" si="9"/>
        <v>18</v>
      </c>
      <c r="AH21" t="str">
        <f t="shared" si="10"/>
        <v/>
      </c>
      <c r="AI21" t="str">
        <f t="shared" si="11"/>
        <v/>
      </c>
    </row>
    <row r="22" spans="1:35" ht="18" customHeight="1" thickBot="1">
      <c r="A22" s="9" t="s">
        <v>44</v>
      </c>
      <c r="B22" s="23">
        <f t="shared" si="0"/>
        <v>1</v>
      </c>
      <c r="C22" s="24">
        <f t="shared" si="1"/>
        <v>13</v>
      </c>
      <c r="D22" s="25">
        <f t="shared" si="2"/>
        <v>-12</v>
      </c>
      <c r="E22" s="26">
        <f t="shared" si="3"/>
        <v>0</v>
      </c>
      <c r="F22" s="27">
        <v>20</v>
      </c>
      <c r="H22" s="32" t="s">
        <v>65</v>
      </c>
      <c r="I22" s="30">
        <v>5</v>
      </c>
      <c r="J22" s="30">
        <f>I21</f>
        <v>13</v>
      </c>
      <c r="K22" s="31">
        <f t="shared" si="4"/>
        <v>0</v>
      </c>
      <c r="L22" s="29"/>
      <c r="M22" s="30"/>
      <c r="N22" s="30">
        <f>M21</f>
        <v>0</v>
      </c>
      <c r="O22" s="31">
        <f t="shared" si="5"/>
        <v>0</v>
      </c>
      <c r="P22" s="32"/>
      <c r="Q22" s="30"/>
      <c r="R22" s="30">
        <f>Q21</f>
        <v>0</v>
      </c>
      <c r="S22" s="31">
        <f t="shared" si="6"/>
        <v>0</v>
      </c>
      <c r="T22" s="29"/>
      <c r="U22" s="30"/>
      <c r="V22" s="30">
        <f>U21</f>
        <v>0</v>
      </c>
      <c r="W22" s="31">
        <f t="shared" si="7"/>
        <v>0</v>
      </c>
      <c r="X22" s="32"/>
      <c r="Y22" s="30"/>
      <c r="Z22" s="30">
        <f>Y21</f>
        <v>0</v>
      </c>
      <c r="AA22" s="31">
        <f t="shared" si="8"/>
        <v>0</v>
      </c>
      <c r="AC22" s="20" t="str">
        <f>IF(AD22="","","Equipe 20")</f>
        <v>Equipe 20</v>
      </c>
      <c r="AD22" s="21" t="s">
        <v>70</v>
      </c>
      <c r="AE22" s="21" t="s">
        <v>71</v>
      </c>
      <c r="AG22" s="22">
        <f t="shared" si="9"/>
        <v>5</v>
      </c>
      <c r="AH22" t="str">
        <f t="shared" si="10"/>
        <v/>
      </c>
      <c r="AI22" t="str">
        <f t="shared" si="11"/>
        <v/>
      </c>
    </row>
    <row r="23" spans="1:35" ht="18" customHeight="1" thickBot="1">
      <c r="A23" s="9"/>
      <c r="B23" s="23">
        <f t="shared" si="0"/>
        <v>0</v>
      </c>
      <c r="C23" s="24">
        <f t="shared" si="1"/>
        <v>0</v>
      </c>
      <c r="D23" s="25">
        <f t="shared" si="2"/>
        <v>0</v>
      </c>
      <c r="E23" s="26">
        <f t="shared" si="3"/>
        <v>0</v>
      </c>
      <c r="F23" s="14"/>
      <c r="H23" s="16"/>
      <c r="I23" s="17"/>
      <c r="J23" s="17">
        <f>I24</f>
        <v>0</v>
      </c>
      <c r="K23" s="18">
        <f t="shared" si="4"/>
        <v>0</v>
      </c>
      <c r="L23" s="19"/>
      <c r="M23" s="17"/>
      <c r="N23" s="17">
        <f>M24</f>
        <v>0</v>
      </c>
      <c r="O23" s="18">
        <f t="shared" si="5"/>
        <v>0</v>
      </c>
      <c r="P23" s="16"/>
      <c r="Q23" s="17"/>
      <c r="R23" s="17">
        <f>Q24</f>
        <v>0</v>
      </c>
      <c r="S23" s="18">
        <f t="shared" si="6"/>
        <v>0</v>
      </c>
      <c r="T23" s="19"/>
      <c r="U23" s="17"/>
      <c r="V23" s="17">
        <f>U24</f>
        <v>0</v>
      </c>
      <c r="W23" s="18">
        <f t="shared" si="7"/>
        <v>0</v>
      </c>
      <c r="X23" s="16"/>
      <c r="Y23" s="17"/>
      <c r="Z23" s="17">
        <f>Y24</f>
        <v>0</v>
      </c>
      <c r="AA23" s="18">
        <f t="shared" si="8"/>
        <v>0</v>
      </c>
      <c r="AC23" s="20" t="str">
        <f>IF(AD23="","","Equipe 21")</f>
        <v/>
      </c>
      <c r="AD23" s="21"/>
      <c r="AE23" s="21"/>
    </row>
    <row r="24" spans="1:35" ht="18" customHeight="1" thickBot="1">
      <c r="A24" s="9"/>
      <c r="B24" s="23">
        <f t="shared" si="0"/>
        <v>0</v>
      </c>
      <c r="C24" s="24">
        <f t="shared" si="1"/>
        <v>0</v>
      </c>
      <c r="D24" s="25">
        <f t="shared" si="2"/>
        <v>0</v>
      </c>
      <c r="E24" s="26">
        <f t="shared" si="3"/>
        <v>0</v>
      </c>
      <c r="F24" s="27"/>
      <c r="H24" s="29"/>
      <c r="I24" s="30"/>
      <c r="J24" s="30">
        <f>I23</f>
        <v>0</v>
      </c>
      <c r="K24" s="31">
        <f t="shared" si="4"/>
        <v>0</v>
      </c>
      <c r="L24" s="32"/>
      <c r="M24" s="30"/>
      <c r="N24" s="30">
        <f>M23</f>
        <v>0</v>
      </c>
      <c r="O24" s="31">
        <f t="shared" si="5"/>
        <v>0</v>
      </c>
      <c r="P24" s="29"/>
      <c r="Q24" s="30"/>
      <c r="R24" s="30">
        <f>Q23</f>
        <v>0</v>
      </c>
      <c r="S24" s="31">
        <f t="shared" si="6"/>
        <v>0</v>
      </c>
      <c r="T24" s="32"/>
      <c r="U24" s="30"/>
      <c r="V24" s="30">
        <f>U23</f>
        <v>0</v>
      </c>
      <c r="W24" s="31">
        <f t="shared" si="7"/>
        <v>0</v>
      </c>
      <c r="X24" s="29"/>
      <c r="Y24" s="30"/>
      <c r="Z24" s="30">
        <f>Y23</f>
        <v>0</v>
      </c>
      <c r="AA24" s="31">
        <f t="shared" si="8"/>
        <v>0</v>
      </c>
      <c r="AC24" s="20" t="str">
        <f>IF(AD24="","","Equipe 22")</f>
        <v/>
      </c>
      <c r="AD24" s="21"/>
      <c r="AE24" s="21"/>
    </row>
    <row r="25" spans="1:35" ht="18" customHeight="1" thickBot="1">
      <c r="A25" s="9"/>
      <c r="B25" s="23">
        <f t="shared" si="0"/>
        <v>0</v>
      </c>
      <c r="C25" s="24">
        <f t="shared" si="1"/>
        <v>0</v>
      </c>
      <c r="D25" s="25">
        <f t="shared" si="2"/>
        <v>0</v>
      </c>
      <c r="E25" s="26">
        <f t="shared" si="3"/>
        <v>0</v>
      </c>
      <c r="F25" s="14"/>
      <c r="H25" s="19"/>
      <c r="I25" s="17"/>
      <c r="J25" s="17">
        <f>I26</f>
        <v>0</v>
      </c>
      <c r="K25" s="18">
        <f t="shared" si="4"/>
        <v>0</v>
      </c>
      <c r="L25" s="16"/>
      <c r="M25" s="17"/>
      <c r="N25" s="17">
        <f>M26</f>
        <v>0</v>
      </c>
      <c r="O25" s="18">
        <f t="shared" si="5"/>
        <v>0</v>
      </c>
      <c r="P25" s="19"/>
      <c r="Q25" s="17"/>
      <c r="R25" s="17">
        <f>Q26</f>
        <v>0</v>
      </c>
      <c r="S25" s="18">
        <f t="shared" si="6"/>
        <v>0</v>
      </c>
      <c r="T25" s="16"/>
      <c r="U25" s="17"/>
      <c r="V25" s="17">
        <f>U26</f>
        <v>0</v>
      </c>
      <c r="W25" s="18">
        <f t="shared" si="7"/>
        <v>0</v>
      </c>
      <c r="X25" s="19"/>
      <c r="Y25" s="17"/>
      <c r="Z25" s="17">
        <f>Y26</f>
        <v>0</v>
      </c>
      <c r="AA25" s="18">
        <f t="shared" si="8"/>
        <v>0</v>
      </c>
      <c r="AC25" s="20" t="str">
        <f>IF(AD25="","","Equipe 23")</f>
        <v/>
      </c>
      <c r="AD25" s="21"/>
      <c r="AE25" s="21"/>
    </row>
    <row r="26" spans="1:35" ht="18" customHeight="1" thickBot="1">
      <c r="A26" s="9"/>
      <c r="B26" s="23">
        <f t="shared" si="0"/>
        <v>0</v>
      </c>
      <c r="C26" s="24">
        <f t="shared" si="1"/>
        <v>0</v>
      </c>
      <c r="D26" s="25">
        <f t="shared" si="2"/>
        <v>0</v>
      </c>
      <c r="E26" s="26">
        <f t="shared" si="3"/>
        <v>0</v>
      </c>
      <c r="F26" s="27"/>
      <c r="H26" s="32"/>
      <c r="I26" s="30"/>
      <c r="J26" s="30">
        <f>I25</f>
        <v>0</v>
      </c>
      <c r="K26" s="31">
        <f t="shared" si="4"/>
        <v>0</v>
      </c>
      <c r="L26" s="29"/>
      <c r="M26" s="30"/>
      <c r="N26" s="30">
        <f>M25</f>
        <v>0</v>
      </c>
      <c r="O26" s="31">
        <f t="shared" si="5"/>
        <v>0</v>
      </c>
      <c r="P26" s="32"/>
      <c r="Q26" s="30"/>
      <c r="R26" s="30">
        <f>Q25</f>
        <v>0</v>
      </c>
      <c r="S26" s="31">
        <f t="shared" si="6"/>
        <v>0</v>
      </c>
      <c r="T26" s="29"/>
      <c r="U26" s="30"/>
      <c r="V26" s="30">
        <f>U25</f>
        <v>0</v>
      </c>
      <c r="W26" s="31">
        <f t="shared" si="7"/>
        <v>0</v>
      </c>
      <c r="X26" s="32"/>
      <c r="Y26" s="30"/>
      <c r="Z26" s="30">
        <f>Y25</f>
        <v>0</v>
      </c>
      <c r="AA26" s="31">
        <f t="shared" si="8"/>
        <v>0</v>
      </c>
      <c r="AC26" s="20" t="str">
        <f>IF(AD26="","","Equipe 24")</f>
        <v/>
      </c>
      <c r="AD26" s="21"/>
      <c r="AE26" s="21"/>
    </row>
    <row r="27" spans="1:35" ht="18" customHeight="1" thickBot="1">
      <c r="A27" s="9"/>
      <c r="B27" s="23">
        <f t="shared" si="0"/>
        <v>0</v>
      </c>
      <c r="C27" s="24">
        <f t="shared" si="1"/>
        <v>0</v>
      </c>
      <c r="D27" s="25">
        <f t="shared" si="2"/>
        <v>0</v>
      </c>
      <c r="E27" s="26">
        <f t="shared" si="3"/>
        <v>0</v>
      </c>
      <c r="F27" s="27"/>
      <c r="H27" s="16"/>
      <c r="I27" s="17"/>
      <c r="J27" s="17">
        <f>I28</f>
        <v>0</v>
      </c>
      <c r="K27" s="18">
        <f t="shared" si="4"/>
        <v>0</v>
      </c>
      <c r="L27" s="19"/>
      <c r="M27" s="17"/>
      <c r="N27" s="17">
        <f>M28</f>
        <v>0</v>
      </c>
      <c r="O27" s="18">
        <f t="shared" si="5"/>
        <v>0</v>
      </c>
      <c r="P27" s="16"/>
      <c r="Q27" s="17"/>
      <c r="R27" s="17">
        <f>Q28</f>
        <v>0</v>
      </c>
      <c r="S27" s="18">
        <f t="shared" si="6"/>
        <v>0</v>
      </c>
      <c r="T27" s="19"/>
      <c r="U27" s="17"/>
      <c r="V27" s="17">
        <f>U28</f>
        <v>0</v>
      </c>
      <c r="W27" s="18">
        <f t="shared" si="7"/>
        <v>0</v>
      </c>
      <c r="X27" s="16"/>
      <c r="Y27" s="17"/>
      <c r="Z27" s="17">
        <f>Y28</f>
        <v>0</v>
      </c>
      <c r="AA27" s="18">
        <f t="shared" si="8"/>
        <v>0</v>
      </c>
      <c r="AC27" s="20" t="str">
        <f>IF(AD27="","","Equipe 25")</f>
        <v/>
      </c>
      <c r="AD27" s="21"/>
      <c r="AE27" s="21"/>
    </row>
    <row r="28" spans="1:35" ht="18" customHeight="1" thickBot="1">
      <c r="A28" s="9"/>
      <c r="B28" s="23">
        <f t="shared" si="0"/>
        <v>0</v>
      </c>
      <c r="C28" s="24">
        <f t="shared" si="1"/>
        <v>0</v>
      </c>
      <c r="D28" s="25">
        <f t="shared" si="2"/>
        <v>0</v>
      </c>
      <c r="E28" s="26">
        <f t="shared" si="3"/>
        <v>0</v>
      </c>
      <c r="F28" s="27"/>
      <c r="H28" s="29"/>
      <c r="I28" s="30"/>
      <c r="J28" s="30">
        <f>I27</f>
        <v>0</v>
      </c>
      <c r="K28" s="31">
        <f t="shared" si="4"/>
        <v>0</v>
      </c>
      <c r="L28" s="32"/>
      <c r="M28" s="30"/>
      <c r="N28" s="30">
        <f>M27</f>
        <v>0</v>
      </c>
      <c r="O28" s="31">
        <f t="shared" si="5"/>
        <v>0</v>
      </c>
      <c r="P28" s="29"/>
      <c r="Q28" s="30"/>
      <c r="R28" s="30">
        <f>Q27</f>
        <v>0</v>
      </c>
      <c r="S28" s="31">
        <f t="shared" si="6"/>
        <v>0</v>
      </c>
      <c r="T28" s="32"/>
      <c r="U28" s="30"/>
      <c r="V28" s="30">
        <f>U27</f>
        <v>0</v>
      </c>
      <c r="W28" s="31">
        <f t="shared" si="7"/>
        <v>0</v>
      </c>
      <c r="X28" s="29"/>
      <c r="Y28" s="30"/>
      <c r="Z28" s="30">
        <f>Y27</f>
        <v>0</v>
      </c>
      <c r="AA28" s="31">
        <f t="shared" si="8"/>
        <v>0</v>
      </c>
      <c r="AC28" s="20" t="str">
        <f>IF(AD28="","","Equipe 26")</f>
        <v/>
      </c>
      <c r="AD28" s="21"/>
      <c r="AE28" s="21"/>
    </row>
    <row r="29" spans="1:35" ht="18" customHeight="1" thickBot="1">
      <c r="A29" s="9"/>
      <c r="B29" s="23">
        <f t="shared" si="0"/>
        <v>0</v>
      </c>
      <c r="C29" s="24">
        <f t="shared" si="1"/>
        <v>0</v>
      </c>
      <c r="D29" s="25">
        <f t="shared" si="2"/>
        <v>0</v>
      </c>
      <c r="E29" s="26">
        <f t="shared" si="3"/>
        <v>0</v>
      </c>
      <c r="F29" s="27"/>
      <c r="H29" s="19"/>
      <c r="I29" s="17"/>
      <c r="J29" s="17">
        <f>I30</f>
        <v>0</v>
      </c>
      <c r="K29" s="18">
        <f t="shared" si="4"/>
        <v>0</v>
      </c>
      <c r="L29" s="16"/>
      <c r="M29" s="17"/>
      <c r="N29" s="17">
        <f>M30</f>
        <v>0</v>
      </c>
      <c r="O29" s="18">
        <f t="shared" si="5"/>
        <v>0</v>
      </c>
      <c r="P29" s="19"/>
      <c r="Q29" s="17"/>
      <c r="R29" s="17">
        <f>Q30</f>
        <v>0</v>
      </c>
      <c r="S29" s="18">
        <f t="shared" si="6"/>
        <v>0</v>
      </c>
      <c r="T29" s="16"/>
      <c r="U29" s="17"/>
      <c r="V29" s="17">
        <f>U30</f>
        <v>0</v>
      </c>
      <c r="W29" s="18">
        <f t="shared" si="7"/>
        <v>0</v>
      </c>
      <c r="X29" s="19"/>
      <c r="Y29" s="17"/>
      <c r="Z29" s="17">
        <f>Y30</f>
        <v>0</v>
      </c>
      <c r="AA29" s="18">
        <f t="shared" si="8"/>
        <v>0</v>
      </c>
      <c r="AC29" s="20" t="str">
        <f>IF(AD29="","","Equipe 27")</f>
        <v/>
      </c>
      <c r="AD29" s="21"/>
      <c r="AE29" s="21"/>
    </row>
    <row r="30" spans="1:35" ht="18" customHeight="1" thickBot="1">
      <c r="A30" s="9"/>
      <c r="B30" s="23">
        <f t="shared" si="0"/>
        <v>0</v>
      </c>
      <c r="C30" s="24">
        <f t="shared" si="1"/>
        <v>0</v>
      </c>
      <c r="D30" s="25">
        <f t="shared" si="2"/>
        <v>0</v>
      </c>
      <c r="E30" s="26">
        <f t="shared" si="3"/>
        <v>0</v>
      </c>
      <c r="F30" s="27"/>
      <c r="H30" s="32"/>
      <c r="I30" s="30"/>
      <c r="J30" s="30">
        <f>I29</f>
        <v>0</v>
      </c>
      <c r="K30" s="31">
        <f t="shared" si="4"/>
        <v>0</v>
      </c>
      <c r="L30" s="29"/>
      <c r="M30" s="30"/>
      <c r="N30" s="30">
        <f>M29</f>
        <v>0</v>
      </c>
      <c r="O30" s="31">
        <f t="shared" si="5"/>
        <v>0</v>
      </c>
      <c r="P30" s="32"/>
      <c r="Q30" s="30"/>
      <c r="R30" s="30">
        <f>Q29</f>
        <v>0</v>
      </c>
      <c r="S30" s="31">
        <f t="shared" si="6"/>
        <v>0</v>
      </c>
      <c r="T30" s="29"/>
      <c r="U30" s="30"/>
      <c r="V30" s="30">
        <f>U29</f>
        <v>0</v>
      </c>
      <c r="W30" s="31">
        <f t="shared" si="7"/>
        <v>0</v>
      </c>
      <c r="X30" s="32"/>
      <c r="Y30" s="30"/>
      <c r="Z30" s="30">
        <f>Y29</f>
        <v>0</v>
      </c>
      <c r="AA30" s="31">
        <f t="shared" si="8"/>
        <v>0</v>
      </c>
      <c r="AC30" s="20" t="str">
        <f>IF(AD30="","","Equipe 28")</f>
        <v/>
      </c>
      <c r="AD30" s="21"/>
      <c r="AE30" s="21"/>
    </row>
    <row r="31" spans="1:35" ht="18" customHeight="1" thickBot="1">
      <c r="A31" s="9"/>
      <c r="B31" s="23">
        <f t="shared" si="0"/>
        <v>0</v>
      </c>
      <c r="C31" s="24">
        <f t="shared" si="1"/>
        <v>0</v>
      </c>
      <c r="D31" s="25">
        <f t="shared" si="2"/>
        <v>0</v>
      </c>
      <c r="E31" s="26">
        <f t="shared" si="3"/>
        <v>0</v>
      </c>
      <c r="F31" s="27"/>
      <c r="H31" s="16"/>
      <c r="I31" s="17"/>
      <c r="J31" s="17">
        <f>I32</f>
        <v>0</v>
      </c>
      <c r="K31" s="18">
        <f t="shared" si="4"/>
        <v>0</v>
      </c>
      <c r="L31" s="19"/>
      <c r="M31" s="17"/>
      <c r="N31" s="17">
        <f>M32</f>
        <v>0</v>
      </c>
      <c r="O31" s="18">
        <f t="shared" si="5"/>
        <v>0</v>
      </c>
      <c r="P31" s="16"/>
      <c r="Q31" s="17"/>
      <c r="R31" s="17">
        <f>Q32</f>
        <v>0</v>
      </c>
      <c r="S31" s="18">
        <f t="shared" si="6"/>
        <v>0</v>
      </c>
      <c r="T31" s="19"/>
      <c r="U31" s="17"/>
      <c r="V31" s="17">
        <f>U32</f>
        <v>0</v>
      </c>
      <c r="W31" s="18">
        <f t="shared" si="7"/>
        <v>0</v>
      </c>
      <c r="X31" s="16"/>
      <c r="Y31" s="17"/>
      <c r="Z31" s="17">
        <f>Y32</f>
        <v>0</v>
      </c>
      <c r="AA31" s="18">
        <f t="shared" si="8"/>
        <v>0</v>
      </c>
      <c r="AC31" s="20" t="str">
        <f>IF(AD31="","","Equipe 29")</f>
        <v/>
      </c>
      <c r="AD31" s="21"/>
      <c r="AE31" s="21"/>
    </row>
    <row r="32" spans="1:35" ht="18" customHeight="1" thickBot="1">
      <c r="A32" s="9"/>
      <c r="B32" s="23">
        <f t="shared" si="0"/>
        <v>0</v>
      </c>
      <c r="C32" s="24">
        <f t="shared" si="1"/>
        <v>0</v>
      </c>
      <c r="D32" s="25">
        <f t="shared" si="2"/>
        <v>0</v>
      </c>
      <c r="E32" s="26">
        <f t="shared" si="3"/>
        <v>0</v>
      </c>
      <c r="F32" s="27"/>
      <c r="H32" s="29"/>
      <c r="I32" s="30"/>
      <c r="J32" s="30">
        <f>I31</f>
        <v>0</v>
      </c>
      <c r="K32" s="31">
        <f t="shared" si="4"/>
        <v>0</v>
      </c>
      <c r="L32" s="32"/>
      <c r="M32" s="30"/>
      <c r="N32" s="30">
        <f>M31</f>
        <v>0</v>
      </c>
      <c r="O32" s="31">
        <f t="shared" si="5"/>
        <v>0</v>
      </c>
      <c r="P32" s="29"/>
      <c r="Q32" s="30"/>
      <c r="R32" s="30">
        <f>Q31</f>
        <v>0</v>
      </c>
      <c r="S32" s="31">
        <f t="shared" si="6"/>
        <v>0</v>
      </c>
      <c r="T32" s="32"/>
      <c r="U32" s="30"/>
      <c r="V32" s="30">
        <f>U31</f>
        <v>0</v>
      </c>
      <c r="W32" s="31">
        <f t="shared" si="7"/>
        <v>0</v>
      </c>
      <c r="X32" s="29"/>
      <c r="Y32" s="30"/>
      <c r="Z32" s="30">
        <f>Y31</f>
        <v>0</v>
      </c>
      <c r="AA32" s="31">
        <f t="shared" si="8"/>
        <v>0</v>
      </c>
      <c r="AC32" s="20" t="str">
        <f>IF(AD32="","","Equipe 30")</f>
        <v/>
      </c>
      <c r="AD32" s="21"/>
      <c r="AE32" s="21"/>
    </row>
    <row r="33" spans="1:31" ht="18" customHeight="1" thickBot="1">
      <c r="A33" s="9"/>
      <c r="B33" s="23">
        <f t="shared" si="0"/>
        <v>0</v>
      </c>
      <c r="C33" s="24">
        <f t="shared" si="1"/>
        <v>0</v>
      </c>
      <c r="D33" s="25">
        <f t="shared" si="2"/>
        <v>0</v>
      </c>
      <c r="E33" s="26">
        <f t="shared" si="3"/>
        <v>0</v>
      </c>
      <c r="F33" s="27"/>
      <c r="H33" s="19"/>
      <c r="I33" s="17"/>
      <c r="J33" s="17">
        <f>I34</f>
        <v>0</v>
      </c>
      <c r="K33" s="18">
        <f t="shared" si="4"/>
        <v>0</v>
      </c>
      <c r="L33" s="16"/>
      <c r="M33" s="17"/>
      <c r="N33" s="17">
        <f>M34</f>
        <v>0</v>
      </c>
      <c r="O33" s="18">
        <f t="shared" si="5"/>
        <v>0</v>
      </c>
      <c r="P33" s="19"/>
      <c r="Q33" s="17"/>
      <c r="R33" s="17">
        <f>Q34</f>
        <v>0</v>
      </c>
      <c r="S33" s="18">
        <f t="shared" si="6"/>
        <v>0</v>
      </c>
      <c r="T33" s="16"/>
      <c r="U33" s="17"/>
      <c r="V33" s="17">
        <f>U34</f>
        <v>0</v>
      </c>
      <c r="W33" s="18">
        <f t="shared" si="7"/>
        <v>0</v>
      </c>
      <c r="X33" s="19"/>
      <c r="Y33" s="17"/>
      <c r="Z33" s="17">
        <f>Y34</f>
        <v>0</v>
      </c>
      <c r="AA33" s="18">
        <f t="shared" si="8"/>
        <v>0</v>
      </c>
      <c r="AC33" s="20" t="str">
        <f>IF(AD33="","","Equipe 31")</f>
        <v/>
      </c>
      <c r="AD33" s="21"/>
      <c r="AE33" s="21"/>
    </row>
    <row r="34" spans="1:31" ht="18" customHeight="1" thickBot="1">
      <c r="A34" s="9"/>
      <c r="B34" s="23">
        <f t="shared" si="0"/>
        <v>0</v>
      </c>
      <c r="C34" s="24">
        <f t="shared" si="1"/>
        <v>0</v>
      </c>
      <c r="D34" s="25">
        <f t="shared" si="2"/>
        <v>0</v>
      </c>
      <c r="E34" s="26">
        <f t="shared" si="3"/>
        <v>0</v>
      </c>
      <c r="F34" s="27"/>
      <c r="H34" s="32"/>
      <c r="I34" s="30"/>
      <c r="J34" s="30">
        <f>I33</f>
        <v>0</v>
      </c>
      <c r="K34" s="31">
        <f t="shared" si="4"/>
        <v>0</v>
      </c>
      <c r="L34" s="29"/>
      <c r="M34" s="30"/>
      <c r="N34" s="30">
        <f>M33</f>
        <v>0</v>
      </c>
      <c r="O34" s="31">
        <f t="shared" si="5"/>
        <v>0</v>
      </c>
      <c r="P34" s="32"/>
      <c r="Q34" s="30"/>
      <c r="R34" s="30">
        <f>Q33</f>
        <v>0</v>
      </c>
      <c r="S34" s="31">
        <f t="shared" si="6"/>
        <v>0</v>
      </c>
      <c r="T34" s="29"/>
      <c r="U34" s="30"/>
      <c r="V34" s="30">
        <f>U33</f>
        <v>0</v>
      </c>
      <c r="W34" s="31">
        <f t="shared" si="7"/>
        <v>0</v>
      </c>
      <c r="X34" s="32"/>
      <c r="Y34" s="30"/>
      <c r="Z34" s="30">
        <f>Y33</f>
        <v>0</v>
      </c>
      <c r="AA34" s="31">
        <f t="shared" si="8"/>
        <v>0</v>
      </c>
      <c r="AC34" s="20" t="str">
        <f>IF(AD34="","","Equipe 32")</f>
        <v/>
      </c>
      <c r="AD34" s="21"/>
      <c r="AE34" s="21"/>
    </row>
    <row r="35" spans="1:31" ht="18" customHeight="1" thickBot="1">
      <c r="A35" s="9"/>
      <c r="B35" s="23">
        <f t="shared" si="0"/>
        <v>0</v>
      </c>
      <c r="C35" s="24">
        <f t="shared" si="1"/>
        <v>0</v>
      </c>
      <c r="D35" s="25">
        <f t="shared" si="2"/>
        <v>0</v>
      </c>
      <c r="E35" s="26">
        <f t="shared" si="3"/>
        <v>0</v>
      </c>
      <c r="F35" s="27"/>
      <c r="H35" s="16"/>
      <c r="I35" s="17"/>
      <c r="J35" s="17">
        <f>I36</f>
        <v>0</v>
      </c>
      <c r="K35" s="18">
        <f t="shared" si="4"/>
        <v>0</v>
      </c>
      <c r="L35" s="19"/>
      <c r="M35" s="17"/>
      <c r="N35" s="17">
        <f>M36</f>
        <v>0</v>
      </c>
      <c r="O35" s="18">
        <f t="shared" si="5"/>
        <v>0</v>
      </c>
      <c r="P35" s="16"/>
      <c r="Q35" s="17"/>
      <c r="R35" s="17">
        <f>Q36</f>
        <v>0</v>
      </c>
      <c r="S35" s="18">
        <f t="shared" si="6"/>
        <v>0</v>
      </c>
      <c r="T35" s="19"/>
      <c r="U35" s="17"/>
      <c r="V35" s="17">
        <f>U36</f>
        <v>0</v>
      </c>
      <c r="W35" s="18">
        <f t="shared" si="7"/>
        <v>0</v>
      </c>
      <c r="X35" s="16"/>
      <c r="Y35" s="17"/>
      <c r="Z35" s="17">
        <f>Y36</f>
        <v>0</v>
      </c>
      <c r="AA35" s="18">
        <f t="shared" si="8"/>
        <v>0</v>
      </c>
      <c r="AC35" s="20" t="str">
        <f>IF(AD35="","","Equipe 33")</f>
        <v/>
      </c>
      <c r="AD35" s="21"/>
      <c r="AE35" s="21"/>
    </row>
    <row r="36" spans="1:31" ht="18" customHeight="1" thickBot="1">
      <c r="A36" s="9"/>
      <c r="B36" s="23">
        <f t="shared" si="0"/>
        <v>0</v>
      </c>
      <c r="C36" s="24">
        <f t="shared" si="1"/>
        <v>0</v>
      </c>
      <c r="D36" s="25">
        <f t="shared" si="2"/>
        <v>0</v>
      </c>
      <c r="E36" s="26">
        <f t="shared" si="3"/>
        <v>0</v>
      </c>
      <c r="F36" s="27"/>
      <c r="H36" s="29"/>
      <c r="I36" s="30"/>
      <c r="J36" s="30">
        <f>I35</f>
        <v>0</v>
      </c>
      <c r="K36" s="31">
        <f t="shared" si="4"/>
        <v>0</v>
      </c>
      <c r="L36" s="32"/>
      <c r="M36" s="30"/>
      <c r="N36" s="30">
        <f>M35</f>
        <v>0</v>
      </c>
      <c r="O36" s="31">
        <f t="shared" si="5"/>
        <v>0</v>
      </c>
      <c r="P36" s="29"/>
      <c r="Q36" s="30"/>
      <c r="R36" s="30">
        <f>Q35</f>
        <v>0</v>
      </c>
      <c r="S36" s="31">
        <f t="shared" si="6"/>
        <v>0</v>
      </c>
      <c r="T36" s="32"/>
      <c r="U36" s="30"/>
      <c r="V36" s="30">
        <f>U35</f>
        <v>0</v>
      </c>
      <c r="W36" s="31">
        <f t="shared" si="7"/>
        <v>0</v>
      </c>
      <c r="X36" s="29"/>
      <c r="Y36" s="30"/>
      <c r="Z36" s="30">
        <f>Y35</f>
        <v>0</v>
      </c>
      <c r="AA36" s="31">
        <f t="shared" si="8"/>
        <v>0</v>
      </c>
      <c r="AC36" s="20" t="str">
        <f>IF(AD36="","","Equipe 34")</f>
        <v/>
      </c>
      <c r="AD36" s="21"/>
      <c r="AE36" s="21"/>
    </row>
    <row r="37" spans="1:31" ht="18" customHeight="1" thickBot="1">
      <c r="A37" s="9"/>
      <c r="B37" s="23">
        <f t="shared" si="0"/>
        <v>0</v>
      </c>
      <c r="C37" s="24">
        <f t="shared" si="1"/>
        <v>0</v>
      </c>
      <c r="D37" s="25">
        <f t="shared" si="2"/>
        <v>0</v>
      </c>
      <c r="E37" s="26">
        <f t="shared" si="3"/>
        <v>0</v>
      </c>
      <c r="F37" s="27"/>
      <c r="H37" s="19"/>
      <c r="I37" s="17"/>
      <c r="J37" s="17">
        <f>I38</f>
        <v>0</v>
      </c>
      <c r="K37" s="18">
        <f t="shared" si="4"/>
        <v>0</v>
      </c>
      <c r="L37" s="16"/>
      <c r="M37" s="17"/>
      <c r="N37" s="17">
        <f>M38</f>
        <v>0</v>
      </c>
      <c r="O37" s="18">
        <f t="shared" si="5"/>
        <v>0</v>
      </c>
      <c r="P37" s="19"/>
      <c r="Q37" s="17"/>
      <c r="R37" s="17">
        <f>Q38</f>
        <v>0</v>
      </c>
      <c r="S37" s="18">
        <f t="shared" si="6"/>
        <v>0</v>
      </c>
      <c r="T37" s="16"/>
      <c r="U37" s="17"/>
      <c r="V37" s="17">
        <f>U38</f>
        <v>0</v>
      </c>
      <c r="W37" s="18">
        <f t="shared" si="7"/>
        <v>0</v>
      </c>
      <c r="X37" s="19"/>
      <c r="Y37" s="17"/>
      <c r="Z37" s="17">
        <f>Y38</f>
        <v>0</v>
      </c>
      <c r="AA37" s="18">
        <f t="shared" si="8"/>
        <v>0</v>
      </c>
      <c r="AC37" s="20" t="str">
        <f>IF(AD37="","","Equipe 35")</f>
        <v/>
      </c>
      <c r="AD37" s="21"/>
      <c r="AE37" s="21"/>
    </row>
    <row r="38" spans="1:31" ht="18" customHeight="1" thickBot="1">
      <c r="A38" s="9"/>
      <c r="B38" s="23">
        <f t="shared" si="0"/>
        <v>0</v>
      </c>
      <c r="C38" s="24">
        <f t="shared" si="1"/>
        <v>0</v>
      </c>
      <c r="D38" s="25">
        <f t="shared" si="2"/>
        <v>0</v>
      </c>
      <c r="E38" s="26">
        <f t="shared" si="3"/>
        <v>0</v>
      </c>
      <c r="F38" s="27"/>
      <c r="H38" s="32"/>
      <c r="I38" s="30"/>
      <c r="J38" s="30">
        <f>I37</f>
        <v>0</v>
      </c>
      <c r="K38" s="31">
        <f t="shared" si="4"/>
        <v>0</v>
      </c>
      <c r="L38" s="29"/>
      <c r="M38" s="30"/>
      <c r="N38" s="30">
        <f>M37</f>
        <v>0</v>
      </c>
      <c r="O38" s="31">
        <f t="shared" si="5"/>
        <v>0</v>
      </c>
      <c r="P38" s="32"/>
      <c r="Q38" s="30"/>
      <c r="R38" s="30">
        <f>Q37</f>
        <v>0</v>
      </c>
      <c r="S38" s="31">
        <f t="shared" si="6"/>
        <v>0</v>
      </c>
      <c r="T38" s="29"/>
      <c r="U38" s="30"/>
      <c r="V38" s="30">
        <f>U37</f>
        <v>0</v>
      </c>
      <c r="W38" s="31">
        <f t="shared" si="7"/>
        <v>0</v>
      </c>
      <c r="X38" s="32"/>
      <c r="Y38" s="30"/>
      <c r="Z38" s="30">
        <f>Y37</f>
        <v>0</v>
      </c>
      <c r="AA38" s="31">
        <f t="shared" si="8"/>
        <v>0</v>
      </c>
      <c r="AC38" s="20" t="str">
        <f>IF(AD38="","","Equipe 36")</f>
        <v/>
      </c>
      <c r="AD38" s="21"/>
      <c r="AE38" s="21"/>
    </row>
    <row r="39" spans="1:31" ht="18" customHeight="1" thickBot="1">
      <c r="A39" s="9"/>
      <c r="B39" s="23">
        <f t="shared" si="0"/>
        <v>0</v>
      </c>
      <c r="C39" s="24">
        <f t="shared" si="1"/>
        <v>0</v>
      </c>
      <c r="D39" s="25">
        <f t="shared" si="2"/>
        <v>0</v>
      </c>
      <c r="E39" s="26">
        <f t="shared" si="3"/>
        <v>0</v>
      </c>
      <c r="F39" s="27"/>
      <c r="H39" s="16"/>
      <c r="I39" s="17"/>
      <c r="J39" s="17">
        <f>I40</f>
        <v>0</v>
      </c>
      <c r="K39" s="18">
        <f t="shared" si="4"/>
        <v>0</v>
      </c>
      <c r="L39" s="19"/>
      <c r="M39" s="17"/>
      <c r="N39" s="17">
        <f>M40</f>
        <v>0</v>
      </c>
      <c r="O39" s="18">
        <f t="shared" si="5"/>
        <v>0</v>
      </c>
      <c r="P39" s="16"/>
      <c r="Q39" s="17"/>
      <c r="R39" s="17">
        <f>Q40</f>
        <v>0</v>
      </c>
      <c r="S39" s="18">
        <f t="shared" si="6"/>
        <v>0</v>
      </c>
      <c r="T39" s="19"/>
      <c r="U39" s="17"/>
      <c r="V39" s="17">
        <f>U40</f>
        <v>0</v>
      </c>
      <c r="W39" s="18">
        <f t="shared" si="7"/>
        <v>0</v>
      </c>
      <c r="X39" s="16"/>
      <c r="Y39" s="17"/>
      <c r="Z39" s="17">
        <f>Y40</f>
        <v>0</v>
      </c>
      <c r="AA39" s="18">
        <f t="shared" si="8"/>
        <v>0</v>
      </c>
      <c r="AC39" s="20" t="str">
        <f>IF(AD39="","","Equipe 37")</f>
        <v/>
      </c>
      <c r="AD39" s="21"/>
      <c r="AE39" s="21"/>
    </row>
    <row r="40" spans="1:31" ht="18" customHeight="1" thickBot="1">
      <c r="A40" s="9"/>
      <c r="B40" s="23">
        <f t="shared" si="0"/>
        <v>0</v>
      </c>
      <c r="C40" s="24">
        <f t="shared" si="1"/>
        <v>0</v>
      </c>
      <c r="D40" s="25">
        <f t="shared" si="2"/>
        <v>0</v>
      </c>
      <c r="E40" s="26">
        <f t="shared" si="3"/>
        <v>0</v>
      </c>
      <c r="F40" s="27"/>
      <c r="H40" s="29"/>
      <c r="I40" s="30"/>
      <c r="J40" s="30">
        <f>I39</f>
        <v>0</v>
      </c>
      <c r="K40" s="31">
        <f t="shared" si="4"/>
        <v>0</v>
      </c>
      <c r="L40" s="32"/>
      <c r="M40" s="30"/>
      <c r="N40" s="30">
        <f>M39</f>
        <v>0</v>
      </c>
      <c r="O40" s="31">
        <f t="shared" si="5"/>
        <v>0</v>
      </c>
      <c r="P40" s="29"/>
      <c r="Q40" s="30"/>
      <c r="R40" s="30">
        <f>Q39</f>
        <v>0</v>
      </c>
      <c r="S40" s="31">
        <f t="shared" si="6"/>
        <v>0</v>
      </c>
      <c r="T40" s="32"/>
      <c r="U40" s="30"/>
      <c r="V40" s="30">
        <f>U39</f>
        <v>0</v>
      </c>
      <c r="W40" s="31">
        <f t="shared" si="7"/>
        <v>0</v>
      </c>
      <c r="X40" s="29"/>
      <c r="Y40" s="30"/>
      <c r="Z40" s="30">
        <f>Y39</f>
        <v>0</v>
      </c>
      <c r="AA40" s="31">
        <f t="shared" si="8"/>
        <v>0</v>
      </c>
      <c r="AC40" s="20" t="str">
        <f>IF(AD40="","","Equipe 38")</f>
        <v/>
      </c>
      <c r="AD40" s="21"/>
      <c r="AE40" s="21"/>
    </row>
    <row r="41" spans="1:31" ht="18" customHeight="1" thickBot="1">
      <c r="A41" s="9"/>
      <c r="B41" s="23">
        <f t="shared" si="0"/>
        <v>0</v>
      </c>
      <c r="C41" s="24">
        <f t="shared" si="1"/>
        <v>0</v>
      </c>
      <c r="D41" s="25">
        <f t="shared" si="2"/>
        <v>0</v>
      </c>
      <c r="E41" s="26">
        <f t="shared" si="3"/>
        <v>0</v>
      </c>
      <c r="F41" s="27"/>
      <c r="H41" s="19"/>
      <c r="I41" s="17"/>
      <c r="J41" s="17">
        <f>I42</f>
        <v>0</v>
      </c>
      <c r="K41" s="18">
        <f t="shared" si="4"/>
        <v>0</v>
      </c>
      <c r="L41" s="16"/>
      <c r="M41" s="17"/>
      <c r="N41" s="17">
        <f>M42</f>
        <v>0</v>
      </c>
      <c r="O41" s="18">
        <f t="shared" si="5"/>
        <v>0</v>
      </c>
      <c r="P41" s="19"/>
      <c r="Q41" s="17"/>
      <c r="R41" s="17">
        <f>Q42</f>
        <v>0</v>
      </c>
      <c r="S41" s="18">
        <f t="shared" si="6"/>
        <v>0</v>
      </c>
      <c r="T41" s="16"/>
      <c r="U41" s="17"/>
      <c r="V41" s="17">
        <f>U42</f>
        <v>0</v>
      </c>
      <c r="W41" s="18">
        <f t="shared" si="7"/>
        <v>0</v>
      </c>
      <c r="X41" s="19"/>
      <c r="Y41" s="17"/>
      <c r="Z41" s="17">
        <f>Y42</f>
        <v>0</v>
      </c>
      <c r="AA41" s="18">
        <f t="shared" si="8"/>
        <v>0</v>
      </c>
      <c r="AC41" s="20" t="str">
        <f>IF(AD41="","","Equipe 39")</f>
        <v/>
      </c>
      <c r="AD41" s="21"/>
      <c r="AE41" s="21"/>
    </row>
    <row r="42" spans="1:31" ht="18" customHeight="1" thickBot="1">
      <c r="A42" s="9"/>
      <c r="B42" s="23">
        <f t="shared" si="0"/>
        <v>0</v>
      </c>
      <c r="C42" s="24">
        <f t="shared" si="1"/>
        <v>0</v>
      </c>
      <c r="D42" s="25">
        <f t="shared" si="2"/>
        <v>0</v>
      </c>
      <c r="E42" s="26">
        <f t="shared" si="3"/>
        <v>0</v>
      </c>
      <c r="F42" s="27"/>
      <c r="H42" s="32"/>
      <c r="I42" s="30"/>
      <c r="J42" s="30">
        <f>I41</f>
        <v>0</v>
      </c>
      <c r="K42" s="31">
        <f t="shared" si="4"/>
        <v>0</v>
      </c>
      <c r="L42" s="29"/>
      <c r="M42" s="30"/>
      <c r="N42" s="30">
        <f>M41</f>
        <v>0</v>
      </c>
      <c r="O42" s="31">
        <f t="shared" si="5"/>
        <v>0</v>
      </c>
      <c r="P42" s="32"/>
      <c r="Q42" s="30"/>
      <c r="R42" s="30">
        <f>Q41</f>
        <v>0</v>
      </c>
      <c r="S42" s="31">
        <f t="shared" si="6"/>
        <v>0</v>
      </c>
      <c r="T42" s="29"/>
      <c r="U42" s="30"/>
      <c r="V42" s="30">
        <f>U41</f>
        <v>0</v>
      </c>
      <c r="W42" s="31">
        <f t="shared" si="7"/>
        <v>0</v>
      </c>
      <c r="X42" s="32"/>
      <c r="Y42" s="30"/>
      <c r="Z42" s="30">
        <f>Y41</f>
        <v>0</v>
      </c>
      <c r="AA42" s="31">
        <f t="shared" si="8"/>
        <v>0</v>
      </c>
      <c r="AC42" s="20" t="str">
        <f>IF(AD42="","","Equipe 40")</f>
        <v/>
      </c>
      <c r="AD42" s="21"/>
      <c r="AE42" s="21"/>
    </row>
    <row r="43" spans="1:31" ht="18" customHeight="1" thickBot="1">
      <c r="A43" s="9"/>
      <c r="B43" s="23">
        <f t="shared" si="0"/>
        <v>0</v>
      </c>
      <c r="C43" s="24">
        <f t="shared" si="1"/>
        <v>0</v>
      </c>
      <c r="D43" s="25">
        <f t="shared" si="2"/>
        <v>0</v>
      </c>
      <c r="E43" s="26">
        <f t="shared" si="3"/>
        <v>0</v>
      </c>
      <c r="F43" s="27"/>
      <c r="H43" s="16"/>
      <c r="I43" s="17"/>
      <c r="J43" s="17">
        <f>I44</f>
        <v>0</v>
      </c>
      <c r="K43" s="18">
        <f t="shared" si="4"/>
        <v>0</v>
      </c>
      <c r="L43" s="19"/>
      <c r="M43" s="17"/>
      <c r="N43" s="17">
        <f>M44</f>
        <v>0</v>
      </c>
      <c r="O43" s="18">
        <f t="shared" si="5"/>
        <v>0</v>
      </c>
      <c r="P43" s="16"/>
      <c r="Q43" s="17"/>
      <c r="R43" s="17">
        <f>Q44</f>
        <v>0</v>
      </c>
      <c r="S43" s="18">
        <f t="shared" si="6"/>
        <v>0</v>
      </c>
      <c r="T43" s="19"/>
      <c r="U43" s="17"/>
      <c r="V43" s="17">
        <f>U44</f>
        <v>0</v>
      </c>
      <c r="W43" s="18">
        <f t="shared" si="7"/>
        <v>0</v>
      </c>
      <c r="X43" s="16"/>
      <c r="Y43" s="17"/>
      <c r="Z43" s="17">
        <f>Y44</f>
        <v>0</v>
      </c>
      <c r="AA43" s="18">
        <f t="shared" si="8"/>
        <v>0</v>
      </c>
      <c r="AC43" s="20" t="str">
        <f>IF(AD43="","","Equipe 41")</f>
        <v/>
      </c>
      <c r="AD43" s="21"/>
      <c r="AE43" s="21"/>
    </row>
    <row r="44" spans="1:31" ht="18" customHeight="1" thickBot="1">
      <c r="A44" s="9"/>
      <c r="B44" s="23">
        <f t="shared" si="0"/>
        <v>0</v>
      </c>
      <c r="C44" s="24">
        <f t="shared" si="1"/>
        <v>0</v>
      </c>
      <c r="D44" s="25">
        <f t="shared" si="2"/>
        <v>0</v>
      </c>
      <c r="E44" s="26">
        <f t="shared" si="3"/>
        <v>0</v>
      </c>
      <c r="F44" s="27"/>
      <c r="H44" s="29"/>
      <c r="I44" s="30"/>
      <c r="J44" s="30">
        <f>I43</f>
        <v>0</v>
      </c>
      <c r="K44" s="31">
        <f t="shared" si="4"/>
        <v>0</v>
      </c>
      <c r="L44" s="32"/>
      <c r="M44" s="30"/>
      <c r="N44" s="30">
        <f>M43</f>
        <v>0</v>
      </c>
      <c r="O44" s="31">
        <f t="shared" si="5"/>
        <v>0</v>
      </c>
      <c r="P44" s="29"/>
      <c r="Q44" s="30"/>
      <c r="R44" s="30">
        <f>Q43</f>
        <v>0</v>
      </c>
      <c r="S44" s="31">
        <f t="shared" si="6"/>
        <v>0</v>
      </c>
      <c r="T44" s="32"/>
      <c r="U44" s="30"/>
      <c r="V44" s="30">
        <f>U43</f>
        <v>0</v>
      </c>
      <c r="W44" s="31">
        <f t="shared" si="7"/>
        <v>0</v>
      </c>
      <c r="X44" s="29"/>
      <c r="Y44" s="30"/>
      <c r="Z44" s="30">
        <f>Y43</f>
        <v>0</v>
      </c>
      <c r="AA44" s="31">
        <f t="shared" si="8"/>
        <v>0</v>
      </c>
      <c r="AC44" s="20" t="str">
        <f>IF(AD44="","","Equipe 42")</f>
        <v/>
      </c>
      <c r="AD44" s="21"/>
      <c r="AE44" s="21"/>
    </row>
    <row r="45" spans="1:31" ht="18" customHeight="1" thickBot="1">
      <c r="A45" s="9"/>
      <c r="B45" s="23">
        <f t="shared" si="0"/>
        <v>0</v>
      </c>
      <c r="C45" s="24">
        <f t="shared" si="1"/>
        <v>0</v>
      </c>
      <c r="D45" s="25">
        <f t="shared" si="2"/>
        <v>0</v>
      </c>
      <c r="E45" s="26">
        <f t="shared" si="3"/>
        <v>0</v>
      </c>
      <c r="F45" s="27"/>
      <c r="H45" s="19"/>
      <c r="I45" s="17"/>
      <c r="J45" s="17">
        <f>I46</f>
        <v>0</v>
      </c>
      <c r="K45" s="18">
        <f t="shared" si="4"/>
        <v>0</v>
      </c>
      <c r="L45" s="16"/>
      <c r="M45" s="17"/>
      <c r="N45" s="17">
        <f>M46</f>
        <v>0</v>
      </c>
      <c r="O45" s="18">
        <f t="shared" si="5"/>
        <v>0</v>
      </c>
      <c r="P45" s="19"/>
      <c r="Q45" s="17"/>
      <c r="R45" s="17">
        <f>Q46</f>
        <v>0</v>
      </c>
      <c r="S45" s="18">
        <f t="shared" si="6"/>
        <v>0</v>
      </c>
      <c r="T45" s="16"/>
      <c r="U45" s="17"/>
      <c r="V45" s="17">
        <f>U46</f>
        <v>0</v>
      </c>
      <c r="W45" s="18">
        <f t="shared" si="7"/>
        <v>0</v>
      </c>
      <c r="X45" s="19"/>
      <c r="Y45" s="17"/>
      <c r="Z45" s="17">
        <f>Y46</f>
        <v>0</v>
      </c>
      <c r="AA45" s="18">
        <f t="shared" si="8"/>
        <v>0</v>
      </c>
      <c r="AC45" s="20" t="str">
        <f>IF(AD45="","","Equipe 43")</f>
        <v/>
      </c>
      <c r="AD45" s="21"/>
      <c r="AE45" s="21"/>
    </row>
    <row r="46" spans="1:31" ht="18" customHeight="1" thickBot="1">
      <c r="A46" s="9"/>
      <c r="B46" s="34">
        <f t="shared" si="0"/>
        <v>0</v>
      </c>
      <c r="C46" s="35">
        <f t="shared" si="1"/>
        <v>0</v>
      </c>
      <c r="D46" s="36">
        <f t="shared" si="2"/>
        <v>0</v>
      </c>
      <c r="E46" s="37">
        <f t="shared" si="3"/>
        <v>0</v>
      </c>
      <c r="F46" s="38"/>
      <c r="G46" s="39" t="s">
        <v>72</v>
      </c>
      <c r="H46" s="32"/>
      <c r="I46" s="30"/>
      <c r="J46" s="30">
        <f>I45</f>
        <v>0</v>
      </c>
      <c r="K46" s="31">
        <f t="shared" si="4"/>
        <v>0</v>
      </c>
      <c r="L46" s="29"/>
      <c r="M46" s="30"/>
      <c r="N46" s="30">
        <f>M45</f>
        <v>0</v>
      </c>
      <c r="O46" s="31">
        <f t="shared" si="5"/>
        <v>0</v>
      </c>
      <c r="P46" s="32"/>
      <c r="Q46" s="30"/>
      <c r="R46" s="30">
        <f>Q45</f>
        <v>0</v>
      </c>
      <c r="S46" s="31">
        <f t="shared" si="6"/>
        <v>0</v>
      </c>
      <c r="T46" s="29"/>
      <c r="U46" s="30"/>
      <c r="V46" s="30">
        <f>U45</f>
        <v>0</v>
      </c>
      <c r="W46" s="31">
        <f t="shared" si="7"/>
        <v>0</v>
      </c>
      <c r="X46" s="32"/>
      <c r="Y46" s="30"/>
      <c r="Z46" s="30">
        <f>Y45</f>
        <v>0</v>
      </c>
      <c r="AA46" s="31">
        <f t="shared" si="8"/>
        <v>0</v>
      </c>
      <c r="AC46" s="20" t="str">
        <f>IF(AD46="","","Equipe 44")</f>
        <v/>
      </c>
      <c r="AD46" s="21"/>
      <c r="AE46" s="21"/>
    </row>
    <row r="47" spans="1:31" ht="13.5" thickBot="1">
      <c r="A47" s="40"/>
      <c r="B47"/>
      <c r="C47"/>
      <c r="D47" s="41">
        <f t="shared" si="2"/>
        <v>0</v>
      </c>
      <c r="E47" s="41">
        <f>SUM(E3:E46)</f>
        <v>10</v>
      </c>
      <c r="G47" s="15">
        <f>COUNTA(A3:A46)</f>
        <v>20</v>
      </c>
      <c r="K47" s="41">
        <f>SUM(K3:K46)</f>
        <v>10</v>
      </c>
      <c r="O47" s="41">
        <f>SUM(O3:O46)</f>
        <v>0</v>
      </c>
      <c r="S47" s="41">
        <f>SUM(S3:S46)</f>
        <v>0</v>
      </c>
      <c r="W47" s="41">
        <f>SUM(W3:W46)</f>
        <v>0</v>
      </c>
      <c r="AA47" s="41"/>
    </row>
    <row r="48" spans="1:31" ht="13.5" thickTop="1">
      <c r="B48" s="43"/>
      <c r="C48" s="43"/>
      <c r="D48" s="44" t="str">
        <f>IF(D47=0,"ok","erreur")</f>
        <v>ok</v>
      </c>
      <c r="E48" s="44" t="str">
        <f>IF(K47+O47+S47+W47+AA47=E47,"ok","erreur")</f>
        <v>ok</v>
      </c>
      <c r="K48" s="44" t="str">
        <f>IF(G47/2=K47,"ok","erreur")</f>
        <v>ok</v>
      </c>
      <c r="O48" s="44" t="str">
        <f>IF(G47/2=O47,"ok","erreur")</f>
        <v>erreur</v>
      </c>
      <c r="S48" s="44" t="str">
        <f>IF(G47/2=S47,"ok","erreur")</f>
        <v>erreur</v>
      </c>
      <c r="W48" s="44" t="str">
        <f>IF(G47/2=W47,"ok","erreur")</f>
        <v>erreur</v>
      </c>
      <c r="AA48" s="44"/>
    </row>
    <row r="49" spans="2:3">
      <c r="B49" s="43"/>
      <c r="C49" s="43"/>
    </row>
  </sheetData>
  <mergeCells count="7">
    <mergeCell ref="AD1:AE1"/>
    <mergeCell ref="A1:F1"/>
    <mergeCell ref="H1:K1"/>
    <mergeCell ref="L1:O1"/>
    <mergeCell ref="P1:S1"/>
    <mergeCell ref="T1:W1"/>
    <mergeCell ref="X1:AA1"/>
  </mergeCells>
  <printOptions horizontalCentered="1" verticalCentered="1"/>
  <pageMargins left="7.874015748031496E-2" right="7.874015748031496E-2" top="0.11811023622047245" bottom="0.11811023622047245" header="3.937007874015748E-2" footer="7.874015748031496E-2"/>
  <pageSetup paperSize="9" scale="67" orientation="landscape" horizontalDpi="1200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lassement">
                <anchor moveWithCells="1" sizeWithCells="1">
                  <from>
                    <xdr:col>6</xdr:col>
                    <xdr:colOff>47625</xdr:colOff>
                    <xdr:row>0</xdr:row>
                    <xdr:rowOff>428625</xdr:rowOff>
                  </from>
                  <to>
                    <xdr:col>6</xdr:col>
                    <xdr:colOff>723900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3 ou 5 parties</vt:lpstr>
      <vt:lpstr>Parties</vt:lpstr>
      <vt:lpstr>'3 ou 5 parties'!Zone_d_impression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BERTHELEMIE</dc:creator>
  <cp:lastModifiedBy>Michel BERTHELEMIE</cp:lastModifiedBy>
  <dcterms:created xsi:type="dcterms:W3CDTF">2025-10-24T12:15:19Z</dcterms:created>
  <dcterms:modified xsi:type="dcterms:W3CDTF">2025-10-24T12:30:42Z</dcterms:modified>
</cp:coreProperties>
</file>