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tricktoulon\Downloads\"/>
    </mc:Choice>
  </mc:AlternateContent>
  <bookViews>
    <workbookView xWindow="0" yWindow="0" windowWidth="24000" windowHeight="9135" activeTab="1"/>
  </bookViews>
  <sheets>
    <sheet name="paramétres" sheetId="1" r:id="rId1"/>
    <sheet name="janvier" sheetId="2" r:id="rId2"/>
    <sheet name="février" sheetId="33" r:id="rId3"/>
    <sheet name="mars" sheetId="34" r:id="rId4"/>
    <sheet name="avril" sheetId="35" r:id="rId5"/>
    <sheet name="mai" sheetId="36" r:id="rId6"/>
    <sheet name="juin" sheetId="37" r:id="rId7"/>
    <sheet name="juillet" sheetId="38" r:id="rId8"/>
    <sheet name="août" sheetId="39" r:id="rId9"/>
    <sheet name="septembre" sheetId="40" r:id="rId10"/>
    <sheet name="octobre" sheetId="41" r:id="rId11"/>
    <sheet name="novembre" sheetId="42" r:id="rId12"/>
    <sheet name="decembre" sheetId="43" r:id="rId13"/>
    <sheet name="Feuil14" sheetId="14" r:id="rId14"/>
    <sheet name="Feuil15" sheetId="15" r:id="rId15"/>
    <sheet name="Feuil16" sheetId="16" r:id="rId16"/>
    <sheet name="Feuil17" sheetId="17" r:id="rId17"/>
    <sheet name="Feuil18" sheetId="18" r:id="rId18"/>
    <sheet name="Feuil19" sheetId="19" r:id="rId19"/>
    <sheet name="Feuil20" sheetId="20" r:id="rId20"/>
    <sheet name="Feuil21" sheetId="21" r:id="rId21"/>
    <sheet name="Feuil22" sheetId="22" r:id="rId22"/>
    <sheet name="Feuil23" sheetId="23" r:id="rId23"/>
    <sheet name="Feuil24" sheetId="24" r:id="rId24"/>
    <sheet name="Feuil25" sheetId="25" r:id="rId25"/>
    <sheet name="Feuil26" sheetId="26" r:id="rId26"/>
    <sheet name="Feuil27" sheetId="27" r:id="rId27"/>
    <sheet name="Feuil28" sheetId="28" r:id="rId28"/>
    <sheet name="Feuil29" sheetId="29" r:id="rId29"/>
    <sheet name="Feuil30" sheetId="30" r:id="rId30"/>
    <sheet name="Feuil31" sheetId="31" r:id="rId31"/>
    <sheet name="Feuil32" sheetId="32" r:id="rId32"/>
  </sheets>
  <externalReferences>
    <externalReference r:id="rId33"/>
  </externalReferences>
  <definedNames>
    <definedName name="JoursFériés">paramétres!$I$3:$I$15</definedName>
    <definedName name="ListeMois">[1]Paramétres!$K$3:$K$28</definedName>
  </definedNames>
  <calcPr calcId="152511"/>
</workbook>
</file>

<file path=xl/calcChain.xml><?xml version="1.0" encoding="utf-8"?>
<calcChain xmlns="http://schemas.openxmlformats.org/spreadsheetml/2006/main">
  <c r="M42" i="43" l="1"/>
  <c r="L42" i="43"/>
  <c r="K42" i="43"/>
  <c r="J42" i="43"/>
  <c r="I42" i="43"/>
  <c r="H38" i="43"/>
  <c r="G34" i="43"/>
  <c r="F34" i="43"/>
  <c r="E34" i="43"/>
  <c r="N34" i="43" s="1"/>
  <c r="D34" i="43"/>
  <c r="G33" i="43"/>
  <c r="F33" i="43"/>
  <c r="E33" i="43"/>
  <c r="N33" i="43" s="1"/>
  <c r="D33" i="43"/>
  <c r="G32" i="43"/>
  <c r="F32" i="43"/>
  <c r="E32" i="43"/>
  <c r="N32" i="43" s="1"/>
  <c r="D32" i="43"/>
  <c r="G31" i="43"/>
  <c r="F31" i="43"/>
  <c r="E31" i="43"/>
  <c r="N31" i="43" s="1"/>
  <c r="D31" i="43"/>
  <c r="G30" i="43"/>
  <c r="F30" i="43"/>
  <c r="E30" i="43"/>
  <c r="N30" i="43" s="1"/>
  <c r="D30" i="43"/>
  <c r="G29" i="43"/>
  <c r="F29" i="43"/>
  <c r="E29" i="43"/>
  <c r="N29" i="43" s="1"/>
  <c r="D29" i="43"/>
  <c r="G28" i="43"/>
  <c r="F28" i="43"/>
  <c r="E28" i="43"/>
  <c r="N28" i="43" s="1"/>
  <c r="D28" i="43"/>
  <c r="G27" i="43"/>
  <c r="F27" i="43"/>
  <c r="E27" i="43"/>
  <c r="N27" i="43" s="1"/>
  <c r="D27" i="43"/>
  <c r="G26" i="43"/>
  <c r="F26" i="43"/>
  <c r="E26" i="43"/>
  <c r="D26" i="43"/>
  <c r="N26" i="43" s="1"/>
  <c r="G25" i="43"/>
  <c r="F25" i="43"/>
  <c r="E25" i="43"/>
  <c r="N25" i="43" s="1"/>
  <c r="D25" i="43"/>
  <c r="G24" i="43"/>
  <c r="F24" i="43"/>
  <c r="E24" i="43"/>
  <c r="N24" i="43" s="1"/>
  <c r="D24" i="43"/>
  <c r="G23" i="43"/>
  <c r="F23" i="43"/>
  <c r="E23" i="43"/>
  <c r="N23" i="43" s="1"/>
  <c r="D23" i="43"/>
  <c r="G22" i="43"/>
  <c r="F22" i="43"/>
  <c r="E22" i="43"/>
  <c r="D22" i="43"/>
  <c r="N22" i="43" s="1"/>
  <c r="G21" i="43"/>
  <c r="F21" i="43"/>
  <c r="E21" i="43"/>
  <c r="D21" i="43"/>
  <c r="N21" i="43" s="1"/>
  <c r="G20" i="43"/>
  <c r="F20" i="43"/>
  <c r="E20" i="43"/>
  <c r="D20" i="43"/>
  <c r="N20" i="43" s="1"/>
  <c r="G19" i="43"/>
  <c r="F19" i="43"/>
  <c r="E19" i="43"/>
  <c r="D19" i="43"/>
  <c r="N19" i="43" s="1"/>
  <c r="G18" i="43"/>
  <c r="F18" i="43"/>
  <c r="E18" i="43"/>
  <c r="D18" i="43"/>
  <c r="N18" i="43" s="1"/>
  <c r="G17" i="43"/>
  <c r="F17" i="43"/>
  <c r="E17" i="43"/>
  <c r="N17" i="43" s="1"/>
  <c r="D17" i="43"/>
  <c r="G16" i="43"/>
  <c r="F16" i="43"/>
  <c r="E16" i="43"/>
  <c r="N16" i="43" s="1"/>
  <c r="D16" i="43"/>
  <c r="G15" i="43"/>
  <c r="F15" i="43"/>
  <c r="E15" i="43"/>
  <c r="D15" i="43"/>
  <c r="N15" i="43" s="1"/>
  <c r="G14" i="43"/>
  <c r="F14" i="43"/>
  <c r="E14" i="43"/>
  <c r="D14" i="43"/>
  <c r="N14" i="43" s="1"/>
  <c r="G13" i="43"/>
  <c r="F13" i="43"/>
  <c r="E13" i="43"/>
  <c r="D13" i="43"/>
  <c r="N13" i="43" s="1"/>
  <c r="G12" i="43"/>
  <c r="F12" i="43"/>
  <c r="E12" i="43"/>
  <c r="D12" i="43"/>
  <c r="N12" i="43" s="1"/>
  <c r="G11" i="43"/>
  <c r="F11" i="43"/>
  <c r="E11" i="43"/>
  <c r="D11" i="43"/>
  <c r="N11" i="43" s="1"/>
  <c r="G10" i="43"/>
  <c r="F10" i="43"/>
  <c r="E10" i="43"/>
  <c r="D10" i="43"/>
  <c r="N10" i="43" s="1"/>
  <c r="G9" i="43"/>
  <c r="F9" i="43"/>
  <c r="E9" i="43"/>
  <c r="D9" i="43"/>
  <c r="N9" i="43" s="1"/>
  <c r="G8" i="43"/>
  <c r="F8" i="43"/>
  <c r="E8" i="43"/>
  <c r="D8" i="43"/>
  <c r="N8" i="43" s="1"/>
  <c r="G7" i="43"/>
  <c r="F7" i="43"/>
  <c r="E7" i="43"/>
  <c r="D7" i="43"/>
  <c r="N7" i="43" s="1"/>
  <c r="G6" i="43"/>
  <c r="F6" i="43"/>
  <c r="E6" i="43"/>
  <c r="D6" i="43"/>
  <c r="N6" i="43" s="1"/>
  <c r="G5" i="43"/>
  <c r="F5" i="43"/>
  <c r="E5" i="43"/>
  <c r="D5" i="43"/>
  <c r="N5" i="43" s="1"/>
  <c r="G4" i="43"/>
  <c r="F4" i="43"/>
  <c r="N4" i="43" s="1"/>
  <c r="D4" i="43"/>
  <c r="B4" i="43"/>
  <c r="B5" i="43" s="1"/>
  <c r="M42" i="42"/>
  <c r="L42" i="42"/>
  <c r="K42" i="42"/>
  <c r="J42" i="42"/>
  <c r="I42" i="42"/>
  <c r="H38" i="42"/>
  <c r="N34" i="42"/>
  <c r="N33" i="42"/>
  <c r="N32" i="42"/>
  <c r="N31" i="42"/>
  <c r="N30" i="42"/>
  <c r="N29" i="42"/>
  <c r="N28" i="42"/>
  <c r="N27" i="42"/>
  <c r="N26" i="42"/>
  <c r="N25" i="42"/>
  <c r="N24" i="42"/>
  <c r="N23" i="42"/>
  <c r="N22" i="42"/>
  <c r="N21" i="42"/>
  <c r="N20" i="42"/>
  <c r="H20" i="42"/>
  <c r="N19" i="42"/>
  <c r="N18" i="42"/>
  <c r="N17" i="42"/>
  <c r="N16" i="42"/>
  <c r="N15" i="42"/>
  <c r="N14" i="42"/>
  <c r="N13" i="42"/>
  <c r="N12" i="42"/>
  <c r="N11" i="42"/>
  <c r="N10" i="42"/>
  <c r="N9" i="42"/>
  <c r="N8" i="42"/>
  <c r="N7" i="42"/>
  <c r="N6" i="42"/>
  <c r="N5" i="42"/>
  <c r="N4" i="42"/>
  <c r="B4" i="42"/>
  <c r="B5" i="42" s="1"/>
  <c r="B6" i="42" s="1"/>
  <c r="M42" i="41"/>
  <c r="L42" i="41"/>
  <c r="K42" i="41"/>
  <c r="J42" i="41"/>
  <c r="I42" i="41"/>
  <c r="H38" i="41"/>
  <c r="N34" i="41"/>
  <c r="N33" i="41"/>
  <c r="N32" i="41"/>
  <c r="N31" i="41"/>
  <c r="N30" i="41"/>
  <c r="N29" i="41"/>
  <c r="N28" i="41"/>
  <c r="N27" i="41"/>
  <c r="N26" i="41"/>
  <c r="N25" i="41"/>
  <c r="N24" i="41"/>
  <c r="N23" i="41"/>
  <c r="N22" i="41"/>
  <c r="N21" i="41"/>
  <c r="N20" i="41"/>
  <c r="N19" i="41"/>
  <c r="N18" i="41"/>
  <c r="N17" i="41"/>
  <c r="N16" i="41"/>
  <c r="N15" i="41"/>
  <c r="N14" i="41"/>
  <c r="N13" i="41"/>
  <c r="N12" i="41"/>
  <c r="N11" i="41"/>
  <c r="N10" i="41"/>
  <c r="N9" i="41"/>
  <c r="N8" i="41"/>
  <c r="N7" i="41"/>
  <c r="N6" i="41"/>
  <c r="N5" i="41"/>
  <c r="N4" i="41"/>
  <c r="B4" i="41"/>
  <c r="B5" i="41" s="1"/>
  <c r="B6" i="41" s="1"/>
  <c r="M42" i="40"/>
  <c r="L42" i="40"/>
  <c r="K42" i="40"/>
  <c r="J42" i="40"/>
  <c r="I42" i="40"/>
  <c r="H38" i="40"/>
  <c r="N34" i="40"/>
  <c r="N33" i="40"/>
  <c r="N32" i="40"/>
  <c r="N31" i="40"/>
  <c r="N30" i="40"/>
  <c r="N29" i="40"/>
  <c r="N28" i="40"/>
  <c r="N27" i="40"/>
  <c r="N26" i="40"/>
  <c r="N25" i="40"/>
  <c r="N24" i="40"/>
  <c r="N23" i="40"/>
  <c r="N22" i="40"/>
  <c r="N21" i="40"/>
  <c r="N20" i="40"/>
  <c r="N19" i="40"/>
  <c r="N18" i="40"/>
  <c r="N17" i="40"/>
  <c r="N16" i="40"/>
  <c r="N15" i="40"/>
  <c r="N14" i="40"/>
  <c r="N13" i="40"/>
  <c r="N12" i="40"/>
  <c r="N11" i="40"/>
  <c r="N10" i="40"/>
  <c r="N9" i="40"/>
  <c r="N8" i="40"/>
  <c r="N7" i="40"/>
  <c r="N6" i="40"/>
  <c r="N5" i="40"/>
  <c r="N4" i="40"/>
  <c r="B4" i="40"/>
  <c r="B5" i="40" s="1"/>
  <c r="B6" i="40" s="1"/>
  <c r="M42" i="39"/>
  <c r="L42" i="39"/>
  <c r="K42" i="39"/>
  <c r="J42" i="39"/>
  <c r="I42" i="39"/>
  <c r="H38" i="39"/>
  <c r="B4" i="39"/>
  <c r="B5" i="39" s="1"/>
  <c r="B6" i="39" s="1"/>
  <c r="M42" i="38"/>
  <c r="L42" i="38"/>
  <c r="K42" i="38"/>
  <c r="J42" i="38"/>
  <c r="I42" i="38"/>
  <c r="H38" i="38"/>
  <c r="N34" i="38"/>
  <c r="N33" i="38"/>
  <c r="N32" i="38"/>
  <c r="N31" i="38"/>
  <c r="N30" i="38"/>
  <c r="N29" i="38"/>
  <c r="N28" i="38"/>
  <c r="N27" i="38"/>
  <c r="N26" i="38"/>
  <c r="N25" i="38"/>
  <c r="N24" i="38"/>
  <c r="N23" i="38"/>
  <c r="N22" i="38"/>
  <c r="N21" i="38"/>
  <c r="N20" i="38"/>
  <c r="N19" i="38"/>
  <c r="N18" i="38"/>
  <c r="N17" i="38"/>
  <c r="N16" i="38"/>
  <c r="N15" i="38"/>
  <c r="N14" i="38"/>
  <c r="N13" i="38"/>
  <c r="N12" i="38"/>
  <c r="N11" i="38"/>
  <c r="N10" i="38"/>
  <c r="H8" i="38"/>
  <c r="N7" i="38"/>
  <c r="N6" i="38"/>
  <c r="N5" i="38"/>
  <c r="N4" i="38"/>
  <c r="B4" i="38"/>
  <c r="B5" i="38" s="1"/>
  <c r="M42" i="37"/>
  <c r="L42" i="37"/>
  <c r="K42" i="37"/>
  <c r="J42" i="37"/>
  <c r="I42" i="37"/>
  <c r="H38" i="37"/>
  <c r="H8" i="37"/>
  <c r="N7" i="37"/>
  <c r="N6" i="37"/>
  <c r="N5" i="37"/>
  <c r="N4" i="37"/>
  <c r="B4" i="37"/>
  <c r="B5" i="37" s="1"/>
  <c r="M42" i="36"/>
  <c r="L42" i="36"/>
  <c r="K42" i="36"/>
  <c r="J42" i="36"/>
  <c r="I42" i="36"/>
  <c r="H38" i="36"/>
  <c r="H8" i="36"/>
  <c r="H7" i="36"/>
  <c r="N6" i="36"/>
  <c r="N5" i="36"/>
  <c r="N4" i="36"/>
  <c r="B4" i="36"/>
  <c r="B5" i="36" s="1"/>
  <c r="M42" i="35"/>
  <c r="L42" i="35"/>
  <c r="K42" i="35"/>
  <c r="J42" i="35"/>
  <c r="I42" i="35"/>
  <c r="H38" i="35"/>
  <c r="H8" i="35"/>
  <c r="N7" i="35"/>
  <c r="N6" i="35"/>
  <c r="N5" i="35"/>
  <c r="N4" i="35"/>
  <c r="B4" i="35"/>
  <c r="B5" i="35" s="1"/>
  <c r="M42" i="34"/>
  <c r="L42" i="34"/>
  <c r="K42" i="34"/>
  <c r="J42" i="34"/>
  <c r="I42" i="34"/>
  <c r="H38" i="34"/>
  <c r="B4" i="34"/>
  <c r="B5" i="34" s="1"/>
  <c r="B6" i="34" s="1"/>
  <c r="M42" i="33"/>
  <c r="L42" i="33"/>
  <c r="K42" i="33"/>
  <c r="J42" i="33"/>
  <c r="I42" i="33"/>
  <c r="H38" i="33"/>
  <c r="N34" i="33"/>
  <c r="N33" i="33"/>
  <c r="N32" i="33"/>
  <c r="N31" i="33"/>
  <c r="N30" i="33"/>
  <c r="N29" i="33"/>
  <c r="N28" i="33"/>
  <c r="N27" i="33"/>
  <c r="N26" i="33"/>
  <c r="N25" i="33"/>
  <c r="N24" i="33"/>
  <c r="N23" i="33"/>
  <c r="N22" i="33"/>
  <c r="N21" i="33"/>
  <c r="N20" i="33"/>
  <c r="N19" i="33"/>
  <c r="N18" i="33"/>
  <c r="N17" i="33"/>
  <c r="N16" i="33"/>
  <c r="N15" i="33"/>
  <c r="N14" i="33"/>
  <c r="N13" i="33"/>
  <c r="N12" i="33"/>
  <c r="N11" i="33"/>
  <c r="H10" i="33"/>
  <c r="N9" i="33"/>
  <c r="N8" i="33"/>
  <c r="N7" i="33"/>
  <c r="N6" i="33"/>
  <c r="N5" i="33"/>
  <c r="N4" i="33"/>
  <c r="B4" i="33"/>
  <c r="B5" i="33" s="1"/>
  <c r="B6" i="33" s="1"/>
  <c r="I42" i="2"/>
  <c r="J42" i="2"/>
  <c r="K42" i="2"/>
  <c r="L42" i="2"/>
  <c r="M42" i="2"/>
  <c r="D5" i="2"/>
  <c r="E5" i="2"/>
  <c r="F5" i="2"/>
  <c r="G5" i="2"/>
  <c r="D6" i="2"/>
  <c r="E6" i="2"/>
  <c r="F6" i="2"/>
  <c r="G6" i="2"/>
  <c r="D7" i="2"/>
  <c r="E7" i="2"/>
  <c r="F7" i="2"/>
  <c r="G7" i="2"/>
  <c r="D8" i="2"/>
  <c r="E8" i="2"/>
  <c r="F8" i="2"/>
  <c r="G8" i="2"/>
  <c r="D9" i="2"/>
  <c r="E9" i="2"/>
  <c r="F9" i="2"/>
  <c r="G9" i="2"/>
  <c r="D10" i="2"/>
  <c r="E10" i="2"/>
  <c r="F10" i="2"/>
  <c r="G10" i="2"/>
  <c r="D11" i="2"/>
  <c r="E11" i="2"/>
  <c r="F11" i="2"/>
  <c r="G11" i="2"/>
  <c r="D12" i="2"/>
  <c r="E12" i="2"/>
  <c r="F12" i="2"/>
  <c r="G12" i="2"/>
  <c r="D13" i="2"/>
  <c r="E13" i="2"/>
  <c r="F13" i="2"/>
  <c r="G13" i="2"/>
  <c r="D14" i="2"/>
  <c r="E14" i="2"/>
  <c r="F14" i="2"/>
  <c r="G14" i="2"/>
  <c r="D15" i="2"/>
  <c r="E15" i="2"/>
  <c r="F15" i="2"/>
  <c r="G15" i="2"/>
  <c r="D16" i="2"/>
  <c r="E16" i="2"/>
  <c r="F16" i="2"/>
  <c r="G16" i="2"/>
  <c r="D17" i="2"/>
  <c r="E17" i="2"/>
  <c r="F17" i="2"/>
  <c r="G17" i="2"/>
  <c r="D18" i="2"/>
  <c r="E18" i="2"/>
  <c r="F18" i="2"/>
  <c r="G18" i="2"/>
  <c r="D19" i="2"/>
  <c r="E19" i="2"/>
  <c r="F19" i="2"/>
  <c r="G19" i="2"/>
  <c r="D20" i="2"/>
  <c r="E20" i="2"/>
  <c r="F20" i="2"/>
  <c r="G20" i="2"/>
  <c r="D21" i="2"/>
  <c r="E21" i="2"/>
  <c r="F21" i="2"/>
  <c r="G21" i="2"/>
  <c r="D22" i="2"/>
  <c r="E22" i="2"/>
  <c r="F22" i="2"/>
  <c r="G22" i="2"/>
  <c r="D23" i="2"/>
  <c r="E23" i="2"/>
  <c r="F23" i="2"/>
  <c r="G23" i="2"/>
  <c r="D24" i="2"/>
  <c r="E24" i="2"/>
  <c r="F24" i="2"/>
  <c r="G24" i="2"/>
  <c r="D25" i="2"/>
  <c r="E25" i="2"/>
  <c r="F25" i="2"/>
  <c r="G25" i="2"/>
  <c r="D26" i="2"/>
  <c r="E26" i="2"/>
  <c r="F26" i="2"/>
  <c r="G26" i="2"/>
  <c r="D27" i="2"/>
  <c r="E27" i="2"/>
  <c r="F27" i="2"/>
  <c r="G27" i="2"/>
  <c r="D28" i="2"/>
  <c r="E28" i="2"/>
  <c r="F28" i="2"/>
  <c r="G28" i="2"/>
  <c r="D29" i="2"/>
  <c r="E29" i="2"/>
  <c r="F29" i="2"/>
  <c r="G29" i="2"/>
  <c r="D30" i="2"/>
  <c r="E30" i="2"/>
  <c r="F30" i="2"/>
  <c r="G30" i="2"/>
  <c r="D31" i="2"/>
  <c r="E31" i="2"/>
  <c r="F31" i="2"/>
  <c r="G31" i="2"/>
  <c r="D32" i="2"/>
  <c r="E32" i="2"/>
  <c r="F32" i="2"/>
  <c r="G32" i="2"/>
  <c r="D33" i="2"/>
  <c r="E33" i="2"/>
  <c r="F33" i="2"/>
  <c r="G33" i="2"/>
  <c r="D34" i="2"/>
  <c r="E34" i="2"/>
  <c r="F34" i="2"/>
  <c r="G34" i="2"/>
  <c r="F4" i="2"/>
  <c r="G4" i="2"/>
  <c r="D4" i="2"/>
  <c r="N4" i="2" s="1"/>
  <c r="L4" i="42" l="1"/>
  <c r="B6" i="43"/>
  <c r="L5" i="43"/>
  <c r="L4" i="43"/>
  <c r="H8" i="43"/>
  <c r="H4" i="43"/>
  <c r="H5" i="43"/>
  <c r="H6" i="43"/>
  <c r="H7" i="43"/>
  <c r="H9" i="43"/>
  <c r="H10" i="43"/>
  <c r="H11" i="43"/>
  <c r="H12" i="43"/>
  <c r="H13" i="43"/>
  <c r="H14" i="43"/>
  <c r="H15" i="43"/>
  <c r="H16" i="43"/>
  <c r="H17" i="43"/>
  <c r="H18" i="43"/>
  <c r="H19" i="43"/>
  <c r="H20" i="43"/>
  <c r="H21" i="43"/>
  <c r="H22" i="43"/>
  <c r="H23" i="43"/>
  <c r="H24" i="43"/>
  <c r="H25" i="43"/>
  <c r="H26" i="43"/>
  <c r="H27" i="43"/>
  <c r="H28" i="43"/>
  <c r="H29" i="43"/>
  <c r="H30" i="43"/>
  <c r="H31" i="43"/>
  <c r="H32" i="43"/>
  <c r="H33" i="43"/>
  <c r="H34" i="43"/>
  <c r="B7" i="42"/>
  <c r="L6" i="42"/>
  <c r="H4" i="42"/>
  <c r="H5" i="42"/>
  <c r="H6" i="42"/>
  <c r="H7" i="42"/>
  <c r="K20" i="42"/>
  <c r="J20" i="42"/>
  <c r="L5" i="42"/>
  <c r="H8" i="42"/>
  <c r="H9" i="42"/>
  <c r="H10" i="42"/>
  <c r="H11" i="42"/>
  <c r="H12" i="42"/>
  <c r="H13" i="42"/>
  <c r="H14" i="42"/>
  <c r="H15" i="42"/>
  <c r="H16" i="42"/>
  <c r="H17" i="42"/>
  <c r="H18" i="42"/>
  <c r="H19" i="42"/>
  <c r="H21" i="42"/>
  <c r="H22" i="42"/>
  <c r="H23" i="42"/>
  <c r="H24" i="42"/>
  <c r="H25" i="42"/>
  <c r="H26" i="42"/>
  <c r="H27" i="42"/>
  <c r="H28" i="42"/>
  <c r="H29" i="42"/>
  <c r="H30" i="42"/>
  <c r="H31" i="42"/>
  <c r="H32" i="42"/>
  <c r="H33" i="42"/>
  <c r="H34" i="42"/>
  <c r="L4" i="41"/>
  <c r="L4" i="40"/>
  <c r="L4" i="39"/>
  <c r="L4" i="34"/>
  <c r="L4" i="33"/>
  <c r="B7" i="41"/>
  <c r="L6" i="41"/>
  <c r="H4" i="41"/>
  <c r="H5" i="41"/>
  <c r="H6" i="41"/>
  <c r="H7" i="41"/>
  <c r="H8" i="41"/>
  <c r="L5" i="41"/>
  <c r="H9" i="41"/>
  <c r="H10" i="41"/>
  <c r="H11" i="41"/>
  <c r="H12" i="41"/>
  <c r="H13" i="41"/>
  <c r="H14" i="41"/>
  <c r="H15" i="41"/>
  <c r="H16" i="41"/>
  <c r="H17" i="41"/>
  <c r="H18" i="41"/>
  <c r="H19" i="41"/>
  <c r="H20" i="41"/>
  <c r="H21" i="41"/>
  <c r="H22" i="41"/>
  <c r="H23" i="41"/>
  <c r="H24" i="41"/>
  <c r="H25" i="41"/>
  <c r="H26" i="41"/>
  <c r="H27" i="41"/>
  <c r="H28" i="41"/>
  <c r="H29" i="41"/>
  <c r="H30" i="41"/>
  <c r="H31" i="41"/>
  <c r="H32" i="41"/>
  <c r="H33" i="41"/>
  <c r="H34" i="41"/>
  <c r="B7" i="40"/>
  <c r="L6" i="40"/>
  <c r="H4" i="40"/>
  <c r="H5" i="40"/>
  <c r="H6" i="40"/>
  <c r="H7" i="40"/>
  <c r="L5" i="40"/>
  <c r="H8" i="40"/>
  <c r="H9" i="40"/>
  <c r="H10" i="40"/>
  <c r="H11" i="40"/>
  <c r="H12" i="40"/>
  <c r="H13" i="40"/>
  <c r="H14" i="40"/>
  <c r="H15" i="40"/>
  <c r="H16" i="40"/>
  <c r="H17" i="40"/>
  <c r="H18" i="40"/>
  <c r="H19" i="40"/>
  <c r="H20" i="40"/>
  <c r="H21" i="40"/>
  <c r="H22" i="40"/>
  <c r="H23" i="40"/>
  <c r="H24" i="40"/>
  <c r="H25" i="40"/>
  <c r="H26" i="40"/>
  <c r="H27" i="40"/>
  <c r="H28" i="40"/>
  <c r="H29" i="40"/>
  <c r="H30" i="40"/>
  <c r="H31" i="40"/>
  <c r="H32" i="40"/>
  <c r="H33" i="40"/>
  <c r="H34" i="40"/>
  <c r="L6" i="39"/>
  <c r="B7" i="39"/>
  <c r="N5" i="39"/>
  <c r="H5" i="39"/>
  <c r="L5" i="39"/>
  <c r="N7" i="39"/>
  <c r="H7" i="39"/>
  <c r="N12" i="39"/>
  <c r="H12" i="39"/>
  <c r="N16" i="39"/>
  <c r="H16" i="39"/>
  <c r="N20" i="39"/>
  <c r="H20" i="39"/>
  <c r="N4" i="39"/>
  <c r="H4" i="39"/>
  <c r="N6" i="39"/>
  <c r="H6" i="39"/>
  <c r="N8" i="39"/>
  <c r="H8" i="39"/>
  <c r="N10" i="39"/>
  <c r="H10" i="39"/>
  <c r="N14" i="39"/>
  <c r="H14" i="39"/>
  <c r="N18" i="39"/>
  <c r="H18" i="39"/>
  <c r="N22" i="39"/>
  <c r="H22" i="39"/>
  <c r="N24" i="39"/>
  <c r="H24" i="39"/>
  <c r="N26" i="39"/>
  <c r="H26" i="39"/>
  <c r="N28" i="39"/>
  <c r="H28" i="39"/>
  <c r="N30" i="39"/>
  <c r="H30" i="39"/>
  <c r="N32" i="39"/>
  <c r="H32" i="39"/>
  <c r="N34" i="39"/>
  <c r="H34" i="39"/>
  <c r="N9" i="39"/>
  <c r="H9" i="39"/>
  <c r="N11" i="39"/>
  <c r="H11" i="39"/>
  <c r="N13" i="39"/>
  <c r="H13" i="39"/>
  <c r="N15" i="39"/>
  <c r="H15" i="39"/>
  <c r="N17" i="39"/>
  <c r="H17" i="39"/>
  <c r="N19" i="39"/>
  <c r="H19" i="39"/>
  <c r="N21" i="39"/>
  <c r="H21" i="39"/>
  <c r="N23" i="39"/>
  <c r="H23" i="39"/>
  <c r="N25" i="39"/>
  <c r="H25" i="39"/>
  <c r="N27" i="39"/>
  <c r="H27" i="39"/>
  <c r="N29" i="39"/>
  <c r="H29" i="39"/>
  <c r="N31" i="39"/>
  <c r="H31" i="39"/>
  <c r="N33" i="39"/>
  <c r="H33" i="39"/>
  <c r="B6" i="38"/>
  <c r="L5" i="38"/>
  <c r="K8" i="38"/>
  <c r="J8" i="38"/>
  <c r="L4" i="38"/>
  <c r="N8" i="38"/>
  <c r="H4" i="38"/>
  <c r="H5" i="38"/>
  <c r="H6" i="38"/>
  <c r="H7" i="38"/>
  <c r="N9" i="38"/>
  <c r="H9" i="38"/>
  <c r="H10" i="38"/>
  <c r="H11" i="38"/>
  <c r="H12" i="38"/>
  <c r="H13" i="38"/>
  <c r="H14" i="38"/>
  <c r="H15" i="38"/>
  <c r="H16" i="38"/>
  <c r="H17" i="38"/>
  <c r="H18" i="38"/>
  <c r="H19" i="38"/>
  <c r="H20" i="38"/>
  <c r="H21" i="38"/>
  <c r="H22" i="38"/>
  <c r="H23" i="38"/>
  <c r="H24" i="38"/>
  <c r="H25" i="38"/>
  <c r="H26" i="38"/>
  <c r="H27" i="38"/>
  <c r="H28" i="38"/>
  <c r="H29" i="38"/>
  <c r="H30" i="38"/>
  <c r="H31" i="38"/>
  <c r="H32" i="38"/>
  <c r="H33" i="38"/>
  <c r="H34" i="38"/>
  <c r="B6" i="37"/>
  <c r="L5" i="37"/>
  <c r="J8" i="37"/>
  <c r="K8" i="37"/>
  <c r="H4" i="37"/>
  <c r="H5" i="37"/>
  <c r="H6" i="37"/>
  <c r="H7" i="37"/>
  <c r="N9" i="37"/>
  <c r="H9" i="37"/>
  <c r="N11" i="37"/>
  <c r="H11" i="37"/>
  <c r="N13" i="37"/>
  <c r="H13" i="37"/>
  <c r="N15" i="37"/>
  <c r="H15" i="37"/>
  <c r="N17" i="37"/>
  <c r="H17" i="37"/>
  <c r="N19" i="37"/>
  <c r="H19" i="37"/>
  <c r="N21" i="37"/>
  <c r="H21" i="37"/>
  <c r="N23" i="37"/>
  <c r="H23" i="37"/>
  <c r="N25" i="37"/>
  <c r="H25" i="37"/>
  <c r="N27" i="37"/>
  <c r="H27" i="37"/>
  <c r="N29" i="37"/>
  <c r="H29" i="37"/>
  <c r="N31" i="37"/>
  <c r="H31" i="37"/>
  <c r="N33" i="37"/>
  <c r="H33" i="37"/>
  <c r="L4" i="37"/>
  <c r="N8" i="37"/>
  <c r="N10" i="37"/>
  <c r="H10" i="37"/>
  <c r="N12" i="37"/>
  <c r="H12" i="37"/>
  <c r="N14" i="37"/>
  <c r="H14" i="37"/>
  <c r="N16" i="37"/>
  <c r="H16" i="37"/>
  <c r="N18" i="37"/>
  <c r="H18" i="37"/>
  <c r="N20" i="37"/>
  <c r="H20" i="37"/>
  <c r="N22" i="37"/>
  <c r="H22" i="37"/>
  <c r="N24" i="37"/>
  <c r="H24" i="37"/>
  <c r="N26" i="37"/>
  <c r="H26" i="37"/>
  <c r="N28" i="37"/>
  <c r="H28" i="37"/>
  <c r="N30" i="37"/>
  <c r="H30" i="37"/>
  <c r="N32" i="37"/>
  <c r="H32" i="37"/>
  <c r="N34" i="37"/>
  <c r="H34" i="37"/>
  <c r="B6" i="36"/>
  <c r="L5" i="36"/>
  <c r="J7" i="36"/>
  <c r="K7" i="36"/>
  <c r="J8" i="36"/>
  <c r="K8" i="36"/>
  <c r="H5" i="36"/>
  <c r="N7" i="36"/>
  <c r="N9" i="36"/>
  <c r="H9" i="36"/>
  <c r="N13" i="36"/>
  <c r="H13" i="36"/>
  <c r="N15" i="36"/>
  <c r="H15" i="36"/>
  <c r="N17" i="36"/>
  <c r="H17" i="36"/>
  <c r="N19" i="36"/>
  <c r="H19" i="36"/>
  <c r="N23" i="36"/>
  <c r="H23" i="36"/>
  <c r="N25" i="36"/>
  <c r="H25" i="36"/>
  <c r="N31" i="36"/>
  <c r="H31" i="36"/>
  <c r="H4" i="36"/>
  <c r="H6" i="36"/>
  <c r="N11" i="36"/>
  <c r="H11" i="36"/>
  <c r="N21" i="36"/>
  <c r="H21" i="36"/>
  <c r="N27" i="36"/>
  <c r="H27" i="36"/>
  <c r="N29" i="36"/>
  <c r="H29" i="36"/>
  <c r="N33" i="36"/>
  <c r="H33" i="36"/>
  <c r="L4" i="36"/>
  <c r="N8" i="36"/>
  <c r="N10" i="36"/>
  <c r="H10" i="36"/>
  <c r="N12" i="36"/>
  <c r="H12" i="36"/>
  <c r="N14" i="36"/>
  <c r="H14" i="36"/>
  <c r="N16" i="36"/>
  <c r="H16" i="36"/>
  <c r="N18" i="36"/>
  <c r="H18" i="36"/>
  <c r="N20" i="36"/>
  <c r="H20" i="36"/>
  <c r="N22" i="36"/>
  <c r="H22" i="36"/>
  <c r="N24" i="36"/>
  <c r="H24" i="36"/>
  <c r="N26" i="36"/>
  <c r="H26" i="36"/>
  <c r="N28" i="36"/>
  <c r="H28" i="36"/>
  <c r="N30" i="36"/>
  <c r="H30" i="36"/>
  <c r="N32" i="36"/>
  <c r="H32" i="36"/>
  <c r="N34" i="36"/>
  <c r="H34" i="36"/>
  <c r="B6" i="35"/>
  <c r="L5" i="35"/>
  <c r="J8" i="35"/>
  <c r="K8" i="35"/>
  <c r="H4" i="35"/>
  <c r="H5" i="35"/>
  <c r="H6" i="35"/>
  <c r="H7" i="35"/>
  <c r="N9" i="35"/>
  <c r="H9" i="35"/>
  <c r="N11" i="35"/>
  <c r="H11" i="35"/>
  <c r="N13" i="35"/>
  <c r="H13" i="35"/>
  <c r="N15" i="35"/>
  <c r="H15" i="35"/>
  <c r="N17" i="35"/>
  <c r="H17" i="35"/>
  <c r="N19" i="35"/>
  <c r="H19" i="35"/>
  <c r="N21" i="35"/>
  <c r="H21" i="35"/>
  <c r="N23" i="35"/>
  <c r="H23" i="35"/>
  <c r="N25" i="35"/>
  <c r="H25" i="35"/>
  <c r="N27" i="35"/>
  <c r="H27" i="35"/>
  <c r="N29" i="35"/>
  <c r="H29" i="35"/>
  <c r="N31" i="35"/>
  <c r="H31" i="35"/>
  <c r="N33" i="35"/>
  <c r="H33" i="35"/>
  <c r="L4" i="35"/>
  <c r="N8" i="35"/>
  <c r="N10" i="35"/>
  <c r="H10" i="35"/>
  <c r="N12" i="35"/>
  <c r="H12" i="35"/>
  <c r="N14" i="35"/>
  <c r="H14" i="35"/>
  <c r="N16" i="35"/>
  <c r="H16" i="35"/>
  <c r="N18" i="35"/>
  <c r="H18" i="35"/>
  <c r="N20" i="35"/>
  <c r="H20" i="35"/>
  <c r="N22" i="35"/>
  <c r="H22" i="35"/>
  <c r="N24" i="35"/>
  <c r="H24" i="35"/>
  <c r="N26" i="35"/>
  <c r="H26" i="35"/>
  <c r="N28" i="35"/>
  <c r="H28" i="35"/>
  <c r="N30" i="35"/>
  <c r="H30" i="35"/>
  <c r="N32" i="35"/>
  <c r="H32" i="35"/>
  <c r="N34" i="35"/>
  <c r="H34" i="35"/>
  <c r="L6" i="34"/>
  <c r="B7" i="34"/>
  <c r="N5" i="34"/>
  <c r="H5" i="34"/>
  <c r="L5" i="34"/>
  <c r="N7" i="34"/>
  <c r="H7" i="34"/>
  <c r="N12" i="34"/>
  <c r="H12" i="34"/>
  <c r="N16" i="34"/>
  <c r="H16" i="34"/>
  <c r="N20" i="34"/>
  <c r="H20" i="34"/>
  <c r="N4" i="34"/>
  <c r="H4" i="34"/>
  <c r="N6" i="34"/>
  <c r="H6" i="34"/>
  <c r="N8" i="34"/>
  <c r="H8" i="34"/>
  <c r="N10" i="34"/>
  <c r="H10" i="34"/>
  <c r="N14" i="34"/>
  <c r="H14" i="34"/>
  <c r="N18" i="34"/>
  <c r="H18" i="34"/>
  <c r="N22" i="34"/>
  <c r="H22" i="34"/>
  <c r="N24" i="34"/>
  <c r="H24" i="34"/>
  <c r="N26" i="34"/>
  <c r="H26" i="34"/>
  <c r="N28" i="34"/>
  <c r="H28" i="34"/>
  <c r="N30" i="34"/>
  <c r="H30" i="34"/>
  <c r="N32" i="34"/>
  <c r="H32" i="34"/>
  <c r="N34" i="34"/>
  <c r="H34" i="34"/>
  <c r="N9" i="34"/>
  <c r="H9" i="34"/>
  <c r="N11" i="34"/>
  <c r="H11" i="34"/>
  <c r="N13" i="34"/>
  <c r="H13" i="34"/>
  <c r="N15" i="34"/>
  <c r="H15" i="34"/>
  <c r="N17" i="34"/>
  <c r="H17" i="34"/>
  <c r="N19" i="34"/>
  <c r="H19" i="34"/>
  <c r="N21" i="34"/>
  <c r="H21" i="34"/>
  <c r="N23" i="34"/>
  <c r="H23" i="34"/>
  <c r="N25" i="34"/>
  <c r="H25" i="34"/>
  <c r="N27" i="34"/>
  <c r="H27" i="34"/>
  <c r="N29" i="34"/>
  <c r="H29" i="34"/>
  <c r="N31" i="34"/>
  <c r="H31" i="34"/>
  <c r="N33" i="34"/>
  <c r="H33" i="34"/>
  <c r="J10" i="33"/>
  <c r="K10" i="33"/>
  <c r="B7" i="33"/>
  <c r="L6" i="33"/>
  <c r="H8" i="33"/>
  <c r="N10" i="33"/>
  <c r="H12" i="33"/>
  <c r="L5" i="33"/>
  <c r="H14" i="33"/>
  <c r="H16" i="33"/>
  <c r="H18" i="33"/>
  <c r="H20" i="33"/>
  <c r="H22" i="33"/>
  <c r="H24" i="33"/>
  <c r="H26" i="33"/>
  <c r="H4" i="33"/>
  <c r="H5" i="33"/>
  <c r="H6" i="33"/>
  <c r="H7" i="33"/>
  <c r="H9" i="33"/>
  <c r="H11" i="33"/>
  <c r="H13" i="33"/>
  <c r="H15" i="33"/>
  <c r="H17" i="33"/>
  <c r="H19" i="33"/>
  <c r="H21" i="33"/>
  <c r="H23" i="33"/>
  <c r="H25" i="33"/>
  <c r="H27" i="33"/>
  <c r="H28" i="33"/>
  <c r="H29" i="33"/>
  <c r="H30" i="33"/>
  <c r="H31" i="33"/>
  <c r="H32" i="33"/>
  <c r="H33" i="33"/>
  <c r="H34" i="33"/>
  <c r="N34" i="2"/>
  <c r="N33" i="2"/>
  <c r="N32" i="2"/>
  <c r="N31" i="2"/>
  <c r="N30" i="2"/>
  <c r="N29" i="2"/>
  <c r="N28" i="2"/>
  <c r="N27" i="2"/>
  <c r="N26" i="2"/>
  <c r="N25" i="2"/>
  <c r="N24" i="2"/>
  <c r="N23" i="2"/>
  <c r="N22" i="2"/>
  <c r="N21" i="2"/>
  <c r="N20" i="2"/>
  <c r="N19" i="2"/>
  <c r="N18" i="2"/>
  <c r="N17" i="2"/>
  <c r="N16" i="2"/>
  <c r="N15" i="2"/>
  <c r="N14" i="2"/>
  <c r="N13" i="2"/>
  <c r="N12" i="2"/>
  <c r="N11" i="2"/>
  <c r="N10" i="2"/>
  <c r="N9" i="2"/>
  <c r="N8" i="2"/>
  <c r="N7" i="2"/>
  <c r="N6" i="2"/>
  <c r="N5" i="2"/>
  <c r="H38" i="2"/>
  <c r="H19" i="2"/>
  <c r="B4" i="2"/>
  <c r="L4" i="2" s="1"/>
  <c r="I7" i="1"/>
  <c r="I6" i="1"/>
  <c r="I9" i="1" s="1"/>
  <c r="I4" i="1"/>
  <c r="I3" i="1"/>
  <c r="K34" i="43" l="1"/>
  <c r="J34" i="43"/>
  <c r="K32" i="43"/>
  <c r="J32" i="43"/>
  <c r="K30" i="43"/>
  <c r="J30" i="43"/>
  <c r="K28" i="43"/>
  <c r="J28" i="43"/>
  <c r="K26" i="43"/>
  <c r="J26" i="43"/>
  <c r="K24" i="43"/>
  <c r="J24" i="43"/>
  <c r="K22" i="43"/>
  <c r="J22" i="43"/>
  <c r="K20" i="43"/>
  <c r="J20" i="43"/>
  <c r="K18" i="43"/>
  <c r="J18" i="43"/>
  <c r="K16" i="43"/>
  <c r="J16" i="43"/>
  <c r="K14" i="43"/>
  <c r="J14" i="43"/>
  <c r="K12" i="43"/>
  <c r="J12" i="43"/>
  <c r="N36" i="43"/>
  <c r="K10" i="43"/>
  <c r="H36" i="43"/>
  <c r="J10" i="43"/>
  <c r="K7" i="43"/>
  <c r="J7" i="43"/>
  <c r="K5" i="43"/>
  <c r="J5" i="43"/>
  <c r="J8" i="43"/>
  <c r="K8" i="43"/>
  <c r="K33" i="43"/>
  <c r="J33" i="43"/>
  <c r="K31" i="43"/>
  <c r="J31" i="43"/>
  <c r="K29" i="43"/>
  <c r="J29" i="43"/>
  <c r="K27" i="43"/>
  <c r="J27" i="43"/>
  <c r="K25" i="43"/>
  <c r="J25" i="43"/>
  <c r="K23" i="43"/>
  <c r="J23" i="43"/>
  <c r="K21" i="43"/>
  <c r="J21" i="43"/>
  <c r="K19" i="43"/>
  <c r="J19" i="43"/>
  <c r="K17" i="43"/>
  <c r="J17" i="43"/>
  <c r="K15" i="43"/>
  <c r="J15" i="43"/>
  <c r="K13" i="43"/>
  <c r="J13" i="43"/>
  <c r="K11" i="43"/>
  <c r="J11" i="43"/>
  <c r="K9" i="43"/>
  <c r="J9" i="43"/>
  <c r="K6" i="43"/>
  <c r="J6" i="43"/>
  <c r="H35" i="43"/>
  <c r="K4" i="43"/>
  <c r="J4" i="43"/>
  <c r="B7" i="43"/>
  <c r="L6" i="43"/>
  <c r="K33" i="42"/>
  <c r="J33" i="42"/>
  <c r="K31" i="42"/>
  <c r="J31" i="42"/>
  <c r="K29" i="42"/>
  <c r="J29" i="42"/>
  <c r="K27" i="42"/>
  <c r="J27" i="42"/>
  <c r="K25" i="42"/>
  <c r="J25" i="42"/>
  <c r="K23" i="42"/>
  <c r="J23" i="42"/>
  <c r="K21" i="42"/>
  <c r="J21" i="42"/>
  <c r="K18" i="42"/>
  <c r="J18" i="42"/>
  <c r="K16" i="42"/>
  <c r="J16" i="42"/>
  <c r="K14" i="42"/>
  <c r="J14" i="42"/>
  <c r="K12" i="42"/>
  <c r="J12" i="42"/>
  <c r="N36" i="42"/>
  <c r="K10" i="42"/>
  <c r="H36" i="42"/>
  <c r="J10" i="42"/>
  <c r="J8" i="42"/>
  <c r="K8" i="42"/>
  <c r="J7" i="42"/>
  <c r="K7" i="42"/>
  <c r="J5" i="42"/>
  <c r="K5" i="42"/>
  <c r="K34" i="42"/>
  <c r="J34" i="42"/>
  <c r="K32" i="42"/>
  <c r="J32" i="42"/>
  <c r="K30" i="42"/>
  <c r="J30" i="42"/>
  <c r="K28" i="42"/>
  <c r="J28" i="42"/>
  <c r="K26" i="42"/>
  <c r="J26" i="42"/>
  <c r="K24" i="42"/>
  <c r="J24" i="42"/>
  <c r="K22" i="42"/>
  <c r="J22" i="42"/>
  <c r="K19" i="42"/>
  <c r="J19" i="42"/>
  <c r="K17" i="42"/>
  <c r="J17" i="42"/>
  <c r="K15" i="42"/>
  <c r="J15" i="42"/>
  <c r="K13" i="42"/>
  <c r="J13" i="42"/>
  <c r="K11" i="42"/>
  <c r="J11" i="42"/>
  <c r="K9" i="42"/>
  <c r="J9" i="42"/>
  <c r="J6" i="42"/>
  <c r="K6" i="42"/>
  <c r="H35" i="42"/>
  <c r="J4" i="42"/>
  <c r="K4" i="42"/>
  <c r="B8" i="42"/>
  <c r="L7" i="42"/>
  <c r="K34" i="41"/>
  <c r="J34" i="41"/>
  <c r="K32" i="41"/>
  <c r="J32" i="41"/>
  <c r="K30" i="41"/>
  <c r="J30" i="41"/>
  <c r="K28" i="41"/>
  <c r="J28" i="41"/>
  <c r="K26" i="41"/>
  <c r="J26" i="41"/>
  <c r="K24" i="41"/>
  <c r="J24" i="41"/>
  <c r="K22" i="41"/>
  <c r="J22" i="41"/>
  <c r="K20" i="41"/>
  <c r="J20" i="41"/>
  <c r="K18" i="41"/>
  <c r="J18" i="41"/>
  <c r="K16" i="41"/>
  <c r="J16" i="41"/>
  <c r="K14" i="41"/>
  <c r="J14" i="41"/>
  <c r="K12" i="41"/>
  <c r="J12" i="41"/>
  <c r="N36" i="41"/>
  <c r="K10" i="41"/>
  <c r="H36" i="41"/>
  <c r="J10" i="41"/>
  <c r="J7" i="41"/>
  <c r="K7" i="41"/>
  <c r="J5" i="41"/>
  <c r="K5" i="41"/>
  <c r="K33" i="41"/>
  <c r="J33" i="41"/>
  <c r="K31" i="41"/>
  <c r="J31" i="41"/>
  <c r="K29" i="41"/>
  <c r="J29" i="41"/>
  <c r="K27" i="41"/>
  <c r="J27" i="41"/>
  <c r="K25" i="41"/>
  <c r="J25" i="41"/>
  <c r="K23" i="41"/>
  <c r="J23" i="41"/>
  <c r="K21" i="41"/>
  <c r="J21" i="41"/>
  <c r="K19" i="41"/>
  <c r="J19" i="41"/>
  <c r="K17" i="41"/>
  <c r="J17" i="41"/>
  <c r="K15" i="41"/>
  <c r="J15" i="41"/>
  <c r="K13" i="41"/>
  <c r="J13" i="41"/>
  <c r="K11" i="41"/>
  <c r="J11" i="41"/>
  <c r="K9" i="41"/>
  <c r="J9" i="41"/>
  <c r="J8" i="41"/>
  <c r="K8" i="41"/>
  <c r="J6" i="41"/>
  <c r="K6" i="41"/>
  <c r="H35" i="41"/>
  <c r="J4" i="41"/>
  <c r="K4" i="41"/>
  <c r="B8" i="41"/>
  <c r="L7" i="41"/>
  <c r="K34" i="40"/>
  <c r="J34" i="40"/>
  <c r="K32" i="40"/>
  <c r="J32" i="40"/>
  <c r="K30" i="40"/>
  <c r="J30" i="40"/>
  <c r="K28" i="40"/>
  <c r="J28" i="40"/>
  <c r="K26" i="40"/>
  <c r="J26" i="40"/>
  <c r="K24" i="40"/>
  <c r="J24" i="40"/>
  <c r="K22" i="40"/>
  <c r="J22" i="40"/>
  <c r="K20" i="40"/>
  <c r="J20" i="40"/>
  <c r="K18" i="40"/>
  <c r="J18" i="40"/>
  <c r="K16" i="40"/>
  <c r="J16" i="40"/>
  <c r="K14" i="40"/>
  <c r="J14" i="40"/>
  <c r="K12" i="40"/>
  <c r="J12" i="40"/>
  <c r="N36" i="40"/>
  <c r="K10" i="40"/>
  <c r="H36" i="40"/>
  <c r="J10" i="40"/>
  <c r="J8" i="40"/>
  <c r="K8" i="40"/>
  <c r="J7" i="40"/>
  <c r="K7" i="40"/>
  <c r="J5" i="40"/>
  <c r="K5" i="40"/>
  <c r="K33" i="40"/>
  <c r="J33" i="40"/>
  <c r="K31" i="40"/>
  <c r="J31" i="40"/>
  <c r="K29" i="40"/>
  <c r="J29" i="40"/>
  <c r="K27" i="40"/>
  <c r="J27" i="40"/>
  <c r="K25" i="40"/>
  <c r="J25" i="40"/>
  <c r="K23" i="40"/>
  <c r="J23" i="40"/>
  <c r="K21" i="40"/>
  <c r="J21" i="40"/>
  <c r="K19" i="40"/>
  <c r="J19" i="40"/>
  <c r="K17" i="40"/>
  <c r="J17" i="40"/>
  <c r="K15" i="40"/>
  <c r="J15" i="40"/>
  <c r="K13" i="40"/>
  <c r="J13" i="40"/>
  <c r="K11" i="40"/>
  <c r="J11" i="40"/>
  <c r="K9" i="40"/>
  <c r="J9" i="40"/>
  <c r="J6" i="40"/>
  <c r="K6" i="40"/>
  <c r="H35" i="40"/>
  <c r="J4" i="40"/>
  <c r="K4" i="40"/>
  <c r="B8" i="40"/>
  <c r="L7" i="40"/>
  <c r="K5" i="39"/>
  <c r="J5" i="39"/>
  <c r="B8" i="39"/>
  <c r="L7" i="39"/>
  <c r="K33" i="39"/>
  <c r="J33" i="39"/>
  <c r="K31" i="39"/>
  <c r="J31" i="39"/>
  <c r="K29" i="39"/>
  <c r="J29" i="39"/>
  <c r="K27" i="39"/>
  <c r="J27" i="39"/>
  <c r="K25" i="39"/>
  <c r="J25" i="39"/>
  <c r="K23" i="39"/>
  <c r="J23" i="39"/>
  <c r="K21" i="39"/>
  <c r="J21" i="39"/>
  <c r="K19" i="39"/>
  <c r="J19" i="39"/>
  <c r="K17" i="39"/>
  <c r="J17" i="39"/>
  <c r="K15" i="39"/>
  <c r="J15" i="39"/>
  <c r="K13" i="39"/>
  <c r="J13" i="39"/>
  <c r="K11" i="39"/>
  <c r="J11" i="39"/>
  <c r="K9" i="39"/>
  <c r="J9" i="39"/>
  <c r="K34" i="39"/>
  <c r="J34" i="39"/>
  <c r="K32" i="39"/>
  <c r="J32" i="39"/>
  <c r="K30" i="39"/>
  <c r="J30" i="39"/>
  <c r="K28" i="39"/>
  <c r="J28" i="39"/>
  <c r="K26" i="39"/>
  <c r="J26" i="39"/>
  <c r="K24" i="39"/>
  <c r="J24" i="39"/>
  <c r="K22" i="39"/>
  <c r="J22" i="39"/>
  <c r="K18" i="39"/>
  <c r="J18" i="39"/>
  <c r="K14" i="39"/>
  <c r="J14" i="39"/>
  <c r="N36" i="39"/>
  <c r="K10" i="39"/>
  <c r="J10" i="39"/>
  <c r="H36" i="39"/>
  <c r="K8" i="39"/>
  <c r="J8" i="39"/>
  <c r="K6" i="39"/>
  <c r="J6" i="39"/>
  <c r="H35" i="39"/>
  <c r="K4" i="39"/>
  <c r="J4" i="39"/>
  <c r="K20" i="39"/>
  <c r="J20" i="39"/>
  <c r="K16" i="39"/>
  <c r="J16" i="39"/>
  <c r="K12" i="39"/>
  <c r="J12" i="39"/>
  <c r="K7" i="39"/>
  <c r="J7" i="39"/>
  <c r="K33" i="38"/>
  <c r="J33" i="38"/>
  <c r="K31" i="38"/>
  <c r="J31" i="38"/>
  <c r="K29" i="38"/>
  <c r="J29" i="38"/>
  <c r="K27" i="38"/>
  <c r="J27" i="38"/>
  <c r="K25" i="38"/>
  <c r="J25" i="38"/>
  <c r="K23" i="38"/>
  <c r="J23" i="38"/>
  <c r="K21" i="38"/>
  <c r="J21" i="38"/>
  <c r="K19" i="38"/>
  <c r="J19" i="38"/>
  <c r="K17" i="38"/>
  <c r="J17" i="38"/>
  <c r="K15" i="38"/>
  <c r="J15" i="38"/>
  <c r="K13" i="38"/>
  <c r="J13" i="38"/>
  <c r="K11" i="38"/>
  <c r="J11" i="38"/>
  <c r="K9" i="38"/>
  <c r="J9" i="38"/>
  <c r="K7" i="38"/>
  <c r="J7" i="38"/>
  <c r="K5" i="38"/>
  <c r="J5" i="38"/>
  <c r="K34" i="38"/>
  <c r="J34" i="38"/>
  <c r="K32" i="38"/>
  <c r="J32" i="38"/>
  <c r="K30" i="38"/>
  <c r="J30" i="38"/>
  <c r="K28" i="38"/>
  <c r="J28" i="38"/>
  <c r="K26" i="38"/>
  <c r="J26" i="38"/>
  <c r="K24" i="38"/>
  <c r="J24" i="38"/>
  <c r="K22" i="38"/>
  <c r="J22" i="38"/>
  <c r="K20" i="38"/>
  <c r="J20" i="38"/>
  <c r="K18" i="38"/>
  <c r="J18" i="38"/>
  <c r="K16" i="38"/>
  <c r="J16" i="38"/>
  <c r="K14" i="38"/>
  <c r="J14" i="38"/>
  <c r="K12" i="38"/>
  <c r="J12" i="38"/>
  <c r="N36" i="38"/>
  <c r="K10" i="38"/>
  <c r="H36" i="38"/>
  <c r="J10" i="38"/>
  <c r="K6" i="38"/>
  <c r="J6" i="38"/>
  <c r="H35" i="38"/>
  <c r="K4" i="38"/>
  <c r="J4" i="38"/>
  <c r="B7" i="38"/>
  <c r="L6" i="38"/>
  <c r="K34" i="37"/>
  <c r="J34" i="37"/>
  <c r="K32" i="37"/>
  <c r="J32" i="37"/>
  <c r="K30" i="37"/>
  <c r="J30" i="37"/>
  <c r="K28" i="37"/>
  <c r="J28" i="37"/>
  <c r="K26" i="37"/>
  <c r="J26" i="37"/>
  <c r="K24" i="37"/>
  <c r="J24" i="37"/>
  <c r="K22" i="37"/>
  <c r="J22" i="37"/>
  <c r="K20" i="37"/>
  <c r="J20" i="37"/>
  <c r="K18" i="37"/>
  <c r="J18" i="37"/>
  <c r="K16" i="37"/>
  <c r="J16" i="37"/>
  <c r="K14" i="37"/>
  <c r="J14" i="37"/>
  <c r="K12" i="37"/>
  <c r="J12" i="37"/>
  <c r="N36" i="37"/>
  <c r="K10" i="37"/>
  <c r="H36" i="37"/>
  <c r="J10" i="37"/>
  <c r="K33" i="37"/>
  <c r="J33" i="37"/>
  <c r="K31" i="37"/>
  <c r="J31" i="37"/>
  <c r="K29" i="37"/>
  <c r="J29" i="37"/>
  <c r="K27" i="37"/>
  <c r="J27" i="37"/>
  <c r="K25" i="37"/>
  <c r="J25" i="37"/>
  <c r="K23" i="37"/>
  <c r="J23" i="37"/>
  <c r="K21" i="37"/>
  <c r="J21" i="37"/>
  <c r="K19" i="37"/>
  <c r="J19" i="37"/>
  <c r="K17" i="37"/>
  <c r="J17" i="37"/>
  <c r="K15" i="37"/>
  <c r="J15" i="37"/>
  <c r="K13" i="37"/>
  <c r="J13" i="37"/>
  <c r="K11" i="37"/>
  <c r="J11" i="37"/>
  <c r="K9" i="37"/>
  <c r="J9" i="37"/>
  <c r="J7" i="37"/>
  <c r="K7" i="37"/>
  <c r="J5" i="37"/>
  <c r="K5" i="37"/>
  <c r="J6" i="37"/>
  <c r="K6" i="37"/>
  <c r="J4" i="37"/>
  <c r="H35" i="37"/>
  <c r="K4" i="37"/>
  <c r="B7" i="37"/>
  <c r="L6" i="37"/>
  <c r="K32" i="36"/>
  <c r="J32" i="36"/>
  <c r="K28" i="36"/>
  <c r="J28" i="36"/>
  <c r="K26" i="36"/>
  <c r="J26" i="36"/>
  <c r="K24" i="36"/>
  <c r="J24" i="36"/>
  <c r="K22" i="36"/>
  <c r="J22" i="36"/>
  <c r="K20" i="36"/>
  <c r="J20" i="36"/>
  <c r="K18" i="36"/>
  <c r="J18" i="36"/>
  <c r="K16" i="36"/>
  <c r="J16" i="36"/>
  <c r="K14" i="36"/>
  <c r="J14" i="36"/>
  <c r="K12" i="36"/>
  <c r="J12" i="36"/>
  <c r="N36" i="36"/>
  <c r="K10" i="36"/>
  <c r="H36" i="36"/>
  <c r="J10" i="36"/>
  <c r="K33" i="36"/>
  <c r="J33" i="36"/>
  <c r="K29" i="36"/>
  <c r="J29" i="36"/>
  <c r="K27" i="36"/>
  <c r="J27" i="36"/>
  <c r="K21" i="36"/>
  <c r="J21" i="36"/>
  <c r="K11" i="36"/>
  <c r="J11" i="36"/>
  <c r="J6" i="36"/>
  <c r="K6" i="36"/>
  <c r="K31" i="36"/>
  <c r="J31" i="36"/>
  <c r="K25" i="36"/>
  <c r="J25" i="36"/>
  <c r="K23" i="36"/>
  <c r="J23" i="36"/>
  <c r="K19" i="36"/>
  <c r="J19" i="36"/>
  <c r="K17" i="36"/>
  <c r="J17" i="36"/>
  <c r="K15" i="36"/>
  <c r="J15" i="36"/>
  <c r="K13" i="36"/>
  <c r="J13" i="36"/>
  <c r="K9" i="36"/>
  <c r="J9" i="36"/>
  <c r="K34" i="36"/>
  <c r="J34" i="36"/>
  <c r="K30" i="36"/>
  <c r="J30" i="36"/>
  <c r="J4" i="36"/>
  <c r="H35" i="36"/>
  <c r="K4" i="36"/>
  <c r="J5" i="36"/>
  <c r="K5" i="36"/>
  <c r="B7" i="36"/>
  <c r="L6" i="36"/>
  <c r="K34" i="35"/>
  <c r="J34" i="35"/>
  <c r="K32" i="35"/>
  <c r="J32" i="35"/>
  <c r="K30" i="35"/>
  <c r="J30" i="35"/>
  <c r="K28" i="35"/>
  <c r="J28" i="35"/>
  <c r="K26" i="35"/>
  <c r="J26" i="35"/>
  <c r="K24" i="35"/>
  <c r="J24" i="35"/>
  <c r="K22" i="35"/>
  <c r="J22" i="35"/>
  <c r="K20" i="35"/>
  <c r="J20" i="35"/>
  <c r="K18" i="35"/>
  <c r="J18" i="35"/>
  <c r="K16" i="35"/>
  <c r="J16" i="35"/>
  <c r="K14" i="35"/>
  <c r="J14" i="35"/>
  <c r="K12" i="35"/>
  <c r="J12" i="35"/>
  <c r="N36" i="35"/>
  <c r="K10" i="35"/>
  <c r="H36" i="35"/>
  <c r="J10" i="35"/>
  <c r="K33" i="35"/>
  <c r="J33" i="35"/>
  <c r="K31" i="35"/>
  <c r="J31" i="35"/>
  <c r="K29" i="35"/>
  <c r="J29" i="35"/>
  <c r="K27" i="35"/>
  <c r="J27" i="35"/>
  <c r="K25" i="35"/>
  <c r="J25" i="35"/>
  <c r="K23" i="35"/>
  <c r="J23" i="35"/>
  <c r="K21" i="35"/>
  <c r="J21" i="35"/>
  <c r="K19" i="35"/>
  <c r="J19" i="35"/>
  <c r="K17" i="35"/>
  <c r="J17" i="35"/>
  <c r="K15" i="35"/>
  <c r="J15" i="35"/>
  <c r="K13" i="35"/>
  <c r="J13" i="35"/>
  <c r="K11" i="35"/>
  <c r="J11" i="35"/>
  <c r="K9" i="35"/>
  <c r="J9" i="35"/>
  <c r="J7" i="35"/>
  <c r="K7" i="35"/>
  <c r="J5" i="35"/>
  <c r="K5" i="35"/>
  <c r="J6" i="35"/>
  <c r="K6" i="35"/>
  <c r="J4" i="35"/>
  <c r="H35" i="35"/>
  <c r="K4" i="35"/>
  <c r="B7" i="35"/>
  <c r="L6" i="35"/>
  <c r="K5" i="34"/>
  <c r="J5" i="34"/>
  <c r="B8" i="34"/>
  <c r="L7" i="34"/>
  <c r="K33" i="34"/>
  <c r="J33" i="34"/>
  <c r="K31" i="34"/>
  <c r="J31" i="34"/>
  <c r="K29" i="34"/>
  <c r="J29" i="34"/>
  <c r="K27" i="34"/>
  <c r="J27" i="34"/>
  <c r="K25" i="34"/>
  <c r="J25" i="34"/>
  <c r="K23" i="34"/>
  <c r="J23" i="34"/>
  <c r="K21" i="34"/>
  <c r="J21" i="34"/>
  <c r="K19" i="34"/>
  <c r="J19" i="34"/>
  <c r="K17" i="34"/>
  <c r="J17" i="34"/>
  <c r="K15" i="34"/>
  <c r="J15" i="34"/>
  <c r="K13" i="34"/>
  <c r="J13" i="34"/>
  <c r="K11" i="34"/>
  <c r="J11" i="34"/>
  <c r="K9" i="34"/>
  <c r="J9" i="34"/>
  <c r="K34" i="34"/>
  <c r="J34" i="34"/>
  <c r="K32" i="34"/>
  <c r="J32" i="34"/>
  <c r="K30" i="34"/>
  <c r="J30" i="34"/>
  <c r="K28" i="34"/>
  <c r="J28" i="34"/>
  <c r="K26" i="34"/>
  <c r="J26" i="34"/>
  <c r="K24" i="34"/>
  <c r="J24" i="34"/>
  <c r="K22" i="34"/>
  <c r="J22" i="34"/>
  <c r="K18" i="34"/>
  <c r="J18" i="34"/>
  <c r="K14" i="34"/>
  <c r="J14" i="34"/>
  <c r="N36" i="34"/>
  <c r="K10" i="34"/>
  <c r="J10" i="34"/>
  <c r="H36" i="34"/>
  <c r="K8" i="34"/>
  <c r="J8" i="34"/>
  <c r="K6" i="34"/>
  <c r="J6" i="34"/>
  <c r="H35" i="34"/>
  <c r="K4" i="34"/>
  <c r="J4" i="34"/>
  <c r="K20" i="34"/>
  <c r="J20" i="34"/>
  <c r="K16" i="34"/>
  <c r="J16" i="34"/>
  <c r="K12" i="34"/>
  <c r="J12" i="34"/>
  <c r="K7" i="34"/>
  <c r="J7" i="34"/>
  <c r="K33" i="33"/>
  <c r="J33" i="33"/>
  <c r="K31" i="33"/>
  <c r="J31" i="33"/>
  <c r="K29" i="33"/>
  <c r="J29" i="33"/>
  <c r="K27" i="33"/>
  <c r="J27" i="33"/>
  <c r="J23" i="33"/>
  <c r="K23" i="33"/>
  <c r="J19" i="33"/>
  <c r="K19" i="33"/>
  <c r="J15" i="33"/>
  <c r="K15" i="33"/>
  <c r="J11" i="33"/>
  <c r="K11" i="33"/>
  <c r="K7" i="33"/>
  <c r="J7" i="33"/>
  <c r="K5" i="33"/>
  <c r="J5" i="33"/>
  <c r="J26" i="33"/>
  <c r="K26" i="33"/>
  <c r="J22" i="33"/>
  <c r="K22" i="33"/>
  <c r="J18" i="33"/>
  <c r="K18" i="33"/>
  <c r="J14" i="33"/>
  <c r="K14" i="33"/>
  <c r="J12" i="33"/>
  <c r="K12" i="33"/>
  <c r="J8" i="33"/>
  <c r="K8" i="33"/>
  <c r="B8" i="33"/>
  <c r="L7" i="33"/>
  <c r="N36" i="33"/>
  <c r="K34" i="33"/>
  <c r="J34" i="33"/>
  <c r="K32" i="33"/>
  <c r="J32" i="33"/>
  <c r="K30" i="33"/>
  <c r="J30" i="33"/>
  <c r="K28" i="33"/>
  <c r="J28" i="33"/>
  <c r="J25" i="33"/>
  <c r="K25" i="33"/>
  <c r="J21" i="33"/>
  <c r="K21" i="33"/>
  <c r="J17" i="33"/>
  <c r="K17" i="33"/>
  <c r="J13" i="33"/>
  <c r="K13" i="33"/>
  <c r="J9" i="33"/>
  <c r="K9" i="33"/>
  <c r="K6" i="33"/>
  <c r="J6" i="33"/>
  <c r="H35" i="33"/>
  <c r="K4" i="33"/>
  <c r="J4" i="33"/>
  <c r="J24" i="33"/>
  <c r="K24" i="33"/>
  <c r="J20" i="33"/>
  <c r="K20" i="33"/>
  <c r="J16" i="33"/>
  <c r="K16" i="33"/>
  <c r="H36" i="33"/>
  <c r="H30" i="2"/>
  <c r="J30" i="2" s="1"/>
  <c r="H22" i="2"/>
  <c r="K22" i="2" s="1"/>
  <c r="H23" i="2"/>
  <c r="J23" i="2" s="1"/>
  <c r="H25" i="2"/>
  <c r="K25" i="2" s="1"/>
  <c r="H26" i="2"/>
  <c r="H27" i="2"/>
  <c r="J27" i="2" s="1"/>
  <c r="H29" i="2"/>
  <c r="K29" i="2" s="1"/>
  <c r="H18" i="2"/>
  <c r="K18" i="2" s="1"/>
  <c r="H31" i="2"/>
  <c r="J31" i="2" s="1"/>
  <c r="H33" i="2"/>
  <c r="K33" i="2" s="1"/>
  <c r="B5" i="2"/>
  <c r="B6" i="2" s="1"/>
  <c r="B7" i="2" s="1"/>
  <c r="H11" i="2"/>
  <c r="J11" i="2" s="1"/>
  <c r="H34" i="2"/>
  <c r="H7" i="2"/>
  <c r="K7" i="2" s="1"/>
  <c r="H14" i="2"/>
  <c r="J14" i="2" s="1"/>
  <c r="H15" i="2"/>
  <c r="J15" i="2" s="1"/>
  <c r="H5" i="2"/>
  <c r="K5" i="2" s="1"/>
  <c r="H8" i="2"/>
  <c r="K8" i="2" s="1"/>
  <c r="H9" i="2"/>
  <c r="K9" i="2" s="1"/>
  <c r="H12" i="2"/>
  <c r="K12" i="2" s="1"/>
  <c r="H13" i="2"/>
  <c r="H16" i="2"/>
  <c r="K16" i="2" s="1"/>
  <c r="H17" i="2"/>
  <c r="J17" i="2" s="1"/>
  <c r="H20" i="2"/>
  <c r="K20" i="2" s="1"/>
  <c r="H21" i="2"/>
  <c r="H24" i="2"/>
  <c r="K24" i="2" s="1"/>
  <c r="H28" i="2"/>
  <c r="K28" i="2" s="1"/>
  <c r="H32" i="2"/>
  <c r="K32" i="2" s="1"/>
  <c r="H6" i="2"/>
  <c r="J6" i="2" s="1"/>
  <c r="H10" i="2"/>
  <c r="H4" i="2"/>
  <c r="J18" i="2"/>
  <c r="J33" i="2"/>
  <c r="J5" i="2"/>
  <c r="J8" i="2"/>
  <c r="J13" i="2"/>
  <c r="K13" i="2"/>
  <c r="J21" i="2"/>
  <c r="K21" i="2"/>
  <c r="J24" i="2"/>
  <c r="K19" i="2"/>
  <c r="J19" i="2"/>
  <c r="K26" i="2"/>
  <c r="J26" i="2"/>
  <c r="J34" i="2"/>
  <c r="K34" i="2"/>
  <c r="L5" i="2"/>
  <c r="B8" i="43" l="1"/>
  <c r="L7" i="43"/>
  <c r="H41" i="43"/>
  <c r="H42" i="43" s="1"/>
  <c r="N35" i="43"/>
  <c r="N41" i="43" s="1"/>
  <c r="N42" i="43" s="1"/>
  <c r="B9" i="42"/>
  <c r="L8" i="42"/>
  <c r="H41" i="42"/>
  <c r="H42" i="42" s="1"/>
  <c r="N35" i="42"/>
  <c r="N41" i="42" s="1"/>
  <c r="N42" i="42" s="1"/>
  <c r="B9" i="41"/>
  <c r="L8" i="41"/>
  <c r="H41" i="41"/>
  <c r="H42" i="41" s="1"/>
  <c r="N35" i="41"/>
  <c r="N41" i="41" s="1"/>
  <c r="N42" i="41" s="1"/>
  <c r="B9" i="40"/>
  <c r="L8" i="40"/>
  <c r="H41" i="40"/>
  <c r="H42" i="40" s="1"/>
  <c r="N35" i="40"/>
  <c r="N41" i="40" s="1"/>
  <c r="N42" i="40" s="1"/>
  <c r="H41" i="39"/>
  <c r="H42" i="39" s="1"/>
  <c r="N35" i="39"/>
  <c r="N41" i="39" s="1"/>
  <c r="N42" i="39" s="1"/>
  <c r="B9" i="39"/>
  <c r="L8" i="39"/>
  <c r="B8" i="38"/>
  <c r="L7" i="38"/>
  <c r="H41" i="38"/>
  <c r="H42" i="38" s="1"/>
  <c r="N35" i="38"/>
  <c r="N41" i="38" s="1"/>
  <c r="N42" i="38" s="1"/>
  <c r="B8" i="37"/>
  <c r="L7" i="37"/>
  <c r="H41" i="37"/>
  <c r="H42" i="37" s="1"/>
  <c r="N35" i="37"/>
  <c r="N41" i="37" s="1"/>
  <c r="N42" i="37" s="1"/>
  <c r="B8" i="36"/>
  <c r="L7" i="36"/>
  <c r="H41" i="36"/>
  <c r="H42" i="36" s="1"/>
  <c r="N35" i="36"/>
  <c r="N41" i="36" s="1"/>
  <c r="N42" i="36" s="1"/>
  <c r="H41" i="35"/>
  <c r="H42" i="35" s="1"/>
  <c r="N35" i="35"/>
  <c r="N41" i="35" s="1"/>
  <c r="N42" i="35" s="1"/>
  <c r="B8" i="35"/>
  <c r="L7" i="35"/>
  <c r="H41" i="34"/>
  <c r="H42" i="34" s="1"/>
  <c r="N35" i="34"/>
  <c r="N41" i="34" s="1"/>
  <c r="N42" i="34" s="1"/>
  <c r="B9" i="34"/>
  <c r="L8" i="34"/>
  <c r="B9" i="33"/>
  <c r="L8" i="33"/>
  <c r="H41" i="33"/>
  <c r="H42" i="33" s="1"/>
  <c r="N35" i="33"/>
  <c r="N41" i="33" s="1"/>
  <c r="N42" i="33" s="1"/>
  <c r="J22" i="2"/>
  <c r="J16" i="2"/>
  <c r="K27" i="2"/>
  <c r="J7" i="2"/>
  <c r="J10" i="2"/>
  <c r="N36" i="2"/>
  <c r="K10" i="2"/>
  <c r="H35" i="2"/>
  <c r="J29" i="2"/>
  <c r="K23" i="2"/>
  <c r="J4" i="2"/>
  <c r="K30" i="2"/>
  <c r="J25" i="2"/>
  <c r="K31" i="2"/>
  <c r="H36" i="2"/>
  <c r="K17" i="2"/>
  <c r="L6" i="2"/>
  <c r="J28" i="2"/>
  <c r="K14" i="2"/>
  <c r="J9" i="2"/>
  <c r="K4" i="2"/>
  <c r="J32" i="2"/>
  <c r="K11" i="2"/>
  <c r="K15" i="2"/>
  <c r="K6" i="2"/>
  <c r="J20" i="2"/>
  <c r="J12" i="2"/>
  <c r="L7" i="2"/>
  <c r="B8" i="2"/>
  <c r="B9" i="43" l="1"/>
  <c r="L8" i="43"/>
  <c r="B10" i="42"/>
  <c r="L9" i="42"/>
  <c r="B10" i="41"/>
  <c r="L9" i="41"/>
  <c r="B10" i="40"/>
  <c r="L9" i="40"/>
  <c r="L9" i="39"/>
  <c r="B10" i="39"/>
  <c r="B9" i="38"/>
  <c r="L8" i="38"/>
  <c r="L8" i="37"/>
  <c r="B9" i="37"/>
  <c r="L8" i="36"/>
  <c r="B9" i="36"/>
  <c r="L8" i="35"/>
  <c r="B9" i="35"/>
  <c r="L9" i="34"/>
  <c r="B10" i="34"/>
  <c r="B10" i="33"/>
  <c r="L9" i="33"/>
  <c r="H41" i="2"/>
  <c r="N35" i="2"/>
  <c r="N41" i="2" s="1"/>
  <c r="N42" i="2" s="1"/>
  <c r="H42" i="2"/>
  <c r="L8" i="2"/>
  <c r="B9" i="2"/>
  <c r="B10" i="43" l="1"/>
  <c r="L9" i="43"/>
  <c r="B11" i="42"/>
  <c r="L10" i="42"/>
  <c r="B11" i="41"/>
  <c r="L10" i="41"/>
  <c r="B11" i="40"/>
  <c r="L10" i="40"/>
  <c r="B11" i="39"/>
  <c r="L10" i="39"/>
  <c r="B10" i="38"/>
  <c r="L9" i="38"/>
  <c r="B10" i="37"/>
  <c r="L9" i="37"/>
  <c r="B10" i="36"/>
  <c r="L9" i="36"/>
  <c r="B10" i="35"/>
  <c r="L9" i="35"/>
  <c r="B11" i="34"/>
  <c r="L10" i="34"/>
  <c r="B11" i="33"/>
  <c r="L10" i="33"/>
  <c r="B10" i="2"/>
  <c r="L9" i="2"/>
  <c r="B11" i="43" l="1"/>
  <c r="L10" i="43"/>
  <c r="B12" i="42"/>
  <c r="L11" i="42"/>
  <c r="B12" i="41"/>
  <c r="L11" i="41"/>
  <c r="B12" i="40"/>
  <c r="L11" i="40"/>
  <c r="L11" i="39"/>
  <c r="B12" i="39"/>
  <c r="B11" i="38"/>
  <c r="L10" i="38"/>
  <c r="L10" i="37"/>
  <c r="B11" i="37"/>
  <c r="L10" i="36"/>
  <c r="B11" i="36"/>
  <c r="L10" i="35"/>
  <c r="B11" i="35"/>
  <c r="L11" i="34"/>
  <c r="B12" i="34"/>
  <c r="B12" i="33"/>
  <c r="L11" i="33"/>
  <c r="L10" i="2"/>
  <c r="B11" i="2"/>
  <c r="B12" i="43" l="1"/>
  <c r="L11" i="43"/>
  <c r="B13" i="42"/>
  <c r="L12" i="42"/>
  <c r="B13" i="41"/>
  <c r="L12" i="41"/>
  <c r="B13" i="40"/>
  <c r="L12" i="40"/>
  <c r="B13" i="39"/>
  <c r="L12" i="39"/>
  <c r="B12" i="38"/>
  <c r="L11" i="38"/>
  <c r="B12" i="37"/>
  <c r="L11" i="37"/>
  <c r="B12" i="36"/>
  <c r="L11" i="36"/>
  <c r="B12" i="35"/>
  <c r="L11" i="35"/>
  <c r="B13" i="34"/>
  <c r="L12" i="34"/>
  <c r="B13" i="33"/>
  <c r="L12" i="33"/>
  <c r="L11" i="2"/>
  <c r="B12" i="2"/>
  <c r="B13" i="43" l="1"/>
  <c r="L12" i="43"/>
  <c r="B14" i="42"/>
  <c r="L13" i="42"/>
  <c r="B14" i="41"/>
  <c r="L13" i="41"/>
  <c r="B14" i="40"/>
  <c r="L13" i="40"/>
  <c r="L13" i="39"/>
  <c r="B14" i="39"/>
  <c r="B13" i="38"/>
  <c r="L12" i="38"/>
  <c r="L12" i="37"/>
  <c r="B13" i="37"/>
  <c r="L12" i="36"/>
  <c r="B13" i="36"/>
  <c r="L12" i="35"/>
  <c r="B13" i="35"/>
  <c r="L13" i="34"/>
  <c r="B14" i="34"/>
  <c r="B14" i="33"/>
  <c r="L13" i="33"/>
  <c r="B13" i="2"/>
  <c r="L12" i="2"/>
  <c r="B14" i="43" l="1"/>
  <c r="L13" i="43"/>
  <c r="B15" i="42"/>
  <c r="L14" i="42"/>
  <c r="B15" i="41"/>
  <c r="L14" i="41"/>
  <c r="B15" i="40"/>
  <c r="L14" i="40"/>
  <c r="B15" i="39"/>
  <c r="L14" i="39"/>
  <c r="B14" i="38"/>
  <c r="L13" i="38"/>
  <c r="B14" i="37"/>
  <c r="L13" i="37"/>
  <c r="B14" i="36"/>
  <c r="L13" i="36"/>
  <c r="B14" i="35"/>
  <c r="L13" i="35"/>
  <c r="B15" i="34"/>
  <c r="L14" i="34"/>
  <c r="B15" i="33"/>
  <c r="L14" i="33"/>
  <c r="B14" i="2"/>
  <c r="L13" i="2"/>
  <c r="B15" i="43" l="1"/>
  <c r="L14" i="43"/>
  <c r="B16" i="42"/>
  <c r="L15" i="42"/>
  <c r="B16" i="41"/>
  <c r="L15" i="41"/>
  <c r="B16" i="40"/>
  <c r="L15" i="40"/>
  <c r="L15" i="39"/>
  <c r="B16" i="39"/>
  <c r="B15" i="38"/>
  <c r="L14" i="38"/>
  <c r="L14" i="37"/>
  <c r="B15" i="37"/>
  <c r="L14" i="36"/>
  <c r="B15" i="36"/>
  <c r="L14" i="35"/>
  <c r="B15" i="35"/>
  <c r="L15" i="34"/>
  <c r="B16" i="34"/>
  <c r="B16" i="33"/>
  <c r="L15" i="33"/>
  <c r="L14" i="2"/>
  <c r="B15" i="2"/>
  <c r="B16" i="43" l="1"/>
  <c r="L15" i="43"/>
  <c r="B17" i="42"/>
  <c r="L16" i="42"/>
  <c r="B17" i="41"/>
  <c r="L16" i="41"/>
  <c r="B17" i="40"/>
  <c r="L16" i="40"/>
  <c r="B17" i="39"/>
  <c r="L16" i="39"/>
  <c r="B16" i="38"/>
  <c r="L15" i="38"/>
  <c r="B16" i="37"/>
  <c r="L15" i="37"/>
  <c r="B16" i="36"/>
  <c r="L15" i="36"/>
  <c r="B16" i="35"/>
  <c r="L15" i="35"/>
  <c r="B17" i="34"/>
  <c r="L16" i="34"/>
  <c r="B17" i="33"/>
  <c r="L16" i="33"/>
  <c r="L15" i="2"/>
  <c r="B16" i="2"/>
  <c r="B17" i="43" l="1"/>
  <c r="L16" i="43"/>
  <c r="B18" i="42"/>
  <c r="L17" i="42"/>
  <c r="B18" i="41"/>
  <c r="L17" i="41"/>
  <c r="B18" i="40"/>
  <c r="L17" i="40"/>
  <c r="L17" i="39"/>
  <c r="B18" i="39"/>
  <c r="B17" i="38"/>
  <c r="L16" i="38"/>
  <c r="L16" i="37"/>
  <c r="B17" i="37"/>
  <c r="L16" i="36"/>
  <c r="B17" i="36"/>
  <c r="L16" i="35"/>
  <c r="B17" i="35"/>
  <c r="L17" i="34"/>
  <c r="B18" i="34"/>
  <c r="B18" i="33"/>
  <c r="L17" i="33"/>
  <c r="L16" i="2"/>
  <c r="B17" i="2"/>
  <c r="B18" i="43" l="1"/>
  <c r="L17" i="43"/>
  <c r="B19" i="42"/>
  <c r="L18" i="42"/>
  <c r="B19" i="41"/>
  <c r="L18" i="41"/>
  <c r="B19" i="40"/>
  <c r="L18" i="40"/>
  <c r="B19" i="39"/>
  <c r="L18" i="39"/>
  <c r="B18" i="38"/>
  <c r="L17" i="38"/>
  <c r="B18" i="37"/>
  <c r="L17" i="37"/>
  <c r="B18" i="36"/>
  <c r="L17" i="36"/>
  <c r="B18" i="35"/>
  <c r="L17" i="35"/>
  <c r="B19" i="34"/>
  <c r="L18" i="34"/>
  <c r="B19" i="33"/>
  <c r="L18" i="33"/>
  <c r="B18" i="2"/>
  <c r="L17" i="2"/>
  <c r="B19" i="43" l="1"/>
  <c r="L18" i="43"/>
  <c r="B20" i="42"/>
  <c r="L19" i="42"/>
  <c r="B20" i="41"/>
  <c r="L19" i="41"/>
  <c r="B20" i="40"/>
  <c r="L19" i="40"/>
  <c r="L19" i="39"/>
  <c r="B20" i="39"/>
  <c r="B19" i="38"/>
  <c r="L18" i="38"/>
  <c r="L18" i="37"/>
  <c r="B19" i="37"/>
  <c r="L18" i="36"/>
  <c r="B19" i="36"/>
  <c r="L18" i="35"/>
  <c r="B19" i="35"/>
  <c r="L19" i="34"/>
  <c r="B20" i="34"/>
  <c r="B20" i="33"/>
  <c r="L19" i="33"/>
  <c r="L18" i="2"/>
  <c r="B19" i="2"/>
  <c r="B20" i="43" l="1"/>
  <c r="L19" i="43"/>
  <c r="B21" i="42"/>
  <c r="L20" i="42"/>
  <c r="B21" i="41"/>
  <c r="L20" i="41"/>
  <c r="B21" i="40"/>
  <c r="L20" i="40"/>
  <c r="B21" i="39"/>
  <c r="L20" i="39"/>
  <c r="B20" i="38"/>
  <c r="L19" i="38"/>
  <c r="B20" i="37"/>
  <c r="L19" i="37"/>
  <c r="B20" i="36"/>
  <c r="L19" i="36"/>
  <c r="B20" i="35"/>
  <c r="L19" i="35"/>
  <c r="B21" i="34"/>
  <c r="L20" i="34"/>
  <c r="B21" i="33"/>
  <c r="L20" i="33"/>
  <c r="L19" i="2"/>
  <c r="B20" i="2"/>
  <c r="B21" i="43" l="1"/>
  <c r="L20" i="43"/>
  <c r="B22" i="42"/>
  <c r="L21" i="42"/>
  <c r="B22" i="41"/>
  <c r="L21" i="41"/>
  <c r="B22" i="40"/>
  <c r="L21" i="40"/>
  <c r="L21" i="39"/>
  <c r="B22" i="39"/>
  <c r="B21" i="38"/>
  <c r="L20" i="38"/>
  <c r="L20" i="37"/>
  <c r="B21" i="37"/>
  <c r="L20" i="36"/>
  <c r="B21" i="36"/>
  <c r="L20" i="35"/>
  <c r="B21" i="35"/>
  <c r="L21" i="34"/>
  <c r="B22" i="34"/>
  <c r="B22" i="33"/>
  <c r="L21" i="33"/>
  <c r="B21" i="2"/>
  <c r="L20" i="2"/>
  <c r="B22" i="43" l="1"/>
  <c r="L21" i="43"/>
  <c r="B23" i="42"/>
  <c r="L22" i="42"/>
  <c r="B23" i="41"/>
  <c r="L22" i="41"/>
  <c r="B23" i="40"/>
  <c r="L22" i="40"/>
  <c r="B23" i="39"/>
  <c r="L22" i="39"/>
  <c r="B22" i="38"/>
  <c r="L21" i="38"/>
  <c r="B22" i="37"/>
  <c r="L21" i="37"/>
  <c r="B22" i="36"/>
  <c r="L21" i="36"/>
  <c r="B22" i="35"/>
  <c r="L21" i="35"/>
  <c r="B23" i="34"/>
  <c r="L22" i="34"/>
  <c r="B23" i="33"/>
  <c r="L22" i="33"/>
  <c r="B22" i="2"/>
  <c r="L21" i="2"/>
  <c r="B23" i="43" l="1"/>
  <c r="L22" i="43"/>
  <c r="B24" i="42"/>
  <c r="L23" i="42"/>
  <c r="B24" i="41"/>
  <c r="L23" i="41"/>
  <c r="B24" i="40"/>
  <c r="L23" i="40"/>
  <c r="L23" i="39"/>
  <c r="B24" i="39"/>
  <c r="B23" i="38"/>
  <c r="L22" i="38"/>
  <c r="L22" i="37"/>
  <c r="B23" i="37"/>
  <c r="L22" i="36"/>
  <c r="B23" i="36"/>
  <c r="L22" i="35"/>
  <c r="B23" i="35"/>
  <c r="L23" i="34"/>
  <c r="B24" i="34"/>
  <c r="B24" i="33"/>
  <c r="L23" i="33"/>
  <c r="L22" i="2"/>
  <c r="B23" i="2"/>
  <c r="B24" i="43" l="1"/>
  <c r="L23" i="43"/>
  <c r="B25" i="42"/>
  <c r="L24" i="42"/>
  <c r="B25" i="41"/>
  <c r="L24" i="41"/>
  <c r="B25" i="40"/>
  <c r="L24" i="40"/>
  <c r="B25" i="39"/>
  <c r="L24" i="39"/>
  <c r="B24" i="38"/>
  <c r="L23" i="38"/>
  <c r="B24" i="37"/>
  <c r="L23" i="37"/>
  <c r="B24" i="36"/>
  <c r="L23" i="36"/>
  <c r="B24" i="35"/>
  <c r="L23" i="35"/>
  <c r="B25" i="34"/>
  <c r="L24" i="34"/>
  <c r="B25" i="33"/>
  <c r="L24" i="33"/>
  <c r="L23" i="2"/>
  <c r="B24" i="2"/>
  <c r="B25" i="43" l="1"/>
  <c r="L24" i="43"/>
  <c r="B26" i="42"/>
  <c r="L25" i="42"/>
  <c r="B26" i="41"/>
  <c r="L25" i="41"/>
  <c r="B26" i="40"/>
  <c r="L25" i="40"/>
  <c r="L25" i="39"/>
  <c r="B26" i="39"/>
  <c r="B25" i="38"/>
  <c r="L24" i="38"/>
  <c r="L24" i="37"/>
  <c r="B25" i="37"/>
  <c r="L24" i="36"/>
  <c r="B25" i="36"/>
  <c r="L24" i="35"/>
  <c r="B25" i="35"/>
  <c r="L25" i="34"/>
  <c r="B26" i="34"/>
  <c r="B26" i="33"/>
  <c r="L25" i="33"/>
  <c r="B25" i="2"/>
  <c r="L24" i="2"/>
  <c r="B26" i="43" l="1"/>
  <c r="L25" i="43"/>
  <c r="B27" i="42"/>
  <c r="L26" i="42"/>
  <c r="B27" i="41"/>
  <c r="L26" i="41"/>
  <c r="B27" i="40"/>
  <c r="L26" i="40"/>
  <c r="B27" i="39"/>
  <c r="L26" i="39"/>
  <c r="B26" i="38"/>
  <c r="L25" i="38"/>
  <c r="B26" i="37"/>
  <c r="L25" i="37"/>
  <c r="B26" i="36"/>
  <c r="L25" i="36"/>
  <c r="B26" i="35"/>
  <c r="L25" i="35"/>
  <c r="B27" i="34"/>
  <c r="L26" i="34"/>
  <c r="B27" i="33"/>
  <c r="L26" i="33"/>
  <c r="B26" i="2"/>
  <c r="L25" i="2"/>
  <c r="B27" i="43" l="1"/>
  <c r="L26" i="43"/>
  <c r="B28" i="42"/>
  <c r="L27" i="42"/>
  <c r="B28" i="41"/>
  <c r="L27" i="41"/>
  <c r="B28" i="40"/>
  <c r="L27" i="40"/>
  <c r="L27" i="39"/>
  <c r="B28" i="39"/>
  <c r="B27" i="38"/>
  <c r="L26" i="38"/>
  <c r="L26" i="37"/>
  <c r="B27" i="37"/>
  <c r="L26" i="36"/>
  <c r="B27" i="36"/>
  <c r="L26" i="35"/>
  <c r="B27" i="35"/>
  <c r="L27" i="34"/>
  <c r="B28" i="34"/>
  <c r="B28" i="33"/>
  <c r="L27" i="33"/>
  <c r="L26" i="2"/>
  <c r="B27" i="2"/>
  <c r="B28" i="43" l="1"/>
  <c r="L27" i="43"/>
  <c r="B29" i="42"/>
  <c r="L28" i="42"/>
  <c r="B29" i="41"/>
  <c r="L28" i="41"/>
  <c r="B29" i="40"/>
  <c r="L28" i="40"/>
  <c r="B29" i="39"/>
  <c r="L28" i="39"/>
  <c r="B28" i="38"/>
  <c r="L27" i="38"/>
  <c r="B28" i="37"/>
  <c r="L27" i="37"/>
  <c r="B28" i="36"/>
  <c r="L27" i="36"/>
  <c r="B28" i="35"/>
  <c r="L27" i="35"/>
  <c r="B29" i="34"/>
  <c r="L28" i="34"/>
  <c r="B29" i="33"/>
  <c r="L28" i="33"/>
  <c r="L27" i="2"/>
  <c r="B28" i="2"/>
  <c r="B29" i="43" l="1"/>
  <c r="L28" i="43"/>
  <c r="B30" i="42"/>
  <c r="L29" i="42"/>
  <c r="B30" i="41"/>
  <c r="L29" i="41"/>
  <c r="B30" i="40"/>
  <c r="L29" i="40"/>
  <c r="L29" i="39"/>
  <c r="B30" i="39"/>
  <c r="B29" i="38"/>
  <c r="L28" i="38"/>
  <c r="L28" i="37"/>
  <c r="B29" i="37"/>
  <c r="L28" i="36"/>
  <c r="B29" i="36"/>
  <c r="L28" i="35"/>
  <c r="B29" i="35"/>
  <c r="L29" i="34"/>
  <c r="B30" i="34"/>
  <c r="B30" i="33"/>
  <c r="L29" i="33"/>
  <c r="B29" i="2"/>
  <c r="L28" i="2"/>
  <c r="B30" i="43" l="1"/>
  <c r="L29" i="43"/>
  <c r="B31" i="42"/>
  <c r="L30" i="42"/>
  <c r="B31" i="41"/>
  <c r="L30" i="41"/>
  <c r="B31" i="40"/>
  <c r="L30" i="40"/>
  <c r="B31" i="39"/>
  <c r="L30" i="39"/>
  <c r="B30" i="38"/>
  <c r="L29" i="38"/>
  <c r="B30" i="37"/>
  <c r="L29" i="37"/>
  <c r="B30" i="36"/>
  <c r="L29" i="36"/>
  <c r="B30" i="35"/>
  <c r="L29" i="35"/>
  <c r="B31" i="34"/>
  <c r="L30" i="34"/>
  <c r="B31" i="33"/>
  <c r="L30" i="33"/>
  <c r="B30" i="2"/>
  <c r="L29" i="2"/>
  <c r="B31" i="43" l="1"/>
  <c r="L30" i="43"/>
  <c r="B32" i="42"/>
  <c r="L31" i="42"/>
  <c r="B32" i="41"/>
  <c r="L31" i="41"/>
  <c r="B32" i="40"/>
  <c r="L31" i="40"/>
  <c r="L31" i="39"/>
  <c r="B32" i="39"/>
  <c r="B31" i="38"/>
  <c r="L30" i="38"/>
  <c r="L30" i="37"/>
  <c r="B31" i="37"/>
  <c r="L30" i="36"/>
  <c r="B31" i="36"/>
  <c r="L30" i="35"/>
  <c r="B31" i="35"/>
  <c r="L31" i="34"/>
  <c r="B32" i="34"/>
  <c r="B32" i="33"/>
  <c r="L31" i="33"/>
  <c r="L30" i="2"/>
  <c r="B31" i="2"/>
  <c r="B32" i="43" l="1"/>
  <c r="L31" i="43"/>
  <c r="B33" i="42"/>
  <c r="L32" i="42"/>
  <c r="B33" i="41"/>
  <c r="L32" i="41"/>
  <c r="B33" i="40"/>
  <c r="L32" i="40"/>
  <c r="B33" i="39"/>
  <c r="L32" i="39"/>
  <c r="B32" i="38"/>
  <c r="L31" i="38"/>
  <c r="B32" i="37"/>
  <c r="L31" i="37"/>
  <c r="B32" i="36"/>
  <c r="L31" i="36"/>
  <c r="B32" i="35"/>
  <c r="L31" i="35"/>
  <c r="B33" i="34"/>
  <c r="L32" i="34"/>
  <c r="B33" i="33"/>
  <c r="L32" i="33"/>
  <c r="L31" i="2"/>
  <c r="B32" i="2"/>
  <c r="B33" i="43" l="1"/>
  <c r="L32" i="43"/>
  <c r="B34" i="42"/>
  <c r="L34" i="42" s="1"/>
  <c r="L33" i="42"/>
  <c r="B34" i="41"/>
  <c r="L34" i="41" s="1"/>
  <c r="L33" i="41"/>
  <c r="B34" i="40"/>
  <c r="L34" i="40" s="1"/>
  <c r="L33" i="40"/>
  <c r="L33" i="39"/>
  <c r="B34" i="39"/>
  <c r="L34" i="39" s="1"/>
  <c r="B33" i="38"/>
  <c r="L32" i="38"/>
  <c r="L32" i="37"/>
  <c r="B33" i="37"/>
  <c r="L32" i="36"/>
  <c r="B33" i="36"/>
  <c r="L32" i="35"/>
  <c r="B33" i="35"/>
  <c r="L33" i="34"/>
  <c r="B34" i="34"/>
  <c r="L34" i="34" s="1"/>
  <c r="B34" i="33"/>
  <c r="L34" i="33" s="1"/>
  <c r="L33" i="33"/>
  <c r="B33" i="2"/>
  <c r="L32" i="2"/>
  <c r="B34" i="43" l="1"/>
  <c r="L34" i="43" s="1"/>
  <c r="L33" i="43"/>
  <c r="N37" i="42"/>
  <c r="H37" i="42"/>
  <c r="H37" i="41"/>
  <c r="N37" i="41"/>
  <c r="N37" i="40"/>
  <c r="H37" i="40"/>
  <c r="H37" i="39"/>
  <c r="N37" i="39"/>
  <c r="B34" i="38"/>
  <c r="L34" i="38" s="1"/>
  <c r="L33" i="38"/>
  <c r="B34" i="37"/>
  <c r="L34" i="37" s="1"/>
  <c r="L33" i="37"/>
  <c r="B34" i="36"/>
  <c r="L34" i="36" s="1"/>
  <c r="L33" i="36"/>
  <c r="B34" i="35"/>
  <c r="L34" i="35" s="1"/>
  <c r="L33" i="35"/>
  <c r="N37" i="34"/>
  <c r="H37" i="34"/>
  <c r="H37" i="33"/>
  <c r="N37" i="33"/>
  <c r="B34" i="2"/>
  <c r="L33" i="2"/>
  <c r="H37" i="43" l="1"/>
  <c r="N37" i="43"/>
  <c r="H37" i="38"/>
  <c r="N37" i="38"/>
  <c r="N37" i="37"/>
  <c r="H37" i="37"/>
  <c r="H37" i="36"/>
  <c r="N37" i="36"/>
  <c r="N37" i="35"/>
  <c r="H37" i="35"/>
  <c r="L34" i="2"/>
  <c r="H37" i="2" l="1"/>
  <c r="N37" i="2"/>
</calcChain>
</file>

<file path=xl/sharedStrings.xml><?xml version="1.0" encoding="utf-8"?>
<sst xmlns="http://schemas.openxmlformats.org/spreadsheetml/2006/main" count="756" uniqueCount="79">
  <si>
    <t>TC</t>
  </si>
  <si>
    <t>Date</t>
  </si>
  <si>
    <t>Désignation</t>
  </si>
  <si>
    <t>Mois</t>
  </si>
  <si>
    <t>CU</t>
  </si>
  <si>
    <t>Jour de l'an</t>
  </si>
  <si>
    <t>T</t>
  </si>
  <si>
    <t>Pâques (cellule D7)</t>
  </si>
  <si>
    <t>CD</t>
  </si>
  <si>
    <t>Lundi de Pâques</t>
  </si>
  <si>
    <t>TD</t>
  </si>
  <si>
    <t>Fête du travail</t>
  </si>
  <si>
    <t>M</t>
  </si>
  <si>
    <t>for</t>
  </si>
  <si>
    <t>T+F</t>
  </si>
  <si>
    <t>TE</t>
  </si>
  <si>
    <t>TRAVAIL EXCEPTIONNEL</t>
  </si>
  <si>
    <t>Ascension</t>
  </si>
  <si>
    <t>TE2</t>
  </si>
  <si>
    <t>RET</t>
  </si>
  <si>
    <t>retard mairie</t>
  </si>
  <si>
    <t>JCCU</t>
  </si>
  <si>
    <t>CU+</t>
  </si>
  <si>
    <t>T19</t>
  </si>
  <si>
    <t>S</t>
  </si>
  <si>
    <t>Pentecôte</t>
  </si>
  <si>
    <t>PJ</t>
  </si>
  <si>
    <t>t.d</t>
  </si>
  <si>
    <t>TN</t>
  </si>
  <si>
    <t>RPT SYL</t>
  </si>
  <si>
    <t>CU WE</t>
  </si>
  <si>
    <t>REU</t>
  </si>
  <si>
    <t>R+</t>
  </si>
  <si>
    <t>R</t>
  </si>
  <si>
    <t>Lundi de Pentecôte</t>
  </si>
  <si>
    <t>T,</t>
  </si>
  <si>
    <t>Fête Nationale</t>
  </si>
  <si>
    <t>Assomption</t>
  </si>
  <si>
    <t>Toussaint</t>
  </si>
  <si>
    <t>Noël</t>
  </si>
  <si>
    <t>MOIS</t>
  </si>
  <si>
    <t>A masquer</t>
  </si>
  <si>
    <t>code</t>
  </si>
  <si>
    <t>matin</t>
  </si>
  <si>
    <t>après midi</t>
  </si>
  <si>
    <t>Total heures</t>
  </si>
  <si>
    <t>dont heures nuit</t>
  </si>
  <si>
    <t>Est</t>
  </si>
  <si>
    <t>emb</t>
  </si>
  <si>
    <t>deb</t>
  </si>
  <si>
    <t>férié</t>
  </si>
  <si>
    <t>LUNDI</t>
  </si>
  <si>
    <t>MARDI</t>
  </si>
  <si>
    <t>MERCREDI</t>
  </si>
  <si>
    <t>JEUDI</t>
  </si>
  <si>
    <t>VENDREDI</t>
  </si>
  <si>
    <t>SAMEDI</t>
  </si>
  <si>
    <t>DIMANCHE</t>
  </si>
  <si>
    <t>dont heures dimanche</t>
  </si>
  <si>
    <t>dont heures jours fériés</t>
  </si>
  <si>
    <t>dont heures de nuit</t>
  </si>
  <si>
    <t>TOTAL DES HEURES du MOIS M et M-1</t>
  </si>
  <si>
    <t>Solde des heures dues</t>
  </si>
  <si>
    <t>Armistice 1918</t>
  </si>
  <si>
    <t>Victoire 1945</t>
  </si>
  <si>
    <t>janvier</t>
  </si>
  <si>
    <t>mars</t>
  </si>
  <si>
    <t>avril</t>
  </si>
  <si>
    <t>mai</t>
  </si>
  <si>
    <t>juin</t>
  </si>
  <si>
    <t>juillet</t>
  </si>
  <si>
    <t>août</t>
  </si>
  <si>
    <t>novembre</t>
  </si>
  <si>
    <t>décembre</t>
  </si>
  <si>
    <t>REPORT DÉCEMBRE HEURES SEMAINE NON PAYÉES</t>
  </si>
  <si>
    <t>REPORT DÉCEMBRE HEURES DIMANCHE NON PAYÉES</t>
  </si>
  <si>
    <t>Montant brut</t>
  </si>
  <si>
    <t>temps en
 numerique décimal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</si>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</sst>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h:mm;@"/>
    <numFmt numFmtId="165" formatCode="dd"/>
    <numFmt numFmtId="166" formatCode="[h]:mm:ss;@"/>
    <numFmt numFmtId="167" formatCode="[h]:mm;;"/>
  </numFmts>
  <fonts count="14" x14ac:knownFonts="1">
    <font>
      <sz val="12"/>
      <color theme="1"/>
      <name val="Times New Roman"/>
      <family val="2"/>
    </font>
    <font>
      <sz val="12"/>
      <color theme="1"/>
      <name val="Times New Roman"/>
      <family val="2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rgb="FF171717"/>
      <name val="Times New Roman"/>
      <family val="1"/>
    </font>
    <font>
      <sz val="11"/>
      <color indexed="8"/>
      <name val="Calibri"/>
      <family val="2"/>
      <charset val="1"/>
    </font>
    <font>
      <sz val="10"/>
      <color rgb="FFFF0000"/>
      <name val="Times New Roman"/>
      <family val="2"/>
    </font>
    <font>
      <b/>
      <sz val="11"/>
      <color indexed="8"/>
      <name val="Calibri"/>
      <family val="2"/>
    </font>
    <font>
      <sz val="10"/>
      <color indexed="8"/>
      <name val="Calibri"/>
      <family val="2"/>
      <charset val="1"/>
    </font>
    <font>
      <sz val="7"/>
      <color indexed="8"/>
      <name val="Calibri"/>
      <family val="2"/>
      <charset val="1"/>
    </font>
    <font>
      <sz val="11"/>
      <color theme="1"/>
      <name val="Times New Roman"/>
      <family val="2"/>
    </font>
    <font>
      <b/>
      <sz val="11"/>
      <name val="Arial"/>
      <family val="2"/>
    </font>
    <font>
      <sz val="12"/>
      <name val="Times New Roman"/>
      <family val="2"/>
    </font>
    <font>
      <b/>
      <sz val="10"/>
      <color indexed="8"/>
      <name val="Arial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3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5" fillId="0" borderId="0"/>
  </cellStyleXfs>
  <cellXfs count="85">
    <xf numFmtId="0" fontId="0" fillId="0" borderId="0" xfId="0"/>
    <xf numFmtId="0" fontId="2" fillId="2" borderId="0" xfId="0" applyFont="1" applyFill="1" applyAlignment="1">
      <alignment horizontal="center"/>
    </xf>
    <xf numFmtId="0" fontId="2" fillId="0" borderId="0" xfId="0" applyFont="1"/>
    <xf numFmtId="20" fontId="0" fillId="0" borderId="0" xfId="0" applyNumberFormat="1"/>
    <xf numFmtId="0" fontId="3" fillId="0" borderId="0" xfId="0" applyFont="1"/>
    <xf numFmtId="14" fontId="4" fillId="0" borderId="0" xfId="0" applyNumberFormat="1" applyFont="1" applyFill="1" applyAlignment="1">
      <alignment horizontal="left" vertical="top" wrapText="1"/>
    </xf>
    <xf numFmtId="0" fontId="4" fillId="0" borderId="0" xfId="0" applyFont="1" applyFill="1" applyAlignment="1">
      <alignment horizontal="left" vertical="top" wrapText="1"/>
    </xf>
    <xf numFmtId="0" fontId="0" fillId="0" borderId="1" xfId="3" applyFont="1" applyBorder="1" applyAlignment="1">
      <alignment horizont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164" fontId="0" fillId="0" borderId="1" xfId="3" applyNumberFormat="1" applyFont="1" applyBorder="1" applyAlignment="1">
      <alignment horizontal="center"/>
    </xf>
    <xf numFmtId="0" fontId="5" fillId="0" borderId="7" xfId="3" applyBorder="1" applyAlignment="1">
      <alignment horizontal="center"/>
    </xf>
    <xf numFmtId="0" fontId="10" fillId="0" borderId="1" xfId="3" applyFont="1" applyBorder="1" applyAlignment="1">
      <alignment horizontal="center"/>
    </xf>
    <xf numFmtId="165" fontId="0" fillId="0" borderId="1" xfId="3" applyNumberFormat="1" applyFon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2" fontId="0" fillId="0" borderId="10" xfId="0" applyNumberForma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0" xfId="3" applyFont="1" applyAlignment="1">
      <alignment horizontal="center"/>
    </xf>
    <xf numFmtId="0" fontId="10" fillId="0" borderId="0" xfId="3" applyFont="1" applyAlignment="1">
      <alignment horizontal="center"/>
    </xf>
    <xf numFmtId="164" fontId="0" fillId="0" borderId="0" xfId="3" applyNumberFormat="1" applyFont="1" applyAlignment="1">
      <alignment horizontal="center"/>
    </xf>
    <xf numFmtId="164" fontId="3" fillId="0" borderId="0" xfId="3" applyNumberFormat="1" applyFont="1" applyAlignment="1">
      <alignment horizontal="center"/>
    </xf>
    <xf numFmtId="44" fontId="3" fillId="0" borderId="0" xfId="2" applyFont="1" applyBorder="1" applyAlignment="1">
      <alignment horizontal="center"/>
    </xf>
    <xf numFmtId="0" fontId="10" fillId="0" borderId="0" xfId="0" applyFont="1" applyAlignment="1">
      <alignment horizontal="center"/>
    </xf>
    <xf numFmtId="164" fontId="0" fillId="0" borderId="0" xfId="0" applyNumberFormat="1" applyAlignment="1">
      <alignment horizontal="center"/>
    </xf>
    <xf numFmtId="164" fontId="3" fillId="0" borderId="0" xfId="0" applyNumberFormat="1" applyFont="1" applyAlignment="1">
      <alignment horizontal="center"/>
    </xf>
    <xf numFmtId="44" fontId="3" fillId="0" borderId="0" xfId="2" applyFont="1" applyAlignment="1">
      <alignment horizontal="center"/>
    </xf>
    <xf numFmtId="14" fontId="2" fillId="0" borderId="0" xfId="0" applyNumberFormat="1" applyFont="1" applyAlignment="1">
      <alignment horizontal="left" vertical="top"/>
    </xf>
    <xf numFmtId="0" fontId="0" fillId="0" borderId="14" xfId="3" applyFont="1" applyBorder="1" applyAlignment="1">
      <alignment horizontal="center"/>
    </xf>
    <xf numFmtId="0" fontId="5" fillId="0" borderId="2" xfId="3" applyBorder="1" applyAlignment="1">
      <alignment horizontal="center"/>
    </xf>
    <xf numFmtId="0" fontId="0" fillId="0" borderId="1" xfId="3" applyFont="1" applyBorder="1" applyAlignment="1">
      <alignment horizontal="center"/>
    </xf>
    <xf numFmtId="0" fontId="0" fillId="0" borderId="1" xfId="3" applyFont="1" applyBorder="1" applyAlignment="1">
      <alignment horizontal="center"/>
    </xf>
    <xf numFmtId="49" fontId="0" fillId="0" borderId="0" xfId="0" applyNumberFormat="1" applyAlignment="1">
      <alignment horizontal="center"/>
    </xf>
    <xf numFmtId="0" fontId="0" fillId="0" borderId="1" xfId="3" applyFont="1" applyBorder="1" applyAlignment="1">
      <alignment horizontal="center"/>
    </xf>
    <xf numFmtId="0" fontId="0" fillId="0" borderId="0" xfId="0" applyAlignment="1">
      <alignment horizontal="left"/>
    </xf>
    <xf numFmtId="164" fontId="0" fillId="0" borderId="1" xfId="3" applyNumberFormat="1" applyFont="1" applyBorder="1" applyAlignment="1">
      <alignment horizontal="center"/>
    </xf>
    <xf numFmtId="0" fontId="0" fillId="0" borderId="1" xfId="3" applyFont="1" applyBorder="1" applyAlignment="1">
      <alignment horizontal="center"/>
    </xf>
    <xf numFmtId="0" fontId="13" fillId="0" borderId="10" xfId="0" applyFont="1" applyBorder="1" applyAlignment="1">
      <alignment horizontal="center"/>
    </xf>
    <xf numFmtId="17" fontId="7" fillId="0" borderId="1" xfId="3" applyNumberFormat="1" applyFont="1" applyBorder="1" applyAlignment="1">
      <alignment horizontal="center" vertical="center" wrapText="1"/>
    </xf>
    <xf numFmtId="0" fontId="7" fillId="0" borderId="1" xfId="3" applyFont="1" applyBorder="1" applyAlignment="1">
      <alignment horizontal="center" vertical="center" wrapText="1"/>
    </xf>
    <xf numFmtId="0" fontId="7" fillId="0" borderId="3" xfId="3" applyFont="1" applyBorder="1" applyAlignment="1">
      <alignment horizontal="center" vertical="center" wrapText="1"/>
    </xf>
    <xf numFmtId="0" fontId="7" fillId="0" borderId="6" xfId="3" applyFont="1" applyBorder="1" applyAlignment="1">
      <alignment horizontal="center" vertical="center" wrapText="1"/>
    </xf>
    <xf numFmtId="164" fontId="0" fillId="0" borderId="6" xfId="3" applyNumberFormat="1" applyFont="1" applyBorder="1" applyAlignment="1">
      <alignment horizontal="center"/>
    </xf>
    <xf numFmtId="164" fontId="8" fillId="0" borderId="6" xfId="3" applyNumberFormat="1" applyFont="1" applyBorder="1" applyAlignment="1">
      <alignment horizontal="center" vertical="center" wrapText="1"/>
    </xf>
    <xf numFmtId="164" fontId="8" fillId="0" borderId="1" xfId="3" applyNumberFormat="1" applyFont="1" applyBorder="1" applyAlignment="1">
      <alignment horizontal="center" vertical="center" wrapText="1"/>
    </xf>
    <xf numFmtId="0" fontId="9" fillId="0" borderId="6" xfId="3" applyFont="1" applyBorder="1" applyAlignment="1">
      <alignment horizontal="center" vertical="center" wrapText="1"/>
    </xf>
    <xf numFmtId="0" fontId="9" fillId="0" borderId="1" xfId="3" applyFont="1" applyBorder="1" applyAlignment="1">
      <alignment horizontal="center" vertical="center" wrapText="1"/>
    </xf>
    <xf numFmtId="0" fontId="3" fillId="0" borderId="3" xfId="3" applyFont="1" applyBorder="1" applyAlignment="1">
      <alignment horizontal="center"/>
    </xf>
    <xf numFmtId="0" fontId="3" fillId="0" borderId="4" xfId="3" applyFont="1" applyBorder="1" applyAlignment="1">
      <alignment horizontal="center"/>
    </xf>
    <xf numFmtId="0" fontId="0" fillId="0" borderId="9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3" fillId="0" borderId="12" xfId="3" applyFont="1" applyBorder="1" applyAlignment="1">
      <alignment horizontal="center"/>
    </xf>
    <xf numFmtId="0" fontId="3" fillId="0" borderId="13" xfId="3" applyFont="1" applyBorder="1" applyAlignment="1">
      <alignment horizontal="center"/>
    </xf>
    <xf numFmtId="0" fontId="6" fillId="0" borderId="0" xfId="0" applyFont="1" applyAlignment="1">
      <alignment horizontal="center" vertical="center" wrapText="1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1" xfId="0" applyBorder="1" applyAlignment="1">
      <alignment horizontal="center"/>
    </xf>
    <xf numFmtId="166" fontId="3" fillId="0" borderId="0" xfId="3" applyNumberFormat="1" applyFont="1" applyBorder="1" applyAlignment="1">
      <alignment horizontal="center"/>
    </xf>
    <xf numFmtId="0" fontId="10" fillId="0" borderId="3" xfId="3" applyFont="1" applyBorder="1" applyAlignment="1">
      <alignment horizontal="center"/>
    </xf>
    <xf numFmtId="165" fontId="0" fillId="0" borderId="3" xfId="3" applyNumberFormat="1" applyFont="1" applyBorder="1" applyAlignment="1">
      <alignment horizontal="center"/>
    </xf>
    <xf numFmtId="0" fontId="0" fillId="0" borderId="3" xfId="3" applyFont="1" applyBorder="1" applyAlignment="1">
      <alignment horizontal="center"/>
    </xf>
    <xf numFmtId="164" fontId="0" fillId="0" borderId="3" xfId="0" applyNumberFormat="1" applyBorder="1" applyAlignment="1">
      <alignment horizontal="center"/>
    </xf>
    <xf numFmtId="0" fontId="0" fillId="0" borderId="17" xfId="3" applyFont="1" applyBorder="1" applyAlignment="1">
      <alignment horizontal="center"/>
    </xf>
    <xf numFmtId="0" fontId="0" fillId="0" borderId="18" xfId="3" applyFont="1" applyBorder="1" applyAlignment="1">
      <alignment horizontal="center"/>
    </xf>
    <xf numFmtId="166" fontId="11" fillId="0" borderId="19" xfId="1" applyNumberFormat="1" applyFont="1" applyBorder="1" applyAlignment="1">
      <alignment horizontal="center"/>
    </xf>
    <xf numFmtId="0" fontId="0" fillId="0" borderId="20" xfId="3" applyFont="1" applyBorder="1" applyAlignment="1">
      <alignment horizontal="center"/>
    </xf>
    <xf numFmtId="166" fontId="0" fillId="0" borderId="21" xfId="0" applyNumberFormat="1" applyBorder="1" applyAlignment="1">
      <alignment horizontal="center"/>
    </xf>
    <xf numFmtId="166" fontId="0" fillId="0" borderId="21" xfId="3" applyNumberFormat="1" applyFont="1" applyBorder="1" applyAlignment="1">
      <alignment horizontal="center"/>
    </xf>
    <xf numFmtId="166" fontId="0" fillId="0" borderId="22" xfId="3" applyNumberFormat="1" applyFont="1" applyBorder="1" applyAlignment="1">
      <alignment horizontal="center"/>
    </xf>
    <xf numFmtId="0" fontId="3" fillId="0" borderId="23" xfId="3" applyFont="1" applyBorder="1" applyAlignment="1">
      <alignment horizontal="center"/>
    </xf>
    <xf numFmtId="166" fontId="3" fillId="0" borderId="24" xfId="3" applyNumberFormat="1" applyFont="1" applyBorder="1" applyAlignment="1">
      <alignment horizontal="center"/>
    </xf>
    <xf numFmtId="0" fontId="3" fillId="0" borderId="25" xfId="3" applyFont="1" applyBorder="1" applyAlignment="1">
      <alignment horizontal="center"/>
    </xf>
    <xf numFmtId="0" fontId="0" fillId="3" borderId="26" xfId="3" applyFont="1" applyFill="1" applyBorder="1" applyAlignment="1">
      <alignment horizontal="center"/>
    </xf>
    <xf numFmtId="0" fontId="0" fillId="3" borderId="27" xfId="3" applyFont="1" applyFill="1" applyBorder="1" applyAlignment="1">
      <alignment horizontal="center"/>
    </xf>
    <xf numFmtId="0" fontId="0" fillId="3" borderId="28" xfId="3" applyFont="1" applyFill="1" applyBorder="1" applyAlignment="1">
      <alignment horizontal="center"/>
    </xf>
    <xf numFmtId="167" fontId="12" fillId="3" borderId="29" xfId="3" applyNumberFormat="1" applyFont="1" applyFill="1" applyBorder="1" applyAlignment="1">
      <alignment horizontal="center"/>
    </xf>
    <xf numFmtId="167" fontId="12" fillId="0" borderId="0" xfId="3" applyNumberFormat="1" applyFont="1" applyFill="1" applyBorder="1" applyAlignment="1">
      <alignment horizontal="center"/>
    </xf>
    <xf numFmtId="167" fontId="12" fillId="3" borderId="30" xfId="3" applyNumberFormat="1" applyFont="1" applyFill="1" applyBorder="1" applyAlignment="1">
      <alignment horizontal="center"/>
    </xf>
    <xf numFmtId="0" fontId="0" fillId="0" borderId="0" xfId="0" applyAlignment="1"/>
    <xf numFmtId="0" fontId="0" fillId="0" borderId="0" xfId="0" applyFill="1" applyBorder="1" applyAlignment="1">
      <alignment horizontal="center"/>
    </xf>
    <xf numFmtId="166" fontId="3" fillId="0" borderId="0" xfId="3" applyNumberFormat="1" applyFont="1" applyFill="1" applyBorder="1" applyAlignment="1">
      <alignment horizontal="center"/>
    </xf>
    <xf numFmtId="0" fontId="3" fillId="0" borderId="31" xfId="0" applyFont="1" applyBorder="1" applyAlignment="1">
      <alignment horizontal="center"/>
    </xf>
    <xf numFmtId="0" fontId="0" fillId="0" borderId="32" xfId="0" applyBorder="1" applyAlignment="1">
      <alignment horizontal="center"/>
    </xf>
    <xf numFmtId="2" fontId="3" fillId="0" borderId="32" xfId="3" applyNumberFormat="1" applyFont="1" applyBorder="1" applyAlignment="1">
      <alignment horizontal="center"/>
    </xf>
  </cellXfs>
  <cellStyles count="4">
    <cellStyle name="Excel Built-in Excel Built-in Normal" xfId="3"/>
    <cellStyle name="Milliers" xfId="1" builtinId="3"/>
    <cellStyle name="Monétaire" xfId="2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OYER%20LOGEMENT%202023%20(Enregistr&#233;%20automatiquement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étres"/>
      <sheetName val="janvier"/>
      <sheetName val="février"/>
      <sheetName val="mars"/>
      <sheetName val="avril"/>
      <sheetName val="mai"/>
      <sheetName val="juin"/>
      <sheetName val="juillet"/>
      <sheetName val="Août"/>
      <sheetName val="septembre"/>
      <sheetName val="octobre"/>
      <sheetName val="novembre"/>
      <sheetName val="Décembre"/>
      <sheetName val="Janvier 24"/>
      <sheetName val="fevrier 24"/>
      <sheetName val="mars 24"/>
      <sheetName val="avril 24"/>
      <sheetName val="mai 24"/>
      <sheetName val="juin 24"/>
      <sheetName val="juillet 24"/>
      <sheetName val="aout 24"/>
      <sheetName val="septembre 24"/>
      <sheetName val="octobre 24"/>
      <sheetName val="novembre 24"/>
      <sheetName val="decembre 24"/>
      <sheetName val="Feuil13"/>
    </sheetNames>
    <sheetDataSet>
      <sheetData sheetId="0">
        <row r="2">
          <cell r="A2" t="str">
            <v>TC</v>
          </cell>
        </row>
        <row r="3">
          <cell r="K3" t="str">
            <v>Janvier</v>
          </cell>
        </row>
        <row r="4">
          <cell r="K4" t="str">
            <v>Février</v>
          </cell>
        </row>
        <row r="5">
          <cell r="K5" t="str">
            <v>Mars</v>
          </cell>
        </row>
        <row r="6">
          <cell r="K6" t="str">
            <v>Avril</v>
          </cell>
        </row>
        <row r="7">
          <cell r="K7" t="str">
            <v>Mai</v>
          </cell>
        </row>
        <row r="10">
          <cell r="K10" t="str">
            <v>Juin</v>
          </cell>
        </row>
        <row r="16">
          <cell r="K16" t="str">
            <v>Juillet</v>
          </cell>
        </row>
        <row r="24">
          <cell r="K24" t="str">
            <v>Août</v>
          </cell>
        </row>
        <row r="25">
          <cell r="K25" t="str">
            <v>Septembre</v>
          </cell>
        </row>
        <row r="26">
          <cell r="K26" t="str">
            <v>Octobre</v>
          </cell>
        </row>
        <row r="27">
          <cell r="K27" t="str">
            <v>Novembre</v>
          </cell>
        </row>
        <row r="28">
          <cell r="K28" t="str">
            <v>Décembre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"/>
  <sheetViews>
    <sheetView workbookViewId="0">
      <selection activeCell="D5" sqref="D5"/>
    </sheetView>
  </sheetViews>
  <sheetFormatPr baseColWidth="10" defaultRowHeight="15.75" x14ac:dyDescent="0.25"/>
  <cols>
    <col min="9" max="9" width="12.25" style="2" customWidth="1"/>
    <col min="10" max="10" width="23" style="2" customWidth="1"/>
    <col min="11" max="11" width="11" style="2"/>
  </cols>
  <sheetData>
    <row r="1" spans="1:11" x14ac:dyDescent="0.25">
      <c r="I1" s="1">
        <v>2024</v>
      </c>
    </row>
    <row r="2" spans="1:11" x14ac:dyDescent="0.25">
      <c r="A2" t="s">
        <v>0</v>
      </c>
      <c r="B2" s="3">
        <v>0.33333333333333331</v>
      </c>
      <c r="C2" s="3">
        <v>0.67708333333333337</v>
      </c>
      <c r="E2" s="3"/>
      <c r="I2" s="4" t="s">
        <v>1</v>
      </c>
      <c r="J2" s="4" t="s">
        <v>2</v>
      </c>
      <c r="K2" s="4" t="s">
        <v>3</v>
      </c>
    </row>
    <row r="3" spans="1:11" x14ac:dyDescent="0.25">
      <c r="A3" t="s">
        <v>4</v>
      </c>
      <c r="B3" s="3">
        <v>0.33333333333333331</v>
      </c>
      <c r="C3" s="3">
        <v>0.5625</v>
      </c>
      <c r="D3" s="3">
        <v>0.70833333333333337</v>
      </c>
      <c r="E3" s="3">
        <v>0.79166666666666663</v>
      </c>
      <c r="I3" s="5">
        <f xml:space="preserve"> DATE($I$1,1,1)</f>
        <v>45292</v>
      </c>
      <c r="J3" s="6" t="s">
        <v>5</v>
      </c>
      <c r="K3" s="2" t="s">
        <v>65</v>
      </c>
    </row>
    <row r="4" spans="1:11" x14ac:dyDescent="0.25">
      <c r="A4" t="s">
        <v>6</v>
      </c>
      <c r="B4" s="3">
        <v>0.375</v>
      </c>
      <c r="C4" s="3">
        <v>0.5625</v>
      </c>
      <c r="D4" s="3">
        <v>0.70833333333333337</v>
      </c>
      <c r="E4" s="3">
        <v>0.83333333333333337</v>
      </c>
      <c r="I4" s="5">
        <f>FLOOR(DAY(MINUTE($I$1/38)/2+56)&amp;"/5/"&amp;$I$1,7)-34</f>
        <v>45382</v>
      </c>
      <c r="J4" s="6" t="s">
        <v>7</v>
      </c>
      <c r="K4" s="2" t="s">
        <v>66</v>
      </c>
    </row>
    <row r="5" spans="1:11" x14ac:dyDescent="0.25">
      <c r="A5" t="s">
        <v>8</v>
      </c>
      <c r="B5" s="3">
        <v>0.33333333333333331</v>
      </c>
      <c r="C5" s="3">
        <v>0.5625</v>
      </c>
      <c r="I5" s="5">
        <v>45383</v>
      </c>
      <c r="J5" s="6" t="s">
        <v>9</v>
      </c>
      <c r="K5" s="2" t="s">
        <v>67</v>
      </c>
    </row>
    <row r="6" spans="1:11" x14ac:dyDescent="0.25">
      <c r="A6" t="s">
        <v>10</v>
      </c>
      <c r="B6" s="3">
        <v>0.33333333333333331</v>
      </c>
      <c r="C6" s="3">
        <v>0.5625</v>
      </c>
      <c r="G6">
        <v>2024</v>
      </c>
      <c r="I6" s="5">
        <f xml:space="preserve"> DATE($I$1,5,1)</f>
        <v>45413</v>
      </c>
      <c r="J6" s="6" t="s">
        <v>11</v>
      </c>
      <c r="K6" s="2" t="s">
        <v>68</v>
      </c>
    </row>
    <row r="7" spans="1:11" x14ac:dyDescent="0.25">
      <c r="A7" t="s">
        <v>12</v>
      </c>
      <c r="B7" s="3">
        <v>0.25</v>
      </c>
      <c r="C7" s="3">
        <v>0.5625</v>
      </c>
      <c r="I7" s="5">
        <f xml:space="preserve"> DATE($I$1,5,8)</f>
        <v>45420</v>
      </c>
      <c r="J7" s="6" t="s">
        <v>64</v>
      </c>
      <c r="K7" s="2" t="s">
        <v>68</v>
      </c>
    </row>
    <row r="8" spans="1:11" x14ac:dyDescent="0.25">
      <c r="A8" t="s">
        <v>13</v>
      </c>
      <c r="B8" s="3"/>
      <c r="C8" s="3"/>
      <c r="D8" s="3">
        <v>0.58333333333333337</v>
      </c>
      <c r="E8" s="3">
        <v>0.66666666666666663</v>
      </c>
      <c r="I8" s="5">
        <v>45421</v>
      </c>
      <c r="J8" s="6" t="s">
        <v>17</v>
      </c>
      <c r="K8" s="2" t="s">
        <v>68</v>
      </c>
    </row>
    <row r="9" spans="1:11" x14ac:dyDescent="0.25">
      <c r="A9" t="s">
        <v>14</v>
      </c>
      <c r="B9" s="3">
        <v>0.375</v>
      </c>
      <c r="C9" s="3">
        <v>0.5625</v>
      </c>
      <c r="D9" s="3">
        <v>0.5625</v>
      </c>
      <c r="E9" s="3">
        <v>0.83333333333333337</v>
      </c>
      <c r="I9" s="5">
        <f xml:space="preserve"> I6 + 49</f>
        <v>45462</v>
      </c>
      <c r="J9" s="6" t="s">
        <v>25</v>
      </c>
      <c r="K9" s="2" t="s">
        <v>69</v>
      </c>
    </row>
    <row r="10" spans="1:11" x14ac:dyDescent="0.25">
      <c r="A10" t="s">
        <v>15</v>
      </c>
      <c r="D10" s="3">
        <v>0.75</v>
      </c>
      <c r="E10" s="3">
        <v>0.83333333333333337</v>
      </c>
      <c r="F10" t="s">
        <v>16</v>
      </c>
      <c r="I10" s="28">
        <v>45463</v>
      </c>
      <c r="J10" s="6" t="s">
        <v>34</v>
      </c>
      <c r="K10" s="2" t="s">
        <v>69</v>
      </c>
    </row>
    <row r="11" spans="1:11" x14ac:dyDescent="0.25">
      <c r="A11" t="s">
        <v>18</v>
      </c>
      <c r="B11" s="3">
        <v>0.41666666666666669</v>
      </c>
      <c r="C11" s="3">
        <v>0.5625</v>
      </c>
      <c r="D11" s="3">
        <v>0.70833333333333337</v>
      </c>
      <c r="E11" s="3">
        <v>0.83333333333333337</v>
      </c>
      <c r="I11" s="5">
        <v>45487</v>
      </c>
      <c r="J11" s="6" t="s">
        <v>36</v>
      </c>
      <c r="K11" s="2" t="s">
        <v>70</v>
      </c>
    </row>
    <row r="12" spans="1:11" x14ac:dyDescent="0.25">
      <c r="A12" t="s">
        <v>19</v>
      </c>
      <c r="B12" s="3">
        <v>0.41666666666666669</v>
      </c>
      <c r="C12" s="3">
        <v>0.5625</v>
      </c>
      <c r="D12" s="3">
        <v>0.70833333333333337</v>
      </c>
      <c r="E12" s="3">
        <v>0.83333333333333337</v>
      </c>
      <c r="F12" t="s">
        <v>20</v>
      </c>
      <c r="I12" s="5">
        <v>45519</v>
      </c>
      <c r="J12" s="6" t="s">
        <v>37</v>
      </c>
      <c r="K12" s="2" t="s">
        <v>71</v>
      </c>
    </row>
    <row r="13" spans="1:11" x14ac:dyDescent="0.25">
      <c r="A13" t="s">
        <v>21</v>
      </c>
      <c r="B13" s="3">
        <v>0.33333333333333331</v>
      </c>
      <c r="C13" s="3">
        <v>0.66666666666666663</v>
      </c>
      <c r="D13" s="3"/>
      <c r="E13" s="3"/>
      <c r="I13" s="5">
        <v>45597</v>
      </c>
      <c r="J13" s="6" t="s">
        <v>38</v>
      </c>
      <c r="K13" s="2" t="s">
        <v>72</v>
      </c>
    </row>
    <row r="14" spans="1:11" x14ac:dyDescent="0.25">
      <c r="A14" t="s">
        <v>22</v>
      </c>
      <c r="B14" s="3">
        <v>0.33333333333333331</v>
      </c>
      <c r="C14" s="3">
        <v>0.5625</v>
      </c>
      <c r="D14" s="3">
        <v>0.70833333333333337</v>
      </c>
      <c r="E14" s="3">
        <v>0.83333333333333337</v>
      </c>
      <c r="I14" s="5">
        <v>45607</v>
      </c>
      <c r="J14" s="6" t="s">
        <v>63</v>
      </c>
      <c r="K14" s="2" t="s">
        <v>72</v>
      </c>
    </row>
    <row r="15" spans="1:11" x14ac:dyDescent="0.25">
      <c r="A15" t="s">
        <v>23</v>
      </c>
      <c r="B15" s="3">
        <v>0.375</v>
      </c>
      <c r="C15" s="3">
        <v>0.5625</v>
      </c>
      <c r="D15" s="3">
        <v>0.70833333333333337</v>
      </c>
      <c r="E15" s="3">
        <v>0.79166666666666663</v>
      </c>
      <c r="I15" s="5">
        <v>45651</v>
      </c>
      <c r="J15" s="6" t="s">
        <v>39</v>
      </c>
      <c r="K15" s="2" t="s">
        <v>73</v>
      </c>
    </row>
    <row r="16" spans="1:11" x14ac:dyDescent="0.25">
      <c r="A16" t="s">
        <v>24</v>
      </c>
      <c r="D16" s="3">
        <v>0.625</v>
      </c>
      <c r="E16" s="3">
        <v>0.83333333333333337</v>
      </c>
    </row>
    <row r="17" spans="1:10" x14ac:dyDescent="0.25">
      <c r="A17" t="s">
        <v>26</v>
      </c>
      <c r="D17" s="3">
        <v>0.58333333333333337</v>
      </c>
      <c r="E17" s="3">
        <v>0.70833333333333337</v>
      </c>
      <c r="I17" s="5"/>
      <c r="J17" s="6"/>
    </row>
    <row r="18" spans="1:10" x14ac:dyDescent="0.25">
      <c r="A18" t="s">
        <v>27</v>
      </c>
      <c r="B18" s="3">
        <v>0.33333333333333331</v>
      </c>
      <c r="C18" s="3">
        <v>0.5625</v>
      </c>
      <c r="D18" s="3"/>
      <c r="E18" s="3"/>
      <c r="I18" s="5"/>
      <c r="J18" s="6"/>
    </row>
    <row r="19" spans="1:10" x14ac:dyDescent="0.25">
      <c r="A19" t="s">
        <v>28</v>
      </c>
      <c r="B19" s="3">
        <v>0.375</v>
      </c>
      <c r="C19" s="3">
        <v>0.5625</v>
      </c>
      <c r="D19" s="3"/>
      <c r="E19" s="3"/>
      <c r="I19" s="5"/>
      <c r="J19" s="6"/>
    </row>
    <row r="20" spans="1:10" x14ac:dyDescent="0.25">
      <c r="A20" t="s">
        <v>29</v>
      </c>
      <c r="B20" s="3">
        <v>0.4375</v>
      </c>
      <c r="C20" s="3">
        <v>0.5625</v>
      </c>
      <c r="D20" s="3"/>
      <c r="E20" s="3"/>
      <c r="I20" s="5"/>
      <c r="J20" s="6"/>
    </row>
    <row r="21" spans="1:10" x14ac:dyDescent="0.25">
      <c r="A21" t="s">
        <v>30</v>
      </c>
      <c r="B21" s="3">
        <v>0.33333333333333331</v>
      </c>
      <c r="C21" s="3">
        <v>0.5625</v>
      </c>
      <c r="D21" s="3"/>
      <c r="E21" s="3"/>
      <c r="I21" s="5"/>
      <c r="J21" s="6"/>
    </row>
    <row r="22" spans="1:10" x14ac:dyDescent="0.25">
      <c r="A22" t="s">
        <v>31</v>
      </c>
      <c r="D22" s="3">
        <v>0.58333333333333337</v>
      </c>
      <c r="E22" s="3">
        <v>0.625</v>
      </c>
      <c r="I22" s="5"/>
      <c r="J22" s="6"/>
    </row>
    <row r="23" spans="1:10" x14ac:dyDescent="0.25">
      <c r="A23" t="s">
        <v>32</v>
      </c>
      <c r="B23" s="3">
        <v>0.25</v>
      </c>
      <c r="C23" s="3">
        <v>0.5625</v>
      </c>
      <c r="D23" s="3">
        <v>0.70833333333333337</v>
      </c>
      <c r="E23" s="3">
        <v>0.79166666666666663</v>
      </c>
      <c r="I23" s="5"/>
      <c r="J23" s="6"/>
    </row>
    <row r="24" spans="1:10" x14ac:dyDescent="0.25">
      <c r="A24" t="s">
        <v>33</v>
      </c>
      <c r="B24" s="3">
        <v>0.25</v>
      </c>
      <c r="C24" s="3">
        <v>0.5625</v>
      </c>
      <c r="I24" s="5"/>
      <c r="J24" s="6"/>
    </row>
    <row r="25" spans="1:10" x14ac:dyDescent="0.25">
      <c r="A25" t="s">
        <v>35</v>
      </c>
      <c r="B25" s="3">
        <v>0.33333333333333331</v>
      </c>
      <c r="C25" s="3">
        <v>0.5625</v>
      </c>
      <c r="D25" s="3">
        <v>0.70833333333333337</v>
      </c>
      <c r="E25" s="3">
        <v>0.83333333333333337</v>
      </c>
      <c r="I25" s="5"/>
      <c r="J25" s="6"/>
    </row>
    <row r="26" spans="1:10" x14ac:dyDescent="0.25">
      <c r="I26" s="5"/>
      <c r="J26" s="6"/>
    </row>
    <row r="27" spans="1:10" x14ac:dyDescent="0.25">
      <c r="I27" s="5"/>
      <c r="J27" s="6"/>
    </row>
    <row r="28" spans="1:10" x14ac:dyDescent="0.25">
      <c r="I28" s="5"/>
      <c r="J28" s="6"/>
    </row>
    <row r="29" spans="1:10" x14ac:dyDescent="0.25">
      <c r="I29" s="5"/>
      <c r="J29" s="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4"/>
  <sheetViews>
    <sheetView tabSelected="1" topLeftCell="A10" zoomScaleNormal="100" workbookViewId="0">
      <selection activeCell="Q34" sqref="Q34"/>
    </sheetView>
  </sheetViews>
  <sheetFormatPr baseColWidth="10" defaultColWidth="8" defaultRowHeight="15.75" x14ac:dyDescent="0.25"/>
  <cols>
    <col min="1" max="1" width="11" style="24" bestFit="1" customWidth="1"/>
    <col min="2" max="3" width="8" style="9"/>
    <col min="4" max="7" width="8" style="25"/>
    <col min="8" max="8" width="10.625" style="25" bestFit="1" customWidth="1"/>
    <col min="9" max="9" width="7.125" style="9" customWidth="1"/>
    <col min="10" max="10" width="7" style="9" customWidth="1"/>
    <col min="11" max="12" width="6.875" style="9" customWidth="1"/>
    <col min="13" max="13" width="7.875" style="9" customWidth="1"/>
    <col min="14" max="14" width="15.625" style="9" customWidth="1"/>
    <col min="16" max="16384" width="8" style="9"/>
  </cols>
  <sheetData>
    <row r="1" spans="1:16" ht="36.75" customHeight="1" x14ac:dyDescent="0.25">
      <c r="A1" s="37" t="s">
        <v>40</v>
      </c>
      <c r="B1" s="37"/>
      <c r="C1" s="29"/>
      <c r="D1" s="38"/>
      <c r="E1" s="38"/>
      <c r="F1" s="38"/>
      <c r="G1" s="38"/>
      <c r="H1" s="38"/>
      <c r="I1" s="38"/>
      <c r="J1" s="38"/>
      <c r="K1" s="38"/>
      <c r="L1" s="8" t="s">
        <v>41</v>
      </c>
      <c r="M1" s="8" t="s">
        <v>41</v>
      </c>
      <c r="N1" s="54" t="s">
        <v>77</v>
      </c>
    </row>
    <row r="2" spans="1:16" ht="15" customHeight="1" x14ac:dyDescent="0.25">
      <c r="A2" s="39">
        <v>45292</v>
      </c>
      <c r="B2" s="40"/>
      <c r="C2" s="41" t="s">
        <v>42</v>
      </c>
      <c r="D2" s="43" t="s">
        <v>43</v>
      </c>
      <c r="E2" s="43"/>
      <c r="F2" s="43" t="s">
        <v>44</v>
      </c>
      <c r="G2" s="43"/>
      <c r="H2" s="44" t="s">
        <v>45</v>
      </c>
      <c r="I2" s="46" t="s">
        <v>46</v>
      </c>
      <c r="J2" s="30"/>
      <c r="K2" s="50" t="s">
        <v>76</v>
      </c>
      <c r="L2" s="55" t="s">
        <v>47</v>
      </c>
      <c r="M2" s="18"/>
      <c r="N2" s="18"/>
    </row>
    <row r="3" spans="1:16" x14ac:dyDescent="0.25">
      <c r="A3" s="40"/>
      <c r="B3" s="40"/>
      <c r="C3" s="42"/>
      <c r="D3" s="11" t="s">
        <v>48</v>
      </c>
      <c r="E3" s="11" t="s">
        <v>49</v>
      </c>
      <c r="F3" s="11" t="s">
        <v>48</v>
      </c>
      <c r="G3" s="11" t="s">
        <v>49</v>
      </c>
      <c r="H3" s="45"/>
      <c r="I3" s="47"/>
      <c r="J3" s="12"/>
      <c r="K3" s="51"/>
      <c r="L3" s="56" t="s">
        <v>50</v>
      </c>
      <c r="M3" s="18"/>
      <c r="N3" s="18"/>
    </row>
    <row r="4" spans="1:16" x14ac:dyDescent="0.25">
      <c r="A4" s="13" t="s">
        <v>51</v>
      </c>
      <c r="B4" s="14">
        <f>A2</f>
        <v>45292</v>
      </c>
      <c r="C4" s="7" t="s">
        <v>12</v>
      </c>
      <c r="D4" s="15">
        <f>IFERROR(VLOOKUP($C4,paramétres!$A$2:$E$25,COLUMN()-2,FALSE),"")</f>
        <v>0.25</v>
      </c>
      <c r="E4" s="15">
        <v>0.58333333333333337</v>
      </c>
      <c r="F4" s="15">
        <f>IFERROR(VLOOKUP($C4,paramétres!$A$2:$E$25,COLUMN()-2,FALSE),"")</f>
        <v>0</v>
      </c>
      <c r="G4" s="15">
        <f>IFERROR(VLOOKUP($C4,paramétres!$A$2:$E$25,COLUMN()-2,FALSE),"")</f>
        <v>0</v>
      </c>
      <c r="H4" s="15">
        <f>IFERROR((E4-D4)+(G4-F4),"")</f>
        <v>0.33333333333333337</v>
      </c>
      <c r="I4" s="7"/>
      <c r="J4" s="16" t="str">
        <f t="shared" ref="J4:J30" si="0">IF(H4=0,"repos","")</f>
        <v/>
      </c>
      <c r="K4" s="17">
        <f>IF(H4="","",H4*11.72*24)</f>
        <v>93.760000000000019</v>
      </c>
      <c r="L4" s="57">
        <f t="shared" ref="L4:L34" si="1">IFERROR(MATCH(B4,JoursFériés,0),0)</f>
        <v>1</v>
      </c>
      <c r="M4" s="18"/>
      <c r="N4" s="18">
        <f>IFERROR(VALUE((E4-D4)+(G4-F4))*24,"")</f>
        <v>8</v>
      </c>
      <c r="P4" s="33"/>
    </row>
    <row r="5" spans="1:16" x14ac:dyDescent="0.25">
      <c r="A5" s="13" t="s">
        <v>52</v>
      </c>
      <c r="B5" s="14">
        <f t="shared" ref="B5:B34" si="2">B4+1</f>
        <v>45293</v>
      </c>
      <c r="C5" s="31" t="s">
        <v>6</v>
      </c>
      <c r="D5" s="15">
        <f>IFERROR(VLOOKUP($C5,paramétres!$A$2:$E$25,COLUMN()-2,FALSE),"")</f>
        <v>0.375</v>
      </c>
      <c r="E5" s="15">
        <f>IFERROR(VLOOKUP($C5,paramétres!$A$2:$E$25,COLUMN()-2,FALSE),"")</f>
        <v>0.5625</v>
      </c>
      <c r="F5" s="15">
        <f>IFERROR(VLOOKUP($C5,paramétres!$A$2:$E$25,COLUMN()-2,FALSE),"")</f>
        <v>0.70833333333333337</v>
      </c>
      <c r="G5" s="15">
        <f>IFERROR(VLOOKUP($C5,paramétres!$A$2:$E$25,COLUMN()-2,FALSE),"")</f>
        <v>0.83333333333333337</v>
      </c>
      <c r="H5" s="15">
        <f t="shared" ref="H5:H34" si="3">IFERROR((E5-D5)+(G5-F5),"")</f>
        <v>0.3125</v>
      </c>
      <c r="I5" s="7"/>
      <c r="J5" s="16" t="str">
        <f t="shared" si="0"/>
        <v/>
      </c>
      <c r="K5" s="17">
        <f t="shared" ref="K5:K34" si="4">IF(H5="","",H5*11.72*24)</f>
        <v>87.9</v>
      </c>
      <c r="L5" s="57">
        <f t="shared" si="1"/>
        <v>0</v>
      </c>
      <c r="M5" s="18"/>
      <c r="N5" s="18">
        <f>IFERROR(VALUE((E5-D5)+(G5-F5))*24,"")</f>
        <v>7.5</v>
      </c>
    </row>
    <row r="6" spans="1:16" x14ac:dyDescent="0.25">
      <c r="A6" s="13" t="s">
        <v>53</v>
      </c>
      <c r="B6" s="14">
        <f t="shared" si="2"/>
        <v>45294</v>
      </c>
      <c r="C6" s="7"/>
      <c r="D6" s="15" t="str">
        <f>IFERROR(VLOOKUP($C6,paramétres!$A$2:$E$25,COLUMN()-2,FALSE),"")</f>
        <v/>
      </c>
      <c r="E6" s="15" t="str">
        <f>IFERROR(VLOOKUP($C6,paramétres!$A$2:$E$25,COLUMN()-2,FALSE),"")</f>
        <v/>
      </c>
      <c r="F6" s="15" t="str">
        <f>IFERROR(VLOOKUP($C6,paramétres!$A$2:$E$25,COLUMN()-2,FALSE),"")</f>
        <v/>
      </c>
      <c r="G6" s="15" t="str">
        <f>IFERROR(VLOOKUP($C6,paramétres!$A$2:$E$25,COLUMN()-2,FALSE),"")</f>
        <v/>
      </c>
      <c r="H6" s="15" t="str">
        <f t="shared" si="3"/>
        <v/>
      </c>
      <c r="I6" s="7"/>
      <c r="J6" s="16" t="str">
        <f t="shared" si="0"/>
        <v/>
      </c>
      <c r="K6" s="17" t="str">
        <f t="shared" si="4"/>
        <v/>
      </c>
      <c r="L6" s="57">
        <f t="shared" si="1"/>
        <v>0</v>
      </c>
      <c r="M6" s="18"/>
      <c r="N6" s="18" t="str">
        <f>IFERROR(VALUE((E6-D6)+(G6-F6))*24,"")</f>
        <v/>
      </c>
    </row>
    <row r="7" spans="1:16" x14ac:dyDescent="0.25">
      <c r="A7" s="13" t="s">
        <v>54</v>
      </c>
      <c r="B7" s="14">
        <f t="shared" si="2"/>
        <v>45295</v>
      </c>
      <c r="C7" s="7"/>
      <c r="D7" s="15" t="str">
        <f>IFERROR(VLOOKUP($C7,paramétres!$A$2:$E$25,COLUMN()-2,FALSE),"")</f>
        <v/>
      </c>
      <c r="E7" s="15" t="str">
        <f>IFERROR(VLOOKUP($C7,paramétres!$A$2:$E$25,COLUMN()-2,FALSE),"")</f>
        <v/>
      </c>
      <c r="F7" s="15" t="str">
        <f>IFERROR(VLOOKUP($C7,paramétres!$A$2:$E$25,COLUMN()-2,FALSE),"")</f>
        <v/>
      </c>
      <c r="G7" s="15" t="str">
        <f>IFERROR(VLOOKUP($C7,paramétres!$A$2:$E$25,COLUMN()-2,FALSE),"")</f>
        <v/>
      </c>
      <c r="H7" s="15" t="str">
        <f t="shared" si="3"/>
        <v/>
      </c>
      <c r="I7" s="7"/>
      <c r="J7" s="16" t="str">
        <f t="shared" si="0"/>
        <v/>
      </c>
      <c r="K7" s="17" t="str">
        <f t="shared" si="4"/>
        <v/>
      </c>
      <c r="L7" s="57">
        <f t="shared" si="1"/>
        <v>0</v>
      </c>
      <c r="M7" s="18"/>
      <c r="N7" s="18" t="str">
        <f>IFERROR(VALUE((E7-D7)+(G7-F7))*24,"")</f>
        <v/>
      </c>
    </row>
    <row r="8" spans="1:16" x14ac:dyDescent="0.25">
      <c r="A8" s="13" t="s">
        <v>55</v>
      </c>
      <c r="B8" s="14">
        <f t="shared" si="2"/>
        <v>45296</v>
      </c>
      <c r="C8" s="7" t="s">
        <v>4</v>
      </c>
      <c r="D8" s="15">
        <f>IFERROR(VLOOKUP($C8,paramétres!$A$2:$E$25,COLUMN()-2,FALSE),"")</f>
        <v>0.33333333333333331</v>
      </c>
      <c r="E8" s="15">
        <f>IFERROR(VLOOKUP($C8,paramétres!$A$2:$E$25,COLUMN()-2,FALSE),"")</f>
        <v>0.5625</v>
      </c>
      <c r="F8" s="15">
        <f>IFERROR(VLOOKUP($C8,paramétres!$A$2:$E$25,COLUMN()-2,FALSE),"")</f>
        <v>0.70833333333333337</v>
      </c>
      <c r="G8" s="15">
        <f>IFERROR(VLOOKUP($C8,paramétres!$A$2:$E$25,COLUMN()-2,FALSE),"")</f>
        <v>0.79166666666666663</v>
      </c>
      <c r="H8" s="15">
        <f t="shared" si="3"/>
        <v>0.31249999999999994</v>
      </c>
      <c r="I8" s="7"/>
      <c r="J8" s="16" t="str">
        <f t="shared" si="0"/>
        <v/>
      </c>
      <c r="K8" s="17">
        <f t="shared" si="4"/>
        <v>87.899999999999991</v>
      </c>
      <c r="L8" s="57">
        <f t="shared" si="1"/>
        <v>0</v>
      </c>
      <c r="M8" s="18"/>
      <c r="N8" s="18">
        <f>IFERROR(VALUE((E8-D8)+(G8-F8))*24,"")</f>
        <v>7.4999999999999982</v>
      </c>
    </row>
    <row r="9" spans="1:16" x14ac:dyDescent="0.25">
      <c r="A9" s="13" t="s">
        <v>56</v>
      </c>
      <c r="B9" s="14">
        <f t="shared" si="2"/>
        <v>45297</v>
      </c>
      <c r="C9" s="7" t="s">
        <v>33</v>
      </c>
      <c r="D9" s="15">
        <f>IFERROR(VLOOKUP($C9,paramétres!$A$2:$E$25,COLUMN()-2,FALSE),"")</f>
        <v>0.25</v>
      </c>
      <c r="E9" s="15">
        <f>IFERROR(VLOOKUP($C9,paramétres!$A$2:$E$25,COLUMN()-2,FALSE),"")</f>
        <v>0.5625</v>
      </c>
      <c r="F9" s="15">
        <f>IFERROR(VLOOKUP($C9,paramétres!$A$2:$E$25,COLUMN()-2,FALSE),"")</f>
        <v>0</v>
      </c>
      <c r="G9" s="15">
        <f>IFERROR(VLOOKUP($C9,paramétres!$A$2:$E$25,COLUMN()-2,FALSE),"")</f>
        <v>0</v>
      </c>
      <c r="H9" s="15">
        <f t="shared" si="3"/>
        <v>0.3125</v>
      </c>
      <c r="I9" s="7"/>
      <c r="J9" s="16" t="str">
        <f t="shared" si="0"/>
        <v/>
      </c>
      <c r="K9" s="17">
        <f t="shared" si="4"/>
        <v>87.9</v>
      </c>
      <c r="L9" s="57">
        <f t="shared" si="1"/>
        <v>0</v>
      </c>
      <c r="M9" s="18"/>
      <c r="N9" s="18">
        <f>IFERROR(VALUE((E9-D9)+(G9-F9))*24,"")</f>
        <v>7.5</v>
      </c>
    </row>
    <row r="10" spans="1:16" x14ac:dyDescent="0.25">
      <c r="A10" s="13" t="s">
        <v>57</v>
      </c>
      <c r="B10" s="14">
        <f t="shared" si="2"/>
        <v>45298</v>
      </c>
      <c r="C10" s="7" t="s">
        <v>33</v>
      </c>
      <c r="D10" s="15">
        <f>IFERROR(VLOOKUP($C10,paramétres!$A$2:$E$25,COLUMN()-2,FALSE),"")</f>
        <v>0.25</v>
      </c>
      <c r="E10" s="15">
        <f>IFERROR(VLOOKUP($C10,paramétres!$A$2:$E$25,COLUMN()-2,FALSE),"")</f>
        <v>0.5625</v>
      </c>
      <c r="F10" s="15">
        <f>IFERROR(VLOOKUP($C10,paramétres!$A$2:$E$25,COLUMN()-2,FALSE),"")</f>
        <v>0</v>
      </c>
      <c r="G10" s="15">
        <f>IFERROR(VLOOKUP($C10,paramétres!$A$2:$E$25,COLUMN()-2,FALSE),"")</f>
        <v>0</v>
      </c>
      <c r="H10" s="15">
        <f t="shared" si="3"/>
        <v>0.3125</v>
      </c>
      <c r="I10" s="7"/>
      <c r="J10" s="16" t="str">
        <f t="shared" si="0"/>
        <v/>
      </c>
      <c r="K10" s="17">
        <f t="shared" si="4"/>
        <v>87.9</v>
      </c>
      <c r="L10" s="57">
        <f t="shared" si="1"/>
        <v>0</v>
      </c>
      <c r="M10" s="18"/>
      <c r="N10" s="18">
        <f>IFERROR(VALUE((E10-D10)+(G10-F10))*24,"")</f>
        <v>7.5</v>
      </c>
    </row>
    <row r="11" spans="1:16" x14ac:dyDescent="0.25">
      <c r="A11" s="13" t="s">
        <v>51</v>
      </c>
      <c r="B11" s="14">
        <f t="shared" si="2"/>
        <v>45299</v>
      </c>
      <c r="C11" s="31" t="s">
        <v>6</v>
      </c>
      <c r="D11" s="15">
        <f>IFERROR(VLOOKUP($C11,paramétres!$A$2:$E$25,COLUMN()-2,FALSE),"")</f>
        <v>0.375</v>
      </c>
      <c r="E11" s="15">
        <f>IFERROR(VLOOKUP($C11,paramétres!$A$2:$E$25,COLUMN()-2,FALSE),"")</f>
        <v>0.5625</v>
      </c>
      <c r="F11" s="15">
        <f>IFERROR(VLOOKUP($C11,paramétres!$A$2:$E$25,COLUMN()-2,FALSE),"")</f>
        <v>0.70833333333333337</v>
      </c>
      <c r="G11" s="15">
        <f>IFERROR(VLOOKUP($C11,paramétres!$A$2:$E$25,COLUMN()-2,FALSE),"")</f>
        <v>0.83333333333333337</v>
      </c>
      <c r="H11" s="15">
        <f t="shared" si="3"/>
        <v>0.3125</v>
      </c>
      <c r="I11" s="7"/>
      <c r="J11" s="16" t="str">
        <f t="shared" si="0"/>
        <v/>
      </c>
      <c r="K11" s="17">
        <f t="shared" si="4"/>
        <v>87.9</v>
      </c>
      <c r="L11" s="57">
        <f t="shared" si="1"/>
        <v>0</v>
      </c>
      <c r="M11" s="18"/>
      <c r="N11" s="18">
        <f>IFERROR(VALUE((E11-D11)+(G11-F11))*24,"")</f>
        <v>7.5</v>
      </c>
    </row>
    <row r="12" spans="1:16" x14ac:dyDescent="0.25">
      <c r="A12" s="13" t="s">
        <v>52</v>
      </c>
      <c r="B12" s="14">
        <f t="shared" si="2"/>
        <v>45300</v>
      </c>
      <c r="C12" s="32" t="s">
        <v>24</v>
      </c>
      <c r="D12" s="15">
        <f>IFERROR(VLOOKUP($C12,paramétres!$A$2:$E$25,COLUMN()-2,FALSE),"")</f>
        <v>0</v>
      </c>
      <c r="E12" s="15">
        <f>IFERROR(VLOOKUP($C12,paramétres!$A$2:$E$25,COLUMN()-2,FALSE),"")</f>
        <v>0</v>
      </c>
      <c r="F12" s="15">
        <f>IFERROR(VLOOKUP($C12,paramétres!$A$2:$E$25,COLUMN()-2,FALSE),"")</f>
        <v>0.625</v>
      </c>
      <c r="G12" s="15">
        <f>IFERROR(VLOOKUP($C12,paramétres!$A$2:$E$25,COLUMN()-2,FALSE),"")</f>
        <v>0.83333333333333337</v>
      </c>
      <c r="H12" s="15">
        <f t="shared" si="3"/>
        <v>0.20833333333333337</v>
      </c>
      <c r="I12" s="7"/>
      <c r="J12" s="16" t="str">
        <f t="shared" si="0"/>
        <v/>
      </c>
      <c r="K12" s="17">
        <f t="shared" si="4"/>
        <v>58.600000000000016</v>
      </c>
      <c r="L12" s="57">
        <f t="shared" si="1"/>
        <v>0</v>
      </c>
      <c r="M12" s="18"/>
      <c r="N12" s="18">
        <f>IFERROR(VALUE((E12-D12)+(G12-F12))*24,"")</f>
        <v>5.0000000000000009</v>
      </c>
    </row>
    <row r="13" spans="1:16" x14ac:dyDescent="0.25">
      <c r="A13" s="13" t="s">
        <v>53</v>
      </c>
      <c r="B13" s="14">
        <f t="shared" si="2"/>
        <v>45301</v>
      </c>
      <c r="C13" s="7"/>
      <c r="D13" s="15" t="str">
        <f>IFERROR(VLOOKUP($C13,paramétres!$A$2:$E$25,COLUMN()-2,FALSE),"")</f>
        <v/>
      </c>
      <c r="E13" s="15" t="str">
        <f>IFERROR(VLOOKUP($C13,paramétres!$A$2:$E$25,COLUMN()-2,FALSE),"")</f>
        <v/>
      </c>
      <c r="F13" s="15" t="str">
        <f>IFERROR(VLOOKUP($C13,paramétres!$A$2:$E$25,COLUMN()-2,FALSE),"")</f>
        <v/>
      </c>
      <c r="G13" s="15" t="str">
        <f>IFERROR(VLOOKUP($C13,paramétres!$A$2:$E$25,COLUMN()-2,FALSE),"")</f>
        <v/>
      </c>
      <c r="H13" s="15" t="str">
        <f t="shared" si="3"/>
        <v/>
      </c>
      <c r="I13" s="7"/>
      <c r="J13" s="16" t="str">
        <f t="shared" si="0"/>
        <v/>
      </c>
      <c r="K13" s="17" t="str">
        <f t="shared" si="4"/>
        <v/>
      </c>
      <c r="L13" s="57">
        <f t="shared" si="1"/>
        <v>0</v>
      </c>
      <c r="M13" s="18"/>
      <c r="N13" s="18" t="str">
        <f>IFERROR(VALUE((E13-D13)+(G13-F13))*24,"")</f>
        <v/>
      </c>
    </row>
    <row r="14" spans="1:16" x14ac:dyDescent="0.25">
      <c r="A14" s="13" t="s">
        <v>54</v>
      </c>
      <c r="B14" s="14">
        <f t="shared" si="2"/>
        <v>45302</v>
      </c>
      <c r="C14" s="31" t="s">
        <v>4</v>
      </c>
      <c r="D14" s="15">
        <f>IFERROR(VLOOKUP($C14,paramétres!$A$2:$E$25,COLUMN()-2,FALSE),"")</f>
        <v>0.33333333333333331</v>
      </c>
      <c r="E14" s="15">
        <f>IFERROR(VLOOKUP($C14,paramétres!$A$2:$E$25,COLUMN()-2,FALSE),"")</f>
        <v>0.5625</v>
      </c>
      <c r="F14" s="15">
        <f>IFERROR(VLOOKUP($C14,paramétres!$A$2:$E$25,COLUMN()-2,FALSE),"")</f>
        <v>0.70833333333333337</v>
      </c>
      <c r="G14" s="15">
        <f>IFERROR(VLOOKUP($C14,paramétres!$A$2:$E$25,COLUMN()-2,FALSE),"")</f>
        <v>0.79166666666666663</v>
      </c>
      <c r="H14" s="15">
        <f t="shared" si="3"/>
        <v>0.31249999999999994</v>
      </c>
      <c r="I14" s="7"/>
      <c r="J14" s="16" t="str">
        <f t="shared" si="0"/>
        <v/>
      </c>
      <c r="K14" s="17">
        <f t="shared" si="4"/>
        <v>87.899999999999991</v>
      </c>
      <c r="L14" s="57">
        <f t="shared" si="1"/>
        <v>0</v>
      </c>
      <c r="M14" s="18"/>
      <c r="N14" s="18">
        <f>IFERROR(VALUE((E14-D14)+(G14-F14))*24,"")</f>
        <v>7.4999999999999982</v>
      </c>
      <c r="P14" s="79"/>
    </row>
    <row r="15" spans="1:16" x14ac:dyDescent="0.25">
      <c r="A15" s="13" t="s">
        <v>55</v>
      </c>
      <c r="B15" s="14">
        <f t="shared" si="2"/>
        <v>45303</v>
      </c>
      <c r="C15" s="31" t="s">
        <v>6</v>
      </c>
      <c r="D15" s="15">
        <f>IFERROR(VLOOKUP($C15,paramétres!$A$2:$E$25,COLUMN()-2,FALSE),"")</f>
        <v>0.375</v>
      </c>
      <c r="E15" s="15">
        <f>IFERROR(VLOOKUP($C15,paramétres!$A$2:$E$25,COLUMN()-2,FALSE),"")</f>
        <v>0.5625</v>
      </c>
      <c r="F15" s="15">
        <f>IFERROR(VLOOKUP($C15,paramétres!$A$2:$E$25,COLUMN()-2,FALSE),"")</f>
        <v>0.70833333333333337</v>
      </c>
      <c r="G15" s="15">
        <f>IFERROR(VLOOKUP($C15,paramétres!$A$2:$E$25,COLUMN()-2,FALSE),"")</f>
        <v>0.83333333333333337</v>
      </c>
      <c r="H15" s="15">
        <f t="shared" si="3"/>
        <v>0.3125</v>
      </c>
      <c r="I15" s="7"/>
      <c r="J15" s="16" t="str">
        <f t="shared" si="0"/>
        <v/>
      </c>
      <c r="K15" s="17">
        <f t="shared" si="4"/>
        <v>87.9</v>
      </c>
      <c r="L15" s="57">
        <f t="shared" si="1"/>
        <v>0</v>
      </c>
      <c r="M15" s="18"/>
      <c r="N15" s="18">
        <f>IFERROR(VALUE((E15-D15)+(G15-F15))*24,"")</f>
        <v>7.5</v>
      </c>
    </row>
    <row r="16" spans="1:16" x14ac:dyDescent="0.25">
      <c r="A16" s="13" t="s">
        <v>56</v>
      </c>
      <c r="B16" s="14">
        <f t="shared" si="2"/>
        <v>45304</v>
      </c>
      <c r="C16" s="7" t="s">
        <v>33</v>
      </c>
      <c r="D16" s="15">
        <f>IFERROR(VLOOKUP($C16,paramétres!$A$2:$E$25,COLUMN()-2,FALSE),"")</f>
        <v>0.25</v>
      </c>
      <c r="E16" s="15">
        <f>IFERROR(VLOOKUP($C16,paramétres!$A$2:$E$25,COLUMN()-2,FALSE),"")</f>
        <v>0.5625</v>
      </c>
      <c r="F16" s="15">
        <f>IFERROR(VLOOKUP($C16,paramétres!$A$2:$E$25,COLUMN()-2,FALSE),"")</f>
        <v>0</v>
      </c>
      <c r="G16" s="15">
        <f>IFERROR(VLOOKUP($C16,paramétres!$A$2:$E$25,COLUMN()-2,FALSE),"")</f>
        <v>0</v>
      </c>
      <c r="H16" s="15">
        <f t="shared" si="3"/>
        <v>0.3125</v>
      </c>
      <c r="I16" s="7"/>
      <c r="J16" s="16" t="str">
        <f t="shared" si="0"/>
        <v/>
      </c>
      <c r="K16" s="17">
        <f t="shared" si="4"/>
        <v>87.9</v>
      </c>
      <c r="L16" s="57">
        <f t="shared" si="1"/>
        <v>0</v>
      </c>
      <c r="M16" s="18"/>
      <c r="N16" s="18">
        <f>IFERROR(VALUE((E16-D16)+(G16-F16))*24,"")</f>
        <v>7.5</v>
      </c>
    </row>
    <row r="17" spans="1:17" x14ac:dyDescent="0.25">
      <c r="A17" s="13" t="s">
        <v>57</v>
      </c>
      <c r="B17" s="14">
        <f t="shared" si="2"/>
        <v>45305</v>
      </c>
      <c r="C17" s="7" t="s">
        <v>33</v>
      </c>
      <c r="D17" s="15">
        <f>IFERROR(VLOOKUP($C17,paramétres!$A$2:$E$25,COLUMN()-2,FALSE),"")</f>
        <v>0.25</v>
      </c>
      <c r="E17" s="15">
        <f>IFERROR(VLOOKUP($C17,paramétres!$A$2:$E$25,COLUMN()-2,FALSE),"")</f>
        <v>0.5625</v>
      </c>
      <c r="F17" s="15">
        <f>IFERROR(VLOOKUP($C17,paramétres!$A$2:$E$25,COLUMN()-2,FALSE),"")</f>
        <v>0</v>
      </c>
      <c r="G17" s="15">
        <f>IFERROR(VLOOKUP($C17,paramétres!$A$2:$E$25,COLUMN()-2,FALSE),"")</f>
        <v>0</v>
      </c>
      <c r="H17" s="15">
        <f t="shared" si="3"/>
        <v>0.3125</v>
      </c>
      <c r="I17" s="7"/>
      <c r="J17" s="16" t="str">
        <f t="shared" si="0"/>
        <v/>
      </c>
      <c r="K17" s="17">
        <f t="shared" si="4"/>
        <v>87.9</v>
      </c>
      <c r="L17" s="57">
        <f t="shared" si="1"/>
        <v>0</v>
      </c>
      <c r="M17" s="18"/>
      <c r="N17" s="18">
        <f>IFERROR(VALUE((E17-D17)+(G17-F17))*24,"")</f>
        <v>7.5</v>
      </c>
    </row>
    <row r="18" spans="1:17" x14ac:dyDescent="0.25">
      <c r="A18" s="13" t="s">
        <v>51</v>
      </c>
      <c r="B18" s="14">
        <f t="shared" si="2"/>
        <v>45306</v>
      </c>
      <c r="C18" s="7"/>
      <c r="D18" s="15" t="str">
        <f>IFERROR(VLOOKUP($C18,paramétres!$A$2:$E$25,COLUMN()-2,FALSE),"")</f>
        <v/>
      </c>
      <c r="E18" s="15" t="str">
        <f>IFERROR(VLOOKUP($C18,paramétres!$A$2:$E$25,COLUMN()-2,FALSE),"")</f>
        <v/>
      </c>
      <c r="F18" s="15" t="str">
        <f>IFERROR(VLOOKUP($C18,paramétres!$A$2:$E$25,COLUMN()-2,FALSE),"")</f>
        <v/>
      </c>
      <c r="G18" s="15" t="str">
        <f>IFERROR(VLOOKUP($C18,paramétres!$A$2:$E$25,COLUMN()-2,FALSE),"")</f>
        <v/>
      </c>
      <c r="H18" s="15" t="str">
        <f t="shared" si="3"/>
        <v/>
      </c>
      <c r="I18" s="7"/>
      <c r="J18" s="16" t="str">
        <f t="shared" si="0"/>
        <v/>
      </c>
      <c r="K18" s="17" t="str">
        <f t="shared" si="4"/>
        <v/>
      </c>
      <c r="L18" s="57">
        <f t="shared" si="1"/>
        <v>0</v>
      </c>
      <c r="M18" s="18"/>
      <c r="N18" s="18" t="str">
        <f>IFERROR(VALUE((E18-D18)+(G18-F18))*24,"")</f>
        <v/>
      </c>
    </row>
    <row r="19" spans="1:17" x14ac:dyDescent="0.25">
      <c r="A19" s="13" t="s">
        <v>52</v>
      </c>
      <c r="B19" s="14">
        <f t="shared" si="2"/>
        <v>45307</v>
      </c>
      <c r="C19" s="7" t="s">
        <v>24</v>
      </c>
      <c r="D19" s="15">
        <f>IFERROR(VLOOKUP($C19,paramétres!$A$2:$E$25,COLUMN()-2,FALSE),"")</f>
        <v>0</v>
      </c>
      <c r="E19" s="15">
        <f>IFERROR(VLOOKUP($C19,paramétres!$A$2:$E$25,COLUMN()-2,FALSE),"")</f>
        <v>0</v>
      </c>
      <c r="F19" s="15">
        <f>IFERROR(VLOOKUP($C19,paramétres!$A$2:$E$25,COLUMN()-2,FALSE),"")</f>
        <v>0.625</v>
      </c>
      <c r="G19" s="15">
        <f>IFERROR(VLOOKUP($C19,paramétres!$A$2:$E$25,COLUMN()-2,FALSE),"")</f>
        <v>0.83333333333333337</v>
      </c>
      <c r="H19" s="15">
        <f t="shared" si="3"/>
        <v>0.20833333333333337</v>
      </c>
      <c r="I19" s="7"/>
      <c r="J19" s="16" t="str">
        <f t="shared" si="0"/>
        <v/>
      </c>
      <c r="K19" s="17">
        <f t="shared" si="4"/>
        <v>58.600000000000016</v>
      </c>
      <c r="L19" s="57">
        <f t="shared" si="1"/>
        <v>0</v>
      </c>
      <c r="M19" s="18"/>
      <c r="N19" s="18">
        <f>IFERROR(VALUE((E19-D19)+(G19-F19))*24,"")</f>
        <v>5.0000000000000009</v>
      </c>
    </row>
    <row r="20" spans="1:17" x14ac:dyDescent="0.25">
      <c r="A20" s="13" t="s">
        <v>53</v>
      </c>
      <c r="B20" s="14">
        <f t="shared" si="2"/>
        <v>45308</v>
      </c>
      <c r="C20" s="7"/>
      <c r="D20" s="15" t="str">
        <f>IFERROR(VLOOKUP($C20,paramétres!$A$2:$E$25,COLUMN()-2,FALSE),"")</f>
        <v/>
      </c>
      <c r="E20" s="15" t="str">
        <f>IFERROR(VLOOKUP($C20,paramétres!$A$2:$E$25,COLUMN()-2,FALSE),"")</f>
        <v/>
      </c>
      <c r="F20" s="15" t="str">
        <f>IFERROR(VLOOKUP($C20,paramétres!$A$2:$E$25,COLUMN()-2,FALSE),"")</f>
        <v/>
      </c>
      <c r="G20" s="15" t="str">
        <f>IFERROR(VLOOKUP($C20,paramétres!$A$2:$E$25,COLUMN()-2,FALSE),"")</f>
        <v/>
      </c>
      <c r="H20" s="15" t="str">
        <f t="shared" si="3"/>
        <v/>
      </c>
      <c r="I20" s="7"/>
      <c r="J20" s="16" t="str">
        <f t="shared" si="0"/>
        <v/>
      </c>
      <c r="K20" s="17" t="str">
        <f t="shared" si="4"/>
        <v/>
      </c>
      <c r="L20" s="57">
        <f t="shared" si="1"/>
        <v>0</v>
      </c>
      <c r="M20" s="18"/>
      <c r="N20" s="18" t="str">
        <f>IFERROR(VALUE((E20-D20)+(G20-F20))*24,"")</f>
        <v/>
      </c>
    </row>
    <row r="21" spans="1:17" x14ac:dyDescent="0.25">
      <c r="A21" s="13" t="s">
        <v>54</v>
      </c>
      <c r="B21" s="14">
        <f t="shared" si="2"/>
        <v>45309</v>
      </c>
      <c r="C21" s="7"/>
      <c r="D21" s="15" t="str">
        <f>IFERROR(VLOOKUP($C21,paramétres!$A$2:$E$25,COLUMN()-2,FALSE),"")</f>
        <v/>
      </c>
      <c r="E21" s="15" t="str">
        <f>IFERROR(VLOOKUP($C21,paramétres!$A$2:$E$25,COLUMN()-2,FALSE),"")</f>
        <v/>
      </c>
      <c r="F21" s="15" t="str">
        <f>IFERROR(VLOOKUP($C21,paramétres!$A$2:$E$25,COLUMN()-2,FALSE),"")</f>
        <v/>
      </c>
      <c r="G21" s="15" t="str">
        <f>IFERROR(VLOOKUP($C21,paramétres!$A$2:$E$25,COLUMN()-2,FALSE),"")</f>
        <v/>
      </c>
      <c r="H21" s="15" t="str">
        <f t="shared" si="3"/>
        <v/>
      </c>
      <c r="I21" s="7"/>
      <c r="J21" s="16" t="str">
        <f t="shared" si="0"/>
        <v/>
      </c>
      <c r="K21" s="17" t="str">
        <f t="shared" si="4"/>
        <v/>
      </c>
      <c r="L21" s="57">
        <f t="shared" si="1"/>
        <v>0</v>
      </c>
      <c r="M21" s="18"/>
      <c r="N21" s="18" t="str">
        <f>IFERROR(VALUE((E21-D21)+(G21-F21))*24,"")</f>
        <v/>
      </c>
      <c r="P21" s="35"/>
      <c r="Q21" s="35"/>
    </row>
    <row r="22" spans="1:17" x14ac:dyDescent="0.25">
      <c r="A22" s="13" t="s">
        <v>55</v>
      </c>
      <c r="B22" s="14">
        <f t="shared" si="2"/>
        <v>45310</v>
      </c>
      <c r="C22" s="7" t="s">
        <v>4</v>
      </c>
      <c r="D22" s="15">
        <f>IFERROR(VLOOKUP($C22,paramétres!$A$2:$E$25,COLUMN()-2,FALSE),"")</f>
        <v>0.33333333333333331</v>
      </c>
      <c r="E22" s="15">
        <f>IFERROR(VLOOKUP($C22,paramétres!$A$2:$E$25,COLUMN()-2,FALSE),"")</f>
        <v>0.5625</v>
      </c>
      <c r="F22" s="15">
        <f>IFERROR(VLOOKUP($C22,paramétres!$A$2:$E$25,COLUMN()-2,FALSE),"")</f>
        <v>0.70833333333333337</v>
      </c>
      <c r="G22" s="15">
        <f>IFERROR(VLOOKUP($C22,paramétres!$A$2:$E$25,COLUMN()-2,FALSE),"")</f>
        <v>0.79166666666666663</v>
      </c>
      <c r="H22" s="15">
        <f t="shared" si="3"/>
        <v>0.31249999999999994</v>
      </c>
      <c r="I22" s="7"/>
      <c r="J22" s="16" t="str">
        <f t="shared" si="0"/>
        <v/>
      </c>
      <c r="K22" s="17">
        <f t="shared" si="4"/>
        <v>87.899999999999991</v>
      </c>
      <c r="L22" s="57">
        <f t="shared" si="1"/>
        <v>0</v>
      </c>
      <c r="M22" s="18"/>
      <c r="N22" s="18">
        <f>IFERROR(VALUE((E22-D22)+(G22-F22))*24,"")</f>
        <v>7.4999999999999982</v>
      </c>
    </row>
    <row r="23" spans="1:17" x14ac:dyDescent="0.25">
      <c r="A23" s="13" t="s">
        <v>56</v>
      </c>
      <c r="B23" s="14">
        <f t="shared" si="2"/>
        <v>45311</v>
      </c>
      <c r="C23" s="7" t="s">
        <v>33</v>
      </c>
      <c r="D23" s="15">
        <f>IFERROR(VLOOKUP($C23,paramétres!$A$2:$E$25,COLUMN()-2,FALSE),"")</f>
        <v>0.25</v>
      </c>
      <c r="E23" s="15">
        <f>IFERROR(VLOOKUP($C23,paramétres!$A$2:$E$25,COLUMN()-2,FALSE),"")</f>
        <v>0.5625</v>
      </c>
      <c r="F23" s="15">
        <f>IFERROR(VLOOKUP($C23,paramétres!$A$2:$E$25,COLUMN()-2,FALSE),"")</f>
        <v>0</v>
      </c>
      <c r="G23" s="15">
        <f>IFERROR(VLOOKUP($C23,paramétres!$A$2:$E$25,COLUMN()-2,FALSE),"")</f>
        <v>0</v>
      </c>
      <c r="H23" s="15">
        <f t="shared" si="3"/>
        <v>0.3125</v>
      </c>
      <c r="I23" s="7"/>
      <c r="J23" s="16" t="str">
        <f t="shared" si="0"/>
        <v/>
      </c>
      <c r="K23" s="17">
        <f t="shared" si="4"/>
        <v>87.9</v>
      </c>
      <c r="L23" s="57">
        <f t="shared" si="1"/>
        <v>0</v>
      </c>
      <c r="M23" s="18"/>
      <c r="N23" s="18">
        <f>IFERROR(VALUE((E23-D23)+(G23-F23))*24,"")</f>
        <v>7.5</v>
      </c>
    </row>
    <row r="24" spans="1:17" x14ac:dyDescent="0.25">
      <c r="A24" s="13" t="s">
        <v>57</v>
      </c>
      <c r="B24" s="14">
        <f t="shared" si="2"/>
        <v>45312</v>
      </c>
      <c r="C24" s="7" t="s">
        <v>33</v>
      </c>
      <c r="D24" s="15">
        <f>IFERROR(VLOOKUP($C24,paramétres!$A$2:$E$25,COLUMN()-2,FALSE),"")</f>
        <v>0.25</v>
      </c>
      <c r="E24" s="15">
        <f>IFERROR(VLOOKUP($C24,paramétres!$A$2:$E$25,COLUMN()-2,FALSE),"")</f>
        <v>0.5625</v>
      </c>
      <c r="F24" s="15">
        <f>IFERROR(VLOOKUP($C24,paramétres!$A$2:$E$25,COLUMN()-2,FALSE),"")</f>
        <v>0</v>
      </c>
      <c r="G24" s="15">
        <f>IFERROR(VLOOKUP($C24,paramétres!$A$2:$E$25,COLUMN()-2,FALSE),"")</f>
        <v>0</v>
      </c>
      <c r="H24" s="15">
        <f t="shared" si="3"/>
        <v>0.3125</v>
      </c>
      <c r="I24" s="7"/>
      <c r="J24" s="16" t="str">
        <f t="shared" si="0"/>
        <v/>
      </c>
      <c r="K24" s="17">
        <f t="shared" si="4"/>
        <v>87.9</v>
      </c>
      <c r="L24" s="57">
        <f t="shared" si="1"/>
        <v>0</v>
      </c>
      <c r="M24" s="18"/>
      <c r="N24" s="18">
        <f>IFERROR(VALUE((E24-D24)+(G24-F24))*24,"")</f>
        <v>7.5</v>
      </c>
    </row>
    <row r="25" spans="1:17" x14ac:dyDescent="0.25">
      <c r="A25" s="13" t="s">
        <v>51</v>
      </c>
      <c r="B25" s="14">
        <f t="shared" si="2"/>
        <v>45313</v>
      </c>
      <c r="C25" s="31" t="s">
        <v>24</v>
      </c>
      <c r="D25" s="15">
        <f>IFERROR(VLOOKUP($C25,paramétres!$A$2:$E$25,COLUMN()-2,FALSE),"")</f>
        <v>0</v>
      </c>
      <c r="E25" s="15">
        <f>IFERROR(VLOOKUP($C25,paramétres!$A$2:$E$25,COLUMN()-2,FALSE),"")</f>
        <v>0</v>
      </c>
      <c r="F25" s="15">
        <f>IFERROR(VLOOKUP($C25,paramétres!$A$2:$E$25,COLUMN()-2,FALSE),"")</f>
        <v>0.625</v>
      </c>
      <c r="G25" s="15">
        <f>IFERROR(VLOOKUP($C25,paramétres!$A$2:$E$25,COLUMN()-2,FALSE),"")</f>
        <v>0.83333333333333337</v>
      </c>
      <c r="H25" s="15">
        <f t="shared" si="3"/>
        <v>0.20833333333333337</v>
      </c>
      <c r="I25" s="7"/>
      <c r="J25" s="16" t="str">
        <f t="shared" si="0"/>
        <v/>
      </c>
      <c r="K25" s="17">
        <f t="shared" si="4"/>
        <v>58.600000000000016</v>
      </c>
      <c r="L25" s="57">
        <f t="shared" si="1"/>
        <v>0</v>
      </c>
      <c r="M25" s="18"/>
      <c r="N25" s="18">
        <f>IFERROR(VALUE((E25-D25)+(G25-F25))*24,"")</f>
        <v>5.0000000000000009</v>
      </c>
    </row>
    <row r="26" spans="1:17" x14ac:dyDescent="0.25">
      <c r="A26" s="13" t="s">
        <v>52</v>
      </c>
      <c r="B26" s="14">
        <f t="shared" si="2"/>
        <v>45314</v>
      </c>
      <c r="C26" s="7"/>
      <c r="D26" s="15" t="str">
        <f>IFERROR(VLOOKUP($C26,paramétres!$A$2:$E$25,COLUMN()-2,FALSE),"")</f>
        <v/>
      </c>
      <c r="E26" s="15" t="str">
        <f>IFERROR(VLOOKUP($C26,paramétres!$A$2:$E$25,COLUMN()-2,FALSE),"")</f>
        <v/>
      </c>
      <c r="F26" s="15" t="str">
        <f>IFERROR(VLOOKUP($C26,paramétres!$A$2:$E$25,COLUMN()-2,FALSE),"")</f>
        <v/>
      </c>
      <c r="G26" s="15" t="str">
        <f>IFERROR(VLOOKUP($C26,paramétres!$A$2:$E$25,COLUMN()-2,FALSE),"")</f>
        <v/>
      </c>
      <c r="H26" s="15" t="str">
        <f t="shared" si="3"/>
        <v/>
      </c>
      <c r="I26" s="7"/>
      <c r="J26" s="16" t="str">
        <f t="shared" si="0"/>
        <v/>
      </c>
      <c r="K26" s="17" t="str">
        <f t="shared" si="4"/>
        <v/>
      </c>
      <c r="L26" s="57">
        <f t="shared" si="1"/>
        <v>0</v>
      </c>
      <c r="M26" s="18"/>
      <c r="N26" s="18" t="str">
        <f>IFERROR(VALUE((E26-D26)+(G26-F26))*24,"")</f>
        <v/>
      </c>
    </row>
    <row r="27" spans="1:17" x14ac:dyDescent="0.25">
      <c r="A27" s="13" t="s">
        <v>53</v>
      </c>
      <c r="B27" s="14">
        <f t="shared" si="2"/>
        <v>45315</v>
      </c>
      <c r="C27" s="7"/>
      <c r="D27" s="15" t="str">
        <f>IFERROR(VLOOKUP($C27,paramétres!$A$2:$E$25,COLUMN()-2,FALSE),"")</f>
        <v/>
      </c>
      <c r="E27" s="15" t="str">
        <f>IFERROR(VLOOKUP($C27,paramétres!$A$2:$E$25,COLUMN()-2,FALSE),"")</f>
        <v/>
      </c>
      <c r="F27" s="15" t="str">
        <f>IFERROR(VLOOKUP($C27,paramétres!$A$2:$E$25,COLUMN()-2,FALSE),"")</f>
        <v/>
      </c>
      <c r="G27" s="15" t="str">
        <f>IFERROR(VLOOKUP($C27,paramétres!$A$2:$E$25,COLUMN()-2,FALSE),"")</f>
        <v/>
      </c>
      <c r="H27" s="15" t="str">
        <f t="shared" si="3"/>
        <v/>
      </c>
      <c r="I27" s="7"/>
      <c r="J27" s="16" t="str">
        <f t="shared" si="0"/>
        <v/>
      </c>
      <c r="K27" s="17" t="str">
        <f t="shared" si="4"/>
        <v/>
      </c>
      <c r="L27" s="57">
        <f t="shared" si="1"/>
        <v>0</v>
      </c>
      <c r="M27" s="18"/>
      <c r="N27" s="18" t="str">
        <f>IFERROR(VALUE((E27-D27)+(G27-F27))*24,"")</f>
        <v/>
      </c>
    </row>
    <row r="28" spans="1:17" x14ac:dyDescent="0.25">
      <c r="A28" s="13" t="s">
        <v>54</v>
      </c>
      <c r="B28" s="14">
        <f t="shared" si="2"/>
        <v>45316</v>
      </c>
      <c r="C28" s="31" t="s">
        <v>24</v>
      </c>
      <c r="D28" s="15">
        <f>IFERROR(VLOOKUP($C28,paramétres!$A$2:$E$25,COLUMN()-2,FALSE),"")</f>
        <v>0</v>
      </c>
      <c r="E28" s="15">
        <f>IFERROR(VLOOKUP($C28,paramétres!$A$2:$E$25,COLUMN()-2,FALSE),"")</f>
        <v>0</v>
      </c>
      <c r="F28" s="15">
        <f>IFERROR(VLOOKUP($C28,paramétres!$A$2:$E$25,COLUMN()-2,FALSE),"")</f>
        <v>0.625</v>
      </c>
      <c r="G28" s="15">
        <f>IFERROR(VLOOKUP($C28,paramétres!$A$2:$E$25,COLUMN()-2,FALSE),"")</f>
        <v>0.83333333333333337</v>
      </c>
      <c r="H28" s="15">
        <f t="shared" si="3"/>
        <v>0.20833333333333337</v>
      </c>
      <c r="I28" s="7"/>
      <c r="J28" s="16" t="str">
        <f t="shared" si="0"/>
        <v/>
      </c>
      <c r="K28" s="17">
        <f t="shared" si="4"/>
        <v>58.600000000000016</v>
      </c>
      <c r="L28" s="57">
        <f t="shared" si="1"/>
        <v>0</v>
      </c>
      <c r="M28" s="18"/>
      <c r="N28" s="18">
        <f>IFERROR(VALUE((E28-D28)+(G28-F28))*24,"")</f>
        <v>5.0000000000000009</v>
      </c>
    </row>
    <row r="29" spans="1:17" x14ac:dyDescent="0.25">
      <c r="A29" s="13" t="s">
        <v>55</v>
      </c>
      <c r="B29" s="14">
        <f t="shared" si="2"/>
        <v>45317</v>
      </c>
      <c r="C29" s="31" t="s">
        <v>4</v>
      </c>
      <c r="D29" s="15">
        <f>IFERROR(VLOOKUP($C29,paramétres!$A$2:$E$25,COLUMN()-2,FALSE),"")</f>
        <v>0.33333333333333331</v>
      </c>
      <c r="E29" s="15">
        <f>IFERROR(VLOOKUP($C29,paramétres!$A$2:$E$25,COLUMN()-2,FALSE),"")</f>
        <v>0.5625</v>
      </c>
      <c r="F29" s="15">
        <f>IFERROR(VLOOKUP($C29,paramétres!$A$2:$E$25,COLUMN()-2,FALSE),"")</f>
        <v>0.70833333333333337</v>
      </c>
      <c r="G29" s="15">
        <f>IFERROR(VLOOKUP($C29,paramétres!$A$2:$E$25,COLUMN()-2,FALSE),"")</f>
        <v>0.79166666666666663</v>
      </c>
      <c r="H29" s="15">
        <f t="shared" si="3"/>
        <v>0.31249999999999994</v>
      </c>
      <c r="I29" s="7"/>
      <c r="J29" s="16" t="str">
        <f t="shared" si="0"/>
        <v/>
      </c>
      <c r="K29" s="17">
        <f t="shared" si="4"/>
        <v>87.899999999999991</v>
      </c>
      <c r="L29" s="57">
        <f t="shared" si="1"/>
        <v>0</v>
      </c>
      <c r="M29" s="18"/>
      <c r="N29" s="18">
        <f>IFERROR(VALUE((E29-D29)+(G29-F29))*24,"")</f>
        <v>7.4999999999999982</v>
      </c>
    </row>
    <row r="30" spans="1:17" x14ac:dyDescent="0.25">
      <c r="A30" s="13" t="s">
        <v>56</v>
      </c>
      <c r="B30" s="14">
        <f t="shared" si="2"/>
        <v>45318</v>
      </c>
      <c r="C30" s="7" t="s">
        <v>33</v>
      </c>
      <c r="D30" s="15">
        <f>IFERROR(VLOOKUP($C30,paramétres!$A$2:$E$25,COLUMN()-2,FALSE),"")</f>
        <v>0.25</v>
      </c>
      <c r="E30" s="15">
        <f>IFERROR(VLOOKUP($C30,paramétres!$A$2:$E$25,COLUMN()-2,FALSE),"")</f>
        <v>0.5625</v>
      </c>
      <c r="F30" s="15">
        <f>IFERROR(VLOOKUP($C30,paramétres!$A$2:$E$25,COLUMN()-2,FALSE),"")</f>
        <v>0</v>
      </c>
      <c r="G30" s="15">
        <f>IFERROR(VLOOKUP($C30,paramétres!$A$2:$E$25,COLUMN()-2,FALSE),"")</f>
        <v>0</v>
      </c>
      <c r="H30" s="15">
        <f t="shared" si="3"/>
        <v>0.3125</v>
      </c>
      <c r="I30" s="7"/>
      <c r="J30" s="16" t="str">
        <f t="shared" si="0"/>
        <v/>
      </c>
      <c r="K30" s="17">
        <f t="shared" si="4"/>
        <v>87.9</v>
      </c>
      <c r="L30" s="57">
        <f t="shared" si="1"/>
        <v>0</v>
      </c>
      <c r="M30" s="18"/>
      <c r="N30" s="18">
        <f>IFERROR(VALUE((E30-D30)+(G30-F30))*24,"")</f>
        <v>7.5</v>
      </c>
    </row>
    <row r="31" spans="1:17" x14ac:dyDescent="0.25">
      <c r="A31" s="13" t="s">
        <v>57</v>
      </c>
      <c r="B31" s="14">
        <f t="shared" si="2"/>
        <v>45319</v>
      </c>
      <c r="C31" s="7" t="s">
        <v>33</v>
      </c>
      <c r="D31" s="15">
        <f>IFERROR(VLOOKUP($C31,paramétres!$A$2:$E$25,COLUMN()-2,FALSE),"")</f>
        <v>0.25</v>
      </c>
      <c r="E31" s="15">
        <f>IFERROR(VLOOKUP($C31,paramétres!$A$2:$E$25,COLUMN()-2,FALSE),"")</f>
        <v>0.5625</v>
      </c>
      <c r="F31" s="15">
        <f>IFERROR(VLOOKUP($C31,paramétres!$A$2:$E$25,COLUMN()-2,FALSE),"")</f>
        <v>0</v>
      </c>
      <c r="G31" s="15">
        <f>IFERROR(VLOOKUP($C31,paramétres!$A$2:$E$25,COLUMN()-2,FALSE),"")</f>
        <v>0</v>
      </c>
      <c r="H31" s="15">
        <f t="shared" si="3"/>
        <v>0.3125</v>
      </c>
      <c r="I31" s="7"/>
      <c r="J31" s="16" t="str">
        <f>IF(H31=0,"repos","")</f>
        <v/>
      </c>
      <c r="K31" s="17">
        <f t="shared" si="4"/>
        <v>87.9</v>
      </c>
      <c r="L31" s="57">
        <f t="shared" si="1"/>
        <v>0</v>
      </c>
      <c r="M31" s="18"/>
      <c r="N31" s="18">
        <f>IFERROR(VALUE((E31-D31)+(G31-F31))*24,"")</f>
        <v>7.5</v>
      </c>
    </row>
    <row r="32" spans="1:17" x14ac:dyDescent="0.25">
      <c r="A32" s="13" t="s">
        <v>51</v>
      </c>
      <c r="B32" s="14">
        <f t="shared" si="2"/>
        <v>45320</v>
      </c>
      <c r="C32" s="7"/>
      <c r="D32" s="15" t="str">
        <f>IFERROR(VLOOKUP($C32,paramétres!$A$2:$E$25,COLUMN()-2,FALSE),"")</f>
        <v/>
      </c>
      <c r="E32" s="15" t="str">
        <f>IFERROR(VLOOKUP($C32,paramétres!$A$2:$E$25,COLUMN()-2,FALSE),"")</f>
        <v/>
      </c>
      <c r="F32" s="15" t="str">
        <f>IFERROR(VLOOKUP($C32,paramétres!$A$2:$E$25,COLUMN()-2,FALSE),"")</f>
        <v/>
      </c>
      <c r="G32" s="15" t="str">
        <f>IFERROR(VLOOKUP($C32,paramétres!$A$2:$E$25,COLUMN()-2,FALSE),"")</f>
        <v/>
      </c>
      <c r="H32" s="15" t="str">
        <f t="shared" si="3"/>
        <v/>
      </c>
      <c r="I32" s="7"/>
      <c r="J32" s="16" t="str">
        <f>IF(H32=0,"repos","")</f>
        <v/>
      </c>
      <c r="K32" s="17" t="str">
        <f t="shared" si="4"/>
        <v/>
      </c>
      <c r="L32" s="57">
        <f t="shared" si="1"/>
        <v>0</v>
      </c>
      <c r="M32" s="18"/>
      <c r="N32" s="18" t="str">
        <f>IFERROR(VALUE((E32-D32)+(G32-F32))*24,"")</f>
        <v/>
      </c>
    </row>
    <row r="33" spans="1:17" x14ac:dyDescent="0.25">
      <c r="A33" s="13" t="s">
        <v>52</v>
      </c>
      <c r="B33" s="14">
        <f t="shared" si="2"/>
        <v>45321</v>
      </c>
      <c r="C33" s="7"/>
      <c r="D33" s="15" t="str">
        <f>IFERROR(VLOOKUP($C33,paramétres!$A$2:$E$25,COLUMN()-2,FALSE),"")</f>
        <v/>
      </c>
      <c r="E33" s="15" t="str">
        <f>IFERROR(VLOOKUP($C33,paramétres!$A$2:$E$25,COLUMN()-2,FALSE),"")</f>
        <v/>
      </c>
      <c r="F33" s="15" t="str">
        <f>IFERROR(VLOOKUP($C33,paramétres!$A$2:$E$25,COLUMN()-2,FALSE),"")</f>
        <v/>
      </c>
      <c r="G33" s="15" t="str">
        <f>IFERROR(VLOOKUP($C33,paramétres!$A$2:$E$25,COLUMN()-2,FALSE),"")</f>
        <v/>
      </c>
      <c r="H33" s="15" t="str">
        <f t="shared" si="3"/>
        <v/>
      </c>
      <c r="I33" s="7"/>
      <c r="J33" s="16" t="str">
        <f>IF(H33=0,"repos","")</f>
        <v/>
      </c>
      <c r="K33" s="17" t="str">
        <f t="shared" si="4"/>
        <v/>
      </c>
      <c r="L33" s="57">
        <f t="shared" si="1"/>
        <v>0</v>
      </c>
      <c r="M33" s="18"/>
      <c r="N33" s="18" t="str">
        <f>IFERROR(VALUE((E33-D33)+(G33-F33))*24,"")</f>
        <v/>
      </c>
    </row>
    <row r="34" spans="1:17" ht="16.5" thickBot="1" x14ac:dyDescent="0.3">
      <c r="A34" s="59" t="s">
        <v>53</v>
      </c>
      <c r="B34" s="60">
        <f t="shared" si="2"/>
        <v>45322</v>
      </c>
      <c r="C34" s="61"/>
      <c r="D34" s="62" t="str">
        <f>IFERROR(VLOOKUP($C34,paramétres!$A$2:$E$25,COLUMN()-2,FALSE),"")</f>
        <v/>
      </c>
      <c r="E34" s="62" t="str">
        <f>IFERROR(VLOOKUP($C34,paramétres!$A$2:$E$25,COLUMN()-2,FALSE),"")</f>
        <v/>
      </c>
      <c r="F34" s="62" t="str">
        <f>IFERROR(VLOOKUP($C34,paramétres!$A$2:$E$25,COLUMN()-2,FALSE),"")</f>
        <v/>
      </c>
      <c r="G34" s="62" t="str">
        <f>IFERROR(VLOOKUP($C34,paramétres!$A$2:$E$25,COLUMN()-2,FALSE),"")</f>
        <v/>
      </c>
      <c r="H34" s="62" t="str">
        <f t="shared" si="3"/>
        <v/>
      </c>
      <c r="I34" s="7"/>
      <c r="J34" s="16" t="str">
        <f>IF(H34=0,"repos","")</f>
        <v/>
      </c>
      <c r="K34" s="17" t="str">
        <f t="shared" si="4"/>
        <v/>
      </c>
      <c r="L34" s="56">
        <f t="shared" si="1"/>
        <v>0</v>
      </c>
      <c r="M34" s="10"/>
      <c r="N34" s="18" t="str">
        <f>IFERROR(VALUE((E34-D34)+(G34-F34))*24,"")</f>
        <v/>
      </c>
      <c r="Q34" s="9" t="s">
        <v>78</v>
      </c>
    </row>
    <row r="35" spans="1:17" x14ac:dyDescent="0.25">
      <c r="A35" s="63" t="s">
        <v>45</v>
      </c>
      <c r="B35" s="64"/>
      <c r="C35" s="64"/>
      <c r="D35" s="64"/>
      <c r="E35" s="64"/>
      <c r="F35" s="64"/>
      <c r="G35" s="64"/>
      <c r="H35" s="65">
        <f>SUM(H4:H34)</f>
        <v>5.8541666666666661</v>
      </c>
      <c r="I35" s="19"/>
      <c r="L35" s="80"/>
      <c r="M35" s="80"/>
      <c r="N35" s="82">
        <f>IF(H35&lt;&gt;"",VALUE(H35)*24,0)</f>
        <v>140.5</v>
      </c>
    </row>
    <row r="36" spans="1:17" x14ac:dyDescent="0.25">
      <c r="A36" s="66" t="s">
        <v>58</v>
      </c>
      <c r="B36" s="37"/>
      <c r="C36" s="37"/>
      <c r="D36" s="37"/>
      <c r="E36" s="37"/>
      <c r="F36" s="37"/>
      <c r="G36" s="37"/>
      <c r="H36" s="67">
        <f>SUMIF(A4:A34,"DIMANCHE",H4:H34)</f>
        <v>1.25</v>
      </c>
      <c r="I36" s="58"/>
      <c r="J36" s="58"/>
      <c r="K36" s="58"/>
      <c r="L36" s="81"/>
      <c r="M36" s="80"/>
      <c r="N36" s="83">
        <f>SUMIF(A4:A34,"DIMANCHE",H4:H34)*24</f>
        <v>30</v>
      </c>
    </row>
    <row r="37" spans="1:17" x14ac:dyDescent="0.25">
      <c r="A37" s="66" t="s">
        <v>59</v>
      </c>
      <c r="B37" s="37"/>
      <c r="C37" s="37"/>
      <c r="D37" s="37"/>
      <c r="E37" s="37"/>
      <c r="F37" s="37"/>
      <c r="G37" s="37"/>
      <c r="H37" s="68">
        <f>SUMIF(L4:L34,1,H4:H34)</f>
        <v>0.33333333333333337</v>
      </c>
      <c r="I37" s="58"/>
      <c r="J37" s="58"/>
      <c r="K37" s="58"/>
      <c r="L37" s="81"/>
      <c r="M37" s="80"/>
      <c r="N37" s="83">
        <f>SUMIF(L4:L34,"&gt;" &amp;0,H4:H34)*24</f>
        <v>8</v>
      </c>
    </row>
    <row r="38" spans="1:17" ht="15.75" hidden="1" customHeight="1" x14ac:dyDescent="0.25">
      <c r="A38" s="66" t="s">
        <v>60</v>
      </c>
      <c r="B38" s="37"/>
      <c r="C38" s="37"/>
      <c r="D38" s="37"/>
      <c r="E38" s="37"/>
      <c r="F38" s="37"/>
      <c r="G38" s="37"/>
      <c r="H38" s="69">
        <f>SUM(I4:I34)</f>
        <v>0</v>
      </c>
      <c r="I38" s="58"/>
      <c r="J38" s="58"/>
      <c r="K38" s="58"/>
      <c r="L38" s="81"/>
      <c r="M38" s="80"/>
      <c r="N38" s="83"/>
    </row>
    <row r="39" spans="1:17" x14ac:dyDescent="0.25">
      <c r="A39" s="70" t="s">
        <v>74</v>
      </c>
      <c r="B39" s="48"/>
      <c r="C39" s="48"/>
      <c r="D39" s="48"/>
      <c r="E39" s="48"/>
      <c r="F39" s="48"/>
      <c r="G39" s="49"/>
      <c r="H39" s="71"/>
      <c r="I39" s="58"/>
      <c r="J39" s="58"/>
      <c r="K39" s="58"/>
      <c r="L39" s="81"/>
      <c r="M39" s="80"/>
      <c r="N39" s="83"/>
    </row>
    <row r="40" spans="1:17" x14ac:dyDescent="0.25">
      <c r="A40" s="70" t="s">
        <v>75</v>
      </c>
      <c r="B40" s="48"/>
      <c r="C40" s="48"/>
      <c r="D40" s="48"/>
      <c r="E40" s="48"/>
      <c r="F40" s="48"/>
      <c r="G40" s="49"/>
      <c r="H40" s="71"/>
      <c r="I40" s="58"/>
      <c r="J40" s="58"/>
      <c r="K40" s="58"/>
      <c r="L40" s="81"/>
      <c r="M40" s="80"/>
      <c r="N40" s="83"/>
    </row>
    <row r="41" spans="1:17" x14ac:dyDescent="0.25">
      <c r="A41" s="72" t="s">
        <v>61</v>
      </c>
      <c r="B41" s="52"/>
      <c r="C41" s="52"/>
      <c r="D41" s="52"/>
      <c r="E41" s="52"/>
      <c r="F41" s="52"/>
      <c r="G41" s="53"/>
      <c r="H41" s="71">
        <f>H35+H39</f>
        <v>5.8541666666666661</v>
      </c>
      <c r="I41" s="58"/>
      <c r="J41" s="58"/>
      <c r="K41" s="58"/>
      <c r="L41" s="81"/>
      <c r="M41" s="80"/>
      <c r="N41" s="84">
        <f>N35+N39/24</f>
        <v>140.5</v>
      </c>
    </row>
    <row r="42" spans="1:17" ht="16.5" thickBot="1" x14ac:dyDescent="0.3">
      <c r="A42" s="73" t="s">
        <v>62</v>
      </c>
      <c r="B42" s="74"/>
      <c r="C42" s="74"/>
      <c r="D42" s="74"/>
      <c r="E42" s="74"/>
      <c r="F42" s="74"/>
      <c r="G42" s="75"/>
      <c r="H42" s="76">
        <f>H41-H35+H39</f>
        <v>0</v>
      </c>
      <c r="I42" s="77">
        <f t="shared" ref="I42:L42" si="5">I41-I35+I39</f>
        <v>0</v>
      </c>
      <c r="J42" s="77">
        <f t="shared" si="5"/>
        <v>0</v>
      </c>
      <c r="K42" s="77">
        <f t="shared" si="5"/>
        <v>0</v>
      </c>
      <c r="L42" s="77">
        <f t="shared" si="5"/>
        <v>0</v>
      </c>
      <c r="M42" s="77">
        <f>M41-M35+M39</f>
        <v>0</v>
      </c>
      <c r="N42" s="78">
        <f>N41-N35+N39</f>
        <v>0</v>
      </c>
    </row>
    <row r="43" spans="1:17" x14ac:dyDescent="0.25">
      <c r="A43" s="20"/>
      <c r="B43" s="19"/>
      <c r="C43" s="19"/>
      <c r="D43" s="21"/>
      <c r="E43" s="21"/>
      <c r="F43" s="21"/>
      <c r="G43" s="22"/>
      <c r="H43" s="23"/>
      <c r="I43" s="19"/>
    </row>
    <row r="44" spans="1:17" x14ac:dyDescent="0.25">
      <c r="G44" s="26"/>
      <c r="H44" s="27"/>
      <c r="I44" s="19"/>
    </row>
  </sheetData>
  <mergeCells count="17">
    <mergeCell ref="A42:G42"/>
    <mergeCell ref="A40:G40"/>
    <mergeCell ref="K2:K3"/>
    <mergeCell ref="A35:G35"/>
    <mergeCell ref="A36:G36"/>
    <mergeCell ref="A37:G37"/>
    <mergeCell ref="A38:G38"/>
    <mergeCell ref="A39:G39"/>
    <mergeCell ref="A41:G41"/>
    <mergeCell ref="A1:B1"/>
    <mergeCell ref="D1:K1"/>
    <mergeCell ref="A2:B3"/>
    <mergeCell ref="C2:C3"/>
    <mergeCell ref="D2:E2"/>
    <mergeCell ref="F2:G2"/>
    <mergeCell ref="H2:H3"/>
    <mergeCell ref="I2:I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4"/>
  <sheetViews>
    <sheetView topLeftCell="A16" zoomScaleNormal="100" workbookViewId="0">
      <selection activeCell="C4" sqref="C4:G34"/>
    </sheetView>
  </sheetViews>
  <sheetFormatPr baseColWidth="10" defaultColWidth="8" defaultRowHeight="15.75" x14ac:dyDescent="0.25"/>
  <cols>
    <col min="1" max="1" width="11" style="24" bestFit="1" customWidth="1"/>
    <col min="2" max="3" width="8" style="9"/>
    <col min="4" max="7" width="8" style="25"/>
    <col min="8" max="8" width="10.625" style="25" bestFit="1" customWidth="1"/>
    <col min="9" max="9" width="7.125" style="9" customWidth="1"/>
    <col min="10" max="10" width="7" style="9" customWidth="1"/>
    <col min="11" max="12" width="6.875" style="9" customWidth="1"/>
    <col min="13" max="13" width="7.875" style="9" customWidth="1"/>
    <col min="14" max="14" width="15.625" style="9" customWidth="1"/>
    <col min="16" max="16384" width="8" style="9"/>
  </cols>
  <sheetData>
    <row r="1" spans="1:16" ht="36.75" customHeight="1" x14ac:dyDescent="0.25">
      <c r="A1" s="37" t="s">
        <v>40</v>
      </c>
      <c r="B1" s="37"/>
      <c r="C1" s="29"/>
      <c r="D1" s="38"/>
      <c r="E1" s="38"/>
      <c r="F1" s="38"/>
      <c r="G1" s="38"/>
      <c r="H1" s="38"/>
      <c r="I1" s="38"/>
      <c r="J1" s="38"/>
      <c r="K1" s="38"/>
      <c r="L1" s="8" t="s">
        <v>41</v>
      </c>
      <c r="M1" s="8" t="s">
        <v>41</v>
      </c>
      <c r="N1" s="54" t="s">
        <v>77</v>
      </c>
    </row>
    <row r="2" spans="1:16" ht="15" customHeight="1" x14ac:dyDescent="0.25">
      <c r="A2" s="39">
        <v>45323</v>
      </c>
      <c r="B2" s="40"/>
      <c r="C2" s="41" t="s">
        <v>42</v>
      </c>
      <c r="D2" s="43" t="s">
        <v>43</v>
      </c>
      <c r="E2" s="43"/>
      <c r="F2" s="43" t="s">
        <v>44</v>
      </c>
      <c r="G2" s="43"/>
      <c r="H2" s="44" t="s">
        <v>45</v>
      </c>
      <c r="I2" s="46" t="s">
        <v>46</v>
      </c>
      <c r="J2" s="30"/>
      <c r="K2" s="50" t="s">
        <v>76</v>
      </c>
      <c r="L2" s="55" t="s">
        <v>47</v>
      </c>
      <c r="M2" s="18"/>
      <c r="N2" s="18"/>
    </row>
    <row r="3" spans="1:16" x14ac:dyDescent="0.25">
      <c r="A3" s="40"/>
      <c r="B3" s="40"/>
      <c r="C3" s="42"/>
      <c r="D3" s="36" t="s">
        <v>48</v>
      </c>
      <c r="E3" s="36" t="s">
        <v>49</v>
      </c>
      <c r="F3" s="36" t="s">
        <v>48</v>
      </c>
      <c r="G3" s="36" t="s">
        <v>49</v>
      </c>
      <c r="H3" s="45"/>
      <c r="I3" s="47"/>
      <c r="J3" s="12"/>
      <c r="K3" s="51"/>
      <c r="L3" s="56" t="s">
        <v>50</v>
      </c>
      <c r="M3" s="18"/>
      <c r="N3" s="18"/>
    </row>
    <row r="4" spans="1:16" x14ac:dyDescent="0.25">
      <c r="A4" s="13" t="s">
        <v>51</v>
      </c>
      <c r="B4" s="14">
        <f>A2</f>
        <v>45323</v>
      </c>
      <c r="C4" s="34"/>
      <c r="D4" s="15"/>
      <c r="E4" s="15"/>
      <c r="F4" s="15"/>
      <c r="G4" s="15"/>
      <c r="H4" s="15">
        <f>IFERROR((E4-D4)+(G4-F4),"")</f>
        <v>0</v>
      </c>
      <c r="I4" s="34"/>
      <c r="J4" s="16" t="str">
        <f t="shared" ref="J4:J30" si="0">IF(H4=0,"repos","")</f>
        <v>repos</v>
      </c>
      <c r="K4" s="17">
        <f>IF(H4="","",H4*11.72*24)</f>
        <v>0</v>
      </c>
      <c r="L4" s="57">
        <f t="shared" ref="L4:L34" si="1">IFERROR(MATCH(B4,JoursFériés,0),0)</f>
        <v>0</v>
      </c>
      <c r="M4" s="18"/>
      <c r="N4" s="18">
        <f>IFERROR(VALUE((E4-D4)+(G4-F4))*24,"")</f>
        <v>0</v>
      </c>
      <c r="P4" s="33"/>
    </row>
    <row r="5" spans="1:16" x14ac:dyDescent="0.25">
      <c r="A5" s="13" t="s">
        <v>52</v>
      </c>
      <c r="B5" s="14">
        <f t="shared" ref="B5:B34" si="2">B4+1</f>
        <v>45324</v>
      </c>
      <c r="C5" s="34"/>
      <c r="D5" s="15"/>
      <c r="E5" s="15"/>
      <c r="F5" s="15"/>
      <c r="G5" s="15"/>
      <c r="H5" s="15">
        <f t="shared" ref="H5:H34" si="3">IFERROR((E5-D5)+(G5-F5),"")</f>
        <v>0</v>
      </c>
      <c r="I5" s="34"/>
      <c r="J5" s="16" t="str">
        <f t="shared" si="0"/>
        <v>repos</v>
      </c>
      <c r="K5" s="17">
        <f t="shared" ref="K5:K34" si="4">IF(H5="","",H5*11.72*24)</f>
        <v>0</v>
      </c>
      <c r="L5" s="57">
        <f t="shared" si="1"/>
        <v>0</v>
      </c>
      <c r="M5" s="18"/>
      <c r="N5" s="18">
        <f>IFERROR(VALUE((E5-D5)+(G5-F5))*24,"")</f>
        <v>0</v>
      </c>
    </row>
    <row r="6" spans="1:16" x14ac:dyDescent="0.25">
      <c r="A6" s="13" t="s">
        <v>53</v>
      </c>
      <c r="B6" s="14">
        <f t="shared" si="2"/>
        <v>45325</v>
      </c>
      <c r="C6" s="34"/>
      <c r="D6" s="15"/>
      <c r="E6" s="15"/>
      <c r="F6" s="15"/>
      <c r="G6" s="15"/>
      <c r="H6" s="15">
        <f t="shared" si="3"/>
        <v>0</v>
      </c>
      <c r="I6" s="34"/>
      <c r="J6" s="16" t="str">
        <f t="shared" si="0"/>
        <v>repos</v>
      </c>
      <c r="K6" s="17">
        <f t="shared" si="4"/>
        <v>0</v>
      </c>
      <c r="L6" s="57">
        <f t="shared" si="1"/>
        <v>0</v>
      </c>
      <c r="M6" s="18"/>
      <c r="N6" s="18">
        <f>IFERROR(VALUE((E6-D6)+(G6-F6))*24,"")</f>
        <v>0</v>
      </c>
    </row>
    <row r="7" spans="1:16" x14ac:dyDescent="0.25">
      <c r="A7" s="13" t="s">
        <v>54</v>
      </c>
      <c r="B7" s="14">
        <f t="shared" si="2"/>
        <v>45326</v>
      </c>
      <c r="C7" s="34"/>
      <c r="D7" s="15"/>
      <c r="E7" s="15"/>
      <c r="F7" s="15"/>
      <c r="G7" s="15"/>
      <c r="H7" s="15">
        <f t="shared" si="3"/>
        <v>0</v>
      </c>
      <c r="I7" s="34"/>
      <c r="J7" s="16" t="str">
        <f t="shared" si="0"/>
        <v>repos</v>
      </c>
      <c r="K7" s="17">
        <f t="shared" si="4"/>
        <v>0</v>
      </c>
      <c r="L7" s="57">
        <f t="shared" si="1"/>
        <v>0</v>
      </c>
      <c r="M7" s="18"/>
      <c r="N7" s="18">
        <f>IFERROR(VALUE((E7-D7)+(G7-F7))*24,"")</f>
        <v>0</v>
      </c>
    </row>
    <row r="8" spans="1:16" x14ac:dyDescent="0.25">
      <c r="A8" s="13" t="s">
        <v>55</v>
      </c>
      <c r="B8" s="14">
        <f t="shared" si="2"/>
        <v>45327</v>
      </c>
      <c r="C8" s="34"/>
      <c r="D8" s="15"/>
      <c r="E8" s="15"/>
      <c r="F8" s="15"/>
      <c r="G8" s="15"/>
      <c r="H8" s="15">
        <f t="shared" si="3"/>
        <v>0</v>
      </c>
      <c r="I8" s="34"/>
      <c r="J8" s="16" t="str">
        <f t="shared" si="0"/>
        <v>repos</v>
      </c>
      <c r="K8" s="17">
        <f t="shared" si="4"/>
        <v>0</v>
      </c>
      <c r="L8" s="57">
        <f t="shared" si="1"/>
        <v>0</v>
      </c>
      <c r="M8" s="18"/>
      <c r="N8" s="18">
        <f>IFERROR(VALUE((E8-D8)+(G8-F8))*24,"")</f>
        <v>0</v>
      </c>
    </row>
    <row r="9" spans="1:16" x14ac:dyDescent="0.25">
      <c r="A9" s="13" t="s">
        <v>56</v>
      </c>
      <c r="B9" s="14">
        <f t="shared" si="2"/>
        <v>45328</v>
      </c>
      <c r="C9" s="34"/>
      <c r="D9" s="15"/>
      <c r="E9" s="15"/>
      <c r="F9" s="15"/>
      <c r="G9" s="15"/>
      <c r="H9" s="15">
        <f t="shared" si="3"/>
        <v>0</v>
      </c>
      <c r="I9" s="34"/>
      <c r="J9" s="16" t="str">
        <f t="shared" si="0"/>
        <v>repos</v>
      </c>
      <c r="K9" s="17">
        <f t="shared" si="4"/>
        <v>0</v>
      </c>
      <c r="L9" s="57">
        <f t="shared" si="1"/>
        <v>0</v>
      </c>
      <c r="M9" s="18"/>
      <c r="N9" s="18">
        <f>IFERROR(VALUE((E9-D9)+(G9-F9))*24,"")</f>
        <v>0</v>
      </c>
    </row>
    <row r="10" spans="1:16" x14ac:dyDescent="0.25">
      <c r="A10" s="13" t="s">
        <v>57</v>
      </c>
      <c r="B10" s="14">
        <f t="shared" si="2"/>
        <v>45329</v>
      </c>
      <c r="C10" s="34"/>
      <c r="D10" s="15"/>
      <c r="E10" s="15"/>
      <c r="F10" s="15"/>
      <c r="G10" s="15"/>
      <c r="H10" s="15">
        <f t="shared" si="3"/>
        <v>0</v>
      </c>
      <c r="I10" s="34"/>
      <c r="J10" s="16" t="str">
        <f t="shared" si="0"/>
        <v>repos</v>
      </c>
      <c r="K10" s="17">
        <f t="shared" si="4"/>
        <v>0</v>
      </c>
      <c r="L10" s="57">
        <f t="shared" si="1"/>
        <v>0</v>
      </c>
      <c r="M10" s="18"/>
      <c r="N10" s="18">
        <f>IFERROR(VALUE((E10-D10)+(G10-F10))*24,"")</f>
        <v>0</v>
      </c>
    </row>
    <row r="11" spans="1:16" x14ac:dyDescent="0.25">
      <c r="A11" s="13" t="s">
        <v>51</v>
      </c>
      <c r="B11" s="14">
        <f t="shared" si="2"/>
        <v>45330</v>
      </c>
      <c r="C11" s="34"/>
      <c r="D11" s="15"/>
      <c r="E11" s="15"/>
      <c r="F11" s="15"/>
      <c r="G11" s="15"/>
      <c r="H11" s="15">
        <f t="shared" si="3"/>
        <v>0</v>
      </c>
      <c r="I11" s="34"/>
      <c r="J11" s="16" t="str">
        <f t="shared" si="0"/>
        <v>repos</v>
      </c>
      <c r="K11" s="17">
        <f t="shared" si="4"/>
        <v>0</v>
      </c>
      <c r="L11" s="57">
        <f t="shared" si="1"/>
        <v>0</v>
      </c>
      <c r="M11" s="18"/>
      <c r="N11" s="18">
        <f>IFERROR(VALUE((E11-D11)+(G11-F11))*24,"")</f>
        <v>0</v>
      </c>
    </row>
    <row r="12" spans="1:16" x14ac:dyDescent="0.25">
      <c r="A12" s="13" t="s">
        <v>52</v>
      </c>
      <c r="B12" s="14">
        <f t="shared" si="2"/>
        <v>45331</v>
      </c>
      <c r="C12" s="34"/>
      <c r="D12" s="15"/>
      <c r="E12" s="15"/>
      <c r="F12" s="15"/>
      <c r="G12" s="15"/>
      <c r="H12" s="15">
        <f t="shared" si="3"/>
        <v>0</v>
      </c>
      <c r="I12" s="34"/>
      <c r="J12" s="16" t="str">
        <f t="shared" si="0"/>
        <v>repos</v>
      </c>
      <c r="K12" s="17">
        <f t="shared" si="4"/>
        <v>0</v>
      </c>
      <c r="L12" s="57">
        <f t="shared" si="1"/>
        <v>0</v>
      </c>
      <c r="M12" s="18"/>
      <c r="N12" s="18">
        <f>IFERROR(VALUE((E12-D12)+(G12-F12))*24,"")</f>
        <v>0</v>
      </c>
    </row>
    <row r="13" spans="1:16" x14ac:dyDescent="0.25">
      <c r="A13" s="13" t="s">
        <v>53</v>
      </c>
      <c r="B13" s="14">
        <f t="shared" si="2"/>
        <v>45332</v>
      </c>
      <c r="C13" s="34"/>
      <c r="D13" s="15"/>
      <c r="E13" s="15"/>
      <c r="F13" s="15"/>
      <c r="G13" s="15"/>
      <c r="H13" s="15">
        <f t="shared" si="3"/>
        <v>0</v>
      </c>
      <c r="I13" s="34"/>
      <c r="J13" s="16" t="str">
        <f t="shared" si="0"/>
        <v>repos</v>
      </c>
      <c r="K13" s="17">
        <f t="shared" si="4"/>
        <v>0</v>
      </c>
      <c r="L13" s="57">
        <f t="shared" si="1"/>
        <v>0</v>
      </c>
      <c r="M13" s="18"/>
      <c r="N13" s="18">
        <f>IFERROR(VALUE((E13-D13)+(G13-F13))*24,"")</f>
        <v>0</v>
      </c>
    </row>
    <row r="14" spans="1:16" x14ac:dyDescent="0.25">
      <c r="A14" s="13" t="s">
        <v>54</v>
      </c>
      <c r="B14" s="14">
        <f t="shared" si="2"/>
        <v>45333</v>
      </c>
      <c r="C14" s="34"/>
      <c r="D14" s="15"/>
      <c r="E14" s="15"/>
      <c r="F14" s="15"/>
      <c r="G14" s="15"/>
      <c r="H14" s="15">
        <f t="shared" si="3"/>
        <v>0</v>
      </c>
      <c r="I14" s="34"/>
      <c r="J14" s="16" t="str">
        <f t="shared" si="0"/>
        <v>repos</v>
      </c>
      <c r="K14" s="17">
        <f t="shared" si="4"/>
        <v>0</v>
      </c>
      <c r="L14" s="57">
        <f t="shared" si="1"/>
        <v>0</v>
      </c>
      <c r="M14" s="18"/>
      <c r="N14" s="18">
        <f>IFERROR(VALUE((E14-D14)+(G14-F14))*24,"")</f>
        <v>0</v>
      </c>
      <c r="P14" s="79"/>
    </row>
    <row r="15" spans="1:16" x14ac:dyDescent="0.25">
      <c r="A15" s="13" t="s">
        <v>55</v>
      </c>
      <c r="B15" s="14">
        <f t="shared" si="2"/>
        <v>45334</v>
      </c>
      <c r="C15" s="34"/>
      <c r="D15" s="15"/>
      <c r="E15" s="15"/>
      <c r="F15" s="15"/>
      <c r="G15" s="15"/>
      <c r="H15" s="15">
        <f t="shared" si="3"/>
        <v>0</v>
      </c>
      <c r="I15" s="34"/>
      <c r="J15" s="16" t="str">
        <f t="shared" si="0"/>
        <v>repos</v>
      </c>
      <c r="K15" s="17">
        <f t="shared" si="4"/>
        <v>0</v>
      </c>
      <c r="L15" s="57">
        <f t="shared" si="1"/>
        <v>0</v>
      </c>
      <c r="M15" s="18"/>
      <c r="N15" s="18">
        <f>IFERROR(VALUE((E15-D15)+(G15-F15))*24,"")</f>
        <v>0</v>
      </c>
    </row>
    <row r="16" spans="1:16" x14ac:dyDescent="0.25">
      <c r="A16" s="13" t="s">
        <v>56</v>
      </c>
      <c r="B16" s="14">
        <f t="shared" si="2"/>
        <v>45335</v>
      </c>
      <c r="C16" s="34"/>
      <c r="D16" s="15"/>
      <c r="E16" s="15"/>
      <c r="F16" s="15"/>
      <c r="G16" s="15"/>
      <c r="H16" s="15">
        <f t="shared" si="3"/>
        <v>0</v>
      </c>
      <c r="I16" s="34"/>
      <c r="J16" s="16" t="str">
        <f t="shared" si="0"/>
        <v>repos</v>
      </c>
      <c r="K16" s="17">
        <f t="shared" si="4"/>
        <v>0</v>
      </c>
      <c r="L16" s="57">
        <f t="shared" si="1"/>
        <v>0</v>
      </c>
      <c r="M16" s="18"/>
      <c r="N16" s="18">
        <f>IFERROR(VALUE((E16-D16)+(G16-F16))*24,"")</f>
        <v>0</v>
      </c>
    </row>
    <row r="17" spans="1:17" x14ac:dyDescent="0.25">
      <c r="A17" s="13" t="s">
        <v>57</v>
      </c>
      <c r="B17" s="14">
        <f t="shared" si="2"/>
        <v>45336</v>
      </c>
      <c r="C17" s="34"/>
      <c r="D17" s="15"/>
      <c r="E17" s="15"/>
      <c r="F17" s="15"/>
      <c r="G17" s="15"/>
      <c r="H17" s="15">
        <f t="shared" si="3"/>
        <v>0</v>
      </c>
      <c r="I17" s="34"/>
      <c r="J17" s="16" t="str">
        <f t="shared" si="0"/>
        <v>repos</v>
      </c>
      <c r="K17" s="17">
        <f t="shared" si="4"/>
        <v>0</v>
      </c>
      <c r="L17" s="57">
        <f t="shared" si="1"/>
        <v>0</v>
      </c>
      <c r="M17" s="18"/>
      <c r="N17" s="18">
        <f>IFERROR(VALUE((E17-D17)+(G17-F17))*24,"")</f>
        <v>0</v>
      </c>
    </row>
    <row r="18" spans="1:17" x14ac:dyDescent="0.25">
      <c r="A18" s="13" t="s">
        <v>51</v>
      </c>
      <c r="B18" s="14">
        <f t="shared" si="2"/>
        <v>45337</v>
      </c>
      <c r="C18" s="34"/>
      <c r="D18" s="15"/>
      <c r="E18" s="15"/>
      <c r="F18" s="15"/>
      <c r="G18" s="15"/>
      <c r="H18" s="15">
        <f t="shared" si="3"/>
        <v>0</v>
      </c>
      <c r="I18" s="34"/>
      <c r="J18" s="16" t="str">
        <f t="shared" si="0"/>
        <v>repos</v>
      </c>
      <c r="K18" s="17">
        <f t="shared" si="4"/>
        <v>0</v>
      </c>
      <c r="L18" s="57">
        <f t="shared" si="1"/>
        <v>0</v>
      </c>
      <c r="M18" s="18"/>
      <c r="N18" s="18">
        <f>IFERROR(VALUE((E18-D18)+(G18-F18))*24,"")</f>
        <v>0</v>
      </c>
    </row>
    <row r="19" spans="1:17" x14ac:dyDescent="0.25">
      <c r="A19" s="13" t="s">
        <v>52</v>
      </c>
      <c r="B19" s="14">
        <f t="shared" si="2"/>
        <v>45338</v>
      </c>
      <c r="C19" s="34"/>
      <c r="D19" s="15"/>
      <c r="E19" s="15"/>
      <c r="F19" s="15"/>
      <c r="G19" s="15"/>
      <c r="H19" s="15">
        <f t="shared" si="3"/>
        <v>0</v>
      </c>
      <c r="I19" s="34"/>
      <c r="J19" s="16" t="str">
        <f t="shared" si="0"/>
        <v>repos</v>
      </c>
      <c r="K19" s="17">
        <f t="shared" si="4"/>
        <v>0</v>
      </c>
      <c r="L19" s="57">
        <f t="shared" si="1"/>
        <v>0</v>
      </c>
      <c r="M19" s="18"/>
      <c r="N19" s="18">
        <f>IFERROR(VALUE((E19-D19)+(G19-F19))*24,"")</f>
        <v>0</v>
      </c>
    </row>
    <row r="20" spans="1:17" x14ac:dyDescent="0.25">
      <c r="A20" s="13" t="s">
        <v>53</v>
      </c>
      <c r="B20" s="14">
        <f t="shared" si="2"/>
        <v>45339</v>
      </c>
      <c r="C20" s="34"/>
      <c r="D20" s="15"/>
      <c r="E20" s="15"/>
      <c r="F20" s="15"/>
      <c r="G20" s="15"/>
      <c r="H20" s="15">
        <f t="shared" si="3"/>
        <v>0</v>
      </c>
      <c r="I20" s="34"/>
      <c r="J20" s="16" t="str">
        <f t="shared" si="0"/>
        <v>repos</v>
      </c>
      <c r="K20" s="17">
        <f t="shared" si="4"/>
        <v>0</v>
      </c>
      <c r="L20" s="57">
        <f t="shared" si="1"/>
        <v>0</v>
      </c>
      <c r="M20" s="18"/>
      <c r="N20" s="18">
        <f>IFERROR(VALUE((E20-D20)+(G20-F20))*24,"")</f>
        <v>0</v>
      </c>
    </row>
    <row r="21" spans="1:17" x14ac:dyDescent="0.25">
      <c r="A21" s="13" t="s">
        <v>54</v>
      </c>
      <c r="B21" s="14">
        <f t="shared" si="2"/>
        <v>45340</v>
      </c>
      <c r="C21" s="34"/>
      <c r="D21" s="15"/>
      <c r="E21" s="15"/>
      <c r="F21" s="15"/>
      <c r="G21" s="15"/>
      <c r="H21" s="15">
        <f t="shared" si="3"/>
        <v>0</v>
      </c>
      <c r="I21" s="34"/>
      <c r="J21" s="16" t="str">
        <f t="shared" si="0"/>
        <v>repos</v>
      </c>
      <c r="K21" s="17">
        <f t="shared" si="4"/>
        <v>0</v>
      </c>
      <c r="L21" s="57">
        <f t="shared" si="1"/>
        <v>0</v>
      </c>
      <c r="M21" s="18"/>
      <c r="N21" s="18">
        <f>IFERROR(VALUE((E21-D21)+(G21-F21))*24,"")</f>
        <v>0</v>
      </c>
      <c r="P21" s="35"/>
      <c r="Q21" s="35"/>
    </row>
    <row r="22" spans="1:17" x14ac:dyDescent="0.25">
      <c r="A22" s="13" t="s">
        <v>55</v>
      </c>
      <c r="B22" s="14">
        <f t="shared" si="2"/>
        <v>45341</v>
      </c>
      <c r="C22" s="34"/>
      <c r="D22" s="15"/>
      <c r="E22" s="15"/>
      <c r="F22" s="15"/>
      <c r="G22" s="15"/>
      <c r="H22" s="15">
        <f t="shared" si="3"/>
        <v>0</v>
      </c>
      <c r="I22" s="34"/>
      <c r="J22" s="16" t="str">
        <f t="shared" si="0"/>
        <v>repos</v>
      </c>
      <c r="K22" s="17">
        <f t="shared" si="4"/>
        <v>0</v>
      </c>
      <c r="L22" s="57">
        <f t="shared" si="1"/>
        <v>0</v>
      </c>
      <c r="M22" s="18"/>
      <c r="N22" s="18">
        <f>IFERROR(VALUE((E22-D22)+(G22-F22))*24,"")</f>
        <v>0</v>
      </c>
    </row>
    <row r="23" spans="1:17" x14ac:dyDescent="0.25">
      <c r="A23" s="13" t="s">
        <v>56</v>
      </c>
      <c r="B23" s="14">
        <f t="shared" si="2"/>
        <v>45342</v>
      </c>
      <c r="C23" s="34"/>
      <c r="D23" s="15"/>
      <c r="E23" s="15"/>
      <c r="F23" s="15"/>
      <c r="G23" s="15"/>
      <c r="H23" s="15">
        <f t="shared" si="3"/>
        <v>0</v>
      </c>
      <c r="I23" s="34"/>
      <c r="J23" s="16" t="str">
        <f t="shared" si="0"/>
        <v>repos</v>
      </c>
      <c r="K23" s="17">
        <f t="shared" si="4"/>
        <v>0</v>
      </c>
      <c r="L23" s="57">
        <f t="shared" si="1"/>
        <v>0</v>
      </c>
      <c r="M23" s="18"/>
      <c r="N23" s="18">
        <f>IFERROR(VALUE((E23-D23)+(G23-F23))*24,"")</f>
        <v>0</v>
      </c>
    </row>
    <row r="24" spans="1:17" x14ac:dyDescent="0.25">
      <c r="A24" s="13" t="s">
        <v>57</v>
      </c>
      <c r="B24" s="14">
        <f t="shared" si="2"/>
        <v>45343</v>
      </c>
      <c r="C24" s="34"/>
      <c r="D24" s="15"/>
      <c r="E24" s="15"/>
      <c r="F24" s="15"/>
      <c r="G24" s="15"/>
      <c r="H24" s="15">
        <f t="shared" si="3"/>
        <v>0</v>
      </c>
      <c r="I24" s="34"/>
      <c r="J24" s="16" t="str">
        <f t="shared" si="0"/>
        <v>repos</v>
      </c>
      <c r="K24" s="17">
        <f t="shared" si="4"/>
        <v>0</v>
      </c>
      <c r="L24" s="57">
        <f t="shared" si="1"/>
        <v>0</v>
      </c>
      <c r="M24" s="18"/>
      <c r="N24" s="18">
        <f>IFERROR(VALUE((E24-D24)+(G24-F24))*24,"")</f>
        <v>0</v>
      </c>
    </row>
    <row r="25" spans="1:17" x14ac:dyDescent="0.25">
      <c r="A25" s="13" t="s">
        <v>51</v>
      </c>
      <c r="B25" s="14">
        <f t="shared" si="2"/>
        <v>45344</v>
      </c>
      <c r="C25" s="34"/>
      <c r="D25" s="15"/>
      <c r="E25" s="15"/>
      <c r="F25" s="15"/>
      <c r="G25" s="15"/>
      <c r="H25" s="15">
        <f t="shared" si="3"/>
        <v>0</v>
      </c>
      <c r="I25" s="34"/>
      <c r="J25" s="16" t="str">
        <f t="shared" si="0"/>
        <v>repos</v>
      </c>
      <c r="K25" s="17">
        <f t="shared" si="4"/>
        <v>0</v>
      </c>
      <c r="L25" s="57">
        <f t="shared" si="1"/>
        <v>0</v>
      </c>
      <c r="M25" s="18"/>
      <c r="N25" s="18">
        <f>IFERROR(VALUE((E25-D25)+(G25-F25))*24,"")</f>
        <v>0</v>
      </c>
    </row>
    <row r="26" spans="1:17" x14ac:dyDescent="0.25">
      <c r="A26" s="13" t="s">
        <v>52</v>
      </c>
      <c r="B26" s="14">
        <f t="shared" si="2"/>
        <v>45345</v>
      </c>
      <c r="C26" s="34"/>
      <c r="D26" s="15"/>
      <c r="E26" s="15"/>
      <c r="F26" s="15"/>
      <c r="G26" s="15"/>
      <c r="H26" s="15">
        <f t="shared" si="3"/>
        <v>0</v>
      </c>
      <c r="I26" s="34"/>
      <c r="J26" s="16" t="str">
        <f t="shared" si="0"/>
        <v>repos</v>
      </c>
      <c r="K26" s="17">
        <f t="shared" si="4"/>
        <v>0</v>
      </c>
      <c r="L26" s="57">
        <f t="shared" si="1"/>
        <v>0</v>
      </c>
      <c r="M26" s="18"/>
      <c r="N26" s="18">
        <f>IFERROR(VALUE((E26-D26)+(G26-F26))*24,"")</f>
        <v>0</v>
      </c>
    </row>
    <row r="27" spans="1:17" x14ac:dyDescent="0.25">
      <c r="A27" s="13" t="s">
        <v>53</v>
      </c>
      <c r="B27" s="14">
        <f t="shared" si="2"/>
        <v>45346</v>
      </c>
      <c r="C27" s="34"/>
      <c r="D27" s="15"/>
      <c r="E27" s="15"/>
      <c r="F27" s="15"/>
      <c r="G27" s="15"/>
      <c r="H27" s="15">
        <f t="shared" si="3"/>
        <v>0</v>
      </c>
      <c r="I27" s="34"/>
      <c r="J27" s="16" t="str">
        <f t="shared" si="0"/>
        <v>repos</v>
      </c>
      <c r="K27" s="17">
        <f t="shared" si="4"/>
        <v>0</v>
      </c>
      <c r="L27" s="57">
        <f t="shared" si="1"/>
        <v>0</v>
      </c>
      <c r="M27" s="18"/>
      <c r="N27" s="18">
        <f>IFERROR(VALUE((E27-D27)+(G27-F27))*24,"")</f>
        <v>0</v>
      </c>
    </row>
    <row r="28" spans="1:17" x14ac:dyDescent="0.25">
      <c r="A28" s="13" t="s">
        <v>54</v>
      </c>
      <c r="B28" s="14">
        <f t="shared" si="2"/>
        <v>45347</v>
      </c>
      <c r="C28" s="34"/>
      <c r="D28" s="15"/>
      <c r="E28" s="15"/>
      <c r="F28" s="15"/>
      <c r="G28" s="15"/>
      <c r="H28" s="15">
        <f t="shared" si="3"/>
        <v>0</v>
      </c>
      <c r="I28" s="34"/>
      <c r="J28" s="16" t="str">
        <f t="shared" si="0"/>
        <v>repos</v>
      </c>
      <c r="K28" s="17">
        <f t="shared" si="4"/>
        <v>0</v>
      </c>
      <c r="L28" s="57">
        <f t="shared" si="1"/>
        <v>0</v>
      </c>
      <c r="M28" s="18"/>
      <c r="N28" s="18">
        <f>IFERROR(VALUE((E28-D28)+(G28-F28))*24,"")</f>
        <v>0</v>
      </c>
    </row>
    <row r="29" spans="1:17" x14ac:dyDescent="0.25">
      <c r="A29" s="13" t="s">
        <v>55</v>
      </c>
      <c r="B29" s="14">
        <f t="shared" si="2"/>
        <v>45348</v>
      </c>
      <c r="C29" s="34"/>
      <c r="D29" s="15"/>
      <c r="E29" s="15"/>
      <c r="F29" s="15"/>
      <c r="G29" s="15"/>
      <c r="H29" s="15">
        <f t="shared" si="3"/>
        <v>0</v>
      </c>
      <c r="I29" s="34"/>
      <c r="J29" s="16" t="str">
        <f t="shared" si="0"/>
        <v>repos</v>
      </c>
      <c r="K29" s="17">
        <f t="shared" si="4"/>
        <v>0</v>
      </c>
      <c r="L29" s="57">
        <f t="shared" si="1"/>
        <v>0</v>
      </c>
      <c r="M29" s="18"/>
      <c r="N29" s="18">
        <f>IFERROR(VALUE((E29-D29)+(G29-F29))*24,"")</f>
        <v>0</v>
      </c>
    </row>
    <row r="30" spans="1:17" x14ac:dyDescent="0.25">
      <c r="A30" s="13" t="s">
        <v>56</v>
      </c>
      <c r="B30" s="14">
        <f t="shared" si="2"/>
        <v>45349</v>
      </c>
      <c r="C30" s="34"/>
      <c r="D30" s="15"/>
      <c r="E30" s="15"/>
      <c r="F30" s="15"/>
      <c r="G30" s="15"/>
      <c r="H30" s="15">
        <f t="shared" si="3"/>
        <v>0</v>
      </c>
      <c r="I30" s="34"/>
      <c r="J30" s="16" t="str">
        <f t="shared" si="0"/>
        <v>repos</v>
      </c>
      <c r="K30" s="17">
        <f t="shared" si="4"/>
        <v>0</v>
      </c>
      <c r="L30" s="57">
        <f t="shared" si="1"/>
        <v>0</v>
      </c>
      <c r="M30" s="18"/>
      <c r="N30" s="18">
        <f>IFERROR(VALUE((E30-D30)+(G30-F30))*24,"")</f>
        <v>0</v>
      </c>
    </row>
    <row r="31" spans="1:17" x14ac:dyDescent="0.25">
      <c r="A31" s="13" t="s">
        <v>57</v>
      </c>
      <c r="B31" s="14">
        <f t="shared" si="2"/>
        <v>45350</v>
      </c>
      <c r="C31" s="34"/>
      <c r="D31" s="15"/>
      <c r="E31" s="15"/>
      <c r="F31" s="15"/>
      <c r="G31" s="15"/>
      <c r="H31" s="15">
        <f t="shared" si="3"/>
        <v>0</v>
      </c>
      <c r="I31" s="34"/>
      <c r="J31" s="16" t="str">
        <f>IF(H31=0,"repos","")</f>
        <v>repos</v>
      </c>
      <c r="K31" s="17">
        <f t="shared" si="4"/>
        <v>0</v>
      </c>
      <c r="L31" s="57">
        <f t="shared" si="1"/>
        <v>0</v>
      </c>
      <c r="M31" s="18"/>
      <c r="N31" s="18">
        <f>IFERROR(VALUE((E31-D31)+(G31-F31))*24,"")</f>
        <v>0</v>
      </c>
    </row>
    <row r="32" spans="1:17" x14ac:dyDescent="0.25">
      <c r="A32" s="13" t="s">
        <v>51</v>
      </c>
      <c r="B32" s="14">
        <f t="shared" si="2"/>
        <v>45351</v>
      </c>
      <c r="C32" s="34"/>
      <c r="D32" s="15"/>
      <c r="E32" s="15"/>
      <c r="F32" s="15"/>
      <c r="G32" s="15"/>
      <c r="H32" s="15">
        <f t="shared" si="3"/>
        <v>0</v>
      </c>
      <c r="I32" s="34"/>
      <c r="J32" s="16" t="str">
        <f>IF(H32=0,"repos","")</f>
        <v>repos</v>
      </c>
      <c r="K32" s="17">
        <f t="shared" si="4"/>
        <v>0</v>
      </c>
      <c r="L32" s="57">
        <f t="shared" si="1"/>
        <v>0</v>
      </c>
      <c r="M32" s="18"/>
      <c r="N32" s="18">
        <f>IFERROR(VALUE((E32-D32)+(G32-F32))*24,"")</f>
        <v>0</v>
      </c>
    </row>
    <row r="33" spans="1:14" x14ac:dyDescent="0.25">
      <c r="A33" s="13" t="s">
        <v>52</v>
      </c>
      <c r="B33" s="14">
        <f t="shared" si="2"/>
        <v>45352</v>
      </c>
      <c r="C33" s="34"/>
      <c r="D33" s="15"/>
      <c r="E33" s="15"/>
      <c r="F33" s="15"/>
      <c r="G33" s="15"/>
      <c r="H33" s="15">
        <f t="shared" si="3"/>
        <v>0</v>
      </c>
      <c r="I33" s="34"/>
      <c r="J33" s="16" t="str">
        <f>IF(H33=0,"repos","")</f>
        <v>repos</v>
      </c>
      <c r="K33" s="17">
        <f t="shared" si="4"/>
        <v>0</v>
      </c>
      <c r="L33" s="57">
        <f t="shared" si="1"/>
        <v>0</v>
      </c>
      <c r="M33" s="18"/>
      <c r="N33" s="18">
        <f>IFERROR(VALUE((E33-D33)+(G33-F33))*24,"")</f>
        <v>0</v>
      </c>
    </row>
    <row r="34" spans="1:14" ht="16.5" thickBot="1" x14ac:dyDescent="0.3">
      <c r="A34" s="59" t="s">
        <v>53</v>
      </c>
      <c r="B34" s="60">
        <f t="shared" si="2"/>
        <v>45353</v>
      </c>
      <c r="C34" s="61"/>
      <c r="D34" s="62"/>
      <c r="E34" s="62"/>
      <c r="F34" s="62"/>
      <c r="G34" s="62"/>
      <c r="H34" s="62">
        <f t="shared" si="3"/>
        <v>0</v>
      </c>
      <c r="I34" s="34"/>
      <c r="J34" s="16" t="str">
        <f>IF(H34=0,"repos","")</f>
        <v>repos</v>
      </c>
      <c r="K34" s="17">
        <f t="shared" si="4"/>
        <v>0</v>
      </c>
      <c r="L34" s="56">
        <f t="shared" si="1"/>
        <v>0</v>
      </c>
      <c r="M34" s="10"/>
      <c r="N34" s="18">
        <f>IFERROR(VALUE((E34-D34)+(G34-F34))*24,"")</f>
        <v>0</v>
      </c>
    </row>
    <row r="35" spans="1:14" x14ac:dyDescent="0.25">
      <c r="A35" s="63" t="s">
        <v>45</v>
      </c>
      <c r="B35" s="64"/>
      <c r="C35" s="64"/>
      <c r="D35" s="64"/>
      <c r="E35" s="64"/>
      <c r="F35" s="64"/>
      <c r="G35" s="64"/>
      <c r="H35" s="65">
        <f>SUM(H4:H34)</f>
        <v>0</v>
      </c>
      <c r="I35" s="19"/>
      <c r="L35" s="80"/>
      <c r="M35" s="80"/>
      <c r="N35" s="82">
        <f>IF(H35&lt;&gt;"",VALUE(H35)*24,0)</f>
        <v>0</v>
      </c>
    </row>
    <row r="36" spans="1:14" x14ac:dyDescent="0.25">
      <c r="A36" s="66" t="s">
        <v>58</v>
      </c>
      <c r="B36" s="37"/>
      <c r="C36" s="37"/>
      <c r="D36" s="37"/>
      <c r="E36" s="37"/>
      <c r="F36" s="37"/>
      <c r="G36" s="37"/>
      <c r="H36" s="67">
        <f>SUMIF(A4:A34,"DIMANCHE",H4:H34)</f>
        <v>0</v>
      </c>
      <c r="I36" s="58"/>
      <c r="J36" s="58"/>
      <c r="K36" s="58"/>
      <c r="L36" s="81"/>
      <c r="M36" s="80"/>
      <c r="N36" s="83">
        <f>SUMIF(A4:A34,"DIMANCHE",H4:H34)*24</f>
        <v>0</v>
      </c>
    </row>
    <row r="37" spans="1:14" x14ac:dyDescent="0.25">
      <c r="A37" s="66" t="s">
        <v>59</v>
      </c>
      <c r="B37" s="37"/>
      <c r="C37" s="37"/>
      <c r="D37" s="37"/>
      <c r="E37" s="37"/>
      <c r="F37" s="37"/>
      <c r="G37" s="37"/>
      <c r="H37" s="68">
        <f>SUMIF(L4:L34,1,H4:H34)</f>
        <v>0</v>
      </c>
      <c r="I37" s="58"/>
      <c r="J37" s="58"/>
      <c r="K37" s="58"/>
      <c r="L37" s="81"/>
      <c r="M37" s="80"/>
      <c r="N37" s="83">
        <f>SUMIF(L4:L34,"&gt;" &amp;0,H4:H34)*24</f>
        <v>0</v>
      </c>
    </row>
    <row r="38" spans="1:14" ht="15.75" hidden="1" customHeight="1" x14ac:dyDescent="0.25">
      <c r="A38" s="66" t="s">
        <v>60</v>
      </c>
      <c r="B38" s="37"/>
      <c r="C38" s="37"/>
      <c r="D38" s="37"/>
      <c r="E38" s="37"/>
      <c r="F38" s="37"/>
      <c r="G38" s="37"/>
      <c r="H38" s="69">
        <f>SUM(I4:I34)</f>
        <v>0</v>
      </c>
      <c r="I38" s="58"/>
      <c r="J38" s="58"/>
      <c r="K38" s="58"/>
      <c r="L38" s="81"/>
      <c r="M38" s="80"/>
      <c r="N38" s="83"/>
    </row>
    <row r="39" spans="1:14" x14ac:dyDescent="0.25">
      <c r="A39" s="70" t="s">
        <v>74</v>
      </c>
      <c r="B39" s="48"/>
      <c r="C39" s="48"/>
      <c r="D39" s="48"/>
      <c r="E39" s="48"/>
      <c r="F39" s="48"/>
      <c r="G39" s="49"/>
      <c r="H39" s="71"/>
      <c r="I39" s="58"/>
      <c r="J39" s="58"/>
      <c r="K39" s="58"/>
      <c r="L39" s="81"/>
      <c r="M39" s="80"/>
      <c r="N39" s="83"/>
    </row>
    <row r="40" spans="1:14" x14ac:dyDescent="0.25">
      <c r="A40" s="70" t="s">
        <v>75</v>
      </c>
      <c r="B40" s="48"/>
      <c r="C40" s="48"/>
      <c r="D40" s="48"/>
      <c r="E40" s="48"/>
      <c r="F40" s="48"/>
      <c r="G40" s="49"/>
      <c r="H40" s="71"/>
      <c r="I40" s="58"/>
      <c r="J40" s="58"/>
      <c r="K40" s="58"/>
      <c r="L40" s="81"/>
      <c r="M40" s="80"/>
      <c r="N40" s="83"/>
    </row>
    <row r="41" spans="1:14" x14ac:dyDescent="0.25">
      <c r="A41" s="72" t="s">
        <v>61</v>
      </c>
      <c r="B41" s="52"/>
      <c r="C41" s="52"/>
      <c r="D41" s="52"/>
      <c r="E41" s="52"/>
      <c r="F41" s="52"/>
      <c r="G41" s="53"/>
      <c r="H41" s="71">
        <f>H35+H39</f>
        <v>0</v>
      </c>
      <c r="I41" s="58"/>
      <c r="J41" s="58"/>
      <c r="K41" s="58"/>
      <c r="L41" s="81"/>
      <c r="M41" s="80"/>
      <c r="N41" s="84">
        <f>N35+N39/24</f>
        <v>0</v>
      </c>
    </row>
    <row r="42" spans="1:14" ht="16.5" thickBot="1" x14ac:dyDescent="0.3">
      <c r="A42" s="73" t="s">
        <v>62</v>
      </c>
      <c r="B42" s="74"/>
      <c r="C42" s="74"/>
      <c r="D42" s="74"/>
      <c r="E42" s="74"/>
      <c r="F42" s="74"/>
      <c r="G42" s="75"/>
      <c r="H42" s="76">
        <f>H41-H35+H39</f>
        <v>0</v>
      </c>
      <c r="I42" s="77">
        <f t="shared" ref="I42:L42" si="5">I41-I35+I39</f>
        <v>0</v>
      </c>
      <c r="J42" s="77">
        <f t="shared" si="5"/>
        <v>0</v>
      </c>
      <c r="K42" s="77">
        <f t="shared" si="5"/>
        <v>0</v>
      </c>
      <c r="L42" s="77">
        <f t="shared" si="5"/>
        <v>0</v>
      </c>
      <c r="M42" s="77">
        <f>M41-M35+M39</f>
        <v>0</v>
      </c>
      <c r="N42" s="78">
        <f>N41-N35+N39</f>
        <v>0</v>
      </c>
    </row>
    <row r="43" spans="1:14" x14ac:dyDescent="0.25">
      <c r="A43" s="20"/>
      <c r="B43" s="19"/>
      <c r="C43" s="19"/>
      <c r="D43" s="21"/>
      <c r="E43" s="21"/>
      <c r="F43" s="21"/>
      <c r="G43" s="22"/>
      <c r="H43" s="23"/>
      <c r="I43" s="19"/>
    </row>
    <row r="44" spans="1:14" x14ac:dyDescent="0.25">
      <c r="G44" s="26"/>
      <c r="H44" s="27"/>
      <c r="I44" s="19"/>
    </row>
  </sheetData>
  <mergeCells count="17">
    <mergeCell ref="A41:G41"/>
    <mergeCell ref="A42:G42"/>
    <mergeCell ref="A35:G35"/>
    <mergeCell ref="A36:G36"/>
    <mergeCell ref="A37:G37"/>
    <mergeCell ref="A38:G38"/>
    <mergeCell ref="A39:G39"/>
    <mergeCell ref="A40:G40"/>
    <mergeCell ref="A1:B1"/>
    <mergeCell ref="D1:K1"/>
    <mergeCell ref="A2:B3"/>
    <mergeCell ref="C2:C3"/>
    <mergeCell ref="D2:E2"/>
    <mergeCell ref="F2:G2"/>
    <mergeCell ref="H2:H3"/>
    <mergeCell ref="I2:I3"/>
    <mergeCell ref="K2:K3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4"/>
  <sheetViews>
    <sheetView zoomScaleNormal="100" workbookViewId="0">
      <selection activeCell="C4" sqref="C4:G34"/>
    </sheetView>
  </sheetViews>
  <sheetFormatPr baseColWidth="10" defaultColWidth="8" defaultRowHeight="15.75" x14ac:dyDescent="0.25"/>
  <cols>
    <col min="1" max="1" width="11" style="24" bestFit="1" customWidth="1"/>
    <col min="2" max="3" width="8" style="9"/>
    <col min="4" max="7" width="8" style="25"/>
    <col min="8" max="8" width="10.625" style="25" bestFit="1" customWidth="1"/>
    <col min="9" max="9" width="7.125" style="9" customWidth="1"/>
    <col min="10" max="10" width="7" style="9" customWidth="1"/>
    <col min="11" max="12" width="6.875" style="9" customWidth="1"/>
    <col min="13" max="13" width="7.875" style="9" customWidth="1"/>
    <col min="14" max="14" width="15.625" style="9" customWidth="1"/>
    <col min="16" max="16384" width="8" style="9"/>
  </cols>
  <sheetData>
    <row r="1" spans="1:16" ht="36.75" customHeight="1" x14ac:dyDescent="0.25">
      <c r="A1" s="37" t="s">
        <v>40</v>
      </c>
      <c r="B1" s="37"/>
      <c r="C1" s="29"/>
      <c r="D1" s="38"/>
      <c r="E1" s="38"/>
      <c r="F1" s="38"/>
      <c r="G1" s="38"/>
      <c r="H1" s="38"/>
      <c r="I1" s="38"/>
      <c r="J1" s="38"/>
      <c r="K1" s="38"/>
      <c r="L1" s="8" t="s">
        <v>41</v>
      </c>
      <c r="M1" s="8" t="s">
        <v>41</v>
      </c>
      <c r="N1" s="54" t="s">
        <v>77</v>
      </c>
    </row>
    <row r="2" spans="1:16" ht="15" customHeight="1" x14ac:dyDescent="0.25">
      <c r="A2" s="39">
        <v>45352</v>
      </c>
      <c r="B2" s="40"/>
      <c r="C2" s="41" t="s">
        <v>42</v>
      </c>
      <c r="D2" s="43" t="s">
        <v>43</v>
      </c>
      <c r="E2" s="43"/>
      <c r="F2" s="43" t="s">
        <v>44</v>
      </c>
      <c r="G2" s="43"/>
      <c r="H2" s="44" t="s">
        <v>45</v>
      </c>
      <c r="I2" s="46" t="s">
        <v>46</v>
      </c>
      <c r="J2" s="30"/>
      <c r="K2" s="50" t="s">
        <v>76</v>
      </c>
      <c r="L2" s="55" t="s">
        <v>47</v>
      </c>
      <c r="M2" s="18"/>
      <c r="N2" s="18"/>
    </row>
    <row r="3" spans="1:16" x14ac:dyDescent="0.25">
      <c r="A3" s="40"/>
      <c r="B3" s="40"/>
      <c r="C3" s="42"/>
      <c r="D3" s="36" t="s">
        <v>48</v>
      </c>
      <c r="E3" s="36" t="s">
        <v>49</v>
      </c>
      <c r="F3" s="36" t="s">
        <v>48</v>
      </c>
      <c r="G3" s="36" t="s">
        <v>49</v>
      </c>
      <c r="H3" s="45"/>
      <c r="I3" s="47"/>
      <c r="J3" s="12"/>
      <c r="K3" s="51"/>
      <c r="L3" s="56" t="s">
        <v>50</v>
      </c>
      <c r="M3" s="18"/>
      <c r="N3" s="18"/>
    </row>
    <row r="4" spans="1:16" x14ac:dyDescent="0.25">
      <c r="A4" s="13" t="s">
        <v>51</v>
      </c>
      <c r="B4" s="14">
        <f>A2</f>
        <v>45352</v>
      </c>
      <c r="C4" s="34"/>
      <c r="D4" s="15"/>
      <c r="E4" s="15"/>
      <c r="F4" s="15"/>
      <c r="G4" s="15"/>
      <c r="H4" s="15">
        <f>IFERROR((E4-D4)+(G4-F4),"")</f>
        <v>0</v>
      </c>
      <c r="I4" s="34"/>
      <c r="J4" s="16" t="str">
        <f t="shared" ref="J4:J30" si="0">IF(H4=0,"repos","")</f>
        <v>repos</v>
      </c>
      <c r="K4" s="17">
        <f>IF(H4="","",H4*11.72*24)</f>
        <v>0</v>
      </c>
      <c r="L4" s="57">
        <f t="shared" ref="L4:L34" si="1">IFERROR(MATCH(B4,JoursFériés,0),0)</f>
        <v>0</v>
      </c>
      <c r="M4" s="18"/>
      <c r="N4" s="18">
        <f>IFERROR(VALUE((E4-D4)+(G4-F4))*24,"")</f>
        <v>0</v>
      </c>
      <c r="P4" s="33"/>
    </row>
    <row r="5" spans="1:16" x14ac:dyDescent="0.25">
      <c r="A5" s="13" t="s">
        <v>52</v>
      </c>
      <c r="B5" s="14">
        <f t="shared" ref="B5:B34" si="2">B4+1</f>
        <v>45353</v>
      </c>
      <c r="C5" s="34"/>
      <c r="D5" s="15"/>
      <c r="E5" s="15"/>
      <c r="F5" s="15"/>
      <c r="G5" s="15"/>
      <c r="H5" s="15">
        <f t="shared" ref="H5:H34" si="3">IFERROR((E5-D5)+(G5-F5),"")</f>
        <v>0</v>
      </c>
      <c r="I5" s="34"/>
      <c r="J5" s="16" t="str">
        <f t="shared" si="0"/>
        <v>repos</v>
      </c>
      <c r="K5" s="17">
        <f t="shared" ref="K5:K34" si="4">IF(H5="","",H5*11.72*24)</f>
        <v>0</v>
      </c>
      <c r="L5" s="57">
        <f t="shared" si="1"/>
        <v>0</v>
      </c>
      <c r="M5" s="18"/>
      <c r="N5" s="18">
        <f>IFERROR(VALUE((E5-D5)+(G5-F5))*24,"")</f>
        <v>0</v>
      </c>
    </row>
    <row r="6" spans="1:16" x14ac:dyDescent="0.25">
      <c r="A6" s="13" t="s">
        <v>53</v>
      </c>
      <c r="B6" s="14">
        <f t="shared" si="2"/>
        <v>45354</v>
      </c>
      <c r="C6" s="34"/>
      <c r="D6" s="15"/>
      <c r="E6" s="15"/>
      <c r="F6" s="15"/>
      <c r="G6" s="15"/>
      <c r="H6" s="15">
        <f t="shared" si="3"/>
        <v>0</v>
      </c>
      <c r="I6" s="34"/>
      <c r="J6" s="16" t="str">
        <f t="shared" si="0"/>
        <v>repos</v>
      </c>
      <c r="K6" s="17">
        <f t="shared" si="4"/>
        <v>0</v>
      </c>
      <c r="L6" s="57">
        <f t="shared" si="1"/>
        <v>0</v>
      </c>
      <c r="M6" s="18"/>
      <c r="N6" s="18">
        <f>IFERROR(VALUE((E6-D6)+(G6-F6))*24,"")</f>
        <v>0</v>
      </c>
    </row>
    <row r="7" spans="1:16" x14ac:dyDescent="0.25">
      <c r="A7" s="13" t="s">
        <v>54</v>
      </c>
      <c r="B7" s="14">
        <f t="shared" si="2"/>
        <v>45355</v>
      </c>
      <c r="C7" s="34"/>
      <c r="D7" s="15"/>
      <c r="E7" s="15"/>
      <c r="F7" s="15"/>
      <c r="G7" s="15"/>
      <c r="H7" s="15">
        <f t="shared" si="3"/>
        <v>0</v>
      </c>
      <c r="I7" s="34"/>
      <c r="J7" s="16" t="str">
        <f t="shared" si="0"/>
        <v>repos</v>
      </c>
      <c r="K7" s="17">
        <f t="shared" si="4"/>
        <v>0</v>
      </c>
      <c r="L7" s="57">
        <f t="shared" si="1"/>
        <v>0</v>
      </c>
      <c r="M7" s="18"/>
      <c r="N7" s="18">
        <f>IFERROR(VALUE((E7-D7)+(G7-F7))*24,"")</f>
        <v>0</v>
      </c>
    </row>
    <row r="8" spans="1:16" x14ac:dyDescent="0.25">
      <c r="A8" s="13" t="s">
        <v>55</v>
      </c>
      <c r="B8" s="14">
        <f t="shared" si="2"/>
        <v>45356</v>
      </c>
      <c r="C8" s="34"/>
      <c r="D8" s="15"/>
      <c r="E8" s="15"/>
      <c r="F8" s="15"/>
      <c r="G8" s="15"/>
      <c r="H8" s="15">
        <f t="shared" si="3"/>
        <v>0</v>
      </c>
      <c r="I8" s="34"/>
      <c r="J8" s="16" t="str">
        <f t="shared" si="0"/>
        <v>repos</v>
      </c>
      <c r="K8" s="17">
        <f t="shared" si="4"/>
        <v>0</v>
      </c>
      <c r="L8" s="57">
        <f t="shared" si="1"/>
        <v>0</v>
      </c>
      <c r="M8" s="18"/>
      <c r="N8" s="18">
        <f>IFERROR(VALUE((E8-D8)+(G8-F8))*24,"")</f>
        <v>0</v>
      </c>
    </row>
    <row r="9" spans="1:16" x14ac:dyDescent="0.25">
      <c r="A9" s="13" t="s">
        <v>56</v>
      </c>
      <c r="B9" s="14">
        <f t="shared" si="2"/>
        <v>45357</v>
      </c>
      <c r="C9" s="34"/>
      <c r="D9" s="15"/>
      <c r="E9" s="15"/>
      <c r="F9" s="15"/>
      <c r="G9" s="15"/>
      <c r="H9" s="15">
        <f t="shared" si="3"/>
        <v>0</v>
      </c>
      <c r="I9" s="34"/>
      <c r="J9" s="16" t="str">
        <f t="shared" si="0"/>
        <v>repos</v>
      </c>
      <c r="K9" s="17">
        <f t="shared" si="4"/>
        <v>0</v>
      </c>
      <c r="L9" s="57">
        <f t="shared" si="1"/>
        <v>0</v>
      </c>
      <c r="M9" s="18"/>
      <c r="N9" s="18">
        <f>IFERROR(VALUE((E9-D9)+(G9-F9))*24,"")</f>
        <v>0</v>
      </c>
    </row>
    <row r="10" spans="1:16" x14ac:dyDescent="0.25">
      <c r="A10" s="13" t="s">
        <v>57</v>
      </c>
      <c r="B10" s="14">
        <f t="shared" si="2"/>
        <v>45358</v>
      </c>
      <c r="C10" s="34"/>
      <c r="D10" s="15"/>
      <c r="E10" s="15"/>
      <c r="F10" s="15"/>
      <c r="G10" s="15"/>
      <c r="H10" s="15">
        <f t="shared" si="3"/>
        <v>0</v>
      </c>
      <c r="I10" s="34"/>
      <c r="J10" s="16" t="str">
        <f t="shared" si="0"/>
        <v>repos</v>
      </c>
      <c r="K10" s="17">
        <f t="shared" si="4"/>
        <v>0</v>
      </c>
      <c r="L10" s="57">
        <f t="shared" si="1"/>
        <v>0</v>
      </c>
      <c r="M10" s="18"/>
      <c r="N10" s="18">
        <f>IFERROR(VALUE((E10-D10)+(G10-F10))*24,"")</f>
        <v>0</v>
      </c>
    </row>
    <row r="11" spans="1:16" x14ac:dyDescent="0.25">
      <c r="A11" s="13" t="s">
        <v>51</v>
      </c>
      <c r="B11" s="14">
        <f t="shared" si="2"/>
        <v>45359</v>
      </c>
      <c r="C11" s="34"/>
      <c r="D11" s="15"/>
      <c r="E11" s="15"/>
      <c r="F11" s="15"/>
      <c r="G11" s="15"/>
      <c r="H11" s="15">
        <f t="shared" si="3"/>
        <v>0</v>
      </c>
      <c r="I11" s="34"/>
      <c r="J11" s="16" t="str">
        <f t="shared" si="0"/>
        <v>repos</v>
      </c>
      <c r="K11" s="17">
        <f t="shared" si="4"/>
        <v>0</v>
      </c>
      <c r="L11" s="57">
        <f t="shared" si="1"/>
        <v>0</v>
      </c>
      <c r="M11" s="18"/>
      <c r="N11" s="18">
        <f>IFERROR(VALUE((E11-D11)+(G11-F11))*24,"")</f>
        <v>0</v>
      </c>
    </row>
    <row r="12" spans="1:16" x14ac:dyDescent="0.25">
      <c r="A12" s="13" t="s">
        <v>52</v>
      </c>
      <c r="B12" s="14">
        <f t="shared" si="2"/>
        <v>45360</v>
      </c>
      <c r="C12" s="34"/>
      <c r="D12" s="15"/>
      <c r="E12" s="15"/>
      <c r="F12" s="15"/>
      <c r="G12" s="15"/>
      <c r="H12" s="15">
        <f t="shared" si="3"/>
        <v>0</v>
      </c>
      <c r="I12" s="34"/>
      <c r="J12" s="16" t="str">
        <f t="shared" si="0"/>
        <v>repos</v>
      </c>
      <c r="K12" s="17">
        <f t="shared" si="4"/>
        <v>0</v>
      </c>
      <c r="L12" s="57">
        <f t="shared" si="1"/>
        <v>0</v>
      </c>
      <c r="M12" s="18"/>
      <c r="N12" s="18">
        <f>IFERROR(VALUE((E12-D12)+(G12-F12))*24,"")</f>
        <v>0</v>
      </c>
    </row>
    <row r="13" spans="1:16" x14ac:dyDescent="0.25">
      <c r="A13" s="13" t="s">
        <v>53</v>
      </c>
      <c r="B13" s="14">
        <f t="shared" si="2"/>
        <v>45361</v>
      </c>
      <c r="C13" s="34"/>
      <c r="D13" s="15"/>
      <c r="E13" s="15"/>
      <c r="F13" s="15"/>
      <c r="G13" s="15"/>
      <c r="H13" s="15">
        <f t="shared" si="3"/>
        <v>0</v>
      </c>
      <c r="I13" s="34"/>
      <c r="J13" s="16" t="str">
        <f t="shared" si="0"/>
        <v>repos</v>
      </c>
      <c r="K13" s="17">
        <f t="shared" si="4"/>
        <v>0</v>
      </c>
      <c r="L13" s="57">
        <f t="shared" si="1"/>
        <v>0</v>
      </c>
      <c r="M13" s="18"/>
      <c r="N13" s="18">
        <f>IFERROR(VALUE((E13-D13)+(G13-F13))*24,"")</f>
        <v>0</v>
      </c>
    </row>
    <row r="14" spans="1:16" x14ac:dyDescent="0.25">
      <c r="A14" s="13" t="s">
        <v>54</v>
      </c>
      <c r="B14" s="14">
        <f t="shared" si="2"/>
        <v>45362</v>
      </c>
      <c r="C14" s="34"/>
      <c r="D14" s="15"/>
      <c r="E14" s="15"/>
      <c r="F14" s="15"/>
      <c r="G14" s="15"/>
      <c r="H14" s="15">
        <f t="shared" si="3"/>
        <v>0</v>
      </c>
      <c r="I14" s="34"/>
      <c r="J14" s="16" t="str">
        <f t="shared" si="0"/>
        <v>repos</v>
      </c>
      <c r="K14" s="17">
        <f t="shared" si="4"/>
        <v>0</v>
      </c>
      <c r="L14" s="57">
        <f t="shared" si="1"/>
        <v>0</v>
      </c>
      <c r="M14" s="18"/>
      <c r="N14" s="18">
        <f>IFERROR(VALUE((E14-D14)+(G14-F14))*24,"")</f>
        <v>0</v>
      </c>
      <c r="P14" s="79"/>
    </row>
    <row r="15" spans="1:16" x14ac:dyDescent="0.25">
      <c r="A15" s="13" t="s">
        <v>55</v>
      </c>
      <c r="B15" s="14">
        <f t="shared" si="2"/>
        <v>45363</v>
      </c>
      <c r="C15" s="34"/>
      <c r="D15" s="15"/>
      <c r="E15" s="15"/>
      <c r="F15" s="15"/>
      <c r="G15" s="15"/>
      <c r="H15" s="15">
        <f t="shared" si="3"/>
        <v>0</v>
      </c>
      <c r="I15" s="34"/>
      <c r="J15" s="16" t="str">
        <f t="shared" si="0"/>
        <v>repos</v>
      </c>
      <c r="K15" s="17">
        <f t="shared" si="4"/>
        <v>0</v>
      </c>
      <c r="L15" s="57">
        <f t="shared" si="1"/>
        <v>0</v>
      </c>
      <c r="M15" s="18"/>
      <c r="N15" s="18">
        <f>IFERROR(VALUE((E15-D15)+(G15-F15))*24,"")</f>
        <v>0</v>
      </c>
    </row>
    <row r="16" spans="1:16" x14ac:dyDescent="0.25">
      <c r="A16" s="13" t="s">
        <v>56</v>
      </c>
      <c r="B16" s="14">
        <f t="shared" si="2"/>
        <v>45364</v>
      </c>
      <c r="C16" s="34"/>
      <c r="D16" s="15"/>
      <c r="E16" s="15"/>
      <c r="F16" s="15"/>
      <c r="G16" s="15"/>
      <c r="H16" s="15">
        <f t="shared" si="3"/>
        <v>0</v>
      </c>
      <c r="I16" s="34"/>
      <c r="J16" s="16" t="str">
        <f t="shared" si="0"/>
        <v>repos</v>
      </c>
      <c r="K16" s="17">
        <f t="shared" si="4"/>
        <v>0</v>
      </c>
      <c r="L16" s="57">
        <f t="shared" si="1"/>
        <v>0</v>
      </c>
      <c r="M16" s="18"/>
      <c r="N16" s="18">
        <f>IFERROR(VALUE((E16-D16)+(G16-F16))*24,"")</f>
        <v>0</v>
      </c>
    </row>
    <row r="17" spans="1:17" x14ac:dyDescent="0.25">
      <c r="A17" s="13" t="s">
        <v>57</v>
      </c>
      <c r="B17" s="14">
        <f t="shared" si="2"/>
        <v>45365</v>
      </c>
      <c r="C17" s="34"/>
      <c r="D17" s="15"/>
      <c r="E17" s="15"/>
      <c r="F17" s="15"/>
      <c r="G17" s="15"/>
      <c r="H17" s="15">
        <f t="shared" si="3"/>
        <v>0</v>
      </c>
      <c r="I17" s="34"/>
      <c r="J17" s="16" t="str">
        <f t="shared" si="0"/>
        <v>repos</v>
      </c>
      <c r="K17" s="17">
        <f t="shared" si="4"/>
        <v>0</v>
      </c>
      <c r="L17" s="57">
        <f t="shared" si="1"/>
        <v>0</v>
      </c>
      <c r="M17" s="18"/>
      <c r="N17" s="18">
        <f>IFERROR(VALUE((E17-D17)+(G17-F17))*24,"")</f>
        <v>0</v>
      </c>
    </row>
    <row r="18" spans="1:17" x14ac:dyDescent="0.25">
      <c r="A18" s="13" t="s">
        <v>51</v>
      </c>
      <c r="B18" s="14">
        <f t="shared" si="2"/>
        <v>45366</v>
      </c>
      <c r="C18" s="34"/>
      <c r="D18" s="15"/>
      <c r="E18" s="15"/>
      <c r="F18" s="15"/>
      <c r="G18" s="15"/>
      <c r="H18" s="15">
        <f t="shared" si="3"/>
        <v>0</v>
      </c>
      <c r="I18" s="34"/>
      <c r="J18" s="16" t="str">
        <f t="shared" si="0"/>
        <v>repos</v>
      </c>
      <c r="K18" s="17">
        <f t="shared" si="4"/>
        <v>0</v>
      </c>
      <c r="L18" s="57">
        <f t="shared" si="1"/>
        <v>0</v>
      </c>
      <c r="M18" s="18"/>
      <c r="N18" s="18">
        <f>IFERROR(VALUE((E18-D18)+(G18-F18))*24,"")</f>
        <v>0</v>
      </c>
    </row>
    <row r="19" spans="1:17" x14ac:dyDescent="0.25">
      <c r="A19" s="13" t="s">
        <v>52</v>
      </c>
      <c r="B19" s="14">
        <f t="shared" si="2"/>
        <v>45367</v>
      </c>
      <c r="C19" s="34"/>
      <c r="D19" s="15"/>
      <c r="E19" s="15"/>
      <c r="F19" s="15"/>
      <c r="G19" s="15"/>
      <c r="H19" s="15">
        <f t="shared" si="3"/>
        <v>0</v>
      </c>
      <c r="I19" s="34"/>
      <c r="J19" s="16" t="str">
        <f t="shared" si="0"/>
        <v>repos</v>
      </c>
      <c r="K19" s="17">
        <f t="shared" si="4"/>
        <v>0</v>
      </c>
      <c r="L19" s="57">
        <f t="shared" si="1"/>
        <v>0</v>
      </c>
      <c r="M19" s="18"/>
      <c r="N19" s="18">
        <f>IFERROR(VALUE((E19-D19)+(G19-F19))*24,"")</f>
        <v>0</v>
      </c>
    </row>
    <row r="20" spans="1:17" x14ac:dyDescent="0.25">
      <c r="A20" s="13" t="s">
        <v>53</v>
      </c>
      <c r="B20" s="14">
        <f t="shared" si="2"/>
        <v>45368</v>
      </c>
      <c r="C20" s="34"/>
      <c r="D20" s="15"/>
      <c r="E20" s="15"/>
      <c r="F20" s="15"/>
      <c r="G20" s="15"/>
      <c r="H20" s="15">
        <f t="shared" si="3"/>
        <v>0</v>
      </c>
      <c r="I20" s="34"/>
      <c r="J20" s="16" t="str">
        <f t="shared" si="0"/>
        <v>repos</v>
      </c>
      <c r="K20" s="17">
        <f t="shared" si="4"/>
        <v>0</v>
      </c>
      <c r="L20" s="57">
        <f t="shared" si="1"/>
        <v>0</v>
      </c>
      <c r="M20" s="18"/>
      <c r="N20" s="18">
        <f>IFERROR(VALUE((E20-D20)+(G20-F20))*24,"")</f>
        <v>0</v>
      </c>
    </row>
    <row r="21" spans="1:17" x14ac:dyDescent="0.25">
      <c r="A21" s="13" t="s">
        <v>54</v>
      </c>
      <c r="B21" s="14">
        <f t="shared" si="2"/>
        <v>45369</v>
      </c>
      <c r="C21" s="34"/>
      <c r="D21" s="15"/>
      <c r="E21" s="15"/>
      <c r="F21" s="15"/>
      <c r="G21" s="15"/>
      <c r="H21" s="15">
        <f t="shared" si="3"/>
        <v>0</v>
      </c>
      <c r="I21" s="34"/>
      <c r="J21" s="16" t="str">
        <f t="shared" si="0"/>
        <v>repos</v>
      </c>
      <c r="K21" s="17">
        <f t="shared" si="4"/>
        <v>0</v>
      </c>
      <c r="L21" s="57">
        <f t="shared" si="1"/>
        <v>0</v>
      </c>
      <c r="M21" s="18"/>
      <c r="N21" s="18">
        <f>IFERROR(VALUE((E21-D21)+(G21-F21))*24,"")</f>
        <v>0</v>
      </c>
      <c r="P21" s="35"/>
      <c r="Q21" s="35"/>
    </row>
    <row r="22" spans="1:17" x14ac:dyDescent="0.25">
      <c r="A22" s="13" t="s">
        <v>55</v>
      </c>
      <c r="B22" s="14">
        <f t="shared" si="2"/>
        <v>45370</v>
      </c>
      <c r="C22" s="34"/>
      <c r="D22" s="15"/>
      <c r="E22" s="15"/>
      <c r="F22" s="15"/>
      <c r="G22" s="15"/>
      <c r="H22" s="15">
        <f t="shared" si="3"/>
        <v>0</v>
      </c>
      <c r="I22" s="34"/>
      <c r="J22" s="16" t="str">
        <f t="shared" si="0"/>
        <v>repos</v>
      </c>
      <c r="K22" s="17">
        <f t="shared" si="4"/>
        <v>0</v>
      </c>
      <c r="L22" s="57">
        <f t="shared" si="1"/>
        <v>0</v>
      </c>
      <c r="M22" s="18"/>
      <c r="N22" s="18">
        <f>IFERROR(VALUE((E22-D22)+(G22-F22))*24,"")</f>
        <v>0</v>
      </c>
    </row>
    <row r="23" spans="1:17" x14ac:dyDescent="0.25">
      <c r="A23" s="13" t="s">
        <v>56</v>
      </c>
      <c r="B23" s="14">
        <f t="shared" si="2"/>
        <v>45371</v>
      </c>
      <c r="C23" s="34"/>
      <c r="D23" s="15"/>
      <c r="E23" s="15"/>
      <c r="F23" s="15"/>
      <c r="G23" s="15"/>
      <c r="H23" s="15">
        <f t="shared" si="3"/>
        <v>0</v>
      </c>
      <c r="I23" s="34"/>
      <c r="J23" s="16" t="str">
        <f t="shared" si="0"/>
        <v>repos</v>
      </c>
      <c r="K23" s="17">
        <f t="shared" si="4"/>
        <v>0</v>
      </c>
      <c r="L23" s="57">
        <f t="shared" si="1"/>
        <v>0</v>
      </c>
      <c r="M23" s="18"/>
      <c r="N23" s="18">
        <f>IFERROR(VALUE((E23-D23)+(G23-F23))*24,"")</f>
        <v>0</v>
      </c>
    </row>
    <row r="24" spans="1:17" x14ac:dyDescent="0.25">
      <c r="A24" s="13" t="s">
        <v>57</v>
      </c>
      <c r="B24" s="14">
        <f t="shared" si="2"/>
        <v>45372</v>
      </c>
      <c r="C24" s="34"/>
      <c r="D24" s="15"/>
      <c r="E24" s="15"/>
      <c r="F24" s="15"/>
      <c r="G24" s="15"/>
      <c r="H24" s="15">
        <f t="shared" si="3"/>
        <v>0</v>
      </c>
      <c r="I24" s="34"/>
      <c r="J24" s="16" t="str">
        <f t="shared" si="0"/>
        <v>repos</v>
      </c>
      <c r="K24" s="17">
        <f t="shared" si="4"/>
        <v>0</v>
      </c>
      <c r="L24" s="57">
        <f t="shared" si="1"/>
        <v>0</v>
      </c>
      <c r="M24" s="18"/>
      <c r="N24" s="18">
        <f>IFERROR(VALUE((E24-D24)+(G24-F24))*24,"")</f>
        <v>0</v>
      </c>
    </row>
    <row r="25" spans="1:17" x14ac:dyDescent="0.25">
      <c r="A25" s="13" t="s">
        <v>51</v>
      </c>
      <c r="B25" s="14">
        <f t="shared" si="2"/>
        <v>45373</v>
      </c>
      <c r="C25" s="34"/>
      <c r="D25" s="15"/>
      <c r="E25" s="15"/>
      <c r="F25" s="15"/>
      <c r="G25" s="15"/>
      <c r="H25" s="15">
        <f t="shared" si="3"/>
        <v>0</v>
      </c>
      <c r="I25" s="34"/>
      <c r="J25" s="16" t="str">
        <f t="shared" si="0"/>
        <v>repos</v>
      </c>
      <c r="K25" s="17">
        <f t="shared" si="4"/>
        <v>0</v>
      </c>
      <c r="L25" s="57">
        <f t="shared" si="1"/>
        <v>0</v>
      </c>
      <c r="M25" s="18"/>
      <c r="N25" s="18">
        <f>IFERROR(VALUE((E25-D25)+(G25-F25))*24,"")</f>
        <v>0</v>
      </c>
    </row>
    <row r="26" spans="1:17" x14ac:dyDescent="0.25">
      <c r="A26" s="13" t="s">
        <v>52</v>
      </c>
      <c r="B26" s="14">
        <f t="shared" si="2"/>
        <v>45374</v>
      </c>
      <c r="C26" s="34"/>
      <c r="D26" s="15"/>
      <c r="E26" s="15"/>
      <c r="F26" s="15"/>
      <c r="G26" s="15"/>
      <c r="H26" s="15">
        <f t="shared" si="3"/>
        <v>0</v>
      </c>
      <c r="I26" s="34"/>
      <c r="J26" s="16" t="str">
        <f t="shared" si="0"/>
        <v>repos</v>
      </c>
      <c r="K26" s="17">
        <f t="shared" si="4"/>
        <v>0</v>
      </c>
      <c r="L26" s="57">
        <f t="shared" si="1"/>
        <v>0</v>
      </c>
      <c r="M26" s="18"/>
      <c r="N26" s="18">
        <f>IFERROR(VALUE((E26-D26)+(G26-F26))*24,"")</f>
        <v>0</v>
      </c>
    </row>
    <row r="27" spans="1:17" x14ac:dyDescent="0.25">
      <c r="A27" s="13" t="s">
        <v>53</v>
      </c>
      <c r="B27" s="14">
        <f t="shared" si="2"/>
        <v>45375</v>
      </c>
      <c r="C27" s="34"/>
      <c r="D27" s="15"/>
      <c r="E27" s="15"/>
      <c r="F27" s="15"/>
      <c r="G27" s="15"/>
      <c r="H27" s="15">
        <f t="shared" si="3"/>
        <v>0</v>
      </c>
      <c r="I27" s="34"/>
      <c r="J27" s="16" t="str">
        <f t="shared" si="0"/>
        <v>repos</v>
      </c>
      <c r="K27" s="17">
        <f t="shared" si="4"/>
        <v>0</v>
      </c>
      <c r="L27" s="57">
        <f t="shared" si="1"/>
        <v>0</v>
      </c>
      <c r="M27" s="18"/>
      <c r="N27" s="18">
        <f>IFERROR(VALUE((E27-D27)+(G27-F27))*24,"")</f>
        <v>0</v>
      </c>
    </row>
    <row r="28" spans="1:17" x14ac:dyDescent="0.25">
      <c r="A28" s="13" t="s">
        <v>54</v>
      </c>
      <c r="B28" s="14">
        <f t="shared" si="2"/>
        <v>45376</v>
      </c>
      <c r="C28" s="34"/>
      <c r="D28" s="15"/>
      <c r="E28" s="15"/>
      <c r="F28" s="15"/>
      <c r="G28" s="15"/>
      <c r="H28" s="15">
        <f t="shared" si="3"/>
        <v>0</v>
      </c>
      <c r="I28" s="34"/>
      <c r="J28" s="16" t="str">
        <f t="shared" si="0"/>
        <v>repos</v>
      </c>
      <c r="K28" s="17">
        <f t="shared" si="4"/>
        <v>0</v>
      </c>
      <c r="L28" s="57">
        <f t="shared" si="1"/>
        <v>0</v>
      </c>
      <c r="M28" s="18"/>
      <c r="N28" s="18">
        <f>IFERROR(VALUE((E28-D28)+(G28-F28))*24,"")</f>
        <v>0</v>
      </c>
    </row>
    <row r="29" spans="1:17" x14ac:dyDescent="0.25">
      <c r="A29" s="13" t="s">
        <v>55</v>
      </c>
      <c r="B29" s="14">
        <f t="shared" si="2"/>
        <v>45377</v>
      </c>
      <c r="C29" s="34"/>
      <c r="D29" s="15"/>
      <c r="E29" s="15"/>
      <c r="F29" s="15"/>
      <c r="G29" s="15"/>
      <c r="H29" s="15">
        <f t="shared" si="3"/>
        <v>0</v>
      </c>
      <c r="I29" s="34"/>
      <c r="J29" s="16" t="str">
        <f t="shared" si="0"/>
        <v>repos</v>
      </c>
      <c r="K29" s="17">
        <f t="shared" si="4"/>
        <v>0</v>
      </c>
      <c r="L29" s="57">
        <f t="shared" si="1"/>
        <v>0</v>
      </c>
      <c r="M29" s="18"/>
      <c r="N29" s="18">
        <f>IFERROR(VALUE((E29-D29)+(G29-F29))*24,"")</f>
        <v>0</v>
      </c>
    </row>
    <row r="30" spans="1:17" x14ac:dyDescent="0.25">
      <c r="A30" s="13" t="s">
        <v>56</v>
      </c>
      <c r="B30" s="14">
        <f t="shared" si="2"/>
        <v>45378</v>
      </c>
      <c r="C30" s="34"/>
      <c r="D30" s="15"/>
      <c r="E30" s="15"/>
      <c r="F30" s="15"/>
      <c r="G30" s="15"/>
      <c r="H30" s="15">
        <f t="shared" si="3"/>
        <v>0</v>
      </c>
      <c r="I30" s="34"/>
      <c r="J30" s="16" t="str">
        <f t="shared" si="0"/>
        <v>repos</v>
      </c>
      <c r="K30" s="17">
        <f t="shared" si="4"/>
        <v>0</v>
      </c>
      <c r="L30" s="57">
        <f t="shared" si="1"/>
        <v>0</v>
      </c>
      <c r="M30" s="18"/>
      <c r="N30" s="18">
        <f>IFERROR(VALUE((E30-D30)+(G30-F30))*24,"")</f>
        <v>0</v>
      </c>
    </row>
    <row r="31" spans="1:17" x14ac:dyDescent="0.25">
      <c r="A31" s="13" t="s">
        <v>57</v>
      </c>
      <c r="B31" s="14">
        <f t="shared" si="2"/>
        <v>45379</v>
      </c>
      <c r="C31" s="34"/>
      <c r="D31" s="15"/>
      <c r="E31" s="15"/>
      <c r="F31" s="15"/>
      <c r="G31" s="15"/>
      <c r="H31" s="15">
        <f t="shared" si="3"/>
        <v>0</v>
      </c>
      <c r="I31" s="34"/>
      <c r="J31" s="16" t="str">
        <f>IF(H31=0,"repos","")</f>
        <v>repos</v>
      </c>
      <c r="K31" s="17">
        <f t="shared" si="4"/>
        <v>0</v>
      </c>
      <c r="L31" s="57">
        <f t="shared" si="1"/>
        <v>0</v>
      </c>
      <c r="M31" s="18"/>
      <c r="N31" s="18">
        <f>IFERROR(VALUE((E31-D31)+(G31-F31))*24,"")</f>
        <v>0</v>
      </c>
    </row>
    <row r="32" spans="1:17" x14ac:dyDescent="0.25">
      <c r="A32" s="13" t="s">
        <v>51</v>
      </c>
      <c r="B32" s="14">
        <f t="shared" si="2"/>
        <v>45380</v>
      </c>
      <c r="C32" s="34"/>
      <c r="D32" s="15"/>
      <c r="E32" s="15"/>
      <c r="F32" s="15"/>
      <c r="G32" s="15"/>
      <c r="H32" s="15">
        <f t="shared" si="3"/>
        <v>0</v>
      </c>
      <c r="I32" s="34"/>
      <c r="J32" s="16" t="str">
        <f>IF(H32=0,"repos","")</f>
        <v>repos</v>
      </c>
      <c r="K32" s="17">
        <f t="shared" si="4"/>
        <v>0</v>
      </c>
      <c r="L32" s="57">
        <f t="shared" si="1"/>
        <v>0</v>
      </c>
      <c r="M32" s="18"/>
      <c r="N32" s="18">
        <f>IFERROR(VALUE((E32-D32)+(G32-F32))*24,"")</f>
        <v>0</v>
      </c>
    </row>
    <row r="33" spans="1:14" x14ac:dyDescent="0.25">
      <c r="A33" s="13" t="s">
        <v>52</v>
      </c>
      <c r="B33" s="14">
        <f t="shared" si="2"/>
        <v>45381</v>
      </c>
      <c r="C33" s="34"/>
      <c r="D33" s="15"/>
      <c r="E33" s="15"/>
      <c r="F33" s="15"/>
      <c r="G33" s="15"/>
      <c r="H33" s="15">
        <f t="shared" si="3"/>
        <v>0</v>
      </c>
      <c r="I33" s="34"/>
      <c r="J33" s="16" t="str">
        <f>IF(H33=0,"repos","")</f>
        <v>repos</v>
      </c>
      <c r="K33" s="17">
        <f t="shared" si="4"/>
        <v>0</v>
      </c>
      <c r="L33" s="57">
        <f t="shared" si="1"/>
        <v>0</v>
      </c>
      <c r="M33" s="18"/>
      <c r="N33" s="18">
        <f>IFERROR(VALUE((E33-D33)+(G33-F33))*24,"")</f>
        <v>0</v>
      </c>
    </row>
    <row r="34" spans="1:14" ht="16.5" thickBot="1" x14ac:dyDescent="0.3">
      <c r="A34" s="59" t="s">
        <v>53</v>
      </c>
      <c r="B34" s="60">
        <f t="shared" si="2"/>
        <v>45382</v>
      </c>
      <c r="C34" s="61"/>
      <c r="D34" s="62"/>
      <c r="E34" s="62"/>
      <c r="F34" s="62"/>
      <c r="G34" s="62"/>
      <c r="H34" s="62">
        <f t="shared" si="3"/>
        <v>0</v>
      </c>
      <c r="I34" s="34"/>
      <c r="J34" s="16" t="str">
        <f>IF(H34=0,"repos","")</f>
        <v>repos</v>
      </c>
      <c r="K34" s="17">
        <f t="shared" si="4"/>
        <v>0</v>
      </c>
      <c r="L34" s="56">
        <f t="shared" si="1"/>
        <v>2</v>
      </c>
      <c r="M34" s="10"/>
      <c r="N34" s="18">
        <f>IFERROR(VALUE((E34-D34)+(G34-F34))*24,"")</f>
        <v>0</v>
      </c>
    </row>
    <row r="35" spans="1:14" x14ac:dyDescent="0.25">
      <c r="A35" s="63" t="s">
        <v>45</v>
      </c>
      <c r="B35" s="64"/>
      <c r="C35" s="64"/>
      <c r="D35" s="64"/>
      <c r="E35" s="64"/>
      <c r="F35" s="64"/>
      <c r="G35" s="64"/>
      <c r="H35" s="65">
        <f>SUM(H4:H34)</f>
        <v>0</v>
      </c>
      <c r="I35" s="19"/>
      <c r="L35" s="80"/>
      <c r="M35" s="80"/>
      <c r="N35" s="82">
        <f>IF(H35&lt;&gt;"",VALUE(H35)*24,0)</f>
        <v>0</v>
      </c>
    </row>
    <row r="36" spans="1:14" x14ac:dyDescent="0.25">
      <c r="A36" s="66" t="s">
        <v>58</v>
      </c>
      <c r="B36" s="37"/>
      <c r="C36" s="37"/>
      <c r="D36" s="37"/>
      <c r="E36" s="37"/>
      <c r="F36" s="37"/>
      <c r="G36" s="37"/>
      <c r="H36" s="67">
        <f>SUMIF(A4:A34,"DIMANCHE",H4:H34)</f>
        <v>0</v>
      </c>
      <c r="I36" s="58"/>
      <c r="J36" s="58"/>
      <c r="K36" s="58"/>
      <c r="L36" s="81"/>
      <c r="M36" s="80"/>
      <c r="N36" s="83">
        <f>SUMIF(A4:A34,"DIMANCHE",H4:H34)*24</f>
        <v>0</v>
      </c>
    </row>
    <row r="37" spans="1:14" x14ac:dyDescent="0.25">
      <c r="A37" s="66" t="s">
        <v>59</v>
      </c>
      <c r="B37" s="37"/>
      <c r="C37" s="37"/>
      <c r="D37" s="37"/>
      <c r="E37" s="37"/>
      <c r="F37" s="37"/>
      <c r="G37" s="37"/>
      <c r="H37" s="68">
        <f>SUMIF(L4:L34,1,H4:H34)</f>
        <v>0</v>
      </c>
      <c r="I37" s="58"/>
      <c r="J37" s="58"/>
      <c r="K37" s="58"/>
      <c r="L37" s="81"/>
      <c r="M37" s="80"/>
      <c r="N37" s="83">
        <f>SUMIF(L4:L34,"&gt;" &amp;0,H4:H34)*24</f>
        <v>0</v>
      </c>
    </row>
    <row r="38" spans="1:14" ht="15.75" hidden="1" customHeight="1" x14ac:dyDescent="0.25">
      <c r="A38" s="66" t="s">
        <v>60</v>
      </c>
      <c r="B38" s="37"/>
      <c r="C38" s="37"/>
      <c r="D38" s="37"/>
      <c r="E38" s="37"/>
      <c r="F38" s="37"/>
      <c r="G38" s="37"/>
      <c r="H38" s="69">
        <f>SUM(I4:I34)</f>
        <v>0</v>
      </c>
      <c r="I38" s="58"/>
      <c r="J38" s="58"/>
      <c r="K38" s="58"/>
      <c r="L38" s="81"/>
      <c r="M38" s="80"/>
      <c r="N38" s="83"/>
    </row>
    <row r="39" spans="1:14" x14ac:dyDescent="0.25">
      <c r="A39" s="70" t="s">
        <v>74</v>
      </c>
      <c r="B39" s="48"/>
      <c r="C39" s="48"/>
      <c r="D39" s="48"/>
      <c r="E39" s="48"/>
      <c r="F39" s="48"/>
      <c r="G39" s="49"/>
      <c r="H39" s="71"/>
      <c r="I39" s="58"/>
      <c r="J39" s="58"/>
      <c r="K39" s="58"/>
      <c r="L39" s="81"/>
      <c r="M39" s="80"/>
      <c r="N39" s="83"/>
    </row>
    <row r="40" spans="1:14" x14ac:dyDescent="0.25">
      <c r="A40" s="70" t="s">
        <v>75</v>
      </c>
      <c r="B40" s="48"/>
      <c r="C40" s="48"/>
      <c r="D40" s="48"/>
      <c r="E40" s="48"/>
      <c r="F40" s="48"/>
      <c r="G40" s="49"/>
      <c r="H40" s="71"/>
      <c r="I40" s="58"/>
      <c r="J40" s="58"/>
      <c r="K40" s="58"/>
      <c r="L40" s="81"/>
      <c r="M40" s="80"/>
      <c r="N40" s="83"/>
    </row>
    <row r="41" spans="1:14" x14ac:dyDescent="0.25">
      <c r="A41" s="72" t="s">
        <v>61</v>
      </c>
      <c r="B41" s="52"/>
      <c r="C41" s="52"/>
      <c r="D41" s="52"/>
      <c r="E41" s="52"/>
      <c r="F41" s="52"/>
      <c r="G41" s="53"/>
      <c r="H41" s="71">
        <f>H35+H39</f>
        <v>0</v>
      </c>
      <c r="I41" s="58"/>
      <c r="J41" s="58"/>
      <c r="K41" s="58"/>
      <c r="L41" s="81"/>
      <c r="M41" s="80"/>
      <c r="N41" s="84">
        <f>N35+N39/24</f>
        <v>0</v>
      </c>
    </row>
    <row r="42" spans="1:14" ht="16.5" thickBot="1" x14ac:dyDescent="0.3">
      <c r="A42" s="73" t="s">
        <v>62</v>
      </c>
      <c r="B42" s="74"/>
      <c r="C42" s="74"/>
      <c r="D42" s="74"/>
      <c r="E42" s="74"/>
      <c r="F42" s="74"/>
      <c r="G42" s="75"/>
      <c r="H42" s="76">
        <f>H41-H35+H39</f>
        <v>0</v>
      </c>
      <c r="I42" s="77">
        <f t="shared" ref="I42:L42" si="5">I41-I35+I39</f>
        <v>0</v>
      </c>
      <c r="J42" s="77">
        <f t="shared" si="5"/>
        <v>0</v>
      </c>
      <c r="K42" s="77">
        <f t="shared" si="5"/>
        <v>0</v>
      </c>
      <c r="L42" s="77">
        <f t="shared" si="5"/>
        <v>0</v>
      </c>
      <c r="M42" s="77">
        <f>M41-M35+M39</f>
        <v>0</v>
      </c>
      <c r="N42" s="78">
        <f>N41-N35+N39</f>
        <v>0</v>
      </c>
    </row>
    <row r="43" spans="1:14" x14ac:dyDescent="0.25">
      <c r="A43" s="20"/>
      <c r="B43" s="19"/>
      <c r="C43" s="19"/>
      <c r="D43" s="21"/>
      <c r="E43" s="21"/>
      <c r="F43" s="21"/>
      <c r="G43" s="22"/>
      <c r="H43" s="23"/>
      <c r="I43" s="19"/>
    </row>
    <row r="44" spans="1:14" x14ac:dyDescent="0.25">
      <c r="G44" s="26"/>
      <c r="H44" s="27"/>
      <c r="I44" s="19"/>
    </row>
  </sheetData>
  <mergeCells count="17">
    <mergeCell ref="A41:G41"/>
    <mergeCell ref="A42:G42"/>
    <mergeCell ref="A35:G35"/>
    <mergeCell ref="A36:G36"/>
    <mergeCell ref="A37:G37"/>
    <mergeCell ref="A38:G38"/>
    <mergeCell ref="A39:G39"/>
    <mergeCell ref="A40:G40"/>
    <mergeCell ref="A1:B1"/>
    <mergeCell ref="D1:K1"/>
    <mergeCell ref="A2:B3"/>
    <mergeCell ref="C2:C3"/>
    <mergeCell ref="D2:E2"/>
    <mergeCell ref="F2:G2"/>
    <mergeCell ref="H2:H3"/>
    <mergeCell ref="I2:I3"/>
    <mergeCell ref="K2:K3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4"/>
  <sheetViews>
    <sheetView zoomScaleNormal="100" workbookViewId="0">
      <selection activeCell="C4" sqref="C4:G34"/>
    </sheetView>
  </sheetViews>
  <sheetFormatPr baseColWidth="10" defaultColWidth="8" defaultRowHeight="15.75" x14ac:dyDescent="0.25"/>
  <cols>
    <col min="1" max="1" width="11" style="24" bestFit="1" customWidth="1"/>
    <col min="2" max="3" width="8" style="9"/>
    <col min="4" max="7" width="8" style="25"/>
    <col min="8" max="8" width="10.625" style="25" bestFit="1" customWidth="1"/>
    <col min="9" max="9" width="7.125" style="9" customWidth="1"/>
    <col min="10" max="10" width="7" style="9" customWidth="1"/>
    <col min="11" max="12" width="6.875" style="9" customWidth="1"/>
    <col min="13" max="13" width="7.875" style="9" customWidth="1"/>
    <col min="14" max="14" width="15.625" style="9" customWidth="1"/>
    <col min="16" max="16384" width="8" style="9"/>
  </cols>
  <sheetData>
    <row r="1" spans="1:16" ht="36.75" customHeight="1" x14ac:dyDescent="0.25">
      <c r="A1" s="37" t="s">
        <v>40</v>
      </c>
      <c r="B1" s="37"/>
      <c r="C1" s="29"/>
      <c r="D1" s="38"/>
      <c r="E1" s="38"/>
      <c r="F1" s="38"/>
      <c r="G1" s="38"/>
      <c r="H1" s="38"/>
      <c r="I1" s="38"/>
      <c r="J1" s="38"/>
      <c r="K1" s="38"/>
      <c r="L1" s="8" t="s">
        <v>41</v>
      </c>
      <c r="M1" s="8" t="s">
        <v>41</v>
      </c>
      <c r="N1" s="54" t="s">
        <v>77</v>
      </c>
    </row>
    <row r="2" spans="1:16" ht="15" customHeight="1" x14ac:dyDescent="0.25">
      <c r="A2" s="39">
        <v>45017</v>
      </c>
      <c r="B2" s="40"/>
      <c r="C2" s="41" t="s">
        <v>42</v>
      </c>
      <c r="D2" s="43" t="s">
        <v>43</v>
      </c>
      <c r="E2" s="43"/>
      <c r="F2" s="43" t="s">
        <v>44</v>
      </c>
      <c r="G2" s="43"/>
      <c r="H2" s="44" t="s">
        <v>45</v>
      </c>
      <c r="I2" s="46" t="s">
        <v>46</v>
      </c>
      <c r="J2" s="30"/>
      <c r="K2" s="50" t="s">
        <v>76</v>
      </c>
      <c r="L2" s="55" t="s">
        <v>47</v>
      </c>
      <c r="M2" s="18"/>
      <c r="N2" s="18"/>
    </row>
    <row r="3" spans="1:16" x14ac:dyDescent="0.25">
      <c r="A3" s="40"/>
      <c r="B3" s="40"/>
      <c r="C3" s="42"/>
      <c r="D3" s="36" t="s">
        <v>48</v>
      </c>
      <c r="E3" s="36" t="s">
        <v>49</v>
      </c>
      <c r="F3" s="36" t="s">
        <v>48</v>
      </c>
      <c r="G3" s="36" t="s">
        <v>49</v>
      </c>
      <c r="H3" s="45"/>
      <c r="I3" s="47"/>
      <c r="J3" s="12"/>
      <c r="K3" s="51"/>
      <c r="L3" s="56" t="s">
        <v>50</v>
      </c>
      <c r="M3" s="18"/>
      <c r="N3" s="18"/>
    </row>
    <row r="4" spans="1:16" x14ac:dyDescent="0.25">
      <c r="A4" s="13" t="s">
        <v>51</v>
      </c>
      <c r="B4" s="14">
        <f>A2</f>
        <v>45017</v>
      </c>
      <c r="C4" s="34"/>
      <c r="D4" s="15"/>
      <c r="E4" s="15"/>
      <c r="F4" s="15"/>
      <c r="G4" s="15"/>
      <c r="H4" s="15">
        <f>IFERROR((E4-D4)+(G4-F4),"")</f>
        <v>0</v>
      </c>
      <c r="I4" s="34"/>
      <c r="J4" s="16" t="str">
        <f t="shared" ref="J4:J30" si="0">IF(H4=0,"repos","")</f>
        <v>repos</v>
      </c>
      <c r="K4" s="17">
        <f>IF(H4="","",H4*11.72*24)</f>
        <v>0</v>
      </c>
      <c r="L4" s="57">
        <f t="shared" ref="L4:L34" si="1">IFERROR(MATCH(B4,JoursFériés,0),0)</f>
        <v>0</v>
      </c>
      <c r="M4" s="18"/>
      <c r="N4" s="18">
        <f>IFERROR(VALUE((E4-D4)+(G4-F4))*24,"")</f>
        <v>0</v>
      </c>
      <c r="P4" s="33"/>
    </row>
    <row r="5" spans="1:16" x14ac:dyDescent="0.25">
      <c r="A5" s="13" t="s">
        <v>52</v>
      </c>
      <c r="B5" s="14">
        <f t="shared" ref="B5:B34" si="2">B4+1</f>
        <v>45018</v>
      </c>
      <c r="C5" s="34"/>
      <c r="D5" s="15"/>
      <c r="E5" s="15"/>
      <c r="F5" s="15"/>
      <c r="G5" s="15"/>
      <c r="H5" s="15">
        <f t="shared" ref="H5:H34" si="3">IFERROR((E5-D5)+(G5-F5),"")</f>
        <v>0</v>
      </c>
      <c r="I5" s="34"/>
      <c r="J5" s="16" t="str">
        <f t="shared" si="0"/>
        <v>repos</v>
      </c>
      <c r="K5" s="17">
        <f t="shared" ref="K5:K34" si="4">IF(H5="","",H5*11.72*24)</f>
        <v>0</v>
      </c>
      <c r="L5" s="57">
        <f t="shared" si="1"/>
        <v>0</v>
      </c>
      <c r="M5" s="18"/>
      <c r="N5" s="18">
        <f>IFERROR(VALUE((E5-D5)+(G5-F5))*24,"")</f>
        <v>0</v>
      </c>
    </row>
    <row r="6" spans="1:16" x14ac:dyDescent="0.25">
      <c r="A6" s="13" t="s">
        <v>53</v>
      </c>
      <c r="B6" s="14">
        <f t="shared" si="2"/>
        <v>45019</v>
      </c>
      <c r="C6" s="34"/>
      <c r="D6" s="15"/>
      <c r="E6" s="15"/>
      <c r="F6" s="15"/>
      <c r="G6" s="15"/>
      <c r="H6" s="15">
        <f t="shared" si="3"/>
        <v>0</v>
      </c>
      <c r="I6" s="34"/>
      <c r="J6" s="16" t="str">
        <f t="shared" si="0"/>
        <v>repos</v>
      </c>
      <c r="K6" s="17">
        <f t="shared" si="4"/>
        <v>0</v>
      </c>
      <c r="L6" s="57">
        <f t="shared" si="1"/>
        <v>0</v>
      </c>
      <c r="M6" s="18"/>
      <c r="N6" s="18">
        <f>IFERROR(VALUE((E6-D6)+(G6-F6))*24,"")</f>
        <v>0</v>
      </c>
    </row>
    <row r="7" spans="1:16" x14ac:dyDescent="0.25">
      <c r="A7" s="13" t="s">
        <v>54</v>
      </c>
      <c r="B7" s="14">
        <f t="shared" si="2"/>
        <v>45020</v>
      </c>
      <c r="C7" s="34"/>
      <c r="D7" s="15"/>
      <c r="E7" s="15"/>
      <c r="F7" s="15"/>
      <c r="G7" s="15"/>
      <c r="H7" s="15">
        <f t="shared" si="3"/>
        <v>0</v>
      </c>
      <c r="I7" s="34"/>
      <c r="J7" s="16" t="str">
        <f t="shared" si="0"/>
        <v>repos</v>
      </c>
      <c r="K7" s="17">
        <f t="shared" si="4"/>
        <v>0</v>
      </c>
      <c r="L7" s="57">
        <f t="shared" si="1"/>
        <v>0</v>
      </c>
      <c r="M7" s="18"/>
      <c r="N7" s="18">
        <f>IFERROR(VALUE((E7-D7)+(G7-F7))*24,"")</f>
        <v>0</v>
      </c>
    </row>
    <row r="8" spans="1:16" x14ac:dyDescent="0.25">
      <c r="A8" s="13" t="s">
        <v>55</v>
      </c>
      <c r="B8" s="14">
        <f t="shared" si="2"/>
        <v>45021</v>
      </c>
      <c r="C8" s="34"/>
      <c r="D8" s="15"/>
      <c r="E8" s="15"/>
      <c r="F8" s="15"/>
      <c r="G8" s="15"/>
      <c r="H8" s="15">
        <f t="shared" si="3"/>
        <v>0</v>
      </c>
      <c r="I8" s="34"/>
      <c r="J8" s="16" t="str">
        <f t="shared" si="0"/>
        <v>repos</v>
      </c>
      <c r="K8" s="17">
        <f t="shared" si="4"/>
        <v>0</v>
      </c>
      <c r="L8" s="57">
        <f t="shared" si="1"/>
        <v>0</v>
      </c>
      <c r="M8" s="18"/>
      <c r="N8" s="18">
        <f>IFERROR(VALUE((E8-D8)+(G8-F8))*24,"")</f>
        <v>0</v>
      </c>
    </row>
    <row r="9" spans="1:16" x14ac:dyDescent="0.25">
      <c r="A9" s="13" t="s">
        <v>56</v>
      </c>
      <c r="B9" s="14">
        <f t="shared" si="2"/>
        <v>45022</v>
      </c>
      <c r="C9" s="34"/>
      <c r="D9" s="15"/>
      <c r="E9" s="15"/>
      <c r="F9" s="15"/>
      <c r="G9" s="15"/>
      <c r="H9" s="15">
        <f t="shared" si="3"/>
        <v>0</v>
      </c>
      <c r="I9" s="34"/>
      <c r="J9" s="16" t="str">
        <f t="shared" si="0"/>
        <v>repos</v>
      </c>
      <c r="K9" s="17">
        <f t="shared" si="4"/>
        <v>0</v>
      </c>
      <c r="L9" s="57">
        <f t="shared" si="1"/>
        <v>0</v>
      </c>
      <c r="M9" s="18"/>
      <c r="N9" s="18">
        <f>IFERROR(VALUE((E9-D9)+(G9-F9))*24,"")</f>
        <v>0</v>
      </c>
    </row>
    <row r="10" spans="1:16" x14ac:dyDescent="0.25">
      <c r="A10" s="13" t="s">
        <v>57</v>
      </c>
      <c r="B10" s="14">
        <f t="shared" si="2"/>
        <v>45023</v>
      </c>
      <c r="C10" s="34"/>
      <c r="D10" s="15"/>
      <c r="E10" s="15"/>
      <c r="F10" s="15"/>
      <c r="G10" s="15"/>
      <c r="H10" s="15">
        <f t="shared" si="3"/>
        <v>0</v>
      </c>
      <c r="I10" s="34"/>
      <c r="J10" s="16" t="str">
        <f t="shared" si="0"/>
        <v>repos</v>
      </c>
      <c r="K10" s="17">
        <f t="shared" si="4"/>
        <v>0</v>
      </c>
      <c r="L10" s="57">
        <f t="shared" si="1"/>
        <v>0</v>
      </c>
      <c r="M10" s="18"/>
      <c r="N10" s="18">
        <f>IFERROR(VALUE((E10-D10)+(G10-F10))*24,"")</f>
        <v>0</v>
      </c>
    </row>
    <row r="11" spans="1:16" x14ac:dyDescent="0.25">
      <c r="A11" s="13" t="s">
        <v>51</v>
      </c>
      <c r="B11" s="14">
        <f t="shared" si="2"/>
        <v>45024</v>
      </c>
      <c r="C11" s="34"/>
      <c r="D11" s="15"/>
      <c r="E11" s="15"/>
      <c r="F11" s="15"/>
      <c r="G11" s="15"/>
      <c r="H11" s="15">
        <f t="shared" si="3"/>
        <v>0</v>
      </c>
      <c r="I11" s="34"/>
      <c r="J11" s="16" t="str">
        <f t="shared" si="0"/>
        <v>repos</v>
      </c>
      <c r="K11" s="17">
        <f t="shared" si="4"/>
        <v>0</v>
      </c>
      <c r="L11" s="57">
        <f t="shared" si="1"/>
        <v>0</v>
      </c>
      <c r="M11" s="18"/>
      <c r="N11" s="18">
        <f>IFERROR(VALUE((E11-D11)+(G11-F11))*24,"")</f>
        <v>0</v>
      </c>
    </row>
    <row r="12" spans="1:16" x14ac:dyDescent="0.25">
      <c r="A12" s="13" t="s">
        <v>52</v>
      </c>
      <c r="B12" s="14">
        <f t="shared" si="2"/>
        <v>45025</v>
      </c>
      <c r="C12" s="34"/>
      <c r="D12" s="15"/>
      <c r="E12" s="15"/>
      <c r="F12" s="15"/>
      <c r="G12" s="15"/>
      <c r="H12" s="15">
        <f t="shared" si="3"/>
        <v>0</v>
      </c>
      <c r="I12" s="34"/>
      <c r="J12" s="16" t="str">
        <f t="shared" si="0"/>
        <v>repos</v>
      </c>
      <c r="K12" s="17">
        <f t="shared" si="4"/>
        <v>0</v>
      </c>
      <c r="L12" s="57">
        <f t="shared" si="1"/>
        <v>0</v>
      </c>
      <c r="M12" s="18"/>
      <c r="N12" s="18">
        <f>IFERROR(VALUE((E12-D12)+(G12-F12))*24,"")</f>
        <v>0</v>
      </c>
    </row>
    <row r="13" spans="1:16" x14ac:dyDescent="0.25">
      <c r="A13" s="13" t="s">
        <v>53</v>
      </c>
      <c r="B13" s="14">
        <f t="shared" si="2"/>
        <v>45026</v>
      </c>
      <c r="C13" s="34"/>
      <c r="D13" s="15"/>
      <c r="E13" s="15"/>
      <c r="F13" s="15"/>
      <c r="G13" s="15"/>
      <c r="H13" s="15">
        <f t="shared" si="3"/>
        <v>0</v>
      </c>
      <c r="I13" s="34"/>
      <c r="J13" s="16" t="str">
        <f t="shared" si="0"/>
        <v>repos</v>
      </c>
      <c r="K13" s="17">
        <f t="shared" si="4"/>
        <v>0</v>
      </c>
      <c r="L13" s="57">
        <f t="shared" si="1"/>
        <v>0</v>
      </c>
      <c r="M13" s="18"/>
      <c r="N13" s="18">
        <f>IFERROR(VALUE((E13-D13)+(G13-F13))*24,"")</f>
        <v>0</v>
      </c>
    </row>
    <row r="14" spans="1:16" x14ac:dyDescent="0.25">
      <c r="A14" s="13" t="s">
        <v>54</v>
      </c>
      <c r="B14" s="14">
        <f t="shared" si="2"/>
        <v>45027</v>
      </c>
      <c r="C14" s="34"/>
      <c r="D14" s="15"/>
      <c r="E14" s="15"/>
      <c r="F14" s="15"/>
      <c r="G14" s="15"/>
      <c r="H14" s="15">
        <f t="shared" si="3"/>
        <v>0</v>
      </c>
      <c r="I14" s="34"/>
      <c r="J14" s="16" t="str">
        <f t="shared" si="0"/>
        <v>repos</v>
      </c>
      <c r="K14" s="17">
        <f t="shared" si="4"/>
        <v>0</v>
      </c>
      <c r="L14" s="57">
        <f t="shared" si="1"/>
        <v>0</v>
      </c>
      <c r="M14" s="18"/>
      <c r="N14" s="18">
        <f>IFERROR(VALUE((E14-D14)+(G14-F14))*24,"")</f>
        <v>0</v>
      </c>
      <c r="P14" s="79"/>
    </row>
    <row r="15" spans="1:16" x14ac:dyDescent="0.25">
      <c r="A15" s="13" t="s">
        <v>55</v>
      </c>
      <c r="B15" s="14">
        <f t="shared" si="2"/>
        <v>45028</v>
      </c>
      <c r="C15" s="34"/>
      <c r="D15" s="15"/>
      <c r="E15" s="15"/>
      <c r="F15" s="15"/>
      <c r="G15" s="15"/>
      <c r="H15" s="15">
        <f t="shared" si="3"/>
        <v>0</v>
      </c>
      <c r="I15" s="34"/>
      <c r="J15" s="16" t="str">
        <f t="shared" si="0"/>
        <v>repos</v>
      </c>
      <c r="K15" s="17">
        <f t="shared" si="4"/>
        <v>0</v>
      </c>
      <c r="L15" s="57">
        <f t="shared" si="1"/>
        <v>0</v>
      </c>
      <c r="M15" s="18"/>
      <c r="N15" s="18">
        <f>IFERROR(VALUE((E15-D15)+(G15-F15))*24,"")</f>
        <v>0</v>
      </c>
    </row>
    <row r="16" spans="1:16" x14ac:dyDescent="0.25">
      <c r="A16" s="13" t="s">
        <v>56</v>
      </c>
      <c r="B16" s="14">
        <f t="shared" si="2"/>
        <v>45029</v>
      </c>
      <c r="C16" s="34"/>
      <c r="D16" s="15"/>
      <c r="E16" s="15"/>
      <c r="F16" s="15"/>
      <c r="G16" s="15"/>
      <c r="H16" s="15">
        <f t="shared" si="3"/>
        <v>0</v>
      </c>
      <c r="I16" s="34"/>
      <c r="J16" s="16" t="str">
        <f t="shared" si="0"/>
        <v>repos</v>
      </c>
      <c r="K16" s="17">
        <f t="shared" si="4"/>
        <v>0</v>
      </c>
      <c r="L16" s="57">
        <f t="shared" si="1"/>
        <v>0</v>
      </c>
      <c r="M16" s="18"/>
      <c r="N16" s="18">
        <f>IFERROR(VALUE((E16-D16)+(G16-F16))*24,"")</f>
        <v>0</v>
      </c>
    </row>
    <row r="17" spans="1:17" x14ac:dyDescent="0.25">
      <c r="A17" s="13" t="s">
        <v>57</v>
      </c>
      <c r="B17" s="14">
        <f t="shared" si="2"/>
        <v>45030</v>
      </c>
      <c r="C17" s="34"/>
      <c r="D17" s="15"/>
      <c r="E17" s="15"/>
      <c r="F17" s="15"/>
      <c r="G17" s="15"/>
      <c r="H17" s="15">
        <f t="shared" si="3"/>
        <v>0</v>
      </c>
      <c r="I17" s="34"/>
      <c r="J17" s="16" t="str">
        <f t="shared" si="0"/>
        <v>repos</v>
      </c>
      <c r="K17" s="17">
        <f t="shared" si="4"/>
        <v>0</v>
      </c>
      <c r="L17" s="57">
        <f t="shared" si="1"/>
        <v>0</v>
      </c>
      <c r="M17" s="18"/>
      <c r="N17" s="18">
        <f>IFERROR(VALUE((E17-D17)+(G17-F17))*24,"")</f>
        <v>0</v>
      </c>
    </row>
    <row r="18" spans="1:17" x14ac:dyDescent="0.25">
      <c r="A18" s="13" t="s">
        <v>51</v>
      </c>
      <c r="B18" s="14">
        <f t="shared" si="2"/>
        <v>45031</v>
      </c>
      <c r="C18" s="34"/>
      <c r="D18" s="15"/>
      <c r="E18" s="15"/>
      <c r="F18" s="15"/>
      <c r="G18" s="15"/>
      <c r="H18" s="15">
        <f t="shared" si="3"/>
        <v>0</v>
      </c>
      <c r="I18" s="34"/>
      <c r="J18" s="16" t="str">
        <f t="shared" si="0"/>
        <v>repos</v>
      </c>
      <c r="K18" s="17">
        <f t="shared" si="4"/>
        <v>0</v>
      </c>
      <c r="L18" s="57">
        <f t="shared" si="1"/>
        <v>0</v>
      </c>
      <c r="M18" s="18"/>
      <c r="N18" s="18">
        <f>IFERROR(VALUE((E18-D18)+(G18-F18))*24,"")</f>
        <v>0</v>
      </c>
    </row>
    <row r="19" spans="1:17" x14ac:dyDescent="0.25">
      <c r="A19" s="13" t="s">
        <v>52</v>
      </c>
      <c r="B19" s="14">
        <f t="shared" si="2"/>
        <v>45032</v>
      </c>
      <c r="C19" s="34"/>
      <c r="D19" s="15"/>
      <c r="E19" s="15"/>
      <c r="F19" s="15"/>
      <c r="G19" s="15"/>
      <c r="H19" s="15">
        <f t="shared" si="3"/>
        <v>0</v>
      </c>
      <c r="I19" s="34"/>
      <c r="J19" s="16" t="str">
        <f t="shared" si="0"/>
        <v>repos</v>
      </c>
      <c r="K19" s="17">
        <f t="shared" si="4"/>
        <v>0</v>
      </c>
      <c r="L19" s="57">
        <f t="shared" si="1"/>
        <v>0</v>
      </c>
      <c r="M19" s="18"/>
      <c r="N19" s="18">
        <f>IFERROR(VALUE((E19-D19)+(G19-F19))*24,"")</f>
        <v>0</v>
      </c>
    </row>
    <row r="20" spans="1:17" x14ac:dyDescent="0.25">
      <c r="A20" s="13" t="s">
        <v>53</v>
      </c>
      <c r="B20" s="14">
        <f t="shared" si="2"/>
        <v>45033</v>
      </c>
      <c r="C20" s="34"/>
      <c r="D20" s="15"/>
      <c r="E20" s="15"/>
      <c r="F20" s="15"/>
      <c r="G20" s="15"/>
      <c r="H20" s="15">
        <f t="shared" si="3"/>
        <v>0</v>
      </c>
      <c r="I20" s="34"/>
      <c r="J20" s="16" t="str">
        <f t="shared" si="0"/>
        <v>repos</v>
      </c>
      <c r="K20" s="17">
        <f t="shared" si="4"/>
        <v>0</v>
      </c>
      <c r="L20" s="57">
        <f t="shared" si="1"/>
        <v>0</v>
      </c>
      <c r="M20" s="18"/>
      <c r="N20" s="18">
        <f>IFERROR(VALUE((E20-D20)+(G20-F20))*24,"")</f>
        <v>0</v>
      </c>
    </row>
    <row r="21" spans="1:17" x14ac:dyDescent="0.25">
      <c r="A21" s="13" t="s">
        <v>54</v>
      </c>
      <c r="B21" s="14">
        <f t="shared" si="2"/>
        <v>45034</v>
      </c>
      <c r="C21" s="34"/>
      <c r="D21" s="15"/>
      <c r="E21" s="15"/>
      <c r="F21" s="15"/>
      <c r="G21" s="15"/>
      <c r="H21" s="15">
        <f t="shared" si="3"/>
        <v>0</v>
      </c>
      <c r="I21" s="34"/>
      <c r="J21" s="16" t="str">
        <f t="shared" si="0"/>
        <v>repos</v>
      </c>
      <c r="K21" s="17">
        <f t="shared" si="4"/>
        <v>0</v>
      </c>
      <c r="L21" s="57">
        <f t="shared" si="1"/>
        <v>0</v>
      </c>
      <c r="M21" s="18"/>
      <c r="N21" s="18">
        <f>IFERROR(VALUE((E21-D21)+(G21-F21))*24,"")</f>
        <v>0</v>
      </c>
      <c r="P21" s="35"/>
      <c r="Q21" s="35"/>
    </row>
    <row r="22" spans="1:17" x14ac:dyDescent="0.25">
      <c r="A22" s="13" t="s">
        <v>55</v>
      </c>
      <c r="B22" s="14">
        <f t="shared" si="2"/>
        <v>45035</v>
      </c>
      <c r="C22" s="34"/>
      <c r="D22" s="15"/>
      <c r="E22" s="15"/>
      <c r="F22" s="15"/>
      <c r="G22" s="15"/>
      <c r="H22" s="15">
        <f t="shared" si="3"/>
        <v>0</v>
      </c>
      <c r="I22" s="34"/>
      <c r="J22" s="16" t="str">
        <f t="shared" si="0"/>
        <v>repos</v>
      </c>
      <c r="K22" s="17">
        <f t="shared" si="4"/>
        <v>0</v>
      </c>
      <c r="L22" s="57">
        <f t="shared" si="1"/>
        <v>0</v>
      </c>
      <c r="M22" s="18"/>
      <c r="N22" s="18">
        <f>IFERROR(VALUE((E22-D22)+(G22-F22))*24,"")</f>
        <v>0</v>
      </c>
    </row>
    <row r="23" spans="1:17" x14ac:dyDescent="0.25">
      <c r="A23" s="13" t="s">
        <v>56</v>
      </c>
      <c r="B23" s="14">
        <f t="shared" si="2"/>
        <v>45036</v>
      </c>
      <c r="C23" s="34"/>
      <c r="D23" s="15"/>
      <c r="E23" s="15"/>
      <c r="F23" s="15"/>
      <c r="G23" s="15"/>
      <c r="H23" s="15">
        <f t="shared" si="3"/>
        <v>0</v>
      </c>
      <c r="I23" s="34"/>
      <c r="J23" s="16" t="str">
        <f t="shared" si="0"/>
        <v>repos</v>
      </c>
      <c r="K23" s="17">
        <f t="shared" si="4"/>
        <v>0</v>
      </c>
      <c r="L23" s="57">
        <f t="shared" si="1"/>
        <v>0</v>
      </c>
      <c r="M23" s="18"/>
      <c r="N23" s="18">
        <f>IFERROR(VALUE((E23-D23)+(G23-F23))*24,"")</f>
        <v>0</v>
      </c>
    </row>
    <row r="24" spans="1:17" x14ac:dyDescent="0.25">
      <c r="A24" s="13" t="s">
        <v>57</v>
      </c>
      <c r="B24" s="14">
        <f t="shared" si="2"/>
        <v>45037</v>
      </c>
      <c r="C24" s="34"/>
      <c r="D24" s="15"/>
      <c r="E24" s="15"/>
      <c r="F24" s="15"/>
      <c r="G24" s="15"/>
      <c r="H24" s="15">
        <f t="shared" si="3"/>
        <v>0</v>
      </c>
      <c r="I24" s="34"/>
      <c r="J24" s="16" t="str">
        <f t="shared" si="0"/>
        <v>repos</v>
      </c>
      <c r="K24" s="17">
        <f t="shared" si="4"/>
        <v>0</v>
      </c>
      <c r="L24" s="57">
        <f t="shared" si="1"/>
        <v>0</v>
      </c>
      <c r="M24" s="18"/>
      <c r="N24" s="18">
        <f>IFERROR(VALUE((E24-D24)+(G24-F24))*24,"")</f>
        <v>0</v>
      </c>
    </row>
    <row r="25" spans="1:17" x14ac:dyDescent="0.25">
      <c r="A25" s="13" t="s">
        <v>51</v>
      </c>
      <c r="B25" s="14">
        <f t="shared" si="2"/>
        <v>45038</v>
      </c>
      <c r="C25" s="34"/>
      <c r="D25" s="15"/>
      <c r="E25" s="15"/>
      <c r="F25" s="15"/>
      <c r="G25" s="15"/>
      <c r="H25" s="15">
        <f t="shared" si="3"/>
        <v>0</v>
      </c>
      <c r="I25" s="34"/>
      <c r="J25" s="16" t="str">
        <f t="shared" si="0"/>
        <v>repos</v>
      </c>
      <c r="K25" s="17">
        <f t="shared" si="4"/>
        <v>0</v>
      </c>
      <c r="L25" s="57">
        <f t="shared" si="1"/>
        <v>0</v>
      </c>
      <c r="M25" s="18"/>
      <c r="N25" s="18">
        <f>IFERROR(VALUE((E25-D25)+(G25-F25))*24,"")</f>
        <v>0</v>
      </c>
    </row>
    <row r="26" spans="1:17" x14ac:dyDescent="0.25">
      <c r="A26" s="13" t="s">
        <v>52</v>
      </c>
      <c r="B26" s="14">
        <f t="shared" si="2"/>
        <v>45039</v>
      </c>
      <c r="C26" s="34"/>
      <c r="D26" s="15"/>
      <c r="E26" s="15"/>
      <c r="F26" s="15"/>
      <c r="G26" s="15"/>
      <c r="H26" s="15">
        <f t="shared" si="3"/>
        <v>0</v>
      </c>
      <c r="I26" s="34"/>
      <c r="J26" s="16" t="str">
        <f t="shared" si="0"/>
        <v>repos</v>
      </c>
      <c r="K26" s="17">
        <f t="shared" si="4"/>
        <v>0</v>
      </c>
      <c r="L26" s="57">
        <f t="shared" si="1"/>
        <v>0</v>
      </c>
      <c r="M26" s="18"/>
      <c r="N26" s="18">
        <f>IFERROR(VALUE((E26-D26)+(G26-F26))*24,"")</f>
        <v>0</v>
      </c>
    </row>
    <row r="27" spans="1:17" x14ac:dyDescent="0.25">
      <c r="A27" s="13" t="s">
        <v>53</v>
      </c>
      <c r="B27" s="14">
        <f t="shared" si="2"/>
        <v>45040</v>
      </c>
      <c r="C27" s="34"/>
      <c r="D27" s="15"/>
      <c r="E27" s="15"/>
      <c r="F27" s="15"/>
      <c r="G27" s="15"/>
      <c r="H27" s="15">
        <f t="shared" si="3"/>
        <v>0</v>
      </c>
      <c r="I27" s="34"/>
      <c r="J27" s="16" t="str">
        <f t="shared" si="0"/>
        <v>repos</v>
      </c>
      <c r="K27" s="17">
        <f t="shared" si="4"/>
        <v>0</v>
      </c>
      <c r="L27" s="57">
        <f t="shared" si="1"/>
        <v>0</v>
      </c>
      <c r="M27" s="18"/>
      <c r="N27" s="18">
        <f>IFERROR(VALUE((E27-D27)+(G27-F27))*24,"")</f>
        <v>0</v>
      </c>
    </row>
    <row r="28" spans="1:17" x14ac:dyDescent="0.25">
      <c r="A28" s="13" t="s">
        <v>54</v>
      </c>
      <c r="B28" s="14">
        <f t="shared" si="2"/>
        <v>45041</v>
      </c>
      <c r="C28" s="34"/>
      <c r="D28" s="15"/>
      <c r="E28" s="15"/>
      <c r="F28" s="15"/>
      <c r="G28" s="15"/>
      <c r="H28" s="15">
        <f t="shared" si="3"/>
        <v>0</v>
      </c>
      <c r="I28" s="34"/>
      <c r="J28" s="16" t="str">
        <f t="shared" si="0"/>
        <v>repos</v>
      </c>
      <c r="K28" s="17">
        <f t="shared" si="4"/>
        <v>0</v>
      </c>
      <c r="L28" s="57">
        <f t="shared" si="1"/>
        <v>0</v>
      </c>
      <c r="M28" s="18"/>
      <c r="N28" s="18">
        <f>IFERROR(VALUE((E28-D28)+(G28-F28))*24,"")</f>
        <v>0</v>
      </c>
    </row>
    <row r="29" spans="1:17" x14ac:dyDescent="0.25">
      <c r="A29" s="13" t="s">
        <v>55</v>
      </c>
      <c r="B29" s="14">
        <f t="shared" si="2"/>
        <v>45042</v>
      </c>
      <c r="C29" s="34"/>
      <c r="D29" s="15"/>
      <c r="E29" s="15"/>
      <c r="F29" s="15"/>
      <c r="G29" s="15"/>
      <c r="H29" s="15">
        <f t="shared" si="3"/>
        <v>0</v>
      </c>
      <c r="I29" s="34"/>
      <c r="J29" s="16" t="str">
        <f t="shared" si="0"/>
        <v>repos</v>
      </c>
      <c r="K29" s="17">
        <f t="shared" si="4"/>
        <v>0</v>
      </c>
      <c r="L29" s="57">
        <f t="shared" si="1"/>
        <v>0</v>
      </c>
      <c r="M29" s="18"/>
      <c r="N29" s="18">
        <f>IFERROR(VALUE((E29-D29)+(G29-F29))*24,"")</f>
        <v>0</v>
      </c>
    </row>
    <row r="30" spans="1:17" x14ac:dyDescent="0.25">
      <c r="A30" s="13" t="s">
        <v>56</v>
      </c>
      <c r="B30" s="14">
        <f t="shared" si="2"/>
        <v>45043</v>
      </c>
      <c r="C30" s="34"/>
      <c r="D30" s="15"/>
      <c r="E30" s="15"/>
      <c r="F30" s="15"/>
      <c r="G30" s="15"/>
      <c r="H30" s="15">
        <f t="shared" si="3"/>
        <v>0</v>
      </c>
      <c r="I30" s="34"/>
      <c r="J30" s="16" t="str">
        <f t="shared" si="0"/>
        <v>repos</v>
      </c>
      <c r="K30" s="17">
        <f t="shared" si="4"/>
        <v>0</v>
      </c>
      <c r="L30" s="57">
        <f t="shared" si="1"/>
        <v>0</v>
      </c>
      <c r="M30" s="18"/>
      <c r="N30" s="18">
        <f>IFERROR(VALUE((E30-D30)+(G30-F30))*24,"")</f>
        <v>0</v>
      </c>
    </row>
    <row r="31" spans="1:17" x14ac:dyDescent="0.25">
      <c r="A31" s="13" t="s">
        <v>57</v>
      </c>
      <c r="B31" s="14">
        <f t="shared" si="2"/>
        <v>45044</v>
      </c>
      <c r="C31" s="34"/>
      <c r="D31" s="15"/>
      <c r="E31" s="15"/>
      <c r="F31" s="15"/>
      <c r="G31" s="15"/>
      <c r="H31" s="15">
        <f t="shared" si="3"/>
        <v>0</v>
      </c>
      <c r="I31" s="34"/>
      <c r="J31" s="16" t="str">
        <f>IF(H31=0,"repos","")</f>
        <v>repos</v>
      </c>
      <c r="K31" s="17">
        <f t="shared" si="4"/>
        <v>0</v>
      </c>
      <c r="L31" s="57">
        <f t="shared" si="1"/>
        <v>0</v>
      </c>
      <c r="M31" s="18"/>
      <c r="N31" s="18">
        <f>IFERROR(VALUE((E31-D31)+(G31-F31))*24,"")</f>
        <v>0</v>
      </c>
    </row>
    <row r="32" spans="1:17" x14ac:dyDescent="0.25">
      <c r="A32" s="13" t="s">
        <v>51</v>
      </c>
      <c r="B32" s="14">
        <f t="shared" si="2"/>
        <v>45045</v>
      </c>
      <c r="C32" s="34"/>
      <c r="D32" s="15"/>
      <c r="E32" s="15"/>
      <c r="F32" s="15"/>
      <c r="G32" s="15"/>
      <c r="H32" s="15">
        <f t="shared" si="3"/>
        <v>0</v>
      </c>
      <c r="I32" s="34"/>
      <c r="J32" s="16" t="str">
        <f>IF(H32=0,"repos","")</f>
        <v>repos</v>
      </c>
      <c r="K32" s="17">
        <f t="shared" si="4"/>
        <v>0</v>
      </c>
      <c r="L32" s="57">
        <f t="shared" si="1"/>
        <v>0</v>
      </c>
      <c r="M32" s="18"/>
      <c r="N32" s="18">
        <f>IFERROR(VALUE((E32-D32)+(G32-F32))*24,"")</f>
        <v>0</v>
      </c>
    </row>
    <row r="33" spans="1:14" x14ac:dyDescent="0.25">
      <c r="A33" s="13" t="s">
        <v>52</v>
      </c>
      <c r="B33" s="14">
        <f t="shared" si="2"/>
        <v>45046</v>
      </c>
      <c r="C33" s="34"/>
      <c r="D33" s="15"/>
      <c r="E33" s="15"/>
      <c r="F33" s="15"/>
      <c r="G33" s="15"/>
      <c r="H33" s="15">
        <f t="shared" si="3"/>
        <v>0</v>
      </c>
      <c r="I33" s="34"/>
      <c r="J33" s="16" t="str">
        <f>IF(H33=0,"repos","")</f>
        <v>repos</v>
      </c>
      <c r="K33" s="17">
        <f t="shared" si="4"/>
        <v>0</v>
      </c>
      <c r="L33" s="57">
        <f t="shared" si="1"/>
        <v>0</v>
      </c>
      <c r="M33" s="18"/>
      <c r="N33" s="18">
        <f>IFERROR(VALUE((E33-D33)+(G33-F33))*24,"")</f>
        <v>0</v>
      </c>
    </row>
    <row r="34" spans="1:14" ht="16.5" thickBot="1" x14ac:dyDescent="0.3">
      <c r="A34" s="59" t="s">
        <v>53</v>
      </c>
      <c r="B34" s="60">
        <f t="shared" si="2"/>
        <v>45047</v>
      </c>
      <c r="C34" s="61"/>
      <c r="D34" s="62"/>
      <c r="E34" s="62"/>
      <c r="F34" s="62"/>
      <c r="G34" s="62"/>
      <c r="H34" s="62">
        <f t="shared" si="3"/>
        <v>0</v>
      </c>
      <c r="I34" s="34"/>
      <c r="J34" s="16" t="str">
        <f>IF(H34=0,"repos","")</f>
        <v>repos</v>
      </c>
      <c r="K34" s="17">
        <f t="shared" si="4"/>
        <v>0</v>
      </c>
      <c r="L34" s="56">
        <f t="shared" si="1"/>
        <v>0</v>
      </c>
      <c r="M34" s="10"/>
      <c r="N34" s="18">
        <f>IFERROR(VALUE((E34-D34)+(G34-F34))*24,"")</f>
        <v>0</v>
      </c>
    </row>
    <row r="35" spans="1:14" x14ac:dyDescent="0.25">
      <c r="A35" s="63" t="s">
        <v>45</v>
      </c>
      <c r="B35" s="64"/>
      <c r="C35" s="64"/>
      <c r="D35" s="64"/>
      <c r="E35" s="64"/>
      <c r="F35" s="64"/>
      <c r="G35" s="64"/>
      <c r="H35" s="65">
        <f>SUM(H4:H34)</f>
        <v>0</v>
      </c>
      <c r="I35" s="19"/>
      <c r="L35" s="80"/>
      <c r="M35" s="80"/>
      <c r="N35" s="82">
        <f>IF(H35&lt;&gt;"",VALUE(H35)*24,0)</f>
        <v>0</v>
      </c>
    </row>
    <row r="36" spans="1:14" x14ac:dyDescent="0.25">
      <c r="A36" s="66" t="s">
        <v>58</v>
      </c>
      <c r="B36" s="37"/>
      <c r="C36" s="37"/>
      <c r="D36" s="37"/>
      <c r="E36" s="37"/>
      <c r="F36" s="37"/>
      <c r="G36" s="37"/>
      <c r="H36" s="67">
        <f>SUMIF(A4:A34,"DIMANCHE",H4:H34)</f>
        <v>0</v>
      </c>
      <c r="I36" s="58"/>
      <c r="J36" s="58"/>
      <c r="K36" s="58"/>
      <c r="L36" s="81"/>
      <c r="M36" s="80"/>
      <c r="N36" s="83">
        <f>SUMIF(A4:A34,"DIMANCHE",H4:H34)*24</f>
        <v>0</v>
      </c>
    </row>
    <row r="37" spans="1:14" x14ac:dyDescent="0.25">
      <c r="A37" s="66" t="s">
        <v>59</v>
      </c>
      <c r="B37" s="37"/>
      <c r="C37" s="37"/>
      <c r="D37" s="37"/>
      <c r="E37" s="37"/>
      <c r="F37" s="37"/>
      <c r="G37" s="37"/>
      <c r="H37" s="68">
        <f>SUMIF(L4:L34,1,H4:H34)</f>
        <v>0</v>
      </c>
      <c r="I37" s="58"/>
      <c r="J37" s="58"/>
      <c r="K37" s="58"/>
      <c r="L37" s="81"/>
      <c r="M37" s="80"/>
      <c r="N37" s="83">
        <f>SUMIF(L4:L34,"&gt;" &amp;0,H4:H34)*24</f>
        <v>0</v>
      </c>
    </row>
    <row r="38" spans="1:14" ht="15.75" hidden="1" customHeight="1" x14ac:dyDescent="0.25">
      <c r="A38" s="66" t="s">
        <v>60</v>
      </c>
      <c r="B38" s="37"/>
      <c r="C38" s="37"/>
      <c r="D38" s="37"/>
      <c r="E38" s="37"/>
      <c r="F38" s="37"/>
      <c r="G38" s="37"/>
      <c r="H38" s="69">
        <f>SUM(I4:I34)</f>
        <v>0</v>
      </c>
      <c r="I38" s="58"/>
      <c r="J38" s="58"/>
      <c r="K38" s="58"/>
      <c r="L38" s="81"/>
      <c r="M38" s="80"/>
      <c r="N38" s="83"/>
    </row>
    <row r="39" spans="1:14" x14ac:dyDescent="0.25">
      <c r="A39" s="70" t="s">
        <v>74</v>
      </c>
      <c r="B39" s="48"/>
      <c r="C39" s="48"/>
      <c r="D39" s="48"/>
      <c r="E39" s="48"/>
      <c r="F39" s="48"/>
      <c r="G39" s="49"/>
      <c r="H39" s="71"/>
      <c r="I39" s="58"/>
      <c r="J39" s="58"/>
      <c r="K39" s="58"/>
      <c r="L39" s="81"/>
      <c r="M39" s="80"/>
      <c r="N39" s="83"/>
    </row>
    <row r="40" spans="1:14" x14ac:dyDescent="0.25">
      <c r="A40" s="70" t="s">
        <v>75</v>
      </c>
      <c r="B40" s="48"/>
      <c r="C40" s="48"/>
      <c r="D40" s="48"/>
      <c r="E40" s="48"/>
      <c r="F40" s="48"/>
      <c r="G40" s="49"/>
      <c r="H40" s="71"/>
      <c r="I40" s="58"/>
      <c r="J40" s="58"/>
      <c r="K40" s="58"/>
      <c r="L40" s="81"/>
      <c r="M40" s="80"/>
      <c r="N40" s="83"/>
    </row>
    <row r="41" spans="1:14" x14ac:dyDescent="0.25">
      <c r="A41" s="72" t="s">
        <v>61</v>
      </c>
      <c r="B41" s="52"/>
      <c r="C41" s="52"/>
      <c r="D41" s="52"/>
      <c r="E41" s="52"/>
      <c r="F41" s="52"/>
      <c r="G41" s="53"/>
      <c r="H41" s="71">
        <f>H35+H39</f>
        <v>0</v>
      </c>
      <c r="I41" s="58"/>
      <c r="J41" s="58"/>
      <c r="K41" s="58"/>
      <c r="L41" s="81"/>
      <c r="M41" s="80"/>
      <c r="N41" s="84">
        <f>N35+N39/24</f>
        <v>0</v>
      </c>
    </row>
    <row r="42" spans="1:14" ht="16.5" thickBot="1" x14ac:dyDescent="0.3">
      <c r="A42" s="73" t="s">
        <v>62</v>
      </c>
      <c r="B42" s="74"/>
      <c r="C42" s="74"/>
      <c r="D42" s="74"/>
      <c r="E42" s="74"/>
      <c r="F42" s="74"/>
      <c r="G42" s="75"/>
      <c r="H42" s="76">
        <f>H41-H35+H39</f>
        <v>0</v>
      </c>
      <c r="I42" s="77">
        <f t="shared" ref="I42:L42" si="5">I41-I35+I39</f>
        <v>0</v>
      </c>
      <c r="J42" s="77">
        <f t="shared" si="5"/>
        <v>0</v>
      </c>
      <c r="K42" s="77">
        <f t="shared" si="5"/>
        <v>0</v>
      </c>
      <c r="L42" s="77">
        <f t="shared" si="5"/>
        <v>0</v>
      </c>
      <c r="M42" s="77">
        <f>M41-M35+M39</f>
        <v>0</v>
      </c>
      <c r="N42" s="78">
        <f>N41-N35+N39</f>
        <v>0</v>
      </c>
    </row>
    <row r="43" spans="1:14" x14ac:dyDescent="0.25">
      <c r="A43" s="20"/>
      <c r="B43" s="19"/>
      <c r="C43" s="19"/>
      <c r="D43" s="21"/>
      <c r="E43" s="21"/>
      <c r="F43" s="21"/>
      <c r="G43" s="22"/>
      <c r="H43" s="23"/>
      <c r="I43" s="19"/>
    </row>
    <row r="44" spans="1:14" x14ac:dyDescent="0.25">
      <c r="G44" s="26"/>
      <c r="H44" s="27"/>
      <c r="I44" s="19"/>
    </row>
  </sheetData>
  <mergeCells count="17">
    <mergeCell ref="A41:G41"/>
    <mergeCell ref="A42:G42"/>
    <mergeCell ref="A35:G35"/>
    <mergeCell ref="A36:G36"/>
    <mergeCell ref="A37:G37"/>
    <mergeCell ref="A38:G38"/>
    <mergeCell ref="A39:G39"/>
    <mergeCell ref="A40:G40"/>
    <mergeCell ref="A1:B1"/>
    <mergeCell ref="D1:K1"/>
    <mergeCell ref="A2:B3"/>
    <mergeCell ref="C2:C3"/>
    <mergeCell ref="D2:E2"/>
    <mergeCell ref="F2:G2"/>
    <mergeCell ref="H2:H3"/>
    <mergeCell ref="I2:I3"/>
    <mergeCell ref="K2:K3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4"/>
  <sheetViews>
    <sheetView zoomScaleNormal="100" workbookViewId="0">
      <selection activeCell="C4" sqref="C4:G34"/>
    </sheetView>
  </sheetViews>
  <sheetFormatPr baseColWidth="10" defaultColWidth="8" defaultRowHeight="15.75" x14ac:dyDescent="0.25"/>
  <cols>
    <col min="1" max="1" width="11" style="24" bestFit="1" customWidth="1"/>
    <col min="2" max="3" width="8" style="9"/>
    <col min="4" max="7" width="8" style="25"/>
    <col min="8" max="8" width="10.625" style="25" bestFit="1" customWidth="1"/>
    <col min="9" max="9" width="7.125" style="9" customWidth="1"/>
    <col min="10" max="10" width="7" style="9" customWidth="1"/>
    <col min="11" max="12" width="6.875" style="9" customWidth="1"/>
    <col min="13" max="13" width="7.875" style="9" customWidth="1"/>
    <col min="14" max="14" width="15.625" style="9" customWidth="1"/>
    <col min="16" max="16384" width="8" style="9"/>
  </cols>
  <sheetData>
    <row r="1" spans="1:16" ht="36.75" customHeight="1" x14ac:dyDescent="0.25">
      <c r="A1" s="37" t="s">
        <v>40</v>
      </c>
      <c r="B1" s="37"/>
      <c r="C1" s="29"/>
      <c r="D1" s="38"/>
      <c r="E1" s="38"/>
      <c r="F1" s="38"/>
      <c r="G1" s="38"/>
      <c r="H1" s="38"/>
      <c r="I1" s="38"/>
      <c r="J1" s="38"/>
      <c r="K1" s="38"/>
      <c r="L1" s="8" t="s">
        <v>41</v>
      </c>
      <c r="M1" s="8" t="s">
        <v>41</v>
      </c>
      <c r="N1" s="54" t="s">
        <v>77</v>
      </c>
    </row>
    <row r="2" spans="1:16" ht="15" customHeight="1" x14ac:dyDescent="0.25">
      <c r="A2" s="39">
        <v>45413</v>
      </c>
      <c r="B2" s="40"/>
      <c r="C2" s="41" t="s">
        <v>42</v>
      </c>
      <c r="D2" s="43" t="s">
        <v>43</v>
      </c>
      <c r="E2" s="43"/>
      <c r="F2" s="43" t="s">
        <v>44</v>
      </c>
      <c r="G2" s="43"/>
      <c r="H2" s="44" t="s">
        <v>45</v>
      </c>
      <c r="I2" s="46" t="s">
        <v>46</v>
      </c>
      <c r="J2" s="30"/>
      <c r="K2" s="50" t="s">
        <v>76</v>
      </c>
      <c r="L2" s="55" t="s">
        <v>47</v>
      </c>
      <c r="M2" s="18"/>
      <c r="N2" s="18"/>
    </row>
    <row r="3" spans="1:16" x14ac:dyDescent="0.25">
      <c r="A3" s="40"/>
      <c r="B3" s="40"/>
      <c r="C3" s="42"/>
      <c r="D3" s="36" t="s">
        <v>48</v>
      </c>
      <c r="E3" s="36" t="s">
        <v>49</v>
      </c>
      <c r="F3" s="36" t="s">
        <v>48</v>
      </c>
      <c r="G3" s="36" t="s">
        <v>49</v>
      </c>
      <c r="H3" s="45"/>
      <c r="I3" s="47"/>
      <c r="J3" s="12"/>
      <c r="K3" s="51"/>
      <c r="L3" s="56" t="s">
        <v>50</v>
      </c>
      <c r="M3" s="18"/>
      <c r="N3" s="18"/>
    </row>
    <row r="4" spans="1:16" x14ac:dyDescent="0.25">
      <c r="A4" s="13" t="s">
        <v>51</v>
      </c>
      <c r="B4" s="14">
        <f>A2</f>
        <v>45413</v>
      </c>
      <c r="C4" s="34"/>
      <c r="D4" s="15"/>
      <c r="E4" s="15"/>
      <c r="F4" s="15"/>
      <c r="G4" s="15"/>
      <c r="H4" s="15">
        <f>IFERROR((E4-D4)+(G4-F4),"")</f>
        <v>0</v>
      </c>
      <c r="I4" s="34"/>
      <c r="J4" s="16" t="str">
        <f t="shared" ref="J4:J30" si="0">IF(H4=0,"repos","")</f>
        <v>repos</v>
      </c>
      <c r="K4" s="17">
        <f>IF(H4="","",H4*11.72*24)</f>
        <v>0</v>
      </c>
      <c r="L4" s="57">
        <f t="shared" ref="L4:L34" si="1">IFERROR(MATCH(B4,JoursFériés,0),0)</f>
        <v>4</v>
      </c>
      <c r="M4" s="18"/>
      <c r="N4" s="18">
        <f>IFERROR(VALUE((E4-D4)+(G4-F4))*24,"")</f>
        <v>0</v>
      </c>
      <c r="P4" s="33"/>
    </row>
    <row r="5" spans="1:16" x14ac:dyDescent="0.25">
      <c r="A5" s="13" t="s">
        <v>52</v>
      </c>
      <c r="B5" s="14">
        <f t="shared" ref="B5:B34" si="2">B4+1</f>
        <v>45414</v>
      </c>
      <c r="C5" s="34"/>
      <c r="D5" s="15"/>
      <c r="E5" s="15"/>
      <c r="F5" s="15"/>
      <c r="G5" s="15"/>
      <c r="H5" s="15">
        <f t="shared" ref="H5:H34" si="3">IFERROR((E5-D5)+(G5-F5),"")</f>
        <v>0</v>
      </c>
      <c r="I5" s="34"/>
      <c r="J5" s="16" t="str">
        <f t="shared" si="0"/>
        <v>repos</v>
      </c>
      <c r="K5" s="17">
        <f t="shared" ref="K5:K34" si="4">IF(H5="","",H5*11.72*24)</f>
        <v>0</v>
      </c>
      <c r="L5" s="57">
        <f t="shared" si="1"/>
        <v>0</v>
      </c>
      <c r="M5" s="18"/>
      <c r="N5" s="18">
        <f>IFERROR(VALUE((E5-D5)+(G5-F5))*24,"")</f>
        <v>0</v>
      </c>
    </row>
    <row r="6" spans="1:16" x14ac:dyDescent="0.25">
      <c r="A6" s="13" t="s">
        <v>53</v>
      </c>
      <c r="B6" s="14">
        <f t="shared" si="2"/>
        <v>45415</v>
      </c>
      <c r="C6" s="34"/>
      <c r="D6" s="15"/>
      <c r="E6" s="15"/>
      <c r="F6" s="15"/>
      <c r="G6" s="15"/>
      <c r="H6" s="15">
        <f t="shared" si="3"/>
        <v>0</v>
      </c>
      <c r="I6" s="34"/>
      <c r="J6" s="16" t="str">
        <f t="shared" si="0"/>
        <v>repos</v>
      </c>
      <c r="K6" s="17">
        <f t="shared" si="4"/>
        <v>0</v>
      </c>
      <c r="L6" s="57">
        <f t="shared" si="1"/>
        <v>0</v>
      </c>
      <c r="M6" s="18"/>
      <c r="N6" s="18">
        <f>IFERROR(VALUE((E6-D6)+(G6-F6))*24,"")</f>
        <v>0</v>
      </c>
    </row>
    <row r="7" spans="1:16" x14ac:dyDescent="0.25">
      <c r="A7" s="13" t="s">
        <v>54</v>
      </c>
      <c r="B7" s="14">
        <f t="shared" si="2"/>
        <v>45416</v>
      </c>
      <c r="C7" s="34"/>
      <c r="D7" s="15"/>
      <c r="E7" s="15"/>
      <c r="F7" s="15"/>
      <c r="G7" s="15"/>
      <c r="H7" s="15">
        <f t="shared" si="3"/>
        <v>0</v>
      </c>
      <c r="I7" s="34"/>
      <c r="J7" s="16" t="str">
        <f t="shared" si="0"/>
        <v>repos</v>
      </c>
      <c r="K7" s="17">
        <f t="shared" si="4"/>
        <v>0</v>
      </c>
      <c r="L7" s="57">
        <f t="shared" si="1"/>
        <v>0</v>
      </c>
      <c r="M7" s="18"/>
      <c r="N7" s="18">
        <f>IFERROR(VALUE((E7-D7)+(G7-F7))*24,"")</f>
        <v>0</v>
      </c>
    </row>
    <row r="8" spans="1:16" x14ac:dyDescent="0.25">
      <c r="A8" s="13" t="s">
        <v>55</v>
      </c>
      <c r="B8" s="14">
        <f t="shared" si="2"/>
        <v>45417</v>
      </c>
      <c r="C8" s="34"/>
      <c r="D8" s="15"/>
      <c r="E8" s="15"/>
      <c r="F8" s="15"/>
      <c r="G8" s="15"/>
      <c r="H8" s="15">
        <f t="shared" si="3"/>
        <v>0</v>
      </c>
      <c r="I8" s="34"/>
      <c r="J8" s="16" t="str">
        <f t="shared" si="0"/>
        <v>repos</v>
      </c>
      <c r="K8" s="17">
        <f t="shared" si="4"/>
        <v>0</v>
      </c>
      <c r="L8" s="57">
        <f t="shared" si="1"/>
        <v>0</v>
      </c>
      <c r="M8" s="18"/>
      <c r="N8" s="18">
        <f>IFERROR(VALUE((E8-D8)+(G8-F8))*24,"")</f>
        <v>0</v>
      </c>
    </row>
    <row r="9" spans="1:16" x14ac:dyDescent="0.25">
      <c r="A9" s="13" t="s">
        <v>56</v>
      </c>
      <c r="B9" s="14">
        <f t="shared" si="2"/>
        <v>45418</v>
      </c>
      <c r="C9" s="34"/>
      <c r="D9" s="15"/>
      <c r="E9" s="15"/>
      <c r="F9" s="15"/>
      <c r="G9" s="15"/>
      <c r="H9" s="15">
        <f t="shared" si="3"/>
        <v>0</v>
      </c>
      <c r="I9" s="34"/>
      <c r="J9" s="16" t="str">
        <f t="shared" si="0"/>
        <v>repos</v>
      </c>
      <c r="K9" s="17">
        <f t="shared" si="4"/>
        <v>0</v>
      </c>
      <c r="L9" s="57">
        <f t="shared" si="1"/>
        <v>0</v>
      </c>
      <c r="M9" s="18"/>
      <c r="N9" s="18">
        <f>IFERROR(VALUE((E9-D9)+(G9-F9))*24,"")</f>
        <v>0</v>
      </c>
    </row>
    <row r="10" spans="1:16" x14ac:dyDescent="0.25">
      <c r="A10" s="13" t="s">
        <v>57</v>
      </c>
      <c r="B10" s="14">
        <f t="shared" si="2"/>
        <v>45419</v>
      </c>
      <c r="C10" s="34"/>
      <c r="D10" s="15"/>
      <c r="E10" s="15"/>
      <c r="F10" s="15"/>
      <c r="G10" s="15"/>
      <c r="H10" s="15">
        <f t="shared" si="3"/>
        <v>0</v>
      </c>
      <c r="I10" s="34"/>
      <c r="J10" s="16" t="str">
        <f t="shared" si="0"/>
        <v>repos</v>
      </c>
      <c r="K10" s="17">
        <f t="shared" si="4"/>
        <v>0</v>
      </c>
      <c r="L10" s="57">
        <f t="shared" si="1"/>
        <v>0</v>
      </c>
      <c r="M10" s="18"/>
      <c r="N10" s="18">
        <f>IFERROR(VALUE((E10-D10)+(G10-F10))*24,"")</f>
        <v>0</v>
      </c>
    </row>
    <row r="11" spans="1:16" x14ac:dyDescent="0.25">
      <c r="A11" s="13" t="s">
        <v>51</v>
      </c>
      <c r="B11" s="14">
        <f t="shared" si="2"/>
        <v>45420</v>
      </c>
      <c r="C11" s="34"/>
      <c r="D11" s="15"/>
      <c r="E11" s="15"/>
      <c r="F11" s="15"/>
      <c r="G11" s="15"/>
      <c r="H11" s="15">
        <f t="shared" si="3"/>
        <v>0</v>
      </c>
      <c r="I11" s="34"/>
      <c r="J11" s="16" t="str">
        <f t="shared" si="0"/>
        <v>repos</v>
      </c>
      <c r="K11" s="17">
        <f t="shared" si="4"/>
        <v>0</v>
      </c>
      <c r="L11" s="57">
        <f t="shared" si="1"/>
        <v>5</v>
      </c>
      <c r="M11" s="18"/>
      <c r="N11" s="18">
        <f>IFERROR(VALUE((E11-D11)+(G11-F11))*24,"")</f>
        <v>0</v>
      </c>
    </row>
    <row r="12" spans="1:16" x14ac:dyDescent="0.25">
      <c r="A12" s="13" t="s">
        <v>52</v>
      </c>
      <c r="B12" s="14">
        <f t="shared" si="2"/>
        <v>45421</v>
      </c>
      <c r="C12" s="34"/>
      <c r="D12" s="15"/>
      <c r="E12" s="15"/>
      <c r="F12" s="15"/>
      <c r="G12" s="15"/>
      <c r="H12" s="15">
        <f t="shared" si="3"/>
        <v>0</v>
      </c>
      <c r="I12" s="34"/>
      <c r="J12" s="16" t="str">
        <f t="shared" si="0"/>
        <v>repos</v>
      </c>
      <c r="K12" s="17">
        <f t="shared" si="4"/>
        <v>0</v>
      </c>
      <c r="L12" s="57">
        <f t="shared" si="1"/>
        <v>6</v>
      </c>
      <c r="M12" s="18"/>
      <c r="N12" s="18">
        <f>IFERROR(VALUE((E12-D12)+(G12-F12))*24,"")</f>
        <v>0</v>
      </c>
    </row>
    <row r="13" spans="1:16" x14ac:dyDescent="0.25">
      <c r="A13" s="13" t="s">
        <v>53</v>
      </c>
      <c r="B13" s="14">
        <f t="shared" si="2"/>
        <v>45422</v>
      </c>
      <c r="C13" s="34"/>
      <c r="D13" s="15"/>
      <c r="E13" s="15"/>
      <c r="F13" s="15"/>
      <c r="G13" s="15"/>
      <c r="H13" s="15">
        <f t="shared" si="3"/>
        <v>0</v>
      </c>
      <c r="I13" s="34"/>
      <c r="J13" s="16" t="str">
        <f t="shared" si="0"/>
        <v>repos</v>
      </c>
      <c r="K13" s="17">
        <f t="shared" si="4"/>
        <v>0</v>
      </c>
      <c r="L13" s="57">
        <f t="shared" si="1"/>
        <v>0</v>
      </c>
      <c r="M13" s="18"/>
      <c r="N13" s="18">
        <f>IFERROR(VALUE((E13-D13)+(G13-F13))*24,"")</f>
        <v>0</v>
      </c>
    </row>
    <row r="14" spans="1:16" x14ac:dyDescent="0.25">
      <c r="A14" s="13" t="s">
        <v>54</v>
      </c>
      <c r="B14" s="14">
        <f t="shared" si="2"/>
        <v>45423</v>
      </c>
      <c r="C14" s="34"/>
      <c r="D14" s="15"/>
      <c r="E14" s="15"/>
      <c r="F14" s="15"/>
      <c r="G14" s="15"/>
      <c r="H14" s="15">
        <f t="shared" si="3"/>
        <v>0</v>
      </c>
      <c r="I14" s="34"/>
      <c r="J14" s="16" t="str">
        <f t="shared" si="0"/>
        <v>repos</v>
      </c>
      <c r="K14" s="17">
        <f t="shared" si="4"/>
        <v>0</v>
      </c>
      <c r="L14" s="57">
        <f t="shared" si="1"/>
        <v>0</v>
      </c>
      <c r="M14" s="18"/>
      <c r="N14" s="18">
        <f>IFERROR(VALUE((E14-D14)+(G14-F14))*24,"")</f>
        <v>0</v>
      </c>
      <c r="P14" s="79"/>
    </row>
    <row r="15" spans="1:16" x14ac:dyDescent="0.25">
      <c r="A15" s="13" t="s">
        <v>55</v>
      </c>
      <c r="B15" s="14">
        <f t="shared" si="2"/>
        <v>45424</v>
      </c>
      <c r="C15" s="34"/>
      <c r="D15" s="15"/>
      <c r="E15" s="15"/>
      <c r="F15" s="15"/>
      <c r="G15" s="15"/>
      <c r="H15" s="15">
        <f t="shared" si="3"/>
        <v>0</v>
      </c>
      <c r="I15" s="34"/>
      <c r="J15" s="16" t="str">
        <f t="shared" si="0"/>
        <v>repos</v>
      </c>
      <c r="K15" s="17">
        <f t="shared" si="4"/>
        <v>0</v>
      </c>
      <c r="L15" s="57">
        <f t="shared" si="1"/>
        <v>0</v>
      </c>
      <c r="M15" s="18"/>
      <c r="N15" s="18">
        <f>IFERROR(VALUE((E15-D15)+(G15-F15))*24,"")</f>
        <v>0</v>
      </c>
    </row>
    <row r="16" spans="1:16" x14ac:dyDescent="0.25">
      <c r="A16" s="13" t="s">
        <v>56</v>
      </c>
      <c r="B16" s="14">
        <f t="shared" si="2"/>
        <v>45425</v>
      </c>
      <c r="C16" s="34"/>
      <c r="D16" s="15"/>
      <c r="E16" s="15"/>
      <c r="F16" s="15"/>
      <c r="G16" s="15"/>
      <c r="H16" s="15">
        <f t="shared" si="3"/>
        <v>0</v>
      </c>
      <c r="I16" s="34"/>
      <c r="J16" s="16" t="str">
        <f t="shared" si="0"/>
        <v>repos</v>
      </c>
      <c r="K16" s="17">
        <f t="shared" si="4"/>
        <v>0</v>
      </c>
      <c r="L16" s="57">
        <f t="shared" si="1"/>
        <v>0</v>
      </c>
      <c r="M16" s="18"/>
      <c r="N16" s="18">
        <f>IFERROR(VALUE((E16-D16)+(G16-F16))*24,"")</f>
        <v>0</v>
      </c>
    </row>
    <row r="17" spans="1:17" x14ac:dyDescent="0.25">
      <c r="A17" s="13" t="s">
        <v>57</v>
      </c>
      <c r="B17" s="14">
        <f t="shared" si="2"/>
        <v>45426</v>
      </c>
      <c r="C17" s="34"/>
      <c r="D17" s="15"/>
      <c r="E17" s="15"/>
      <c r="F17" s="15"/>
      <c r="G17" s="15"/>
      <c r="H17" s="15">
        <f t="shared" si="3"/>
        <v>0</v>
      </c>
      <c r="I17" s="34"/>
      <c r="J17" s="16" t="str">
        <f t="shared" si="0"/>
        <v>repos</v>
      </c>
      <c r="K17" s="17">
        <f t="shared" si="4"/>
        <v>0</v>
      </c>
      <c r="L17" s="57">
        <f t="shared" si="1"/>
        <v>0</v>
      </c>
      <c r="M17" s="18"/>
      <c r="N17" s="18">
        <f>IFERROR(VALUE((E17-D17)+(G17-F17))*24,"")</f>
        <v>0</v>
      </c>
    </row>
    <row r="18" spans="1:17" x14ac:dyDescent="0.25">
      <c r="A18" s="13" t="s">
        <v>51</v>
      </c>
      <c r="B18" s="14">
        <f t="shared" si="2"/>
        <v>45427</v>
      </c>
      <c r="C18" s="34"/>
      <c r="D18" s="15"/>
      <c r="E18" s="15"/>
      <c r="F18" s="15"/>
      <c r="G18" s="15"/>
      <c r="H18" s="15">
        <f t="shared" si="3"/>
        <v>0</v>
      </c>
      <c r="I18" s="34"/>
      <c r="J18" s="16" t="str">
        <f t="shared" si="0"/>
        <v>repos</v>
      </c>
      <c r="K18" s="17">
        <f t="shared" si="4"/>
        <v>0</v>
      </c>
      <c r="L18" s="57">
        <f t="shared" si="1"/>
        <v>0</v>
      </c>
      <c r="M18" s="18"/>
      <c r="N18" s="18">
        <f>IFERROR(VALUE((E18-D18)+(G18-F18))*24,"")</f>
        <v>0</v>
      </c>
    </row>
    <row r="19" spans="1:17" x14ac:dyDescent="0.25">
      <c r="A19" s="13" t="s">
        <v>52</v>
      </c>
      <c r="B19" s="14">
        <f t="shared" si="2"/>
        <v>45428</v>
      </c>
      <c r="C19" s="34"/>
      <c r="D19" s="15"/>
      <c r="E19" s="15"/>
      <c r="F19" s="15"/>
      <c r="G19" s="15"/>
      <c r="H19" s="15">
        <f t="shared" si="3"/>
        <v>0</v>
      </c>
      <c r="I19" s="34"/>
      <c r="J19" s="16" t="str">
        <f t="shared" si="0"/>
        <v>repos</v>
      </c>
      <c r="K19" s="17">
        <f t="shared" si="4"/>
        <v>0</v>
      </c>
      <c r="L19" s="57">
        <f t="shared" si="1"/>
        <v>0</v>
      </c>
      <c r="M19" s="18"/>
      <c r="N19" s="18">
        <f>IFERROR(VALUE((E19-D19)+(G19-F19))*24,"")</f>
        <v>0</v>
      </c>
    </row>
    <row r="20" spans="1:17" x14ac:dyDescent="0.25">
      <c r="A20" s="13" t="s">
        <v>53</v>
      </c>
      <c r="B20" s="14">
        <f t="shared" si="2"/>
        <v>45429</v>
      </c>
      <c r="C20" s="34"/>
      <c r="D20" s="15"/>
      <c r="E20" s="15"/>
      <c r="F20" s="15"/>
      <c r="G20" s="15"/>
      <c r="H20" s="15">
        <f t="shared" si="3"/>
        <v>0</v>
      </c>
      <c r="I20" s="34"/>
      <c r="J20" s="16" t="str">
        <f t="shared" si="0"/>
        <v>repos</v>
      </c>
      <c r="K20" s="17">
        <f t="shared" si="4"/>
        <v>0</v>
      </c>
      <c r="L20" s="57">
        <f t="shared" si="1"/>
        <v>0</v>
      </c>
      <c r="M20" s="18"/>
      <c r="N20" s="18">
        <f>IFERROR(VALUE((E20-D20)+(G20-F20))*24,"")</f>
        <v>0</v>
      </c>
    </row>
    <row r="21" spans="1:17" x14ac:dyDescent="0.25">
      <c r="A21" s="13" t="s">
        <v>54</v>
      </c>
      <c r="B21" s="14">
        <f t="shared" si="2"/>
        <v>45430</v>
      </c>
      <c r="C21" s="34"/>
      <c r="D21" s="15"/>
      <c r="E21" s="15"/>
      <c r="F21" s="15"/>
      <c r="G21" s="15"/>
      <c r="H21" s="15">
        <f t="shared" si="3"/>
        <v>0</v>
      </c>
      <c r="I21" s="34"/>
      <c r="J21" s="16" t="str">
        <f t="shared" si="0"/>
        <v>repos</v>
      </c>
      <c r="K21" s="17">
        <f t="shared" si="4"/>
        <v>0</v>
      </c>
      <c r="L21" s="57">
        <f t="shared" si="1"/>
        <v>0</v>
      </c>
      <c r="M21" s="18"/>
      <c r="N21" s="18">
        <f>IFERROR(VALUE((E21-D21)+(G21-F21))*24,"")</f>
        <v>0</v>
      </c>
      <c r="P21" s="35"/>
      <c r="Q21" s="35"/>
    </row>
    <row r="22" spans="1:17" x14ac:dyDescent="0.25">
      <c r="A22" s="13" t="s">
        <v>55</v>
      </c>
      <c r="B22" s="14">
        <f t="shared" si="2"/>
        <v>45431</v>
      </c>
      <c r="C22" s="34"/>
      <c r="D22" s="15"/>
      <c r="E22" s="15"/>
      <c r="F22" s="15"/>
      <c r="G22" s="15"/>
      <c r="H22" s="15">
        <f t="shared" si="3"/>
        <v>0</v>
      </c>
      <c r="I22" s="34"/>
      <c r="J22" s="16" t="str">
        <f t="shared" si="0"/>
        <v>repos</v>
      </c>
      <c r="K22" s="17">
        <f t="shared" si="4"/>
        <v>0</v>
      </c>
      <c r="L22" s="57">
        <f t="shared" si="1"/>
        <v>0</v>
      </c>
      <c r="M22" s="18"/>
      <c r="N22" s="18">
        <f>IFERROR(VALUE((E22-D22)+(G22-F22))*24,"")</f>
        <v>0</v>
      </c>
    </row>
    <row r="23" spans="1:17" x14ac:dyDescent="0.25">
      <c r="A23" s="13" t="s">
        <v>56</v>
      </c>
      <c r="B23" s="14">
        <f t="shared" si="2"/>
        <v>45432</v>
      </c>
      <c r="C23" s="34"/>
      <c r="D23" s="15"/>
      <c r="E23" s="15"/>
      <c r="F23" s="15"/>
      <c r="G23" s="15"/>
      <c r="H23" s="15">
        <f t="shared" si="3"/>
        <v>0</v>
      </c>
      <c r="I23" s="34"/>
      <c r="J23" s="16" t="str">
        <f t="shared" si="0"/>
        <v>repos</v>
      </c>
      <c r="K23" s="17">
        <f t="shared" si="4"/>
        <v>0</v>
      </c>
      <c r="L23" s="57">
        <f t="shared" si="1"/>
        <v>0</v>
      </c>
      <c r="M23" s="18"/>
      <c r="N23" s="18">
        <f>IFERROR(VALUE((E23-D23)+(G23-F23))*24,"")</f>
        <v>0</v>
      </c>
    </row>
    <row r="24" spans="1:17" x14ac:dyDescent="0.25">
      <c r="A24" s="13" t="s">
        <v>57</v>
      </c>
      <c r="B24" s="14">
        <f t="shared" si="2"/>
        <v>45433</v>
      </c>
      <c r="C24" s="34"/>
      <c r="D24" s="15"/>
      <c r="E24" s="15"/>
      <c r="F24" s="15"/>
      <c r="G24" s="15"/>
      <c r="H24" s="15">
        <f t="shared" si="3"/>
        <v>0</v>
      </c>
      <c r="I24" s="34"/>
      <c r="J24" s="16" t="str">
        <f t="shared" si="0"/>
        <v>repos</v>
      </c>
      <c r="K24" s="17">
        <f t="shared" si="4"/>
        <v>0</v>
      </c>
      <c r="L24" s="57">
        <f t="shared" si="1"/>
        <v>0</v>
      </c>
      <c r="M24" s="18"/>
      <c r="N24" s="18">
        <f>IFERROR(VALUE((E24-D24)+(G24-F24))*24,"")</f>
        <v>0</v>
      </c>
    </row>
    <row r="25" spans="1:17" x14ac:dyDescent="0.25">
      <c r="A25" s="13" t="s">
        <v>51</v>
      </c>
      <c r="B25" s="14">
        <f t="shared" si="2"/>
        <v>45434</v>
      </c>
      <c r="C25" s="34"/>
      <c r="D25" s="15"/>
      <c r="E25" s="15"/>
      <c r="F25" s="15"/>
      <c r="G25" s="15"/>
      <c r="H25" s="15">
        <f t="shared" si="3"/>
        <v>0</v>
      </c>
      <c r="I25" s="34"/>
      <c r="J25" s="16" t="str">
        <f t="shared" si="0"/>
        <v>repos</v>
      </c>
      <c r="K25" s="17">
        <f t="shared" si="4"/>
        <v>0</v>
      </c>
      <c r="L25" s="57">
        <f t="shared" si="1"/>
        <v>0</v>
      </c>
      <c r="M25" s="18"/>
      <c r="N25" s="18">
        <f>IFERROR(VALUE((E25-D25)+(G25-F25))*24,"")</f>
        <v>0</v>
      </c>
    </row>
    <row r="26" spans="1:17" x14ac:dyDescent="0.25">
      <c r="A26" s="13" t="s">
        <v>52</v>
      </c>
      <c r="B26" s="14">
        <f t="shared" si="2"/>
        <v>45435</v>
      </c>
      <c r="C26" s="34"/>
      <c r="D26" s="15"/>
      <c r="E26" s="15"/>
      <c r="F26" s="15"/>
      <c r="G26" s="15"/>
      <c r="H26" s="15">
        <f t="shared" si="3"/>
        <v>0</v>
      </c>
      <c r="I26" s="34"/>
      <c r="J26" s="16" t="str">
        <f t="shared" si="0"/>
        <v>repos</v>
      </c>
      <c r="K26" s="17">
        <f t="shared" si="4"/>
        <v>0</v>
      </c>
      <c r="L26" s="57">
        <f t="shared" si="1"/>
        <v>0</v>
      </c>
      <c r="M26" s="18"/>
      <c r="N26" s="18">
        <f>IFERROR(VALUE((E26-D26)+(G26-F26))*24,"")</f>
        <v>0</v>
      </c>
    </row>
    <row r="27" spans="1:17" x14ac:dyDescent="0.25">
      <c r="A27" s="13" t="s">
        <v>53</v>
      </c>
      <c r="B27" s="14">
        <f t="shared" si="2"/>
        <v>45436</v>
      </c>
      <c r="C27" s="34"/>
      <c r="D27" s="15"/>
      <c r="E27" s="15"/>
      <c r="F27" s="15"/>
      <c r="G27" s="15"/>
      <c r="H27" s="15">
        <f t="shared" si="3"/>
        <v>0</v>
      </c>
      <c r="I27" s="34"/>
      <c r="J27" s="16" t="str">
        <f t="shared" si="0"/>
        <v>repos</v>
      </c>
      <c r="K27" s="17">
        <f t="shared" si="4"/>
        <v>0</v>
      </c>
      <c r="L27" s="57">
        <f t="shared" si="1"/>
        <v>0</v>
      </c>
      <c r="M27" s="18"/>
      <c r="N27" s="18">
        <f>IFERROR(VALUE((E27-D27)+(G27-F27))*24,"")</f>
        <v>0</v>
      </c>
    </row>
    <row r="28" spans="1:17" x14ac:dyDescent="0.25">
      <c r="A28" s="13" t="s">
        <v>54</v>
      </c>
      <c r="B28" s="14">
        <f t="shared" si="2"/>
        <v>45437</v>
      </c>
      <c r="C28" s="34"/>
      <c r="D28" s="15"/>
      <c r="E28" s="15"/>
      <c r="F28" s="15"/>
      <c r="G28" s="15"/>
      <c r="H28" s="15">
        <f t="shared" si="3"/>
        <v>0</v>
      </c>
      <c r="I28" s="34"/>
      <c r="J28" s="16" t="str">
        <f t="shared" si="0"/>
        <v>repos</v>
      </c>
      <c r="K28" s="17">
        <f t="shared" si="4"/>
        <v>0</v>
      </c>
      <c r="L28" s="57">
        <f t="shared" si="1"/>
        <v>0</v>
      </c>
      <c r="M28" s="18"/>
      <c r="N28" s="18">
        <f>IFERROR(VALUE((E28-D28)+(G28-F28))*24,"")</f>
        <v>0</v>
      </c>
    </row>
    <row r="29" spans="1:17" x14ac:dyDescent="0.25">
      <c r="A29" s="13" t="s">
        <v>55</v>
      </c>
      <c r="B29" s="14">
        <f t="shared" si="2"/>
        <v>45438</v>
      </c>
      <c r="C29" s="34"/>
      <c r="D29" s="15"/>
      <c r="E29" s="15"/>
      <c r="F29" s="15"/>
      <c r="G29" s="15"/>
      <c r="H29" s="15">
        <f t="shared" si="3"/>
        <v>0</v>
      </c>
      <c r="I29" s="34"/>
      <c r="J29" s="16" t="str">
        <f t="shared" si="0"/>
        <v>repos</v>
      </c>
      <c r="K29" s="17">
        <f t="shared" si="4"/>
        <v>0</v>
      </c>
      <c r="L29" s="57">
        <f t="shared" si="1"/>
        <v>0</v>
      </c>
      <c r="M29" s="18"/>
      <c r="N29" s="18">
        <f>IFERROR(VALUE((E29-D29)+(G29-F29))*24,"")</f>
        <v>0</v>
      </c>
    </row>
    <row r="30" spans="1:17" x14ac:dyDescent="0.25">
      <c r="A30" s="13" t="s">
        <v>56</v>
      </c>
      <c r="B30" s="14">
        <f t="shared" si="2"/>
        <v>45439</v>
      </c>
      <c r="C30" s="34"/>
      <c r="D30" s="15"/>
      <c r="E30" s="15"/>
      <c r="F30" s="15"/>
      <c r="G30" s="15"/>
      <c r="H30" s="15">
        <f t="shared" si="3"/>
        <v>0</v>
      </c>
      <c r="I30" s="34"/>
      <c r="J30" s="16" t="str">
        <f t="shared" si="0"/>
        <v>repos</v>
      </c>
      <c r="K30" s="17">
        <f t="shared" si="4"/>
        <v>0</v>
      </c>
      <c r="L30" s="57">
        <f t="shared" si="1"/>
        <v>0</v>
      </c>
      <c r="M30" s="18"/>
      <c r="N30" s="18">
        <f>IFERROR(VALUE((E30-D30)+(G30-F30))*24,"")</f>
        <v>0</v>
      </c>
    </row>
    <row r="31" spans="1:17" x14ac:dyDescent="0.25">
      <c r="A31" s="13" t="s">
        <v>57</v>
      </c>
      <c r="B31" s="14">
        <f t="shared" si="2"/>
        <v>45440</v>
      </c>
      <c r="C31" s="34"/>
      <c r="D31" s="15"/>
      <c r="E31" s="15"/>
      <c r="F31" s="15"/>
      <c r="G31" s="15"/>
      <c r="H31" s="15">
        <f t="shared" si="3"/>
        <v>0</v>
      </c>
      <c r="I31" s="34"/>
      <c r="J31" s="16" t="str">
        <f>IF(H31=0,"repos","")</f>
        <v>repos</v>
      </c>
      <c r="K31" s="17">
        <f t="shared" si="4"/>
        <v>0</v>
      </c>
      <c r="L31" s="57">
        <f t="shared" si="1"/>
        <v>0</v>
      </c>
      <c r="M31" s="18"/>
      <c r="N31" s="18">
        <f>IFERROR(VALUE((E31-D31)+(G31-F31))*24,"")</f>
        <v>0</v>
      </c>
    </row>
    <row r="32" spans="1:17" x14ac:dyDescent="0.25">
      <c r="A32" s="13" t="s">
        <v>51</v>
      </c>
      <c r="B32" s="14">
        <f t="shared" si="2"/>
        <v>45441</v>
      </c>
      <c r="C32" s="34"/>
      <c r="D32" s="15"/>
      <c r="E32" s="15"/>
      <c r="F32" s="15"/>
      <c r="G32" s="15"/>
      <c r="H32" s="15">
        <f t="shared" si="3"/>
        <v>0</v>
      </c>
      <c r="I32" s="34"/>
      <c r="J32" s="16" t="str">
        <f>IF(H32=0,"repos","")</f>
        <v>repos</v>
      </c>
      <c r="K32" s="17">
        <f t="shared" si="4"/>
        <v>0</v>
      </c>
      <c r="L32" s="57">
        <f t="shared" si="1"/>
        <v>0</v>
      </c>
      <c r="M32" s="18"/>
      <c r="N32" s="18">
        <f>IFERROR(VALUE((E32-D32)+(G32-F32))*24,"")</f>
        <v>0</v>
      </c>
    </row>
    <row r="33" spans="1:14" x14ac:dyDescent="0.25">
      <c r="A33" s="13" t="s">
        <v>52</v>
      </c>
      <c r="B33" s="14">
        <f t="shared" si="2"/>
        <v>45442</v>
      </c>
      <c r="C33" s="34"/>
      <c r="D33" s="15"/>
      <c r="E33" s="15"/>
      <c r="F33" s="15"/>
      <c r="G33" s="15"/>
      <c r="H33" s="15">
        <f t="shared" si="3"/>
        <v>0</v>
      </c>
      <c r="I33" s="34"/>
      <c r="J33" s="16" t="str">
        <f>IF(H33=0,"repos","")</f>
        <v>repos</v>
      </c>
      <c r="K33" s="17">
        <f t="shared" si="4"/>
        <v>0</v>
      </c>
      <c r="L33" s="57">
        <f t="shared" si="1"/>
        <v>0</v>
      </c>
      <c r="M33" s="18"/>
      <c r="N33" s="18">
        <f>IFERROR(VALUE((E33-D33)+(G33-F33))*24,"")</f>
        <v>0</v>
      </c>
    </row>
    <row r="34" spans="1:14" ht="16.5" thickBot="1" x14ac:dyDescent="0.3">
      <c r="A34" s="59" t="s">
        <v>53</v>
      </c>
      <c r="B34" s="60">
        <f t="shared" si="2"/>
        <v>45443</v>
      </c>
      <c r="C34" s="61"/>
      <c r="D34" s="62"/>
      <c r="E34" s="62"/>
      <c r="F34" s="62"/>
      <c r="G34" s="62"/>
      <c r="H34" s="62">
        <f t="shared" si="3"/>
        <v>0</v>
      </c>
      <c r="I34" s="34"/>
      <c r="J34" s="16" t="str">
        <f>IF(H34=0,"repos","")</f>
        <v>repos</v>
      </c>
      <c r="K34" s="17">
        <f t="shared" si="4"/>
        <v>0</v>
      </c>
      <c r="L34" s="56">
        <f t="shared" si="1"/>
        <v>0</v>
      </c>
      <c r="M34" s="10"/>
      <c r="N34" s="18">
        <f>IFERROR(VALUE((E34-D34)+(G34-F34))*24,"")</f>
        <v>0</v>
      </c>
    </row>
    <row r="35" spans="1:14" x14ac:dyDescent="0.25">
      <c r="A35" s="63" t="s">
        <v>45</v>
      </c>
      <c r="B35" s="64"/>
      <c r="C35" s="64"/>
      <c r="D35" s="64"/>
      <c r="E35" s="64"/>
      <c r="F35" s="64"/>
      <c r="G35" s="64"/>
      <c r="H35" s="65">
        <f>SUM(H4:H34)</f>
        <v>0</v>
      </c>
      <c r="I35" s="19"/>
      <c r="L35" s="80"/>
      <c r="M35" s="80"/>
      <c r="N35" s="82">
        <f>IF(H35&lt;&gt;"",VALUE(H35)*24,0)</f>
        <v>0</v>
      </c>
    </row>
    <row r="36" spans="1:14" x14ac:dyDescent="0.25">
      <c r="A36" s="66" t="s">
        <v>58</v>
      </c>
      <c r="B36" s="37"/>
      <c r="C36" s="37"/>
      <c r="D36" s="37"/>
      <c r="E36" s="37"/>
      <c r="F36" s="37"/>
      <c r="G36" s="37"/>
      <c r="H36" s="67">
        <f>SUMIF(A4:A34,"DIMANCHE",H4:H34)</f>
        <v>0</v>
      </c>
      <c r="I36" s="58"/>
      <c r="J36" s="58"/>
      <c r="K36" s="58"/>
      <c r="L36" s="81"/>
      <c r="M36" s="80"/>
      <c r="N36" s="83">
        <f>SUMIF(A4:A34,"DIMANCHE",H4:H34)*24</f>
        <v>0</v>
      </c>
    </row>
    <row r="37" spans="1:14" x14ac:dyDescent="0.25">
      <c r="A37" s="66" t="s">
        <v>59</v>
      </c>
      <c r="B37" s="37"/>
      <c r="C37" s="37"/>
      <c r="D37" s="37"/>
      <c r="E37" s="37"/>
      <c r="F37" s="37"/>
      <c r="G37" s="37"/>
      <c r="H37" s="68">
        <f>SUMIF(L4:L34,1,H4:H34)</f>
        <v>0</v>
      </c>
      <c r="I37" s="58"/>
      <c r="J37" s="58"/>
      <c r="K37" s="58"/>
      <c r="L37" s="81"/>
      <c r="M37" s="80"/>
      <c r="N37" s="83">
        <f>SUMIF(L4:L34,"&gt;" &amp;0,H4:H34)*24</f>
        <v>0</v>
      </c>
    </row>
    <row r="38" spans="1:14" ht="15.75" hidden="1" customHeight="1" x14ac:dyDescent="0.25">
      <c r="A38" s="66" t="s">
        <v>60</v>
      </c>
      <c r="B38" s="37"/>
      <c r="C38" s="37"/>
      <c r="D38" s="37"/>
      <c r="E38" s="37"/>
      <c r="F38" s="37"/>
      <c r="G38" s="37"/>
      <c r="H38" s="69">
        <f>SUM(I4:I34)</f>
        <v>0</v>
      </c>
      <c r="I38" s="58"/>
      <c r="J38" s="58"/>
      <c r="K38" s="58"/>
      <c r="L38" s="81"/>
      <c r="M38" s="80"/>
      <c r="N38" s="83"/>
    </row>
    <row r="39" spans="1:14" x14ac:dyDescent="0.25">
      <c r="A39" s="70" t="s">
        <v>74</v>
      </c>
      <c r="B39" s="48"/>
      <c r="C39" s="48"/>
      <c r="D39" s="48"/>
      <c r="E39" s="48"/>
      <c r="F39" s="48"/>
      <c r="G39" s="49"/>
      <c r="H39" s="71"/>
      <c r="I39" s="58"/>
      <c r="J39" s="58"/>
      <c r="K39" s="58"/>
      <c r="L39" s="81"/>
      <c r="M39" s="80"/>
      <c r="N39" s="83"/>
    </row>
    <row r="40" spans="1:14" x14ac:dyDescent="0.25">
      <c r="A40" s="70" t="s">
        <v>75</v>
      </c>
      <c r="B40" s="48"/>
      <c r="C40" s="48"/>
      <c r="D40" s="48"/>
      <c r="E40" s="48"/>
      <c r="F40" s="48"/>
      <c r="G40" s="49"/>
      <c r="H40" s="71"/>
      <c r="I40" s="58"/>
      <c r="J40" s="58"/>
      <c r="K40" s="58"/>
      <c r="L40" s="81"/>
      <c r="M40" s="80"/>
      <c r="N40" s="83"/>
    </row>
    <row r="41" spans="1:14" x14ac:dyDescent="0.25">
      <c r="A41" s="72" t="s">
        <v>61</v>
      </c>
      <c r="B41" s="52"/>
      <c r="C41" s="52"/>
      <c r="D41" s="52"/>
      <c r="E41" s="52"/>
      <c r="F41" s="52"/>
      <c r="G41" s="53"/>
      <c r="H41" s="71">
        <f>H35+H39</f>
        <v>0</v>
      </c>
      <c r="I41" s="58"/>
      <c r="J41" s="58"/>
      <c r="K41" s="58"/>
      <c r="L41" s="81"/>
      <c r="M41" s="80"/>
      <c r="N41" s="84">
        <f>N35+N39/24</f>
        <v>0</v>
      </c>
    </row>
    <row r="42" spans="1:14" ht="16.5" thickBot="1" x14ac:dyDescent="0.3">
      <c r="A42" s="73" t="s">
        <v>62</v>
      </c>
      <c r="B42" s="74"/>
      <c r="C42" s="74"/>
      <c r="D42" s="74"/>
      <c r="E42" s="74"/>
      <c r="F42" s="74"/>
      <c r="G42" s="75"/>
      <c r="H42" s="76">
        <f>H41-H35+H39</f>
        <v>0</v>
      </c>
      <c r="I42" s="77">
        <f t="shared" ref="I42:L42" si="5">I41-I35+I39</f>
        <v>0</v>
      </c>
      <c r="J42" s="77">
        <f t="shared" si="5"/>
        <v>0</v>
      </c>
      <c r="K42" s="77">
        <f t="shared" si="5"/>
        <v>0</v>
      </c>
      <c r="L42" s="77">
        <f t="shared" si="5"/>
        <v>0</v>
      </c>
      <c r="M42" s="77">
        <f>M41-M35+M39</f>
        <v>0</v>
      </c>
      <c r="N42" s="78">
        <f>N41-N35+N39</f>
        <v>0</v>
      </c>
    </row>
    <row r="43" spans="1:14" x14ac:dyDescent="0.25">
      <c r="A43" s="20"/>
      <c r="B43" s="19"/>
      <c r="C43" s="19"/>
      <c r="D43" s="21"/>
      <c r="E43" s="21"/>
      <c r="F43" s="21"/>
      <c r="G43" s="22"/>
      <c r="H43" s="23"/>
      <c r="I43" s="19"/>
    </row>
    <row r="44" spans="1:14" x14ac:dyDescent="0.25">
      <c r="G44" s="26"/>
      <c r="H44" s="27"/>
      <c r="I44" s="19"/>
    </row>
  </sheetData>
  <mergeCells count="17">
    <mergeCell ref="A41:G41"/>
    <mergeCell ref="A42:G42"/>
    <mergeCell ref="A35:G35"/>
    <mergeCell ref="A36:G36"/>
    <mergeCell ref="A37:G37"/>
    <mergeCell ref="A38:G38"/>
    <mergeCell ref="A39:G39"/>
    <mergeCell ref="A40:G40"/>
    <mergeCell ref="A1:B1"/>
    <mergeCell ref="D1:K1"/>
    <mergeCell ref="A2:B3"/>
    <mergeCell ref="C2:C3"/>
    <mergeCell ref="D2:E2"/>
    <mergeCell ref="F2:G2"/>
    <mergeCell ref="H2:H3"/>
    <mergeCell ref="I2:I3"/>
    <mergeCell ref="K2:K3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4"/>
  <sheetViews>
    <sheetView zoomScaleNormal="100" workbookViewId="0">
      <selection activeCell="C4" sqref="C4:G34"/>
    </sheetView>
  </sheetViews>
  <sheetFormatPr baseColWidth="10" defaultColWidth="8" defaultRowHeight="15.75" x14ac:dyDescent="0.25"/>
  <cols>
    <col min="1" max="1" width="11" style="24" bestFit="1" customWidth="1"/>
    <col min="2" max="3" width="8" style="9"/>
    <col min="4" max="7" width="8" style="25"/>
    <col min="8" max="8" width="10.625" style="25" bestFit="1" customWidth="1"/>
    <col min="9" max="9" width="7.125" style="9" customWidth="1"/>
    <col min="10" max="10" width="7" style="9" customWidth="1"/>
    <col min="11" max="12" width="6.875" style="9" customWidth="1"/>
    <col min="13" max="13" width="7.875" style="9" customWidth="1"/>
    <col min="14" max="14" width="15.625" style="9" customWidth="1"/>
    <col min="16" max="16384" width="8" style="9"/>
  </cols>
  <sheetData>
    <row r="1" spans="1:16" ht="36.75" customHeight="1" x14ac:dyDescent="0.25">
      <c r="A1" s="37" t="s">
        <v>40</v>
      </c>
      <c r="B1" s="37"/>
      <c r="C1" s="29"/>
      <c r="D1" s="38"/>
      <c r="E1" s="38"/>
      <c r="F1" s="38"/>
      <c r="G1" s="38"/>
      <c r="H1" s="38"/>
      <c r="I1" s="38"/>
      <c r="J1" s="38"/>
      <c r="K1" s="38"/>
      <c r="L1" s="8" t="s">
        <v>41</v>
      </c>
      <c r="M1" s="8" t="s">
        <v>41</v>
      </c>
      <c r="N1" s="54" t="s">
        <v>77</v>
      </c>
    </row>
    <row r="2" spans="1:16" ht="15" customHeight="1" x14ac:dyDescent="0.25">
      <c r="A2" s="39">
        <v>45444</v>
      </c>
      <c r="B2" s="40"/>
      <c r="C2" s="41" t="s">
        <v>42</v>
      </c>
      <c r="D2" s="43" t="s">
        <v>43</v>
      </c>
      <c r="E2" s="43"/>
      <c r="F2" s="43" t="s">
        <v>44</v>
      </c>
      <c r="G2" s="43"/>
      <c r="H2" s="44" t="s">
        <v>45</v>
      </c>
      <c r="I2" s="46" t="s">
        <v>46</v>
      </c>
      <c r="J2" s="30"/>
      <c r="K2" s="50" t="s">
        <v>76</v>
      </c>
      <c r="L2" s="55" t="s">
        <v>47</v>
      </c>
      <c r="M2" s="18"/>
      <c r="N2" s="18"/>
    </row>
    <row r="3" spans="1:16" x14ac:dyDescent="0.25">
      <c r="A3" s="40"/>
      <c r="B3" s="40"/>
      <c r="C3" s="42"/>
      <c r="D3" s="36" t="s">
        <v>48</v>
      </c>
      <c r="E3" s="36" t="s">
        <v>49</v>
      </c>
      <c r="F3" s="36" t="s">
        <v>48</v>
      </c>
      <c r="G3" s="36" t="s">
        <v>49</v>
      </c>
      <c r="H3" s="45"/>
      <c r="I3" s="47"/>
      <c r="J3" s="12"/>
      <c r="K3" s="51"/>
      <c r="L3" s="56" t="s">
        <v>50</v>
      </c>
      <c r="M3" s="18"/>
      <c r="N3" s="18"/>
    </row>
    <row r="4" spans="1:16" x14ac:dyDescent="0.25">
      <c r="A4" s="13" t="s">
        <v>51</v>
      </c>
      <c r="B4" s="14">
        <f>A2</f>
        <v>45444</v>
      </c>
      <c r="C4" s="34"/>
      <c r="D4" s="15"/>
      <c r="E4" s="15"/>
      <c r="F4" s="15"/>
      <c r="G4" s="15"/>
      <c r="H4" s="15">
        <f>IFERROR((E4-D4)+(G4-F4),"")</f>
        <v>0</v>
      </c>
      <c r="I4" s="34"/>
      <c r="J4" s="16" t="str">
        <f t="shared" ref="J4:J30" si="0">IF(H4=0,"repos","")</f>
        <v>repos</v>
      </c>
      <c r="K4" s="17">
        <f>IF(H4="","",H4*11.72*24)</f>
        <v>0</v>
      </c>
      <c r="L4" s="57">
        <f t="shared" ref="L4:L34" si="1">IFERROR(MATCH(B4,JoursFériés,0),0)</f>
        <v>0</v>
      </c>
      <c r="M4" s="18"/>
      <c r="N4" s="18">
        <f>IFERROR(VALUE((E4-D4)+(G4-F4))*24,"")</f>
        <v>0</v>
      </c>
      <c r="P4" s="33"/>
    </row>
    <row r="5" spans="1:16" x14ac:dyDescent="0.25">
      <c r="A5" s="13" t="s">
        <v>52</v>
      </c>
      <c r="B5" s="14">
        <f t="shared" ref="B5:B34" si="2">B4+1</f>
        <v>45445</v>
      </c>
      <c r="C5" s="34"/>
      <c r="D5" s="15"/>
      <c r="E5" s="15"/>
      <c r="F5" s="15"/>
      <c r="G5" s="15"/>
      <c r="H5" s="15">
        <f t="shared" ref="H5:H34" si="3">IFERROR((E5-D5)+(G5-F5),"")</f>
        <v>0</v>
      </c>
      <c r="I5" s="34"/>
      <c r="J5" s="16" t="str">
        <f t="shared" si="0"/>
        <v>repos</v>
      </c>
      <c r="K5" s="17">
        <f t="shared" ref="K5:K34" si="4">IF(H5="","",H5*11.72*24)</f>
        <v>0</v>
      </c>
      <c r="L5" s="57">
        <f t="shared" si="1"/>
        <v>0</v>
      </c>
      <c r="M5" s="18"/>
      <c r="N5" s="18">
        <f>IFERROR(VALUE((E5-D5)+(G5-F5))*24,"")</f>
        <v>0</v>
      </c>
    </row>
    <row r="6" spans="1:16" x14ac:dyDescent="0.25">
      <c r="A6" s="13" t="s">
        <v>53</v>
      </c>
      <c r="B6" s="14">
        <f t="shared" si="2"/>
        <v>45446</v>
      </c>
      <c r="C6" s="34"/>
      <c r="D6" s="15"/>
      <c r="E6" s="15"/>
      <c r="F6" s="15"/>
      <c r="G6" s="15"/>
      <c r="H6" s="15">
        <f t="shared" si="3"/>
        <v>0</v>
      </c>
      <c r="I6" s="34"/>
      <c r="J6" s="16" t="str">
        <f t="shared" si="0"/>
        <v>repos</v>
      </c>
      <c r="K6" s="17">
        <f t="shared" si="4"/>
        <v>0</v>
      </c>
      <c r="L6" s="57">
        <f t="shared" si="1"/>
        <v>0</v>
      </c>
      <c r="M6" s="18"/>
      <c r="N6" s="18">
        <f>IFERROR(VALUE((E6-D6)+(G6-F6))*24,"")</f>
        <v>0</v>
      </c>
    </row>
    <row r="7" spans="1:16" x14ac:dyDescent="0.25">
      <c r="A7" s="13" t="s">
        <v>54</v>
      </c>
      <c r="B7" s="14">
        <f t="shared" si="2"/>
        <v>45447</v>
      </c>
      <c r="C7" s="34"/>
      <c r="D7" s="15"/>
      <c r="E7" s="15"/>
      <c r="F7" s="15"/>
      <c r="G7" s="15"/>
      <c r="H7" s="15">
        <f t="shared" si="3"/>
        <v>0</v>
      </c>
      <c r="I7" s="34"/>
      <c r="J7" s="16" t="str">
        <f t="shared" si="0"/>
        <v>repos</v>
      </c>
      <c r="K7" s="17">
        <f t="shared" si="4"/>
        <v>0</v>
      </c>
      <c r="L7" s="57">
        <f t="shared" si="1"/>
        <v>0</v>
      </c>
      <c r="M7" s="18"/>
      <c r="N7" s="18">
        <f>IFERROR(VALUE((E7-D7)+(G7-F7))*24,"")</f>
        <v>0</v>
      </c>
    </row>
    <row r="8" spans="1:16" x14ac:dyDescent="0.25">
      <c r="A8" s="13" t="s">
        <v>55</v>
      </c>
      <c r="B8" s="14">
        <f t="shared" si="2"/>
        <v>45448</v>
      </c>
      <c r="C8" s="34"/>
      <c r="D8" s="15"/>
      <c r="E8" s="15"/>
      <c r="F8" s="15"/>
      <c r="G8" s="15"/>
      <c r="H8" s="15">
        <f t="shared" si="3"/>
        <v>0</v>
      </c>
      <c r="I8" s="34"/>
      <c r="J8" s="16" t="str">
        <f t="shared" si="0"/>
        <v>repos</v>
      </c>
      <c r="K8" s="17">
        <f t="shared" si="4"/>
        <v>0</v>
      </c>
      <c r="L8" s="57">
        <f t="shared" si="1"/>
        <v>0</v>
      </c>
      <c r="M8" s="18"/>
      <c r="N8" s="18">
        <f>IFERROR(VALUE((E8-D8)+(G8-F8))*24,"")</f>
        <v>0</v>
      </c>
    </row>
    <row r="9" spans="1:16" x14ac:dyDescent="0.25">
      <c r="A9" s="13" t="s">
        <v>56</v>
      </c>
      <c r="B9" s="14">
        <f t="shared" si="2"/>
        <v>45449</v>
      </c>
      <c r="C9" s="34"/>
      <c r="D9" s="15"/>
      <c r="E9" s="15"/>
      <c r="F9" s="15"/>
      <c r="G9" s="15"/>
      <c r="H9" s="15">
        <f t="shared" si="3"/>
        <v>0</v>
      </c>
      <c r="I9" s="34"/>
      <c r="J9" s="16" t="str">
        <f t="shared" si="0"/>
        <v>repos</v>
      </c>
      <c r="K9" s="17">
        <f t="shared" si="4"/>
        <v>0</v>
      </c>
      <c r="L9" s="57">
        <f t="shared" si="1"/>
        <v>0</v>
      </c>
      <c r="M9" s="18"/>
      <c r="N9" s="18">
        <f>IFERROR(VALUE((E9-D9)+(G9-F9))*24,"")</f>
        <v>0</v>
      </c>
    </row>
    <row r="10" spans="1:16" x14ac:dyDescent="0.25">
      <c r="A10" s="13" t="s">
        <v>57</v>
      </c>
      <c r="B10" s="14">
        <f t="shared" si="2"/>
        <v>45450</v>
      </c>
      <c r="C10" s="34"/>
      <c r="D10" s="15"/>
      <c r="E10" s="15"/>
      <c r="F10" s="15"/>
      <c r="G10" s="15"/>
      <c r="H10" s="15">
        <f t="shared" si="3"/>
        <v>0</v>
      </c>
      <c r="I10" s="34"/>
      <c r="J10" s="16" t="str">
        <f t="shared" si="0"/>
        <v>repos</v>
      </c>
      <c r="K10" s="17">
        <f t="shared" si="4"/>
        <v>0</v>
      </c>
      <c r="L10" s="57">
        <f t="shared" si="1"/>
        <v>0</v>
      </c>
      <c r="M10" s="18"/>
      <c r="N10" s="18">
        <f>IFERROR(VALUE((E10-D10)+(G10-F10))*24,"")</f>
        <v>0</v>
      </c>
    </row>
    <row r="11" spans="1:16" x14ac:dyDescent="0.25">
      <c r="A11" s="13" t="s">
        <v>51</v>
      </c>
      <c r="B11" s="14">
        <f t="shared" si="2"/>
        <v>45451</v>
      </c>
      <c r="C11" s="34"/>
      <c r="D11" s="15"/>
      <c r="E11" s="15"/>
      <c r="F11" s="15"/>
      <c r="G11" s="15"/>
      <c r="H11" s="15">
        <f t="shared" si="3"/>
        <v>0</v>
      </c>
      <c r="I11" s="34"/>
      <c r="J11" s="16" t="str">
        <f t="shared" si="0"/>
        <v>repos</v>
      </c>
      <c r="K11" s="17">
        <f t="shared" si="4"/>
        <v>0</v>
      </c>
      <c r="L11" s="57">
        <f t="shared" si="1"/>
        <v>0</v>
      </c>
      <c r="M11" s="18"/>
      <c r="N11" s="18">
        <f>IFERROR(VALUE((E11-D11)+(G11-F11))*24,"")</f>
        <v>0</v>
      </c>
    </row>
    <row r="12" spans="1:16" x14ac:dyDescent="0.25">
      <c r="A12" s="13" t="s">
        <v>52</v>
      </c>
      <c r="B12" s="14">
        <f t="shared" si="2"/>
        <v>45452</v>
      </c>
      <c r="C12" s="34"/>
      <c r="D12" s="15"/>
      <c r="E12" s="15"/>
      <c r="F12" s="15"/>
      <c r="G12" s="15"/>
      <c r="H12" s="15">
        <f t="shared" si="3"/>
        <v>0</v>
      </c>
      <c r="I12" s="34"/>
      <c r="J12" s="16" t="str">
        <f t="shared" si="0"/>
        <v>repos</v>
      </c>
      <c r="K12" s="17">
        <f t="shared" si="4"/>
        <v>0</v>
      </c>
      <c r="L12" s="57">
        <f t="shared" si="1"/>
        <v>0</v>
      </c>
      <c r="M12" s="18"/>
      <c r="N12" s="18">
        <f>IFERROR(VALUE((E12-D12)+(G12-F12))*24,"")</f>
        <v>0</v>
      </c>
    </row>
    <row r="13" spans="1:16" x14ac:dyDescent="0.25">
      <c r="A13" s="13" t="s">
        <v>53</v>
      </c>
      <c r="B13" s="14">
        <f t="shared" si="2"/>
        <v>45453</v>
      </c>
      <c r="C13" s="34"/>
      <c r="D13" s="15"/>
      <c r="E13" s="15"/>
      <c r="F13" s="15"/>
      <c r="G13" s="15"/>
      <c r="H13" s="15">
        <f t="shared" si="3"/>
        <v>0</v>
      </c>
      <c r="I13" s="34"/>
      <c r="J13" s="16" t="str">
        <f t="shared" si="0"/>
        <v>repos</v>
      </c>
      <c r="K13" s="17">
        <f t="shared" si="4"/>
        <v>0</v>
      </c>
      <c r="L13" s="57">
        <f t="shared" si="1"/>
        <v>0</v>
      </c>
      <c r="M13" s="18"/>
      <c r="N13" s="18">
        <f>IFERROR(VALUE((E13-D13)+(G13-F13))*24,"")</f>
        <v>0</v>
      </c>
    </row>
    <row r="14" spans="1:16" x14ac:dyDescent="0.25">
      <c r="A14" s="13" t="s">
        <v>54</v>
      </c>
      <c r="B14" s="14">
        <f t="shared" si="2"/>
        <v>45454</v>
      </c>
      <c r="C14" s="34"/>
      <c r="D14" s="15"/>
      <c r="E14" s="15"/>
      <c r="F14" s="15"/>
      <c r="G14" s="15"/>
      <c r="H14" s="15">
        <f t="shared" si="3"/>
        <v>0</v>
      </c>
      <c r="I14" s="34"/>
      <c r="J14" s="16" t="str">
        <f t="shared" si="0"/>
        <v>repos</v>
      </c>
      <c r="K14" s="17">
        <f t="shared" si="4"/>
        <v>0</v>
      </c>
      <c r="L14" s="57">
        <f t="shared" si="1"/>
        <v>0</v>
      </c>
      <c r="M14" s="18"/>
      <c r="N14" s="18">
        <f>IFERROR(VALUE((E14-D14)+(G14-F14))*24,"")</f>
        <v>0</v>
      </c>
      <c r="P14" s="79"/>
    </row>
    <row r="15" spans="1:16" x14ac:dyDescent="0.25">
      <c r="A15" s="13" t="s">
        <v>55</v>
      </c>
      <c r="B15" s="14">
        <f t="shared" si="2"/>
        <v>45455</v>
      </c>
      <c r="C15" s="34"/>
      <c r="D15" s="15"/>
      <c r="E15" s="15"/>
      <c r="F15" s="15"/>
      <c r="G15" s="15"/>
      <c r="H15" s="15">
        <f t="shared" si="3"/>
        <v>0</v>
      </c>
      <c r="I15" s="34"/>
      <c r="J15" s="16" t="str">
        <f t="shared" si="0"/>
        <v>repos</v>
      </c>
      <c r="K15" s="17">
        <f t="shared" si="4"/>
        <v>0</v>
      </c>
      <c r="L15" s="57">
        <f t="shared" si="1"/>
        <v>0</v>
      </c>
      <c r="M15" s="18"/>
      <c r="N15" s="18">
        <f>IFERROR(VALUE((E15-D15)+(G15-F15))*24,"")</f>
        <v>0</v>
      </c>
    </row>
    <row r="16" spans="1:16" x14ac:dyDescent="0.25">
      <c r="A16" s="13" t="s">
        <v>56</v>
      </c>
      <c r="B16" s="14">
        <f t="shared" si="2"/>
        <v>45456</v>
      </c>
      <c r="C16" s="34"/>
      <c r="D16" s="15"/>
      <c r="E16" s="15"/>
      <c r="F16" s="15"/>
      <c r="G16" s="15"/>
      <c r="H16" s="15">
        <f t="shared" si="3"/>
        <v>0</v>
      </c>
      <c r="I16" s="34"/>
      <c r="J16" s="16" t="str">
        <f t="shared" si="0"/>
        <v>repos</v>
      </c>
      <c r="K16" s="17">
        <f t="shared" si="4"/>
        <v>0</v>
      </c>
      <c r="L16" s="57">
        <f t="shared" si="1"/>
        <v>0</v>
      </c>
      <c r="M16" s="18"/>
      <c r="N16" s="18">
        <f>IFERROR(VALUE((E16-D16)+(G16-F16))*24,"")</f>
        <v>0</v>
      </c>
    </row>
    <row r="17" spans="1:17" x14ac:dyDescent="0.25">
      <c r="A17" s="13" t="s">
        <v>57</v>
      </c>
      <c r="B17" s="14">
        <f t="shared" si="2"/>
        <v>45457</v>
      </c>
      <c r="C17" s="34"/>
      <c r="D17" s="15"/>
      <c r="E17" s="15"/>
      <c r="F17" s="15"/>
      <c r="G17" s="15"/>
      <c r="H17" s="15">
        <f t="shared" si="3"/>
        <v>0</v>
      </c>
      <c r="I17" s="34"/>
      <c r="J17" s="16" t="str">
        <f t="shared" si="0"/>
        <v>repos</v>
      </c>
      <c r="K17" s="17">
        <f t="shared" si="4"/>
        <v>0</v>
      </c>
      <c r="L17" s="57">
        <f t="shared" si="1"/>
        <v>0</v>
      </c>
      <c r="M17" s="18"/>
      <c r="N17" s="18">
        <f>IFERROR(VALUE((E17-D17)+(G17-F17))*24,"")</f>
        <v>0</v>
      </c>
    </row>
    <row r="18" spans="1:17" x14ac:dyDescent="0.25">
      <c r="A18" s="13" t="s">
        <v>51</v>
      </c>
      <c r="B18" s="14">
        <f t="shared" si="2"/>
        <v>45458</v>
      </c>
      <c r="C18" s="34"/>
      <c r="D18" s="15"/>
      <c r="E18" s="15"/>
      <c r="F18" s="15"/>
      <c r="G18" s="15"/>
      <c r="H18" s="15">
        <f t="shared" si="3"/>
        <v>0</v>
      </c>
      <c r="I18" s="34"/>
      <c r="J18" s="16" t="str">
        <f t="shared" si="0"/>
        <v>repos</v>
      </c>
      <c r="K18" s="17">
        <f t="shared" si="4"/>
        <v>0</v>
      </c>
      <c r="L18" s="57">
        <f t="shared" si="1"/>
        <v>0</v>
      </c>
      <c r="M18" s="18"/>
      <c r="N18" s="18">
        <f>IFERROR(VALUE((E18-D18)+(G18-F18))*24,"")</f>
        <v>0</v>
      </c>
    </row>
    <row r="19" spans="1:17" x14ac:dyDescent="0.25">
      <c r="A19" s="13" t="s">
        <v>52</v>
      </c>
      <c r="B19" s="14">
        <f t="shared" si="2"/>
        <v>45459</v>
      </c>
      <c r="C19" s="34"/>
      <c r="D19" s="15"/>
      <c r="E19" s="15"/>
      <c r="F19" s="15"/>
      <c r="G19" s="15"/>
      <c r="H19" s="15">
        <f t="shared" si="3"/>
        <v>0</v>
      </c>
      <c r="I19" s="34"/>
      <c r="J19" s="16" t="str">
        <f t="shared" si="0"/>
        <v>repos</v>
      </c>
      <c r="K19" s="17">
        <f t="shared" si="4"/>
        <v>0</v>
      </c>
      <c r="L19" s="57">
        <f t="shared" si="1"/>
        <v>0</v>
      </c>
      <c r="M19" s="18"/>
      <c r="N19" s="18">
        <f>IFERROR(VALUE((E19-D19)+(G19-F19))*24,"")</f>
        <v>0</v>
      </c>
    </row>
    <row r="20" spans="1:17" x14ac:dyDescent="0.25">
      <c r="A20" s="13" t="s">
        <v>53</v>
      </c>
      <c r="B20" s="14">
        <f t="shared" si="2"/>
        <v>45460</v>
      </c>
      <c r="C20" s="34"/>
      <c r="D20" s="15"/>
      <c r="E20" s="15"/>
      <c r="F20" s="15"/>
      <c r="G20" s="15"/>
      <c r="H20" s="15">
        <f t="shared" si="3"/>
        <v>0</v>
      </c>
      <c r="I20" s="34"/>
      <c r="J20" s="16" t="str">
        <f t="shared" si="0"/>
        <v>repos</v>
      </c>
      <c r="K20" s="17">
        <f t="shared" si="4"/>
        <v>0</v>
      </c>
      <c r="L20" s="57">
        <f t="shared" si="1"/>
        <v>0</v>
      </c>
      <c r="M20" s="18"/>
      <c r="N20" s="18">
        <f>IFERROR(VALUE((E20-D20)+(G20-F20))*24,"")</f>
        <v>0</v>
      </c>
    </row>
    <row r="21" spans="1:17" x14ac:dyDescent="0.25">
      <c r="A21" s="13" t="s">
        <v>54</v>
      </c>
      <c r="B21" s="14">
        <f t="shared" si="2"/>
        <v>45461</v>
      </c>
      <c r="C21" s="34"/>
      <c r="D21" s="15"/>
      <c r="E21" s="15"/>
      <c r="F21" s="15"/>
      <c r="G21" s="15"/>
      <c r="H21" s="15">
        <f t="shared" si="3"/>
        <v>0</v>
      </c>
      <c r="I21" s="34"/>
      <c r="J21" s="16" t="str">
        <f t="shared" si="0"/>
        <v>repos</v>
      </c>
      <c r="K21" s="17">
        <f t="shared" si="4"/>
        <v>0</v>
      </c>
      <c r="L21" s="57">
        <f t="shared" si="1"/>
        <v>0</v>
      </c>
      <c r="M21" s="18"/>
      <c r="N21" s="18">
        <f>IFERROR(VALUE((E21-D21)+(G21-F21))*24,"")</f>
        <v>0</v>
      </c>
      <c r="P21" s="35"/>
      <c r="Q21" s="35"/>
    </row>
    <row r="22" spans="1:17" x14ac:dyDescent="0.25">
      <c r="A22" s="13" t="s">
        <v>55</v>
      </c>
      <c r="B22" s="14">
        <f t="shared" si="2"/>
        <v>45462</v>
      </c>
      <c r="C22" s="34"/>
      <c r="D22" s="15"/>
      <c r="E22" s="15"/>
      <c r="F22" s="15"/>
      <c r="G22" s="15"/>
      <c r="H22" s="15">
        <f t="shared" si="3"/>
        <v>0</v>
      </c>
      <c r="I22" s="34"/>
      <c r="J22" s="16" t="str">
        <f t="shared" si="0"/>
        <v>repos</v>
      </c>
      <c r="K22" s="17">
        <f t="shared" si="4"/>
        <v>0</v>
      </c>
      <c r="L22" s="57">
        <f t="shared" si="1"/>
        <v>7</v>
      </c>
      <c r="M22" s="18"/>
      <c r="N22" s="18">
        <f>IFERROR(VALUE((E22-D22)+(G22-F22))*24,"")</f>
        <v>0</v>
      </c>
    </row>
    <row r="23" spans="1:17" x14ac:dyDescent="0.25">
      <c r="A23" s="13" t="s">
        <v>56</v>
      </c>
      <c r="B23" s="14">
        <f t="shared" si="2"/>
        <v>45463</v>
      </c>
      <c r="C23" s="34"/>
      <c r="D23" s="15"/>
      <c r="E23" s="15"/>
      <c r="F23" s="15"/>
      <c r="G23" s="15"/>
      <c r="H23" s="15">
        <f t="shared" si="3"/>
        <v>0</v>
      </c>
      <c r="I23" s="34"/>
      <c r="J23" s="16" t="str">
        <f t="shared" si="0"/>
        <v>repos</v>
      </c>
      <c r="K23" s="17">
        <f t="shared" si="4"/>
        <v>0</v>
      </c>
      <c r="L23" s="57">
        <f t="shared" si="1"/>
        <v>8</v>
      </c>
      <c r="M23" s="18"/>
      <c r="N23" s="18">
        <f>IFERROR(VALUE((E23-D23)+(G23-F23))*24,"")</f>
        <v>0</v>
      </c>
    </row>
    <row r="24" spans="1:17" x14ac:dyDescent="0.25">
      <c r="A24" s="13" t="s">
        <v>57</v>
      </c>
      <c r="B24" s="14">
        <f t="shared" si="2"/>
        <v>45464</v>
      </c>
      <c r="C24" s="34"/>
      <c r="D24" s="15"/>
      <c r="E24" s="15"/>
      <c r="F24" s="15"/>
      <c r="G24" s="15"/>
      <c r="H24" s="15">
        <f t="shared" si="3"/>
        <v>0</v>
      </c>
      <c r="I24" s="34"/>
      <c r="J24" s="16" t="str">
        <f t="shared" si="0"/>
        <v>repos</v>
      </c>
      <c r="K24" s="17">
        <f t="shared" si="4"/>
        <v>0</v>
      </c>
      <c r="L24" s="57">
        <f t="shared" si="1"/>
        <v>0</v>
      </c>
      <c r="M24" s="18"/>
      <c r="N24" s="18">
        <f>IFERROR(VALUE((E24-D24)+(G24-F24))*24,"")</f>
        <v>0</v>
      </c>
    </row>
    <row r="25" spans="1:17" x14ac:dyDescent="0.25">
      <c r="A25" s="13" t="s">
        <v>51</v>
      </c>
      <c r="B25" s="14">
        <f t="shared" si="2"/>
        <v>45465</v>
      </c>
      <c r="C25" s="34"/>
      <c r="D25" s="15"/>
      <c r="E25" s="15"/>
      <c r="F25" s="15"/>
      <c r="G25" s="15"/>
      <c r="H25" s="15">
        <f t="shared" si="3"/>
        <v>0</v>
      </c>
      <c r="I25" s="34"/>
      <c r="J25" s="16" t="str">
        <f t="shared" si="0"/>
        <v>repos</v>
      </c>
      <c r="K25" s="17">
        <f t="shared" si="4"/>
        <v>0</v>
      </c>
      <c r="L25" s="57">
        <f t="shared" si="1"/>
        <v>0</v>
      </c>
      <c r="M25" s="18"/>
      <c r="N25" s="18">
        <f>IFERROR(VALUE((E25-D25)+(G25-F25))*24,"")</f>
        <v>0</v>
      </c>
    </row>
    <row r="26" spans="1:17" x14ac:dyDescent="0.25">
      <c r="A26" s="13" t="s">
        <v>52</v>
      </c>
      <c r="B26" s="14">
        <f t="shared" si="2"/>
        <v>45466</v>
      </c>
      <c r="C26" s="34"/>
      <c r="D26" s="15"/>
      <c r="E26" s="15"/>
      <c r="F26" s="15"/>
      <c r="G26" s="15"/>
      <c r="H26" s="15">
        <f t="shared" si="3"/>
        <v>0</v>
      </c>
      <c r="I26" s="34"/>
      <c r="J26" s="16" t="str">
        <f t="shared" si="0"/>
        <v>repos</v>
      </c>
      <c r="K26" s="17">
        <f t="shared" si="4"/>
        <v>0</v>
      </c>
      <c r="L26" s="57">
        <f t="shared" si="1"/>
        <v>0</v>
      </c>
      <c r="M26" s="18"/>
      <c r="N26" s="18">
        <f>IFERROR(VALUE((E26-D26)+(G26-F26))*24,"")</f>
        <v>0</v>
      </c>
    </row>
    <row r="27" spans="1:17" x14ac:dyDescent="0.25">
      <c r="A27" s="13" t="s">
        <v>53</v>
      </c>
      <c r="B27" s="14">
        <f t="shared" si="2"/>
        <v>45467</v>
      </c>
      <c r="C27" s="34"/>
      <c r="D27" s="15"/>
      <c r="E27" s="15"/>
      <c r="F27" s="15"/>
      <c r="G27" s="15"/>
      <c r="H27" s="15">
        <f t="shared" si="3"/>
        <v>0</v>
      </c>
      <c r="I27" s="34"/>
      <c r="J27" s="16" t="str">
        <f t="shared" si="0"/>
        <v>repos</v>
      </c>
      <c r="K27" s="17">
        <f t="shared" si="4"/>
        <v>0</v>
      </c>
      <c r="L27" s="57">
        <f t="shared" si="1"/>
        <v>0</v>
      </c>
      <c r="M27" s="18"/>
      <c r="N27" s="18">
        <f>IFERROR(VALUE((E27-D27)+(G27-F27))*24,"")</f>
        <v>0</v>
      </c>
    </row>
    <row r="28" spans="1:17" x14ac:dyDescent="0.25">
      <c r="A28" s="13" t="s">
        <v>54</v>
      </c>
      <c r="B28" s="14">
        <f t="shared" si="2"/>
        <v>45468</v>
      </c>
      <c r="C28" s="34"/>
      <c r="D28" s="15"/>
      <c r="E28" s="15"/>
      <c r="F28" s="15"/>
      <c r="G28" s="15"/>
      <c r="H28" s="15">
        <f t="shared" si="3"/>
        <v>0</v>
      </c>
      <c r="I28" s="34"/>
      <c r="J28" s="16" t="str">
        <f t="shared" si="0"/>
        <v>repos</v>
      </c>
      <c r="K28" s="17">
        <f t="shared" si="4"/>
        <v>0</v>
      </c>
      <c r="L28" s="57">
        <f t="shared" si="1"/>
        <v>0</v>
      </c>
      <c r="M28" s="18"/>
      <c r="N28" s="18">
        <f>IFERROR(VALUE((E28-D28)+(G28-F28))*24,"")</f>
        <v>0</v>
      </c>
    </row>
    <row r="29" spans="1:17" x14ac:dyDescent="0.25">
      <c r="A29" s="13" t="s">
        <v>55</v>
      </c>
      <c r="B29" s="14">
        <f t="shared" si="2"/>
        <v>45469</v>
      </c>
      <c r="C29" s="34"/>
      <c r="D29" s="15"/>
      <c r="E29" s="15"/>
      <c r="F29" s="15"/>
      <c r="G29" s="15"/>
      <c r="H29" s="15">
        <f t="shared" si="3"/>
        <v>0</v>
      </c>
      <c r="I29" s="34"/>
      <c r="J29" s="16" t="str">
        <f t="shared" si="0"/>
        <v>repos</v>
      </c>
      <c r="K29" s="17">
        <f t="shared" si="4"/>
        <v>0</v>
      </c>
      <c r="L29" s="57">
        <f t="shared" si="1"/>
        <v>0</v>
      </c>
      <c r="M29" s="18"/>
      <c r="N29" s="18">
        <f>IFERROR(VALUE((E29-D29)+(G29-F29))*24,"")</f>
        <v>0</v>
      </c>
    </row>
    <row r="30" spans="1:17" x14ac:dyDescent="0.25">
      <c r="A30" s="13" t="s">
        <v>56</v>
      </c>
      <c r="B30" s="14">
        <f t="shared" si="2"/>
        <v>45470</v>
      </c>
      <c r="C30" s="34"/>
      <c r="D30" s="15"/>
      <c r="E30" s="15"/>
      <c r="F30" s="15"/>
      <c r="G30" s="15"/>
      <c r="H30" s="15">
        <f t="shared" si="3"/>
        <v>0</v>
      </c>
      <c r="I30" s="34"/>
      <c r="J30" s="16" t="str">
        <f t="shared" si="0"/>
        <v>repos</v>
      </c>
      <c r="K30" s="17">
        <f t="shared" si="4"/>
        <v>0</v>
      </c>
      <c r="L30" s="57">
        <f t="shared" si="1"/>
        <v>0</v>
      </c>
      <c r="M30" s="18"/>
      <c r="N30" s="18">
        <f>IFERROR(VALUE((E30-D30)+(G30-F30))*24,"")</f>
        <v>0</v>
      </c>
    </row>
    <row r="31" spans="1:17" x14ac:dyDescent="0.25">
      <c r="A31" s="13" t="s">
        <v>57</v>
      </c>
      <c r="B31" s="14">
        <f t="shared" si="2"/>
        <v>45471</v>
      </c>
      <c r="C31" s="34"/>
      <c r="D31" s="15"/>
      <c r="E31" s="15"/>
      <c r="F31" s="15"/>
      <c r="G31" s="15"/>
      <c r="H31" s="15">
        <f t="shared" si="3"/>
        <v>0</v>
      </c>
      <c r="I31" s="34"/>
      <c r="J31" s="16" t="str">
        <f>IF(H31=0,"repos","")</f>
        <v>repos</v>
      </c>
      <c r="K31" s="17">
        <f t="shared" si="4"/>
        <v>0</v>
      </c>
      <c r="L31" s="57">
        <f t="shared" si="1"/>
        <v>0</v>
      </c>
      <c r="M31" s="18"/>
      <c r="N31" s="18">
        <f>IFERROR(VALUE((E31-D31)+(G31-F31))*24,"")</f>
        <v>0</v>
      </c>
    </row>
    <row r="32" spans="1:17" x14ac:dyDescent="0.25">
      <c r="A32" s="13" t="s">
        <v>51</v>
      </c>
      <c r="B32" s="14">
        <f t="shared" si="2"/>
        <v>45472</v>
      </c>
      <c r="C32" s="34"/>
      <c r="D32" s="15"/>
      <c r="E32" s="15"/>
      <c r="F32" s="15"/>
      <c r="G32" s="15"/>
      <c r="H32" s="15">
        <f t="shared" si="3"/>
        <v>0</v>
      </c>
      <c r="I32" s="34"/>
      <c r="J32" s="16" t="str">
        <f>IF(H32=0,"repos","")</f>
        <v>repos</v>
      </c>
      <c r="K32" s="17">
        <f t="shared" si="4"/>
        <v>0</v>
      </c>
      <c r="L32" s="57">
        <f t="shared" si="1"/>
        <v>0</v>
      </c>
      <c r="M32" s="18"/>
      <c r="N32" s="18">
        <f>IFERROR(VALUE((E32-D32)+(G32-F32))*24,"")</f>
        <v>0</v>
      </c>
    </row>
    <row r="33" spans="1:14" x14ac:dyDescent="0.25">
      <c r="A33" s="13" t="s">
        <v>52</v>
      </c>
      <c r="B33" s="14">
        <f t="shared" si="2"/>
        <v>45473</v>
      </c>
      <c r="C33" s="34"/>
      <c r="D33" s="15"/>
      <c r="E33" s="15"/>
      <c r="F33" s="15"/>
      <c r="G33" s="15"/>
      <c r="H33" s="15">
        <f t="shared" si="3"/>
        <v>0</v>
      </c>
      <c r="I33" s="34"/>
      <c r="J33" s="16" t="str">
        <f>IF(H33=0,"repos","")</f>
        <v>repos</v>
      </c>
      <c r="K33" s="17">
        <f t="shared" si="4"/>
        <v>0</v>
      </c>
      <c r="L33" s="57">
        <f t="shared" si="1"/>
        <v>0</v>
      </c>
      <c r="M33" s="18"/>
      <c r="N33" s="18">
        <f>IFERROR(VALUE((E33-D33)+(G33-F33))*24,"")</f>
        <v>0</v>
      </c>
    </row>
    <row r="34" spans="1:14" ht="16.5" thickBot="1" x14ac:dyDescent="0.3">
      <c r="A34" s="59" t="s">
        <v>53</v>
      </c>
      <c r="B34" s="60">
        <f t="shared" si="2"/>
        <v>45474</v>
      </c>
      <c r="C34" s="61"/>
      <c r="D34" s="62"/>
      <c r="E34" s="62"/>
      <c r="F34" s="62"/>
      <c r="G34" s="62"/>
      <c r="H34" s="62">
        <f t="shared" si="3"/>
        <v>0</v>
      </c>
      <c r="I34" s="34"/>
      <c r="J34" s="16" t="str">
        <f>IF(H34=0,"repos","")</f>
        <v>repos</v>
      </c>
      <c r="K34" s="17">
        <f t="shared" si="4"/>
        <v>0</v>
      </c>
      <c r="L34" s="56">
        <f t="shared" si="1"/>
        <v>0</v>
      </c>
      <c r="M34" s="10"/>
      <c r="N34" s="18">
        <f>IFERROR(VALUE((E34-D34)+(G34-F34))*24,"")</f>
        <v>0</v>
      </c>
    </row>
    <row r="35" spans="1:14" x14ac:dyDescent="0.25">
      <c r="A35" s="63" t="s">
        <v>45</v>
      </c>
      <c r="B35" s="64"/>
      <c r="C35" s="64"/>
      <c r="D35" s="64"/>
      <c r="E35" s="64"/>
      <c r="F35" s="64"/>
      <c r="G35" s="64"/>
      <c r="H35" s="65">
        <f>SUM(H4:H34)</f>
        <v>0</v>
      </c>
      <c r="I35" s="19"/>
      <c r="L35" s="80"/>
      <c r="M35" s="80"/>
      <c r="N35" s="82">
        <f>IF(H35&lt;&gt;"",VALUE(H35)*24,0)</f>
        <v>0</v>
      </c>
    </row>
    <row r="36" spans="1:14" x14ac:dyDescent="0.25">
      <c r="A36" s="66" t="s">
        <v>58</v>
      </c>
      <c r="B36" s="37"/>
      <c r="C36" s="37"/>
      <c r="D36" s="37"/>
      <c r="E36" s="37"/>
      <c r="F36" s="37"/>
      <c r="G36" s="37"/>
      <c r="H36" s="67">
        <f>SUMIF(A4:A34,"DIMANCHE",H4:H34)</f>
        <v>0</v>
      </c>
      <c r="I36" s="58"/>
      <c r="J36" s="58"/>
      <c r="K36" s="58"/>
      <c r="L36" s="81"/>
      <c r="M36" s="80"/>
      <c r="N36" s="83">
        <f>SUMIF(A4:A34,"DIMANCHE",H4:H34)*24</f>
        <v>0</v>
      </c>
    </row>
    <row r="37" spans="1:14" x14ac:dyDescent="0.25">
      <c r="A37" s="66" t="s">
        <v>59</v>
      </c>
      <c r="B37" s="37"/>
      <c r="C37" s="37"/>
      <c r="D37" s="37"/>
      <c r="E37" s="37"/>
      <c r="F37" s="37"/>
      <c r="G37" s="37"/>
      <c r="H37" s="68">
        <f>SUMIF(L4:L34,1,H4:H34)</f>
        <v>0</v>
      </c>
      <c r="I37" s="58"/>
      <c r="J37" s="58"/>
      <c r="K37" s="58"/>
      <c r="L37" s="81"/>
      <c r="M37" s="80"/>
      <c r="N37" s="83">
        <f>SUMIF(L4:L34,"&gt;" &amp;0,H4:H34)*24</f>
        <v>0</v>
      </c>
    </row>
    <row r="38" spans="1:14" ht="15.75" hidden="1" customHeight="1" x14ac:dyDescent="0.25">
      <c r="A38" s="66" t="s">
        <v>60</v>
      </c>
      <c r="B38" s="37"/>
      <c r="C38" s="37"/>
      <c r="D38" s="37"/>
      <c r="E38" s="37"/>
      <c r="F38" s="37"/>
      <c r="G38" s="37"/>
      <c r="H38" s="69">
        <f>SUM(I4:I34)</f>
        <v>0</v>
      </c>
      <c r="I38" s="58"/>
      <c r="J38" s="58"/>
      <c r="K38" s="58"/>
      <c r="L38" s="81"/>
      <c r="M38" s="80"/>
      <c r="N38" s="83"/>
    </row>
    <row r="39" spans="1:14" x14ac:dyDescent="0.25">
      <c r="A39" s="70" t="s">
        <v>74</v>
      </c>
      <c r="B39" s="48"/>
      <c r="C39" s="48"/>
      <c r="D39" s="48"/>
      <c r="E39" s="48"/>
      <c r="F39" s="48"/>
      <c r="G39" s="49"/>
      <c r="H39" s="71"/>
      <c r="I39" s="58"/>
      <c r="J39" s="58"/>
      <c r="K39" s="58"/>
      <c r="L39" s="81"/>
      <c r="M39" s="80"/>
      <c r="N39" s="83"/>
    </row>
    <row r="40" spans="1:14" x14ac:dyDescent="0.25">
      <c r="A40" s="70" t="s">
        <v>75</v>
      </c>
      <c r="B40" s="48"/>
      <c r="C40" s="48"/>
      <c r="D40" s="48"/>
      <c r="E40" s="48"/>
      <c r="F40" s="48"/>
      <c r="G40" s="49"/>
      <c r="H40" s="71"/>
      <c r="I40" s="58"/>
      <c r="J40" s="58"/>
      <c r="K40" s="58"/>
      <c r="L40" s="81"/>
      <c r="M40" s="80"/>
      <c r="N40" s="83"/>
    </row>
    <row r="41" spans="1:14" x14ac:dyDescent="0.25">
      <c r="A41" s="72" t="s">
        <v>61</v>
      </c>
      <c r="B41" s="52"/>
      <c r="C41" s="52"/>
      <c r="D41" s="52"/>
      <c r="E41" s="52"/>
      <c r="F41" s="52"/>
      <c r="G41" s="53"/>
      <c r="H41" s="71">
        <f>H35+H39</f>
        <v>0</v>
      </c>
      <c r="I41" s="58"/>
      <c r="J41" s="58"/>
      <c r="K41" s="58"/>
      <c r="L41" s="81"/>
      <c r="M41" s="80"/>
      <c r="N41" s="84">
        <f>N35+N39/24</f>
        <v>0</v>
      </c>
    </row>
    <row r="42" spans="1:14" ht="16.5" thickBot="1" x14ac:dyDescent="0.3">
      <c r="A42" s="73" t="s">
        <v>62</v>
      </c>
      <c r="B42" s="74"/>
      <c r="C42" s="74"/>
      <c r="D42" s="74"/>
      <c r="E42" s="74"/>
      <c r="F42" s="74"/>
      <c r="G42" s="75"/>
      <c r="H42" s="76">
        <f>H41-H35+H39</f>
        <v>0</v>
      </c>
      <c r="I42" s="77">
        <f t="shared" ref="I42:L42" si="5">I41-I35+I39</f>
        <v>0</v>
      </c>
      <c r="J42" s="77">
        <f t="shared" si="5"/>
        <v>0</v>
      </c>
      <c r="K42" s="77">
        <f t="shared" si="5"/>
        <v>0</v>
      </c>
      <c r="L42" s="77">
        <f t="shared" si="5"/>
        <v>0</v>
      </c>
      <c r="M42" s="77">
        <f>M41-M35+M39</f>
        <v>0</v>
      </c>
      <c r="N42" s="78">
        <f>N41-N35+N39</f>
        <v>0</v>
      </c>
    </row>
    <row r="43" spans="1:14" x14ac:dyDescent="0.25">
      <c r="A43" s="20"/>
      <c r="B43" s="19"/>
      <c r="C43" s="19"/>
      <c r="D43" s="21"/>
      <c r="E43" s="21"/>
      <c r="F43" s="21"/>
      <c r="G43" s="22"/>
      <c r="H43" s="23"/>
      <c r="I43" s="19"/>
    </row>
    <row r="44" spans="1:14" x14ac:dyDescent="0.25">
      <c r="G44" s="26"/>
      <c r="H44" s="27"/>
      <c r="I44" s="19"/>
    </row>
  </sheetData>
  <mergeCells count="17">
    <mergeCell ref="A41:G41"/>
    <mergeCell ref="A42:G42"/>
    <mergeCell ref="A35:G35"/>
    <mergeCell ref="A36:G36"/>
    <mergeCell ref="A37:G37"/>
    <mergeCell ref="A38:G38"/>
    <mergeCell ref="A39:G39"/>
    <mergeCell ref="A40:G40"/>
    <mergeCell ref="A1:B1"/>
    <mergeCell ref="D1:K1"/>
    <mergeCell ref="A2:B3"/>
    <mergeCell ref="C2:C3"/>
    <mergeCell ref="D2:E2"/>
    <mergeCell ref="F2:G2"/>
    <mergeCell ref="H2:H3"/>
    <mergeCell ref="I2:I3"/>
    <mergeCell ref="K2:K3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4"/>
  <sheetViews>
    <sheetView zoomScaleNormal="100" workbookViewId="0">
      <selection activeCell="C4" sqref="C4:G34"/>
    </sheetView>
  </sheetViews>
  <sheetFormatPr baseColWidth="10" defaultColWidth="8" defaultRowHeight="15.75" x14ac:dyDescent="0.25"/>
  <cols>
    <col min="1" max="1" width="11" style="24" bestFit="1" customWidth="1"/>
    <col min="2" max="3" width="8" style="9"/>
    <col min="4" max="7" width="8" style="25"/>
    <col min="8" max="8" width="10.625" style="25" bestFit="1" customWidth="1"/>
    <col min="9" max="9" width="7.125" style="9" customWidth="1"/>
    <col min="10" max="10" width="7" style="9" customWidth="1"/>
    <col min="11" max="12" width="6.875" style="9" customWidth="1"/>
    <col min="13" max="13" width="7.875" style="9" customWidth="1"/>
    <col min="14" max="14" width="15.625" style="9" customWidth="1"/>
    <col min="16" max="16384" width="8" style="9"/>
  </cols>
  <sheetData>
    <row r="1" spans="1:16" ht="36.75" customHeight="1" x14ac:dyDescent="0.25">
      <c r="A1" s="37" t="s">
        <v>40</v>
      </c>
      <c r="B1" s="37"/>
      <c r="C1" s="29"/>
      <c r="D1" s="38"/>
      <c r="E1" s="38"/>
      <c r="F1" s="38"/>
      <c r="G1" s="38"/>
      <c r="H1" s="38"/>
      <c r="I1" s="38"/>
      <c r="J1" s="38"/>
      <c r="K1" s="38"/>
      <c r="L1" s="8" t="s">
        <v>41</v>
      </c>
      <c r="M1" s="8" t="s">
        <v>41</v>
      </c>
      <c r="N1" s="54" t="s">
        <v>77</v>
      </c>
    </row>
    <row r="2" spans="1:16" ht="15" customHeight="1" x14ac:dyDescent="0.25">
      <c r="A2" s="39">
        <v>45474</v>
      </c>
      <c r="B2" s="40"/>
      <c r="C2" s="41" t="s">
        <v>42</v>
      </c>
      <c r="D2" s="43" t="s">
        <v>43</v>
      </c>
      <c r="E2" s="43"/>
      <c r="F2" s="43" t="s">
        <v>44</v>
      </c>
      <c r="G2" s="43"/>
      <c r="H2" s="44" t="s">
        <v>45</v>
      </c>
      <c r="I2" s="46" t="s">
        <v>46</v>
      </c>
      <c r="J2" s="30"/>
      <c r="K2" s="50" t="s">
        <v>76</v>
      </c>
      <c r="L2" s="55" t="s">
        <v>47</v>
      </c>
      <c r="M2" s="18"/>
      <c r="N2" s="18"/>
    </row>
    <row r="3" spans="1:16" x14ac:dyDescent="0.25">
      <c r="A3" s="40"/>
      <c r="B3" s="40"/>
      <c r="C3" s="42"/>
      <c r="D3" s="36" t="s">
        <v>48</v>
      </c>
      <c r="E3" s="36" t="s">
        <v>49</v>
      </c>
      <c r="F3" s="36" t="s">
        <v>48</v>
      </c>
      <c r="G3" s="36" t="s">
        <v>49</v>
      </c>
      <c r="H3" s="45"/>
      <c r="I3" s="47"/>
      <c r="J3" s="12"/>
      <c r="K3" s="51"/>
      <c r="L3" s="56" t="s">
        <v>50</v>
      </c>
      <c r="M3" s="18"/>
      <c r="N3" s="18"/>
    </row>
    <row r="4" spans="1:16" x14ac:dyDescent="0.25">
      <c r="A4" s="13" t="s">
        <v>51</v>
      </c>
      <c r="B4" s="14">
        <f>A2</f>
        <v>45474</v>
      </c>
      <c r="C4" s="34"/>
      <c r="D4" s="15"/>
      <c r="E4" s="15"/>
      <c r="F4" s="15"/>
      <c r="G4" s="15"/>
      <c r="H4" s="15">
        <f>IFERROR((E4-D4)+(G4-F4),"")</f>
        <v>0</v>
      </c>
      <c r="I4" s="34"/>
      <c r="J4" s="16" t="str">
        <f t="shared" ref="J4:J30" si="0">IF(H4=0,"repos","")</f>
        <v>repos</v>
      </c>
      <c r="K4" s="17">
        <f>IF(H4="","",H4*11.72*24)</f>
        <v>0</v>
      </c>
      <c r="L4" s="57">
        <f t="shared" ref="L4:L34" si="1">IFERROR(MATCH(B4,JoursFériés,0),0)</f>
        <v>0</v>
      </c>
      <c r="M4" s="18"/>
      <c r="N4" s="18">
        <f>IFERROR(VALUE((E4-D4)+(G4-F4))*24,"")</f>
        <v>0</v>
      </c>
      <c r="P4" s="33"/>
    </row>
    <row r="5" spans="1:16" x14ac:dyDescent="0.25">
      <c r="A5" s="13" t="s">
        <v>52</v>
      </c>
      <c r="B5" s="14">
        <f t="shared" ref="B5:B34" si="2">B4+1</f>
        <v>45475</v>
      </c>
      <c r="C5" s="34"/>
      <c r="D5" s="15"/>
      <c r="E5" s="15"/>
      <c r="F5" s="15"/>
      <c r="G5" s="15"/>
      <c r="H5" s="15">
        <f t="shared" ref="H5:H34" si="3">IFERROR((E5-D5)+(G5-F5),"")</f>
        <v>0</v>
      </c>
      <c r="I5" s="34"/>
      <c r="J5" s="16" t="str">
        <f t="shared" si="0"/>
        <v>repos</v>
      </c>
      <c r="K5" s="17">
        <f t="shared" ref="K5:K34" si="4">IF(H5="","",H5*11.72*24)</f>
        <v>0</v>
      </c>
      <c r="L5" s="57">
        <f t="shared" si="1"/>
        <v>0</v>
      </c>
      <c r="M5" s="18"/>
      <c r="N5" s="18">
        <f>IFERROR(VALUE((E5-D5)+(G5-F5))*24,"")</f>
        <v>0</v>
      </c>
    </row>
    <row r="6" spans="1:16" x14ac:dyDescent="0.25">
      <c r="A6" s="13" t="s">
        <v>53</v>
      </c>
      <c r="B6" s="14">
        <f t="shared" si="2"/>
        <v>45476</v>
      </c>
      <c r="C6" s="34"/>
      <c r="D6" s="15"/>
      <c r="E6" s="15"/>
      <c r="F6" s="15"/>
      <c r="G6" s="15"/>
      <c r="H6" s="15">
        <f t="shared" si="3"/>
        <v>0</v>
      </c>
      <c r="I6" s="34"/>
      <c r="J6" s="16" t="str">
        <f t="shared" si="0"/>
        <v>repos</v>
      </c>
      <c r="K6" s="17">
        <f t="shared" si="4"/>
        <v>0</v>
      </c>
      <c r="L6" s="57">
        <f t="shared" si="1"/>
        <v>0</v>
      </c>
      <c r="M6" s="18"/>
      <c r="N6" s="18">
        <f>IFERROR(VALUE((E6-D6)+(G6-F6))*24,"")</f>
        <v>0</v>
      </c>
    </row>
    <row r="7" spans="1:16" x14ac:dyDescent="0.25">
      <c r="A7" s="13" t="s">
        <v>54</v>
      </c>
      <c r="B7" s="14">
        <f t="shared" si="2"/>
        <v>45477</v>
      </c>
      <c r="C7" s="34"/>
      <c r="D7" s="15"/>
      <c r="E7" s="15"/>
      <c r="F7" s="15"/>
      <c r="G7" s="15"/>
      <c r="H7" s="15">
        <f t="shared" si="3"/>
        <v>0</v>
      </c>
      <c r="I7" s="34"/>
      <c r="J7" s="16" t="str">
        <f t="shared" si="0"/>
        <v>repos</v>
      </c>
      <c r="K7" s="17">
        <f t="shared" si="4"/>
        <v>0</v>
      </c>
      <c r="L7" s="57">
        <f t="shared" si="1"/>
        <v>0</v>
      </c>
      <c r="M7" s="18"/>
      <c r="N7" s="18">
        <f>IFERROR(VALUE((E7-D7)+(G7-F7))*24,"")</f>
        <v>0</v>
      </c>
    </row>
    <row r="8" spans="1:16" x14ac:dyDescent="0.25">
      <c r="A8" s="13" t="s">
        <v>55</v>
      </c>
      <c r="B8" s="14">
        <f t="shared" si="2"/>
        <v>45478</v>
      </c>
      <c r="C8" s="34"/>
      <c r="D8" s="15"/>
      <c r="E8" s="15"/>
      <c r="F8" s="15"/>
      <c r="G8" s="15"/>
      <c r="H8" s="15">
        <f t="shared" si="3"/>
        <v>0</v>
      </c>
      <c r="I8" s="34"/>
      <c r="J8" s="16" t="str">
        <f t="shared" si="0"/>
        <v>repos</v>
      </c>
      <c r="K8" s="17">
        <f t="shared" si="4"/>
        <v>0</v>
      </c>
      <c r="L8" s="57">
        <f t="shared" si="1"/>
        <v>0</v>
      </c>
      <c r="M8" s="18"/>
      <c r="N8" s="18">
        <f>IFERROR(VALUE((E8-D8)+(G8-F8))*24,"")</f>
        <v>0</v>
      </c>
    </row>
    <row r="9" spans="1:16" x14ac:dyDescent="0.25">
      <c r="A9" s="13" t="s">
        <v>56</v>
      </c>
      <c r="B9" s="14">
        <f t="shared" si="2"/>
        <v>45479</v>
      </c>
      <c r="C9" s="34"/>
      <c r="D9" s="15"/>
      <c r="E9" s="15"/>
      <c r="F9" s="15"/>
      <c r="G9" s="15"/>
      <c r="H9" s="15">
        <f t="shared" si="3"/>
        <v>0</v>
      </c>
      <c r="I9" s="34"/>
      <c r="J9" s="16" t="str">
        <f t="shared" si="0"/>
        <v>repos</v>
      </c>
      <c r="K9" s="17">
        <f t="shared" si="4"/>
        <v>0</v>
      </c>
      <c r="L9" s="57">
        <f t="shared" si="1"/>
        <v>0</v>
      </c>
      <c r="M9" s="18"/>
      <c r="N9" s="18">
        <f>IFERROR(VALUE((E9-D9)+(G9-F9))*24,"")</f>
        <v>0</v>
      </c>
    </row>
    <row r="10" spans="1:16" x14ac:dyDescent="0.25">
      <c r="A10" s="13" t="s">
        <v>57</v>
      </c>
      <c r="B10" s="14">
        <f t="shared" si="2"/>
        <v>45480</v>
      </c>
      <c r="C10" s="34"/>
      <c r="D10" s="15"/>
      <c r="E10" s="15"/>
      <c r="F10" s="15"/>
      <c r="G10" s="15"/>
      <c r="H10" s="15">
        <f t="shared" si="3"/>
        <v>0</v>
      </c>
      <c r="I10" s="34"/>
      <c r="J10" s="16" t="str">
        <f t="shared" si="0"/>
        <v>repos</v>
      </c>
      <c r="K10" s="17">
        <f t="shared" si="4"/>
        <v>0</v>
      </c>
      <c r="L10" s="57">
        <f t="shared" si="1"/>
        <v>0</v>
      </c>
      <c r="M10" s="18"/>
      <c r="N10" s="18">
        <f>IFERROR(VALUE((E10-D10)+(G10-F10))*24,"")</f>
        <v>0</v>
      </c>
    </row>
    <row r="11" spans="1:16" x14ac:dyDescent="0.25">
      <c r="A11" s="13" t="s">
        <v>51</v>
      </c>
      <c r="B11" s="14">
        <f t="shared" si="2"/>
        <v>45481</v>
      </c>
      <c r="C11" s="34"/>
      <c r="D11" s="15"/>
      <c r="E11" s="15"/>
      <c r="F11" s="15"/>
      <c r="G11" s="15"/>
      <c r="H11" s="15">
        <f t="shared" si="3"/>
        <v>0</v>
      </c>
      <c r="I11" s="34"/>
      <c r="J11" s="16" t="str">
        <f t="shared" si="0"/>
        <v>repos</v>
      </c>
      <c r="K11" s="17">
        <f t="shared" si="4"/>
        <v>0</v>
      </c>
      <c r="L11" s="57">
        <f t="shared" si="1"/>
        <v>0</v>
      </c>
      <c r="M11" s="18"/>
      <c r="N11" s="18">
        <f>IFERROR(VALUE((E11-D11)+(G11-F11))*24,"")</f>
        <v>0</v>
      </c>
    </row>
    <row r="12" spans="1:16" x14ac:dyDescent="0.25">
      <c r="A12" s="13" t="s">
        <v>52</v>
      </c>
      <c r="B12" s="14">
        <f t="shared" si="2"/>
        <v>45482</v>
      </c>
      <c r="C12" s="34"/>
      <c r="D12" s="15"/>
      <c r="E12" s="15"/>
      <c r="F12" s="15"/>
      <c r="G12" s="15"/>
      <c r="H12" s="15">
        <f t="shared" si="3"/>
        <v>0</v>
      </c>
      <c r="I12" s="34"/>
      <c r="J12" s="16" t="str">
        <f t="shared" si="0"/>
        <v>repos</v>
      </c>
      <c r="K12" s="17">
        <f t="shared" si="4"/>
        <v>0</v>
      </c>
      <c r="L12" s="57">
        <f t="shared" si="1"/>
        <v>0</v>
      </c>
      <c r="M12" s="18"/>
      <c r="N12" s="18">
        <f>IFERROR(VALUE((E12-D12)+(G12-F12))*24,"")</f>
        <v>0</v>
      </c>
    </row>
    <row r="13" spans="1:16" x14ac:dyDescent="0.25">
      <c r="A13" s="13" t="s">
        <v>53</v>
      </c>
      <c r="B13" s="14">
        <f t="shared" si="2"/>
        <v>45483</v>
      </c>
      <c r="C13" s="34"/>
      <c r="D13" s="15"/>
      <c r="E13" s="15"/>
      <c r="F13" s="15"/>
      <c r="G13" s="15"/>
      <c r="H13" s="15">
        <f t="shared" si="3"/>
        <v>0</v>
      </c>
      <c r="I13" s="34"/>
      <c r="J13" s="16" t="str">
        <f t="shared" si="0"/>
        <v>repos</v>
      </c>
      <c r="K13" s="17">
        <f t="shared" si="4"/>
        <v>0</v>
      </c>
      <c r="L13" s="57">
        <f t="shared" si="1"/>
        <v>0</v>
      </c>
      <c r="M13" s="18"/>
      <c r="N13" s="18">
        <f>IFERROR(VALUE((E13-D13)+(G13-F13))*24,"")</f>
        <v>0</v>
      </c>
    </row>
    <row r="14" spans="1:16" x14ac:dyDescent="0.25">
      <c r="A14" s="13" t="s">
        <v>54</v>
      </c>
      <c r="B14" s="14">
        <f t="shared" si="2"/>
        <v>45484</v>
      </c>
      <c r="C14" s="34"/>
      <c r="D14" s="15"/>
      <c r="E14" s="15"/>
      <c r="F14" s="15"/>
      <c r="G14" s="15"/>
      <c r="H14" s="15">
        <f t="shared" si="3"/>
        <v>0</v>
      </c>
      <c r="I14" s="34"/>
      <c r="J14" s="16" t="str">
        <f t="shared" si="0"/>
        <v>repos</v>
      </c>
      <c r="K14" s="17">
        <f t="shared" si="4"/>
        <v>0</v>
      </c>
      <c r="L14" s="57">
        <f t="shared" si="1"/>
        <v>0</v>
      </c>
      <c r="M14" s="18"/>
      <c r="N14" s="18">
        <f>IFERROR(VALUE((E14-D14)+(G14-F14))*24,"")</f>
        <v>0</v>
      </c>
      <c r="P14" s="79"/>
    </row>
    <row r="15" spans="1:16" x14ac:dyDescent="0.25">
      <c r="A15" s="13" t="s">
        <v>55</v>
      </c>
      <c r="B15" s="14">
        <f t="shared" si="2"/>
        <v>45485</v>
      </c>
      <c r="C15" s="34"/>
      <c r="D15" s="15"/>
      <c r="E15" s="15"/>
      <c r="F15" s="15"/>
      <c r="G15" s="15"/>
      <c r="H15" s="15">
        <f t="shared" si="3"/>
        <v>0</v>
      </c>
      <c r="I15" s="34"/>
      <c r="J15" s="16" t="str">
        <f t="shared" si="0"/>
        <v>repos</v>
      </c>
      <c r="K15" s="17">
        <f t="shared" si="4"/>
        <v>0</v>
      </c>
      <c r="L15" s="57">
        <f t="shared" si="1"/>
        <v>0</v>
      </c>
      <c r="M15" s="18"/>
      <c r="N15" s="18">
        <f>IFERROR(VALUE((E15-D15)+(G15-F15))*24,"")</f>
        <v>0</v>
      </c>
    </row>
    <row r="16" spans="1:16" x14ac:dyDescent="0.25">
      <c r="A16" s="13" t="s">
        <v>56</v>
      </c>
      <c r="B16" s="14">
        <f t="shared" si="2"/>
        <v>45486</v>
      </c>
      <c r="C16" s="34"/>
      <c r="D16" s="15"/>
      <c r="E16" s="15"/>
      <c r="F16" s="15"/>
      <c r="G16" s="15"/>
      <c r="H16" s="15">
        <f t="shared" si="3"/>
        <v>0</v>
      </c>
      <c r="I16" s="34"/>
      <c r="J16" s="16" t="str">
        <f t="shared" si="0"/>
        <v>repos</v>
      </c>
      <c r="K16" s="17">
        <f t="shared" si="4"/>
        <v>0</v>
      </c>
      <c r="L16" s="57">
        <f t="shared" si="1"/>
        <v>0</v>
      </c>
      <c r="M16" s="18"/>
      <c r="N16" s="18">
        <f>IFERROR(VALUE((E16-D16)+(G16-F16))*24,"")</f>
        <v>0</v>
      </c>
    </row>
    <row r="17" spans="1:17" x14ac:dyDescent="0.25">
      <c r="A17" s="13" t="s">
        <v>57</v>
      </c>
      <c r="B17" s="14">
        <f t="shared" si="2"/>
        <v>45487</v>
      </c>
      <c r="C17" s="34"/>
      <c r="D17" s="15"/>
      <c r="E17" s="15"/>
      <c r="F17" s="15"/>
      <c r="G17" s="15"/>
      <c r="H17" s="15">
        <f t="shared" si="3"/>
        <v>0</v>
      </c>
      <c r="I17" s="34"/>
      <c r="J17" s="16" t="str">
        <f t="shared" si="0"/>
        <v>repos</v>
      </c>
      <c r="K17" s="17">
        <f t="shared" si="4"/>
        <v>0</v>
      </c>
      <c r="L17" s="57">
        <f t="shared" si="1"/>
        <v>9</v>
      </c>
      <c r="M17" s="18"/>
      <c r="N17" s="18">
        <f>IFERROR(VALUE((E17-D17)+(G17-F17))*24,"")</f>
        <v>0</v>
      </c>
    </row>
    <row r="18" spans="1:17" x14ac:dyDescent="0.25">
      <c r="A18" s="13" t="s">
        <v>51</v>
      </c>
      <c r="B18" s="14">
        <f t="shared" si="2"/>
        <v>45488</v>
      </c>
      <c r="C18" s="34"/>
      <c r="D18" s="15"/>
      <c r="E18" s="15"/>
      <c r="F18" s="15"/>
      <c r="G18" s="15"/>
      <c r="H18" s="15">
        <f t="shared" si="3"/>
        <v>0</v>
      </c>
      <c r="I18" s="34"/>
      <c r="J18" s="16" t="str">
        <f t="shared" si="0"/>
        <v>repos</v>
      </c>
      <c r="K18" s="17">
        <f t="shared" si="4"/>
        <v>0</v>
      </c>
      <c r="L18" s="57">
        <f t="shared" si="1"/>
        <v>0</v>
      </c>
      <c r="M18" s="18"/>
      <c r="N18" s="18">
        <f>IFERROR(VALUE((E18-D18)+(G18-F18))*24,"")</f>
        <v>0</v>
      </c>
    </row>
    <row r="19" spans="1:17" x14ac:dyDescent="0.25">
      <c r="A19" s="13" t="s">
        <v>52</v>
      </c>
      <c r="B19" s="14">
        <f t="shared" si="2"/>
        <v>45489</v>
      </c>
      <c r="C19" s="34"/>
      <c r="D19" s="15"/>
      <c r="E19" s="15"/>
      <c r="F19" s="15"/>
      <c r="G19" s="15"/>
      <c r="H19" s="15">
        <f t="shared" si="3"/>
        <v>0</v>
      </c>
      <c r="I19" s="34"/>
      <c r="J19" s="16" t="str">
        <f t="shared" si="0"/>
        <v>repos</v>
      </c>
      <c r="K19" s="17">
        <f t="shared" si="4"/>
        <v>0</v>
      </c>
      <c r="L19" s="57">
        <f t="shared" si="1"/>
        <v>0</v>
      </c>
      <c r="M19" s="18"/>
      <c r="N19" s="18">
        <f>IFERROR(VALUE((E19-D19)+(G19-F19))*24,"")</f>
        <v>0</v>
      </c>
    </row>
    <row r="20" spans="1:17" x14ac:dyDescent="0.25">
      <c r="A20" s="13" t="s">
        <v>53</v>
      </c>
      <c r="B20" s="14">
        <f t="shared" si="2"/>
        <v>45490</v>
      </c>
      <c r="C20" s="34"/>
      <c r="D20" s="15"/>
      <c r="E20" s="15"/>
      <c r="F20" s="15"/>
      <c r="G20" s="15"/>
      <c r="H20" s="15">
        <f t="shared" si="3"/>
        <v>0</v>
      </c>
      <c r="I20" s="34"/>
      <c r="J20" s="16" t="str">
        <f t="shared" si="0"/>
        <v>repos</v>
      </c>
      <c r="K20" s="17">
        <f t="shared" si="4"/>
        <v>0</v>
      </c>
      <c r="L20" s="57">
        <f t="shared" si="1"/>
        <v>0</v>
      </c>
      <c r="M20" s="18"/>
      <c r="N20" s="18">
        <f>IFERROR(VALUE((E20-D20)+(G20-F20))*24,"")</f>
        <v>0</v>
      </c>
    </row>
    <row r="21" spans="1:17" x14ac:dyDescent="0.25">
      <c r="A21" s="13" t="s">
        <v>54</v>
      </c>
      <c r="B21" s="14">
        <f t="shared" si="2"/>
        <v>45491</v>
      </c>
      <c r="C21" s="34"/>
      <c r="D21" s="15"/>
      <c r="E21" s="15"/>
      <c r="F21" s="15"/>
      <c r="G21" s="15"/>
      <c r="H21" s="15">
        <f t="shared" si="3"/>
        <v>0</v>
      </c>
      <c r="I21" s="34"/>
      <c r="J21" s="16" t="str">
        <f t="shared" si="0"/>
        <v>repos</v>
      </c>
      <c r="K21" s="17">
        <f t="shared" si="4"/>
        <v>0</v>
      </c>
      <c r="L21" s="57">
        <f t="shared" si="1"/>
        <v>0</v>
      </c>
      <c r="M21" s="18"/>
      <c r="N21" s="18">
        <f>IFERROR(VALUE((E21-D21)+(G21-F21))*24,"")</f>
        <v>0</v>
      </c>
      <c r="P21" s="35"/>
      <c r="Q21" s="35"/>
    </row>
    <row r="22" spans="1:17" x14ac:dyDescent="0.25">
      <c r="A22" s="13" t="s">
        <v>55</v>
      </c>
      <c r="B22" s="14">
        <f t="shared" si="2"/>
        <v>45492</v>
      </c>
      <c r="C22" s="34"/>
      <c r="D22" s="15"/>
      <c r="E22" s="15"/>
      <c r="F22" s="15"/>
      <c r="G22" s="15"/>
      <c r="H22" s="15">
        <f t="shared" si="3"/>
        <v>0</v>
      </c>
      <c r="I22" s="34"/>
      <c r="J22" s="16" t="str">
        <f t="shared" si="0"/>
        <v>repos</v>
      </c>
      <c r="K22" s="17">
        <f t="shared" si="4"/>
        <v>0</v>
      </c>
      <c r="L22" s="57">
        <f t="shared" si="1"/>
        <v>0</v>
      </c>
      <c r="M22" s="18"/>
      <c r="N22" s="18">
        <f>IFERROR(VALUE((E22-D22)+(G22-F22))*24,"")</f>
        <v>0</v>
      </c>
    </row>
    <row r="23" spans="1:17" x14ac:dyDescent="0.25">
      <c r="A23" s="13" t="s">
        <v>56</v>
      </c>
      <c r="B23" s="14">
        <f t="shared" si="2"/>
        <v>45493</v>
      </c>
      <c r="C23" s="34"/>
      <c r="D23" s="15"/>
      <c r="E23" s="15"/>
      <c r="F23" s="15"/>
      <c r="G23" s="15"/>
      <c r="H23" s="15">
        <f t="shared" si="3"/>
        <v>0</v>
      </c>
      <c r="I23" s="34"/>
      <c r="J23" s="16" t="str">
        <f t="shared" si="0"/>
        <v>repos</v>
      </c>
      <c r="K23" s="17">
        <f t="shared" si="4"/>
        <v>0</v>
      </c>
      <c r="L23" s="57">
        <f t="shared" si="1"/>
        <v>0</v>
      </c>
      <c r="M23" s="18"/>
      <c r="N23" s="18">
        <f>IFERROR(VALUE((E23-D23)+(G23-F23))*24,"")</f>
        <v>0</v>
      </c>
    </row>
    <row r="24" spans="1:17" x14ac:dyDescent="0.25">
      <c r="A24" s="13" t="s">
        <v>57</v>
      </c>
      <c r="B24" s="14">
        <f t="shared" si="2"/>
        <v>45494</v>
      </c>
      <c r="C24" s="34"/>
      <c r="D24" s="15"/>
      <c r="E24" s="15"/>
      <c r="F24" s="15"/>
      <c r="G24" s="15"/>
      <c r="H24" s="15">
        <f t="shared" si="3"/>
        <v>0</v>
      </c>
      <c r="I24" s="34"/>
      <c r="J24" s="16" t="str">
        <f t="shared" si="0"/>
        <v>repos</v>
      </c>
      <c r="K24" s="17">
        <f t="shared" si="4"/>
        <v>0</v>
      </c>
      <c r="L24" s="57">
        <f t="shared" si="1"/>
        <v>0</v>
      </c>
      <c r="M24" s="18"/>
      <c r="N24" s="18">
        <f>IFERROR(VALUE((E24-D24)+(G24-F24))*24,"")</f>
        <v>0</v>
      </c>
    </row>
    <row r="25" spans="1:17" x14ac:dyDescent="0.25">
      <c r="A25" s="13" t="s">
        <v>51</v>
      </c>
      <c r="B25" s="14">
        <f t="shared" si="2"/>
        <v>45495</v>
      </c>
      <c r="C25" s="34"/>
      <c r="D25" s="15"/>
      <c r="E25" s="15"/>
      <c r="F25" s="15"/>
      <c r="G25" s="15"/>
      <c r="H25" s="15">
        <f t="shared" si="3"/>
        <v>0</v>
      </c>
      <c r="I25" s="34"/>
      <c r="J25" s="16" t="str">
        <f t="shared" si="0"/>
        <v>repos</v>
      </c>
      <c r="K25" s="17">
        <f t="shared" si="4"/>
        <v>0</v>
      </c>
      <c r="L25" s="57">
        <f t="shared" si="1"/>
        <v>0</v>
      </c>
      <c r="M25" s="18"/>
      <c r="N25" s="18">
        <f>IFERROR(VALUE((E25-D25)+(G25-F25))*24,"")</f>
        <v>0</v>
      </c>
    </row>
    <row r="26" spans="1:17" x14ac:dyDescent="0.25">
      <c r="A26" s="13" t="s">
        <v>52</v>
      </c>
      <c r="B26" s="14">
        <f t="shared" si="2"/>
        <v>45496</v>
      </c>
      <c r="C26" s="34"/>
      <c r="D26" s="15"/>
      <c r="E26" s="15"/>
      <c r="F26" s="15"/>
      <c r="G26" s="15"/>
      <c r="H26" s="15">
        <f t="shared" si="3"/>
        <v>0</v>
      </c>
      <c r="I26" s="34"/>
      <c r="J26" s="16" t="str">
        <f t="shared" si="0"/>
        <v>repos</v>
      </c>
      <c r="K26" s="17">
        <f t="shared" si="4"/>
        <v>0</v>
      </c>
      <c r="L26" s="57">
        <f t="shared" si="1"/>
        <v>0</v>
      </c>
      <c r="M26" s="18"/>
      <c r="N26" s="18">
        <f>IFERROR(VALUE((E26-D26)+(G26-F26))*24,"")</f>
        <v>0</v>
      </c>
    </row>
    <row r="27" spans="1:17" x14ac:dyDescent="0.25">
      <c r="A27" s="13" t="s">
        <v>53</v>
      </c>
      <c r="B27" s="14">
        <f t="shared" si="2"/>
        <v>45497</v>
      </c>
      <c r="C27" s="34"/>
      <c r="D27" s="15"/>
      <c r="E27" s="15"/>
      <c r="F27" s="15"/>
      <c r="G27" s="15"/>
      <c r="H27" s="15">
        <f t="shared" si="3"/>
        <v>0</v>
      </c>
      <c r="I27" s="34"/>
      <c r="J27" s="16" t="str">
        <f t="shared" si="0"/>
        <v>repos</v>
      </c>
      <c r="K27" s="17">
        <f t="shared" si="4"/>
        <v>0</v>
      </c>
      <c r="L27" s="57">
        <f t="shared" si="1"/>
        <v>0</v>
      </c>
      <c r="M27" s="18"/>
      <c r="N27" s="18">
        <f>IFERROR(VALUE((E27-D27)+(G27-F27))*24,"")</f>
        <v>0</v>
      </c>
    </row>
    <row r="28" spans="1:17" x14ac:dyDescent="0.25">
      <c r="A28" s="13" t="s">
        <v>54</v>
      </c>
      <c r="B28" s="14">
        <f t="shared" si="2"/>
        <v>45498</v>
      </c>
      <c r="C28" s="34"/>
      <c r="D28" s="15"/>
      <c r="E28" s="15"/>
      <c r="F28" s="15"/>
      <c r="G28" s="15"/>
      <c r="H28" s="15">
        <f t="shared" si="3"/>
        <v>0</v>
      </c>
      <c r="I28" s="34"/>
      <c r="J28" s="16" t="str">
        <f t="shared" si="0"/>
        <v>repos</v>
      </c>
      <c r="K28" s="17">
        <f t="shared" si="4"/>
        <v>0</v>
      </c>
      <c r="L28" s="57">
        <f t="shared" si="1"/>
        <v>0</v>
      </c>
      <c r="M28" s="18"/>
      <c r="N28" s="18">
        <f>IFERROR(VALUE((E28-D28)+(G28-F28))*24,"")</f>
        <v>0</v>
      </c>
    </row>
    <row r="29" spans="1:17" x14ac:dyDescent="0.25">
      <c r="A29" s="13" t="s">
        <v>55</v>
      </c>
      <c r="B29" s="14">
        <f t="shared" si="2"/>
        <v>45499</v>
      </c>
      <c r="C29" s="34"/>
      <c r="D29" s="15"/>
      <c r="E29" s="15"/>
      <c r="F29" s="15"/>
      <c r="G29" s="15"/>
      <c r="H29" s="15">
        <f t="shared" si="3"/>
        <v>0</v>
      </c>
      <c r="I29" s="34"/>
      <c r="J29" s="16" t="str">
        <f t="shared" si="0"/>
        <v>repos</v>
      </c>
      <c r="K29" s="17">
        <f t="shared" si="4"/>
        <v>0</v>
      </c>
      <c r="L29" s="57">
        <f t="shared" si="1"/>
        <v>0</v>
      </c>
      <c r="M29" s="18"/>
      <c r="N29" s="18">
        <f>IFERROR(VALUE((E29-D29)+(G29-F29))*24,"")</f>
        <v>0</v>
      </c>
    </row>
    <row r="30" spans="1:17" x14ac:dyDescent="0.25">
      <c r="A30" s="13" t="s">
        <v>56</v>
      </c>
      <c r="B30" s="14">
        <f t="shared" si="2"/>
        <v>45500</v>
      </c>
      <c r="C30" s="34"/>
      <c r="D30" s="15"/>
      <c r="E30" s="15"/>
      <c r="F30" s="15"/>
      <c r="G30" s="15"/>
      <c r="H30" s="15">
        <f t="shared" si="3"/>
        <v>0</v>
      </c>
      <c r="I30" s="34"/>
      <c r="J30" s="16" t="str">
        <f t="shared" si="0"/>
        <v>repos</v>
      </c>
      <c r="K30" s="17">
        <f t="shared" si="4"/>
        <v>0</v>
      </c>
      <c r="L30" s="57">
        <f t="shared" si="1"/>
        <v>0</v>
      </c>
      <c r="M30" s="18"/>
      <c r="N30" s="18">
        <f>IFERROR(VALUE((E30-D30)+(G30-F30))*24,"")</f>
        <v>0</v>
      </c>
    </row>
    <row r="31" spans="1:17" x14ac:dyDescent="0.25">
      <c r="A31" s="13" t="s">
        <v>57</v>
      </c>
      <c r="B31" s="14">
        <f t="shared" si="2"/>
        <v>45501</v>
      </c>
      <c r="C31" s="34"/>
      <c r="D31" s="15"/>
      <c r="E31" s="15"/>
      <c r="F31" s="15"/>
      <c r="G31" s="15"/>
      <c r="H31" s="15">
        <f t="shared" si="3"/>
        <v>0</v>
      </c>
      <c r="I31" s="34"/>
      <c r="J31" s="16" t="str">
        <f>IF(H31=0,"repos","")</f>
        <v>repos</v>
      </c>
      <c r="K31" s="17">
        <f t="shared" si="4"/>
        <v>0</v>
      </c>
      <c r="L31" s="57">
        <f t="shared" si="1"/>
        <v>0</v>
      </c>
      <c r="M31" s="18"/>
      <c r="N31" s="18">
        <f>IFERROR(VALUE((E31-D31)+(G31-F31))*24,"")</f>
        <v>0</v>
      </c>
    </row>
    <row r="32" spans="1:17" x14ac:dyDescent="0.25">
      <c r="A32" s="13" t="s">
        <v>51</v>
      </c>
      <c r="B32" s="14">
        <f t="shared" si="2"/>
        <v>45502</v>
      </c>
      <c r="C32" s="34"/>
      <c r="D32" s="15"/>
      <c r="E32" s="15"/>
      <c r="F32" s="15"/>
      <c r="G32" s="15"/>
      <c r="H32" s="15">
        <f t="shared" si="3"/>
        <v>0</v>
      </c>
      <c r="I32" s="34"/>
      <c r="J32" s="16" t="str">
        <f>IF(H32=0,"repos","")</f>
        <v>repos</v>
      </c>
      <c r="K32" s="17">
        <f t="shared" si="4"/>
        <v>0</v>
      </c>
      <c r="L32" s="57">
        <f t="shared" si="1"/>
        <v>0</v>
      </c>
      <c r="M32" s="18"/>
      <c r="N32" s="18">
        <f>IFERROR(VALUE((E32-D32)+(G32-F32))*24,"")</f>
        <v>0</v>
      </c>
    </row>
    <row r="33" spans="1:14" x14ac:dyDescent="0.25">
      <c r="A33" s="13" t="s">
        <v>52</v>
      </c>
      <c r="B33" s="14">
        <f t="shared" si="2"/>
        <v>45503</v>
      </c>
      <c r="C33" s="34"/>
      <c r="D33" s="15"/>
      <c r="E33" s="15"/>
      <c r="F33" s="15"/>
      <c r="G33" s="15"/>
      <c r="H33" s="15">
        <f t="shared" si="3"/>
        <v>0</v>
      </c>
      <c r="I33" s="34"/>
      <c r="J33" s="16" t="str">
        <f>IF(H33=0,"repos","")</f>
        <v>repos</v>
      </c>
      <c r="K33" s="17">
        <f t="shared" si="4"/>
        <v>0</v>
      </c>
      <c r="L33" s="57">
        <f t="shared" si="1"/>
        <v>0</v>
      </c>
      <c r="M33" s="18"/>
      <c r="N33" s="18">
        <f>IFERROR(VALUE((E33-D33)+(G33-F33))*24,"")</f>
        <v>0</v>
      </c>
    </row>
    <row r="34" spans="1:14" ht="16.5" thickBot="1" x14ac:dyDescent="0.3">
      <c r="A34" s="59" t="s">
        <v>53</v>
      </c>
      <c r="B34" s="60">
        <f t="shared" si="2"/>
        <v>45504</v>
      </c>
      <c r="C34" s="61"/>
      <c r="D34" s="62"/>
      <c r="E34" s="62"/>
      <c r="F34" s="62"/>
      <c r="G34" s="62"/>
      <c r="H34" s="62">
        <f t="shared" si="3"/>
        <v>0</v>
      </c>
      <c r="I34" s="34"/>
      <c r="J34" s="16" t="str">
        <f>IF(H34=0,"repos","")</f>
        <v>repos</v>
      </c>
      <c r="K34" s="17">
        <f t="shared" si="4"/>
        <v>0</v>
      </c>
      <c r="L34" s="56">
        <f t="shared" si="1"/>
        <v>0</v>
      </c>
      <c r="M34" s="10"/>
      <c r="N34" s="18">
        <f>IFERROR(VALUE((E34-D34)+(G34-F34))*24,"")</f>
        <v>0</v>
      </c>
    </row>
    <row r="35" spans="1:14" x14ac:dyDescent="0.25">
      <c r="A35" s="63" t="s">
        <v>45</v>
      </c>
      <c r="B35" s="64"/>
      <c r="C35" s="64"/>
      <c r="D35" s="64"/>
      <c r="E35" s="64"/>
      <c r="F35" s="64"/>
      <c r="G35" s="64"/>
      <c r="H35" s="65">
        <f>SUM(H4:H34)</f>
        <v>0</v>
      </c>
      <c r="I35" s="19"/>
      <c r="L35" s="80"/>
      <c r="M35" s="80"/>
      <c r="N35" s="82">
        <f>IF(H35&lt;&gt;"",VALUE(H35)*24,0)</f>
        <v>0</v>
      </c>
    </row>
    <row r="36" spans="1:14" x14ac:dyDescent="0.25">
      <c r="A36" s="66" t="s">
        <v>58</v>
      </c>
      <c r="B36" s="37"/>
      <c r="C36" s="37"/>
      <c r="D36" s="37"/>
      <c r="E36" s="37"/>
      <c r="F36" s="37"/>
      <c r="G36" s="37"/>
      <c r="H36" s="67">
        <f>SUMIF(A4:A34,"DIMANCHE",H4:H34)</f>
        <v>0</v>
      </c>
      <c r="I36" s="58"/>
      <c r="J36" s="58"/>
      <c r="K36" s="58"/>
      <c r="L36" s="81"/>
      <c r="M36" s="80"/>
      <c r="N36" s="83">
        <f>SUMIF(A4:A34,"DIMANCHE",H4:H34)*24</f>
        <v>0</v>
      </c>
    </row>
    <row r="37" spans="1:14" x14ac:dyDescent="0.25">
      <c r="A37" s="66" t="s">
        <v>59</v>
      </c>
      <c r="B37" s="37"/>
      <c r="C37" s="37"/>
      <c r="D37" s="37"/>
      <c r="E37" s="37"/>
      <c r="F37" s="37"/>
      <c r="G37" s="37"/>
      <c r="H37" s="68">
        <f>SUMIF(L4:L34,1,H4:H34)</f>
        <v>0</v>
      </c>
      <c r="I37" s="58"/>
      <c r="J37" s="58"/>
      <c r="K37" s="58"/>
      <c r="L37" s="81"/>
      <c r="M37" s="80"/>
      <c r="N37" s="83">
        <f>SUMIF(L4:L34,"&gt;" &amp;0,H4:H34)*24</f>
        <v>0</v>
      </c>
    </row>
    <row r="38" spans="1:14" ht="15.75" hidden="1" customHeight="1" x14ac:dyDescent="0.25">
      <c r="A38" s="66" t="s">
        <v>60</v>
      </c>
      <c r="B38" s="37"/>
      <c r="C38" s="37"/>
      <c r="D38" s="37"/>
      <c r="E38" s="37"/>
      <c r="F38" s="37"/>
      <c r="G38" s="37"/>
      <c r="H38" s="69">
        <f>SUM(I4:I34)</f>
        <v>0</v>
      </c>
      <c r="I38" s="58"/>
      <c r="J38" s="58"/>
      <c r="K38" s="58"/>
      <c r="L38" s="81"/>
      <c r="M38" s="80"/>
      <c r="N38" s="83"/>
    </row>
    <row r="39" spans="1:14" x14ac:dyDescent="0.25">
      <c r="A39" s="70" t="s">
        <v>74</v>
      </c>
      <c r="B39" s="48"/>
      <c r="C39" s="48"/>
      <c r="D39" s="48"/>
      <c r="E39" s="48"/>
      <c r="F39" s="48"/>
      <c r="G39" s="49"/>
      <c r="H39" s="71"/>
      <c r="I39" s="58"/>
      <c r="J39" s="58"/>
      <c r="K39" s="58"/>
      <c r="L39" s="81"/>
      <c r="M39" s="80"/>
      <c r="N39" s="83"/>
    </row>
    <row r="40" spans="1:14" x14ac:dyDescent="0.25">
      <c r="A40" s="70" t="s">
        <v>75</v>
      </c>
      <c r="B40" s="48"/>
      <c r="C40" s="48"/>
      <c r="D40" s="48"/>
      <c r="E40" s="48"/>
      <c r="F40" s="48"/>
      <c r="G40" s="49"/>
      <c r="H40" s="71"/>
      <c r="I40" s="58"/>
      <c r="J40" s="58"/>
      <c r="K40" s="58"/>
      <c r="L40" s="81"/>
      <c r="M40" s="80"/>
      <c r="N40" s="83"/>
    </row>
    <row r="41" spans="1:14" x14ac:dyDescent="0.25">
      <c r="A41" s="72" t="s">
        <v>61</v>
      </c>
      <c r="B41" s="52"/>
      <c r="C41" s="52"/>
      <c r="D41" s="52"/>
      <c r="E41" s="52"/>
      <c r="F41" s="52"/>
      <c r="G41" s="53"/>
      <c r="H41" s="71">
        <f>H35+H39</f>
        <v>0</v>
      </c>
      <c r="I41" s="58"/>
      <c r="J41" s="58"/>
      <c r="K41" s="58"/>
      <c r="L41" s="81"/>
      <c r="M41" s="80"/>
      <c r="N41" s="84">
        <f>N35+N39/24</f>
        <v>0</v>
      </c>
    </row>
    <row r="42" spans="1:14" ht="16.5" thickBot="1" x14ac:dyDescent="0.3">
      <c r="A42" s="73" t="s">
        <v>62</v>
      </c>
      <c r="B42" s="74"/>
      <c r="C42" s="74"/>
      <c r="D42" s="74"/>
      <c r="E42" s="74"/>
      <c r="F42" s="74"/>
      <c r="G42" s="75"/>
      <c r="H42" s="76">
        <f>H41-H35+H39</f>
        <v>0</v>
      </c>
      <c r="I42" s="77">
        <f t="shared" ref="I42:L42" si="5">I41-I35+I39</f>
        <v>0</v>
      </c>
      <c r="J42" s="77">
        <f t="shared" si="5"/>
        <v>0</v>
      </c>
      <c r="K42" s="77">
        <f t="shared" si="5"/>
        <v>0</v>
      </c>
      <c r="L42" s="77">
        <f t="shared" si="5"/>
        <v>0</v>
      </c>
      <c r="M42" s="77">
        <f>M41-M35+M39</f>
        <v>0</v>
      </c>
      <c r="N42" s="78">
        <f>N41-N35+N39</f>
        <v>0</v>
      </c>
    </row>
    <row r="43" spans="1:14" x14ac:dyDescent="0.25">
      <c r="A43" s="20"/>
      <c r="B43" s="19"/>
      <c r="C43" s="19"/>
      <c r="D43" s="21"/>
      <c r="E43" s="21"/>
      <c r="F43" s="21"/>
      <c r="G43" s="22"/>
      <c r="H43" s="23"/>
      <c r="I43" s="19"/>
    </row>
    <row r="44" spans="1:14" x14ac:dyDescent="0.25">
      <c r="G44" s="26"/>
      <c r="H44" s="27"/>
      <c r="I44" s="19"/>
    </row>
  </sheetData>
  <mergeCells count="17">
    <mergeCell ref="A41:G41"/>
    <mergeCell ref="A42:G42"/>
    <mergeCell ref="A35:G35"/>
    <mergeCell ref="A36:G36"/>
    <mergeCell ref="A37:G37"/>
    <mergeCell ref="A38:G38"/>
    <mergeCell ref="A39:G39"/>
    <mergeCell ref="A40:G40"/>
    <mergeCell ref="A1:B1"/>
    <mergeCell ref="D1:K1"/>
    <mergeCell ref="A2:B3"/>
    <mergeCell ref="C2:C3"/>
    <mergeCell ref="D2:E2"/>
    <mergeCell ref="F2:G2"/>
    <mergeCell ref="H2:H3"/>
    <mergeCell ref="I2:I3"/>
    <mergeCell ref="K2:K3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4"/>
  <sheetViews>
    <sheetView zoomScaleNormal="100" workbookViewId="0">
      <selection activeCell="C4" sqref="C4:G34"/>
    </sheetView>
  </sheetViews>
  <sheetFormatPr baseColWidth="10" defaultColWidth="8" defaultRowHeight="15.75" x14ac:dyDescent="0.25"/>
  <cols>
    <col min="1" max="1" width="11" style="24" bestFit="1" customWidth="1"/>
    <col min="2" max="3" width="8" style="9"/>
    <col min="4" max="7" width="8" style="25"/>
    <col min="8" max="8" width="10.625" style="25" bestFit="1" customWidth="1"/>
    <col min="9" max="9" width="7.125" style="9" customWidth="1"/>
    <col min="10" max="10" width="7" style="9" customWidth="1"/>
    <col min="11" max="12" width="6.875" style="9" customWidth="1"/>
    <col min="13" max="13" width="7.875" style="9" customWidth="1"/>
    <col min="14" max="14" width="15.625" style="9" customWidth="1"/>
    <col min="16" max="16384" width="8" style="9"/>
  </cols>
  <sheetData>
    <row r="1" spans="1:16" ht="36.75" customHeight="1" x14ac:dyDescent="0.25">
      <c r="A1" s="37" t="s">
        <v>40</v>
      </c>
      <c r="B1" s="37"/>
      <c r="C1" s="29"/>
      <c r="D1" s="38"/>
      <c r="E1" s="38"/>
      <c r="F1" s="38"/>
      <c r="G1" s="38"/>
      <c r="H1" s="38"/>
      <c r="I1" s="38"/>
      <c r="J1" s="38"/>
      <c r="K1" s="38"/>
      <c r="L1" s="8" t="s">
        <v>41</v>
      </c>
      <c r="M1" s="8" t="s">
        <v>41</v>
      </c>
      <c r="N1" s="54" t="s">
        <v>77</v>
      </c>
    </row>
    <row r="2" spans="1:16" ht="15" customHeight="1" x14ac:dyDescent="0.25">
      <c r="A2" s="39">
        <v>45505</v>
      </c>
      <c r="B2" s="40"/>
      <c r="C2" s="41" t="s">
        <v>42</v>
      </c>
      <c r="D2" s="43" t="s">
        <v>43</v>
      </c>
      <c r="E2" s="43"/>
      <c r="F2" s="43" t="s">
        <v>44</v>
      </c>
      <c r="G2" s="43"/>
      <c r="H2" s="44" t="s">
        <v>45</v>
      </c>
      <c r="I2" s="46" t="s">
        <v>46</v>
      </c>
      <c r="J2" s="30"/>
      <c r="K2" s="50" t="s">
        <v>76</v>
      </c>
      <c r="L2" s="55" t="s">
        <v>47</v>
      </c>
      <c r="M2" s="18"/>
      <c r="N2" s="18"/>
    </row>
    <row r="3" spans="1:16" x14ac:dyDescent="0.25">
      <c r="A3" s="40"/>
      <c r="B3" s="40"/>
      <c r="C3" s="42"/>
      <c r="D3" s="36" t="s">
        <v>48</v>
      </c>
      <c r="E3" s="36" t="s">
        <v>49</v>
      </c>
      <c r="F3" s="36" t="s">
        <v>48</v>
      </c>
      <c r="G3" s="36" t="s">
        <v>49</v>
      </c>
      <c r="H3" s="45"/>
      <c r="I3" s="47"/>
      <c r="J3" s="12"/>
      <c r="K3" s="51"/>
      <c r="L3" s="56" t="s">
        <v>50</v>
      </c>
      <c r="M3" s="18"/>
      <c r="N3" s="18"/>
    </row>
    <row r="4" spans="1:16" x14ac:dyDescent="0.25">
      <c r="A4" s="13" t="s">
        <v>51</v>
      </c>
      <c r="B4" s="14">
        <f>A2</f>
        <v>45505</v>
      </c>
      <c r="C4" s="34"/>
      <c r="D4" s="15"/>
      <c r="E4" s="15"/>
      <c r="F4" s="15"/>
      <c r="G4" s="15"/>
      <c r="H4" s="15">
        <f>IFERROR((E4-D4)+(G4-F4),"")</f>
        <v>0</v>
      </c>
      <c r="I4" s="34"/>
      <c r="J4" s="16" t="str">
        <f t="shared" ref="J4:J30" si="0">IF(H4=0,"repos","")</f>
        <v>repos</v>
      </c>
      <c r="K4" s="17">
        <f>IF(H4="","",H4*11.72*24)</f>
        <v>0</v>
      </c>
      <c r="L4" s="57">
        <f t="shared" ref="L4:L34" si="1">IFERROR(MATCH(B4,JoursFériés,0),0)</f>
        <v>0</v>
      </c>
      <c r="M4" s="18"/>
      <c r="N4" s="18">
        <f>IFERROR(VALUE((E4-D4)+(G4-F4))*24,"")</f>
        <v>0</v>
      </c>
      <c r="P4" s="33"/>
    </row>
    <row r="5" spans="1:16" x14ac:dyDescent="0.25">
      <c r="A5" s="13" t="s">
        <v>52</v>
      </c>
      <c r="B5" s="14">
        <f t="shared" ref="B5:B34" si="2">B4+1</f>
        <v>45506</v>
      </c>
      <c r="C5" s="34"/>
      <c r="D5" s="15"/>
      <c r="E5" s="15"/>
      <c r="F5" s="15"/>
      <c r="G5" s="15"/>
      <c r="H5" s="15">
        <f t="shared" ref="H5:H34" si="3">IFERROR((E5-D5)+(G5-F5),"")</f>
        <v>0</v>
      </c>
      <c r="I5" s="34"/>
      <c r="J5" s="16" t="str">
        <f t="shared" si="0"/>
        <v>repos</v>
      </c>
      <c r="K5" s="17">
        <f t="shared" ref="K5:K34" si="4">IF(H5="","",H5*11.72*24)</f>
        <v>0</v>
      </c>
      <c r="L5" s="57">
        <f t="shared" si="1"/>
        <v>0</v>
      </c>
      <c r="M5" s="18"/>
      <c r="N5" s="18">
        <f>IFERROR(VALUE((E5-D5)+(G5-F5))*24,"")</f>
        <v>0</v>
      </c>
    </row>
    <row r="6" spans="1:16" x14ac:dyDescent="0.25">
      <c r="A6" s="13" t="s">
        <v>53</v>
      </c>
      <c r="B6" s="14">
        <f t="shared" si="2"/>
        <v>45507</v>
      </c>
      <c r="C6" s="34"/>
      <c r="D6" s="15"/>
      <c r="E6" s="15"/>
      <c r="F6" s="15"/>
      <c r="G6" s="15"/>
      <c r="H6" s="15">
        <f t="shared" si="3"/>
        <v>0</v>
      </c>
      <c r="I6" s="34"/>
      <c r="J6" s="16" t="str">
        <f t="shared" si="0"/>
        <v>repos</v>
      </c>
      <c r="K6" s="17">
        <f t="shared" si="4"/>
        <v>0</v>
      </c>
      <c r="L6" s="57">
        <f t="shared" si="1"/>
        <v>0</v>
      </c>
      <c r="M6" s="18"/>
      <c r="N6" s="18">
        <f>IFERROR(VALUE((E6-D6)+(G6-F6))*24,"")</f>
        <v>0</v>
      </c>
    </row>
    <row r="7" spans="1:16" x14ac:dyDescent="0.25">
      <c r="A7" s="13" t="s">
        <v>54</v>
      </c>
      <c r="B7" s="14">
        <f t="shared" si="2"/>
        <v>45508</v>
      </c>
      <c r="C7" s="34"/>
      <c r="D7" s="15"/>
      <c r="E7" s="15"/>
      <c r="F7" s="15"/>
      <c r="G7" s="15"/>
      <c r="H7" s="15">
        <f t="shared" si="3"/>
        <v>0</v>
      </c>
      <c r="I7" s="34"/>
      <c r="J7" s="16" t="str">
        <f t="shared" si="0"/>
        <v>repos</v>
      </c>
      <c r="K7" s="17">
        <f t="shared" si="4"/>
        <v>0</v>
      </c>
      <c r="L7" s="57">
        <f t="shared" si="1"/>
        <v>0</v>
      </c>
      <c r="M7" s="18"/>
      <c r="N7" s="18">
        <f>IFERROR(VALUE((E7-D7)+(G7-F7))*24,"")</f>
        <v>0</v>
      </c>
    </row>
    <row r="8" spans="1:16" x14ac:dyDescent="0.25">
      <c r="A8" s="13" t="s">
        <v>55</v>
      </c>
      <c r="B8" s="14">
        <f t="shared" si="2"/>
        <v>45509</v>
      </c>
      <c r="C8" s="34"/>
      <c r="D8" s="15"/>
      <c r="E8" s="15"/>
      <c r="F8" s="15"/>
      <c r="G8" s="15"/>
      <c r="H8" s="15">
        <f t="shared" si="3"/>
        <v>0</v>
      </c>
      <c r="I8" s="34"/>
      <c r="J8" s="16" t="str">
        <f t="shared" si="0"/>
        <v>repos</v>
      </c>
      <c r="K8" s="17">
        <f t="shared" si="4"/>
        <v>0</v>
      </c>
      <c r="L8" s="57">
        <f t="shared" si="1"/>
        <v>0</v>
      </c>
      <c r="M8" s="18"/>
      <c r="N8" s="18">
        <f>IFERROR(VALUE((E8-D8)+(G8-F8))*24,"")</f>
        <v>0</v>
      </c>
    </row>
    <row r="9" spans="1:16" x14ac:dyDescent="0.25">
      <c r="A9" s="13" t="s">
        <v>56</v>
      </c>
      <c r="B9" s="14">
        <f t="shared" si="2"/>
        <v>45510</v>
      </c>
      <c r="C9" s="34"/>
      <c r="D9" s="15"/>
      <c r="E9" s="15"/>
      <c r="F9" s="15"/>
      <c r="G9" s="15"/>
      <c r="H9" s="15">
        <f t="shared" si="3"/>
        <v>0</v>
      </c>
      <c r="I9" s="34"/>
      <c r="J9" s="16" t="str">
        <f t="shared" si="0"/>
        <v>repos</v>
      </c>
      <c r="K9" s="17">
        <f t="shared" si="4"/>
        <v>0</v>
      </c>
      <c r="L9" s="57">
        <f t="shared" si="1"/>
        <v>0</v>
      </c>
      <c r="M9" s="18"/>
      <c r="N9" s="18">
        <f>IFERROR(VALUE((E9-D9)+(G9-F9))*24,"")</f>
        <v>0</v>
      </c>
    </row>
    <row r="10" spans="1:16" x14ac:dyDescent="0.25">
      <c r="A10" s="13" t="s">
        <v>57</v>
      </c>
      <c r="B10" s="14">
        <f t="shared" si="2"/>
        <v>45511</v>
      </c>
      <c r="C10" s="34"/>
      <c r="D10" s="15"/>
      <c r="E10" s="15"/>
      <c r="F10" s="15"/>
      <c r="G10" s="15"/>
      <c r="H10" s="15">
        <f t="shared" si="3"/>
        <v>0</v>
      </c>
      <c r="I10" s="34"/>
      <c r="J10" s="16" t="str">
        <f t="shared" si="0"/>
        <v>repos</v>
      </c>
      <c r="K10" s="17">
        <f t="shared" si="4"/>
        <v>0</v>
      </c>
      <c r="L10" s="57">
        <f t="shared" si="1"/>
        <v>0</v>
      </c>
      <c r="M10" s="18"/>
      <c r="N10" s="18">
        <f>IFERROR(VALUE((E10-D10)+(G10-F10))*24,"")</f>
        <v>0</v>
      </c>
    </row>
    <row r="11" spans="1:16" x14ac:dyDescent="0.25">
      <c r="A11" s="13" t="s">
        <v>51</v>
      </c>
      <c r="B11" s="14">
        <f t="shared" si="2"/>
        <v>45512</v>
      </c>
      <c r="C11" s="34"/>
      <c r="D11" s="15"/>
      <c r="E11" s="15"/>
      <c r="F11" s="15"/>
      <c r="G11" s="15"/>
      <c r="H11" s="15">
        <f t="shared" si="3"/>
        <v>0</v>
      </c>
      <c r="I11" s="34"/>
      <c r="J11" s="16" t="str">
        <f t="shared" si="0"/>
        <v>repos</v>
      </c>
      <c r="K11" s="17">
        <f t="shared" si="4"/>
        <v>0</v>
      </c>
      <c r="L11" s="57">
        <f t="shared" si="1"/>
        <v>0</v>
      </c>
      <c r="M11" s="18"/>
      <c r="N11" s="18">
        <f>IFERROR(VALUE((E11-D11)+(G11-F11))*24,"")</f>
        <v>0</v>
      </c>
    </row>
    <row r="12" spans="1:16" x14ac:dyDescent="0.25">
      <c r="A12" s="13" t="s">
        <v>52</v>
      </c>
      <c r="B12" s="14">
        <f t="shared" si="2"/>
        <v>45513</v>
      </c>
      <c r="C12" s="34"/>
      <c r="D12" s="15"/>
      <c r="E12" s="15"/>
      <c r="F12" s="15"/>
      <c r="G12" s="15"/>
      <c r="H12" s="15">
        <f t="shared" si="3"/>
        <v>0</v>
      </c>
      <c r="I12" s="34"/>
      <c r="J12" s="16" t="str">
        <f t="shared" si="0"/>
        <v>repos</v>
      </c>
      <c r="K12" s="17">
        <f t="shared" si="4"/>
        <v>0</v>
      </c>
      <c r="L12" s="57">
        <f t="shared" si="1"/>
        <v>0</v>
      </c>
      <c r="M12" s="18"/>
      <c r="N12" s="18">
        <f>IFERROR(VALUE((E12-D12)+(G12-F12))*24,"")</f>
        <v>0</v>
      </c>
    </row>
    <row r="13" spans="1:16" x14ac:dyDescent="0.25">
      <c r="A13" s="13" t="s">
        <v>53</v>
      </c>
      <c r="B13" s="14">
        <f t="shared" si="2"/>
        <v>45514</v>
      </c>
      <c r="C13" s="34"/>
      <c r="D13" s="15"/>
      <c r="E13" s="15"/>
      <c r="F13" s="15"/>
      <c r="G13" s="15"/>
      <c r="H13" s="15">
        <f t="shared" si="3"/>
        <v>0</v>
      </c>
      <c r="I13" s="34"/>
      <c r="J13" s="16" t="str">
        <f t="shared" si="0"/>
        <v>repos</v>
      </c>
      <c r="K13" s="17">
        <f t="shared" si="4"/>
        <v>0</v>
      </c>
      <c r="L13" s="57">
        <f t="shared" si="1"/>
        <v>0</v>
      </c>
      <c r="M13" s="18"/>
      <c r="N13" s="18">
        <f>IFERROR(VALUE((E13-D13)+(G13-F13))*24,"")</f>
        <v>0</v>
      </c>
    </row>
    <row r="14" spans="1:16" x14ac:dyDescent="0.25">
      <c r="A14" s="13" t="s">
        <v>54</v>
      </c>
      <c r="B14" s="14">
        <f t="shared" si="2"/>
        <v>45515</v>
      </c>
      <c r="C14" s="34"/>
      <c r="D14" s="15"/>
      <c r="E14" s="15"/>
      <c r="F14" s="15"/>
      <c r="G14" s="15"/>
      <c r="H14" s="15">
        <f t="shared" si="3"/>
        <v>0</v>
      </c>
      <c r="I14" s="34"/>
      <c r="J14" s="16" t="str">
        <f t="shared" si="0"/>
        <v>repos</v>
      </c>
      <c r="K14" s="17">
        <f t="shared" si="4"/>
        <v>0</v>
      </c>
      <c r="L14" s="57">
        <f t="shared" si="1"/>
        <v>0</v>
      </c>
      <c r="M14" s="18"/>
      <c r="N14" s="18">
        <f>IFERROR(VALUE((E14-D14)+(G14-F14))*24,"")</f>
        <v>0</v>
      </c>
      <c r="P14" s="79"/>
    </row>
    <row r="15" spans="1:16" x14ac:dyDescent="0.25">
      <c r="A15" s="13" t="s">
        <v>55</v>
      </c>
      <c r="B15" s="14">
        <f t="shared" si="2"/>
        <v>45516</v>
      </c>
      <c r="C15" s="34"/>
      <c r="D15" s="15"/>
      <c r="E15" s="15"/>
      <c r="F15" s="15"/>
      <c r="G15" s="15"/>
      <c r="H15" s="15">
        <f t="shared" si="3"/>
        <v>0</v>
      </c>
      <c r="I15" s="34"/>
      <c r="J15" s="16" t="str">
        <f t="shared" si="0"/>
        <v>repos</v>
      </c>
      <c r="K15" s="17">
        <f t="shared" si="4"/>
        <v>0</v>
      </c>
      <c r="L15" s="57">
        <f t="shared" si="1"/>
        <v>0</v>
      </c>
      <c r="M15" s="18"/>
      <c r="N15" s="18">
        <f>IFERROR(VALUE((E15-D15)+(G15-F15))*24,"")</f>
        <v>0</v>
      </c>
    </row>
    <row r="16" spans="1:16" x14ac:dyDescent="0.25">
      <c r="A16" s="13" t="s">
        <v>56</v>
      </c>
      <c r="B16" s="14">
        <f t="shared" si="2"/>
        <v>45517</v>
      </c>
      <c r="C16" s="34"/>
      <c r="D16" s="15"/>
      <c r="E16" s="15"/>
      <c r="F16" s="15"/>
      <c r="G16" s="15"/>
      <c r="H16" s="15">
        <f t="shared" si="3"/>
        <v>0</v>
      </c>
      <c r="I16" s="34"/>
      <c r="J16" s="16" t="str">
        <f t="shared" si="0"/>
        <v>repos</v>
      </c>
      <c r="K16" s="17">
        <f t="shared" si="4"/>
        <v>0</v>
      </c>
      <c r="L16" s="57">
        <f t="shared" si="1"/>
        <v>0</v>
      </c>
      <c r="M16" s="18"/>
      <c r="N16" s="18">
        <f>IFERROR(VALUE((E16-D16)+(G16-F16))*24,"")</f>
        <v>0</v>
      </c>
    </row>
    <row r="17" spans="1:17" x14ac:dyDescent="0.25">
      <c r="A17" s="13" t="s">
        <v>57</v>
      </c>
      <c r="B17" s="14">
        <f t="shared" si="2"/>
        <v>45518</v>
      </c>
      <c r="C17" s="34"/>
      <c r="D17" s="15"/>
      <c r="E17" s="15"/>
      <c r="F17" s="15"/>
      <c r="G17" s="15"/>
      <c r="H17" s="15">
        <f t="shared" si="3"/>
        <v>0</v>
      </c>
      <c r="I17" s="34"/>
      <c r="J17" s="16" t="str">
        <f t="shared" si="0"/>
        <v>repos</v>
      </c>
      <c r="K17" s="17">
        <f t="shared" si="4"/>
        <v>0</v>
      </c>
      <c r="L17" s="57">
        <f t="shared" si="1"/>
        <v>0</v>
      </c>
      <c r="M17" s="18"/>
      <c r="N17" s="18">
        <f>IFERROR(VALUE((E17-D17)+(G17-F17))*24,"")</f>
        <v>0</v>
      </c>
    </row>
    <row r="18" spans="1:17" x14ac:dyDescent="0.25">
      <c r="A18" s="13" t="s">
        <v>51</v>
      </c>
      <c r="B18" s="14">
        <f t="shared" si="2"/>
        <v>45519</v>
      </c>
      <c r="C18" s="34"/>
      <c r="D18" s="15"/>
      <c r="E18" s="15"/>
      <c r="F18" s="15"/>
      <c r="G18" s="15"/>
      <c r="H18" s="15">
        <f t="shared" si="3"/>
        <v>0</v>
      </c>
      <c r="I18" s="34"/>
      <c r="J18" s="16" t="str">
        <f t="shared" si="0"/>
        <v>repos</v>
      </c>
      <c r="K18" s="17">
        <f t="shared" si="4"/>
        <v>0</v>
      </c>
      <c r="L18" s="57">
        <f t="shared" si="1"/>
        <v>10</v>
      </c>
      <c r="M18" s="18"/>
      <c r="N18" s="18">
        <f>IFERROR(VALUE((E18-D18)+(G18-F18))*24,"")</f>
        <v>0</v>
      </c>
    </row>
    <row r="19" spans="1:17" x14ac:dyDescent="0.25">
      <c r="A19" s="13" t="s">
        <v>52</v>
      </c>
      <c r="B19" s="14">
        <f t="shared" si="2"/>
        <v>45520</v>
      </c>
      <c r="C19" s="34"/>
      <c r="D19" s="15"/>
      <c r="E19" s="15"/>
      <c r="F19" s="15"/>
      <c r="G19" s="15"/>
      <c r="H19" s="15">
        <f t="shared" si="3"/>
        <v>0</v>
      </c>
      <c r="I19" s="34"/>
      <c r="J19" s="16" t="str">
        <f t="shared" si="0"/>
        <v>repos</v>
      </c>
      <c r="K19" s="17">
        <f t="shared" si="4"/>
        <v>0</v>
      </c>
      <c r="L19" s="57">
        <f t="shared" si="1"/>
        <v>0</v>
      </c>
      <c r="M19" s="18"/>
      <c r="N19" s="18">
        <f>IFERROR(VALUE((E19-D19)+(G19-F19))*24,"")</f>
        <v>0</v>
      </c>
    </row>
    <row r="20" spans="1:17" x14ac:dyDescent="0.25">
      <c r="A20" s="13" t="s">
        <v>53</v>
      </c>
      <c r="B20" s="14">
        <f t="shared" si="2"/>
        <v>45521</v>
      </c>
      <c r="C20" s="34"/>
      <c r="D20" s="15"/>
      <c r="E20" s="15"/>
      <c r="F20" s="15"/>
      <c r="G20" s="15"/>
      <c r="H20" s="15">
        <f t="shared" si="3"/>
        <v>0</v>
      </c>
      <c r="I20" s="34"/>
      <c r="J20" s="16" t="str">
        <f t="shared" si="0"/>
        <v>repos</v>
      </c>
      <c r="K20" s="17">
        <f t="shared" si="4"/>
        <v>0</v>
      </c>
      <c r="L20" s="57">
        <f t="shared" si="1"/>
        <v>0</v>
      </c>
      <c r="M20" s="18"/>
      <c r="N20" s="18">
        <f>IFERROR(VALUE((E20-D20)+(G20-F20))*24,"")</f>
        <v>0</v>
      </c>
    </row>
    <row r="21" spans="1:17" x14ac:dyDescent="0.25">
      <c r="A21" s="13" t="s">
        <v>54</v>
      </c>
      <c r="B21" s="14">
        <f t="shared" si="2"/>
        <v>45522</v>
      </c>
      <c r="C21" s="34"/>
      <c r="D21" s="15"/>
      <c r="E21" s="15"/>
      <c r="F21" s="15"/>
      <c r="G21" s="15"/>
      <c r="H21" s="15">
        <f t="shared" si="3"/>
        <v>0</v>
      </c>
      <c r="I21" s="34"/>
      <c r="J21" s="16" t="str">
        <f t="shared" si="0"/>
        <v>repos</v>
      </c>
      <c r="K21" s="17">
        <f t="shared" si="4"/>
        <v>0</v>
      </c>
      <c r="L21" s="57">
        <f t="shared" si="1"/>
        <v>0</v>
      </c>
      <c r="M21" s="18"/>
      <c r="N21" s="18">
        <f>IFERROR(VALUE((E21-D21)+(G21-F21))*24,"")</f>
        <v>0</v>
      </c>
      <c r="P21" s="35"/>
      <c r="Q21" s="35"/>
    </row>
    <row r="22" spans="1:17" x14ac:dyDescent="0.25">
      <c r="A22" s="13" t="s">
        <v>55</v>
      </c>
      <c r="B22" s="14">
        <f t="shared" si="2"/>
        <v>45523</v>
      </c>
      <c r="C22" s="34"/>
      <c r="D22" s="15"/>
      <c r="E22" s="15"/>
      <c r="F22" s="15"/>
      <c r="G22" s="15"/>
      <c r="H22" s="15">
        <f t="shared" si="3"/>
        <v>0</v>
      </c>
      <c r="I22" s="34"/>
      <c r="J22" s="16" t="str">
        <f t="shared" si="0"/>
        <v>repos</v>
      </c>
      <c r="K22" s="17">
        <f t="shared" si="4"/>
        <v>0</v>
      </c>
      <c r="L22" s="57">
        <f t="shared" si="1"/>
        <v>0</v>
      </c>
      <c r="M22" s="18"/>
      <c r="N22" s="18">
        <f>IFERROR(VALUE((E22-D22)+(G22-F22))*24,"")</f>
        <v>0</v>
      </c>
    </row>
    <row r="23" spans="1:17" x14ac:dyDescent="0.25">
      <c r="A23" s="13" t="s">
        <v>56</v>
      </c>
      <c r="B23" s="14">
        <f t="shared" si="2"/>
        <v>45524</v>
      </c>
      <c r="C23" s="34"/>
      <c r="D23" s="15"/>
      <c r="E23" s="15"/>
      <c r="F23" s="15"/>
      <c r="G23" s="15"/>
      <c r="H23" s="15">
        <f t="shared" si="3"/>
        <v>0</v>
      </c>
      <c r="I23" s="34"/>
      <c r="J23" s="16" t="str">
        <f t="shared" si="0"/>
        <v>repos</v>
      </c>
      <c r="K23" s="17">
        <f t="shared" si="4"/>
        <v>0</v>
      </c>
      <c r="L23" s="57">
        <f t="shared" si="1"/>
        <v>0</v>
      </c>
      <c r="M23" s="18"/>
      <c r="N23" s="18">
        <f>IFERROR(VALUE((E23-D23)+(G23-F23))*24,"")</f>
        <v>0</v>
      </c>
    </row>
    <row r="24" spans="1:17" x14ac:dyDescent="0.25">
      <c r="A24" s="13" t="s">
        <v>57</v>
      </c>
      <c r="B24" s="14">
        <f t="shared" si="2"/>
        <v>45525</v>
      </c>
      <c r="C24" s="34"/>
      <c r="D24" s="15"/>
      <c r="E24" s="15"/>
      <c r="F24" s="15"/>
      <c r="G24" s="15"/>
      <c r="H24" s="15">
        <f t="shared" si="3"/>
        <v>0</v>
      </c>
      <c r="I24" s="34"/>
      <c r="J24" s="16" t="str">
        <f t="shared" si="0"/>
        <v>repos</v>
      </c>
      <c r="K24" s="17">
        <f t="shared" si="4"/>
        <v>0</v>
      </c>
      <c r="L24" s="57">
        <f t="shared" si="1"/>
        <v>0</v>
      </c>
      <c r="M24" s="18"/>
      <c r="N24" s="18">
        <f>IFERROR(VALUE((E24-D24)+(G24-F24))*24,"")</f>
        <v>0</v>
      </c>
    </row>
    <row r="25" spans="1:17" x14ac:dyDescent="0.25">
      <c r="A25" s="13" t="s">
        <v>51</v>
      </c>
      <c r="B25" s="14">
        <f t="shared" si="2"/>
        <v>45526</v>
      </c>
      <c r="C25" s="34"/>
      <c r="D25" s="15"/>
      <c r="E25" s="15"/>
      <c r="F25" s="15"/>
      <c r="G25" s="15"/>
      <c r="H25" s="15">
        <f t="shared" si="3"/>
        <v>0</v>
      </c>
      <c r="I25" s="34"/>
      <c r="J25" s="16" t="str">
        <f t="shared" si="0"/>
        <v>repos</v>
      </c>
      <c r="K25" s="17">
        <f t="shared" si="4"/>
        <v>0</v>
      </c>
      <c r="L25" s="57">
        <f t="shared" si="1"/>
        <v>0</v>
      </c>
      <c r="M25" s="18"/>
      <c r="N25" s="18">
        <f>IFERROR(VALUE((E25-D25)+(G25-F25))*24,"")</f>
        <v>0</v>
      </c>
    </row>
    <row r="26" spans="1:17" x14ac:dyDescent="0.25">
      <c r="A26" s="13" t="s">
        <v>52</v>
      </c>
      <c r="B26" s="14">
        <f t="shared" si="2"/>
        <v>45527</v>
      </c>
      <c r="C26" s="34"/>
      <c r="D26" s="15"/>
      <c r="E26" s="15"/>
      <c r="F26" s="15"/>
      <c r="G26" s="15"/>
      <c r="H26" s="15">
        <f t="shared" si="3"/>
        <v>0</v>
      </c>
      <c r="I26" s="34"/>
      <c r="J26" s="16" t="str">
        <f t="shared" si="0"/>
        <v>repos</v>
      </c>
      <c r="K26" s="17">
        <f t="shared" si="4"/>
        <v>0</v>
      </c>
      <c r="L26" s="57">
        <f t="shared" si="1"/>
        <v>0</v>
      </c>
      <c r="M26" s="18"/>
      <c r="N26" s="18">
        <f>IFERROR(VALUE((E26-D26)+(G26-F26))*24,"")</f>
        <v>0</v>
      </c>
    </row>
    <row r="27" spans="1:17" x14ac:dyDescent="0.25">
      <c r="A27" s="13" t="s">
        <v>53</v>
      </c>
      <c r="B27" s="14">
        <f t="shared" si="2"/>
        <v>45528</v>
      </c>
      <c r="C27" s="34"/>
      <c r="D27" s="15"/>
      <c r="E27" s="15"/>
      <c r="F27" s="15"/>
      <c r="G27" s="15"/>
      <c r="H27" s="15">
        <f t="shared" si="3"/>
        <v>0</v>
      </c>
      <c r="I27" s="34"/>
      <c r="J27" s="16" t="str">
        <f t="shared" si="0"/>
        <v>repos</v>
      </c>
      <c r="K27" s="17">
        <f t="shared" si="4"/>
        <v>0</v>
      </c>
      <c r="L27" s="57">
        <f t="shared" si="1"/>
        <v>0</v>
      </c>
      <c r="M27" s="18"/>
      <c r="N27" s="18">
        <f>IFERROR(VALUE((E27-D27)+(G27-F27))*24,"")</f>
        <v>0</v>
      </c>
    </row>
    <row r="28" spans="1:17" x14ac:dyDescent="0.25">
      <c r="A28" s="13" t="s">
        <v>54</v>
      </c>
      <c r="B28" s="14">
        <f t="shared" si="2"/>
        <v>45529</v>
      </c>
      <c r="C28" s="34"/>
      <c r="D28" s="15"/>
      <c r="E28" s="15"/>
      <c r="F28" s="15"/>
      <c r="G28" s="15"/>
      <c r="H28" s="15">
        <f t="shared" si="3"/>
        <v>0</v>
      </c>
      <c r="I28" s="34"/>
      <c r="J28" s="16" t="str">
        <f t="shared" si="0"/>
        <v>repos</v>
      </c>
      <c r="K28" s="17">
        <f t="shared" si="4"/>
        <v>0</v>
      </c>
      <c r="L28" s="57">
        <f t="shared" si="1"/>
        <v>0</v>
      </c>
      <c r="M28" s="18"/>
      <c r="N28" s="18">
        <f>IFERROR(VALUE((E28-D28)+(G28-F28))*24,"")</f>
        <v>0</v>
      </c>
    </row>
    <row r="29" spans="1:17" x14ac:dyDescent="0.25">
      <c r="A29" s="13" t="s">
        <v>55</v>
      </c>
      <c r="B29" s="14">
        <f t="shared" si="2"/>
        <v>45530</v>
      </c>
      <c r="C29" s="34"/>
      <c r="D29" s="15"/>
      <c r="E29" s="15"/>
      <c r="F29" s="15"/>
      <c r="G29" s="15"/>
      <c r="H29" s="15">
        <f t="shared" si="3"/>
        <v>0</v>
      </c>
      <c r="I29" s="34"/>
      <c r="J29" s="16" t="str">
        <f t="shared" si="0"/>
        <v>repos</v>
      </c>
      <c r="K29" s="17">
        <f t="shared" si="4"/>
        <v>0</v>
      </c>
      <c r="L29" s="57">
        <f t="shared" si="1"/>
        <v>0</v>
      </c>
      <c r="M29" s="18"/>
      <c r="N29" s="18">
        <f>IFERROR(VALUE((E29-D29)+(G29-F29))*24,"")</f>
        <v>0</v>
      </c>
    </row>
    <row r="30" spans="1:17" x14ac:dyDescent="0.25">
      <c r="A30" s="13" t="s">
        <v>56</v>
      </c>
      <c r="B30" s="14">
        <f t="shared" si="2"/>
        <v>45531</v>
      </c>
      <c r="C30" s="34"/>
      <c r="D30" s="15"/>
      <c r="E30" s="15"/>
      <c r="F30" s="15"/>
      <c r="G30" s="15"/>
      <c r="H30" s="15">
        <f t="shared" si="3"/>
        <v>0</v>
      </c>
      <c r="I30" s="34"/>
      <c r="J30" s="16" t="str">
        <f t="shared" si="0"/>
        <v>repos</v>
      </c>
      <c r="K30" s="17">
        <f t="shared" si="4"/>
        <v>0</v>
      </c>
      <c r="L30" s="57">
        <f t="shared" si="1"/>
        <v>0</v>
      </c>
      <c r="M30" s="18"/>
      <c r="N30" s="18">
        <f>IFERROR(VALUE((E30-D30)+(G30-F30))*24,"")</f>
        <v>0</v>
      </c>
    </row>
    <row r="31" spans="1:17" x14ac:dyDescent="0.25">
      <c r="A31" s="13" t="s">
        <v>57</v>
      </c>
      <c r="B31" s="14">
        <f t="shared" si="2"/>
        <v>45532</v>
      </c>
      <c r="C31" s="34"/>
      <c r="D31" s="15"/>
      <c r="E31" s="15"/>
      <c r="F31" s="15"/>
      <c r="G31" s="15"/>
      <c r="H31" s="15">
        <f t="shared" si="3"/>
        <v>0</v>
      </c>
      <c r="I31" s="34"/>
      <c r="J31" s="16" t="str">
        <f>IF(H31=0,"repos","")</f>
        <v>repos</v>
      </c>
      <c r="K31" s="17">
        <f t="shared" si="4"/>
        <v>0</v>
      </c>
      <c r="L31" s="57">
        <f t="shared" si="1"/>
        <v>0</v>
      </c>
      <c r="M31" s="18"/>
      <c r="N31" s="18">
        <f>IFERROR(VALUE((E31-D31)+(G31-F31))*24,"")</f>
        <v>0</v>
      </c>
    </row>
    <row r="32" spans="1:17" x14ac:dyDescent="0.25">
      <c r="A32" s="13" t="s">
        <v>51</v>
      </c>
      <c r="B32" s="14">
        <f t="shared" si="2"/>
        <v>45533</v>
      </c>
      <c r="C32" s="34"/>
      <c r="D32" s="15"/>
      <c r="E32" s="15"/>
      <c r="F32" s="15"/>
      <c r="G32" s="15"/>
      <c r="H32" s="15">
        <f t="shared" si="3"/>
        <v>0</v>
      </c>
      <c r="I32" s="34"/>
      <c r="J32" s="16" t="str">
        <f>IF(H32=0,"repos","")</f>
        <v>repos</v>
      </c>
      <c r="K32" s="17">
        <f t="shared" si="4"/>
        <v>0</v>
      </c>
      <c r="L32" s="57">
        <f t="shared" si="1"/>
        <v>0</v>
      </c>
      <c r="M32" s="18"/>
      <c r="N32" s="18">
        <f>IFERROR(VALUE((E32-D32)+(G32-F32))*24,"")</f>
        <v>0</v>
      </c>
    </row>
    <row r="33" spans="1:14" x14ac:dyDescent="0.25">
      <c r="A33" s="13" t="s">
        <v>52</v>
      </c>
      <c r="B33" s="14">
        <f t="shared" si="2"/>
        <v>45534</v>
      </c>
      <c r="C33" s="34"/>
      <c r="D33" s="15"/>
      <c r="E33" s="15"/>
      <c r="F33" s="15"/>
      <c r="G33" s="15"/>
      <c r="H33" s="15">
        <f t="shared" si="3"/>
        <v>0</v>
      </c>
      <c r="I33" s="34"/>
      <c r="J33" s="16" t="str">
        <f>IF(H33=0,"repos","")</f>
        <v>repos</v>
      </c>
      <c r="K33" s="17">
        <f t="shared" si="4"/>
        <v>0</v>
      </c>
      <c r="L33" s="57">
        <f t="shared" si="1"/>
        <v>0</v>
      </c>
      <c r="M33" s="18"/>
      <c r="N33" s="18">
        <f>IFERROR(VALUE((E33-D33)+(G33-F33))*24,"")</f>
        <v>0</v>
      </c>
    </row>
    <row r="34" spans="1:14" ht="16.5" thickBot="1" x14ac:dyDescent="0.3">
      <c r="A34" s="59" t="s">
        <v>53</v>
      </c>
      <c r="B34" s="60">
        <f t="shared" si="2"/>
        <v>45535</v>
      </c>
      <c r="C34" s="61"/>
      <c r="D34" s="62"/>
      <c r="E34" s="62"/>
      <c r="F34" s="62"/>
      <c r="G34" s="62"/>
      <c r="H34" s="62">
        <f t="shared" si="3"/>
        <v>0</v>
      </c>
      <c r="I34" s="34"/>
      <c r="J34" s="16" t="str">
        <f>IF(H34=0,"repos","")</f>
        <v>repos</v>
      </c>
      <c r="K34" s="17">
        <f t="shared" si="4"/>
        <v>0</v>
      </c>
      <c r="L34" s="56">
        <f t="shared" si="1"/>
        <v>0</v>
      </c>
      <c r="M34" s="10"/>
      <c r="N34" s="18">
        <f>IFERROR(VALUE((E34-D34)+(G34-F34))*24,"")</f>
        <v>0</v>
      </c>
    </row>
    <row r="35" spans="1:14" x14ac:dyDescent="0.25">
      <c r="A35" s="63" t="s">
        <v>45</v>
      </c>
      <c r="B35" s="64"/>
      <c r="C35" s="64"/>
      <c r="D35" s="64"/>
      <c r="E35" s="64"/>
      <c r="F35" s="64"/>
      <c r="G35" s="64"/>
      <c r="H35" s="65">
        <f>SUM(H4:H34)</f>
        <v>0</v>
      </c>
      <c r="I35" s="19"/>
      <c r="L35" s="80"/>
      <c r="M35" s="80"/>
      <c r="N35" s="82">
        <f>IF(H35&lt;&gt;"",VALUE(H35)*24,0)</f>
        <v>0</v>
      </c>
    </row>
    <row r="36" spans="1:14" x14ac:dyDescent="0.25">
      <c r="A36" s="66" t="s">
        <v>58</v>
      </c>
      <c r="B36" s="37"/>
      <c r="C36" s="37"/>
      <c r="D36" s="37"/>
      <c r="E36" s="37"/>
      <c r="F36" s="37"/>
      <c r="G36" s="37"/>
      <c r="H36" s="67">
        <f>SUMIF(A4:A34,"DIMANCHE",H4:H34)</f>
        <v>0</v>
      </c>
      <c r="I36" s="58"/>
      <c r="J36" s="58"/>
      <c r="K36" s="58"/>
      <c r="L36" s="81"/>
      <c r="M36" s="80"/>
      <c r="N36" s="83">
        <f>SUMIF(A4:A34,"DIMANCHE",H4:H34)*24</f>
        <v>0</v>
      </c>
    </row>
    <row r="37" spans="1:14" x14ac:dyDescent="0.25">
      <c r="A37" s="66" t="s">
        <v>59</v>
      </c>
      <c r="B37" s="37"/>
      <c r="C37" s="37"/>
      <c r="D37" s="37"/>
      <c r="E37" s="37"/>
      <c r="F37" s="37"/>
      <c r="G37" s="37"/>
      <c r="H37" s="68">
        <f>SUMIF(L4:L34,1,H4:H34)</f>
        <v>0</v>
      </c>
      <c r="I37" s="58"/>
      <c r="J37" s="58"/>
      <c r="K37" s="58"/>
      <c r="L37" s="81"/>
      <c r="M37" s="80"/>
      <c r="N37" s="83">
        <f>SUMIF(L4:L34,"&gt;" &amp;0,H4:H34)*24</f>
        <v>0</v>
      </c>
    </row>
    <row r="38" spans="1:14" ht="15.75" hidden="1" customHeight="1" x14ac:dyDescent="0.25">
      <c r="A38" s="66" t="s">
        <v>60</v>
      </c>
      <c r="B38" s="37"/>
      <c r="C38" s="37"/>
      <c r="D38" s="37"/>
      <c r="E38" s="37"/>
      <c r="F38" s="37"/>
      <c r="G38" s="37"/>
      <c r="H38" s="69">
        <f>SUM(I4:I34)</f>
        <v>0</v>
      </c>
      <c r="I38" s="58"/>
      <c r="J38" s="58"/>
      <c r="K38" s="58"/>
      <c r="L38" s="81"/>
      <c r="M38" s="80"/>
      <c r="N38" s="83"/>
    </row>
    <row r="39" spans="1:14" x14ac:dyDescent="0.25">
      <c r="A39" s="70" t="s">
        <v>74</v>
      </c>
      <c r="B39" s="48"/>
      <c r="C39" s="48"/>
      <c r="D39" s="48"/>
      <c r="E39" s="48"/>
      <c r="F39" s="48"/>
      <c r="G39" s="49"/>
      <c r="H39" s="71"/>
      <c r="I39" s="58"/>
      <c r="J39" s="58"/>
      <c r="K39" s="58"/>
      <c r="L39" s="81"/>
      <c r="M39" s="80"/>
      <c r="N39" s="83"/>
    </row>
    <row r="40" spans="1:14" x14ac:dyDescent="0.25">
      <c r="A40" s="70" t="s">
        <v>75</v>
      </c>
      <c r="B40" s="48"/>
      <c r="C40" s="48"/>
      <c r="D40" s="48"/>
      <c r="E40" s="48"/>
      <c r="F40" s="48"/>
      <c r="G40" s="49"/>
      <c r="H40" s="71"/>
      <c r="I40" s="58"/>
      <c r="J40" s="58"/>
      <c r="K40" s="58"/>
      <c r="L40" s="81"/>
      <c r="M40" s="80"/>
      <c r="N40" s="83"/>
    </row>
    <row r="41" spans="1:14" x14ac:dyDescent="0.25">
      <c r="A41" s="72" t="s">
        <v>61</v>
      </c>
      <c r="B41" s="52"/>
      <c r="C41" s="52"/>
      <c r="D41" s="52"/>
      <c r="E41" s="52"/>
      <c r="F41" s="52"/>
      <c r="G41" s="53"/>
      <c r="H41" s="71">
        <f>H35+H39</f>
        <v>0</v>
      </c>
      <c r="I41" s="58"/>
      <c r="J41" s="58"/>
      <c r="K41" s="58"/>
      <c r="L41" s="81"/>
      <c r="M41" s="80"/>
      <c r="N41" s="84">
        <f>N35+N39/24</f>
        <v>0</v>
      </c>
    </row>
    <row r="42" spans="1:14" ht="16.5" thickBot="1" x14ac:dyDescent="0.3">
      <c r="A42" s="73" t="s">
        <v>62</v>
      </c>
      <c r="B42" s="74"/>
      <c r="C42" s="74"/>
      <c r="D42" s="74"/>
      <c r="E42" s="74"/>
      <c r="F42" s="74"/>
      <c r="G42" s="75"/>
      <c r="H42" s="76">
        <f>H41-H35+H39</f>
        <v>0</v>
      </c>
      <c r="I42" s="77">
        <f t="shared" ref="I42:L42" si="5">I41-I35+I39</f>
        <v>0</v>
      </c>
      <c r="J42" s="77">
        <f t="shared" si="5"/>
        <v>0</v>
      </c>
      <c r="K42" s="77">
        <f t="shared" si="5"/>
        <v>0</v>
      </c>
      <c r="L42" s="77">
        <f t="shared" si="5"/>
        <v>0</v>
      </c>
      <c r="M42" s="77">
        <f>M41-M35+M39</f>
        <v>0</v>
      </c>
      <c r="N42" s="78">
        <f>N41-N35+N39</f>
        <v>0</v>
      </c>
    </row>
    <row r="43" spans="1:14" x14ac:dyDescent="0.25">
      <c r="A43" s="20"/>
      <c r="B43" s="19"/>
      <c r="C43" s="19"/>
      <c r="D43" s="21"/>
      <c r="E43" s="21"/>
      <c r="F43" s="21"/>
      <c r="G43" s="22"/>
      <c r="H43" s="23"/>
      <c r="I43" s="19"/>
    </row>
    <row r="44" spans="1:14" x14ac:dyDescent="0.25">
      <c r="G44" s="26"/>
      <c r="H44" s="27"/>
      <c r="I44" s="19"/>
    </row>
  </sheetData>
  <mergeCells count="17">
    <mergeCell ref="A41:G41"/>
    <mergeCell ref="A42:G42"/>
    <mergeCell ref="A35:G35"/>
    <mergeCell ref="A36:G36"/>
    <mergeCell ref="A37:G37"/>
    <mergeCell ref="A38:G38"/>
    <mergeCell ref="A39:G39"/>
    <mergeCell ref="A40:G40"/>
    <mergeCell ref="A1:B1"/>
    <mergeCell ref="D1:K1"/>
    <mergeCell ref="A2:B3"/>
    <mergeCell ref="C2:C3"/>
    <mergeCell ref="D2:E2"/>
    <mergeCell ref="F2:G2"/>
    <mergeCell ref="H2:H3"/>
    <mergeCell ref="I2:I3"/>
    <mergeCell ref="K2:K3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4"/>
  <sheetViews>
    <sheetView zoomScaleNormal="100" workbookViewId="0">
      <selection activeCell="C4" sqref="C4:G34"/>
    </sheetView>
  </sheetViews>
  <sheetFormatPr baseColWidth="10" defaultColWidth="8" defaultRowHeight="15.75" x14ac:dyDescent="0.25"/>
  <cols>
    <col min="1" max="1" width="11" style="24" bestFit="1" customWidth="1"/>
    <col min="2" max="3" width="8" style="9"/>
    <col min="4" max="7" width="8" style="25"/>
    <col min="8" max="8" width="10.625" style="25" bestFit="1" customWidth="1"/>
    <col min="9" max="9" width="7.125" style="9" customWidth="1"/>
    <col min="10" max="10" width="7" style="9" customWidth="1"/>
    <col min="11" max="12" width="6.875" style="9" customWidth="1"/>
    <col min="13" max="13" width="7.875" style="9" customWidth="1"/>
    <col min="14" max="14" width="15.625" style="9" customWidth="1"/>
    <col min="16" max="16384" width="8" style="9"/>
  </cols>
  <sheetData>
    <row r="1" spans="1:16" ht="36.75" customHeight="1" x14ac:dyDescent="0.25">
      <c r="A1" s="37" t="s">
        <v>40</v>
      </c>
      <c r="B1" s="37"/>
      <c r="C1" s="29"/>
      <c r="D1" s="38"/>
      <c r="E1" s="38"/>
      <c r="F1" s="38"/>
      <c r="G1" s="38"/>
      <c r="H1" s="38"/>
      <c r="I1" s="38"/>
      <c r="J1" s="38"/>
      <c r="K1" s="38"/>
      <c r="L1" s="8" t="s">
        <v>41</v>
      </c>
      <c r="M1" s="8" t="s">
        <v>41</v>
      </c>
      <c r="N1" s="54" t="s">
        <v>77</v>
      </c>
    </row>
    <row r="2" spans="1:16" ht="15" customHeight="1" x14ac:dyDescent="0.25">
      <c r="A2" s="39">
        <v>45536</v>
      </c>
      <c r="B2" s="40"/>
      <c r="C2" s="41" t="s">
        <v>42</v>
      </c>
      <c r="D2" s="43" t="s">
        <v>43</v>
      </c>
      <c r="E2" s="43"/>
      <c r="F2" s="43" t="s">
        <v>44</v>
      </c>
      <c r="G2" s="43"/>
      <c r="H2" s="44" t="s">
        <v>45</v>
      </c>
      <c r="I2" s="46" t="s">
        <v>46</v>
      </c>
      <c r="J2" s="30"/>
      <c r="K2" s="50" t="s">
        <v>76</v>
      </c>
      <c r="L2" s="55" t="s">
        <v>47</v>
      </c>
      <c r="M2" s="18"/>
      <c r="N2" s="18"/>
    </row>
    <row r="3" spans="1:16" x14ac:dyDescent="0.25">
      <c r="A3" s="40"/>
      <c r="B3" s="40"/>
      <c r="C3" s="42"/>
      <c r="D3" s="36" t="s">
        <v>48</v>
      </c>
      <c r="E3" s="36" t="s">
        <v>49</v>
      </c>
      <c r="F3" s="36" t="s">
        <v>48</v>
      </c>
      <c r="G3" s="36" t="s">
        <v>49</v>
      </c>
      <c r="H3" s="45"/>
      <c r="I3" s="47"/>
      <c r="J3" s="12"/>
      <c r="K3" s="51"/>
      <c r="L3" s="56" t="s">
        <v>50</v>
      </c>
      <c r="M3" s="18"/>
      <c r="N3" s="18"/>
    </row>
    <row r="4" spans="1:16" x14ac:dyDescent="0.25">
      <c r="A4" s="13" t="s">
        <v>51</v>
      </c>
      <c r="B4" s="14">
        <f>A2</f>
        <v>45536</v>
      </c>
      <c r="C4" s="34"/>
      <c r="D4" s="15"/>
      <c r="E4" s="15"/>
      <c r="F4" s="15"/>
      <c r="G4" s="15"/>
      <c r="H4" s="15">
        <f>IFERROR((E4-D4)+(G4-F4),"")</f>
        <v>0</v>
      </c>
      <c r="I4" s="34"/>
      <c r="J4" s="16" t="str">
        <f t="shared" ref="J4:J30" si="0">IF(H4=0,"repos","")</f>
        <v>repos</v>
      </c>
      <c r="K4" s="17">
        <f>IF(H4="","",H4*11.72*24)</f>
        <v>0</v>
      </c>
      <c r="L4" s="57">
        <f t="shared" ref="L4:L34" si="1">IFERROR(MATCH(B4,JoursFériés,0),0)</f>
        <v>0</v>
      </c>
      <c r="M4" s="18"/>
      <c r="N4" s="18">
        <f>IFERROR(VALUE((E4-D4)+(G4-F4))*24,"")</f>
        <v>0</v>
      </c>
      <c r="P4" s="33"/>
    </row>
    <row r="5" spans="1:16" x14ac:dyDescent="0.25">
      <c r="A5" s="13" t="s">
        <v>52</v>
      </c>
      <c r="B5" s="14">
        <f t="shared" ref="B5:B34" si="2">B4+1</f>
        <v>45537</v>
      </c>
      <c r="C5" s="34"/>
      <c r="D5" s="15"/>
      <c r="E5" s="15"/>
      <c r="F5" s="15"/>
      <c r="G5" s="15"/>
      <c r="H5" s="15">
        <f t="shared" ref="H5:H34" si="3">IFERROR((E5-D5)+(G5-F5),"")</f>
        <v>0</v>
      </c>
      <c r="I5" s="34"/>
      <c r="J5" s="16" t="str">
        <f t="shared" si="0"/>
        <v>repos</v>
      </c>
      <c r="K5" s="17">
        <f t="shared" ref="K5:K34" si="4">IF(H5="","",H5*11.72*24)</f>
        <v>0</v>
      </c>
      <c r="L5" s="57">
        <f t="shared" si="1"/>
        <v>0</v>
      </c>
      <c r="M5" s="18"/>
      <c r="N5" s="18">
        <f>IFERROR(VALUE((E5-D5)+(G5-F5))*24,"")</f>
        <v>0</v>
      </c>
    </row>
    <row r="6" spans="1:16" x14ac:dyDescent="0.25">
      <c r="A6" s="13" t="s">
        <v>53</v>
      </c>
      <c r="B6" s="14">
        <f t="shared" si="2"/>
        <v>45538</v>
      </c>
      <c r="C6" s="34"/>
      <c r="D6" s="15"/>
      <c r="E6" s="15"/>
      <c r="F6" s="15"/>
      <c r="G6" s="15"/>
      <c r="H6" s="15">
        <f t="shared" si="3"/>
        <v>0</v>
      </c>
      <c r="I6" s="34"/>
      <c r="J6" s="16" t="str">
        <f t="shared" si="0"/>
        <v>repos</v>
      </c>
      <c r="K6" s="17">
        <f t="shared" si="4"/>
        <v>0</v>
      </c>
      <c r="L6" s="57">
        <f t="shared" si="1"/>
        <v>0</v>
      </c>
      <c r="M6" s="18"/>
      <c r="N6" s="18">
        <f>IFERROR(VALUE((E6-D6)+(G6-F6))*24,"")</f>
        <v>0</v>
      </c>
    </row>
    <row r="7" spans="1:16" x14ac:dyDescent="0.25">
      <c r="A7" s="13" t="s">
        <v>54</v>
      </c>
      <c r="B7" s="14">
        <f t="shared" si="2"/>
        <v>45539</v>
      </c>
      <c r="C7" s="34"/>
      <c r="D7" s="15"/>
      <c r="E7" s="15"/>
      <c r="F7" s="15"/>
      <c r="G7" s="15"/>
      <c r="H7" s="15">
        <f t="shared" si="3"/>
        <v>0</v>
      </c>
      <c r="I7" s="34"/>
      <c r="J7" s="16" t="str">
        <f t="shared" si="0"/>
        <v>repos</v>
      </c>
      <c r="K7" s="17">
        <f t="shared" si="4"/>
        <v>0</v>
      </c>
      <c r="L7" s="57">
        <f t="shared" si="1"/>
        <v>0</v>
      </c>
      <c r="M7" s="18"/>
      <c r="N7" s="18">
        <f>IFERROR(VALUE((E7-D7)+(G7-F7))*24,"")</f>
        <v>0</v>
      </c>
    </row>
    <row r="8" spans="1:16" x14ac:dyDescent="0.25">
      <c r="A8" s="13" t="s">
        <v>55</v>
      </c>
      <c r="B8" s="14">
        <f t="shared" si="2"/>
        <v>45540</v>
      </c>
      <c r="C8" s="34"/>
      <c r="D8" s="15"/>
      <c r="E8" s="15"/>
      <c r="F8" s="15"/>
      <c r="G8" s="15"/>
      <c r="H8" s="15">
        <f t="shared" si="3"/>
        <v>0</v>
      </c>
      <c r="I8" s="34"/>
      <c r="J8" s="16" t="str">
        <f t="shared" si="0"/>
        <v>repos</v>
      </c>
      <c r="K8" s="17">
        <f t="shared" si="4"/>
        <v>0</v>
      </c>
      <c r="L8" s="57">
        <f t="shared" si="1"/>
        <v>0</v>
      </c>
      <c r="M8" s="18"/>
      <c r="N8" s="18">
        <f>IFERROR(VALUE((E8-D8)+(G8-F8))*24,"")</f>
        <v>0</v>
      </c>
    </row>
    <row r="9" spans="1:16" x14ac:dyDescent="0.25">
      <c r="A9" s="13" t="s">
        <v>56</v>
      </c>
      <c r="B9" s="14">
        <f t="shared" si="2"/>
        <v>45541</v>
      </c>
      <c r="C9" s="34"/>
      <c r="D9" s="15"/>
      <c r="E9" s="15"/>
      <c r="F9" s="15"/>
      <c r="G9" s="15"/>
      <c r="H9" s="15">
        <f t="shared" si="3"/>
        <v>0</v>
      </c>
      <c r="I9" s="34"/>
      <c r="J9" s="16" t="str">
        <f t="shared" si="0"/>
        <v>repos</v>
      </c>
      <c r="K9" s="17">
        <f t="shared" si="4"/>
        <v>0</v>
      </c>
      <c r="L9" s="57">
        <f t="shared" si="1"/>
        <v>0</v>
      </c>
      <c r="M9" s="18"/>
      <c r="N9" s="18">
        <f>IFERROR(VALUE((E9-D9)+(G9-F9))*24,"")</f>
        <v>0</v>
      </c>
    </row>
    <row r="10" spans="1:16" x14ac:dyDescent="0.25">
      <c r="A10" s="13" t="s">
        <v>57</v>
      </c>
      <c r="B10" s="14">
        <f t="shared" si="2"/>
        <v>45542</v>
      </c>
      <c r="C10" s="34"/>
      <c r="D10" s="15"/>
      <c r="E10" s="15"/>
      <c r="F10" s="15"/>
      <c r="G10" s="15"/>
      <c r="H10" s="15">
        <f t="shared" si="3"/>
        <v>0</v>
      </c>
      <c r="I10" s="34"/>
      <c r="J10" s="16" t="str">
        <f t="shared" si="0"/>
        <v>repos</v>
      </c>
      <c r="K10" s="17">
        <f t="shared" si="4"/>
        <v>0</v>
      </c>
      <c r="L10" s="57">
        <f t="shared" si="1"/>
        <v>0</v>
      </c>
      <c r="M10" s="18"/>
      <c r="N10" s="18">
        <f>IFERROR(VALUE((E10-D10)+(G10-F10))*24,"")</f>
        <v>0</v>
      </c>
    </row>
    <row r="11" spans="1:16" x14ac:dyDescent="0.25">
      <c r="A11" s="13" t="s">
        <v>51</v>
      </c>
      <c r="B11" s="14">
        <f t="shared" si="2"/>
        <v>45543</v>
      </c>
      <c r="C11" s="34"/>
      <c r="D11" s="15"/>
      <c r="E11" s="15"/>
      <c r="F11" s="15"/>
      <c r="G11" s="15"/>
      <c r="H11" s="15">
        <f t="shared" si="3"/>
        <v>0</v>
      </c>
      <c r="I11" s="34"/>
      <c r="J11" s="16" t="str">
        <f t="shared" si="0"/>
        <v>repos</v>
      </c>
      <c r="K11" s="17">
        <f t="shared" si="4"/>
        <v>0</v>
      </c>
      <c r="L11" s="57">
        <f t="shared" si="1"/>
        <v>0</v>
      </c>
      <c r="M11" s="18"/>
      <c r="N11" s="18">
        <f>IFERROR(VALUE((E11-D11)+(G11-F11))*24,"")</f>
        <v>0</v>
      </c>
    </row>
    <row r="12" spans="1:16" x14ac:dyDescent="0.25">
      <c r="A12" s="13" t="s">
        <v>52</v>
      </c>
      <c r="B12" s="14">
        <f t="shared" si="2"/>
        <v>45544</v>
      </c>
      <c r="C12" s="34"/>
      <c r="D12" s="15"/>
      <c r="E12" s="15"/>
      <c r="F12" s="15"/>
      <c r="G12" s="15"/>
      <c r="H12" s="15">
        <f t="shared" si="3"/>
        <v>0</v>
      </c>
      <c r="I12" s="34"/>
      <c r="J12" s="16" t="str">
        <f t="shared" si="0"/>
        <v>repos</v>
      </c>
      <c r="K12" s="17">
        <f t="shared" si="4"/>
        <v>0</v>
      </c>
      <c r="L12" s="57">
        <f t="shared" si="1"/>
        <v>0</v>
      </c>
      <c r="M12" s="18"/>
      <c r="N12" s="18">
        <f>IFERROR(VALUE((E12-D12)+(G12-F12))*24,"")</f>
        <v>0</v>
      </c>
    </row>
    <row r="13" spans="1:16" x14ac:dyDescent="0.25">
      <c r="A13" s="13" t="s">
        <v>53</v>
      </c>
      <c r="B13" s="14">
        <f t="shared" si="2"/>
        <v>45545</v>
      </c>
      <c r="C13" s="34"/>
      <c r="D13" s="15"/>
      <c r="E13" s="15"/>
      <c r="F13" s="15"/>
      <c r="G13" s="15"/>
      <c r="H13" s="15">
        <f t="shared" si="3"/>
        <v>0</v>
      </c>
      <c r="I13" s="34"/>
      <c r="J13" s="16" t="str">
        <f t="shared" si="0"/>
        <v>repos</v>
      </c>
      <c r="K13" s="17">
        <f t="shared" si="4"/>
        <v>0</v>
      </c>
      <c r="L13" s="57">
        <f t="shared" si="1"/>
        <v>0</v>
      </c>
      <c r="M13" s="18"/>
      <c r="N13" s="18">
        <f>IFERROR(VALUE((E13-D13)+(G13-F13))*24,"")</f>
        <v>0</v>
      </c>
    </row>
    <row r="14" spans="1:16" x14ac:dyDescent="0.25">
      <c r="A14" s="13" t="s">
        <v>54</v>
      </c>
      <c r="B14" s="14">
        <f t="shared" si="2"/>
        <v>45546</v>
      </c>
      <c r="C14" s="34"/>
      <c r="D14" s="15"/>
      <c r="E14" s="15"/>
      <c r="F14" s="15"/>
      <c r="G14" s="15"/>
      <c r="H14" s="15">
        <f t="shared" si="3"/>
        <v>0</v>
      </c>
      <c r="I14" s="34"/>
      <c r="J14" s="16" t="str">
        <f t="shared" si="0"/>
        <v>repos</v>
      </c>
      <c r="K14" s="17">
        <f t="shared" si="4"/>
        <v>0</v>
      </c>
      <c r="L14" s="57">
        <f t="shared" si="1"/>
        <v>0</v>
      </c>
      <c r="M14" s="18"/>
      <c r="N14" s="18">
        <f>IFERROR(VALUE((E14-D14)+(G14-F14))*24,"")</f>
        <v>0</v>
      </c>
      <c r="P14" s="79"/>
    </row>
    <row r="15" spans="1:16" x14ac:dyDescent="0.25">
      <c r="A15" s="13" t="s">
        <v>55</v>
      </c>
      <c r="B15" s="14">
        <f t="shared" si="2"/>
        <v>45547</v>
      </c>
      <c r="C15" s="34"/>
      <c r="D15" s="15"/>
      <c r="E15" s="15"/>
      <c r="F15" s="15"/>
      <c r="G15" s="15"/>
      <c r="H15" s="15">
        <f t="shared" si="3"/>
        <v>0</v>
      </c>
      <c r="I15" s="34"/>
      <c r="J15" s="16" t="str">
        <f t="shared" si="0"/>
        <v>repos</v>
      </c>
      <c r="K15" s="17">
        <f t="shared" si="4"/>
        <v>0</v>
      </c>
      <c r="L15" s="57">
        <f t="shared" si="1"/>
        <v>0</v>
      </c>
      <c r="M15" s="18"/>
      <c r="N15" s="18">
        <f>IFERROR(VALUE((E15-D15)+(G15-F15))*24,"")</f>
        <v>0</v>
      </c>
    </row>
    <row r="16" spans="1:16" x14ac:dyDescent="0.25">
      <c r="A16" s="13" t="s">
        <v>56</v>
      </c>
      <c r="B16" s="14">
        <f t="shared" si="2"/>
        <v>45548</v>
      </c>
      <c r="C16" s="34"/>
      <c r="D16" s="15"/>
      <c r="E16" s="15"/>
      <c r="F16" s="15"/>
      <c r="G16" s="15"/>
      <c r="H16" s="15">
        <f t="shared" si="3"/>
        <v>0</v>
      </c>
      <c r="I16" s="34"/>
      <c r="J16" s="16" t="str">
        <f t="shared" si="0"/>
        <v>repos</v>
      </c>
      <c r="K16" s="17">
        <f t="shared" si="4"/>
        <v>0</v>
      </c>
      <c r="L16" s="57">
        <f t="shared" si="1"/>
        <v>0</v>
      </c>
      <c r="M16" s="18"/>
      <c r="N16" s="18">
        <f>IFERROR(VALUE((E16-D16)+(G16-F16))*24,"")</f>
        <v>0</v>
      </c>
    </row>
    <row r="17" spans="1:17" x14ac:dyDescent="0.25">
      <c r="A17" s="13" t="s">
        <v>57</v>
      </c>
      <c r="B17" s="14">
        <f t="shared" si="2"/>
        <v>45549</v>
      </c>
      <c r="C17" s="34"/>
      <c r="D17" s="15"/>
      <c r="E17" s="15"/>
      <c r="F17" s="15"/>
      <c r="G17" s="15"/>
      <c r="H17" s="15">
        <f t="shared" si="3"/>
        <v>0</v>
      </c>
      <c r="I17" s="34"/>
      <c r="J17" s="16" t="str">
        <f t="shared" si="0"/>
        <v>repos</v>
      </c>
      <c r="K17" s="17">
        <f t="shared" si="4"/>
        <v>0</v>
      </c>
      <c r="L17" s="57">
        <f t="shared" si="1"/>
        <v>0</v>
      </c>
      <c r="M17" s="18"/>
      <c r="N17" s="18">
        <f>IFERROR(VALUE((E17-D17)+(G17-F17))*24,"")</f>
        <v>0</v>
      </c>
    </row>
    <row r="18" spans="1:17" x14ac:dyDescent="0.25">
      <c r="A18" s="13" t="s">
        <v>51</v>
      </c>
      <c r="B18" s="14">
        <f t="shared" si="2"/>
        <v>45550</v>
      </c>
      <c r="C18" s="34"/>
      <c r="D18" s="15"/>
      <c r="E18" s="15"/>
      <c r="F18" s="15"/>
      <c r="G18" s="15"/>
      <c r="H18" s="15">
        <f t="shared" si="3"/>
        <v>0</v>
      </c>
      <c r="I18" s="34"/>
      <c r="J18" s="16" t="str">
        <f t="shared" si="0"/>
        <v>repos</v>
      </c>
      <c r="K18" s="17">
        <f t="shared" si="4"/>
        <v>0</v>
      </c>
      <c r="L18" s="57">
        <f t="shared" si="1"/>
        <v>0</v>
      </c>
      <c r="M18" s="18"/>
      <c r="N18" s="18">
        <f>IFERROR(VALUE((E18-D18)+(G18-F18))*24,"")</f>
        <v>0</v>
      </c>
    </row>
    <row r="19" spans="1:17" x14ac:dyDescent="0.25">
      <c r="A19" s="13" t="s">
        <v>52</v>
      </c>
      <c r="B19" s="14">
        <f t="shared" si="2"/>
        <v>45551</v>
      </c>
      <c r="C19" s="34"/>
      <c r="D19" s="15"/>
      <c r="E19" s="15"/>
      <c r="F19" s="15"/>
      <c r="G19" s="15"/>
      <c r="H19" s="15">
        <f t="shared" si="3"/>
        <v>0</v>
      </c>
      <c r="I19" s="34"/>
      <c r="J19" s="16" t="str">
        <f t="shared" si="0"/>
        <v>repos</v>
      </c>
      <c r="K19" s="17">
        <f t="shared" si="4"/>
        <v>0</v>
      </c>
      <c r="L19" s="57">
        <f t="shared" si="1"/>
        <v>0</v>
      </c>
      <c r="M19" s="18"/>
      <c r="N19" s="18">
        <f>IFERROR(VALUE((E19-D19)+(G19-F19))*24,"")</f>
        <v>0</v>
      </c>
    </row>
    <row r="20" spans="1:17" x14ac:dyDescent="0.25">
      <c r="A20" s="13" t="s">
        <v>53</v>
      </c>
      <c r="B20" s="14">
        <f t="shared" si="2"/>
        <v>45552</v>
      </c>
      <c r="C20" s="34"/>
      <c r="D20" s="15"/>
      <c r="E20" s="15"/>
      <c r="F20" s="15"/>
      <c r="G20" s="15"/>
      <c r="H20" s="15">
        <f t="shared" si="3"/>
        <v>0</v>
      </c>
      <c r="I20" s="34"/>
      <c r="J20" s="16" t="str">
        <f t="shared" si="0"/>
        <v>repos</v>
      </c>
      <c r="K20" s="17">
        <f t="shared" si="4"/>
        <v>0</v>
      </c>
      <c r="L20" s="57">
        <f t="shared" si="1"/>
        <v>0</v>
      </c>
      <c r="M20" s="18"/>
      <c r="N20" s="18">
        <f>IFERROR(VALUE((E20-D20)+(G20-F20))*24,"")</f>
        <v>0</v>
      </c>
    </row>
    <row r="21" spans="1:17" x14ac:dyDescent="0.25">
      <c r="A21" s="13" t="s">
        <v>54</v>
      </c>
      <c r="B21" s="14">
        <f t="shared" si="2"/>
        <v>45553</v>
      </c>
      <c r="C21" s="34"/>
      <c r="D21" s="15"/>
      <c r="E21" s="15"/>
      <c r="F21" s="15"/>
      <c r="G21" s="15"/>
      <c r="H21" s="15">
        <f t="shared" si="3"/>
        <v>0</v>
      </c>
      <c r="I21" s="34"/>
      <c r="J21" s="16" t="str">
        <f t="shared" si="0"/>
        <v>repos</v>
      </c>
      <c r="K21" s="17">
        <f t="shared" si="4"/>
        <v>0</v>
      </c>
      <c r="L21" s="57">
        <f t="shared" si="1"/>
        <v>0</v>
      </c>
      <c r="M21" s="18"/>
      <c r="N21" s="18">
        <f>IFERROR(VALUE((E21-D21)+(G21-F21))*24,"")</f>
        <v>0</v>
      </c>
      <c r="P21" s="35"/>
      <c r="Q21" s="35"/>
    </row>
    <row r="22" spans="1:17" x14ac:dyDescent="0.25">
      <c r="A22" s="13" t="s">
        <v>55</v>
      </c>
      <c r="B22" s="14">
        <f t="shared" si="2"/>
        <v>45554</v>
      </c>
      <c r="C22" s="34"/>
      <c r="D22" s="15"/>
      <c r="E22" s="15"/>
      <c r="F22" s="15"/>
      <c r="G22" s="15"/>
      <c r="H22" s="15">
        <f t="shared" si="3"/>
        <v>0</v>
      </c>
      <c r="I22" s="34"/>
      <c r="J22" s="16" t="str">
        <f t="shared" si="0"/>
        <v>repos</v>
      </c>
      <c r="K22" s="17">
        <f t="shared" si="4"/>
        <v>0</v>
      </c>
      <c r="L22" s="57">
        <f t="shared" si="1"/>
        <v>0</v>
      </c>
      <c r="M22" s="18"/>
      <c r="N22" s="18">
        <f>IFERROR(VALUE((E22-D22)+(G22-F22))*24,"")</f>
        <v>0</v>
      </c>
    </row>
    <row r="23" spans="1:17" x14ac:dyDescent="0.25">
      <c r="A23" s="13" t="s">
        <v>56</v>
      </c>
      <c r="B23" s="14">
        <f t="shared" si="2"/>
        <v>45555</v>
      </c>
      <c r="C23" s="34"/>
      <c r="D23" s="15"/>
      <c r="E23" s="15"/>
      <c r="F23" s="15"/>
      <c r="G23" s="15"/>
      <c r="H23" s="15">
        <f t="shared" si="3"/>
        <v>0</v>
      </c>
      <c r="I23" s="34"/>
      <c r="J23" s="16" t="str">
        <f t="shared" si="0"/>
        <v>repos</v>
      </c>
      <c r="K23" s="17">
        <f t="shared" si="4"/>
        <v>0</v>
      </c>
      <c r="L23" s="57">
        <f t="shared" si="1"/>
        <v>0</v>
      </c>
      <c r="M23" s="18"/>
      <c r="N23" s="18">
        <f>IFERROR(VALUE((E23-D23)+(G23-F23))*24,"")</f>
        <v>0</v>
      </c>
    </row>
    <row r="24" spans="1:17" x14ac:dyDescent="0.25">
      <c r="A24" s="13" t="s">
        <v>57</v>
      </c>
      <c r="B24" s="14">
        <f t="shared" si="2"/>
        <v>45556</v>
      </c>
      <c r="C24" s="34"/>
      <c r="D24" s="15"/>
      <c r="E24" s="15"/>
      <c r="F24" s="15"/>
      <c r="G24" s="15"/>
      <c r="H24" s="15">
        <f t="shared" si="3"/>
        <v>0</v>
      </c>
      <c r="I24" s="34"/>
      <c r="J24" s="16" t="str">
        <f t="shared" si="0"/>
        <v>repos</v>
      </c>
      <c r="K24" s="17">
        <f t="shared" si="4"/>
        <v>0</v>
      </c>
      <c r="L24" s="57">
        <f t="shared" si="1"/>
        <v>0</v>
      </c>
      <c r="M24" s="18"/>
      <c r="N24" s="18">
        <f>IFERROR(VALUE((E24-D24)+(G24-F24))*24,"")</f>
        <v>0</v>
      </c>
    </row>
    <row r="25" spans="1:17" x14ac:dyDescent="0.25">
      <c r="A25" s="13" t="s">
        <v>51</v>
      </c>
      <c r="B25" s="14">
        <f t="shared" si="2"/>
        <v>45557</v>
      </c>
      <c r="C25" s="34"/>
      <c r="D25" s="15"/>
      <c r="E25" s="15"/>
      <c r="F25" s="15"/>
      <c r="G25" s="15"/>
      <c r="H25" s="15">
        <f t="shared" si="3"/>
        <v>0</v>
      </c>
      <c r="I25" s="34"/>
      <c r="J25" s="16" t="str">
        <f t="shared" si="0"/>
        <v>repos</v>
      </c>
      <c r="K25" s="17">
        <f t="shared" si="4"/>
        <v>0</v>
      </c>
      <c r="L25" s="57">
        <f t="shared" si="1"/>
        <v>0</v>
      </c>
      <c r="M25" s="18"/>
      <c r="N25" s="18">
        <f>IFERROR(VALUE((E25-D25)+(G25-F25))*24,"")</f>
        <v>0</v>
      </c>
    </row>
    <row r="26" spans="1:17" x14ac:dyDescent="0.25">
      <c r="A26" s="13" t="s">
        <v>52</v>
      </c>
      <c r="B26" s="14">
        <f t="shared" si="2"/>
        <v>45558</v>
      </c>
      <c r="C26" s="34"/>
      <c r="D26" s="15"/>
      <c r="E26" s="15"/>
      <c r="F26" s="15"/>
      <c r="G26" s="15"/>
      <c r="H26" s="15">
        <f t="shared" si="3"/>
        <v>0</v>
      </c>
      <c r="I26" s="34"/>
      <c r="J26" s="16" t="str">
        <f t="shared" si="0"/>
        <v>repos</v>
      </c>
      <c r="K26" s="17">
        <f t="shared" si="4"/>
        <v>0</v>
      </c>
      <c r="L26" s="57">
        <f t="shared" si="1"/>
        <v>0</v>
      </c>
      <c r="M26" s="18"/>
      <c r="N26" s="18">
        <f>IFERROR(VALUE((E26-D26)+(G26-F26))*24,"")</f>
        <v>0</v>
      </c>
    </row>
    <row r="27" spans="1:17" x14ac:dyDescent="0.25">
      <c r="A27" s="13" t="s">
        <v>53</v>
      </c>
      <c r="B27" s="14">
        <f t="shared" si="2"/>
        <v>45559</v>
      </c>
      <c r="C27" s="34"/>
      <c r="D27" s="15"/>
      <c r="E27" s="15"/>
      <c r="F27" s="15"/>
      <c r="G27" s="15"/>
      <c r="H27" s="15">
        <f t="shared" si="3"/>
        <v>0</v>
      </c>
      <c r="I27" s="34"/>
      <c r="J27" s="16" t="str">
        <f t="shared" si="0"/>
        <v>repos</v>
      </c>
      <c r="K27" s="17">
        <f t="shared" si="4"/>
        <v>0</v>
      </c>
      <c r="L27" s="57">
        <f t="shared" si="1"/>
        <v>0</v>
      </c>
      <c r="M27" s="18"/>
      <c r="N27" s="18">
        <f>IFERROR(VALUE((E27-D27)+(G27-F27))*24,"")</f>
        <v>0</v>
      </c>
    </row>
    <row r="28" spans="1:17" x14ac:dyDescent="0.25">
      <c r="A28" s="13" t="s">
        <v>54</v>
      </c>
      <c r="B28" s="14">
        <f t="shared" si="2"/>
        <v>45560</v>
      </c>
      <c r="C28" s="34"/>
      <c r="D28" s="15"/>
      <c r="E28" s="15"/>
      <c r="F28" s="15"/>
      <c r="G28" s="15"/>
      <c r="H28" s="15">
        <f t="shared" si="3"/>
        <v>0</v>
      </c>
      <c r="I28" s="34"/>
      <c r="J28" s="16" t="str">
        <f t="shared" si="0"/>
        <v>repos</v>
      </c>
      <c r="K28" s="17">
        <f t="shared" si="4"/>
        <v>0</v>
      </c>
      <c r="L28" s="57">
        <f t="shared" si="1"/>
        <v>0</v>
      </c>
      <c r="M28" s="18"/>
      <c r="N28" s="18">
        <f>IFERROR(VALUE((E28-D28)+(G28-F28))*24,"")</f>
        <v>0</v>
      </c>
    </row>
    <row r="29" spans="1:17" x14ac:dyDescent="0.25">
      <c r="A29" s="13" t="s">
        <v>55</v>
      </c>
      <c r="B29" s="14">
        <f t="shared" si="2"/>
        <v>45561</v>
      </c>
      <c r="C29" s="34"/>
      <c r="D29" s="15"/>
      <c r="E29" s="15"/>
      <c r="F29" s="15"/>
      <c r="G29" s="15"/>
      <c r="H29" s="15">
        <f t="shared" si="3"/>
        <v>0</v>
      </c>
      <c r="I29" s="34"/>
      <c r="J29" s="16" t="str">
        <f t="shared" si="0"/>
        <v>repos</v>
      </c>
      <c r="K29" s="17">
        <f t="shared" si="4"/>
        <v>0</v>
      </c>
      <c r="L29" s="57">
        <f t="shared" si="1"/>
        <v>0</v>
      </c>
      <c r="M29" s="18"/>
      <c r="N29" s="18">
        <f>IFERROR(VALUE((E29-D29)+(G29-F29))*24,"")</f>
        <v>0</v>
      </c>
    </row>
    <row r="30" spans="1:17" x14ac:dyDescent="0.25">
      <c r="A30" s="13" t="s">
        <v>56</v>
      </c>
      <c r="B30" s="14">
        <f t="shared" si="2"/>
        <v>45562</v>
      </c>
      <c r="C30" s="34"/>
      <c r="D30" s="15"/>
      <c r="E30" s="15"/>
      <c r="F30" s="15"/>
      <c r="G30" s="15"/>
      <c r="H30" s="15">
        <f t="shared" si="3"/>
        <v>0</v>
      </c>
      <c r="I30" s="34"/>
      <c r="J30" s="16" t="str">
        <f t="shared" si="0"/>
        <v>repos</v>
      </c>
      <c r="K30" s="17">
        <f t="shared" si="4"/>
        <v>0</v>
      </c>
      <c r="L30" s="57">
        <f t="shared" si="1"/>
        <v>0</v>
      </c>
      <c r="M30" s="18"/>
      <c r="N30" s="18">
        <f>IFERROR(VALUE((E30-D30)+(G30-F30))*24,"")</f>
        <v>0</v>
      </c>
    </row>
    <row r="31" spans="1:17" x14ac:dyDescent="0.25">
      <c r="A31" s="13" t="s">
        <v>57</v>
      </c>
      <c r="B31" s="14">
        <f t="shared" si="2"/>
        <v>45563</v>
      </c>
      <c r="C31" s="34"/>
      <c r="D31" s="15"/>
      <c r="E31" s="15"/>
      <c r="F31" s="15"/>
      <c r="G31" s="15"/>
      <c r="H31" s="15">
        <f t="shared" si="3"/>
        <v>0</v>
      </c>
      <c r="I31" s="34"/>
      <c r="J31" s="16" t="str">
        <f>IF(H31=0,"repos","")</f>
        <v>repos</v>
      </c>
      <c r="K31" s="17">
        <f t="shared" si="4"/>
        <v>0</v>
      </c>
      <c r="L31" s="57">
        <f t="shared" si="1"/>
        <v>0</v>
      </c>
      <c r="M31" s="18"/>
      <c r="N31" s="18">
        <f>IFERROR(VALUE((E31-D31)+(G31-F31))*24,"")</f>
        <v>0</v>
      </c>
    </row>
    <row r="32" spans="1:17" x14ac:dyDescent="0.25">
      <c r="A32" s="13" t="s">
        <v>51</v>
      </c>
      <c r="B32" s="14">
        <f t="shared" si="2"/>
        <v>45564</v>
      </c>
      <c r="C32" s="34"/>
      <c r="D32" s="15"/>
      <c r="E32" s="15"/>
      <c r="F32" s="15"/>
      <c r="G32" s="15"/>
      <c r="H32" s="15">
        <f t="shared" si="3"/>
        <v>0</v>
      </c>
      <c r="I32" s="34"/>
      <c r="J32" s="16" t="str">
        <f>IF(H32=0,"repos","")</f>
        <v>repos</v>
      </c>
      <c r="K32" s="17">
        <f t="shared" si="4"/>
        <v>0</v>
      </c>
      <c r="L32" s="57">
        <f t="shared" si="1"/>
        <v>0</v>
      </c>
      <c r="M32" s="18"/>
      <c r="N32" s="18">
        <f>IFERROR(VALUE((E32-D32)+(G32-F32))*24,"")</f>
        <v>0</v>
      </c>
    </row>
    <row r="33" spans="1:14" x14ac:dyDescent="0.25">
      <c r="A33" s="13" t="s">
        <v>52</v>
      </c>
      <c r="B33" s="14">
        <f t="shared" si="2"/>
        <v>45565</v>
      </c>
      <c r="C33" s="34"/>
      <c r="D33" s="15"/>
      <c r="E33" s="15"/>
      <c r="F33" s="15"/>
      <c r="G33" s="15"/>
      <c r="H33" s="15">
        <f t="shared" si="3"/>
        <v>0</v>
      </c>
      <c r="I33" s="34"/>
      <c r="J33" s="16" t="str">
        <f>IF(H33=0,"repos","")</f>
        <v>repos</v>
      </c>
      <c r="K33" s="17">
        <f t="shared" si="4"/>
        <v>0</v>
      </c>
      <c r="L33" s="57">
        <f t="shared" si="1"/>
        <v>0</v>
      </c>
      <c r="M33" s="18"/>
      <c r="N33" s="18">
        <f>IFERROR(VALUE((E33-D33)+(G33-F33))*24,"")</f>
        <v>0</v>
      </c>
    </row>
    <row r="34" spans="1:14" ht="16.5" thickBot="1" x14ac:dyDescent="0.3">
      <c r="A34" s="59" t="s">
        <v>53</v>
      </c>
      <c r="B34" s="60">
        <f t="shared" si="2"/>
        <v>45566</v>
      </c>
      <c r="C34" s="61"/>
      <c r="D34" s="62"/>
      <c r="E34" s="62"/>
      <c r="F34" s="62"/>
      <c r="G34" s="62"/>
      <c r="H34" s="62">
        <f t="shared" si="3"/>
        <v>0</v>
      </c>
      <c r="I34" s="34"/>
      <c r="J34" s="16" t="str">
        <f>IF(H34=0,"repos","")</f>
        <v>repos</v>
      </c>
      <c r="K34" s="17">
        <f t="shared" si="4"/>
        <v>0</v>
      </c>
      <c r="L34" s="56">
        <f t="shared" si="1"/>
        <v>0</v>
      </c>
      <c r="M34" s="10"/>
      <c r="N34" s="18">
        <f>IFERROR(VALUE((E34-D34)+(G34-F34))*24,"")</f>
        <v>0</v>
      </c>
    </row>
    <row r="35" spans="1:14" x14ac:dyDescent="0.25">
      <c r="A35" s="63" t="s">
        <v>45</v>
      </c>
      <c r="B35" s="64"/>
      <c r="C35" s="64"/>
      <c r="D35" s="64"/>
      <c r="E35" s="64"/>
      <c r="F35" s="64"/>
      <c r="G35" s="64"/>
      <c r="H35" s="65">
        <f>SUM(H4:H34)</f>
        <v>0</v>
      </c>
      <c r="I35" s="19"/>
      <c r="L35" s="80"/>
      <c r="M35" s="80"/>
      <c r="N35" s="82">
        <f>IF(H35&lt;&gt;"",VALUE(H35)*24,0)</f>
        <v>0</v>
      </c>
    </row>
    <row r="36" spans="1:14" x14ac:dyDescent="0.25">
      <c r="A36" s="66" t="s">
        <v>58</v>
      </c>
      <c r="B36" s="37"/>
      <c r="C36" s="37"/>
      <c r="D36" s="37"/>
      <c r="E36" s="37"/>
      <c r="F36" s="37"/>
      <c r="G36" s="37"/>
      <c r="H36" s="67">
        <f>SUMIF(A4:A34,"DIMANCHE",H4:H34)</f>
        <v>0</v>
      </c>
      <c r="I36" s="58"/>
      <c r="J36" s="58"/>
      <c r="K36" s="58"/>
      <c r="L36" s="81"/>
      <c r="M36" s="80"/>
      <c r="N36" s="83">
        <f>SUMIF(A4:A34,"DIMANCHE",H4:H34)*24</f>
        <v>0</v>
      </c>
    </row>
    <row r="37" spans="1:14" x14ac:dyDescent="0.25">
      <c r="A37" s="66" t="s">
        <v>59</v>
      </c>
      <c r="B37" s="37"/>
      <c r="C37" s="37"/>
      <c r="D37" s="37"/>
      <c r="E37" s="37"/>
      <c r="F37" s="37"/>
      <c r="G37" s="37"/>
      <c r="H37" s="68">
        <f>SUMIF(L4:L34,1,H4:H34)</f>
        <v>0</v>
      </c>
      <c r="I37" s="58"/>
      <c r="J37" s="58"/>
      <c r="K37" s="58"/>
      <c r="L37" s="81"/>
      <c r="M37" s="80"/>
      <c r="N37" s="83">
        <f>SUMIF(L4:L34,"&gt;" &amp;0,H4:H34)*24</f>
        <v>0</v>
      </c>
    </row>
    <row r="38" spans="1:14" ht="15.75" hidden="1" customHeight="1" x14ac:dyDescent="0.25">
      <c r="A38" s="66" t="s">
        <v>60</v>
      </c>
      <c r="B38" s="37"/>
      <c r="C38" s="37"/>
      <c r="D38" s="37"/>
      <c r="E38" s="37"/>
      <c r="F38" s="37"/>
      <c r="G38" s="37"/>
      <c r="H38" s="69">
        <f>SUM(I4:I34)</f>
        <v>0</v>
      </c>
      <c r="I38" s="58"/>
      <c r="J38" s="58"/>
      <c r="K38" s="58"/>
      <c r="L38" s="81"/>
      <c r="M38" s="80"/>
      <c r="N38" s="83"/>
    </row>
    <row r="39" spans="1:14" x14ac:dyDescent="0.25">
      <c r="A39" s="70" t="s">
        <v>74</v>
      </c>
      <c r="B39" s="48"/>
      <c r="C39" s="48"/>
      <c r="D39" s="48"/>
      <c r="E39" s="48"/>
      <c r="F39" s="48"/>
      <c r="G39" s="49"/>
      <c r="H39" s="71"/>
      <c r="I39" s="58"/>
      <c r="J39" s="58"/>
      <c r="K39" s="58"/>
      <c r="L39" s="81"/>
      <c r="M39" s="80"/>
      <c r="N39" s="83"/>
    </row>
    <row r="40" spans="1:14" x14ac:dyDescent="0.25">
      <c r="A40" s="70" t="s">
        <v>75</v>
      </c>
      <c r="B40" s="48"/>
      <c r="C40" s="48"/>
      <c r="D40" s="48"/>
      <c r="E40" s="48"/>
      <c r="F40" s="48"/>
      <c r="G40" s="49"/>
      <c r="H40" s="71"/>
      <c r="I40" s="58"/>
      <c r="J40" s="58"/>
      <c r="K40" s="58"/>
      <c r="L40" s="81"/>
      <c r="M40" s="80"/>
      <c r="N40" s="83"/>
    </row>
    <row r="41" spans="1:14" x14ac:dyDescent="0.25">
      <c r="A41" s="72" t="s">
        <v>61</v>
      </c>
      <c r="B41" s="52"/>
      <c r="C41" s="52"/>
      <c r="D41" s="52"/>
      <c r="E41" s="52"/>
      <c r="F41" s="52"/>
      <c r="G41" s="53"/>
      <c r="H41" s="71">
        <f>H35+H39</f>
        <v>0</v>
      </c>
      <c r="I41" s="58"/>
      <c r="J41" s="58"/>
      <c r="K41" s="58"/>
      <c r="L41" s="81"/>
      <c r="M41" s="80"/>
      <c r="N41" s="84">
        <f>N35+N39/24</f>
        <v>0</v>
      </c>
    </row>
    <row r="42" spans="1:14" ht="16.5" thickBot="1" x14ac:dyDescent="0.3">
      <c r="A42" s="73" t="s">
        <v>62</v>
      </c>
      <c r="B42" s="74"/>
      <c r="C42" s="74"/>
      <c r="D42" s="74"/>
      <c r="E42" s="74"/>
      <c r="F42" s="74"/>
      <c r="G42" s="75"/>
      <c r="H42" s="76">
        <f>H41-H35+H39</f>
        <v>0</v>
      </c>
      <c r="I42" s="77">
        <f t="shared" ref="I42:L42" si="5">I41-I35+I39</f>
        <v>0</v>
      </c>
      <c r="J42" s="77">
        <f t="shared" si="5"/>
        <v>0</v>
      </c>
      <c r="K42" s="77">
        <f t="shared" si="5"/>
        <v>0</v>
      </c>
      <c r="L42" s="77">
        <f t="shared" si="5"/>
        <v>0</v>
      </c>
      <c r="M42" s="77">
        <f>M41-M35+M39</f>
        <v>0</v>
      </c>
      <c r="N42" s="78">
        <f>N41-N35+N39</f>
        <v>0</v>
      </c>
    </row>
    <row r="43" spans="1:14" x14ac:dyDescent="0.25">
      <c r="A43" s="20"/>
      <c r="B43" s="19"/>
      <c r="C43" s="19"/>
      <c r="D43" s="21"/>
      <c r="E43" s="21"/>
      <c r="F43" s="21"/>
      <c r="G43" s="22"/>
      <c r="H43" s="23"/>
      <c r="I43" s="19"/>
    </row>
    <row r="44" spans="1:14" x14ac:dyDescent="0.25">
      <c r="G44" s="26"/>
      <c r="H44" s="27"/>
      <c r="I44" s="19"/>
    </row>
  </sheetData>
  <mergeCells count="17">
    <mergeCell ref="A41:G41"/>
    <mergeCell ref="A42:G42"/>
    <mergeCell ref="A35:G35"/>
    <mergeCell ref="A36:G36"/>
    <mergeCell ref="A37:G37"/>
    <mergeCell ref="A38:G38"/>
    <mergeCell ref="A39:G39"/>
    <mergeCell ref="A40:G40"/>
    <mergeCell ref="A1:B1"/>
    <mergeCell ref="D1:K1"/>
    <mergeCell ref="A2:B3"/>
    <mergeCell ref="C2:C3"/>
    <mergeCell ref="D2:E2"/>
    <mergeCell ref="F2:G2"/>
    <mergeCell ref="H2:H3"/>
    <mergeCell ref="I2:I3"/>
    <mergeCell ref="K2:K3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4"/>
  <sheetViews>
    <sheetView zoomScaleNormal="100" workbookViewId="0">
      <selection activeCell="C4" sqref="C4:G34"/>
    </sheetView>
  </sheetViews>
  <sheetFormatPr baseColWidth="10" defaultColWidth="8" defaultRowHeight="15.75" x14ac:dyDescent="0.25"/>
  <cols>
    <col min="1" max="1" width="11" style="24" bestFit="1" customWidth="1"/>
    <col min="2" max="3" width="8" style="9"/>
    <col min="4" max="7" width="8" style="25"/>
    <col min="8" max="8" width="10.625" style="25" bestFit="1" customWidth="1"/>
    <col min="9" max="9" width="7.125" style="9" customWidth="1"/>
    <col min="10" max="10" width="7" style="9" customWidth="1"/>
    <col min="11" max="12" width="6.875" style="9" customWidth="1"/>
    <col min="13" max="13" width="7.875" style="9" customWidth="1"/>
    <col min="14" max="14" width="15.625" style="9" customWidth="1"/>
    <col min="16" max="16384" width="8" style="9"/>
  </cols>
  <sheetData>
    <row r="1" spans="1:16" ht="36.75" customHeight="1" x14ac:dyDescent="0.25">
      <c r="A1" s="37" t="s">
        <v>40</v>
      </c>
      <c r="B1" s="37"/>
      <c r="C1" s="29"/>
      <c r="D1" s="38"/>
      <c r="E1" s="38"/>
      <c r="F1" s="38"/>
      <c r="G1" s="38"/>
      <c r="H1" s="38"/>
      <c r="I1" s="38"/>
      <c r="J1" s="38"/>
      <c r="K1" s="38"/>
      <c r="L1" s="8" t="s">
        <v>41</v>
      </c>
      <c r="M1" s="8" t="s">
        <v>41</v>
      </c>
      <c r="N1" s="54" t="s">
        <v>77</v>
      </c>
    </row>
    <row r="2" spans="1:16" ht="15" customHeight="1" x14ac:dyDescent="0.25">
      <c r="A2" s="39">
        <v>45566</v>
      </c>
      <c r="B2" s="40"/>
      <c r="C2" s="41" t="s">
        <v>42</v>
      </c>
      <c r="D2" s="43" t="s">
        <v>43</v>
      </c>
      <c r="E2" s="43"/>
      <c r="F2" s="43" t="s">
        <v>44</v>
      </c>
      <c r="G2" s="43"/>
      <c r="H2" s="44" t="s">
        <v>45</v>
      </c>
      <c r="I2" s="46" t="s">
        <v>46</v>
      </c>
      <c r="J2" s="30"/>
      <c r="K2" s="50" t="s">
        <v>76</v>
      </c>
      <c r="L2" s="55" t="s">
        <v>47</v>
      </c>
      <c r="M2" s="18"/>
      <c r="N2" s="18"/>
    </row>
    <row r="3" spans="1:16" x14ac:dyDescent="0.25">
      <c r="A3" s="40"/>
      <c r="B3" s="40"/>
      <c r="C3" s="42"/>
      <c r="D3" s="36" t="s">
        <v>48</v>
      </c>
      <c r="E3" s="36" t="s">
        <v>49</v>
      </c>
      <c r="F3" s="36" t="s">
        <v>48</v>
      </c>
      <c r="G3" s="36" t="s">
        <v>49</v>
      </c>
      <c r="H3" s="45"/>
      <c r="I3" s="47"/>
      <c r="J3" s="12"/>
      <c r="K3" s="51"/>
      <c r="L3" s="56" t="s">
        <v>50</v>
      </c>
      <c r="M3" s="18"/>
      <c r="N3" s="18"/>
    </row>
    <row r="4" spans="1:16" x14ac:dyDescent="0.25">
      <c r="A4" s="13" t="s">
        <v>51</v>
      </c>
      <c r="B4" s="14">
        <f>A2</f>
        <v>45566</v>
      </c>
      <c r="C4" s="34"/>
      <c r="D4" s="15"/>
      <c r="E4" s="15"/>
      <c r="F4" s="15"/>
      <c r="G4" s="15"/>
      <c r="H4" s="15">
        <f>IFERROR((E4-D4)+(G4-F4),"")</f>
        <v>0</v>
      </c>
      <c r="I4" s="34"/>
      <c r="J4" s="16" t="str">
        <f t="shared" ref="J4:J30" si="0">IF(H4=0,"repos","")</f>
        <v>repos</v>
      </c>
      <c r="K4" s="17">
        <f>IF(H4="","",H4*11.72*24)</f>
        <v>0</v>
      </c>
      <c r="L4" s="57">
        <f t="shared" ref="L4:L34" si="1">IFERROR(MATCH(B4,JoursFériés,0),0)</f>
        <v>0</v>
      </c>
      <c r="M4" s="18"/>
      <c r="N4" s="18">
        <f>IFERROR(VALUE((E4-D4)+(G4-F4))*24,"")</f>
        <v>0</v>
      </c>
      <c r="P4" s="33"/>
    </row>
    <row r="5" spans="1:16" x14ac:dyDescent="0.25">
      <c r="A5" s="13" t="s">
        <v>52</v>
      </c>
      <c r="B5" s="14">
        <f t="shared" ref="B5:B34" si="2">B4+1</f>
        <v>45567</v>
      </c>
      <c r="C5" s="34"/>
      <c r="D5" s="15"/>
      <c r="E5" s="15"/>
      <c r="F5" s="15"/>
      <c r="G5" s="15"/>
      <c r="H5" s="15">
        <f t="shared" ref="H5:H34" si="3">IFERROR((E5-D5)+(G5-F5),"")</f>
        <v>0</v>
      </c>
      <c r="I5" s="34"/>
      <c r="J5" s="16" t="str">
        <f t="shared" si="0"/>
        <v>repos</v>
      </c>
      <c r="K5" s="17">
        <f t="shared" ref="K5:K34" si="4">IF(H5="","",H5*11.72*24)</f>
        <v>0</v>
      </c>
      <c r="L5" s="57">
        <f t="shared" si="1"/>
        <v>0</v>
      </c>
      <c r="M5" s="18"/>
      <c r="N5" s="18">
        <f>IFERROR(VALUE((E5-D5)+(G5-F5))*24,"")</f>
        <v>0</v>
      </c>
    </row>
    <row r="6" spans="1:16" x14ac:dyDescent="0.25">
      <c r="A6" s="13" t="s">
        <v>53</v>
      </c>
      <c r="B6" s="14">
        <f t="shared" si="2"/>
        <v>45568</v>
      </c>
      <c r="C6" s="34"/>
      <c r="D6" s="15"/>
      <c r="E6" s="15"/>
      <c r="F6" s="15"/>
      <c r="G6" s="15"/>
      <c r="H6" s="15">
        <f t="shared" si="3"/>
        <v>0</v>
      </c>
      <c r="I6" s="34"/>
      <c r="J6" s="16" t="str">
        <f t="shared" si="0"/>
        <v>repos</v>
      </c>
      <c r="K6" s="17">
        <f t="shared" si="4"/>
        <v>0</v>
      </c>
      <c r="L6" s="57">
        <f t="shared" si="1"/>
        <v>0</v>
      </c>
      <c r="M6" s="18"/>
      <c r="N6" s="18">
        <f>IFERROR(VALUE((E6-D6)+(G6-F6))*24,"")</f>
        <v>0</v>
      </c>
    </row>
    <row r="7" spans="1:16" x14ac:dyDescent="0.25">
      <c r="A7" s="13" t="s">
        <v>54</v>
      </c>
      <c r="B7" s="14">
        <f t="shared" si="2"/>
        <v>45569</v>
      </c>
      <c r="C7" s="34"/>
      <c r="D7" s="15"/>
      <c r="E7" s="15"/>
      <c r="F7" s="15"/>
      <c r="G7" s="15"/>
      <c r="H7" s="15">
        <f t="shared" si="3"/>
        <v>0</v>
      </c>
      <c r="I7" s="34"/>
      <c r="J7" s="16" t="str">
        <f t="shared" si="0"/>
        <v>repos</v>
      </c>
      <c r="K7" s="17">
        <f t="shared" si="4"/>
        <v>0</v>
      </c>
      <c r="L7" s="57">
        <f t="shared" si="1"/>
        <v>0</v>
      </c>
      <c r="M7" s="18"/>
      <c r="N7" s="18">
        <f>IFERROR(VALUE((E7-D7)+(G7-F7))*24,"")</f>
        <v>0</v>
      </c>
    </row>
    <row r="8" spans="1:16" x14ac:dyDescent="0.25">
      <c r="A8" s="13" t="s">
        <v>55</v>
      </c>
      <c r="B8" s="14">
        <f t="shared" si="2"/>
        <v>45570</v>
      </c>
      <c r="C8" s="34"/>
      <c r="D8" s="15"/>
      <c r="E8" s="15"/>
      <c r="F8" s="15"/>
      <c r="G8" s="15"/>
      <c r="H8" s="15">
        <f t="shared" si="3"/>
        <v>0</v>
      </c>
      <c r="I8" s="34"/>
      <c r="J8" s="16" t="str">
        <f t="shared" si="0"/>
        <v>repos</v>
      </c>
      <c r="K8" s="17">
        <f t="shared" si="4"/>
        <v>0</v>
      </c>
      <c r="L8" s="57">
        <f t="shared" si="1"/>
        <v>0</v>
      </c>
      <c r="M8" s="18"/>
      <c r="N8" s="18">
        <f>IFERROR(VALUE((E8-D8)+(G8-F8))*24,"")</f>
        <v>0</v>
      </c>
    </row>
    <row r="9" spans="1:16" x14ac:dyDescent="0.25">
      <c r="A9" s="13" t="s">
        <v>56</v>
      </c>
      <c r="B9" s="14">
        <f t="shared" si="2"/>
        <v>45571</v>
      </c>
      <c r="C9" s="34"/>
      <c r="D9" s="15"/>
      <c r="E9" s="15"/>
      <c r="F9" s="15"/>
      <c r="G9" s="15"/>
      <c r="H9" s="15">
        <f t="shared" si="3"/>
        <v>0</v>
      </c>
      <c r="I9" s="34"/>
      <c r="J9" s="16" t="str">
        <f t="shared" si="0"/>
        <v>repos</v>
      </c>
      <c r="K9" s="17">
        <f t="shared" si="4"/>
        <v>0</v>
      </c>
      <c r="L9" s="57">
        <f t="shared" si="1"/>
        <v>0</v>
      </c>
      <c r="M9" s="18"/>
      <c r="N9" s="18">
        <f>IFERROR(VALUE((E9-D9)+(G9-F9))*24,"")</f>
        <v>0</v>
      </c>
    </row>
    <row r="10" spans="1:16" x14ac:dyDescent="0.25">
      <c r="A10" s="13" t="s">
        <v>57</v>
      </c>
      <c r="B10" s="14">
        <f t="shared" si="2"/>
        <v>45572</v>
      </c>
      <c r="C10" s="34"/>
      <c r="D10" s="15"/>
      <c r="E10" s="15"/>
      <c r="F10" s="15"/>
      <c r="G10" s="15"/>
      <c r="H10" s="15">
        <f t="shared" si="3"/>
        <v>0</v>
      </c>
      <c r="I10" s="34"/>
      <c r="J10" s="16" t="str">
        <f t="shared" si="0"/>
        <v>repos</v>
      </c>
      <c r="K10" s="17">
        <f t="shared" si="4"/>
        <v>0</v>
      </c>
      <c r="L10" s="57">
        <f t="shared" si="1"/>
        <v>0</v>
      </c>
      <c r="M10" s="18"/>
      <c r="N10" s="18">
        <f>IFERROR(VALUE((E10-D10)+(G10-F10))*24,"")</f>
        <v>0</v>
      </c>
    </row>
    <row r="11" spans="1:16" x14ac:dyDescent="0.25">
      <c r="A11" s="13" t="s">
        <v>51</v>
      </c>
      <c r="B11" s="14">
        <f t="shared" si="2"/>
        <v>45573</v>
      </c>
      <c r="C11" s="34"/>
      <c r="D11" s="15"/>
      <c r="E11" s="15"/>
      <c r="F11" s="15"/>
      <c r="G11" s="15"/>
      <c r="H11" s="15">
        <f t="shared" si="3"/>
        <v>0</v>
      </c>
      <c r="I11" s="34"/>
      <c r="J11" s="16" t="str">
        <f t="shared" si="0"/>
        <v>repos</v>
      </c>
      <c r="K11" s="17">
        <f t="shared" si="4"/>
        <v>0</v>
      </c>
      <c r="L11" s="57">
        <f t="shared" si="1"/>
        <v>0</v>
      </c>
      <c r="M11" s="18"/>
      <c r="N11" s="18">
        <f>IFERROR(VALUE((E11-D11)+(G11-F11))*24,"")</f>
        <v>0</v>
      </c>
    </row>
    <row r="12" spans="1:16" x14ac:dyDescent="0.25">
      <c r="A12" s="13" t="s">
        <v>52</v>
      </c>
      <c r="B12" s="14">
        <f t="shared" si="2"/>
        <v>45574</v>
      </c>
      <c r="C12" s="34"/>
      <c r="D12" s="15"/>
      <c r="E12" s="15"/>
      <c r="F12" s="15"/>
      <c r="G12" s="15"/>
      <c r="H12" s="15">
        <f t="shared" si="3"/>
        <v>0</v>
      </c>
      <c r="I12" s="34"/>
      <c r="J12" s="16" t="str">
        <f t="shared" si="0"/>
        <v>repos</v>
      </c>
      <c r="K12" s="17">
        <f t="shared" si="4"/>
        <v>0</v>
      </c>
      <c r="L12" s="57">
        <f t="shared" si="1"/>
        <v>0</v>
      </c>
      <c r="M12" s="18"/>
      <c r="N12" s="18">
        <f>IFERROR(VALUE((E12-D12)+(G12-F12))*24,"")</f>
        <v>0</v>
      </c>
    </row>
    <row r="13" spans="1:16" x14ac:dyDescent="0.25">
      <c r="A13" s="13" t="s">
        <v>53</v>
      </c>
      <c r="B13" s="14">
        <f t="shared" si="2"/>
        <v>45575</v>
      </c>
      <c r="C13" s="34"/>
      <c r="D13" s="15"/>
      <c r="E13" s="15"/>
      <c r="F13" s="15"/>
      <c r="G13" s="15"/>
      <c r="H13" s="15">
        <f t="shared" si="3"/>
        <v>0</v>
      </c>
      <c r="I13" s="34"/>
      <c r="J13" s="16" t="str">
        <f t="shared" si="0"/>
        <v>repos</v>
      </c>
      <c r="K13" s="17">
        <f t="shared" si="4"/>
        <v>0</v>
      </c>
      <c r="L13" s="57">
        <f t="shared" si="1"/>
        <v>0</v>
      </c>
      <c r="M13" s="18"/>
      <c r="N13" s="18">
        <f>IFERROR(VALUE((E13-D13)+(G13-F13))*24,"")</f>
        <v>0</v>
      </c>
    </row>
    <row r="14" spans="1:16" x14ac:dyDescent="0.25">
      <c r="A14" s="13" t="s">
        <v>54</v>
      </c>
      <c r="B14" s="14">
        <f t="shared" si="2"/>
        <v>45576</v>
      </c>
      <c r="C14" s="34"/>
      <c r="D14" s="15"/>
      <c r="E14" s="15"/>
      <c r="F14" s="15"/>
      <c r="G14" s="15"/>
      <c r="H14" s="15">
        <f t="shared" si="3"/>
        <v>0</v>
      </c>
      <c r="I14" s="34"/>
      <c r="J14" s="16" t="str">
        <f t="shared" si="0"/>
        <v>repos</v>
      </c>
      <c r="K14" s="17">
        <f t="shared" si="4"/>
        <v>0</v>
      </c>
      <c r="L14" s="57">
        <f t="shared" si="1"/>
        <v>0</v>
      </c>
      <c r="M14" s="18"/>
      <c r="N14" s="18">
        <f>IFERROR(VALUE((E14-D14)+(G14-F14))*24,"")</f>
        <v>0</v>
      </c>
      <c r="P14" s="79"/>
    </row>
    <row r="15" spans="1:16" x14ac:dyDescent="0.25">
      <c r="A15" s="13" t="s">
        <v>55</v>
      </c>
      <c r="B15" s="14">
        <f t="shared" si="2"/>
        <v>45577</v>
      </c>
      <c r="C15" s="34"/>
      <c r="D15" s="15"/>
      <c r="E15" s="15"/>
      <c r="F15" s="15"/>
      <c r="G15" s="15"/>
      <c r="H15" s="15">
        <f t="shared" si="3"/>
        <v>0</v>
      </c>
      <c r="I15" s="34"/>
      <c r="J15" s="16" t="str">
        <f t="shared" si="0"/>
        <v>repos</v>
      </c>
      <c r="K15" s="17">
        <f t="shared" si="4"/>
        <v>0</v>
      </c>
      <c r="L15" s="57">
        <f t="shared" si="1"/>
        <v>0</v>
      </c>
      <c r="M15" s="18"/>
      <c r="N15" s="18">
        <f>IFERROR(VALUE((E15-D15)+(G15-F15))*24,"")</f>
        <v>0</v>
      </c>
    </row>
    <row r="16" spans="1:16" x14ac:dyDescent="0.25">
      <c r="A16" s="13" t="s">
        <v>56</v>
      </c>
      <c r="B16" s="14">
        <f t="shared" si="2"/>
        <v>45578</v>
      </c>
      <c r="C16" s="34"/>
      <c r="D16" s="15"/>
      <c r="E16" s="15"/>
      <c r="F16" s="15"/>
      <c r="G16" s="15"/>
      <c r="H16" s="15">
        <f t="shared" si="3"/>
        <v>0</v>
      </c>
      <c r="I16" s="34"/>
      <c r="J16" s="16" t="str">
        <f t="shared" si="0"/>
        <v>repos</v>
      </c>
      <c r="K16" s="17">
        <f t="shared" si="4"/>
        <v>0</v>
      </c>
      <c r="L16" s="57">
        <f t="shared" si="1"/>
        <v>0</v>
      </c>
      <c r="M16" s="18"/>
      <c r="N16" s="18">
        <f>IFERROR(VALUE((E16-D16)+(G16-F16))*24,"")</f>
        <v>0</v>
      </c>
    </row>
    <row r="17" spans="1:17" x14ac:dyDescent="0.25">
      <c r="A17" s="13" t="s">
        <v>57</v>
      </c>
      <c r="B17" s="14">
        <f t="shared" si="2"/>
        <v>45579</v>
      </c>
      <c r="C17" s="34"/>
      <c r="D17" s="15"/>
      <c r="E17" s="15"/>
      <c r="F17" s="15"/>
      <c r="G17" s="15"/>
      <c r="H17" s="15">
        <f t="shared" si="3"/>
        <v>0</v>
      </c>
      <c r="I17" s="34"/>
      <c r="J17" s="16" t="str">
        <f t="shared" si="0"/>
        <v>repos</v>
      </c>
      <c r="K17" s="17">
        <f t="shared" si="4"/>
        <v>0</v>
      </c>
      <c r="L17" s="57">
        <f t="shared" si="1"/>
        <v>0</v>
      </c>
      <c r="M17" s="18"/>
      <c r="N17" s="18">
        <f>IFERROR(VALUE((E17-D17)+(G17-F17))*24,"")</f>
        <v>0</v>
      </c>
    </row>
    <row r="18" spans="1:17" x14ac:dyDescent="0.25">
      <c r="A18" s="13" t="s">
        <v>51</v>
      </c>
      <c r="B18" s="14">
        <f t="shared" si="2"/>
        <v>45580</v>
      </c>
      <c r="C18" s="34"/>
      <c r="D18" s="15"/>
      <c r="E18" s="15"/>
      <c r="F18" s="15"/>
      <c r="G18" s="15"/>
      <c r="H18" s="15">
        <f t="shared" si="3"/>
        <v>0</v>
      </c>
      <c r="I18" s="34"/>
      <c r="J18" s="16" t="str">
        <f t="shared" si="0"/>
        <v>repos</v>
      </c>
      <c r="K18" s="17">
        <f t="shared" si="4"/>
        <v>0</v>
      </c>
      <c r="L18" s="57">
        <f t="shared" si="1"/>
        <v>0</v>
      </c>
      <c r="M18" s="18"/>
      <c r="N18" s="18">
        <f>IFERROR(VALUE((E18-D18)+(G18-F18))*24,"")</f>
        <v>0</v>
      </c>
    </row>
    <row r="19" spans="1:17" x14ac:dyDescent="0.25">
      <c r="A19" s="13" t="s">
        <v>52</v>
      </c>
      <c r="B19" s="14">
        <f t="shared" si="2"/>
        <v>45581</v>
      </c>
      <c r="C19" s="34"/>
      <c r="D19" s="15"/>
      <c r="E19" s="15"/>
      <c r="F19" s="15"/>
      <c r="G19" s="15"/>
      <c r="H19" s="15">
        <f t="shared" si="3"/>
        <v>0</v>
      </c>
      <c r="I19" s="34"/>
      <c r="J19" s="16" t="str">
        <f t="shared" si="0"/>
        <v>repos</v>
      </c>
      <c r="K19" s="17">
        <f t="shared" si="4"/>
        <v>0</v>
      </c>
      <c r="L19" s="57">
        <f t="shared" si="1"/>
        <v>0</v>
      </c>
      <c r="M19" s="18"/>
      <c r="N19" s="18">
        <f>IFERROR(VALUE((E19-D19)+(G19-F19))*24,"")</f>
        <v>0</v>
      </c>
    </row>
    <row r="20" spans="1:17" x14ac:dyDescent="0.25">
      <c r="A20" s="13" t="s">
        <v>53</v>
      </c>
      <c r="B20" s="14">
        <f t="shared" si="2"/>
        <v>45582</v>
      </c>
      <c r="C20" s="34"/>
      <c r="D20" s="15"/>
      <c r="E20" s="15"/>
      <c r="F20" s="15"/>
      <c r="G20" s="15"/>
      <c r="H20" s="15">
        <f t="shared" si="3"/>
        <v>0</v>
      </c>
      <c r="I20" s="34"/>
      <c r="J20" s="16" t="str">
        <f t="shared" si="0"/>
        <v>repos</v>
      </c>
      <c r="K20" s="17">
        <f t="shared" si="4"/>
        <v>0</v>
      </c>
      <c r="L20" s="57">
        <f t="shared" si="1"/>
        <v>0</v>
      </c>
      <c r="M20" s="18"/>
      <c r="N20" s="18">
        <f>IFERROR(VALUE((E20-D20)+(G20-F20))*24,"")</f>
        <v>0</v>
      </c>
    </row>
    <row r="21" spans="1:17" x14ac:dyDescent="0.25">
      <c r="A21" s="13" t="s">
        <v>54</v>
      </c>
      <c r="B21" s="14">
        <f t="shared" si="2"/>
        <v>45583</v>
      </c>
      <c r="C21" s="34"/>
      <c r="D21" s="15"/>
      <c r="E21" s="15"/>
      <c r="F21" s="15"/>
      <c r="G21" s="15"/>
      <c r="H21" s="15">
        <f t="shared" si="3"/>
        <v>0</v>
      </c>
      <c r="I21" s="34"/>
      <c r="J21" s="16" t="str">
        <f t="shared" si="0"/>
        <v>repos</v>
      </c>
      <c r="K21" s="17">
        <f t="shared" si="4"/>
        <v>0</v>
      </c>
      <c r="L21" s="57">
        <f t="shared" si="1"/>
        <v>0</v>
      </c>
      <c r="M21" s="18"/>
      <c r="N21" s="18">
        <f>IFERROR(VALUE((E21-D21)+(G21-F21))*24,"")</f>
        <v>0</v>
      </c>
      <c r="P21" s="35"/>
      <c r="Q21" s="35"/>
    </row>
    <row r="22" spans="1:17" x14ac:dyDescent="0.25">
      <c r="A22" s="13" t="s">
        <v>55</v>
      </c>
      <c r="B22" s="14">
        <f t="shared" si="2"/>
        <v>45584</v>
      </c>
      <c r="C22" s="34"/>
      <c r="D22" s="15"/>
      <c r="E22" s="15"/>
      <c r="F22" s="15"/>
      <c r="G22" s="15"/>
      <c r="H22" s="15">
        <f t="shared" si="3"/>
        <v>0</v>
      </c>
      <c r="I22" s="34"/>
      <c r="J22" s="16" t="str">
        <f t="shared" si="0"/>
        <v>repos</v>
      </c>
      <c r="K22" s="17">
        <f t="shared" si="4"/>
        <v>0</v>
      </c>
      <c r="L22" s="57">
        <f t="shared" si="1"/>
        <v>0</v>
      </c>
      <c r="M22" s="18"/>
      <c r="N22" s="18">
        <f>IFERROR(VALUE((E22-D22)+(G22-F22))*24,"")</f>
        <v>0</v>
      </c>
    </row>
    <row r="23" spans="1:17" x14ac:dyDescent="0.25">
      <c r="A23" s="13" t="s">
        <v>56</v>
      </c>
      <c r="B23" s="14">
        <f t="shared" si="2"/>
        <v>45585</v>
      </c>
      <c r="C23" s="34"/>
      <c r="D23" s="15"/>
      <c r="E23" s="15"/>
      <c r="F23" s="15"/>
      <c r="G23" s="15"/>
      <c r="H23" s="15">
        <f t="shared" si="3"/>
        <v>0</v>
      </c>
      <c r="I23" s="34"/>
      <c r="J23" s="16" t="str">
        <f t="shared" si="0"/>
        <v>repos</v>
      </c>
      <c r="K23" s="17">
        <f t="shared" si="4"/>
        <v>0</v>
      </c>
      <c r="L23" s="57">
        <f t="shared" si="1"/>
        <v>0</v>
      </c>
      <c r="M23" s="18"/>
      <c r="N23" s="18">
        <f>IFERROR(VALUE((E23-D23)+(G23-F23))*24,"")</f>
        <v>0</v>
      </c>
    </row>
    <row r="24" spans="1:17" x14ac:dyDescent="0.25">
      <c r="A24" s="13" t="s">
        <v>57</v>
      </c>
      <c r="B24" s="14">
        <f t="shared" si="2"/>
        <v>45586</v>
      </c>
      <c r="C24" s="34"/>
      <c r="D24" s="15"/>
      <c r="E24" s="15"/>
      <c r="F24" s="15"/>
      <c r="G24" s="15"/>
      <c r="H24" s="15">
        <f t="shared" si="3"/>
        <v>0</v>
      </c>
      <c r="I24" s="34"/>
      <c r="J24" s="16" t="str">
        <f t="shared" si="0"/>
        <v>repos</v>
      </c>
      <c r="K24" s="17">
        <f t="shared" si="4"/>
        <v>0</v>
      </c>
      <c r="L24" s="57">
        <f t="shared" si="1"/>
        <v>0</v>
      </c>
      <c r="M24" s="18"/>
      <c r="N24" s="18">
        <f>IFERROR(VALUE((E24-D24)+(G24-F24))*24,"")</f>
        <v>0</v>
      </c>
    </row>
    <row r="25" spans="1:17" x14ac:dyDescent="0.25">
      <c r="A25" s="13" t="s">
        <v>51</v>
      </c>
      <c r="B25" s="14">
        <f t="shared" si="2"/>
        <v>45587</v>
      </c>
      <c r="C25" s="34"/>
      <c r="D25" s="15"/>
      <c r="E25" s="15"/>
      <c r="F25" s="15"/>
      <c r="G25" s="15"/>
      <c r="H25" s="15">
        <f t="shared" si="3"/>
        <v>0</v>
      </c>
      <c r="I25" s="34"/>
      <c r="J25" s="16" t="str">
        <f t="shared" si="0"/>
        <v>repos</v>
      </c>
      <c r="K25" s="17">
        <f t="shared" si="4"/>
        <v>0</v>
      </c>
      <c r="L25" s="57">
        <f t="shared" si="1"/>
        <v>0</v>
      </c>
      <c r="M25" s="18"/>
      <c r="N25" s="18">
        <f>IFERROR(VALUE((E25-D25)+(G25-F25))*24,"")</f>
        <v>0</v>
      </c>
    </row>
    <row r="26" spans="1:17" x14ac:dyDescent="0.25">
      <c r="A26" s="13" t="s">
        <v>52</v>
      </c>
      <c r="B26" s="14">
        <f t="shared" si="2"/>
        <v>45588</v>
      </c>
      <c r="C26" s="34"/>
      <c r="D26" s="15"/>
      <c r="E26" s="15"/>
      <c r="F26" s="15"/>
      <c r="G26" s="15"/>
      <c r="H26" s="15">
        <f t="shared" si="3"/>
        <v>0</v>
      </c>
      <c r="I26" s="34"/>
      <c r="J26" s="16" t="str">
        <f t="shared" si="0"/>
        <v>repos</v>
      </c>
      <c r="K26" s="17">
        <f t="shared" si="4"/>
        <v>0</v>
      </c>
      <c r="L26" s="57">
        <f t="shared" si="1"/>
        <v>0</v>
      </c>
      <c r="M26" s="18"/>
      <c r="N26" s="18">
        <f>IFERROR(VALUE((E26-D26)+(G26-F26))*24,"")</f>
        <v>0</v>
      </c>
    </row>
    <row r="27" spans="1:17" x14ac:dyDescent="0.25">
      <c r="A27" s="13" t="s">
        <v>53</v>
      </c>
      <c r="B27" s="14">
        <f t="shared" si="2"/>
        <v>45589</v>
      </c>
      <c r="C27" s="34"/>
      <c r="D27" s="15"/>
      <c r="E27" s="15"/>
      <c r="F27" s="15"/>
      <c r="G27" s="15"/>
      <c r="H27" s="15">
        <f t="shared" si="3"/>
        <v>0</v>
      </c>
      <c r="I27" s="34"/>
      <c r="J27" s="16" t="str">
        <f t="shared" si="0"/>
        <v>repos</v>
      </c>
      <c r="K27" s="17">
        <f t="shared" si="4"/>
        <v>0</v>
      </c>
      <c r="L27" s="57">
        <f t="shared" si="1"/>
        <v>0</v>
      </c>
      <c r="M27" s="18"/>
      <c r="N27" s="18">
        <f>IFERROR(VALUE((E27-D27)+(G27-F27))*24,"")</f>
        <v>0</v>
      </c>
    </row>
    <row r="28" spans="1:17" x14ac:dyDescent="0.25">
      <c r="A28" s="13" t="s">
        <v>54</v>
      </c>
      <c r="B28" s="14">
        <f t="shared" si="2"/>
        <v>45590</v>
      </c>
      <c r="C28" s="34"/>
      <c r="D28" s="15"/>
      <c r="E28" s="15"/>
      <c r="F28" s="15"/>
      <c r="G28" s="15"/>
      <c r="H28" s="15">
        <f t="shared" si="3"/>
        <v>0</v>
      </c>
      <c r="I28" s="34"/>
      <c r="J28" s="16" t="str">
        <f t="shared" si="0"/>
        <v>repos</v>
      </c>
      <c r="K28" s="17">
        <f t="shared" si="4"/>
        <v>0</v>
      </c>
      <c r="L28" s="57">
        <f t="shared" si="1"/>
        <v>0</v>
      </c>
      <c r="M28" s="18"/>
      <c r="N28" s="18">
        <f>IFERROR(VALUE((E28-D28)+(G28-F28))*24,"")</f>
        <v>0</v>
      </c>
    </row>
    <row r="29" spans="1:17" x14ac:dyDescent="0.25">
      <c r="A29" s="13" t="s">
        <v>55</v>
      </c>
      <c r="B29" s="14">
        <f t="shared" si="2"/>
        <v>45591</v>
      </c>
      <c r="C29" s="34"/>
      <c r="D29" s="15"/>
      <c r="E29" s="15"/>
      <c r="F29" s="15"/>
      <c r="G29" s="15"/>
      <c r="H29" s="15">
        <f t="shared" si="3"/>
        <v>0</v>
      </c>
      <c r="I29" s="34"/>
      <c r="J29" s="16" t="str">
        <f t="shared" si="0"/>
        <v>repos</v>
      </c>
      <c r="K29" s="17">
        <f t="shared" si="4"/>
        <v>0</v>
      </c>
      <c r="L29" s="57">
        <f t="shared" si="1"/>
        <v>0</v>
      </c>
      <c r="M29" s="18"/>
      <c r="N29" s="18">
        <f>IFERROR(VALUE((E29-D29)+(G29-F29))*24,"")</f>
        <v>0</v>
      </c>
    </row>
    <row r="30" spans="1:17" x14ac:dyDescent="0.25">
      <c r="A30" s="13" t="s">
        <v>56</v>
      </c>
      <c r="B30" s="14">
        <f t="shared" si="2"/>
        <v>45592</v>
      </c>
      <c r="C30" s="34"/>
      <c r="D30" s="15"/>
      <c r="E30" s="15"/>
      <c r="F30" s="15"/>
      <c r="G30" s="15"/>
      <c r="H30" s="15">
        <f t="shared" si="3"/>
        <v>0</v>
      </c>
      <c r="I30" s="34"/>
      <c r="J30" s="16" t="str">
        <f t="shared" si="0"/>
        <v>repos</v>
      </c>
      <c r="K30" s="17">
        <f t="shared" si="4"/>
        <v>0</v>
      </c>
      <c r="L30" s="57">
        <f t="shared" si="1"/>
        <v>0</v>
      </c>
      <c r="M30" s="18"/>
      <c r="N30" s="18">
        <f>IFERROR(VALUE((E30-D30)+(G30-F30))*24,"")</f>
        <v>0</v>
      </c>
    </row>
    <row r="31" spans="1:17" x14ac:dyDescent="0.25">
      <c r="A31" s="13" t="s">
        <v>57</v>
      </c>
      <c r="B31" s="14">
        <f t="shared" si="2"/>
        <v>45593</v>
      </c>
      <c r="C31" s="34"/>
      <c r="D31" s="15"/>
      <c r="E31" s="15"/>
      <c r="F31" s="15"/>
      <c r="G31" s="15"/>
      <c r="H31" s="15">
        <f t="shared" si="3"/>
        <v>0</v>
      </c>
      <c r="I31" s="34"/>
      <c r="J31" s="16" t="str">
        <f>IF(H31=0,"repos","")</f>
        <v>repos</v>
      </c>
      <c r="K31" s="17">
        <f t="shared" si="4"/>
        <v>0</v>
      </c>
      <c r="L31" s="57">
        <f t="shared" si="1"/>
        <v>0</v>
      </c>
      <c r="M31" s="18"/>
      <c r="N31" s="18">
        <f>IFERROR(VALUE((E31-D31)+(G31-F31))*24,"")</f>
        <v>0</v>
      </c>
    </row>
    <row r="32" spans="1:17" x14ac:dyDescent="0.25">
      <c r="A32" s="13" t="s">
        <v>51</v>
      </c>
      <c r="B32" s="14">
        <f t="shared" si="2"/>
        <v>45594</v>
      </c>
      <c r="C32" s="34"/>
      <c r="D32" s="15"/>
      <c r="E32" s="15"/>
      <c r="F32" s="15"/>
      <c r="G32" s="15"/>
      <c r="H32" s="15">
        <f t="shared" si="3"/>
        <v>0</v>
      </c>
      <c r="I32" s="34"/>
      <c r="J32" s="16" t="str">
        <f>IF(H32=0,"repos","")</f>
        <v>repos</v>
      </c>
      <c r="K32" s="17">
        <f t="shared" si="4"/>
        <v>0</v>
      </c>
      <c r="L32" s="57">
        <f t="shared" si="1"/>
        <v>0</v>
      </c>
      <c r="M32" s="18"/>
      <c r="N32" s="18">
        <f>IFERROR(VALUE((E32-D32)+(G32-F32))*24,"")</f>
        <v>0</v>
      </c>
    </row>
    <row r="33" spans="1:14" x14ac:dyDescent="0.25">
      <c r="A33" s="13" t="s">
        <v>52</v>
      </c>
      <c r="B33" s="14">
        <f t="shared" si="2"/>
        <v>45595</v>
      </c>
      <c r="C33" s="34"/>
      <c r="D33" s="15"/>
      <c r="E33" s="15"/>
      <c r="F33" s="15"/>
      <c r="G33" s="15"/>
      <c r="H33" s="15">
        <f t="shared" si="3"/>
        <v>0</v>
      </c>
      <c r="I33" s="34"/>
      <c r="J33" s="16" t="str">
        <f>IF(H33=0,"repos","")</f>
        <v>repos</v>
      </c>
      <c r="K33" s="17">
        <f t="shared" si="4"/>
        <v>0</v>
      </c>
      <c r="L33" s="57">
        <f t="shared" si="1"/>
        <v>0</v>
      </c>
      <c r="M33" s="18"/>
      <c r="N33" s="18">
        <f>IFERROR(VALUE((E33-D33)+(G33-F33))*24,"")</f>
        <v>0</v>
      </c>
    </row>
    <row r="34" spans="1:14" ht="16.5" thickBot="1" x14ac:dyDescent="0.3">
      <c r="A34" s="59" t="s">
        <v>53</v>
      </c>
      <c r="B34" s="60">
        <f t="shared" si="2"/>
        <v>45596</v>
      </c>
      <c r="C34" s="61"/>
      <c r="D34" s="62"/>
      <c r="E34" s="62"/>
      <c r="F34" s="62"/>
      <c r="G34" s="62"/>
      <c r="H34" s="62">
        <f t="shared" si="3"/>
        <v>0</v>
      </c>
      <c r="I34" s="34"/>
      <c r="J34" s="16" t="str">
        <f>IF(H34=0,"repos","")</f>
        <v>repos</v>
      </c>
      <c r="K34" s="17">
        <f t="shared" si="4"/>
        <v>0</v>
      </c>
      <c r="L34" s="56">
        <f t="shared" si="1"/>
        <v>0</v>
      </c>
      <c r="M34" s="10"/>
      <c r="N34" s="18">
        <f>IFERROR(VALUE((E34-D34)+(G34-F34))*24,"")</f>
        <v>0</v>
      </c>
    </row>
    <row r="35" spans="1:14" x14ac:dyDescent="0.25">
      <c r="A35" s="63" t="s">
        <v>45</v>
      </c>
      <c r="B35" s="64"/>
      <c r="C35" s="64"/>
      <c r="D35" s="64"/>
      <c r="E35" s="64"/>
      <c r="F35" s="64"/>
      <c r="G35" s="64"/>
      <c r="H35" s="65">
        <f>SUM(H4:H34)</f>
        <v>0</v>
      </c>
      <c r="I35" s="19"/>
      <c r="L35" s="80"/>
      <c r="M35" s="80"/>
      <c r="N35" s="82">
        <f>IF(H35&lt;&gt;"",VALUE(H35)*24,0)</f>
        <v>0</v>
      </c>
    </row>
    <row r="36" spans="1:14" x14ac:dyDescent="0.25">
      <c r="A36" s="66" t="s">
        <v>58</v>
      </c>
      <c r="B36" s="37"/>
      <c r="C36" s="37"/>
      <c r="D36" s="37"/>
      <c r="E36" s="37"/>
      <c r="F36" s="37"/>
      <c r="G36" s="37"/>
      <c r="H36" s="67">
        <f>SUMIF(A4:A34,"DIMANCHE",H4:H34)</f>
        <v>0</v>
      </c>
      <c r="I36" s="58"/>
      <c r="J36" s="58"/>
      <c r="K36" s="58"/>
      <c r="L36" s="81"/>
      <c r="M36" s="80"/>
      <c r="N36" s="83">
        <f>SUMIF(A4:A34,"DIMANCHE",H4:H34)*24</f>
        <v>0</v>
      </c>
    </row>
    <row r="37" spans="1:14" x14ac:dyDescent="0.25">
      <c r="A37" s="66" t="s">
        <v>59</v>
      </c>
      <c r="B37" s="37"/>
      <c r="C37" s="37"/>
      <c r="D37" s="37"/>
      <c r="E37" s="37"/>
      <c r="F37" s="37"/>
      <c r="G37" s="37"/>
      <c r="H37" s="68">
        <f>SUMIF(L4:L34,1,H4:H34)</f>
        <v>0</v>
      </c>
      <c r="I37" s="58"/>
      <c r="J37" s="58"/>
      <c r="K37" s="58"/>
      <c r="L37" s="81"/>
      <c r="M37" s="80"/>
      <c r="N37" s="83">
        <f>SUMIF(L4:L34,"&gt;" &amp;0,H4:H34)*24</f>
        <v>0</v>
      </c>
    </row>
    <row r="38" spans="1:14" ht="15.75" hidden="1" customHeight="1" x14ac:dyDescent="0.25">
      <c r="A38" s="66" t="s">
        <v>60</v>
      </c>
      <c r="B38" s="37"/>
      <c r="C38" s="37"/>
      <c r="D38" s="37"/>
      <c r="E38" s="37"/>
      <c r="F38" s="37"/>
      <c r="G38" s="37"/>
      <c r="H38" s="69">
        <f>SUM(I4:I34)</f>
        <v>0</v>
      </c>
      <c r="I38" s="58"/>
      <c r="J38" s="58"/>
      <c r="K38" s="58"/>
      <c r="L38" s="81"/>
      <c r="M38" s="80"/>
      <c r="N38" s="83"/>
    </row>
    <row r="39" spans="1:14" x14ac:dyDescent="0.25">
      <c r="A39" s="70" t="s">
        <v>74</v>
      </c>
      <c r="B39" s="48"/>
      <c r="C39" s="48"/>
      <c r="D39" s="48"/>
      <c r="E39" s="48"/>
      <c r="F39" s="48"/>
      <c r="G39" s="49"/>
      <c r="H39" s="71"/>
      <c r="I39" s="58"/>
      <c r="J39" s="58"/>
      <c r="K39" s="58"/>
      <c r="L39" s="81"/>
      <c r="M39" s="80"/>
      <c r="N39" s="83"/>
    </row>
    <row r="40" spans="1:14" x14ac:dyDescent="0.25">
      <c r="A40" s="70" t="s">
        <v>75</v>
      </c>
      <c r="B40" s="48"/>
      <c r="C40" s="48"/>
      <c r="D40" s="48"/>
      <c r="E40" s="48"/>
      <c r="F40" s="48"/>
      <c r="G40" s="49"/>
      <c r="H40" s="71"/>
      <c r="I40" s="58"/>
      <c r="J40" s="58"/>
      <c r="K40" s="58"/>
      <c r="L40" s="81"/>
      <c r="M40" s="80"/>
      <c r="N40" s="83"/>
    </row>
    <row r="41" spans="1:14" x14ac:dyDescent="0.25">
      <c r="A41" s="72" t="s">
        <v>61</v>
      </c>
      <c r="B41" s="52"/>
      <c r="C41" s="52"/>
      <c r="D41" s="52"/>
      <c r="E41" s="52"/>
      <c r="F41" s="52"/>
      <c r="G41" s="53"/>
      <c r="H41" s="71">
        <f>H35+H39</f>
        <v>0</v>
      </c>
      <c r="I41" s="58"/>
      <c r="J41" s="58"/>
      <c r="K41" s="58"/>
      <c r="L41" s="81"/>
      <c r="M41" s="80"/>
      <c r="N41" s="84">
        <f>N35+N39/24</f>
        <v>0</v>
      </c>
    </row>
    <row r="42" spans="1:14" ht="16.5" thickBot="1" x14ac:dyDescent="0.3">
      <c r="A42" s="73" t="s">
        <v>62</v>
      </c>
      <c r="B42" s="74"/>
      <c r="C42" s="74"/>
      <c r="D42" s="74"/>
      <c r="E42" s="74"/>
      <c r="F42" s="74"/>
      <c r="G42" s="75"/>
      <c r="H42" s="76">
        <f>H41-H35+H39</f>
        <v>0</v>
      </c>
      <c r="I42" s="77">
        <f t="shared" ref="I42:L42" si="5">I41-I35+I39</f>
        <v>0</v>
      </c>
      <c r="J42" s="77">
        <f t="shared" si="5"/>
        <v>0</v>
      </c>
      <c r="K42" s="77">
        <f t="shared" si="5"/>
        <v>0</v>
      </c>
      <c r="L42" s="77">
        <f t="shared" si="5"/>
        <v>0</v>
      </c>
      <c r="M42" s="77">
        <f>M41-M35+M39</f>
        <v>0</v>
      </c>
      <c r="N42" s="78">
        <f>N41-N35+N39</f>
        <v>0</v>
      </c>
    </row>
    <row r="43" spans="1:14" x14ac:dyDescent="0.25">
      <c r="A43" s="20"/>
      <c r="B43" s="19"/>
      <c r="C43" s="19"/>
      <c r="D43" s="21"/>
      <c r="E43" s="21"/>
      <c r="F43" s="21"/>
      <c r="G43" s="22"/>
      <c r="H43" s="23"/>
      <c r="I43" s="19"/>
    </row>
    <row r="44" spans="1:14" x14ac:dyDescent="0.25">
      <c r="G44" s="26"/>
      <c r="H44" s="27"/>
      <c r="I44" s="19"/>
    </row>
  </sheetData>
  <mergeCells count="17">
    <mergeCell ref="A41:G41"/>
    <mergeCell ref="A42:G42"/>
    <mergeCell ref="A35:G35"/>
    <mergeCell ref="A36:G36"/>
    <mergeCell ref="A37:G37"/>
    <mergeCell ref="A38:G38"/>
    <mergeCell ref="A39:G39"/>
    <mergeCell ref="A40:G40"/>
    <mergeCell ref="A1:B1"/>
    <mergeCell ref="D1:K1"/>
    <mergeCell ref="A2:B3"/>
    <mergeCell ref="C2:C3"/>
    <mergeCell ref="D2:E2"/>
    <mergeCell ref="F2:G2"/>
    <mergeCell ref="H2:H3"/>
    <mergeCell ref="I2:I3"/>
    <mergeCell ref="K2:K3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4"/>
  <sheetViews>
    <sheetView zoomScaleNormal="100" workbookViewId="0">
      <selection activeCell="H4" sqref="H4"/>
    </sheetView>
  </sheetViews>
  <sheetFormatPr baseColWidth="10" defaultColWidth="8" defaultRowHeight="15.75" x14ac:dyDescent="0.25"/>
  <cols>
    <col min="1" max="1" width="11" style="24" bestFit="1" customWidth="1"/>
    <col min="2" max="3" width="8" style="9"/>
    <col min="4" max="7" width="8" style="25"/>
    <col min="8" max="8" width="10.625" style="25" bestFit="1" customWidth="1"/>
    <col min="9" max="9" width="7.125" style="9" customWidth="1"/>
    <col min="10" max="10" width="7" style="9" customWidth="1"/>
    <col min="11" max="12" width="6.875" style="9" customWidth="1"/>
    <col min="13" max="13" width="7.875" style="9" customWidth="1"/>
    <col min="14" max="14" width="15.625" style="9" customWidth="1"/>
    <col min="16" max="16384" width="8" style="9"/>
  </cols>
  <sheetData>
    <row r="1" spans="1:16" ht="36.75" customHeight="1" x14ac:dyDescent="0.25">
      <c r="A1" s="37" t="s">
        <v>40</v>
      </c>
      <c r="B1" s="37"/>
      <c r="C1" s="29"/>
      <c r="D1" s="38"/>
      <c r="E1" s="38"/>
      <c r="F1" s="38"/>
      <c r="G1" s="38"/>
      <c r="H1" s="38"/>
      <c r="I1" s="38"/>
      <c r="J1" s="38"/>
      <c r="K1" s="38"/>
      <c r="L1" s="8" t="s">
        <v>41</v>
      </c>
      <c r="M1" s="8" t="s">
        <v>41</v>
      </c>
      <c r="N1" s="54" t="s">
        <v>77</v>
      </c>
    </row>
    <row r="2" spans="1:16" ht="15" customHeight="1" x14ac:dyDescent="0.25">
      <c r="A2" s="39">
        <v>45597</v>
      </c>
      <c r="B2" s="40"/>
      <c r="C2" s="41" t="s">
        <v>42</v>
      </c>
      <c r="D2" s="43" t="s">
        <v>43</v>
      </c>
      <c r="E2" s="43"/>
      <c r="F2" s="43" t="s">
        <v>44</v>
      </c>
      <c r="G2" s="43"/>
      <c r="H2" s="44" t="s">
        <v>45</v>
      </c>
      <c r="I2" s="46" t="s">
        <v>46</v>
      </c>
      <c r="J2" s="30"/>
      <c r="K2" s="50" t="s">
        <v>76</v>
      </c>
      <c r="L2" s="55" t="s">
        <v>47</v>
      </c>
      <c r="M2" s="18"/>
      <c r="N2" s="18"/>
    </row>
    <row r="3" spans="1:16" x14ac:dyDescent="0.25">
      <c r="A3" s="40"/>
      <c r="B3" s="40"/>
      <c r="C3" s="42"/>
      <c r="D3" s="36" t="s">
        <v>48</v>
      </c>
      <c r="E3" s="36" t="s">
        <v>49</v>
      </c>
      <c r="F3" s="36" t="s">
        <v>48</v>
      </c>
      <c r="G3" s="36" t="s">
        <v>49</v>
      </c>
      <c r="H3" s="45"/>
      <c r="I3" s="47"/>
      <c r="J3" s="12"/>
      <c r="K3" s="51"/>
      <c r="L3" s="56" t="s">
        <v>50</v>
      </c>
      <c r="M3" s="18"/>
      <c r="N3" s="18"/>
    </row>
    <row r="4" spans="1:16" x14ac:dyDescent="0.25">
      <c r="A4" s="13" t="s">
        <v>51</v>
      </c>
      <c r="B4" s="14">
        <f>A2</f>
        <v>45597</v>
      </c>
      <c r="C4" s="34"/>
      <c r="D4" s="15"/>
      <c r="E4" s="15"/>
      <c r="F4" s="15"/>
      <c r="G4" s="15"/>
      <c r="H4" s="15">
        <f>IFERROR((E4-D4)+(G4-F4),"")</f>
        <v>0</v>
      </c>
      <c r="I4" s="34"/>
      <c r="J4" s="16" t="str">
        <f t="shared" ref="J4:J30" si="0">IF(H4=0,"repos","")</f>
        <v>repos</v>
      </c>
      <c r="K4" s="17">
        <f>IF(H4="","",H4*11.72*24)</f>
        <v>0</v>
      </c>
      <c r="L4" s="57">
        <f t="shared" ref="L4:L34" si="1">IFERROR(MATCH(B4,JoursFériés,0),0)</f>
        <v>11</v>
      </c>
      <c r="M4" s="18"/>
      <c r="N4" s="18">
        <f>IFERROR(VALUE((E4-D4)+(G4-F4))*24,"")</f>
        <v>0</v>
      </c>
      <c r="P4" s="33"/>
    </row>
    <row r="5" spans="1:16" x14ac:dyDescent="0.25">
      <c r="A5" s="13" t="s">
        <v>52</v>
      </c>
      <c r="B5" s="14">
        <f t="shared" ref="B5:B34" si="2">B4+1</f>
        <v>45598</v>
      </c>
      <c r="C5" s="34"/>
      <c r="D5" s="15"/>
      <c r="E5" s="15"/>
      <c r="F5" s="15"/>
      <c r="G5" s="15"/>
      <c r="H5" s="15">
        <f t="shared" ref="H5:H34" si="3">IFERROR((E5-D5)+(G5-F5),"")</f>
        <v>0</v>
      </c>
      <c r="I5" s="34"/>
      <c r="J5" s="16" t="str">
        <f t="shared" si="0"/>
        <v>repos</v>
      </c>
      <c r="K5" s="17">
        <f t="shared" ref="K5:K34" si="4">IF(H5="","",H5*11.72*24)</f>
        <v>0</v>
      </c>
      <c r="L5" s="57">
        <f t="shared" si="1"/>
        <v>0</v>
      </c>
      <c r="M5" s="18"/>
      <c r="N5" s="18">
        <f>IFERROR(VALUE((E5-D5)+(G5-F5))*24,"")</f>
        <v>0</v>
      </c>
    </row>
    <row r="6" spans="1:16" x14ac:dyDescent="0.25">
      <c r="A6" s="13" t="s">
        <v>53</v>
      </c>
      <c r="B6" s="14">
        <f t="shared" si="2"/>
        <v>45599</v>
      </c>
      <c r="C6" s="34"/>
      <c r="D6" s="15"/>
      <c r="E6" s="15"/>
      <c r="F6" s="15"/>
      <c r="G6" s="15"/>
      <c r="H6" s="15">
        <f t="shared" si="3"/>
        <v>0</v>
      </c>
      <c r="I6" s="34"/>
      <c r="J6" s="16" t="str">
        <f t="shared" si="0"/>
        <v>repos</v>
      </c>
      <c r="K6" s="17">
        <f t="shared" si="4"/>
        <v>0</v>
      </c>
      <c r="L6" s="57">
        <f t="shared" si="1"/>
        <v>0</v>
      </c>
      <c r="M6" s="18"/>
      <c r="N6" s="18">
        <f>IFERROR(VALUE((E6-D6)+(G6-F6))*24,"")</f>
        <v>0</v>
      </c>
    </row>
    <row r="7" spans="1:16" x14ac:dyDescent="0.25">
      <c r="A7" s="13" t="s">
        <v>54</v>
      </c>
      <c r="B7" s="14">
        <f t="shared" si="2"/>
        <v>45600</v>
      </c>
      <c r="C7" s="34"/>
      <c r="D7" s="15"/>
      <c r="E7" s="15"/>
      <c r="F7" s="15"/>
      <c r="G7" s="15"/>
      <c r="H7" s="15">
        <f t="shared" si="3"/>
        <v>0</v>
      </c>
      <c r="I7" s="34"/>
      <c r="J7" s="16" t="str">
        <f t="shared" si="0"/>
        <v>repos</v>
      </c>
      <c r="K7" s="17">
        <f t="shared" si="4"/>
        <v>0</v>
      </c>
      <c r="L7" s="57">
        <f t="shared" si="1"/>
        <v>0</v>
      </c>
      <c r="M7" s="18"/>
      <c r="N7" s="18">
        <f>IFERROR(VALUE((E7-D7)+(G7-F7))*24,"")</f>
        <v>0</v>
      </c>
    </row>
    <row r="8" spans="1:16" x14ac:dyDescent="0.25">
      <c r="A8" s="13" t="s">
        <v>55</v>
      </c>
      <c r="B8" s="14">
        <f t="shared" si="2"/>
        <v>45601</v>
      </c>
      <c r="C8" s="34"/>
      <c r="D8" s="15"/>
      <c r="E8" s="15"/>
      <c r="F8" s="15"/>
      <c r="G8" s="15"/>
      <c r="H8" s="15">
        <f t="shared" si="3"/>
        <v>0</v>
      </c>
      <c r="I8" s="34"/>
      <c r="J8" s="16" t="str">
        <f t="shared" si="0"/>
        <v>repos</v>
      </c>
      <c r="K8" s="17">
        <f t="shared" si="4"/>
        <v>0</v>
      </c>
      <c r="L8" s="57">
        <f t="shared" si="1"/>
        <v>0</v>
      </c>
      <c r="M8" s="18"/>
      <c r="N8" s="18">
        <f>IFERROR(VALUE((E8-D8)+(G8-F8))*24,"")</f>
        <v>0</v>
      </c>
    </row>
    <row r="9" spans="1:16" x14ac:dyDescent="0.25">
      <c r="A9" s="13" t="s">
        <v>56</v>
      </c>
      <c r="B9" s="14">
        <f t="shared" si="2"/>
        <v>45602</v>
      </c>
      <c r="C9" s="34"/>
      <c r="D9" s="15"/>
      <c r="E9" s="15"/>
      <c r="F9" s="15"/>
      <c r="G9" s="15"/>
      <c r="H9" s="15">
        <f t="shared" si="3"/>
        <v>0</v>
      </c>
      <c r="I9" s="34"/>
      <c r="J9" s="16" t="str">
        <f t="shared" si="0"/>
        <v>repos</v>
      </c>
      <c r="K9" s="17">
        <f t="shared" si="4"/>
        <v>0</v>
      </c>
      <c r="L9" s="57">
        <f t="shared" si="1"/>
        <v>0</v>
      </c>
      <c r="M9" s="18"/>
      <c r="N9" s="18">
        <f>IFERROR(VALUE((E9-D9)+(G9-F9))*24,"")</f>
        <v>0</v>
      </c>
    </row>
    <row r="10" spans="1:16" x14ac:dyDescent="0.25">
      <c r="A10" s="13" t="s">
        <v>57</v>
      </c>
      <c r="B10" s="14">
        <f t="shared" si="2"/>
        <v>45603</v>
      </c>
      <c r="C10" s="34"/>
      <c r="D10" s="15"/>
      <c r="E10" s="15"/>
      <c r="F10" s="15"/>
      <c r="G10" s="15"/>
      <c r="H10" s="15">
        <f t="shared" si="3"/>
        <v>0</v>
      </c>
      <c r="I10" s="34"/>
      <c r="J10" s="16" t="str">
        <f t="shared" si="0"/>
        <v>repos</v>
      </c>
      <c r="K10" s="17">
        <f t="shared" si="4"/>
        <v>0</v>
      </c>
      <c r="L10" s="57">
        <f t="shared" si="1"/>
        <v>0</v>
      </c>
      <c r="M10" s="18"/>
      <c r="N10" s="18">
        <f>IFERROR(VALUE((E10-D10)+(G10-F10))*24,"")</f>
        <v>0</v>
      </c>
    </row>
    <row r="11" spans="1:16" x14ac:dyDescent="0.25">
      <c r="A11" s="13" t="s">
        <v>51</v>
      </c>
      <c r="B11" s="14">
        <f t="shared" si="2"/>
        <v>45604</v>
      </c>
      <c r="C11" s="34"/>
      <c r="D11" s="15"/>
      <c r="E11" s="15"/>
      <c r="F11" s="15"/>
      <c r="G11" s="15"/>
      <c r="H11" s="15">
        <f t="shared" si="3"/>
        <v>0</v>
      </c>
      <c r="I11" s="34"/>
      <c r="J11" s="16" t="str">
        <f t="shared" si="0"/>
        <v>repos</v>
      </c>
      <c r="K11" s="17">
        <f t="shared" si="4"/>
        <v>0</v>
      </c>
      <c r="L11" s="57">
        <f t="shared" si="1"/>
        <v>0</v>
      </c>
      <c r="M11" s="18"/>
      <c r="N11" s="18">
        <f>IFERROR(VALUE((E11-D11)+(G11-F11))*24,"")</f>
        <v>0</v>
      </c>
    </row>
    <row r="12" spans="1:16" x14ac:dyDescent="0.25">
      <c r="A12" s="13" t="s">
        <v>52</v>
      </c>
      <c r="B12" s="14">
        <f t="shared" si="2"/>
        <v>45605</v>
      </c>
      <c r="C12" s="34"/>
      <c r="D12" s="15"/>
      <c r="E12" s="15"/>
      <c r="F12" s="15"/>
      <c r="G12" s="15"/>
      <c r="H12" s="15">
        <f t="shared" si="3"/>
        <v>0</v>
      </c>
      <c r="I12" s="34"/>
      <c r="J12" s="16" t="str">
        <f t="shared" si="0"/>
        <v>repos</v>
      </c>
      <c r="K12" s="17">
        <f t="shared" si="4"/>
        <v>0</v>
      </c>
      <c r="L12" s="57">
        <f t="shared" si="1"/>
        <v>0</v>
      </c>
      <c r="M12" s="18"/>
      <c r="N12" s="18">
        <f>IFERROR(VALUE((E12-D12)+(G12-F12))*24,"")</f>
        <v>0</v>
      </c>
    </row>
    <row r="13" spans="1:16" x14ac:dyDescent="0.25">
      <c r="A13" s="13" t="s">
        <v>53</v>
      </c>
      <c r="B13" s="14">
        <f t="shared" si="2"/>
        <v>45606</v>
      </c>
      <c r="C13" s="34"/>
      <c r="D13" s="15"/>
      <c r="E13" s="15"/>
      <c r="F13" s="15"/>
      <c r="G13" s="15"/>
      <c r="H13" s="15">
        <f t="shared" si="3"/>
        <v>0</v>
      </c>
      <c r="I13" s="34"/>
      <c r="J13" s="16" t="str">
        <f t="shared" si="0"/>
        <v>repos</v>
      </c>
      <c r="K13" s="17">
        <f t="shared" si="4"/>
        <v>0</v>
      </c>
      <c r="L13" s="57">
        <f t="shared" si="1"/>
        <v>0</v>
      </c>
      <c r="M13" s="18"/>
      <c r="N13" s="18">
        <f>IFERROR(VALUE((E13-D13)+(G13-F13))*24,"")</f>
        <v>0</v>
      </c>
    </row>
    <row r="14" spans="1:16" x14ac:dyDescent="0.25">
      <c r="A14" s="13" t="s">
        <v>54</v>
      </c>
      <c r="B14" s="14">
        <f t="shared" si="2"/>
        <v>45607</v>
      </c>
      <c r="C14" s="34"/>
      <c r="D14" s="15"/>
      <c r="E14" s="15"/>
      <c r="F14" s="15"/>
      <c r="G14" s="15"/>
      <c r="H14" s="15">
        <f t="shared" si="3"/>
        <v>0</v>
      </c>
      <c r="I14" s="34"/>
      <c r="J14" s="16" t="str">
        <f t="shared" si="0"/>
        <v>repos</v>
      </c>
      <c r="K14" s="17">
        <f t="shared" si="4"/>
        <v>0</v>
      </c>
      <c r="L14" s="57">
        <f t="shared" si="1"/>
        <v>12</v>
      </c>
      <c r="M14" s="18"/>
      <c r="N14" s="18">
        <f>IFERROR(VALUE((E14-D14)+(G14-F14))*24,"")</f>
        <v>0</v>
      </c>
      <c r="P14" s="79"/>
    </row>
    <row r="15" spans="1:16" x14ac:dyDescent="0.25">
      <c r="A15" s="13" t="s">
        <v>55</v>
      </c>
      <c r="B15" s="14">
        <f t="shared" si="2"/>
        <v>45608</v>
      </c>
      <c r="C15" s="34"/>
      <c r="D15" s="15"/>
      <c r="E15" s="15"/>
      <c r="F15" s="15"/>
      <c r="G15" s="15"/>
      <c r="H15" s="15">
        <f t="shared" si="3"/>
        <v>0</v>
      </c>
      <c r="I15" s="34"/>
      <c r="J15" s="16" t="str">
        <f t="shared" si="0"/>
        <v>repos</v>
      </c>
      <c r="K15" s="17">
        <f t="shared" si="4"/>
        <v>0</v>
      </c>
      <c r="L15" s="57">
        <f t="shared" si="1"/>
        <v>0</v>
      </c>
      <c r="M15" s="18"/>
      <c r="N15" s="18">
        <f>IFERROR(VALUE((E15-D15)+(G15-F15))*24,"")</f>
        <v>0</v>
      </c>
    </row>
    <row r="16" spans="1:16" x14ac:dyDescent="0.25">
      <c r="A16" s="13" t="s">
        <v>56</v>
      </c>
      <c r="B16" s="14">
        <f t="shared" si="2"/>
        <v>45609</v>
      </c>
      <c r="C16" s="34"/>
      <c r="D16" s="15"/>
      <c r="E16" s="15"/>
      <c r="F16" s="15"/>
      <c r="G16" s="15"/>
      <c r="H16" s="15">
        <f t="shared" si="3"/>
        <v>0</v>
      </c>
      <c r="I16" s="34"/>
      <c r="J16" s="16" t="str">
        <f t="shared" si="0"/>
        <v>repos</v>
      </c>
      <c r="K16" s="17">
        <f t="shared" si="4"/>
        <v>0</v>
      </c>
      <c r="L16" s="57">
        <f t="shared" si="1"/>
        <v>0</v>
      </c>
      <c r="M16" s="18"/>
      <c r="N16" s="18">
        <f>IFERROR(VALUE((E16-D16)+(G16-F16))*24,"")</f>
        <v>0</v>
      </c>
    </row>
    <row r="17" spans="1:17" x14ac:dyDescent="0.25">
      <c r="A17" s="13" t="s">
        <v>57</v>
      </c>
      <c r="B17" s="14">
        <f t="shared" si="2"/>
        <v>45610</v>
      </c>
      <c r="C17" s="34"/>
      <c r="D17" s="15"/>
      <c r="E17" s="15"/>
      <c r="F17" s="15"/>
      <c r="G17" s="15"/>
      <c r="H17" s="15">
        <f t="shared" si="3"/>
        <v>0</v>
      </c>
      <c r="I17" s="34"/>
      <c r="J17" s="16" t="str">
        <f t="shared" si="0"/>
        <v>repos</v>
      </c>
      <c r="K17" s="17">
        <f t="shared" si="4"/>
        <v>0</v>
      </c>
      <c r="L17" s="57">
        <f t="shared" si="1"/>
        <v>0</v>
      </c>
      <c r="M17" s="18"/>
      <c r="N17" s="18">
        <f>IFERROR(VALUE((E17-D17)+(G17-F17))*24,"")</f>
        <v>0</v>
      </c>
    </row>
    <row r="18" spans="1:17" x14ac:dyDescent="0.25">
      <c r="A18" s="13" t="s">
        <v>51</v>
      </c>
      <c r="B18" s="14">
        <f t="shared" si="2"/>
        <v>45611</v>
      </c>
      <c r="C18" s="34"/>
      <c r="D18" s="15"/>
      <c r="E18" s="15"/>
      <c r="F18" s="15"/>
      <c r="G18" s="15"/>
      <c r="H18" s="15">
        <f t="shared" si="3"/>
        <v>0</v>
      </c>
      <c r="I18" s="34"/>
      <c r="J18" s="16" t="str">
        <f t="shared" si="0"/>
        <v>repos</v>
      </c>
      <c r="K18" s="17">
        <f t="shared" si="4"/>
        <v>0</v>
      </c>
      <c r="L18" s="57">
        <f t="shared" si="1"/>
        <v>0</v>
      </c>
      <c r="M18" s="18"/>
      <c r="N18" s="18">
        <f>IFERROR(VALUE((E18-D18)+(G18-F18))*24,"")</f>
        <v>0</v>
      </c>
    </row>
    <row r="19" spans="1:17" x14ac:dyDescent="0.25">
      <c r="A19" s="13" t="s">
        <v>52</v>
      </c>
      <c r="B19" s="14">
        <f t="shared" si="2"/>
        <v>45612</v>
      </c>
      <c r="C19" s="34"/>
      <c r="D19" s="15"/>
      <c r="E19" s="15"/>
      <c r="F19" s="15"/>
      <c r="G19" s="15"/>
      <c r="H19" s="15">
        <f t="shared" si="3"/>
        <v>0</v>
      </c>
      <c r="I19" s="34"/>
      <c r="J19" s="16" t="str">
        <f t="shared" si="0"/>
        <v>repos</v>
      </c>
      <c r="K19" s="17">
        <f t="shared" si="4"/>
        <v>0</v>
      </c>
      <c r="L19" s="57">
        <f t="shared" si="1"/>
        <v>0</v>
      </c>
      <c r="M19" s="18"/>
      <c r="N19" s="18">
        <f>IFERROR(VALUE((E19-D19)+(G19-F19))*24,"")</f>
        <v>0</v>
      </c>
    </row>
    <row r="20" spans="1:17" x14ac:dyDescent="0.25">
      <c r="A20" s="13" t="s">
        <v>53</v>
      </c>
      <c r="B20" s="14">
        <f t="shared" si="2"/>
        <v>45613</v>
      </c>
      <c r="C20" s="34"/>
      <c r="D20" s="15"/>
      <c r="E20" s="15"/>
      <c r="F20" s="15"/>
      <c r="G20" s="15"/>
      <c r="H20" s="15">
        <f t="shared" si="3"/>
        <v>0</v>
      </c>
      <c r="I20" s="34"/>
      <c r="J20" s="16" t="str">
        <f t="shared" si="0"/>
        <v>repos</v>
      </c>
      <c r="K20" s="17">
        <f t="shared" si="4"/>
        <v>0</v>
      </c>
      <c r="L20" s="57">
        <f t="shared" si="1"/>
        <v>0</v>
      </c>
      <c r="M20" s="18"/>
      <c r="N20" s="18">
        <f>IFERROR(VALUE((E20-D20)+(G20-F20))*24,"")</f>
        <v>0</v>
      </c>
    </row>
    <row r="21" spans="1:17" x14ac:dyDescent="0.25">
      <c r="A21" s="13" t="s">
        <v>54</v>
      </c>
      <c r="B21" s="14">
        <f t="shared" si="2"/>
        <v>45614</v>
      </c>
      <c r="C21" s="34"/>
      <c r="D21" s="15"/>
      <c r="E21" s="15"/>
      <c r="F21" s="15"/>
      <c r="G21" s="15"/>
      <c r="H21" s="15">
        <f t="shared" si="3"/>
        <v>0</v>
      </c>
      <c r="I21" s="34"/>
      <c r="J21" s="16" t="str">
        <f t="shared" si="0"/>
        <v>repos</v>
      </c>
      <c r="K21" s="17">
        <f t="shared" si="4"/>
        <v>0</v>
      </c>
      <c r="L21" s="57">
        <f t="shared" si="1"/>
        <v>0</v>
      </c>
      <c r="M21" s="18"/>
      <c r="N21" s="18">
        <f>IFERROR(VALUE((E21-D21)+(G21-F21))*24,"")</f>
        <v>0</v>
      </c>
      <c r="P21" s="35"/>
      <c r="Q21" s="35"/>
    </row>
    <row r="22" spans="1:17" x14ac:dyDescent="0.25">
      <c r="A22" s="13" t="s">
        <v>55</v>
      </c>
      <c r="B22" s="14">
        <f t="shared" si="2"/>
        <v>45615</v>
      </c>
      <c r="C22" s="34"/>
      <c r="D22" s="15"/>
      <c r="E22" s="15"/>
      <c r="F22" s="15"/>
      <c r="G22" s="15"/>
      <c r="H22" s="15">
        <f t="shared" si="3"/>
        <v>0</v>
      </c>
      <c r="I22" s="34"/>
      <c r="J22" s="16" t="str">
        <f t="shared" si="0"/>
        <v>repos</v>
      </c>
      <c r="K22" s="17">
        <f t="shared" si="4"/>
        <v>0</v>
      </c>
      <c r="L22" s="57">
        <f t="shared" si="1"/>
        <v>0</v>
      </c>
      <c r="M22" s="18"/>
      <c r="N22" s="18">
        <f>IFERROR(VALUE((E22-D22)+(G22-F22))*24,"")</f>
        <v>0</v>
      </c>
    </row>
    <row r="23" spans="1:17" x14ac:dyDescent="0.25">
      <c r="A23" s="13" t="s">
        <v>56</v>
      </c>
      <c r="B23" s="14">
        <f t="shared" si="2"/>
        <v>45616</v>
      </c>
      <c r="C23" s="34"/>
      <c r="D23" s="15"/>
      <c r="E23" s="15"/>
      <c r="F23" s="15"/>
      <c r="G23" s="15"/>
      <c r="H23" s="15">
        <f t="shared" si="3"/>
        <v>0</v>
      </c>
      <c r="I23" s="34"/>
      <c r="J23" s="16" t="str">
        <f t="shared" si="0"/>
        <v>repos</v>
      </c>
      <c r="K23" s="17">
        <f t="shared" si="4"/>
        <v>0</v>
      </c>
      <c r="L23" s="57">
        <f t="shared" si="1"/>
        <v>0</v>
      </c>
      <c r="M23" s="18"/>
      <c r="N23" s="18">
        <f>IFERROR(VALUE((E23-D23)+(G23-F23))*24,"")</f>
        <v>0</v>
      </c>
    </row>
    <row r="24" spans="1:17" x14ac:dyDescent="0.25">
      <c r="A24" s="13" t="s">
        <v>57</v>
      </c>
      <c r="B24" s="14">
        <f t="shared" si="2"/>
        <v>45617</v>
      </c>
      <c r="C24" s="34"/>
      <c r="D24" s="15"/>
      <c r="E24" s="15"/>
      <c r="F24" s="15"/>
      <c r="G24" s="15"/>
      <c r="H24" s="15">
        <f t="shared" si="3"/>
        <v>0</v>
      </c>
      <c r="I24" s="34"/>
      <c r="J24" s="16" t="str">
        <f t="shared" si="0"/>
        <v>repos</v>
      </c>
      <c r="K24" s="17">
        <f t="shared" si="4"/>
        <v>0</v>
      </c>
      <c r="L24" s="57">
        <f t="shared" si="1"/>
        <v>0</v>
      </c>
      <c r="M24" s="18"/>
      <c r="N24" s="18">
        <f>IFERROR(VALUE((E24-D24)+(G24-F24))*24,"")</f>
        <v>0</v>
      </c>
    </row>
    <row r="25" spans="1:17" x14ac:dyDescent="0.25">
      <c r="A25" s="13" t="s">
        <v>51</v>
      </c>
      <c r="B25" s="14">
        <f t="shared" si="2"/>
        <v>45618</v>
      </c>
      <c r="C25" s="34"/>
      <c r="D25" s="15"/>
      <c r="E25" s="15"/>
      <c r="F25" s="15"/>
      <c r="G25" s="15"/>
      <c r="H25" s="15">
        <f t="shared" si="3"/>
        <v>0</v>
      </c>
      <c r="I25" s="34"/>
      <c r="J25" s="16" t="str">
        <f t="shared" si="0"/>
        <v>repos</v>
      </c>
      <c r="K25" s="17">
        <f t="shared" si="4"/>
        <v>0</v>
      </c>
      <c r="L25" s="57">
        <f t="shared" si="1"/>
        <v>0</v>
      </c>
      <c r="M25" s="18"/>
      <c r="N25" s="18">
        <f>IFERROR(VALUE((E25-D25)+(G25-F25))*24,"")</f>
        <v>0</v>
      </c>
    </row>
    <row r="26" spans="1:17" x14ac:dyDescent="0.25">
      <c r="A26" s="13" t="s">
        <v>52</v>
      </c>
      <c r="B26" s="14">
        <f t="shared" si="2"/>
        <v>45619</v>
      </c>
      <c r="C26" s="34"/>
      <c r="D26" s="15"/>
      <c r="E26" s="15"/>
      <c r="F26" s="15"/>
      <c r="G26" s="15"/>
      <c r="H26" s="15">
        <f t="shared" si="3"/>
        <v>0</v>
      </c>
      <c r="I26" s="34"/>
      <c r="J26" s="16" t="str">
        <f t="shared" si="0"/>
        <v>repos</v>
      </c>
      <c r="K26" s="17">
        <f t="shared" si="4"/>
        <v>0</v>
      </c>
      <c r="L26" s="57">
        <f t="shared" si="1"/>
        <v>0</v>
      </c>
      <c r="M26" s="18"/>
      <c r="N26" s="18">
        <f>IFERROR(VALUE((E26-D26)+(G26-F26))*24,"")</f>
        <v>0</v>
      </c>
    </row>
    <row r="27" spans="1:17" x14ac:dyDescent="0.25">
      <c r="A27" s="13" t="s">
        <v>53</v>
      </c>
      <c r="B27" s="14">
        <f t="shared" si="2"/>
        <v>45620</v>
      </c>
      <c r="C27" s="34"/>
      <c r="D27" s="15"/>
      <c r="E27" s="15"/>
      <c r="F27" s="15"/>
      <c r="G27" s="15"/>
      <c r="H27" s="15">
        <f t="shared" si="3"/>
        <v>0</v>
      </c>
      <c r="I27" s="34"/>
      <c r="J27" s="16" t="str">
        <f t="shared" si="0"/>
        <v>repos</v>
      </c>
      <c r="K27" s="17">
        <f t="shared" si="4"/>
        <v>0</v>
      </c>
      <c r="L27" s="57">
        <f t="shared" si="1"/>
        <v>0</v>
      </c>
      <c r="M27" s="18"/>
      <c r="N27" s="18">
        <f>IFERROR(VALUE((E27-D27)+(G27-F27))*24,"")</f>
        <v>0</v>
      </c>
    </row>
    <row r="28" spans="1:17" x14ac:dyDescent="0.25">
      <c r="A28" s="13" t="s">
        <v>54</v>
      </c>
      <c r="B28" s="14">
        <f t="shared" si="2"/>
        <v>45621</v>
      </c>
      <c r="C28" s="34"/>
      <c r="D28" s="15"/>
      <c r="E28" s="15"/>
      <c r="F28" s="15"/>
      <c r="G28" s="15"/>
      <c r="H28" s="15">
        <f t="shared" si="3"/>
        <v>0</v>
      </c>
      <c r="I28" s="34"/>
      <c r="J28" s="16" t="str">
        <f t="shared" si="0"/>
        <v>repos</v>
      </c>
      <c r="K28" s="17">
        <f t="shared" si="4"/>
        <v>0</v>
      </c>
      <c r="L28" s="57">
        <f t="shared" si="1"/>
        <v>0</v>
      </c>
      <c r="M28" s="18"/>
      <c r="N28" s="18">
        <f>IFERROR(VALUE((E28-D28)+(G28-F28))*24,"")</f>
        <v>0</v>
      </c>
    </row>
    <row r="29" spans="1:17" x14ac:dyDescent="0.25">
      <c r="A29" s="13" t="s">
        <v>55</v>
      </c>
      <c r="B29" s="14">
        <f t="shared" si="2"/>
        <v>45622</v>
      </c>
      <c r="C29" s="34"/>
      <c r="D29" s="15"/>
      <c r="E29" s="15"/>
      <c r="F29" s="15"/>
      <c r="G29" s="15"/>
      <c r="H29" s="15">
        <f t="shared" si="3"/>
        <v>0</v>
      </c>
      <c r="I29" s="34"/>
      <c r="J29" s="16" t="str">
        <f t="shared" si="0"/>
        <v>repos</v>
      </c>
      <c r="K29" s="17">
        <f t="shared" si="4"/>
        <v>0</v>
      </c>
      <c r="L29" s="57">
        <f t="shared" si="1"/>
        <v>0</v>
      </c>
      <c r="M29" s="18"/>
      <c r="N29" s="18">
        <f>IFERROR(VALUE((E29-D29)+(G29-F29))*24,"")</f>
        <v>0</v>
      </c>
    </row>
    <row r="30" spans="1:17" x14ac:dyDescent="0.25">
      <c r="A30" s="13" t="s">
        <v>56</v>
      </c>
      <c r="B30" s="14">
        <f t="shared" si="2"/>
        <v>45623</v>
      </c>
      <c r="C30" s="34"/>
      <c r="D30" s="15"/>
      <c r="E30" s="15"/>
      <c r="F30" s="15"/>
      <c r="G30" s="15"/>
      <c r="H30" s="15">
        <f t="shared" si="3"/>
        <v>0</v>
      </c>
      <c r="I30" s="34"/>
      <c r="J30" s="16" t="str">
        <f t="shared" si="0"/>
        <v>repos</v>
      </c>
      <c r="K30" s="17">
        <f t="shared" si="4"/>
        <v>0</v>
      </c>
      <c r="L30" s="57">
        <f t="shared" si="1"/>
        <v>0</v>
      </c>
      <c r="M30" s="18"/>
      <c r="N30" s="18">
        <f>IFERROR(VALUE((E30-D30)+(G30-F30))*24,"")</f>
        <v>0</v>
      </c>
    </row>
    <row r="31" spans="1:17" x14ac:dyDescent="0.25">
      <c r="A31" s="13" t="s">
        <v>57</v>
      </c>
      <c r="B31" s="14">
        <f t="shared" si="2"/>
        <v>45624</v>
      </c>
      <c r="C31" s="34"/>
      <c r="D31" s="15"/>
      <c r="E31" s="15"/>
      <c r="F31" s="15"/>
      <c r="G31" s="15"/>
      <c r="H31" s="15">
        <f t="shared" si="3"/>
        <v>0</v>
      </c>
      <c r="I31" s="34"/>
      <c r="J31" s="16" t="str">
        <f>IF(H31=0,"repos","")</f>
        <v>repos</v>
      </c>
      <c r="K31" s="17">
        <f t="shared" si="4"/>
        <v>0</v>
      </c>
      <c r="L31" s="57">
        <f t="shared" si="1"/>
        <v>0</v>
      </c>
      <c r="M31" s="18"/>
      <c r="N31" s="18">
        <f>IFERROR(VALUE((E31-D31)+(G31-F31))*24,"")</f>
        <v>0</v>
      </c>
    </row>
    <row r="32" spans="1:17" x14ac:dyDescent="0.25">
      <c r="A32" s="13" t="s">
        <v>51</v>
      </c>
      <c r="B32" s="14">
        <f t="shared" si="2"/>
        <v>45625</v>
      </c>
      <c r="C32" s="34"/>
      <c r="D32" s="15"/>
      <c r="E32" s="15"/>
      <c r="F32" s="15"/>
      <c r="G32" s="15"/>
      <c r="H32" s="15">
        <f t="shared" si="3"/>
        <v>0</v>
      </c>
      <c r="I32" s="34"/>
      <c r="J32" s="16" t="str">
        <f>IF(H32=0,"repos","")</f>
        <v>repos</v>
      </c>
      <c r="K32" s="17">
        <f t="shared" si="4"/>
        <v>0</v>
      </c>
      <c r="L32" s="57">
        <f t="shared" si="1"/>
        <v>0</v>
      </c>
      <c r="M32" s="18"/>
      <c r="N32" s="18">
        <f>IFERROR(VALUE((E32-D32)+(G32-F32))*24,"")</f>
        <v>0</v>
      </c>
    </row>
    <row r="33" spans="1:14" x14ac:dyDescent="0.25">
      <c r="A33" s="13" t="s">
        <v>52</v>
      </c>
      <c r="B33" s="14">
        <f t="shared" si="2"/>
        <v>45626</v>
      </c>
      <c r="C33" s="34"/>
      <c r="D33" s="15"/>
      <c r="E33" s="15"/>
      <c r="F33" s="15"/>
      <c r="G33" s="15"/>
      <c r="H33" s="15">
        <f t="shared" si="3"/>
        <v>0</v>
      </c>
      <c r="I33" s="34"/>
      <c r="J33" s="16" t="str">
        <f>IF(H33=0,"repos","")</f>
        <v>repos</v>
      </c>
      <c r="K33" s="17">
        <f t="shared" si="4"/>
        <v>0</v>
      </c>
      <c r="L33" s="57">
        <f t="shared" si="1"/>
        <v>0</v>
      </c>
      <c r="M33" s="18"/>
      <c r="N33" s="18">
        <f>IFERROR(VALUE((E33-D33)+(G33-F33))*24,"")</f>
        <v>0</v>
      </c>
    </row>
    <row r="34" spans="1:14" ht="16.5" thickBot="1" x14ac:dyDescent="0.3">
      <c r="A34" s="59" t="s">
        <v>53</v>
      </c>
      <c r="B34" s="60">
        <f t="shared" si="2"/>
        <v>45627</v>
      </c>
      <c r="C34" s="61"/>
      <c r="D34" s="62"/>
      <c r="E34" s="62"/>
      <c r="F34" s="62"/>
      <c r="G34" s="62"/>
      <c r="H34" s="62">
        <f t="shared" si="3"/>
        <v>0</v>
      </c>
      <c r="I34" s="34"/>
      <c r="J34" s="16" t="str">
        <f>IF(H34=0,"repos","")</f>
        <v>repos</v>
      </c>
      <c r="K34" s="17">
        <f t="shared" si="4"/>
        <v>0</v>
      </c>
      <c r="L34" s="56">
        <f t="shared" si="1"/>
        <v>0</v>
      </c>
      <c r="M34" s="10"/>
      <c r="N34" s="18">
        <f>IFERROR(VALUE((E34-D34)+(G34-F34))*24,"")</f>
        <v>0</v>
      </c>
    </row>
    <row r="35" spans="1:14" x14ac:dyDescent="0.25">
      <c r="A35" s="63" t="s">
        <v>45</v>
      </c>
      <c r="B35" s="64"/>
      <c r="C35" s="64"/>
      <c r="D35" s="64"/>
      <c r="E35" s="64"/>
      <c r="F35" s="64"/>
      <c r="G35" s="64"/>
      <c r="H35" s="65">
        <f>SUM(H4:H34)</f>
        <v>0</v>
      </c>
      <c r="I35" s="19"/>
      <c r="L35" s="80"/>
      <c r="M35" s="80"/>
      <c r="N35" s="82">
        <f>IF(H35&lt;&gt;"",VALUE(H35)*24,0)</f>
        <v>0</v>
      </c>
    </row>
    <row r="36" spans="1:14" x14ac:dyDescent="0.25">
      <c r="A36" s="66" t="s">
        <v>58</v>
      </c>
      <c r="B36" s="37"/>
      <c r="C36" s="37"/>
      <c r="D36" s="37"/>
      <c r="E36" s="37"/>
      <c r="F36" s="37"/>
      <c r="G36" s="37"/>
      <c r="H36" s="67">
        <f>SUMIF(A4:A34,"DIMANCHE",H4:H34)</f>
        <v>0</v>
      </c>
      <c r="I36" s="58"/>
      <c r="J36" s="58"/>
      <c r="K36" s="58"/>
      <c r="L36" s="81"/>
      <c r="M36" s="80"/>
      <c r="N36" s="83">
        <f>SUMIF(A4:A34,"DIMANCHE",H4:H34)*24</f>
        <v>0</v>
      </c>
    </row>
    <row r="37" spans="1:14" x14ac:dyDescent="0.25">
      <c r="A37" s="66" t="s">
        <v>59</v>
      </c>
      <c r="B37" s="37"/>
      <c r="C37" s="37"/>
      <c r="D37" s="37"/>
      <c r="E37" s="37"/>
      <c r="F37" s="37"/>
      <c r="G37" s="37"/>
      <c r="H37" s="68">
        <f>SUMIF(L4:L34,1,H4:H34)</f>
        <v>0</v>
      </c>
      <c r="I37" s="58"/>
      <c r="J37" s="58"/>
      <c r="K37" s="58"/>
      <c r="L37" s="81"/>
      <c r="M37" s="80"/>
      <c r="N37" s="83">
        <f>SUMIF(L4:L34,"&gt;" &amp;0,H4:H34)*24</f>
        <v>0</v>
      </c>
    </row>
    <row r="38" spans="1:14" ht="15.75" hidden="1" customHeight="1" x14ac:dyDescent="0.25">
      <c r="A38" s="66" t="s">
        <v>60</v>
      </c>
      <c r="B38" s="37"/>
      <c r="C38" s="37"/>
      <c r="D38" s="37"/>
      <c r="E38" s="37"/>
      <c r="F38" s="37"/>
      <c r="G38" s="37"/>
      <c r="H38" s="69">
        <f>SUM(I4:I34)</f>
        <v>0</v>
      </c>
      <c r="I38" s="58"/>
      <c r="J38" s="58"/>
      <c r="K38" s="58"/>
      <c r="L38" s="81"/>
      <c r="M38" s="80"/>
      <c r="N38" s="83"/>
    </row>
    <row r="39" spans="1:14" x14ac:dyDescent="0.25">
      <c r="A39" s="70" t="s">
        <v>74</v>
      </c>
      <c r="B39" s="48"/>
      <c r="C39" s="48"/>
      <c r="D39" s="48"/>
      <c r="E39" s="48"/>
      <c r="F39" s="48"/>
      <c r="G39" s="49"/>
      <c r="H39" s="71"/>
      <c r="I39" s="58"/>
      <c r="J39" s="58"/>
      <c r="K39" s="58"/>
      <c r="L39" s="81"/>
      <c r="M39" s="80"/>
      <c r="N39" s="83"/>
    </row>
    <row r="40" spans="1:14" x14ac:dyDescent="0.25">
      <c r="A40" s="70" t="s">
        <v>75</v>
      </c>
      <c r="B40" s="48"/>
      <c r="C40" s="48"/>
      <c r="D40" s="48"/>
      <c r="E40" s="48"/>
      <c r="F40" s="48"/>
      <c r="G40" s="49"/>
      <c r="H40" s="71"/>
      <c r="I40" s="58"/>
      <c r="J40" s="58"/>
      <c r="K40" s="58"/>
      <c r="L40" s="81"/>
      <c r="M40" s="80"/>
      <c r="N40" s="83"/>
    </row>
    <row r="41" spans="1:14" x14ac:dyDescent="0.25">
      <c r="A41" s="72" t="s">
        <v>61</v>
      </c>
      <c r="B41" s="52"/>
      <c r="C41" s="52"/>
      <c r="D41" s="52"/>
      <c r="E41" s="52"/>
      <c r="F41" s="52"/>
      <c r="G41" s="53"/>
      <c r="H41" s="71">
        <f>H35+H39</f>
        <v>0</v>
      </c>
      <c r="I41" s="58"/>
      <c r="J41" s="58"/>
      <c r="K41" s="58"/>
      <c r="L41" s="81"/>
      <c r="M41" s="80"/>
      <c r="N41" s="84">
        <f>N35+N39/24</f>
        <v>0</v>
      </c>
    </row>
    <row r="42" spans="1:14" ht="16.5" thickBot="1" x14ac:dyDescent="0.3">
      <c r="A42" s="73" t="s">
        <v>62</v>
      </c>
      <c r="B42" s="74"/>
      <c r="C42" s="74"/>
      <c r="D42" s="74"/>
      <c r="E42" s="74"/>
      <c r="F42" s="74"/>
      <c r="G42" s="75"/>
      <c r="H42" s="76">
        <f>H41-H35+H39</f>
        <v>0</v>
      </c>
      <c r="I42" s="77">
        <f t="shared" ref="I42:L42" si="5">I41-I35+I39</f>
        <v>0</v>
      </c>
      <c r="J42" s="77">
        <f t="shared" si="5"/>
        <v>0</v>
      </c>
      <c r="K42" s="77">
        <f t="shared" si="5"/>
        <v>0</v>
      </c>
      <c r="L42" s="77">
        <f t="shared" si="5"/>
        <v>0</v>
      </c>
      <c r="M42" s="77">
        <f>M41-M35+M39</f>
        <v>0</v>
      </c>
      <c r="N42" s="78">
        <f>N41-N35+N39</f>
        <v>0</v>
      </c>
    </row>
    <row r="43" spans="1:14" x14ac:dyDescent="0.25">
      <c r="A43" s="20"/>
      <c r="B43" s="19"/>
      <c r="C43" s="19"/>
      <c r="D43" s="21"/>
      <c r="E43" s="21"/>
      <c r="F43" s="21"/>
      <c r="G43" s="22"/>
      <c r="H43" s="23"/>
      <c r="I43" s="19"/>
    </row>
    <row r="44" spans="1:14" x14ac:dyDescent="0.25">
      <c r="G44" s="26"/>
      <c r="H44" s="27"/>
      <c r="I44" s="19"/>
    </row>
  </sheetData>
  <mergeCells count="17">
    <mergeCell ref="A41:G41"/>
    <mergeCell ref="A42:G42"/>
    <mergeCell ref="A35:G35"/>
    <mergeCell ref="A36:G36"/>
    <mergeCell ref="A37:G37"/>
    <mergeCell ref="A38:G38"/>
    <mergeCell ref="A39:G39"/>
    <mergeCell ref="A40:G40"/>
    <mergeCell ref="A1:B1"/>
    <mergeCell ref="D1:K1"/>
    <mergeCell ref="A2:B3"/>
    <mergeCell ref="C2:C3"/>
    <mergeCell ref="D2:E2"/>
    <mergeCell ref="F2:G2"/>
    <mergeCell ref="H2:H3"/>
    <mergeCell ref="I2:I3"/>
    <mergeCell ref="K2:K3"/>
  </mergeCell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4"/>
  <sheetViews>
    <sheetView topLeftCell="A16" zoomScaleNormal="100" workbookViewId="0">
      <selection activeCell="Q9" sqref="Q9"/>
    </sheetView>
  </sheetViews>
  <sheetFormatPr baseColWidth="10" defaultColWidth="8" defaultRowHeight="15.75" x14ac:dyDescent="0.25"/>
  <cols>
    <col min="1" max="1" width="11" style="24" bestFit="1" customWidth="1"/>
    <col min="2" max="3" width="8" style="9"/>
    <col min="4" max="7" width="8" style="25"/>
    <col min="8" max="8" width="10.625" style="25" bestFit="1" customWidth="1"/>
    <col min="9" max="9" width="7.125" style="9" customWidth="1"/>
    <col min="10" max="10" width="7" style="9" customWidth="1"/>
    <col min="11" max="12" width="6.875" style="9" customWidth="1"/>
    <col min="13" max="13" width="7.875" style="9" customWidth="1"/>
    <col min="14" max="14" width="15.625" style="9" customWidth="1"/>
    <col min="16" max="16384" width="8" style="9"/>
  </cols>
  <sheetData>
    <row r="1" spans="1:16" ht="36.75" customHeight="1" x14ac:dyDescent="0.25">
      <c r="A1" s="37" t="s">
        <v>40</v>
      </c>
      <c r="B1" s="37"/>
      <c r="C1" s="29"/>
      <c r="D1" s="38"/>
      <c r="E1" s="38"/>
      <c r="F1" s="38"/>
      <c r="G1" s="38"/>
      <c r="H1" s="38"/>
      <c r="I1" s="38"/>
      <c r="J1" s="38"/>
      <c r="K1" s="38"/>
      <c r="L1" s="8" t="s">
        <v>41</v>
      </c>
      <c r="M1" s="8" t="s">
        <v>41</v>
      </c>
      <c r="N1" s="54" t="s">
        <v>77</v>
      </c>
    </row>
    <row r="2" spans="1:16" ht="15" customHeight="1" x14ac:dyDescent="0.25">
      <c r="A2" s="39">
        <v>45627</v>
      </c>
      <c r="B2" s="40"/>
      <c r="C2" s="41" t="s">
        <v>42</v>
      </c>
      <c r="D2" s="43" t="s">
        <v>43</v>
      </c>
      <c r="E2" s="43"/>
      <c r="F2" s="43" t="s">
        <v>44</v>
      </c>
      <c r="G2" s="43"/>
      <c r="H2" s="44" t="s">
        <v>45</v>
      </c>
      <c r="I2" s="46" t="s">
        <v>46</v>
      </c>
      <c r="J2" s="30"/>
      <c r="K2" s="50" t="s">
        <v>76</v>
      </c>
      <c r="L2" s="55" t="s">
        <v>47</v>
      </c>
      <c r="M2" s="18"/>
      <c r="N2" s="18"/>
    </row>
    <row r="3" spans="1:16" x14ac:dyDescent="0.25">
      <c r="A3" s="40"/>
      <c r="B3" s="40"/>
      <c r="C3" s="42"/>
      <c r="D3" s="36" t="s">
        <v>48</v>
      </c>
      <c r="E3" s="36" t="s">
        <v>49</v>
      </c>
      <c r="F3" s="36" t="s">
        <v>48</v>
      </c>
      <c r="G3" s="36" t="s">
        <v>49</v>
      </c>
      <c r="H3" s="45"/>
      <c r="I3" s="47"/>
      <c r="J3" s="12"/>
      <c r="K3" s="51"/>
      <c r="L3" s="56" t="s">
        <v>50</v>
      </c>
      <c r="M3" s="18"/>
      <c r="N3" s="18"/>
    </row>
    <row r="4" spans="1:16" x14ac:dyDescent="0.25">
      <c r="A4" s="13" t="s">
        <v>51</v>
      </c>
      <c r="B4" s="14">
        <f>A2</f>
        <v>45627</v>
      </c>
      <c r="C4" s="34" t="s">
        <v>12</v>
      </c>
      <c r="D4" s="15">
        <f>IFERROR(VLOOKUP($C4,paramétres!$A$2:$E$25,COLUMN()-2,FALSE),"")</f>
        <v>0.25</v>
      </c>
      <c r="E4" s="15">
        <v>0.58333333333333337</v>
      </c>
      <c r="F4" s="15">
        <f>IFERROR(VLOOKUP($C4,paramétres!$A$2:$E$25,COLUMN()-2,FALSE),"")</f>
        <v>0</v>
      </c>
      <c r="G4" s="15">
        <f>IFERROR(VLOOKUP($C4,paramétres!$A$2:$E$25,COLUMN()-2,FALSE),"")</f>
        <v>0</v>
      </c>
      <c r="H4" s="15">
        <f>IFERROR((E4-D4)+(G4-F4),"")</f>
        <v>0.33333333333333337</v>
      </c>
      <c r="I4" s="34"/>
      <c r="J4" s="16" t="str">
        <f t="shared" ref="J4:J30" si="0">IF(H4=0,"repos","")</f>
        <v/>
      </c>
      <c r="K4" s="17">
        <f>IF(H4="","",H4*11.72*24)</f>
        <v>93.760000000000019</v>
      </c>
      <c r="L4" s="57">
        <f t="shared" ref="L4:L34" si="1">IFERROR(MATCH(B4,JoursFériés,0),0)</f>
        <v>0</v>
      </c>
      <c r="M4" s="18"/>
      <c r="N4" s="18">
        <f>IFERROR(VALUE((E4-D4)+(G4-F4))*24,"")</f>
        <v>8</v>
      </c>
      <c r="P4" s="33"/>
    </row>
    <row r="5" spans="1:16" x14ac:dyDescent="0.25">
      <c r="A5" s="13" t="s">
        <v>52</v>
      </c>
      <c r="B5" s="14">
        <f t="shared" ref="B5:B34" si="2">B4+1</f>
        <v>45628</v>
      </c>
      <c r="C5" s="34" t="s">
        <v>6</v>
      </c>
      <c r="D5" s="15">
        <f>IFERROR(VLOOKUP($C5,paramétres!$A$2:$E$25,COLUMN()-2,FALSE),"")</f>
        <v>0.375</v>
      </c>
      <c r="E5" s="15">
        <f>IFERROR(VLOOKUP($C5,paramétres!$A$2:$E$25,COLUMN()-2,FALSE),"")</f>
        <v>0.5625</v>
      </c>
      <c r="F5" s="15">
        <f>IFERROR(VLOOKUP($C5,paramétres!$A$2:$E$25,COLUMN()-2,FALSE),"")</f>
        <v>0.70833333333333337</v>
      </c>
      <c r="G5" s="15">
        <f>IFERROR(VLOOKUP($C5,paramétres!$A$2:$E$25,COLUMN()-2,FALSE),"")</f>
        <v>0.83333333333333337</v>
      </c>
      <c r="H5" s="15">
        <f t="shared" ref="H5:H34" si="3">IFERROR((E5-D5)+(G5-F5),"")</f>
        <v>0.3125</v>
      </c>
      <c r="I5" s="34"/>
      <c r="J5" s="16" t="str">
        <f t="shared" si="0"/>
        <v/>
      </c>
      <c r="K5" s="17">
        <f t="shared" ref="K5:K34" si="4">IF(H5="","",H5*11.72*24)</f>
        <v>87.9</v>
      </c>
      <c r="L5" s="57">
        <f t="shared" si="1"/>
        <v>0</v>
      </c>
      <c r="M5" s="18"/>
      <c r="N5" s="18">
        <f>IFERROR(VALUE((E5-D5)+(G5-F5))*24,"")</f>
        <v>7.5</v>
      </c>
    </row>
    <row r="6" spans="1:16" x14ac:dyDescent="0.25">
      <c r="A6" s="13" t="s">
        <v>53</v>
      </c>
      <c r="B6" s="14">
        <f t="shared" si="2"/>
        <v>45629</v>
      </c>
      <c r="C6" s="34"/>
      <c r="D6" s="15" t="str">
        <f>IFERROR(VLOOKUP($C6,paramétres!$A$2:$E$25,COLUMN()-2,FALSE),"")</f>
        <v/>
      </c>
      <c r="E6" s="15" t="str">
        <f>IFERROR(VLOOKUP($C6,paramétres!$A$2:$E$25,COLUMN()-2,FALSE),"")</f>
        <v/>
      </c>
      <c r="F6" s="15" t="str">
        <f>IFERROR(VLOOKUP($C6,paramétres!$A$2:$E$25,COLUMN()-2,FALSE),"")</f>
        <v/>
      </c>
      <c r="G6" s="15" t="str">
        <f>IFERROR(VLOOKUP($C6,paramétres!$A$2:$E$25,COLUMN()-2,FALSE),"")</f>
        <v/>
      </c>
      <c r="H6" s="15" t="str">
        <f t="shared" si="3"/>
        <v/>
      </c>
      <c r="I6" s="34"/>
      <c r="J6" s="16" t="str">
        <f t="shared" si="0"/>
        <v/>
      </c>
      <c r="K6" s="17" t="str">
        <f t="shared" si="4"/>
        <v/>
      </c>
      <c r="L6" s="57">
        <f t="shared" si="1"/>
        <v>0</v>
      </c>
      <c r="M6" s="18"/>
      <c r="N6" s="18" t="str">
        <f>IFERROR(VALUE((E6-D6)+(G6-F6))*24,"")</f>
        <v/>
      </c>
    </row>
    <row r="7" spans="1:16" x14ac:dyDescent="0.25">
      <c r="A7" s="13" t="s">
        <v>54</v>
      </c>
      <c r="B7" s="14">
        <f t="shared" si="2"/>
        <v>45630</v>
      </c>
      <c r="C7" s="34"/>
      <c r="D7" s="15" t="str">
        <f>IFERROR(VLOOKUP($C7,paramétres!$A$2:$E$25,COLUMN()-2,FALSE),"")</f>
        <v/>
      </c>
      <c r="E7" s="15" t="str">
        <f>IFERROR(VLOOKUP($C7,paramétres!$A$2:$E$25,COLUMN()-2,FALSE),"")</f>
        <v/>
      </c>
      <c r="F7" s="15" t="str">
        <f>IFERROR(VLOOKUP($C7,paramétres!$A$2:$E$25,COLUMN()-2,FALSE),"")</f>
        <v/>
      </c>
      <c r="G7" s="15" t="str">
        <f>IFERROR(VLOOKUP($C7,paramétres!$A$2:$E$25,COLUMN()-2,FALSE),"")</f>
        <v/>
      </c>
      <c r="H7" s="15" t="str">
        <f t="shared" si="3"/>
        <v/>
      </c>
      <c r="I7" s="34"/>
      <c r="J7" s="16" t="str">
        <f t="shared" si="0"/>
        <v/>
      </c>
      <c r="K7" s="17" t="str">
        <f t="shared" si="4"/>
        <v/>
      </c>
      <c r="L7" s="57">
        <f t="shared" si="1"/>
        <v>0</v>
      </c>
      <c r="M7" s="18"/>
      <c r="N7" s="18" t="str">
        <f>IFERROR(VALUE((E7-D7)+(G7-F7))*24,"")</f>
        <v/>
      </c>
    </row>
    <row r="8" spans="1:16" x14ac:dyDescent="0.25">
      <c r="A8" s="13" t="s">
        <v>55</v>
      </c>
      <c r="B8" s="14">
        <f t="shared" si="2"/>
        <v>45631</v>
      </c>
      <c r="C8" s="34" t="s">
        <v>4</v>
      </c>
      <c r="D8" s="15">
        <f>IFERROR(VLOOKUP($C8,paramétres!$A$2:$E$25,COLUMN()-2,FALSE),"")</f>
        <v>0.33333333333333331</v>
      </c>
      <c r="E8" s="15">
        <f>IFERROR(VLOOKUP($C8,paramétres!$A$2:$E$25,COLUMN()-2,FALSE),"")</f>
        <v>0.5625</v>
      </c>
      <c r="F8" s="15">
        <f>IFERROR(VLOOKUP($C8,paramétres!$A$2:$E$25,COLUMN()-2,FALSE),"")</f>
        <v>0.70833333333333337</v>
      </c>
      <c r="G8" s="15">
        <f>IFERROR(VLOOKUP($C8,paramétres!$A$2:$E$25,COLUMN()-2,FALSE),"")</f>
        <v>0.79166666666666663</v>
      </c>
      <c r="H8" s="15">
        <f t="shared" si="3"/>
        <v>0.31249999999999994</v>
      </c>
      <c r="I8" s="34"/>
      <c r="J8" s="16" t="str">
        <f t="shared" si="0"/>
        <v/>
      </c>
      <c r="K8" s="17">
        <f t="shared" si="4"/>
        <v>87.899999999999991</v>
      </c>
      <c r="L8" s="57">
        <f t="shared" si="1"/>
        <v>0</v>
      </c>
      <c r="M8" s="18"/>
      <c r="N8" s="18">
        <f>IFERROR(VALUE((E8-D8)+(G8-F8))*24,"")</f>
        <v>7.4999999999999982</v>
      </c>
    </row>
    <row r="9" spans="1:16" x14ac:dyDescent="0.25">
      <c r="A9" s="13" t="s">
        <v>56</v>
      </c>
      <c r="B9" s="14">
        <f t="shared" si="2"/>
        <v>45632</v>
      </c>
      <c r="C9" s="34" t="s">
        <v>33</v>
      </c>
      <c r="D9" s="15">
        <f>IFERROR(VLOOKUP($C9,paramétres!$A$2:$E$25,COLUMN()-2,FALSE),"")</f>
        <v>0.25</v>
      </c>
      <c r="E9" s="15">
        <f>IFERROR(VLOOKUP($C9,paramétres!$A$2:$E$25,COLUMN()-2,FALSE),"")</f>
        <v>0.5625</v>
      </c>
      <c r="F9" s="15">
        <f>IFERROR(VLOOKUP($C9,paramétres!$A$2:$E$25,COLUMN()-2,FALSE),"")</f>
        <v>0</v>
      </c>
      <c r="G9" s="15">
        <f>IFERROR(VLOOKUP($C9,paramétres!$A$2:$E$25,COLUMN()-2,FALSE),"")</f>
        <v>0</v>
      </c>
      <c r="H9" s="15">
        <f t="shared" si="3"/>
        <v>0.3125</v>
      </c>
      <c r="I9" s="34"/>
      <c r="J9" s="16" t="str">
        <f t="shared" si="0"/>
        <v/>
      </c>
      <c r="K9" s="17">
        <f t="shared" si="4"/>
        <v>87.9</v>
      </c>
      <c r="L9" s="57">
        <f t="shared" si="1"/>
        <v>0</v>
      </c>
      <c r="M9" s="18"/>
      <c r="N9" s="18">
        <f>IFERROR(VALUE((E9-D9)+(G9-F9))*24,"")</f>
        <v>7.5</v>
      </c>
    </row>
    <row r="10" spans="1:16" x14ac:dyDescent="0.25">
      <c r="A10" s="13" t="s">
        <v>57</v>
      </c>
      <c r="B10" s="14">
        <f t="shared" si="2"/>
        <v>45633</v>
      </c>
      <c r="C10" s="34" t="s">
        <v>33</v>
      </c>
      <c r="D10" s="15">
        <f>IFERROR(VLOOKUP($C10,paramétres!$A$2:$E$25,COLUMN()-2,FALSE),"")</f>
        <v>0.25</v>
      </c>
      <c r="E10" s="15">
        <f>IFERROR(VLOOKUP($C10,paramétres!$A$2:$E$25,COLUMN()-2,FALSE),"")</f>
        <v>0.5625</v>
      </c>
      <c r="F10" s="15">
        <f>IFERROR(VLOOKUP($C10,paramétres!$A$2:$E$25,COLUMN()-2,FALSE),"")</f>
        <v>0</v>
      </c>
      <c r="G10" s="15">
        <f>IFERROR(VLOOKUP($C10,paramétres!$A$2:$E$25,COLUMN()-2,FALSE),"")</f>
        <v>0</v>
      </c>
      <c r="H10" s="15">
        <f t="shared" si="3"/>
        <v>0.3125</v>
      </c>
      <c r="I10" s="34"/>
      <c r="J10" s="16" t="str">
        <f t="shared" si="0"/>
        <v/>
      </c>
      <c r="K10" s="17">
        <f t="shared" si="4"/>
        <v>87.9</v>
      </c>
      <c r="L10" s="57">
        <f t="shared" si="1"/>
        <v>0</v>
      </c>
      <c r="M10" s="18"/>
      <c r="N10" s="18">
        <f>IFERROR(VALUE((E10-D10)+(G10-F10))*24,"")</f>
        <v>7.5</v>
      </c>
    </row>
    <row r="11" spans="1:16" x14ac:dyDescent="0.25">
      <c r="A11" s="13" t="s">
        <v>51</v>
      </c>
      <c r="B11" s="14">
        <f t="shared" si="2"/>
        <v>45634</v>
      </c>
      <c r="C11" s="34" t="s">
        <v>6</v>
      </c>
      <c r="D11" s="15">
        <f>IFERROR(VLOOKUP($C11,paramétres!$A$2:$E$25,COLUMN()-2,FALSE),"")</f>
        <v>0.375</v>
      </c>
      <c r="E11" s="15">
        <f>IFERROR(VLOOKUP($C11,paramétres!$A$2:$E$25,COLUMN()-2,FALSE),"")</f>
        <v>0.5625</v>
      </c>
      <c r="F11" s="15">
        <f>IFERROR(VLOOKUP($C11,paramétres!$A$2:$E$25,COLUMN()-2,FALSE),"")</f>
        <v>0.70833333333333337</v>
      </c>
      <c r="G11" s="15">
        <f>IFERROR(VLOOKUP($C11,paramétres!$A$2:$E$25,COLUMN()-2,FALSE),"")</f>
        <v>0.83333333333333337</v>
      </c>
      <c r="H11" s="15">
        <f t="shared" si="3"/>
        <v>0.3125</v>
      </c>
      <c r="I11" s="34"/>
      <c r="J11" s="16" t="str">
        <f t="shared" si="0"/>
        <v/>
      </c>
      <c r="K11" s="17">
        <f t="shared" si="4"/>
        <v>87.9</v>
      </c>
      <c r="L11" s="57">
        <f t="shared" si="1"/>
        <v>0</v>
      </c>
      <c r="M11" s="18"/>
      <c r="N11" s="18">
        <f>IFERROR(VALUE((E11-D11)+(G11-F11))*24,"")</f>
        <v>7.5</v>
      </c>
    </row>
    <row r="12" spans="1:16" x14ac:dyDescent="0.25">
      <c r="A12" s="13" t="s">
        <v>52</v>
      </c>
      <c r="B12" s="14">
        <f t="shared" si="2"/>
        <v>45635</v>
      </c>
      <c r="C12" s="34" t="s">
        <v>24</v>
      </c>
      <c r="D12" s="15">
        <f>IFERROR(VLOOKUP($C12,paramétres!$A$2:$E$25,COLUMN()-2,FALSE),"")</f>
        <v>0</v>
      </c>
      <c r="E12" s="15">
        <f>IFERROR(VLOOKUP($C12,paramétres!$A$2:$E$25,COLUMN()-2,FALSE),"")</f>
        <v>0</v>
      </c>
      <c r="F12" s="15">
        <f>IFERROR(VLOOKUP($C12,paramétres!$A$2:$E$25,COLUMN()-2,FALSE),"")</f>
        <v>0.625</v>
      </c>
      <c r="G12" s="15">
        <f>IFERROR(VLOOKUP($C12,paramétres!$A$2:$E$25,COLUMN()-2,FALSE),"")</f>
        <v>0.83333333333333337</v>
      </c>
      <c r="H12" s="15">
        <f t="shared" si="3"/>
        <v>0.20833333333333337</v>
      </c>
      <c r="I12" s="34"/>
      <c r="J12" s="16" t="str">
        <f t="shared" si="0"/>
        <v/>
      </c>
      <c r="K12" s="17">
        <f t="shared" si="4"/>
        <v>58.600000000000016</v>
      </c>
      <c r="L12" s="57">
        <f t="shared" si="1"/>
        <v>0</v>
      </c>
      <c r="M12" s="18"/>
      <c r="N12" s="18">
        <f>IFERROR(VALUE((E12-D12)+(G12-F12))*24,"")</f>
        <v>5.0000000000000009</v>
      </c>
    </row>
    <row r="13" spans="1:16" x14ac:dyDescent="0.25">
      <c r="A13" s="13" t="s">
        <v>53</v>
      </c>
      <c r="B13" s="14">
        <f t="shared" si="2"/>
        <v>45636</v>
      </c>
      <c r="C13" s="34"/>
      <c r="D13" s="15" t="str">
        <f>IFERROR(VLOOKUP($C13,paramétres!$A$2:$E$25,COLUMN()-2,FALSE),"")</f>
        <v/>
      </c>
      <c r="E13" s="15" t="str">
        <f>IFERROR(VLOOKUP($C13,paramétres!$A$2:$E$25,COLUMN()-2,FALSE),"")</f>
        <v/>
      </c>
      <c r="F13" s="15" t="str">
        <f>IFERROR(VLOOKUP($C13,paramétres!$A$2:$E$25,COLUMN()-2,FALSE),"")</f>
        <v/>
      </c>
      <c r="G13" s="15" t="str">
        <f>IFERROR(VLOOKUP($C13,paramétres!$A$2:$E$25,COLUMN()-2,FALSE),"")</f>
        <v/>
      </c>
      <c r="H13" s="15" t="str">
        <f t="shared" si="3"/>
        <v/>
      </c>
      <c r="I13" s="34"/>
      <c r="J13" s="16" t="str">
        <f t="shared" si="0"/>
        <v/>
      </c>
      <c r="K13" s="17" t="str">
        <f t="shared" si="4"/>
        <v/>
      </c>
      <c r="L13" s="57">
        <f t="shared" si="1"/>
        <v>0</v>
      </c>
      <c r="M13" s="18"/>
      <c r="N13" s="18" t="str">
        <f>IFERROR(VALUE((E13-D13)+(G13-F13))*24,"")</f>
        <v/>
      </c>
    </row>
    <row r="14" spans="1:16" x14ac:dyDescent="0.25">
      <c r="A14" s="13" t="s">
        <v>54</v>
      </c>
      <c r="B14" s="14">
        <f t="shared" si="2"/>
        <v>45637</v>
      </c>
      <c r="C14" s="34" t="s">
        <v>4</v>
      </c>
      <c r="D14" s="15">
        <f>IFERROR(VLOOKUP($C14,paramétres!$A$2:$E$25,COLUMN()-2,FALSE),"")</f>
        <v>0.33333333333333331</v>
      </c>
      <c r="E14" s="15">
        <f>IFERROR(VLOOKUP($C14,paramétres!$A$2:$E$25,COLUMN()-2,FALSE),"")</f>
        <v>0.5625</v>
      </c>
      <c r="F14" s="15">
        <f>IFERROR(VLOOKUP($C14,paramétres!$A$2:$E$25,COLUMN()-2,FALSE),"")</f>
        <v>0.70833333333333337</v>
      </c>
      <c r="G14" s="15">
        <f>IFERROR(VLOOKUP($C14,paramétres!$A$2:$E$25,COLUMN()-2,FALSE),"")</f>
        <v>0.79166666666666663</v>
      </c>
      <c r="H14" s="15">
        <f t="shared" si="3"/>
        <v>0.31249999999999994</v>
      </c>
      <c r="I14" s="34"/>
      <c r="J14" s="16" t="str">
        <f t="shared" si="0"/>
        <v/>
      </c>
      <c r="K14" s="17">
        <f t="shared" si="4"/>
        <v>87.899999999999991</v>
      </c>
      <c r="L14" s="57">
        <f t="shared" si="1"/>
        <v>0</v>
      </c>
      <c r="M14" s="18"/>
      <c r="N14" s="18">
        <f>IFERROR(VALUE((E14-D14)+(G14-F14))*24,"")</f>
        <v>7.4999999999999982</v>
      </c>
      <c r="P14" s="79"/>
    </row>
    <row r="15" spans="1:16" x14ac:dyDescent="0.25">
      <c r="A15" s="13" t="s">
        <v>55</v>
      </c>
      <c r="B15" s="14">
        <f t="shared" si="2"/>
        <v>45638</v>
      </c>
      <c r="C15" s="34" t="s">
        <v>6</v>
      </c>
      <c r="D15" s="15">
        <f>IFERROR(VLOOKUP($C15,paramétres!$A$2:$E$25,COLUMN()-2,FALSE),"")</f>
        <v>0.375</v>
      </c>
      <c r="E15" s="15">
        <f>IFERROR(VLOOKUP($C15,paramétres!$A$2:$E$25,COLUMN()-2,FALSE),"")</f>
        <v>0.5625</v>
      </c>
      <c r="F15" s="15">
        <f>IFERROR(VLOOKUP($C15,paramétres!$A$2:$E$25,COLUMN()-2,FALSE),"")</f>
        <v>0.70833333333333337</v>
      </c>
      <c r="G15" s="15">
        <f>IFERROR(VLOOKUP($C15,paramétres!$A$2:$E$25,COLUMN()-2,FALSE),"")</f>
        <v>0.83333333333333337</v>
      </c>
      <c r="H15" s="15">
        <f t="shared" si="3"/>
        <v>0.3125</v>
      </c>
      <c r="I15" s="34"/>
      <c r="J15" s="16" t="str">
        <f t="shared" si="0"/>
        <v/>
      </c>
      <c r="K15" s="17">
        <f t="shared" si="4"/>
        <v>87.9</v>
      </c>
      <c r="L15" s="57">
        <f t="shared" si="1"/>
        <v>0</v>
      </c>
      <c r="M15" s="18"/>
      <c r="N15" s="18">
        <f>IFERROR(VALUE((E15-D15)+(G15-F15))*24,"")</f>
        <v>7.5</v>
      </c>
    </row>
    <row r="16" spans="1:16" x14ac:dyDescent="0.25">
      <c r="A16" s="13" t="s">
        <v>56</v>
      </c>
      <c r="B16" s="14">
        <f t="shared" si="2"/>
        <v>45639</v>
      </c>
      <c r="C16" s="34" t="s">
        <v>33</v>
      </c>
      <c r="D16" s="15">
        <f>IFERROR(VLOOKUP($C16,paramétres!$A$2:$E$25,COLUMN()-2,FALSE),"")</f>
        <v>0.25</v>
      </c>
      <c r="E16" s="15">
        <f>IFERROR(VLOOKUP($C16,paramétres!$A$2:$E$25,COLUMN()-2,FALSE),"")</f>
        <v>0.5625</v>
      </c>
      <c r="F16" s="15">
        <f>IFERROR(VLOOKUP($C16,paramétres!$A$2:$E$25,COLUMN()-2,FALSE),"")</f>
        <v>0</v>
      </c>
      <c r="G16" s="15">
        <f>IFERROR(VLOOKUP($C16,paramétres!$A$2:$E$25,COLUMN()-2,FALSE),"")</f>
        <v>0</v>
      </c>
      <c r="H16" s="15">
        <f t="shared" si="3"/>
        <v>0.3125</v>
      </c>
      <c r="I16" s="34"/>
      <c r="J16" s="16" t="str">
        <f t="shared" si="0"/>
        <v/>
      </c>
      <c r="K16" s="17">
        <f t="shared" si="4"/>
        <v>87.9</v>
      </c>
      <c r="L16" s="57">
        <f t="shared" si="1"/>
        <v>0</v>
      </c>
      <c r="M16" s="18"/>
      <c r="N16" s="18">
        <f>IFERROR(VALUE((E16-D16)+(G16-F16))*24,"")</f>
        <v>7.5</v>
      </c>
    </row>
    <row r="17" spans="1:17" x14ac:dyDescent="0.25">
      <c r="A17" s="13" t="s">
        <v>57</v>
      </c>
      <c r="B17" s="14">
        <f t="shared" si="2"/>
        <v>45640</v>
      </c>
      <c r="C17" s="34" t="s">
        <v>33</v>
      </c>
      <c r="D17" s="15">
        <f>IFERROR(VLOOKUP($C17,paramétres!$A$2:$E$25,COLUMN()-2,FALSE),"")</f>
        <v>0.25</v>
      </c>
      <c r="E17" s="15">
        <f>IFERROR(VLOOKUP($C17,paramétres!$A$2:$E$25,COLUMN()-2,FALSE),"")</f>
        <v>0.5625</v>
      </c>
      <c r="F17" s="15">
        <f>IFERROR(VLOOKUP($C17,paramétres!$A$2:$E$25,COLUMN()-2,FALSE),"")</f>
        <v>0</v>
      </c>
      <c r="G17" s="15">
        <f>IFERROR(VLOOKUP($C17,paramétres!$A$2:$E$25,COLUMN()-2,FALSE),"")</f>
        <v>0</v>
      </c>
      <c r="H17" s="15">
        <f t="shared" si="3"/>
        <v>0.3125</v>
      </c>
      <c r="I17" s="34"/>
      <c r="J17" s="16" t="str">
        <f t="shared" si="0"/>
        <v/>
      </c>
      <c r="K17" s="17">
        <f t="shared" si="4"/>
        <v>87.9</v>
      </c>
      <c r="L17" s="57">
        <f t="shared" si="1"/>
        <v>0</v>
      </c>
      <c r="M17" s="18"/>
      <c r="N17" s="18">
        <f>IFERROR(VALUE((E17-D17)+(G17-F17))*24,"")</f>
        <v>7.5</v>
      </c>
    </row>
    <row r="18" spans="1:17" x14ac:dyDescent="0.25">
      <c r="A18" s="13" t="s">
        <v>51</v>
      </c>
      <c r="B18" s="14">
        <f t="shared" si="2"/>
        <v>45641</v>
      </c>
      <c r="C18" s="34"/>
      <c r="D18" s="15" t="str">
        <f>IFERROR(VLOOKUP($C18,paramétres!$A$2:$E$25,COLUMN()-2,FALSE),"")</f>
        <v/>
      </c>
      <c r="E18" s="15" t="str">
        <f>IFERROR(VLOOKUP($C18,paramétres!$A$2:$E$25,COLUMN()-2,FALSE),"")</f>
        <v/>
      </c>
      <c r="F18" s="15" t="str">
        <f>IFERROR(VLOOKUP($C18,paramétres!$A$2:$E$25,COLUMN()-2,FALSE),"")</f>
        <v/>
      </c>
      <c r="G18" s="15" t="str">
        <f>IFERROR(VLOOKUP($C18,paramétres!$A$2:$E$25,COLUMN()-2,FALSE),"")</f>
        <v/>
      </c>
      <c r="H18" s="15" t="str">
        <f t="shared" si="3"/>
        <v/>
      </c>
      <c r="I18" s="34"/>
      <c r="J18" s="16" t="str">
        <f t="shared" si="0"/>
        <v/>
      </c>
      <c r="K18" s="17" t="str">
        <f t="shared" si="4"/>
        <v/>
      </c>
      <c r="L18" s="57">
        <f t="shared" si="1"/>
        <v>0</v>
      </c>
      <c r="M18" s="18"/>
      <c r="N18" s="18" t="str">
        <f>IFERROR(VALUE((E18-D18)+(G18-F18))*24,"")</f>
        <v/>
      </c>
    </row>
    <row r="19" spans="1:17" x14ac:dyDescent="0.25">
      <c r="A19" s="13" t="s">
        <v>52</v>
      </c>
      <c r="B19" s="14">
        <f t="shared" si="2"/>
        <v>45642</v>
      </c>
      <c r="C19" s="34" t="s">
        <v>24</v>
      </c>
      <c r="D19" s="15">
        <f>IFERROR(VLOOKUP($C19,paramétres!$A$2:$E$25,COLUMN()-2,FALSE),"")</f>
        <v>0</v>
      </c>
      <c r="E19" s="15">
        <f>IFERROR(VLOOKUP($C19,paramétres!$A$2:$E$25,COLUMN()-2,FALSE),"")</f>
        <v>0</v>
      </c>
      <c r="F19" s="15">
        <f>IFERROR(VLOOKUP($C19,paramétres!$A$2:$E$25,COLUMN()-2,FALSE),"")</f>
        <v>0.625</v>
      </c>
      <c r="G19" s="15">
        <f>IFERROR(VLOOKUP($C19,paramétres!$A$2:$E$25,COLUMN()-2,FALSE),"")</f>
        <v>0.83333333333333337</v>
      </c>
      <c r="H19" s="15">
        <f t="shared" si="3"/>
        <v>0.20833333333333337</v>
      </c>
      <c r="I19" s="34"/>
      <c r="J19" s="16" t="str">
        <f t="shared" si="0"/>
        <v/>
      </c>
      <c r="K19" s="17">
        <f t="shared" si="4"/>
        <v>58.600000000000016</v>
      </c>
      <c r="L19" s="57">
        <f t="shared" si="1"/>
        <v>0</v>
      </c>
      <c r="M19" s="18"/>
      <c r="N19" s="18">
        <f>IFERROR(VALUE((E19-D19)+(G19-F19))*24,"")</f>
        <v>5.0000000000000009</v>
      </c>
    </row>
    <row r="20" spans="1:17" x14ac:dyDescent="0.25">
      <c r="A20" s="13" t="s">
        <v>53</v>
      </c>
      <c r="B20" s="14">
        <f t="shared" si="2"/>
        <v>45643</v>
      </c>
      <c r="C20" s="34"/>
      <c r="D20" s="15" t="str">
        <f>IFERROR(VLOOKUP($C20,paramétres!$A$2:$E$25,COLUMN()-2,FALSE),"")</f>
        <v/>
      </c>
      <c r="E20" s="15" t="str">
        <f>IFERROR(VLOOKUP($C20,paramétres!$A$2:$E$25,COLUMN()-2,FALSE),"")</f>
        <v/>
      </c>
      <c r="F20" s="15" t="str">
        <f>IFERROR(VLOOKUP($C20,paramétres!$A$2:$E$25,COLUMN()-2,FALSE),"")</f>
        <v/>
      </c>
      <c r="G20" s="15" t="str">
        <f>IFERROR(VLOOKUP($C20,paramétres!$A$2:$E$25,COLUMN()-2,FALSE),"")</f>
        <v/>
      </c>
      <c r="H20" s="15" t="str">
        <f t="shared" si="3"/>
        <v/>
      </c>
      <c r="I20" s="34"/>
      <c r="J20" s="16" t="str">
        <f t="shared" si="0"/>
        <v/>
      </c>
      <c r="K20" s="17" t="str">
        <f t="shared" si="4"/>
        <v/>
      </c>
      <c r="L20" s="57">
        <f t="shared" si="1"/>
        <v>0</v>
      </c>
      <c r="M20" s="18"/>
      <c r="N20" s="18" t="str">
        <f>IFERROR(VALUE((E20-D20)+(G20-F20))*24,"")</f>
        <v/>
      </c>
    </row>
    <row r="21" spans="1:17" x14ac:dyDescent="0.25">
      <c r="A21" s="13" t="s">
        <v>54</v>
      </c>
      <c r="B21" s="14">
        <f t="shared" si="2"/>
        <v>45644</v>
      </c>
      <c r="C21" s="34"/>
      <c r="D21" s="15" t="str">
        <f>IFERROR(VLOOKUP($C21,paramétres!$A$2:$E$25,COLUMN()-2,FALSE),"")</f>
        <v/>
      </c>
      <c r="E21" s="15" t="str">
        <f>IFERROR(VLOOKUP($C21,paramétres!$A$2:$E$25,COLUMN()-2,FALSE),"")</f>
        <v/>
      </c>
      <c r="F21" s="15" t="str">
        <f>IFERROR(VLOOKUP($C21,paramétres!$A$2:$E$25,COLUMN()-2,FALSE),"")</f>
        <v/>
      </c>
      <c r="G21" s="15" t="str">
        <f>IFERROR(VLOOKUP($C21,paramétres!$A$2:$E$25,COLUMN()-2,FALSE),"")</f>
        <v/>
      </c>
      <c r="H21" s="15" t="str">
        <f t="shared" si="3"/>
        <v/>
      </c>
      <c r="I21" s="34"/>
      <c r="J21" s="16" t="str">
        <f t="shared" si="0"/>
        <v/>
      </c>
      <c r="K21" s="17" t="str">
        <f t="shared" si="4"/>
        <v/>
      </c>
      <c r="L21" s="57">
        <f t="shared" si="1"/>
        <v>0</v>
      </c>
      <c r="M21" s="18"/>
      <c r="N21" s="18" t="str">
        <f>IFERROR(VALUE((E21-D21)+(G21-F21))*24,"")</f>
        <v/>
      </c>
      <c r="P21" s="35"/>
      <c r="Q21" s="35"/>
    </row>
    <row r="22" spans="1:17" x14ac:dyDescent="0.25">
      <c r="A22" s="13" t="s">
        <v>55</v>
      </c>
      <c r="B22" s="14">
        <f t="shared" si="2"/>
        <v>45645</v>
      </c>
      <c r="C22" s="34" t="s">
        <v>4</v>
      </c>
      <c r="D22" s="15">
        <f>IFERROR(VLOOKUP($C22,paramétres!$A$2:$E$25,COLUMN()-2,FALSE),"")</f>
        <v>0.33333333333333331</v>
      </c>
      <c r="E22" s="15">
        <f>IFERROR(VLOOKUP($C22,paramétres!$A$2:$E$25,COLUMN()-2,FALSE),"")</f>
        <v>0.5625</v>
      </c>
      <c r="F22" s="15">
        <f>IFERROR(VLOOKUP($C22,paramétres!$A$2:$E$25,COLUMN()-2,FALSE),"")</f>
        <v>0.70833333333333337</v>
      </c>
      <c r="G22" s="15">
        <f>IFERROR(VLOOKUP($C22,paramétres!$A$2:$E$25,COLUMN()-2,FALSE),"")</f>
        <v>0.79166666666666663</v>
      </c>
      <c r="H22" s="15">
        <f t="shared" si="3"/>
        <v>0.31249999999999994</v>
      </c>
      <c r="I22" s="34"/>
      <c r="J22" s="16" t="str">
        <f t="shared" si="0"/>
        <v/>
      </c>
      <c r="K22" s="17">
        <f t="shared" si="4"/>
        <v>87.899999999999991</v>
      </c>
      <c r="L22" s="57">
        <f t="shared" si="1"/>
        <v>0</v>
      </c>
      <c r="M22" s="18"/>
      <c r="N22" s="18">
        <f>IFERROR(VALUE((E22-D22)+(G22-F22))*24,"")</f>
        <v>7.4999999999999982</v>
      </c>
    </row>
    <row r="23" spans="1:17" x14ac:dyDescent="0.25">
      <c r="A23" s="13" t="s">
        <v>56</v>
      </c>
      <c r="B23" s="14">
        <f t="shared" si="2"/>
        <v>45646</v>
      </c>
      <c r="C23" s="34" t="s">
        <v>33</v>
      </c>
      <c r="D23" s="15">
        <f>IFERROR(VLOOKUP($C23,paramétres!$A$2:$E$25,COLUMN()-2,FALSE),"")</f>
        <v>0.25</v>
      </c>
      <c r="E23" s="15">
        <f>IFERROR(VLOOKUP($C23,paramétres!$A$2:$E$25,COLUMN()-2,FALSE),"")</f>
        <v>0.5625</v>
      </c>
      <c r="F23" s="15">
        <f>IFERROR(VLOOKUP($C23,paramétres!$A$2:$E$25,COLUMN()-2,FALSE),"")</f>
        <v>0</v>
      </c>
      <c r="G23" s="15">
        <f>IFERROR(VLOOKUP($C23,paramétres!$A$2:$E$25,COLUMN()-2,FALSE),"")</f>
        <v>0</v>
      </c>
      <c r="H23" s="15">
        <f t="shared" si="3"/>
        <v>0.3125</v>
      </c>
      <c r="I23" s="34"/>
      <c r="J23" s="16" t="str">
        <f t="shared" si="0"/>
        <v/>
      </c>
      <c r="K23" s="17">
        <f t="shared" si="4"/>
        <v>87.9</v>
      </c>
      <c r="L23" s="57">
        <f t="shared" si="1"/>
        <v>0</v>
      </c>
      <c r="M23" s="18"/>
      <c r="N23" s="18">
        <f>IFERROR(VALUE((E23-D23)+(G23-F23))*24,"")</f>
        <v>7.5</v>
      </c>
    </row>
    <row r="24" spans="1:17" x14ac:dyDescent="0.25">
      <c r="A24" s="13" t="s">
        <v>57</v>
      </c>
      <c r="B24" s="14">
        <f t="shared" si="2"/>
        <v>45647</v>
      </c>
      <c r="C24" s="34" t="s">
        <v>33</v>
      </c>
      <c r="D24" s="15">
        <f>IFERROR(VLOOKUP($C24,paramétres!$A$2:$E$25,COLUMN()-2,FALSE),"")</f>
        <v>0.25</v>
      </c>
      <c r="E24" s="15">
        <f>IFERROR(VLOOKUP($C24,paramétres!$A$2:$E$25,COLUMN()-2,FALSE),"")</f>
        <v>0.5625</v>
      </c>
      <c r="F24" s="15">
        <f>IFERROR(VLOOKUP($C24,paramétres!$A$2:$E$25,COLUMN()-2,FALSE),"")</f>
        <v>0</v>
      </c>
      <c r="G24" s="15">
        <f>IFERROR(VLOOKUP($C24,paramétres!$A$2:$E$25,COLUMN()-2,FALSE),"")</f>
        <v>0</v>
      </c>
      <c r="H24" s="15">
        <f t="shared" si="3"/>
        <v>0.3125</v>
      </c>
      <c r="I24" s="34"/>
      <c r="J24" s="16" t="str">
        <f t="shared" si="0"/>
        <v/>
      </c>
      <c r="K24" s="17">
        <f t="shared" si="4"/>
        <v>87.9</v>
      </c>
      <c r="L24" s="57">
        <f t="shared" si="1"/>
        <v>0</v>
      </c>
      <c r="M24" s="18"/>
      <c r="N24" s="18">
        <f>IFERROR(VALUE((E24-D24)+(G24-F24))*24,"")</f>
        <v>7.5</v>
      </c>
    </row>
    <row r="25" spans="1:17" x14ac:dyDescent="0.25">
      <c r="A25" s="13" t="s">
        <v>51</v>
      </c>
      <c r="B25" s="14">
        <f t="shared" si="2"/>
        <v>45648</v>
      </c>
      <c r="C25" s="34" t="s">
        <v>24</v>
      </c>
      <c r="D25" s="15">
        <f>IFERROR(VLOOKUP($C25,paramétres!$A$2:$E$25,COLUMN()-2,FALSE),"")</f>
        <v>0</v>
      </c>
      <c r="E25" s="15">
        <f>IFERROR(VLOOKUP($C25,paramétres!$A$2:$E$25,COLUMN()-2,FALSE),"")</f>
        <v>0</v>
      </c>
      <c r="F25" s="15">
        <f>IFERROR(VLOOKUP($C25,paramétres!$A$2:$E$25,COLUMN()-2,FALSE),"")</f>
        <v>0.625</v>
      </c>
      <c r="G25" s="15">
        <f>IFERROR(VLOOKUP($C25,paramétres!$A$2:$E$25,COLUMN()-2,FALSE),"")</f>
        <v>0.83333333333333337</v>
      </c>
      <c r="H25" s="15">
        <f t="shared" si="3"/>
        <v>0.20833333333333337</v>
      </c>
      <c r="I25" s="34"/>
      <c r="J25" s="16" t="str">
        <f t="shared" si="0"/>
        <v/>
      </c>
      <c r="K25" s="17">
        <f t="shared" si="4"/>
        <v>58.600000000000016</v>
      </c>
      <c r="L25" s="57">
        <f t="shared" si="1"/>
        <v>0</v>
      </c>
      <c r="M25" s="18"/>
      <c r="N25" s="18">
        <f>IFERROR(VALUE((E25-D25)+(G25-F25))*24,"")</f>
        <v>5.0000000000000009</v>
      </c>
    </row>
    <row r="26" spans="1:17" x14ac:dyDescent="0.25">
      <c r="A26" s="13" t="s">
        <v>52</v>
      </c>
      <c r="B26" s="14">
        <f t="shared" si="2"/>
        <v>45649</v>
      </c>
      <c r="C26" s="34"/>
      <c r="D26" s="15" t="str">
        <f>IFERROR(VLOOKUP($C26,paramétres!$A$2:$E$25,COLUMN()-2,FALSE),"")</f>
        <v/>
      </c>
      <c r="E26" s="15" t="str">
        <f>IFERROR(VLOOKUP($C26,paramétres!$A$2:$E$25,COLUMN()-2,FALSE),"")</f>
        <v/>
      </c>
      <c r="F26" s="15" t="str">
        <f>IFERROR(VLOOKUP($C26,paramétres!$A$2:$E$25,COLUMN()-2,FALSE),"")</f>
        <v/>
      </c>
      <c r="G26" s="15" t="str">
        <f>IFERROR(VLOOKUP($C26,paramétres!$A$2:$E$25,COLUMN()-2,FALSE),"")</f>
        <v/>
      </c>
      <c r="H26" s="15" t="str">
        <f t="shared" si="3"/>
        <v/>
      </c>
      <c r="I26" s="34"/>
      <c r="J26" s="16" t="str">
        <f t="shared" si="0"/>
        <v/>
      </c>
      <c r="K26" s="17" t="str">
        <f t="shared" si="4"/>
        <v/>
      </c>
      <c r="L26" s="57">
        <f t="shared" si="1"/>
        <v>0</v>
      </c>
      <c r="M26" s="18"/>
      <c r="N26" s="18" t="str">
        <f>IFERROR(VALUE((E26-D26)+(G26-F26))*24,"")</f>
        <v/>
      </c>
    </row>
    <row r="27" spans="1:17" x14ac:dyDescent="0.25">
      <c r="A27" s="13" t="s">
        <v>53</v>
      </c>
      <c r="B27" s="14">
        <f t="shared" si="2"/>
        <v>45650</v>
      </c>
      <c r="C27" s="34"/>
      <c r="D27" s="15" t="str">
        <f>IFERROR(VLOOKUP($C27,paramétres!$A$2:$E$25,COLUMN()-2,FALSE),"")</f>
        <v/>
      </c>
      <c r="E27" s="15" t="str">
        <f>IFERROR(VLOOKUP($C27,paramétres!$A$2:$E$25,COLUMN()-2,FALSE),"")</f>
        <v/>
      </c>
      <c r="F27" s="15" t="str">
        <f>IFERROR(VLOOKUP($C27,paramétres!$A$2:$E$25,COLUMN()-2,FALSE),"")</f>
        <v/>
      </c>
      <c r="G27" s="15" t="str">
        <f>IFERROR(VLOOKUP($C27,paramétres!$A$2:$E$25,COLUMN()-2,FALSE),"")</f>
        <v/>
      </c>
      <c r="H27" s="15" t="str">
        <f t="shared" si="3"/>
        <v/>
      </c>
      <c r="I27" s="34"/>
      <c r="J27" s="16" t="str">
        <f t="shared" si="0"/>
        <v/>
      </c>
      <c r="K27" s="17" t="str">
        <f t="shared" si="4"/>
        <v/>
      </c>
      <c r="L27" s="57">
        <f t="shared" si="1"/>
        <v>0</v>
      </c>
      <c r="M27" s="18"/>
      <c r="N27" s="18" t="str">
        <f>IFERROR(VALUE((E27-D27)+(G27-F27))*24,"")</f>
        <v/>
      </c>
    </row>
    <row r="28" spans="1:17" x14ac:dyDescent="0.25">
      <c r="A28" s="13" t="s">
        <v>54</v>
      </c>
      <c r="B28" s="14">
        <f t="shared" si="2"/>
        <v>45651</v>
      </c>
      <c r="C28" s="34" t="s">
        <v>24</v>
      </c>
      <c r="D28" s="15">
        <f>IFERROR(VLOOKUP($C28,paramétres!$A$2:$E$25,COLUMN()-2,FALSE),"")</f>
        <v>0</v>
      </c>
      <c r="E28" s="15">
        <f>IFERROR(VLOOKUP($C28,paramétres!$A$2:$E$25,COLUMN()-2,FALSE),"")</f>
        <v>0</v>
      </c>
      <c r="F28" s="15">
        <f>IFERROR(VLOOKUP($C28,paramétres!$A$2:$E$25,COLUMN()-2,FALSE),"")</f>
        <v>0.625</v>
      </c>
      <c r="G28" s="15">
        <f>IFERROR(VLOOKUP($C28,paramétres!$A$2:$E$25,COLUMN()-2,FALSE),"")</f>
        <v>0.83333333333333337</v>
      </c>
      <c r="H28" s="15">
        <f t="shared" si="3"/>
        <v>0.20833333333333337</v>
      </c>
      <c r="I28" s="34"/>
      <c r="J28" s="16" t="str">
        <f t="shared" si="0"/>
        <v/>
      </c>
      <c r="K28" s="17">
        <f t="shared" si="4"/>
        <v>58.600000000000016</v>
      </c>
      <c r="L28" s="57">
        <f t="shared" si="1"/>
        <v>13</v>
      </c>
      <c r="M28" s="18"/>
      <c r="N28" s="18">
        <f>IFERROR(VALUE((E28-D28)+(G28-F28))*24,"")</f>
        <v>5.0000000000000009</v>
      </c>
    </row>
    <row r="29" spans="1:17" x14ac:dyDescent="0.25">
      <c r="A29" s="13" t="s">
        <v>55</v>
      </c>
      <c r="B29" s="14">
        <f t="shared" si="2"/>
        <v>45652</v>
      </c>
      <c r="C29" s="34" t="s">
        <v>4</v>
      </c>
      <c r="D29" s="15">
        <f>IFERROR(VLOOKUP($C29,paramétres!$A$2:$E$25,COLUMN()-2,FALSE),"")</f>
        <v>0.33333333333333331</v>
      </c>
      <c r="E29" s="15">
        <f>IFERROR(VLOOKUP($C29,paramétres!$A$2:$E$25,COLUMN()-2,FALSE),"")</f>
        <v>0.5625</v>
      </c>
      <c r="F29" s="15">
        <f>IFERROR(VLOOKUP($C29,paramétres!$A$2:$E$25,COLUMN()-2,FALSE),"")</f>
        <v>0.70833333333333337</v>
      </c>
      <c r="G29" s="15">
        <f>IFERROR(VLOOKUP($C29,paramétres!$A$2:$E$25,COLUMN()-2,FALSE),"")</f>
        <v>0.79166666666666663</v>
      </c>
      <c r="H29" s="15">
        <f t="shared" si="3"/>
        <v>0.31249999999999994</v>
      </c>
      <c r="I29" s="34"/>
      <c r="J29" s="16" t="str">
        <f t="shared" si="0"/>
        <v/>
      </c>
      <c r="K29" s="17">
        <f t="shared" si="4"/>
        <v>87.899999999999991</v>
      </c>
      <c r="L29" s="57">
        <f t="shared" si="1"/>
        <v>0</v>
      </c>
      <c r="M29" s="18"/>
      <c r="N29" s="18">
        <f>IFERROR(VALUE((E29-D29)+(G29-F29))*24,"")</f>
        <v>7.4999999999999982</v>
      </c>
    </row>
    <row r="30" spans="1:17" x14ac:dyDescent="0.25">
      <c r="A30" s="13" t="s">
        <v>56</v>
      </c>
      <c r="B30" s="14">
        <f t="shared" si="2"/>
        <v>45653</v>
      </c>
      <c r="C30" s="34" t="s">
        <v>33</v>
      </c>
      <c r="D30" s="15">
        <f>IFERROR(VLOOKUP($C30,paramétres!$A$2:$E$25,COLUMN()-2,FALSE),"")</f>
        <v>0.25</v>
      </c>
      <c r="E30" s="15">
        <f>IFERROR(VLOOKUP($C30,paramétres!$A$2:$E$25,COLUMN()-2,FALSE),"")</f>
        <v>0.5625</v>
      </c>
      <c r="F30" s="15">
        <f>IFERROR(VLOOKUP($C30,paramétres!$A$2:$E$25,COLUMN()-2,FALSE),"")</f>
        <v>0</v>
      </c>
      <c r="G30" s="15">
        <f>IFERROR(VLOOKUP($C30,paramétres!$A$2:$E$25,COLUMN()-2,FALSE),"")</f>
        <v>0</v>
      </c>
      <c r="H30" s="15">
        <f t="shared" si="3"/>
        <v>0.3125</v>
      </c>
      <c r="I30" s="34"/>
      <c r="J30" s="16" t="str">
        <f t="shared" si="0"/>
        <v/>
      </c>
      <c r="K30" s="17">
        <f t="shared" si="4"/>
        <v>87.9</v>
      </c>
      <c r="L30" s="57">
        <f t="shared" si="1"/>
        <v>0</v>
      </c>
      <c r="M30" s="18"/>
      <c r="N30" s="18">
        <f>IFERROR(VALUE((E30-D30)+(G30-F30))*24,"")</f>
        <v>7.5</v>
      </c>
    </row>
    <row r="31" spans="1:17" x14ac:dyDescent="0.25">
      <c r="A31" s="13" t="s">
        <v>57</v>
      </c>
      <c r="B31" s="14">
        <f t="shared" si="2"/>
        <v>45654</v>
      </c>
      <c r="C31" s="34" t="s">
        <v>33</v>
      </c>
      <c r="D31" s="15">
        <f>IFERROR(VLOOKUP($C31,paramétres!$A$2:$E$25,COLUMN()-2,FALSE),"")</f>
        <v>0.25</v>
      </c>
      <c r="E31" s="15">
        <f>IFERROR(VLOOKUP($C31,paramétres!$A$2:$E$25,COLUMN()-2,FALSE),"")</f>
        <v>0.5625</v>
      </c>
      <c r="F31" s="15">
        <f>IFERROR(VLOOKUP($C31,paramétres!$A$2:$E$25,COLUMN()-2,FALSE),"")</f>
        <v>0</v>
      </c>
      <c r="G31" s="15">
        <f>IFERROR(VLOOKUP($C31,paramétres!$A$2:$E$25,COLUMN()-2,FALSE),"")</f>
        <v>0</v>
      </c>
      <c r="H31" s="15">
        <f t="shared" si="3"/>
        <v>0.3125</v>
      </c>
      <c r="I31" s="34"/>
      <c r="J31" s="16" t="str">
        <f>IF(H31=0,"repos","")</f>
        <v/>
      </c>
      <c r="K31" s="17">
        <f t="shared" si="4"/>
        <v>87.9</v>
      </c>
      <c r="L31" s="57">
        <f t="shared" si="1"/>
        <v>0</v>
      </c>
      <c r="M31" s="18"/>
      <c r="N31" s="18">
        <f>IFERROR(VALUE((E31-D31)+(G31-F31))*24,"")</f>
        <v>7.5</v>
      </c>
    </row>
    <row r="32" spans="1:17" x14ac:dyDescent="0.25">
      <c r="A32" s="13" t="s">
        <v>51</v>
      </c>
      <c r="B32" s="14">
        <f t="shared" si="2"/>
        <v>45655</v>
      </c>
      <c r="C32" s="34"/>
      <c r="D32" s="15" t="str">
        <f>IFERROR(VLOOKUP($C32,paramétres!$A$2:$E$25,COLUMN()-2,FALSE),"")</f>
        <v/>
      </c>
      <c r="E32" s="15" t="str">
        <f>IFERROR(VLOOKUP($C32,paramétres!$A$2:$E$25,COLUMN()-2,FALSE),"")</f>
        <v/>
      </c>
      <c r="F32" s="15" t="str">
        <f>IFERROR(VLOOKUP($C32,paramétres!$A$2:$E$25,COLUMN()-2,FALSE),"")</f>
        <v/>
      </c>
      <c r="G32" s="15" t="str">
        <f>IFERROR(VLOOKUP($C32,paramétres!$A$2:$E$25,COLUMN()-2,FALSE),"")</f>
        <v/>
      </c>
      <c r="H32" s="15" t="str">
        <f t="shared" si="3"/>
        <v/>
      </c>
      <c r="I32" s="34"/>
      <c r="J32" s="16" t="str">
        <f>IF(H32=0,"repos","")</f>
        <v/>
      </c>
      <c r="K32" s="17" t="str">
        <f t="shared" si="4"/>
        <v/>
      </c>
      <c r="L32" s="57">
        <f t="shared" si="1"/>
        <v>0</v>
      </c>
      <c r="M32" s="18"/>
      <c r="N32" s="18" t="str">
        <f>IFERROR(VALUE((E32-D32)+(G32-F32))*24,"")</f>
        <v/>
      </c>
    </row>
    <row r="33" spans="1:14" x14ac:dyDescent="0.25">
      <c r="A33" s="13" t="s">
        <v>52</v>
      </c>
      <c r="B33" s="14">
        <f t="shared" si="2"/>
        <v>45656</v>
      </c>
      <c r="C33" s="34"/>
      <c r="D33" s="15" t="str">
        <f>IFERROR(VLOOKUP($C33,paramétres!$A$2:$E$25,COLUMN()-2,FALSE),"")</f>
        <v/>
      </c>
      <c r="E33" s="15" t="str">
        <f>IFERROR(VLOOKUP($C33,paramétres!$A$2:$E$25,COLUMN()-2,FALSE),"")</f>
        <v/>
      </c>
      <c r="F33" s="15" t="str">
        <f>IFERROR(VLOOKUP($C33,paramétres!$A$2:$E$25,COLUMN()-2,FALSE),"")</f>
        <v/>
      </c>
      <c r="G33" s="15" t="str">
        <f>IFERROR(VLOOKUP($C33,paramétres!$A$2:$E$25,COLUMN()-2,FALSE),"")</f>
        <v/>
      </c>
      <c r="H33" s="15" t="str">
        <f t="shared" si="3"/>
        <v/>
      </c>
      <c r="I33" s="34"/>
      <c r="J33" s="16" t="str">
        <f>IF(H33=0,"repos","")</f>
        <v/>
      </c>
      <c r="K33" s="17" t="str">
        <f t="shared" si="4"/>
        <v/>
      </c>
      <c r="L33" s="57">
        <f t="shared" si="1"/>
        <v>0</v>
      </c>
      <c r="M33" s="18"/>
      <c r="N33" s="18" t="str">
        <f>IFERROR(VALUE((E33-D33)+(G33-F33))*24,"")</f>
        <v/>
      </c>
    </row>
    <row r="34" spans="1:14" ht="16.5" thickBot="1" x14ac:dyDescent="0.3">
      <c r="A34" s="59" t="s">
        <v>53</v>
      </c>
      <c r="B34" s="60">
        <f t="shared" si="2"/>
        <v>45657</v>
      </c>
      <c r="C34" s="61"/>
      <c r="D34" s="62" t="str">
        <f>IFERROR(VLOOKUP($C34,paramétres!$A$2:$E$25,COLUMN()-2,FALSE),"")</f>
        <v/>
      </c>
      <c r="E34" s="62" t="str">
        <f>IFERROR(VLOOKUP($C34,paramétres!$A$2:$E$25,COLUMN()-2,FALSE),"")</f>
        <v/>
      </c>
      <c r="F34" s="62" t="str">
        <f>IFERROR(VLOOKUP($C34,paramétres!$A$2:$E$25,COLUMN()-2,FALSE),"")</f>
        <v/>
      </c>
      <c r="G34" s="62" t="str">
        <f>IFERROR(VLOOKUP($C34,paramétres!$A$2:$E$25,COLUMN()-2,FALSE),"")</f>
        <v/>
      </c>
      <c r="H34" s="62" t="str">
        <f t="shared" si="3"/>
        <v/>
      </c>
      <c r="I34" s="34"/>
      <c r="J34" s="16" t="str">
        <f>IF(H34=0,"repos","")</f>
        <v/>
      </c>
      <c r="K34" s="17" t="str">
        <f t="shared" si="4"/>
        <v/>
      </c>
      <c r="L34" s="56">
        <f t="shared" si="1"/>
        <v>0</v>
      </c>
      <c r="M34" s="10"/>
      <c r="N34" s="18" t="str">
        <f>IFERROR(VALUE((E34-D34)+(G34-F34))*24,"")</f>
        <v/>
      </c>
    </row>
    <row r="35" spans="1:14" x14ac:dyDescent="0.25">
      <c r="A35" s="63" t="s">
        <v>45</v>
      </c>
      <c r="B35" s="64"/>
      <c r="C35" s="64"/>
      <c r="D35" s="64"/>
      <c r="E35" s="64"/>
      <c r="F35" s="64"/>
      <c r="G35" s="64"/>
      <c r="H35" s="65">
        <f>SUM(H4:H34)</f>
        <v>5.8541666666666661</v>
      </c>
      <c r="I35" s="19"/>
      <c r="L35" s="80"/>
      <c r="M35" s="80"/>
      <c r="N35" s="82">
        <f>IF(H35&lt;&gt;"",VALUE(H35)*24,0)</f>
        <v>140.5</v>
      </c>
    </row>
    <row r="36" spans="1:14" x14ac:dyDescent="0.25">
      <c r="A36" s="66" t="s">
        <v>58</v>
      </c>
      <c r="B36" s="37"/>
      <c r="C36" s="37"/>
      <c r="D36" s="37"/>
      <c r="E36" s="37"/>
      <c r="F36" s="37"/>
      <c r="G36" s="37"/>
      <c r="H36" s="67">
        <f>SUMIF(A4:A34,"DIMANCHE",H4:H34)</f>
        <v>1.25</v>
      </c>
      <c r="I36" s="58"/>
      <c r="J36" s="58"/>
      <c r="K36" s="58"/>
      <c r="L36" s="81"/>
      <c r="M36" s="80"/>
      <c r="N36" s="83">
        <f>SUMIF(A4:A34,"DIMANCHE",H4:H34)*24</f>
        <v>30</v>
      </c>
    </row>
    <row r="37" spans="1:14" x14ac:dyDescent="0.25">
      <c r="A37" s="66" t="s">
        <v>59</v>
      </c>
      <c r="B37" s="37"/>
      <c r="C37" s="37"/>
      <c r="D37" s="37"/>
      <c r="E37" s="37"/>
      <c r="F37" s="37"/>
      <c r="G37" s="37"/>
      <c r="H37" s="68">
        <f>SUMIF(L4:L34,1,H4:H34)</f>
        <v>0</v>
      </c>
      <c r="I37" s="58"/>
      <c r="J37" s="58"/>
      <c r="K37" s="58"/>
      <c r="L37" s="81"/>
      <c r="M37" s="80"/>
      <c r="N37" s="83">
        <f>SUMIF(L4:L34,"&gt;" &amp;0,H4:H34)*24</f>
        <v>5.0000000000000009</v>
      </c>
    </row>
    <row r="38" spans="1:14" ht="15.75" hidden="1" customHeight="1" x14ac:dyDescent="0.25">
      <c r="A38" s="66" t="s">
        <v>60</v>
      </c>
      <c r="B38" s="37"/>
      <c r="C38" s="37"/>
      <c r="D38" s="37"/>
      <c r="E38" s="37"/>
      <c r="F38" s="37"/>
      <c r="G38" s="37"/>
      <c r="H38" s="69">
        <f>SUM(I4:I34)</f>
        <v>0</v>
      </c>
      <c r="I38" s="58"/>
      <c r="J38" s="58"/>
      <c r="K38" s="58"/>
      <c r="L38" s="81"/>
      <c r="M38" s="80"/>
      <c r="N38" s="83"/>
    </row>
    <row r="39" spans="1:14" x14ac:dyDescent="0.25">
      <c r="A39" s="70" t="s">
        <v>74</v>
      </c>
      <c r="B39" s="48"/>
      <c r="C39" s="48"/>
      <c r="D39" s="48"/>
      <c r="E39" s="48"/>
      <c r="F39" s="48"/>
      <c r="G39" s="49"/>
      <c r="H39" s="71"/>
      <c r="I39" s="58"/>
      <c r="J39" s="58"/>
      <c r="K39" s="58"/>
      <c r="L39" s="81"/>
      <c r="M39" s="80"/>
      <c r="N39" s="83"/>
    </row>
    <row r="40" spans="1:14" x14ac:dyDescent="0.25">
      <c r="A40" s="70" t="s">
        <v>75</v>
      </c>
      <c r="B40" s="48"/>
      <c r="C40" s="48"/>
      <c r="D40" s="48"/>
      <c r="E40" s="48"/>
      <c r="F40" s="48"/>
      <c r="G40" s="49"/>
      <c r="H40" s="71"/>
      <c r="I40" s="58"/>
      <c r="J40" s="58"/>
      <c r="K40" s="58"/>
      <c r="L40" s="81"/>
      <c r="M40" s="80"/>
      <c r="N40" s="83"/>
    </row>
    <row r="41" spans="1:14" x14ac:dyDescent="0.25">
      <c r="A41" s="72" t="s">
        <v>61</v>
      </c>
      <c r="B41" s="52"/>
      <c r="C41" s="52"/>
      <c r="D41" s="52"/>
      <c r="E41" s="52"/>
      <c r="F41" s="52"/>
      <c r="G41" s="53"/>
      <c r="H41" s="71">
        <f>H35+H39</f>
        <v>5.8541666666666661</v>
      </c>
      <c r="I41" s="58"/>
      <c r="J41" s="58"/>
      <c r="K41" s="58"/>
      <c r="L41" s="81"/>
      <c r="M41" s="80"/>
      <c r="N41" s="84">
        <f>N35+N39/24</f>
        <v>140.5</v>
      </c>
    </row>
    <row r="42" spans="1:14" ht="16.5" thickBot="1" x14ac:dyDescent="0.3">
      <c r="A42" s="73" t="s">
        <v>62</v>
      </c>
      <c r="B42" s="74"/>
      <c r="C42" s="74"/>
      <c r="D42" s="74"/>
      <c r="E42" s="74"/>
      <c r="F42" s="74"/>
      <c r="G42" s="75"/>
      <c r="H42" s="76">
        <f>H41-H35+H39</f>
        <v>0</v>
      </c>
      <c r="I42" s="77">
        <f t="shared" ref="I42:L42" si="5">I41-I35+I39</f>
        <v>0</v>
      </c>
      <c r="J42" s="77">
        <f t="shared" si="5"/>
        <v>0</v>
      </c>
      <c r="K42" s="77">
        <f t="shared" si="5"/>
        <v>0</v>
      </c>
      <c r="L42" s="77">
        <f t="shared" si="5"/>
        <v>0</v>
      </c>
      <c r="M42" s="77">
        <f>M41-M35+M39</f>
        <v>0</v>
      </c>
      <c r="N42" s="78">
        <f>N41-N35+N39</f>
        <v>0</v>
      </c>
    </row>
    <row r="43" spans="1:14" x14ac:dyDescent="0.25">
      <c r="A43" s="20"/>
      <c r="B43" s="19"/>
      <c r="C43" s="19"/>
      <c r="D43" s="21"/>
      <c r="E43" s="21"/>
      <c r="F43" s="21"/>
      <c r="G43" s="22"/>
      <c r="H43" s="23"/>
      <c r="I43" s="19"/>
    </row>
    <row r="44" spans="1:14" x14ac:dyDescent="0.25">
      <c r="G44" s="26"/>
      <c r="H44" s="27"/>
      <c r="I44" s="19"/>
    </row>
  </sheetData>
  <mergeCells count="17">
    <mergeCell ref="A41:G41"/>
    <mergeCell ref="A42:G42"/>
    <mergeCell ref="A35:G35"/>
    <mergeCell ref="A36:G36"/>
    <mergeCell ref="A37:G37"/>
    <mergeCell ref="A38:G38"/>
    <mergeCell ref="A39:G39"/>
    <mergeCell ref="A40:G40"/>
    <mergeCell ref="A1:B1"/>
    <mergeCell ref="D1:K1"/>
    <mergeCell ref="A2:B3"/>
    <mergeCell ref="C2:C3"/>
    <mergeCell ref="D2:E2"/>
    <mergeCell ref="F2:G2"/>
    <mergeCell ref="H2:H3"/>
    <mergeCell ref="I2:I3"/>
    <mergeCell ref="K2:K3"/>
  </mergeCell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32</vt:i4>
      </vt:variant>
      <vt:variant>
        <vt:lpstr>Plages nommées</vt:lpstr>
      </vt:variant>
      <vt:variant>
        <vt:i4>1</vt:i4>
      </vt:variant>
    </vt:vector>
  </HeadingPairs>
  <TitlesOfParts>
    <vt:vector size="33" baseType="lpstr">
      <vt:lpstr>paramétres</vt:lpstr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decembre</vt:lpstr>
      <vt:lpstr>Feuil14</vt:lpstr>
      <vt:lpstr>Feuil15</vt:lpstr>
      <vt:lpstr>Feuil16</vt:lpstr>
      <vt:lpstr>Feuil17</vt:lpstr>
      <vt:lpstr>Feuil18</vt:lpstr>
      <vt:lpstr>Feuil19</vt:lpstr>
      <vt:lpstr>Feuil20</vt:lpstr>
      <vt:lpstr>Feuil21</vt:lpstr>
      <vt:lpstr>Feuil22</vt:lpstr>
      <vt:lpstr>Feuil23</vt:lpstr>
      <vt:lpstr>Feuil24</vt:lpstr>
      <vt:lpstr>Feuil25</vt:lpstr>
      <vt:lpstr>Feuil26</vt:lpstr>
      <vt:lpstr>Feuil27</vt:lpstr>
      <vt:lpstr>Feuil28</vt:lpstr>
      <vt:lpstr>Feuil29</vt:lpstr>
      <vt:lpstr>Feuil30</vt:lpstr>
      <vt:lpstr>Feuil31</vt:lpstr>
      <vt:lpstr>Feuil32</vt:lpstr>
      <vt:lpstr>JoursFériés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</dc:creator>
  <cp:lastModifiedBy>patricktoulon</cp:lastModifiedBy>
  <cp:lastPrinted>2023-12-14T12:55:52Z</cp:lastPrinted>
  <dcterms:created xsi:type="dcterms:W3CDTF">2023-12-14T12:17:38Z</dcterms:created>
  <dcterms:modified xsi:type="dcterms:W3CDTF">2024-01-13T10:25:52Z</dcterms:modified>
</cp:coreProperties>
</file>