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codeName="ThisWorkbook" defaultThemeVersion="166925"/>
  <mc:AlternateContent xmlns:mc="http://schemas.openxmlformats.org/markup-compatibility/2006">
    <mc:Choice Requires="x15">
      <x15ac:absPath xmlns:x15ac="http://schemas.microsoft.com/office/spreadsheetml/2010/11/ac" url="C:\Users\Didier\OneDrive\BD\"/>
    </mc:Choice>
  </mc:AlternateContent>
  <xr:revisionPtr revIDLastSave="0" documentId="8_{594DEB5B-A57F-4B3A-AFD8-ABA16F5A15E4}" xr6:coauthVersionLast="32" xr6:coauthVersionMax="32" xr10:uidLastSave="{00000000-0000-0000-0000-000000000000}"/>
  <bookViews>
    <workbookView xWindow="0" yWindow="0" windowWidth="28800" windowHeight="12225" xr2:uid="{00000000-000D-0000-FFFF-FFFF00000000}"/>
  </bookViews>
  <sheets>
    <sheet name="Feuil1" sheetId="1" r:id="rId1"/>
  </sheets>
  <externalReferences>
    <externalReference r:id="rId2"/>
  </externalReferences>
  <definedNames>
    <definedName name="Férié">[1]!Tableau2[Date]</definedName>
    <definedName name="NOM">[1]!Tableau6[Nom]</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68" i="1" l="1"/>
  <c r="Q68" i="1"/>
  <c r="P68" i="1"/>
  <c r="O68" i="1"/>
  <c r="K68" i="1"/>
  <c r="M68" i="1" s="1"/>
  <c r="B68" i="1"/>
  <c r="R67" i="1"/>
  <c r="Q67" i="1"/>
  <c r="P67" i="1"/>
  <c r="O67" i="1"/>
  <c r="L67" i="1"/>
  <c r="N67" i="1" s="1"/>
  <c r="K67" i="1"/>
  <c r="M67" i="1" s="1"/>
  <c r="B67" i="1"/>
  <c r="R66" i="1"/>
  <c r="Q66" i="1"/>
  <c r="P66" i="1"/>
  <c r="K66" i="1" s="1"/>
  <c r="L66" i="1" s="1"/>
  <c r="N66" i="1" s="1"/>
  <c r="O66" i="1"/>
  <c r="M66" i="1"/>
  <c r="B66" i="1"/>
  <c r="R65" i="1"/>
  <c r="Q65" i="1"/>
  <c r="P65" i="1"/>
  <c r="K65" i="1" s="1"/>
  <c r="L65" i="1" s="1"/>
  <c r="N65" i="1" s="1"/>
  <c r="O65" i="1"/>
  <c r="M65" i="1"/>
  <c r="B65" i="1"/>
  <c r="R64" i="1"/>
  <c r="Q64" i="1"/>
  <c r="P64" i="1"/>
  <c r="O64" i="1"/>
  <c r="M64" i="1"/>
  <c r="K64" i="1"/>
  <c r="L64" i="1" s="1"/>
  <c r="N64" i="1" s="1"/>
  <c r="B64" i="1"/>
  <c r="R63" i="1"/>
  <c r="Q63" i="1"/>
  <c r="P63" i="1"/>
  <c r="K63" i="1" s="1"/>
  <c r="L63" i="1" s="1"/>
  <c r="N63" i="1" s="1"/>
  <c r="O63" i="1"/>
  <c r="M63" i="1"/>
  <c r="B63" i="1"/>
  <c r="R62" i="1"/>
  <c r="Q62" i="1"/>
  <c r="P62" i="1"/>
  <c r="K62" i="1" s="1"/>
  <c r="L62" i="1" s="1"/>
  <c r="N62" i="1" s="1"/>
  <c r="O62" i="1"/>
  <c r="M62" i="1"/>
  <c r="B62" i="1"/>
  <c r="R61" i="1"/>
  <c r="Q61" i="1"/>
  <c r="P61" i="1"/>
  <c r="K61" i="1" s="1"/>
  <c r="L61" i="1" s="1"/>
  <c r="N61" i="1" s="1"/>
  <c r="O61" i="1"/>
  <c r="M61" i="1"/>
  <c r="B61" i="1"/>
  <c r="R60" i="1"/>
  <c r="Q60" i="1"/>
  <c r="P60" i="1"/>
  <c r="O60" i="1"/>
  <c r="K60" i="1" s="1"/>
  <c r="L60" i="1" s="1"/>
  <c r="N60" i="1" s="1"/>
  <c r="M60" i="1"/>
  <c r="B60" i="1"/>
  <c r="R59" i="1"/>
  <c r="Q59" i="1"/>
  <c r="P59" i="1"/>
  <c r="K59" i="1" s="1"/>
  <c r="L59" i="1" s="1"/>
  <c r="N59" i="1" s="1"/>
  <c r="O59" i="1"/>
  <c r="M59" i="1"/>
  <c r="B59" i="1"/>
  <c r="R58" i="1"/>
  <c r="Q58" i="1"/>
  <c r="P58" i="1"/>
  <c r="K58" i="1" s="1"/>
  <c r="L58" i="1" s="1"/>
  <c r="N58" i="1" s="1"/>
  <c r="O58" i="1"/>
  <c r="M58" i="1"/>
  <c r="B58" i="1"/>
  <c r="R57" i="1"/>
  <c r="Q57" i="1"/>
  <c r="P57" i="1"/>
  <c r="K57" i="1" s="1"/>
  <c r="L57" i="1" s="1"/>
  <c r="N57" i="1" s="1"/>
  <c r="O57" i="1"/>
  <c r="M57" i="1"/>
  <c r="B57" i="1"/>
  <c r="R56" i="1"/>
  <c r="Q56" i="1"/>
  <c r="P56" i="1"/>
  <c r="O56" i="1"/>
  <c r="K56" i="1" s="1"/>
  <c r="L56" i="1" s="1"/>
  <c r="N56" i="1" s="1"/>
  <c r="M56" i="1"/>
  <c r="B56" i="1"/>
  <c r="R55" i="1"/>
  <c r="Q55" i="1"/>
  <c r="P55" i="1"/>
  <c r="K55" i="1" s="1"/>
  <c r="L55" i="1" s="1"/>
  <c r="N55" i="1" s="1"/>
  <c r="O55" i="1"/>
  <c r="M55" i="1"/>
  <c r="B55" i="1"/>
  <c r="R54" i="1"/>
  <c r="Q54" i="1"/>
  <c r="P54" i="1"/>
  <c r="K54" i="1" s="1"/>
  <c r="L54" i="1" s="1"/>
  <c r="N54" i="1" s="1"/>
  <c r="O54" i="1"/>
  <c r="M54" i="1"/>
  <c r="B54" i="1"/>
  <c r="R53" i="1"/>
  <c r="Q53" i="1"/>
  <c r="P53" i="1"/>
  <c r="K53" i="1" s="1"/>
  <c r="L53" i="1" s="1"/>
  <c r="N53" i="1" s="1"/>
  <c r="O53" i="1"/>
  <c r="M53" i="1"/>
  <c r="B53" i="1"/>
  <c r="R52" i="1"/>
  <c r="Q52" i="1"/>
  <c r="P52" i="1"/>
  <c r="O52" i="1"/>
  <c r="K52" i="1" s="1"/>
  <c r="L52" i="1" s="1"/>
  <c r="N52" i="1" s="1"/>
  <c r="M52" i="1"/>
  <c r="B52" i="1"/>
  <c r="R51" i="1"/>
  <c r="Q51" i="1"/>
  <c r="P51" i="1"/>
  <c r="K51" i="1" s="1"/>
  <c r="L51" i="1" s="1"/>
  <c r="N51" i="1" s="1"/>
  <c r="O51" i="1"/>
  <c r="M51" i="1"/>
  <c r="B51" i="1"/>
  <c r="R50" i="1"/>
  <c r="Q50" i="1"/>
  <c r="P50" i="1"/>
  <c r="K50" i="1" s="1"/>
  <c r="L50" i="1" s="1"/>
  <c r="N50" i="1" s="1"/>
  <c r="O50" i="1"/>
  <c r="M50" i="1"/>
  <c r="B50" i="1"/>
  <c r="R49" i="1"/>
  <c r="Q49" i="1"/>
  <c r="P49" i="1"/>
  <c r="K49" i="1" s="1"/>
  <c r="L49" i="1" s="1"/>
  <c r="N49" i="1" s="1"/>
  <c r="O49" i="1"/>
  <c r="M49" i="1"/>
  <c r="B49" i="1"/>
  <c r="R48" i="1"/>
  <c r="Q48" i="1"/>
  <c r="P48" i="1"/>
  <c r="O48" i="1"/>
  <c r="K48" i="1" s="1"/>
  <c r="L48" i="1" s="1"/>
  <c r="N48" i="1" s="1"/>
  <c r="M48" i="1"/>
  <c r="B48" i="1"/>
  <c r="R47" i="1"/>
  <c r="Q47" i="1"/>
  <c r="P47" i="1"/>
  <c r="O47" i="1"/>
  <c r="L47" i="1"/>
  <c r="N47" i="1" s="1"/>
  <c r="K47" i="1"/>
  <c r="M47" i="1" s="1"/>
  <c r="B47" i="1"/>
  <c r="R46" i="1"/>
  <c r="Q46" i="1"/>
  <c r="P46" i="1"/>
  <c r="O46" i="1"/>
  <c r="M46" i="1"/>
  <c r="L46" i="1"/>
  <c r="N46" i="1" s="1"/>
  <c r="K46" i="1"/>
  <c r="B46" i="1"/>
  <c r="R45" i="1"/>
  <c r="Q45" i="1"/>
  <c r="P45" i="1"/>
  <c r="O45" i="1"/>
  <c r="M45" i="1"/>
  <c r="K45" i="1"/>
  <c r="L45" i="1" s="1"/>
  <c r="N45" i="1" s="1"/>
  <c r="B45" i="1"/>
  <c r="R44" i="1"/>
  <c r="Q44" i="1"/>
  <c r="P44" i="1"/>
  <c r="O44" i="1"/>
  <c r="K44" i="1"/>
  <c r="M44" i="1" s="1"/>
  <c r="B44" i="1"/>
  <c r="R43" i="1"/>
  <c r="Q43" i="1"/>
  <c r="P43" i="1"/>
  <c r="O43" i="1"/>
  <c r="L43" i="1"/>
  <c r="N43" i="1" s="1"/>
  <c r="K43" i="1"/>
  <c r="M43" i="1" s="1"/>
  <c r="B43" i="1"/>
  <c r="R42" i="1"/>
  <c r="Q42" i="1"/>
  <c r="P42" i="1"/>
  <c r="K42" i="1" s="1"/>
  <c r="L42" i="1" s="1"/>
  <c r="N42" i="1" s="1"/>
  <c r="O42" i="1"/>
  <c r="M42" i="1"/>
  <c r="B42" i="1"/>
  <c r="R41" i="1"/>
  <c r="Q41" i="1"/>
  <c r="P41" i="1"/>
  <c r="O41" i="1"/>
  <c r="M41" i="1"/>
  <c r="K41" i="1"/>
  <c r="L41" i="1" s="1"/>
  <c r="N41" i="1" s="1"/>
  <c r="B41" i="1"/>
  <c r="R40" i="1"/>
  <c r="Q40" i="1"/>
  <c r="P40" i="1"/>
  <c r="O40" i="1"/>
  <c r="K40" i="1" s="1"/>
  <c r="L40" i="1" s="1"/>
  <c r="N40" i="1" s="1"/>
  <c r="M40" i="1"/>
  <c r="B40" i="1"/>
  <c r="R39" i="1"/>
  <c r="Q39" i="1"/>
  <c r="P39" i="1"/>
  <c r="K39" i="1" s="1"/>
  <c r="L39" i="1" s="1"/>
  <c r="N39" i="1" s="1"/>
  <c r="O39" i="1"/>
  <c r="M39" i="1"/>
  <c r="B39" i="1"/>
  <c r="R38" i="1"/>
  <c r="Q38" i="1"/>
  <c r="P38" i="1"/>
  <c r="K38" i="1" s="1"/>
  <c r="L38" i="1" s="1"/>
  <c r="N38" i="1" s="1"/>
  <c r="O38" i="1"/>
  <c r="M38" i="1"/>
  <c r="B38" i="1"/>
  <c r="R37" i="1"/>
  <c r="Q37" i="1"/>
  <c r="P37" i="1"/>
  <c r="O37" i="1"/>
  <c r="M37" i="1"/>
  <c r="K37" i="1"/>
  <c r="L37" i="1" s="1"/>
  <c r="N37" i="1" s="1"/>
  <c r="B37" i="1"/>
  <c r="R36" i="1"/>
  <c r="Q36" i="1"/>
  <c r="P36" i="1"/>
  <c r="O36" i="1"/>
  <c r="K36" i="1" s="1"/>
  <c r="L36" i="1" s="1"/>
  <c r="N36" i="1" s="1"/>
  <c r="M36" i="1"/>
  <c r="B36" i="1"/>
  <c r="R35" i="1"/>
  <c r="Q35" i="1"/>
  <c r="P35" i="1"/>
  <c r="K35" i="1" s="1"/>
  <c r="L35" i="1" s="1"/>
  <c r="N35" i="1" s="1"/>
  <c r="O35" i="1"/>
  <c r="M35" i="1"/>
  <c r="B35" i="1"/>
  <c r="R34" i="1"/>
  <c r="Q34" i="1"/>
  <c r="P34" i="1"/>
  <c r="K34" i="1" s="1"/>
  <c r="L34" i="1" s="1"/>
  <c r="N34" i="1" s="1"/>
  <c r="O34" i="1"/>
  <c r="M34" i="1"/>
  <c r="B34" i="1"/>
  <c r="R33" i="1"/>
  <c r="Q33" i="1"/>
  <c r="P33" i="1"/>
  <c r="O33" i="1"/>
  <c r="M33" i="1"/>
  <c r="K33" i="1"/>
  <c r="L33" i="1" s="1"/>
  <c r="N33" i="1" s="1"/>
  <c r="B33" i="1"/>
  <c r="R32" i="1"/>
  <c r="Q32" i="1"/>
  <c r="P32" i="1"/>
  <c r="O32" i="1"/>
  <c r="K32" i="1" s="1"/>
  <c r="L32" i="1" s="1"/>
  <c r="N32" i="1" s="1"/>
  <c r="M32" i="1"/>
  <c r="B32" i="1"/>
  <c r="R31" i="1"/>
  <c r="Q31" i="1"/>
  <c r="P31" i="1"/>
  <c r="K31" i="1" s="1"/>
  <c r="L31" i="1" s="1"/>
  <c r="N31" i="1" s="1"/>
  <c r="O31" i="1"/>
  <c r="M31" i="1"/>
  <c r="B31" i="1"/>
  <c r="R30" i="1"/>
  <c r="Q30" i="1"/>
  <c r="P30" i="1"/>
  <c r="K30" i="1" s="1"/>
  <c r="L30" i="1" s="1"/>
  <c r="N30" i="1" s="1"/>
  <c r="O30" i="1"/>
  <c r="M30" i="1"/>
  <c r="B30" i="1"/>
  <c r="R29" i="1"/>
  <c r="Q29" i="1"/>
  <c r="P29" i="1"/>
  <c r="O29" i="1"/>
  <c r="M29" i="1"/>
  <c r="K29" i="1"/>
  <c r="L29" i="1" s="1"/>
  <c r="N29" i="1" s="1"/>
  <c r="B29" i="1"/>
  <c r="R28" i="1"/>
  <c r="Q28" i="1"/>
  <c r="P28" i="1"/>
  <c r="O28" i="1"/>
  <c r="K28" i="1" s="1"/>
  <c r="L28" i="1" s="1"/>
  <c r="N28" i="1" s="1"/>
  <c r="M28" i="1"/>
  <c r="B28" i="1"/>
  <c r="R27" i="1"/>
  <c r="Q27" i="1"/>
  <c r="P27" i="1"/>
  <c r="K27" i="1" s="1"/>
  <c r="L27" i="1" s="1"/>
  <c r="N27" i="1" s="1"/>
  <c r="O27" i="1"/>
  <c r="M27" i="1"/>
  <c r="B27" i="1"/>
  <c r="R26" i="1"/>
  <c r="Q26" i="1"/>
  <c r="P26" i="1"/>
  <c r="K26" i="1" s="1"/>
  <c r="L26" i="1" s="1"/>
  <c r="N26" i="1" s="1"/>
  <c r="O26" i="1"/>
  <c r="M26" i="1"/>
  <c r="B26" i="1"/>
  <c r="R25" i="1"/>
  <c r="Q25" i="1"/>
  <c r="P25" i="1"/>
  <c r="O25" i="1"/>
  <c r="M25" i="1"/>
  <c r="K25" i="1"/>
  <c r="L25" i="1" s="1"/>
  <c r="N25" i="1" s="1"/>
  <c r="B25" i="1"/>
  <c r="R24" i="1"/>
  <c r="Q24" i="1"/>
  <c r="P24" i="1"/>
  <c r="O24" i="1"/>
  <c r="K24" i="1" s="1"/>
  <c r="L24" i="1" s="1"/>
  <c r="N24" i="1" s="1"/>
  <c r="M24" i="1"/>
  <c r="B24" i="1"/>
  <c r="R23" i="1"/>
  <c r="Q23" i="1"/>
  <c r="P23" i="1"/>
  <c r="O23" i="1"/>
  <c r="L23" i="1"/>
  <c r="N23" i="1" s="1"/>
  <c r="K23" i="1"/>
  <c r="M23" i="1" s="1"/>
  <c r="B23" i="1"/>
  <c r="R22" i="1"/>
  <c r="Q22" i="1"/>
  <c r="P22" i="1"/>
  <c r="O22" i="1"/>
  <c r="M22" i="1"/>
  <c r="L22" i="1"/>
  <c r="N22" i="1" s="1"/>
  <c r="K22" i="1"/>
  <c r="B22" i="1"/>
  <c r="N3" i="1"/>
  <c r="M3" i="1"/>
  <c r="L3" i="1"/>
  <c r="L44" i="1" l="1"/>
  <c r="N44" i="1" s="1"/>
  <c r="L68" i="1"/>
  <c r="N68" i="1" s="1"/>
  <c r="R4" i="1" l="1"/>
  <c r="Q4" i="1"/>
  <c r="P4" i="1"/>
  <c r="O4" i="1"/>
  <c r="K4" i="1"/>
  <c r="L4" i="1" s="1"/>
  <c r="N4" i="1" s="1"/>
  <c r="B4" i="1"/>
  <c r="R3" i="1"/>
  <c r="Q3" i="1"/>
  <c r="P3" i="1"/>
  <c r="O3" i="1"/>
  <c r="K3" i="1"/>
  <c r="B3" i="1"/>
</calcChain>
</file>

<file path=xl/sharedStrings.xml><?xml version="1.0" encoding="utf-8"?>
<sst xmlns="http://schemas.openxmlformats.org/spreadsheetml/2006/main" count="183" uniqueCount="45">
  <si>
    <t>ID</t>
  </si>
  <si>
    <t>Dates</t>
  </si>
  <si>
    <t>Nom</t>
  </si>
  <si>
    <t>Types</t>
  </si>
  <si>
    <t>Temps start</t>
  </si>
  <si>
    <t>Temps stop</t>
  </si>
  <si>
    <t>Pause start</t>
  </si>
  <si>
    <t>Pause stop</t>
  </si>
  <si>
    <t>Résultat</t>
  </si>
  <si>
    <t>Négatif</t>
  </si>
  <si>
    <t>Weekend</t>
  </si>
  <si>
    <t>Férié</t>
  </si>
  <si>
    <t xml:space="preserve">Mois </t>
  </si>
  <si>
    <t>Année</t>
  </si>
  <si>
    <t>Mathieu</t>
  </si>
  <si>
    <t>T</t>
  </si>
  <si>
    <t>07:45</t>
  </si>
  <si>
    <t>17:</t>
  </si>
  <si>
    <t>12:00</t>
  </si>
  <si>
    <t>12:30</t>
  </si>
  <si>
    <t>Didier</t>
  </si>
  <si>
    <t>Heure prestée</t>
  </si>
  <si>
    <t>Dans les cellules Z4 et AA4 je voudrais avoir le résultat des heures supplémentaires et des heures négatives de la personne en S4 suivant l'horaire prévu au calendrier qui sera créer pour toutes l'année. Peut etre que cela serait plus facile et moins lourd en VBA que par formule dans chaque cellule mais je n'y connais absolument rien.</t>
  </si>
  <si>
    <t>Prévu</t>
  </si>
  <si>
    <t>Positif</t>
  </si>
  <si>
    <t>à masquer</t>
  </si>
  <si>
    <t>a masquer</t>
  </si>
  <si>
    <t>Solde</t>
  </si>
  <si>
    <t>V</t>
  </si>
  <si>
    <t>8:00</t>
  </si>
  <si>
    <t>07:00</t>
  </si>
  <si>
    <t>19:00</t>
  </si>
  <si>
    <t>13:00</t>
  </si>
  <si>
    <t>08:00</t>
  </si>
  <si>
    <t>20:00</t>
  </si>
  <si>
    <t>17:00</t>
  </si>
  <si>
    <t>07:30</t>
  </si>
  <si>
    <t>18:00</t>
  </si>
  <si>
    <t>Geraldine</t>
  </si>
  <si>
    <t>Bernard</t>
  </si>
  <si>
    <t>M</t>
  </si>
  <si>
    <t>18:</t>
  </si>
  <si>
    <t>9:30</t>
  </si>
  <si>
    <t>06:00</t>
  </si>
  <si>
    <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</si>
</sst>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h]:mm"/>
    <numFmt numFmtId="165" formatCode="\+\ [h]:mm"/>
    <numFmt numFmtId="166" formatCode="ddd\ dd/mm/yyyy"/>
    <numFmt numFmtId="167" formatCode="h:mm;@"/>
    <numFmt numFmtId="168" formatCode="\-\ [h];mm"/>
  </numFmts>
  <fonts count="6" x14ac:knownFonts="1">
    <font>
      <sz val="11"/>
      <color theme="1"/>
      <name val="Calibri"/>
      <family val="2"/>
      <scheme val="minor"/>
    </font>
    <font>
      <b/>
      <sz val="11"/>
      <color theme="0"/>
      <name val="Calibri"/>
      <family val="2"/>
      <scheme val="minor"/>
    </font>
    <font>
      <sz val="11"/>
      <color rgb="FFFF0000"/>
      <name val="Calibri"/>
      <family val="2"/>
      <scheme val="minor"/>
    </font>
    <font>
      <b/>
      <sz val="11"/>
      <color rgb="FFFF0000"/>
      <name val="Calibri"/>
      <family val="2"/>
      <scheme val="minor"/>
    </font>
    <font>
      <sz val="16"/>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9"/>
        <bgColor theme="9"/>
      </patternFill>
    </fill>
    <fill>
      <patternFill patternType="solid">
        <fgColor theme="1"/>
        <bgColor theme="9"/>
      </patternFill>
    </fill>
  </fills>
  <borders count="4">
    <border>
      <left/>
      <right/>
      <top/>
      <bottom/>
      <diagonal/>
    </border>
    <border>
      <left style="thin">
        <color theme="9"/>
      </left>
      <right/>
      <top style="thin">
        <color theme="9"/>
      </top>
      <bottom/>
      <diagonal/>
    </border>
    <border>
      <left/>
      <right/>
      <top style="thin">
        <color theme="9"/>
      </top>
      <bottom/>
      <diagonal/>
    </border>
    <border>
      <left/>
      <right style="thin">
        <color theme="9"/>
      </right>
      <top style="thin">
        <color theme="9"/>
      </top>
      <bottom/>
      <diagonal/>
    </border>
  </borders>
  <cellStyleXfs count="1">
    <xf numFmtId="0" fontId="0" fillId="0" borderId="0"/>
  </cellStyleXfs>
  <cellXfs count="3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2" xfId="0" applyFont="1" applyBorder="1" applyAlignment="1">
      <alignment horizontal="center" vertical="center"/>
    </xf>
    <xf numFmtId="20" fontId="0" fillId="0" borderId="2" xfId="0" applyNumberFormat="1" applyFont="1" applyBorder="1" applyAlignment="1">
      <alignment horizontal="center" vertical="center"/>
    </xf>
    <xf numFmtId="164" fontId="0" fillId="0" borderId="2" xfId="0" applyNumberFormat="1" applyFont="1" applyBorder="1" applyAlignment="1">
      <alignment horizontal="center" vertical="center"/>
    </xf>
    <xf numFmtId="0" fontId="0" fillId="0" borderId="3" xfId="0" applyFont="1" applyBorder="1" applyAlignment="1">
      <alignment horizontal="center" vertical="center"/>
    </xf>
    <xf numFmtId="166" fontId="0" fillId="0" borderId="0" xfId="0" applyNumberFormat="1"/>
    <xf numFmtId="166" fontId="1" fillId="2" borderId="2" xfId="0" applyNumberFormat="1" applyFont="1" applyFill="1" applyBorder="1" applyAlignment="1">
      <alignment horizontal="center" vertical="center" wrapText="1"/>
    </xf>
    <xf numFmtId="166" fontId="0" fillId="0" borderId="2" xfId="0" applyNumberFormat="1" applyFont="1" applyBorder="1" applyAlignment="1">
      <alignment horizontal="center" vertical="center"/>
    </xf>
    <xf numFmtId="0" fontId="3" fillId="3" borderId="2" xfId="0" applyFont="1" applyFill="1" applyBorder="1" applyAlignment="1">
      <alignment horizontal="center" vertical="center" wrapText="1"/>
    </xf>
    <xf numFmtId="165" fontId="0" fillId="0" borderId="2" xfId="0" applyNumberFormat="1" applyFont="1" applyFill="1" applyBorder="1" applyAlignment="1">
      <alignment horizontal="center" vertical="center"/>
    </xf>
    <xf numFmtId="0" fontId="0" fillId="0" borderId="0" xfId="0" applyNumberFormat="1"/>
    <xf numFmtId="0" fontId="0" fillId="0" borderId="0" xfId="0" applyAlignment="1"/>
    <xf numFmtId="167" fontId="0" fillId="0" borderId="0" xfId="0" applyNumberFormat="1" applyAlignment="1"/>
    <xf numFmtId="167" fontId="1" fillId="2" borderId="2" xfId="0" applyNumberFormat="1" applyFont="1" applyFill="1" applyBorder="1" applyAlignment="1">
      <alignment horizontal="center" vertical="center" wrapText="1"/>
    </xf>
    <xf numFmtId="167" fontId="0" fillId="0" borderId="2" xfId="0" applyNumberFormat="1" applyFont="1" applyFill="1" applyBorder="1" applyAlignment="1">
      <alignment horizontal="center" vertical="center"/>
    </xf>
    <xf numFmtId="167" fontId="0" fillId="0" borderId="0" xfId="0" applyNumberFormat="1"/>
    <xf numFmtId="167" fontId="2" fillId="0" borderId="0" xfId="0" applyNumberFormat="1" applyFont="1" applyAlignment="1"/>
    <xf numFmtId="167" fontId="3" fillId="2" borderId="2" xfId="0" applyNumberFormat="1" applyFont="1" applyFill="1" applyBorder="1" applyAlignment="1">
      <alignment horizontal="center" vertical="center" wrapText="1"/>
    </xf>
    <xf numFmtId="167" fontId="2" fillId="0" borderId="2" xfId="0" applyNumberFormat="1" applyFont="1" applyFill="1" applyBorder="1" applyAlignment="1">
      <alignment horizontal="center" vertical="center"/>
    </xf>
    <xf numFmtId="167" fontId="2" fillId="0" borderId="0" xfId="0" applyNumberFormat="1" applyFont="1"/>
    <xf numFmtId="0" fontId="0" fillId="0" borderId="0" xfId="0" applyAlignment="1">
      <alignment horizontal="left" vertical="top" wrapText="1"/>
    </xf>
    <xf numFmtId="0" fontId="4" fillId="0" borderId="0" xfId="0" applyFont="1" applyAlignment="1">
      <alignment horizontal="center" vertical="center" wrapText="1"/>
    </xf>
    <xf numFmtId="0" fontId="5" fillId="0" borderId="0" xfId="0" applyFont="1" applyAlignment="1">
      <alignment horizontal="center" vertical="center"/>
    </xf>
    <xf numFmtId="14" fontId="5" fillId="0" borderId="0" xfId="0" applyNumberFormat="1" applyFont="1" applyAlignment="1">
      <alignment horizontal="center" vertical="center"/>
    </xf>
    <xf numFmtId="20" fontId="5" fillId="0" borderId="0" xfId="0" applyNumberFormat="1" applyFont="1" applyAlignment="1">
      <alignment horizontal="center" vertical="center"/>
    </xf>
    <xf numFmtId="164" fontId="5" fillId="0" borderId="0" xfId="0" applyNumberFormat="1" applyFont="1" applyAlignment="1">
      <alignment horizontal="center" vertical="center"/>
    </xf>
    <xf numFmtId="165" fontId="5" fillId="0" borderId="0" xfId="0" applyNumberFormat="1" applyFont="1" applyAlignment="1">
      <alignment horizontal="center" vertical="center"/>
    </xf>
    <xf numFmtId="168" fontId="5" fillId="0" borderId="0" xfId="0" applyNumberFormat="1" applyFont="1" applyAlignment="1">
      <alignment horizontal="center" vertical="center"/>
    </xf>
  </cellXfs>
  <cellStyles count="1">
    <cellStyle name="Normal" xfId="0" builtinId="0"/>
  </cellStyles>
  <dxfs count="19">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168" formatCode="\-\ [h];mm"/>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165" formatCode="\+\ [h]:mm"/>
      <alignment horizontal="center" vertical="center" textRotation="0" wrapText="0" indent="0" justifyLastLine="0" shrinkToFit="0" readingOrder="0"/>
    </dxf>
    <dxf>
      <font>
        <b val="0"/>
        <i val="0"/>
        <strike val="0"/>
        <condense val="0"/>
        <extend val="0"/>
        <outline val="0"/>
        <shadow val="0"/>
        <u val="none"/>
        <vertAlign val="baseline"/>
        <sz val="12"/>
        <color theme="1"/>
        <name val="Calibri"/>
        <family val="2"/>
        <scheme val="minor"/>
      </font>
      <numFmt numFmtId="164" formatCode="[h]:mm"/>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164" formatCode="[h]:mm"/>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25" formatCode="hh:mm"/>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25" formatCode="hh:mm"/>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25" formatCode="hh:mm"/>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25" formatCode="hh:mm"/>
      <alignment horizontal="center" vertical="center" textRotation="0" wrapText="0" indent="0" justifyLastLine="0" shrinkToFit="0" readingOrder="0"/>
    </dxf>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2"/>
        <color theme="1"/>
        <name val="Calibri"/>
        <family val="2"/>
        <scheme val="minor"/>
      </font>
      <numFmt numFmtId="19" formatCode="dd/mm/yy"/>
      <alignment horizontal="center" vertical="center" textRotation="0" wrapText="0" indent="0" justifyLastLine="0" shrinkToFit="0" readingOrder="0"/>
    </dxf>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2"/>
        <color theme="1"/>
        <name val="Calibri"/>
        <family val="2"/>
        <scheme val="minor"/>
      </font>
      <alignment horizontal="center" vertical="center" textRotation="0" wrapText="0" indent="0" justifyLastLine="0" shrinkToFit="0" readingOrder="0"/>
    </dxf>
    <dxf>
      <font>
        <strike val="0"/>
        <outline val="0"/>
        <shadow val="0"/>
        <u val="none"/>
        <vertAlign val="baseline"/>
        <sz val="16"/>
        <color theme="1"/>
        <name val="Calibri"/>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457200</xdr:colOff>
      <xdr:row>1</xdr:row>
      <xdr:rowOff>76200</xdr:rowOff>
    </xdr:from>
    <xdr:to>
      <xdr:col>5</xdr:col>
      <xdr:colOff>95250</xdr:colOff>
      <xdr:row>4</xdr:row>
      <xdr:rowOff>142875</xdr:rowOff>
    </xdr:to>
    <xdr:sp macro="" textlink="">
      <xdr:nvSpPr>
        <xdr:cNvPr id="2" name="Ellipse 1">
          <a:extLst>
            <a:ext uri="{FF2B5EF4-FFF2-40B4-BE49-F238E27FC236}">
              <a16:creationId xmlns:a16="http://schemas.microsoft.com/office/drawing/2014/main" id="{00000000-0008-0000-0000-000002000000}"/>
            </a:ext>
          </a:extLst>
        </xdr:cNvPr>
        <xdr:cNvSpPr/>
      </xdr:nvSpPr>
      <xdr:spPr>
        <a:xfrm>
          <a:off x="1933575" y="466725"/>
          <a:ext cx="666750" cy="1019175"/>
        </a:xfrm>
        <a:prstGeom prst="ellipse">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hey\OneDrive\BD\Projet%20Employ&#233;%20mag%20%20tes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loyé"/>
      <sheetName val="Horaires"/>
      <sheetName val="BD"/>
      <sheetName val="Aperçu"/>
      <sheetName val="Config"/>
      <sheetName val="Absences"/>
      <sheetName val="Individuelle"/>
      <sheetName val="Recherche"/>
      <sheetName val="Projet Employé mag  test"/>
    </sheet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6449807-8D8B-47BD-8C5C-694C362FDD1D}" name="Tableau3" displayName="Tableau3" ref="B21:R68" totalsRowShown="0" headerRowDxfId="18" dataDxfId="17">
  <tableColumns count="17">
    <tableColumn id="1" xr3:uid="{9F2328DD-3A64-47E3-A1F1-AEFE949F8970}" name="ID" dataDxfId="16">
      <calculatedColumnFormula>ROW(B22)-3</calculatedColumnFormula>
    </tableColumn>
    <tableColumn id="2" xr3:uid="{C0426812-2FF2-41B2-904E-1CA074B088F6}" name="Dates" dataDxfId="15"/>
    <tableColumn id="3" xr3:uid="{E1914A28-6C26-4CA9-AD34-3ED5DDDFF6F2}" name="Nom" dataDxfId="14"/>
    <tableColumn id="16" xr3:uid="{5AFC7BB7-CE07-4662-B697-5D632C9C961E}" name="Prévu" dataDxfId="13"/>
    <tableColumn id="4" xr3:uid="{C8C0AC30-F174-4E95-8149-032EC10B0C9F}" name="Types" dataDxfId="12"/>
    <tableColumn id="5" xr3:uid="{3A0796EF-F285-4CD8-95CE-109871D80C5A}" name="Temps start" dataDxfId="11"/>
    <tableColumn id="6" xr3:uid="{0AE3AA5F-A702-4A17-A59F-6068B4F7F97B}" name="Temps stop" dataDxfId="10"/>
    <tableColumn id="7" xr3:uid="{467DCEE6-370E-40D9-84DF-A1FE5E7672AD}" name="Pause start" dataDxfId="9"/>
    <tableColumn id="8" xr3:uid="{53F9F237-EA9E-4810-9AD2-C26FBF6F5F61}" name="Pause stop" dataDxfId="8"/>
    <tableColumn id="9" xr3:uid="{7A128B5B-2F08-479D-8884-90CC5711A126}" name="Résultat" dataDxfId="7">
      <calculatedColumnFormula>IF(F22&lt;&gt;"T",IF(OR(P22=1,O22=1),"",F22),IF(OR(I22="",J22=""),H22-G22,(I22-G22)+(H22-J22)))</calculatedColumnFormula>
    </tableColumn>
    <tableColumn id="17" xr3:uid="{83248D3F-932F-4B01-81F5-FBC591161187}" name="a masquer" dataDxfId="6">
      <calculatedColumnFormula>Tableau3[[#This Row],[Résultat]]-Tableau3[[#This Row],[Prévu]]</calculatedColumnFormula>
    </tableColumn>
    <tableColumn id="10" xr3:uid="{44C2C88B-AE9D-4C7A-A418-C48467FE75A9}" name="Solde" dataDxfId="5">
      <calculatedColumnFormula>IF($F22&lt;&gt;"t","",Tableau3[[#This Row],[Résultat]]-Tableau3[[#This Row],[Prévu]])</calculatedColumnFormula>
    </tableColumn>
    <tableColumn id="11" xr3:uid="{A4756563-4560-4CF5-B385-0E85A3B6036A}" name="Négatif" dataDxfId="4">
      <calculatedColumnFormula>IF(L22&lt;0,-L22,"")</calculatedColumnFormula>
    </tableColumn>
    <tableColumn id="12" xr3:uid="{111743E9-B2F9-4DDC-AEBE-7455FCCFE4C3}" name="Weekend" dataDxfId="3">
      <calculatedColumnFormula>IF(OR(WEEKDAY(C22)=1,WEEKDAY(C22)=7),1,"")</calculatedColumnFormula>
    </tableColumn>
    <tableColumn id="13" xr3:uid="{A47FB59B-7584-4A86-B002-788BC75C3FEB}" name="Férié" dataDxfId="2">
      <calculatedColumnFormula>IFERROR(IF(MATCH(C22,Férié,0),1,""),"")</calculatedColumnFormula>
    </tableColumn>
    <tableColumn id="14" xr3:uid="{7E1CDE0E-7AD9-48F1-AB0B-3BABBF075D57}" name="Mois " dataDxfId="1">
      <calculatedColumnFormula>MONTH(C22)</calculatedColumnFormula>
    </tableColumn>
    <tableColumn id="15" xr3:uid="{446E98F0-887E-422B-98FA-33AA9464E090}" name="Année" dataDxfId="0">
      <calculatedColumnFormula>YEAR(C22)</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R68"/>
  <sheetViews>
    <sheetView tabSelected="1" workbookViewId="0">
      <selection activeCell="V16" sqref="V16"/>
    </sheetView>
  </sheetViews>
  <sheetFormatPr baseColWidth="10" defaultRowHeight="15" x14ac:dyDescent="0.25"/>
  <cols>
    <col min="2" max="2" width="7.7109375" customWidth="1"/>
    <col min="3" max="3" width="14.42578125" style="9" bestFit="1" customWidth="1"/>
    <col min="4" max="11" width="7.7109375" customWidth="1"/>
    <col min="12" max="12" width="8.42578125" customWidth="1"/>
    <col min="13" max="13" width="7.7109375" style="19" customWidth="1"/>
    <col min="14" max="14" width="7.7109375" style="23" customWidth="1"/>
    <col min="15" max="18" width="7.7109375" customWidth="1"/>
  </cols>
  <sheetData>
    <row r="1" spans="2:18" ht="15" customHeight="1" x14ac:dyDescent="0.25">
      <c r="D1" s="15" t="s">
        <v>21</v>
      </c>
      <c r="E1" s="15"/>
      <c r="F1" s="15"/>
      <c r="G1" s="15"/>
      <c r="H1" s="15"/>
      <c r="I1" s="15"/>
      <c r="J1" s="15"/>
      <c r="K1" s="15"/>
      <c r="L1" s="15"/>
      <c r="M1" s="16"/>
      <c r="N1" s="20"/>
      <c r="O1" s="15"/>
      <c r="P1" s="15"/>
    </row>
    <row r="2" spans="2:18" ht="45" x14ac:dyDescent="0.25">
      <c r="B2" s="1" t="s">
        <v>0</v>
      </c>
      <c r="C2" s="10" t="s">
        <v>1</v>
      </c>
      <c r="D2" s="2" t="s">
        <v>2</v>
      </c>
      <c r="E2" s="2" t="s">
        <v>23</v>
      </c>
      <c r="F2" s="2" t="s">
        <v>3</v>
      </c>
      <c r="G2" s="2" t="s">
        <v>4</v>
      </c>
      <c r="H2" s="2" t="s">
        <v>5</v>
      </c>
      <c r="I2" s="2" t="s">
        <v>6</v>
      </c>
      <c r="J2" s="2" t="s">
        <v>7</v>
      </c>
      <c r="K2" s="2" t="s">
        <v>8</v>
      </c>
      <c r="L2" s="12" t="s">
        <v>25</v>
      </c>
      <c r="M2" s="17" t="s">
        <v>24</v>
      </c>
      <c r="N2" s="21" t="s">
        <v>9</v>
      </c>
      <c r="O2" s="2" t="s">
        <v>10</v>
      </c>
      <c r="P2" s="2" t="s">
        <v>11</v>
      </c>
      <c r="Q2" s="2" t="s">
        <v>12</v>
      </c>
      <c r="R2" s="3" t="s">
        <v>13</v>
      </c>
    </row>
    <row r="3" spans="2:18" x14ac:dyDescent="0.25">
      <c r="B3" s="4">
        <f t="shared" ref="B3:B4" si="0">ROW(B3)-3</f>
        <v>0</v>
      </c>
      <c r="C3" s="11">
        <v>43133</v>
      </c>
      <c r="D3" s="5" t="s">
        <v>14</v>
      </c>
      <c r="E3" s="6">
        <v>0.33333333333333331</v>
      </c>
      <c r="F3" s="5" t="s">
        <v>15</v>
      </c>
      <c r="G3" s="6" t="s">
        <v>16</v>
      </c>
      <c r="H3" s="6" t="s">
        <v>17</v>
      </c>
      <c r="I3" s="6" t="s">
        <v>18</v>
      </c>
      <c r="J3" s="6" t="s">
        <v>19</v>
      </c>
      <c r="K3" s="7">
        <f t="shared" ref="K3:K4" si="1">IF(F3&lt;&gt;"T",IF(OR(P3=1,O3=1),"",F3),IF(OR(I3="",J3=""),H3-G3,(I3-G3)+(H3-J3)))</f>
        <v>0.36458333333333331</v>
      </c>
      <c r="L3" s="13">
        <f>K3-E3</f>
        <v>3.125E-2</v>
      </c>
      <c r="M3" s="18">
        <f>IF(L3&gt;0,L3,"")</f>
        <v>3.125E-2</v>
      </c>
      <c r="N3" s="22" t="str">
        <f>IF(L3&lt;0,-L3,"")</f>
        <v/>
      </c>
      <c r="O3" s="5" t="str">
        <f t="shared" ref="O3:O4" si="2">IF(OR(WEEKDAY(C3)=1,WEEKDAY(C3)=7),1,"")</f>
        <v/>
      </c>
      <c r="P3" s="5" t="str">
        <f t="shared" ref="P3:P4" si="3">IFERROR(IF(MATCH(C3,Férié,0),1,""),"")</f>
        <v/>
      </c>
      <c r="Q3" s="5">
        <f t="shared" ref="Q3:Q4" si="4">MONTH(C3)</f>
        <v>2</v>
      </c>
      <c r="R3" s="8">
        <f t="shared" ref="R3:R4" si="5">YEAR(C3)</f>
        <v>2018</v>
      </c>
    </row>
    <row r="4" spans="2:18" x14ac:dyDescent="0.25">
      <c r="B4" s="4">
        <f t="shared" si="0"/>
        <v>1</v>
      </c>
      <c r="C4" s="11">
        <v>43133</v>
      </c>
      <c r="D4" s="5" t="s">
        <v>20</v>
      </c>
      <c r="E4" s="6">
        <v>0.375</v>
      </c>
      <c r="F4" s="5" t="s">
        <v>15</v>
      </c>
      <c r="G4" s="6" t="s">
        <v>16</v>
      </c>
      <c r="H4" s="6" t="s">
        <v>17</v>
      </c>
      <c r="I4" s="6" t="s">
        <v>18</v>
      </c>
      <c r="J4" s="6" t="s">
        <v>19</v>
      </c>
      <c r="K4" s="7">
        <f t="shared" si="1"/>
        <v>0.36458333333333331</v>
      </c>
      <c r="L4" s="13">
        <f>K4-E4</f>
        <v>-1.0416666666666685E-2</v>
      </c>
      <c r="M4" s="18"/>
      <c r="N4" s="22">
        <f>IF(L4&lt;0,-L4,"")</f>
        <v>1.0416666666666685E-2</v>
      </c>
      <c r="O4" s="5" t="str">
        <f t="shared" si="2"/>
        <v/>
      </c>
      <c r="P4" s="5" t="str">
        <f t="shared" si="3"/>
        <v/>
      </c>
      <c r="Q4" s="5">
        <f t="shared" si="4"/>
        <v>2</v>
      </c>
      <c r="R4" s="8">
        <f t="shared" si="5"/>
        <v>2018</v>
      </c>
    </row>
    <row r="7" spans="2:18" x14ac:dyDescent="0.25">
      <c r="R7" s="14"/>
    </row>
    <row r="8" spans="2:18" x14ac:dyDescent="0.25">
      <c r="C8" s="24" t="s">
        <v>22</v>
      </c>
      <c r="D8" s="24"/>
      <c r="E8" s="24"/>
      <c r="F8" s="24"/>
      <c r="G8" s="24"/>
      <c r="H8" s="24"/>
      <c r="I8" s="24"/>
      <c r="J8" s="24"/>
      <c r="K8" s="24"/>
      <c r="L8" s="24"/>
      <c r="M8" s="24"/>
      <c r="N8" s="24"/>
      <c r="O8" s="24"/>
      <c r="P8" s="24"/>
    </row>
    <row r="9" spans="2:18" x14ac:dyDescent="0.25">
      <c r="C9" s="24"/>
      <c r="D9" s="24"/>
      <c r="E9" s="24"/>
      <c r="F9" s="24"/>
      <c r="G9" s="24"/>
      <c r="H9" s="24"/>
      <c r="I9" s="24"/>
      <c r="J9" s="24"/>
      <c r="K9" s="24"/>
      <c r="L9" s="24"/>
      <c r="M9" s="24"/>
      <c r="N9" s="24"/>
      <c r="O9" s="24"/>
      <c r="P9" s="24"/>
    </row>
    <row r="10" spans="2:18" x14ac:dyDescent="0.25">
      <c r="C10" s="24"/>
      <c r="D10" s="24"/>
      <c r="E10" s="24"/>
      <c r="F10" s="24"/>
      <c r="G10" s="24"/>
      <c r="H10" s="24"/>
      <c r="I10" s="24"/>
      <c r="J10" s="24"/>
      <c r="K10" s="24"/>
      <c r="L10" s="24"/>
      <c r="M10" s="24"/>
      <c r="N10" s="24"/>
      <c r="O10" s="24"/>
      <c r="P10" s="24"/>
    </row>
    <row r="11" spans="2:18" x14ac:dyDescent="0.25">
      <c r="C11" s="24"/>
      <c r="D11" s="24"/>
      <c r="E11" s="24"/>
      <c r="F11" s="24"/>
      <c r="G11" s="24"/>
      <c r="H11" s="24"/>
      <c r="I11" s="24"/>
      <c r="J11" s="24"/>
      <c r="K11" s="24"/>
      <c r="L11" s="24"/>
      <c r="M11" s="24"/>
      <c r="N11" s="24"/>
      <c r="O11" s="24"/>
      <c r="P11" s="24"/>
    </row>
    <row r="12" spans="2:18" x14ac:dyDescent="0.25">
      <c r="C12" s="24"/>
      <c r="D12" s="24"/>
      <c r="E12" s="24"/>
      <c r="F12" s="24"/>
      <c r="G12" s="24"/>
      <c r="H12" s="24"/>
      <c r="I12" s="24"/>
      <c r="J12" s="24"/>
      <c r="K12" s="24"/>
      <c r="L12" s="24"/>
      <c r="M12" s="24"/>
      <c r="N12" s="24"/>
      <c r="O12" s="24"/>
      <c r="P12" s="24"/>
    </row>
    <row r="13" spans="2:18" x14ac:dyDescent="0.25">
      <c r="C13" s="24"/>
      <c r="D13" s="24"/>
      <c r="E13" s="24"/>
      <c r="F13" s="24"/>
      <c r="G13" s="24"/>
      <c r="H13" s="24"/>
      <c r="I13" s="24"/>
      <c r="J13" s="24"/>
      <c r="K13" s="24"/>
      <c r="L13" s="24"/>
      <c r="M13" s="24"/>
      <c r="N13" s="24"/>
      <c r="O13" s="24"/>
      <c r="P13" s="24"/>
    </row>
    <row r="14" spans="2:18" x14ac:dyDescent="0.25">
      <c r="C14" s="24"/>
      <c r="D14" s="24"/>
      <c r="E14" s="24"/>
      <c r="F14" s="24"/>
      <c r="G14" s="24"/>
      <c r="H14" s="24"/>
      <c r="I14" s="24"/>
      <c r="J14" s="24"/>
      <c r="K14" s="24"/>
      <c r="L14" s="24"/>
      <c r="M14" s="24"/>
      <c r="N14" s="24"/>
      <c r="O14" s="24"/>
      <c r="P14" s="24"/>
    </row>
    <row r="15" spans="2:18" x14ac:dyDescent="0.25">
      <c r="C15" s="24"/>
      <c r="D15" s="24"/>
      <c r="E15" s="24"/>
      <c r="F15" s="24"/>
      <c r="G15" s="24"/>
      <c r="H15" s="24"/>
      <c r="I15" s="24"/>
      <c r="J15" s="24"/>
      <c r="K15" s="24"/>
      <c r="L15" s="24"/>
      <c r="M15" s="24"/>
      <c r="N15" s="24"/>
      <c r="O15" s="24"/>
      <c r="P15" s="24"/>
    </row>
    <row r="16" spans="2:18" x14ac:dyDescent="0.25">
      <c r="C16" s="24"/>
      <c r="D16" s="24"/>
      <c r="E16" s="24"/>
      <c r="F16" s="24"/>
      <c r="G16" s="24"/>
      <c r="H16" s="24"/>
      <c r="I16" s="24"/>
      <c r="J16" s="24"/>
      <c r="K16" s="24"/>
      <c r="L16" s="24"/>
      <c r="M16" s="24"/>
      <c r="N16" s="24"/>
      <c r="O16" s="24"/>
      <c r="P16" s="24"/>
    </row>
    <row r="17" spans="2:18" x14ac:dyDescent="0.25">
      <c r="C17" s="24"/>
      <c r="D17" s="24"/>
      <c r="E17" s="24"/>
      <c r="F17" s="24"/>
      <c r="G17" s="24"/>
      <c r="H17" s="24"/>
      <c r="I17" s="24"/>
      <c r="J17" s="24"/>
      <c r="K17" s="24"/>
      <c r="L17" s="24"/>
      <c r="M17" s="24"/>
      <c r="N17" s="24"/>
      <c r="O17" s="24"/>
      <c r="P17" s="24"/>
    </row>
    <row r="18" spans="2:18" x14ac:dyDescent="0.25">
      <c r="C18" s="24"/>
      <c r="D18" s="24"/>
      <c r="E18" s="24"/>
      <c r="F18" s="24"/>
      <c r="G18" s="24"/>
      <c r="H18" s="24"/>
      <c r="I18" s="24"/>
      <c r="J18" s="24"/>
      <c r="K18" s="24"/>
      <c r="L18" s="24"/>
      <c r="M18" s="24"/>
      <c r="N18" s="24"/>
      <c r="O18" s="24"/>
      <c r="P18" s="24"/>
    </row>
    <row r="19" spans="2:18" x14ac:dyDescent="0.25">
      <c r="C19" s="24"/>
      <c r="D19" s="24"/>
      <c r="E19" s="24"/>
      <c r="F19" s="24"/>
      <c r="G19" s="24"/>
      <c r="H19" s="24"/>
      <c r="I19" s="24"/>
      <c r="J19" s="24"/>
      <c r="K19" s="24"/>
      <c r="L19" s="24"/>
      <c r="M19" s="24"/>
      <c r="N19" s="24"/>
      <c r="O19" s="24"/>
      <c r="P19" s="24"/>
    </row>
    <row r="21" spans="2:18" ht="63" x14ac:dyDescent="0.25">
      <c r="B21" s="25" t="s">
        <v>0</v>
      </c>
      <c r="C21" s="25" t="s">
        <v>1</v>
      </c>
      <c r="D21" s="25" t="s">
        <v>2</v>
      </c>
      <c r="E21" s="25" t="s">
        <v>23</v>
      </c>
      <c r="F21" s="25" t="s">
        <v>3</v>
      </c>
      <c r="G21" s="25" t="s">
        <v>4</v>
      </c>
      <c r="H21" s="25" t="s">
        <v>5</v>
      </c>
      <c r="I21" s="25" t="s">
        <v>6</v>
      </c>
      <c r="J21" s="25" t="s">
        <v>7</v>
      </c>
      <c r="K21" s="25" t="s">
        <v>8</v>
      </c>
      <c r="L21" s="25" t="s">
        <v>26</v>
      </c>
      <c r="M21" s="25" t="s">
        <v>27</v>
      </c>
      <c r="N21" s="25" t="s">
        <v>9</v>
      </c>
      <c r="O21" s="25" t="s">
        <v>10</v>
      </c>
      <c r="P21" s="25" t="s">
        <v>11</v>
      </c>
      <c r="Q21" s="25" t="s">
        <v>12</v>
      </c>
      <c r="R21" s="25" t="s">
        <v>13</v>
      </c>
    </row>
    <row r="22" spans="2:18" ht="15.75" x14ac:dyDescent="0.25">
      <c r="B22" s="26">
        <f t="shared" ref="B22:B68" si="6">ROW(B22)-3</f>
        <v>19</v>
      </c>
      <c r="C22" s="27">
        <v>43227</v>
      </c>
      <c r="D22" s="26" t="s">
        <v>14</v>
      </c>
      <c r="E22" s="28">
        <v>0.33333333333333331</v>
      </c>
      <c r="F22" s="26" t="s">
        <v>15</v>
      </c>
      <c r="G22" s="28" t="s">
        <v>16</v>
      </c>
      <c r="H22" s="28">
        <v>0.70833333333333337</v>
      </c>
      <c r="I22" s="28" t="s">
        <v>18</v>
      </c>
      <c r="J22" s="28" t="s">
        <v>19</v>
      </c>
      <c r="K22" s="29">
        <f t="shared" ref="K22:K68" si="7">IF(F22&lt;&gt;"T",IF(OR(P22=1,O22=1),"",F22),IF(OR(I22="",J22=""),H22-G22,(I22-G22)+(H22-J22)))</f>
        <v>0.36458333333333331</v>
      </c>
      <c r="L22" s="29">
        <f>Tableau3[[#This Row],[Résultat]]-Tableau3[[#This Row],[Prévu]]</f>
        <v>3.125E-2</v>
      </c>
      <c r="M22" s="30">
        <f>IF($F22&lt;&gt;"t","",Tableau3[[#This Row],[Résultat]]-Tableau3[[#This Row],[Prévu]])</f>
        <v>3.125E-2</v>
      </c>
      <c r="N22" s="31" t="str">
        <f t="shared" ref="N22:N68" si="8">IF(L22&lt;0,-L22,"")</f>
        <v/>
      </c>
      <c r="O22" s="26" t="str">
        <f t="shared" ref="O22:O68" si="9">IF(OR(WEEKDAY(C22)=1,WEEKDAY(C22)=7),1,"")</f>
        <v/>
      </c>
      <c r="P22" s="26" t="str">
        <f t="shared" ref="P22:P42" si="10">IFERROR(IF(MATCH(C22,Férié,0),1,""),"")</f>
        <v/>
      </c>
      <c r="Q22" s="26">
        <f t="shared" ref="Q22:Q68" si="11">MONTH(C22)</f>
        <v>5</v>
      </c>
      <c r="R22" s="26">
        <f t="shared" ref="R22:R68" si="12">YEAR(C22)</f>
        <v>2018</v>
      </c>
    </row>
    <row r="23" spans="2:18" ht="15.75" x14ac:dyDescent="0.25">
      <c r="B23" s="26">
        <f t="shared" si="6"/>
        <v>20</v>
      </c>
      <c r="C23" s="27">
        <v>43228</v>
      </c>
      <c r="D23" s="26" t="s">
        <v>20</v>
      </c>
      <c r="E23" s="28">
        <v>0.33333333333333331</v>
      </c>
      <c r="F23" s="26" t="s">
        <v>15</v>
      </c>
      <c r="G23" s="28" t="s">
        <v>16</v>
      </c>
      <c r="H23" s="28">
        <v>0.70833333333333337</v>
      </c>
      <c r="I23" s="28" t="s">
        <v>18</v>
      </c>
      <c r="J23" s="28" t="s">
        <v>19</v>
      </c>
      <c r="K23" s="29">
        <f t="shared" si="7"/>
        <v>0.36458333333333331</v>
      </c>
      <c r="L23" s="29">
        <f>Tableau3[[#This Row],[Résultat]]-Tableau3[[#This Row],[Prévu]]</f>
        <v>3.125E-2</v>
      </c>
      <c r="M23" s="30">
        <f>IF($F23&lt;&gt;"t","",Tableau3[[#This Row],[Résultat]]-Tableau3[[#This Row],[Prévu]])</f>
        <v>3.125E-2</v>
      </c>
      <c r="N23" s="31" t="str">
        <f t="shared" si="8"/>
        <v/>
      </c>
      <c r="O23" s="26" t="str">
        <f t="shared" si="9"/>
        <v/>
      </c>
      <c r="P23" s="26" t="str">
        <f t="shared" si="10"/>
        <v/>
      </c>
      <c r="Q23" s="26">
        <f t="shared" si="11"/>
        <v>5</v>
      </c>
      <c r="R23" s="26">
        <f t="shared" si="12"/>
        <v>2018</v>
      </c>
    </row>
    <row r="24" spans="2:18" ht="15.75" x14ac:dyDescent="0.25">
      <c r="B24" s="26">
        <f t="shared" si="6"/>
        <v>21</v>
      </c>
      <c r="C24" s="27">
        <v>43269</v>
      </c>
      <c r="D24" s="26" t="s">
        <v>20</v>
      </c>
      <c r="E24" s="26"/>
      <c r="F24" s="26" t="s">
        <v>28</v>
      </c>
      <c r="G24" s="28"/>
      <c r="H24" s="28"/>
      <c r="I24" s="28"/>
      <c r="J24" s="28"/>
      <c r="K24" s="29" t="str">
        <f t="shared" si="7"/>
        <v>V</v>
      </c>
      <c r="L24" s="29" t="e">
        <f>Tableau3[[#This Row],[Résultat]]-Tableau3[[#This Row],[Prévu]]</f>
        <v>#VALUE!</v>
      </c>
      <c r="M24" s="30" t="str">
        <f>IF($F24&lt;&gt;"t","",Tableau3[[#This Row],[Résultat]]-Tableau3[[#This Row],[Prévu]])</f>
        <v/>
      </c>
      <c r="N24" s="31" t="e">
        <f t="shared" si="8"/>
        <v>#VALUE!</v>
      </c>
      <c r="O24" s="26" t="str">
        <f t="shared" si="9"/>
        <v/>
      </c>
      <c r="P24" s="26" t="str">
        <f t="shared" si="10"/>
        <v/>
      </c>
      <c r="Q24" s="26">
        <f t="shared" si="11"/>
        <v>6</v>
      </c>
      <c r="R24" s="26">
        <f t="shared" si="12"/>
        <v>2018</v>
      </c>
    </row>
    <row r="25" spans="2:18" ht="15.75" x14ac:dyDescent="0.25">
      <c r="B25" s="26">
        <f t="shared" si="6"/>
        <v>22</v>
      </c>
      <c r="C25" s="27">
        <v>43270</v>
      </c>
      <c r="D25" s="26" t="s">
        <v>20</v>
      </c>
      <c r="E25" s="26"/>
      <c r="F25" s="26" t="s">
        <v>28</v>
      </c>
      <c r="G25" s="28"/>
      <c r="H25" s="28"/>
      <c r="I25" s="28"/>
      <c r="J25" s="28"/>
      <c r="K25" s="29" t="str">
        <f t="shared" si="7"/>
        <v>V</v>
      </c>
      <c r="L25" s="29" t="e">
        <f>Tableau3[[#This Row],[Résultat]]-Tableau3[[#This Row],[Prévu]]</f>
        <v>#VALUE!</v>
      </c>
      <c r="M25" s="30" t="str">
        <f>IF($F25&lt;&gt;"t","",Tableau3[[#This Row],[Résultat]]-Tableau3[[#This Row],[Prévu]])</f>
        <v/>
      </c>
      <c r="N25" s="31" t="e">
        <f t="shared" si="8"/>
        <v>#VALUE!</v>
      </c>
      <c r="O25" s="26" t="str">
        <f t="shared" si="9"/>
        <v/>
      </c>
      <c r="P25" s="26" t="str">
        <f t="shared" si="10"/>
        <v/>
      </c>
      <c r="Q25" s="26">
        <f t="shared" si="11"/>
        <v>6</v>
      </c>
      <c r="R25" s="26">
        <f t="shared" si="12"/>
        <v>2018</v>
      </c>
    </row>
    <row r="26" spans="2:18" ht="15.75" x14ac:dyDescent="0.25">
      <c r="B26" s="26">
        <f t="shared" si="6"/>
        <v>23</v>
      </c>
      <c r="C26" s="27">
        <v>43271</v>
      </c>
      <c r="D26" s="26" t="s">
        <v>20</v>
      </c>
      <c r="E26" s="26"/>
      <c r="F26" s="26" t="s">
        <v>28</v>
      </c>
      <c r="G26" s="28"/>
      <c r="H26" s="28"/>
      <c r="I26" s="28"/>
      <c r="J26" s="28"/>
      <c r="K26" s="29" t="str">
        <f t="shared" si="7"/>
        <v>V</v>
      </c>
      <c r="L26" s="29" t="e">
        <f>Tableau3[[#This Row],[Résultat]]-Tableau3[[#This Row],[Prévu]]</f>
        <v>#VALUE!</v>
      </c>
      <c r="M26" s="30" t="str">
        <f>IF($F26&lt;&gt;"t","",Tableau3[[#This Row],[Résultat]]-Tableau3[[#This Row],[Prévu]])</f>
        <v/>
      </c>
      <c r="N26" s="31" t="e">
        <f t="shared" si="8"/>
        <v>#VALUE!</v>
      </c>
      <c r="O26" s="26" t="str">
        <f t="shared" si="9"/>
        <v/>
      </c>
      <c r="P26" s="26" t="str">
        <f t="shared" si="10"/>
        <v/>
      </c>
      <c r="Q26" s="26">
        <f t="shared" si="11"/>
        <v>6</v>
      </c>
      <c r="R26" s="26">
        <f t="shared" si="12"/>
        <v>2018</v>
      </c>
    </row>
    <row r="27" spans="2:18" ht="15.75" x14ac:dyDescent="0.25">
      <c r="B27" s="26">
        <f t="shared" si="6"/>
        <v>24</v>
      </c>
      <c r="C27" s="27">
        <v>43272</v>
      </c>
      <c r="D27" s="26" t="s">
        <v>20</v>
      </c>
      <c r="E27" s="26"/>
      <c r="F27" s="26" t="s">
        <v>28</v>
      </c>
      <c r="G27" s="28"/>
      <c r="H27" s="28"/>
      <c r="I27" s="28"/>
      <c r="J27" s="28"/>
      <c r="K27" s="29" t="str">
        <f t="shared" si="7"/>
        <v>V</v>
      </c>
      <c r="L27" s="29" t="e">
        <f>Tableau3[[#This Row],[Résultat]]-Tableau3[[#This Row],[Prévu]]</f>
        <v>#VALUE!</v>
      </c>
      <c r="M27" s="30" t="str">
        <f>IF($F27&lt;&gt;"t","",Tableau3[[#This Row],[Résultat]]-Tableau3[[#This Row],[Prévu]])</f>
        <v/>
      </c>
      <c r="N27" s="31" t="e">
        <f t="shared" si="8"/>
        <v>#VALUE!</v>
      </c>
      <c r="O27" s="26" t="str">
        <f t="shared" si="9"/>
        <v/>
      </c>
      <c r="P27" s="26" t="str">
        <f t="shared" si="10"/>
        <v/>
      </c>
      <c r="Q27" s="26">
        <f t="shared" si="11"/>
        <v>6</v>
      </c>
      <c r="R27" s="26">
        <f t="shared" si="12"/>
        <v>2018</v>
      </c>
    </row>
    <row r="28" spans="2:18" ht="15.75" x14ac:dyDescent="0.25">
      <c r="B28" s="26">
        <f t="shared" si="6"/>
        <v>25</v>
      </c>
      <c r="C28" s="27">
        <v>43273</v>
      </c>
      <c r="D28" s="26" t="s">
        <v>20</v>
      </c>
      <c r="E28" s="26"/>
      <c r="F28" s="26" t="s">
        <v>28</v>
      </c>
      <c r="G28" s="28"/>
      <c r="H28" s="28"/>
      <c r="I28" s="28"/>
      <c r="J28" s="28"/>
      <c r="K28" s="29" t="str">
        <f t="shared" si="7"/>
        <v>V</v>
      </c>
      <c r="L28" s="29" t="e">
        <f>Tableau3[[#This Row],[Résultat]]-Tableau3[[#This Row],[Prévu]]</f>
        <v>#VALUE!</v>
      </c>
      <c r="M28" s="30" t="str">
        <f>IF($F28&lt;&gt;"t","",Tableau3[[#This Row],[Résultat]]-Tableau3[[#This Row],[Prévu]])</f>
        <v/>
      </c>
      <c r="N28" s="31" t="e">
        <f t="shared" si="8"/>
        <v>#VALUE!</v>
      </c>
      <c r="O28" s="26" t="str">
        <f t="shared" si="9"/>
        <v/>
      </c>
      <c r="P28" s="26" t="str">
        <f t="shared" si="10"/>
        <v/>
      </c>
      <c r="Q28" s="26">
        <f t="shared" si="11"/>
        <v>6</v>
      </c>
      <c r="R28" s="26">
        <f t="shared" si="12"/>
        <v>2018</v>
      </c>
    </row>
    <row r="29" spans="2:18" ht="15.75" x14ac:dyDescent="0.25">
      <c r="B29" s="26">
        <f t="shared" si="6"/>
        <v>26</v>
      </c>
      <c r="C29" s="27">
        <v>43274</v>
      </c>
      <c r="D29" s="26" t="s">
        <v>20</v>
      </c>
      <c r="E29" s="26"/>
      <c r="F29" s="26" t="s">
        <v>28</v>
      </c>
      <c r="G29" s="28"/>
      <c r="H29" s="28"/>
      <c r="I29" s="28"/>
      <c r="J29" s="28"/>
      <c r="K29" s="29" t="str">
        <f t="shared" si="7"/>
        <v/>
      </c>
      <c r="L29" s="29" t="e">
        <f>Tableau3[[#This Row],[Résultat]]-Tableau3[[#This Row],[Prévu]]</f>
        <v>#VALUE!</v>
      </c>
      <c r="M29" s="30" t="str">
        <f>IF($F29&lt;&gt;"t","",Tableau3[[#This Row],[Résultat]]-Tableau3[[#This Row],[Prévu]])</f>
        <v/>
      </c>
      <c r="N29" s="31" t="e">
        <f t="shared" si="8"/>
        <v>#VALUE!</v>
      </c>
      <c r="O29" s="26">
        <f t="shared" si="9"/>
        <v>1</v>
      </c>
      <c r="P29" s="26" t="str">
        <f t="shared" si="10"/>
        <v/>
      </c>
      <c r="Q29" s="26">
        <f t="shared" si="11"/>
        <v>6</v>
      </c>
      <c r="R29" s="26">
        <f t="shared" si="12"/>
        <v>2018</v>
      </c>
    </row>
    <row r="30" spans="2:18" ht="15.75" x14ac:dyDescent="0.25">
      <c r="B30" s="26">
        <f t="shared" si="6"/>
        <v>27</v>
      </c>
      <c r="C30" s="27">
        <v>43275</v>
      </c>
      <c r="D30" s="26" t="s">
        <v>20</v>
      </c>
      <c r="E30" s="26"/>
      <c r="F30" s="26" t="s">
        <v>28</v>
      </c>
      <c r="G30" s="28"/>
      <c r="H30" s="28"/>
      <c r="I30" s="28"/>
      <c r="J30" s="28"/>
      <c r="K30" s="29" t="str">
        <f t="shared" si="7"/>
        <v/>
      </c>
      <c r="L30" s="29" t="e">
        <f>Tableau3[[#This Row],[Résultat]]-Tableau3[[#This Row],[Prévu]]</f>
        <v>#VALUE!</v>
      </c>
      <c r="M30" s="30" t="str">
        <f>IF($F30&lt;&gt;"t","",Tableau3[[#This Row],[Résultat]]-Tableau3[[#This Row],[Prévu]])</f>
        <v/>
      </c>
      <c r="N30" s="31" t="e">
        <f t="shared" si="8"/>
        <v>#VALUE!</v>
      </c>
      <c r="O30" s="26">
        <f t="shared" si="9"/>
        <v>1</v>
      </c>
      <c r="P30" s="26" t="str">
        <f t="shared" si="10"/>
        <v/>
      </c>
      <c r="Q30" s="26">
        <f t="shared" si="11"/>
        <v>6</v>
      </c>
      <c r="R30" s="26">
        <f t="shared" si="12"/>
        <v>2018</v>
      </c>
    </row>
    <row r="31" spans="2:18" ht="15.75" x14ac:dyDescent="0.25">
      <c r="B31" s="26">
        <f t="shared" si="6"/>
        <v>28</v>
      </c>
      <c r="C31" s="27">
        <v>43276</v>
      </c>
      <c r="D31" s="26" t="s">
        <v>20</v>
      </c>
      <c r="E31" s="26"/>
      <c r="F31" s="26" t="s">
        <v>28</v>
      </c>
      <c r="G31" s="28"/>
      <c r="H31" s="28"/>
      <c r="I31" s="28"/>
      <c r="J31" s="28"/>
      <c r="K31" s="29" t="str">
        <f t="shared" si="7"/>
        <v>V</v>
      </c>
      <c r="L31" s="29" t="e">
        <f>Tableau3[[#This Row],[Résultat]]-Tableau3[[#This Row],[Prévu]]</f>
        <v>#VALUE!</v>
      </c>
      <c r="M31" s="30" t="str">
        <f>IF($F31&lt;&gt;"t","",Tableau3[[#This Row],[Résultat]]-Tableau3[[#This Row],[Prévu]])</f>
        <v/>
      </c>
      <c r="N31" s="31" t="e">
        <f t="shared" si="8"/>
        <v>#VALUE!</v>
      </c>
      <c r="O31" s="26" t="str">
        <f t="shared" si="9"/>
        <v/>
      </c>
      <c r="P31" s="26" t="str">
        <f t="shared" si="10"/>
        <v/>
      </c>
      <c r="Q31" s="26">
        <f t="shared" si="11"/>
        <v>6</v>
      </c>
      <c r="R31" s="26">
        <f t="shared" si="12"/>
        <v>2018</v>
      </c>
    </row>
    <row r="32" spans="2:18" ht="15.75" x14ac:dyDescent="0.25">
      <c r="B32" s="26">
        <f t="shared" si="6"/>
        <v>29</v>
      </c>
      <c r="C32" s="27">
        <v>43277</v>
      </c>
      <c r="D32" s="26" t="s">
        <v>20</v>
      </c>
      <c r="E32" s="26"/>
      <c r="F32" s="26" t="s">
        <v>28</v>
      </c>
      <c r="G32" s="28"/>
      <c r="H32" s="28"/>
      <c r="I32" s="28"/>
      <c r="J32" s="28"/>
      <c r="K32" s="29" t="str">
        <f t="shared" si="7"/>
        <v>V</v>
      </c>
      <c r="L32" s="29" t="e">
        <f>Tableau3[[#This Row],[Résultat]]-Tableau3[[#This Row],[Prévu]]</f>
        <v>#VALUE!</v>
      </c>
      <c r="M32" s="30" t="str">
        <f>IF($F32&lt;&gt;"t","",Tableau3[[#This Row],[Résultat]]-Tableau3[[#This Row],[Prévu]])</f>
        <v/>
      </c>
      <c r="N32" s="31" t="e">
        <f t="shared" si="8"/>
        <v>#VALUE!</v>
      </c>
      <c r="O32" s="26" t="str">
        <f t="shared" si="9"/>
        <v/>
      </c>
      <c r="P32" s="26" t="str">
        <f t="shared" si="10"/>
        <v/>
      </c>
      <c r="Q32" s="26">
        <f t="shared" si="11"/>
        <v>6</v>
      </c>
      <c r="R32" s="26">
        <f t="shared" si="12"/>
        <v>2018</v>
      </c>
    </row>
    <row r="33" spans="2:18" ht="15.75" x14ac:dyDescent="0.25">
      <c r="B33" s="26">
        <f t="shared" si="6"/>
        <v>30</v>
      </c>
      <c r="C33" s="27">
        <v>43278</v>
      </c>
      <c r="D33" s="26" t="s">
        <v>20</v>
      </c>
      <c r="E33" s="26"/>
      <c r="F33" s="26" t="s">
        <v>28</v>
      </c>
      <c r="G33" s="28"/>
      <c r="H33" s="28"/>
      <c r="I33" s="28"/>
      <c r="J33" s="28"/>
      <c r="K33" s="29" t="str">
        <f t="shared" si="7"/>
        <v>V</v>
      </c>
      <c r="L33" s="29" t="e">
        <f>Tableau3[[#This Row],[Résultat]]-Tableau3[[#This Row],[Prévu]]</f>
        <v>#VALUE!</v>
      </c>
      <c r="M33" s="30" t="str">
        <f>IF($F33&lt;&gt;"t","",Tableau3[[#This Row],[Résultat]]-Tableau3[[#This Row],[Prévu]])</f>
        <v/>
      </c>
      <c r="N33" s="31" t="e">
        <f t="shared" si="8"/>
        <v>#VALUE!</v>
      </c>
      <c r="O33" s="26" t="str">
        <f t="shared" si="9"/>
        <v/>
      </c>
      <c r="P33" s="26" t="str">
        <f t="shared" si="10"/>
        <v/>
      </c>
      <c r="Q33" s="26">
        <f t="shared" si="11"/>
        <v>6</v>
      </c>
      <c r="R33" s="26">
        <f t="shared" si="12"/>
        <v>2018</v>
      </c>
    </row>
    <row r="34" spans="2:18" ht="15.75" x14ac:dyDescent="0.25">
      <c r="B34" s="26">
        <f t="shared" si="6"/>
        <v>31</v>
      </c>
      <c r="C34" s="27">
        <v>43279</v>
      </c>
      <c r="D34" s="26" t="s">
        <v>20</v>
      </c>
      <c r="E34" s="26"/>
      <c r="F34" s="26" t="s">
        <v>28</v>
      </c>
      <c r="G34" s="28"/>
      <c r="H34" s="28"/>
      <c r="I34" s="28"/>
      <c r="J34" s="28"/>
      <c r="K34" s="29" t="str">
        <f t="shared" si="7"/>
        <v>V</v>
      </c>
      <c r="L34" s="29" t="e">
        <f>Tableau3[[#This Row],[Résultat]]-Tableau3[[#This Row],[Prévu]]</f>
        <v>#VALUE!</v>
      </c>
      <c r="M34" s="30" t="str">
        <f>IF($F34&lt;&gt;"t","",Tableau3[[#This Row],[Résultat]]-Tableau3[[#This Row],[Prévu]])</f>
        <v/>
      </c>
      <c r="N34" s="31" t="e">
        <f t="shared" si="8"/>
        <v>#VALUE!</v>
      </c>
      <c r="O34" s="26" t="str">
        <f t="shared" si="9"/>
        <v/>
      </c>
      <c r="P34" s="26" t="str">
        <f t="shared" si="10"/>
        <v/>
      </c>
      <c r="Q34" s="26">
        <f t="shared" si="11"/>
        <v>6</v>
      </c>
      <c r="R34" s="26">
        <f t="shared" si="12"/>
        <v>2018</v>
      </c>
    </row>
    <row r="35" spans="2:18" ht="15.75" x14ac:dyDescent="0.25">
      <c r="B35" s="26">
        <f t="shared" si="6"/>
        <v>32</v>
      </c>
      <c r="C35" s="27">
        <v>43280</v>
      </c>
      <c r="D35" s="26" t="s">
        <v>20</v>
      </c>
      <c r="E35" s="26"/>
      <c r="F35" s="26" t="s">
        <v>28</v>
      </c>
      <c r="G35" s="28"/>
      <c r="H35" s="28"/>
      <c r="I35" s="28"/>
      <c r="J35" s="28"/>
      <c r="K35" s="29" t="str">
        <f t="shared" si="7"/>
        <v>V</v>
      </c>
      <c r="L35" s="29" t="e">
        <f>Tableau3[[#This Row],[Résultat]]-Tableau3[[#This Row],[Prévu]]</f>
        <v>#VALUE!</v>
      </c>
      <c r="M35" s="30" t="str">
        <f>IF($F35&lt;&gt;"t","",Tableau3[[#This Row],[Résultat]]-Tableau3[[#This Row],[Prévu]])</f>
        <v/>
      </c>
      <c r="N35" s="31" t="e">
        <f t="shared" si="8"/>
        <v>#VALUE!</v>
      </c>
      <c r="O35" s="26" t="str">
        <f t="shared" si="9"/>
        <v/>
      </c>
      <c r="P35" s="26" t="str">
        <f t="shared" si="10"/>
        <v/>
      </c>
      <c r="Q35" s="26">
        <f t="shared" si="11"/>
        <v>6</v>
      </c>
      <c r="R35" s="26">
        <f t="shared" si="12"/>
        <v>2018</v>
      </c>
    </row>
    <row r="36" spans="2:18" ht="15.75" x14ac:dyDescent="0.25">
      <c r="B36" s="26">
        <f t="shared" si="6"/>
        <v>33</v>
      </c>
      <c r="C36" s="27">
        <v>43281</v>
      </c>
      <c r="D36" s="26" t="s">
        <v>20</v>
      </c>
      <c r="E36" s="26"/>
      <c r="F36" s="26" t="s">
        <v>28</v>
      </c>
      <c r="G36" s="28"/>
      <c r="H36" s="28"/>
      <c r="I36" s="28"/>
      <c r="J36" s="28"/>
      <c r="K36" s="29" t="str">
        <f t="shared" si="7"/>
        <v/>
      </c>
      <c r="L36" s="29" t="e">
        <f>Tableau3[[#This Row],[Résultat]]-Tableau3[[#This Row],[Prévu]]</f>
        <v>#VALUE!</v>
      </c>
      <c r="M36" s="30" t="str">
        <f>IF($F36&lt;&gt;"t","",Tableau3[[#This Row],[Résultat]]-Tableau3[[#This Row],[Prévu]])</f>
        <v/>
      </c>
      <c r="N36" s="31" t="e">
        <f t="shared" si="8"/>
        <v>#VALUE!</v>
      </c>
      <c r="O36" s="26">
        <f t="shared" si="9"/>
        <v>1</v>
      </c>
      <c r="P36" s="26" t="str">
        <f t="shared" si="10"/>
        <v/>
      </c>
      <c r="Q36" s="26">
        <f t="shared" si="11"/>
        <v>6</v>
      </c>
      <c r="R36" s="26">
        <f t="shared" si="12"/>
        <v>2018</v>
      </c>
    </row>
    <row r="37" spans="2:18" ht="15.75" x14ac:dyDescent="0.25">
      <c r="B37" s="26">
        <f t="shared" si="6"/>
        <v>34</v>
      </c>
      <c r="C37" s="27">
        <v>43282</v>
      </c>
      <c r="D37" s="26" t="s">
        <v>20</v>
      </c>
      <c r="E37" s="26"/>
      <c r="F37" s="26" t="s">
        <v>28</v>
      </c>
      <c r="G37" s="28"/>
      <c r="H37" s="28"/>
      <c r="I37" s="28"/>
      <c r="J37" s="28"/>
      <c r="K37" s="29" t="str">
        <f t="shared" si="7"/>
        <v/>
      </c>
      <c r="L37" s="29" t="e">
        <f>Tableau3[[#This Row],[Résultat]]-Tableau3[[#This Row],[Prévu]]</f>
        <v>#VALUE!</v>
      </c>
      <c r="M37" s="30" t="str">
        <f>IF($F37&lt;&gt;"t","",Tableau3[[#This Row],[Résultat]]-Tableau3[[#This Row],[Prévu]])</f>
        <v/>
      </c>
      <c r="N37" s="31" t="e">
        <f t="shared" si="8"/>
        <v>#VALUE!</v>
      </c>
      <c r="O37" s="26">
        <f t="shared" si="9"/>
        <v>1</v>
      </c>
      <c r="P37" s="26" t="str">
        <f t="shared" si="10"/>
        <v/>
      </c>
      <c r="Q37" s="26">
        <f t="shared" si="11"/>
        <v>7</v>
      </c>
      <c r="R37" s="26">
        <f t="shared" si="12"/>
        <v>2018</v>
      </c>
    </row>
    <row r="38" spans="2:18" ht="15.75" x14ac:dyDescent="0.25">
      <c r="B38" s="26">
        <f t="shared" si="6"/>
        <v>35</v>
      </c>
      <c r="C38" s="27">
        <v>43283</v>
      </c>
      <c r="D38" s="26" t="s">
        <v>20</v>
      </c>
      <c r="E38" s="26"/>
      <c r="F38" s="26" t="s">
        <v>28</v>
      </c>
      <c r="G38" s="28"/>
      <c r="H38" s="28"/>
      <c r="I38" s="28"/>
      <c r="J38" s="28"/>
      <c r="K38" s="29" t="str">
        <f t="shared" si="7"/>
        <v>V</v>
      </c>
      <c r="L38" s="29" t="e">
        <f>Tableau3[[#This Row],[Résultat]]-Tableau3[[#This Row],[Prévu]]</f>
        <v>#VALUE!</v>
      </c>
      <c r="M38" s="30" t="str">
        <f>IF($F38&lt;&gt;"t","",Tableau3[[#This Row],[Résultat]]-Tableau3[[#This Row],[Prévu]])</f>
        <v/>
      </c>
      <c r="N38" s="31" t="e">
        <f t="shared" si="8"/>
        <v>#VALUE!</v>
      </c>
      <c r="O38" s="26" t="str">
        <f t="shared" si="9"/>
        <v/>
      </c>
      <c r="P38" s="26" t="str">
        <f t="shared" si="10"/>
        <v/>
      </c>
      <c r="Q38" s="26">
        <f t="shared" si="11"/>
        <v>7</v>
      </c>
      <c r="R38" s="26">
        <f t="shared" si="12"/>
        <v>2018</v>
      </c>
    </row>
    <row r="39" spans="2:18" ht="15.75" x14ac:dyDescent="0.25">
      <c r="B39" s="26">
        <f t="shared" si="6"/>
        <v>36</v>
      </c>
      <c r="C39" s="27">
        <v>43284</v>
      </c>
      <c r="D39" s="26" t="s">
        <v>20</v>
      </c>
      <c r="E39" s="26"/>
      <c r="F39" s="26" t="s">
        <v>28</v>
      </c>
      <c r="G39" s="28"/>
      <c r="H39" s="28"/>
      <c r="I39" s="28"/>
      <c r="J39" s="28"/>
      <c r="K39" s="29" t="str">
        <f t="shared" si="7"/>
        <v>V</v>
      </c>
      <c r="L39" s="29" t="e">
        <f>Tableau3[[#This Row],[Résultat]]-Tableau3[[#This Row],[Prévu]]</f>
        <v>#VALUE!</v>
      </c>
      <c r="M39" s="30" t="str">
        <f>IF($F39&lt;&gt;"t","",Tableau3[[#This Row],[Résultat]]-Tableau3[[#This Row],[Prévu]])</f>
        <v/>
      </c>
      <c r="N39" s="31" t="e">
        <f t="shared" si="8"/>
        <v>#VALUE!</v>
      </c>
      <c r="O39" s="26" t="str">
        <f t="shared" si="9"/>
        <v/>
      </c>
      <c r="P39" s="26" t="str">
        <f t="shared" si="10"/>
        <v/>
      </c>
      <c r="Q39" s="26">
        <f t="shared" si="11"/>
        <v>7</v>
      </c>
      <c r="R39" s="26">
        <f t="shared" si="12"/>
        <v>2018</v>
      </c>
    </row>
    <row r="40" spans="2:18" ht="15.75" x14ac:dyDescent="0.25">
      <c r="B40" s="26">
        <f t="shared" si="6"/>
        <v>37</v>
      </c>
      <c r="C40" s="27">
        <v>43285</v>
      </c>
      <c r="D40" s="26" t="s">
        <v>20</v>
      </c>
      <c r="E40" s="26"/>
      <c r="F40" s="26" t="s">
        <v>28</v>
      </c>
      <c r="G40" s="28"/>
      <c r="H40" s="28"/>
      <c r="I40" s="28"/>
      <c r="J40" s="28"/>
      <c r="K40" s="29" t="str">
        <f t="shared" si="7"/>
        <v>V</v>
      </c>
      <c r="L40" s="29" t="e">
        <f>Tableau3[[#This Row],[Résultat]]-Tableau3[[#This Row],[Prévu]]</f>
        <v>#VALUE!</v>
      </c>
      <c r="M40" s="30" t="str">
        <f>IF($F40&lt;&gt;"t","",Tableau3[[#This Row],[Résultat]]-Tableau3[[#This Row],[Prévu]])</f>
        <v/>
      </c>
      <c r="N40" s="31" t="e">
        <f t="shared" si="8"/>
        <v>#VALUE!</v>
      </c>
      <c r="O40" s="26" t="str">
        <f t="shared" si="9"/>
        <v/>
      </c>
      <c r="P40" s="26" t="str">
        <f t="shared" si="10"/>
        <v/>
      </c>
      <c r="Q40" s="26">
        <f t="shared" si="11"/>
        <v>7</v>
      </c>
      <c r="R40" s="26">
        <f t="shared" si="12"/>
        <v>2018</v>
      </c>
    </row>
    <row r="41" spans="2:18" ht="15.75" x14ac:dyDescent="0.25">
      <c r="B41" s="26">
        <f t="shared" si="6"/>
        <v>38</v>
      </c>
      <c r="C41" s="27">
        <v>43286</v>
      </c>
      <c r="D41" s="26" t="s">
        <v>20</v>
      </c>
      <c r="E41" s="26"/>
      <c r="F41" s="26" t="s">
        <v>28</v>
      </c>
      <c r="G41" s="28"/>
      <c r="H41" s="28"/>
      <c r="I41" s="28"/>
      <c r="J41" s="28"/>
      <c r="K41" s="29" t="str">
        <f t="shared" si="7"/>
        <v>V</v>
      </c>
      <c r="L41" s="29" t="e">
        <f>Tableau3[[#This Row],[Résultat]]-Tableau3[[#This Row],[Prévu]]</f>
        <v>#VALUE!</v>
      </c>
      <c r="M41" s="30" t="str">
        <f>IF($F41&lt;&gt;"t","",Tableau3[[#This Row],[Résultat]]-Tableau3[[#This Row],[Prévu]])</f>
        <v/>
      </c>
      <c r="N41" s="31" t="e">
        <f t="shared" si="8"/>
        <v>#VALUE!</v>
      </c>
      <c r="O41" s="26" t="str">
        <f t="shared" si="9"/>
        <v/>
      </c>
      <c r="P41" s="26" t="str">
        <f t="shared" si="10"/>
        <v/>
      </c>
      <c r="Q41" s="26">
        <f t="shared" si="11"/>
        <v>7</v>
      </c>
      <c r="R41" s="26">
        <f t="shared" si="12"/>
        <v>2018</v>
      </c>
    </row>
    <row r="42" spans="2:18" ht="15.75" x14ac:dyDescent="0.25">
      <c r="B42" s="26">
        <f t="shared" si="6"/>
        <v>39</v>
      </c>
      <c r="C42" s="27">
        <v>43287</v>
      </c>
      <c r="D42" s="26" t="s">
        <v>20</v>
      </c>
      <c r="E42" s="26"/>
      <c r="F42" s="26" t="s">
        <v>28</v>
      </c>
      <c r="G42" s="28"/>
      <c r="H42" s="28"/>
      <c r="I42" s="28"/>
      <c r="J42" s="28"/>
      <c r="K42" s="29" t="str">
        <f t="shared" si="7"/>
        <v>V</v>
      </c>
      <c r="L42" s="29" t="e">
        <f>Tableau3[[#This Row],[Résultat]]-Tableau3[[#This Row],[Prévu]]</f>
        <v>#VALUE!</v>
      </c>
      <c r="M42" s="30" t="str">
        <f>IF($F42&lt;&gt;"t","",Tableau3[[#This Row],[Résultat]]-Tableau3[[#This Row],[Prévu]])</f>
        <v/>
      </c>
      <c r="N42" s="31" t="e">
        <f t="shared" si="8"/>
        <v>#VALUE!</v>
      </c>
      <c r="O42" s="26" t="str">
        <f t="shared" si="9"/>
        <v/>
      </c>
      <c r="P42" s="26" t="str">
        <f t="shared" si="10"/>
        <v/>
      </c>
      <c r="Q42" s="26">
        <f t="shared" si="11"/>
        <v>7</v>
      </c>
      <c r="R42" s="26">
        <f t="shared" si="12"/>
        <v>2018</v>
      </c>
    </row>
    <row r="43" spans="2:18" ht="15.75" x14ac:dyDescent="0.25">
      <c r="B43" s="26">
        <f t="shared" si="6"/>
        <v>40</v>
      </c>
      <c r="C43" s="27">
        <v>43227</v>
      </c>
      <c r="D43" s="26" t="s">
        <v>20</v>
      </c>
      <c r="E43" s="26" t="s">
        <v>29</v>
      </c>
      <c r="F43" s="26" t="s">
        <v>15</v>
      </c>
      <c r="G43" s="28" t="s">
        <v>30</v>
      </c>
      <c r="H43" s="28" t="s">
        <v>31</v>
      </c>
      <c r="I43" s="28" t="s">
        <v>18</v>
      </c>
      <c r="J43" s="28" t="s">
        <v>32</v>
      </c>
      <c r="K43" s="29">
        <f t="shared" si="7"/>
        <v>0.45833333333333331</v>
      </c>
      <c r="L43" s="29">
        <f>Tableau3[[#This Row],[Résultat]]-Tableau3[[#This Row],[Prévu]]</f>
        <v>0.125</v>
      </c>
      <c r="M43" s="30">
        <f>IF($F43&lt;&gt;"t","",Tableau3[[#This Row],[Résultat]]-Tableau3[[#This Row],[Prévu]])</f>
        <v>0.125</v>
      </c>
      <c r="N43" s="31" t="str">
        <f t="shared" si="8"/>
        <v/>
      </c>
      <c r="O43" s="26" t="str">
        <f t="shared" si="9"/>
        <v/>
      </c>
      <c r="P43" s="26" t="str">
        <f t="shared" ref="P43:P68" si="13">IFERROR(IF(MATCH(C43,Férié,0),1,""),"")</f>
        <v/>
      </c>
      <c r="Q43" s="26">
        <f t="shared" si="11"/>
        <v>5</v>
      </c>
      <c r="R43" s="26">
        <f t="shared" si="12"/>
        <v>2018</v>
      </c>
    </row>
    <row r="44" spans="2:18" ht="15.75" x14ac:dyDescent="0.25">
      <c r="B44" s="26">
        <f t="shared" si="6"/>
        <v>41</v>
      </c>
      <c r="C44" s="27">
        <v>43224</v>
      </c>
      <c r="D44" s="26" t="s">
        <v>20</v>
      </c>
      <c r="E44" s="26" t="s">
        <v>29</v>
      </c>
      <c r="F44" s="26" t="s">
        <v>15</v>
      </c>
      <c r="G44" s="28" t="s">
        <v>33</v>
      </c>
      <c r="H44" s="28" t="s">
        <v>34</v>
      </c>
      <c r="I44" s="28" t="s">
        <v>18</v>
      </c>
      <c r="J44" s="28" t="s">
        <v>19</v>
      </c>
      <c r="K44" s="29">
        <f t="shared" si="7"/>
        <v>0.47916666666666669</v>
      </c>
      <c r="L44" s="29">
        <f>Tableau3[[#This Row],[Résultat]]-Tableau3[[#This Row],[Prévu]]</f>
        <v>0.14583333333333337</v>
      </c>
      <c r="M44" s="30">
        <f>IF($F44&lt;&gt;"t","",Tableau3[[#This Row],[Résultat]]-Tableau3[[#This Row],[Prévu]])</f>
        <v>0.14583333333333337</v>
      </c>
      <c r="N44" s="31" t="str">
        <f t="shared" si="8"/>
        <v/>
      </c>
      <c r="O44" s="26" t="str">
        <f t="shared" si="9"/>
        <v/>
      </c>
      <c r="P44" s="26" t="str">
        <f t="shared" si="13"/>
        <v/>
      </c>
      <c r="Q44" s="26">
        <f t="shared" si="11"/>
        <v>5</v>
      </c>
      <c r="R44" s="26">
        <f t="shared" si="12"/>
        <v>2018</v>
      </c>
    </row>
    <row r="45" spans="2:18" ht="15.75" x14ac:dyDescent="0.25">
      <c r="B45" s="26">
        <f t="shared" si="6"/>
        <v>42</v>
      </c>
      <c r="C45" s="27">
        <v>43223</v>
      </c>
      <c r="D45" s="26" t="s">
        <v>20</v>
      </c>
      <c r="E45" s="26" t="s">
        <v>29</v>
      </c>
      <c r="F45" s="26" t="s">
        <v>15</v>
      </c>
      <c r="G45" s="28" t="s">
        <v>16</v>
      </c>
      <c r="H45" s="28" t="s">
        <v>35</v>
      </c>
      <c r="I45" s="28" t="s">
        <v>18</v>
      </c>
      <c r="J45" s="28" t="s">
        <v>19</v>
      </c>
      <c r="K45" s="29">
        <f t="shared" si="7"/>
        <v>0.36458333333333331</v>
      </c>
      <c r="L45" s="29">
        <f>Tableau3[[#This Row],[Résultat]]-Tableau3[[#This Row],[Prévu]]</f>
        <v>3.125E-2</v>
      </c>
      <c r="M45" s="30">
        <f>IF($F45&lt;&gt;"t","",Tableau3[[#This Row],[Résultat]]-Tableau3[[#This Row],[Prévu]])</f>
        <v>3.125E-2</v>
      </c>
      <c r="N45" s="31" t="str">
        <f t="shared" si="8"/>
        <v/>
      </c>
      <c r="O45" s="26" t="str">
        <f t="shared" si="9"/>
        <v/>
      </c>
      <c r="P45" s="26" t="str">
        <f t="shared" si="13"/>
        <v/>
      </c>
      <c r="Q45" s="26">
        <f t="shared" si="11"/>
        <v>5</v>
      </c>
      <c r="R45" s="26">
        <f t="shared" si="12"/>
        <v>2018</v>
      </c>
    </row>
    <row r="46" spans="2:18" ht="15.75" x14ac:dyDescent="0.25">
      <c r="B46" s="26">
        <f t="shared" si="6"/>
        <v>43</v>
      </c>
      <c r="C46" s="27">
        <v>43223</v>
      </c>
      <c r="D46" s="26" t="s">
        <v>14</v>
      </c>
      <c r="E46" s="26" t="s">
        <v>29</v>
      </c>
      <c r="F46" s="26" t="s">
        <v>15</v>
      </c>
      <c r="G46" s="28" t="s">
        <v>33</v>
      </c>
      <c r="H46" s="28" t="s">
        <v>35</v>
      </c>
      <c r="I46" s="28" t="s">
        <v>19</v>
      </c>
      <c r="J46" s="28" t="s">
        <v>32</v>
      </c>
      <c r="K46" s="29">
        <f t="shared" si="7"/>
        <v>0.3541666666666668</v>
      </c>
      <c r="L46" s="29">
        <f>Tableau3[[#This Row],[Résultat]]-Tableau3[[#This Row],[Prévu]]</f>
        <v>2.0833333333333481E-2</v>
      </c>
      <c r="M46" s="30">
        <f>IF($F46&lt;&gt;"t","",Tableau3[[#This Row],[Résultat]]-Tableau3[[#This Row],[Prévu]])</f>
        <v>2.0833333333333481E-2</v>
      </c>
      <c r="N46" s="31" t="str">
        <f t="shared" si="8"/>
        <v/>
      </c>
      <c r="O46" s="26" t="str">
        <f t="shared" si="9"/>
        <v/>
      </c>
      <c r="P46" s="26" t="str">
        <f t="shared" si="13"/>
        <v/>
      </c>
      <c r="Q46" s="26">
        <f t="shared" si="11"/>
        <v>5</v>
      </c>
      <c r="R46" s="26">
        <f t="shared" si="12"/>
        <v>2018</v>
      </c>
    </row>
    <row r="47" spans="2:18" ht="15.75" x14ac:dyDescent="0.25">
      <c r="B47" s="26">
        <f t="shared" si="6"/>
        <v>44</v>
      </c>
      <c r="C47" s="27">
        <v>43224</v>
      </c>
      <c r="D47" s="26" t="s">
        <v>14</v>
      </c>
      <c r="E47" s="26" t="s">
        <v>29</v>
      </c>
      <c r="F47" s="26" t="s">
        <v>15</v>
      </c>
      <c r="G47" s="28" t="s">
        <v>36</v>
      </c>
      <c r="H47" s="28" t="s">
        <v>37</v>
      </c>
      <c r="I47" s="28" t="s">
        <v>18</v>
      </c>
      <c r="J47" s="28" t="s">
        <v>19</v>
      </c>
      <c r="K47" s="29">
        <f t="shared" si="7"/>
        <v>0.41666666666666663</v>
      </c>
      <c r="L47" s="29">
        <f>Tableau3[[#This Row],[Résultat]]-Tableau3[[#This Row],[Prévu]]</f>
        <v>8.3333333333333315E-2</v>
      </c>
      <c r="M47" s="30">
        <f>IF($F47&lt;&gt;"t","",Tableau3[[#This Row],[Résultat]]-Tableau3[[#This Row],[Prévu]])</f>
        <v>8.3333333333333315E-2</v>
      </c>
      <c r="N47" s="31" t="str">
        <f t="shared" si="8"/>
        <v/>
      </c>
      <c r="O47" s="26" t="str">
        <f t="shared" si="9"/>
        <v/>
      </c>
      <c r="P47" s="26" t="str">
        <f t="shared" si="13"/>
        <v/>
      </c>
      <c r="Q47" s="26">
        <f t="shared" si="11"/>
        <v>5</v>
      </c>
      <c r="R47" s="26">
        <f t="shared" si="12"/>
        <v>2018</v>
      </c>
    </row>
    <row r="48" spans="2:18" ht="15.75" x14ac:dyDescent="0.25">
      <c r="B48" s="26">
        <f t="shared" si="6"/>
        <v>45</v>
      </c>
      <c r="C48" s="27">
        <v>43221</v>
      </c>
      <c r="D48" s="26" t="s">
        <v>38</v>
      </c>
      <c r="E48" s="26"/>
      <c r="F48" s="26" t="s">
        <v>28</v>
      </c>
      <c r="G48" s="28"/>
      <c r="H48" s="28"/>
      <c r="I48" s="28"/>
      <c r="J48" s="28"/>
      <c r="K48" s="29" t="str">
        <f t="shared" si="7"/>
        <v>V</v>
      </c>
      <c r="L48" s="29" t="e">
        <f>Tableau3[[#This Row],[Résultat]]-Tableau3[[#This Row],[Prévu]]</f>
        <v>#VALUE!</v>
      </c>
      <c r="M48" s="30" t="str">
        <f>IF($F48&lt;&gt;"t","",Tableau3[[#This Row],[Résultat]]-Tableau3[[#This Row],[Prévu]])</f>
        <v/>
      </c>
      <c r="N48" s="31" t="e">
        <f t="shared" si="8"/>
        <v>#VALUE!</v>
      </c>
      <c r="O48" s="26" t="str">
        <f t="shared" si="9"/>
        <v/>
      </c>
      <c r="P48" s="26" t="str">
        <f t="shared" si="13"/>
        <v/>
      </c>
      <c r="Q48" s="26">
        <f t="shared" si="11"/>
        <v>5</v>
      </c>
      <c r="R48" s="26">
        <f t="shared" si="12"/>
        <v>2018</v>
      </c>
    </row>
    <row r="49" spans="2:18" ht="15.75" x14ac:dyDescent="0.25">
      <c r="B49" s="26">
        <f t="shared" si="6"/>
        <v>46</v>
      </c>
      <c r="C49" s="27">
        <v>43223</v>
      </c>
      <c r="D49" s="26" t="s">
        <v>38</v>
      </c>
      <c r="E49" s="26"/>
      <c r="F49" s="26" t="s">
        <v>28</v>
      </c>
      <c r="G49" s="28"/>
      <c r="H49" s="28"/>
      <c r="I49" s="28"/>
      <c r="J49" s="28"/>
      <c r="K49" s="29" t="str">
        <f t="shared" si="7"/>
        <v>V</v>
      </c>
      <c r="L49" s="29" t="e">
        <f>Tableau3[[#This Row],[Résultat]]-Tableau3[[#This Row],[Prévu]]</f>
        <v>#VALUE!</v>
      </c>
      <c r="M49" s="30" t="str">
        <f>IF($F49&lt;&gt;"t","",Tableau3[[#This Row],[Résultat]]-Tableau3[[#This Row],[Prévu]])</f>
        <v/>
      </c>
      <c r="N49" s="31" t="e">
        <f t="shared" si="8"/>
        <v>#VALUE!</v>
      </c>
      <c r="O49" s="26" t="str">
        <f t="shared" si="9"/>
        <v/>
      </c>
      <c r="P49" s="26" t="str">
        <f t="shared" si="13"/>
        <v/>
      </c>
      <c r="Q49" s="26">
        <f t="shared" si="11"/>
        <v>5</v>
      </c>
      <c r="R49" s="26">
        <f t="shared" si="12"/>
        <v>2018</v>
      </c>
    </row>
    <row r="50" spans="2:18" ht="15.75" x14ac:dyDescent="0.25">
      <c r="B50" s="26">
        <f t="shared" si="6"/>
        <v>47</v>
      </c>
      <c r="C50" s="27">
        <v>43224</v>
      </c>
      <c r="D50" s="26" t="s">
        <v>38</v>
      </c>
      <c r="E50" s="26"/>
      <c r="F50" s="26" t="s">
        <v>28</v>
      </c>
      <c r="G50" s="28"/>
      <c r="H50" s="28"/>
      <c r="I50" s="28"/>
      <c r="J50" s="28"/>
      <c r="K50" s="29" t="str">
        <f t="shared" si="7"/>
        <v>V</v>
      </c>
      <c r="L50" s="29" t="e">
        <f>Tableau3[[#This Row],[Résultat]]-Tableau3[[#This Row],[Prévu]]</f>
        <v>#VALUE!</v>
      </c>
      <c r="M50" s="30" t="str">
        <f>IF($F50&lt;&gt;"t","",Tableau3[[#This Row],[Résultat]]-Tableau3[[#This Row],[Prévu]])</f>
        <v/>
      </c>
      <c r="N50" s="31" t="e">
        <f t="shared" si="8"/>
        <v>#VALUE!</v>
      </c>
      <c r="O50" s="26" t="str">
        <f t="shared" si="9"/>
        <v/>
      </c>
      <c r="P50" s="26" t="str">
        <f t="shared" si="13"/>
        <v/>
      </c>
      <c r="Q50" s="26">
        <f t="shared" si="11"/>
        <v>5</v>
      </c>
      <c r="R50" s="26">
        <f t="shared" si="12"/>
        <v>2018</v>
      </c>
    </row>
    <row r="51" spans="2:18" ht="15.75" x14ac:dyDescent="0.25">
      <c r="B51" s="26">
        <f t="shared" si="6"/>
        <v>48</v>
      </c>
      <c r="C51" s="27">
        <v>43225</v>
      </c>
      <c r="D51" s="26" t="s">
        <v>38</v>
      </c>
      <c r="E51" s="26"/>
      <c r="F51" s="26" t="s">
        <v>28</v>
      </c>
      <c r="G51" s="28"/>
      <c r="H51" s="28"/>
      <c r="I51" s="28"/>
      <c r="J51" s="28"/>
      <c r="K51" s="29" t="str">
        <f t="shared" si="7"/>
        <v/>
      </c>
      <c r="L51" s="29" t="e">
        <f>Tableau3[[#This Row],[Résultat]]-Tableau3[[#This Row],[Prévu]]</f>
        <v>#VALUE!</v>
      </c>
      <c r="M51" s="30" t="str">
        <f>IF($F51&lt;&gt;"t","",Tableau3[[#This Row],[Résultat]]-Tableau3[[#This Row],[Prévu]])</f>
        <v/>
      </c>
      <c r="N51" s="31" t="e">
        <f t="shared" si="8"/>
        <v>#VALUE!</v>
      </c>
      <c r="O51" s="26">
        <f t="shared" si="9"/>
        <v>1</v>
      </c>
      <c r="P51" s="26" t="str">
        <f t="shared" si="13"/>
        <v/>
      </c>
      <c r="Q51" s="26">
        <f t="shared" si="11"/>
        <v>5</v>
      </c>
      <c r="R51" s="26">
        <f t="shared" si="12"/>
        <v>2018</v>
      </c>
    </row>
    <row r="52" spans="2:18" ht="15.75" x14ac:dyDescent="0.25">
      <c r="B52" s="26">
        <f t="shared" si="6"/>
        <v>49</v>
      </c>
      <c r="C52" s="27">
        <v>43226</v>
      </c>
      <c r="D52" s="26" t="s">
        <v>38</v>
      </c>
      <c r="E52" s="26"/>
      <c r="F52" s="26" t="s">
        <v>28</v>
      </c>
      <c r="G52" s="28"/>
      <c r="H52" s="28"/>
      <c r="I52" s="28"/>
      <c r="J52" s="28"/>
      <c r="K52" s="29" t="str">
        <f t="shared" si="7"/>
        <v/>
      </c>
      <c r="L52" s="29" t="e">
        <f>Tableau3[[#This Row],[Résultat]]-Tableau3[[#This Row],[Prévu]]</f>
        <v>#VALUE!</v>
      </c>
      <c r="M52" s="30" t="str">
        <f>IF($F52&lt;&gt;"t","",Tableau3[[#This Row],[Résultat]]-Tableau3[[#This Row],[Prévu]])</f>
        <v/>
      </c>
      <c r="N52" s="31" t="e">
        <f t="shared" si="8"/>
        <v>#VALUE!</v>
      </c>
      <c r="O52" s="26">
        <f t="shared" si="9"/>
        <v>1</v>
      </c>
      <c r="P52" s="26" t="str">
        <f t="shared" si="13"/>
        <v/>
      </c>
      <c r="Q52" s="26">
        <f t="shared" si="11"/>
        <v>5</v>
      </c>
      <c r="R52" s="26">
        <f t="shared" si="12"/>
        <v>2018</v>
      </c>
    </row>
    <row r="53" spans="2:18" ht="15.75" x14ac:dyDescent="0.25">
      <c r="B53" s="26">
        <f t="shared" si="6"/>
        <v>50</v>
      </c>
      <c r="C53" s="27">
        <v>43234</v>
      </c>
      <c r="D53" s="26" t="s">
        <v>39</v>
      </c>
      <c r="E53" s="26"/>
      <c r="F53" s="26" t="s">
        <v>40</v>
      </c>
      <c r="G53" s="28"/>
      <c r="H53" s="28"/>
      <c r="I53" s="28"/>
      <c r="J53" s="28"/>
      <c r="K53" s="29" t="str">
        <f t="shared" si="7"/>
        <v>M</v>
      </c>
      <c r="L53" s="29" t="e">
        <f>Tableau3[[#This Row],[Résultat]]-Tableau3[[#This Row],[Prévu]]</f>
        <v>#VALUE!</v>
      </c>
      <c r="M53" s="30" t="str">
        <f>IF($F53&lt;&gt;"t","",Tableau3[[#This Row],[Résultat]]-Tableau3[[#This Row],[Prévu]])</f>
        <v/>
      </c>
      <c r="N53" s="31" t="e">
        <f t="shared" si="8"/>
        <v>#VALUE!</v>
      </c>
      <c r="O53" s="26" t="str">
        <f t="shared" si="9"/>
        <v/>
      </c>
      <c r="P53" s="26" t="str">
        <f t="shared" si="13"/>
        <v/>
      </c>
      <c r="Q53" s="26">
        <f t="shared" si="11"/>
        <v>5</v>
      </c>
      <c r="R53" s="26">
        <f t="shared" si="12"/>
        <v>2018</v>
      </c>
    </row>
    <row r="54" spans="2:18" ht="15.75" x14ac:dyDescent="0.25">
      <c r="B54" s="26">
        <f t="shared" si="6"/>
        <v>51</v>
      </c>
      <c r="C54" s="27">
        <v>43235</v>
      </c>
      <c r="D54" s="26" t="s">
        <v>39</v>
      </c>
      <c r="E54" s="26"/>
      <c r="F54" s="26" t="s">
        <v>40</v>
      </c>
      <c r="G54" s="28"/>
      <c r="H54" s="28"/>
      <c r="I54" s="28"/>
      <c r="J54" s="28"/>
      <c r="K54" s="29" t="str">
        <f t="shared" si="7"/>
        <v>M</v>
      </c>
      <c r="L54" s="29" t="e">
        <f>Tableau3[[#This Row],[Résultat]]-Tableau3[[#This Row],[Prévu]]</f>
        <v>#VALUE!</v>
      </c>
      <c r="M54" s="30" t="str">
        <f>IF($F54&lt;&gt;"t","",Tableau3[[#This Row],[Résultat]]-Tableau3[[#This Row],[Prévu]])</f>
        <v/>
      </c>
      <c r="N54" s="31" t="e">
        <f t="shared" si="8"/>
        <v>#VALUE!</v>
      </c>
      <c r="O54" s="26" t="str">
        <f t="shared" si="9"/>
        <v/>
      </c>
      <c r="P54" s="26" t="str">
        <f t="shared" si="13"/>
        <v/>
      </c>
      <c r="Q54" s="26">
        <f t="shared" si="11"/>
        <v>5</v>
      </c>
      <c r="R54" s="26">
        <f t="shared" si="12"/>
        <v>2018</v>
      </c>
    </row>
    <row r="55" spans="2:18" ht="15.75" x14ac:dyDescent="0.25">
      <c r="B55" s="26">
        <f t="shared" si="6"/>
        <v>52</v>
      </c>
      <c r="C55" s="27">
        <v>43236</v>
      </c>
      <c r="D55" s="26" t="s">
        <v>39</v>
      </c>
      <c r="E55" s="26"/>
      <c r="F55" s="26" t="s">
        <v>40</v>
      </c>
      <c r="G55" s="28"/>
      <c r="H55" s="28"/>
      <c r="I55" s="28"/>
      <c r="J55" s="28"/>
      <c r="K55" s="29" t="str">
        <f t="shared" si="7"/>
        <v>M</v>
      </c>
      <c r="L55" s="29" t="e">
        <f>Tableau3[[#This Row],[Résultat]]-Tableau3[[#This Row],[Prévu]]</f>
        <v>#VALUE!</v>
      </c>
      <c r="M55" s="30" t="str">
        <f>IF($F55&lt;&gt;"t","",Tableau3[[#This Row],[Résultat]]-Tableau3[[#This Row],[Prévu]])</f>
        <v/>
      </c>
      <c r="N55" s="31" t="e">
        <f t="shared" si="8"/>
        <v>#VALUE!</v>
      </c>
      <c r="O55" s="26" t="str">
        <f t="shared" si="9"/>
        <v/>
      </c>
      <c r="P55" s="26" t="str">
        <f t="shared" si="13"/>
        <v/>
      </c>
      <c r="Q55" s="26">
        <f t="shared" si="11"/>
        <v>5</v>
      </c>
      <c r="R55" s="26">
        <f t="shared" si="12"/>
        <v>2018</v>
      </c>
    </row>
    <row r="56" spans="2:18" ht="15.75" x14ac:dyDescent="0.25">
      <c r="B56" s="26">
        <f t="shared" si="6"/>
        <v>53</v>
      </c>
      <c r="C56" s="27">
        <v>43237</v>
      </c>
      <c r="D56" s="26" t="s">
        <v>39</v>
      </c>
      <c r="E56" s="26"/>
      <c r="F56" s="26" t="s">
        <v>40</v>
      </c>
      <c r="G56" s="28"/>
      <c r="H56" s="28"/>
      <c r="I56" s="28"/>
      <c r="J56" s="28"/>
      <c r="K56" s="29" t="str">
        <f t="shared" si="7"/>
        <v>M</v>
      </c>
      <c r="L56" s="29" t="e">
        <f>Tableau3[[#This Row],[Résultat]]-Tableau3[[#This Row],[Prévu]]</f>
        <v>#VALUE!</v>
      </c>
      <c r="M56" s="30" t="str">
        <f>IF($F56&lt;&gt;"t","",Tableau3[[#This Row],[Résultat]]-Tableau3[[#This Row],[Prévu]])</f>
        <v/>
      </c>
      <c r="N56" s="31" t="e">
        <f t="shared" si="8"/>
        <v>#VALUE!</v>
      </c>
      <c r="O56" s="26" t="str">
        <f t="shared" si="9"/>
        <v/>
      </c>
      <c r="P56" s="26" t="str">
        <f t="shared" si="13"/>
        <v/>
      </c>
      <c r="Q56" s="26">
        <f t="shared" si="11"/>
        <v>5</v>
      </c>
      <c r="R56" s="26">
        <f t="shared" si="12"/>
        <v>2018</v>
      </c>
    </row>
    <row r="57" spans="2:18" ht="15.75" x14ac:dyDescent="0.25">
      <c r="B57" s="26">
        <f t="shared" si="6"/>
        <v>54</v>
      </c>
      <c r="C57" s="27">
        <v>43238</v>
      </c>
      <c r="D57" s="26" t="s">
        <v>39</v>
      </c>
      <c r="E57" s="26"/>
      <c r="F57" s="26" t="s">
        <v>40</v>
      </c>
      <c r="G57" s="28"/>
      <c r="H57" s="28"/>
      <c r="I57" s="28"/>
      <c r="J57" s="28"/>
      <c r="K57" s="29" t="str">
        <f t="shared" si="7"/>
        <v>M</v>
      </c>
      <c r="L57" s="29" t="e">
        <f>Tableau3[[#This Row],[Résultat]]-Tableau3[[#This Row],[Prévu]]</f>
        <v>#VALUE!</v>
      </c>
      <c r="M57" s="30" t="str">
        <f>IF($F57&lt;&gt;"t","",Tableau3[[#This Row],[Résultat]]-Tableau3[[#This Row],[Prévu]])</f>
        <v/>
      </c>
      <c r="N57" s="31" t="e">
        <f t="shared" si="8"/>
        <v>#VALUE!</v>
      </c>
      <c r="O57" s="26" t="str">
        <f t="shared" si="9"/>
        <v/>
      </c>
      <c r="P57" s="26" t="str">
        <f t="shared" si="13"/>
        <v/>
      </c>
      <c r="Q57" s="26">
        <f t="shared" si="11"/>
        <v>5</v>
      </c>
      <c r="R57" s="26">
        <f t="shared" si="12"/>
        <v>2018</v>
      </c>
    </row>
    <row r="58" spans="2:18" ht="15.75" x14ac:dyDescent="0.25">
      <c r="B58" s="26">
        <f t="shared" si="6"/>
        <v>55</v>
      </c>
      <c r="C58" s="27">
        <v>43239</v>
      </c>
      <c r="D58" s="26" t="s">
        <v>39</v>
      </c>
      <c r="E58" s="26"/>
      <c r="F58" s="26" t="s">
        <v>40</v>
      </c>
      <c r="G58" s="28"/>
      <c r="H58" s="28"/>
      <c r="I58" s="28"/>
      <c r="J58" s="28"/>
      <c r="K58" s="29" t="str">
        <f t="shared" si="7"/>
        <v/>
      </c>
      <c r="L58" s="29" t="e">
        <f>Tableau3[[#This Row],[Résultat]]-Tableau3[[#This Row],[Prévu]]</f>
        <v>#VALUE!</v>
      </c>
      <c r="M58" s="30" t="str">
        <f>IF($F58&lt;&gt;"t","",Tableau3[[#This Row],[Résultat]]-Tableau3[[#This Row],[Prévu]])</f>
        <v/>
      </c>
      <c r="N58" s="31" t="e">
        <f t="shared" si="8"/>
        <v>#VALUE!</v>
      </c>
      <c r="O58" s="26">
        <f t="shared" si="9"/>
        <v>1</v>
      </c>
      <c r="P58" s="26" t="str">
        <f t="shared" si="13"/>
        <v/>
      </c>
      <c r="Q58" s="26">
        <f t="shared" si="11"/>
        <v>5</v>
      </c>
      <c r="R58" s="26">
        <f t="shared" si="12"/>
        <v>2018</v>
      </c>
    </row>
    <row r="59" spans="2:18" ht="15.75" x14ac:dyDescent="0.25">
      <c r="B59" s="26">
        <f t="shared" si="6"/>
        <v>56</v>
      </c>
      <c r="C59" s="27">
        <v>43240</v>
      </c>
      <c r="D59" s="26" t="s">
        <v>39</v>
      </c>
      <c r="E59" s="26"/>
      <c r="F59" s="26" t="s">
        <v>40</v>
      </c>
      <c r="G59" s="28"/>
      <c r="H59" s="28"/>
      <c r="I59" s="28"/>
      <c r="J59" s="28"/>
      <c r="K59" s="29" t="str">
        <f t="shared" si="7"/>
        <v/>
      </c>
      <c r="L59" s="29" t="e">
        <f>Tableau3[[#This Row],[Résultat]]-Tableau3[[#This Row],[Prévu]]</f>
        <v>#VALUE!</v>
      </c>
      <c r="M59" s="30" t="str">
        <f>IF($F59&lt;&gt;"t","",Tableau3[[#This Row],[Résultat]]-Tableau3[[#This Row],[Prévu]])</f>
        <v/>
      </c>
      <c r="N59" s="31" t="e">
        <f t="shared" si="8"/>
        <v>#VALUE!</v>
      </c>
      <c r="O59" s="26">
        <f t="shared" si="9"/>
        <v>1</v>
      </c>
      <c r="P59" s="26" t="str">
        <f t="shared" si="13"/>
        <v/>
      </c>
      <c r="Q59" s="26">
        <f t="shared" si="11"/>
        <v>5</v>
      </c>
      <c r="R59" s="26">
        <f t="shared" si="12"/>
        <v>2018</v>
      </c>
    </row>
    <row r="60" spans="2:18" ht="15.75" x14ac:dyDescent="0.25">
      <c r="B60" s="26">
        <f t="shared" si="6"/>
        <v>57</v>
      </c>
      <c r="C60" s="27">
        <v>43241</v>
      </c>
      <c r="D60" s="26" t="s">
        <v>39</v>
      </c>
      <c r="E60" s="26"/>
      <c r="F60" s="26" t="s">
        <v>40</v>
      </c>
      <c r="G60" s="28"/>
      <c r="H60" s="28"/>
      <c r="I60" s="28"/>
      <c r="J60" s="28"/>
      <c r="K60" s="29" t="str">
        <f t="shared" si="7"/>
        <v>M</v>
      </c>
      <c r="L60" s="29" t="e">
        <f>Tableau3[[#This Row],[Résultat]]-Tableau3[[#This Row],[Prévu]]</f>
        <v>#VALUE!</v>
      </c>
      <c r="M60" s="30" t="str">
        <f>IF($F60&lt;&gt;"t","",Tableau3[[#This Row],[Résultat]]-Tableau3[[#This Row],[Prévu]])</f>
        <v/>
      </c>
      <c r="N60" s="31" t="e">
        <f t="shared" si="8"/>
        <v>#VALUE!</v>
      </c>
      <c r="O60" s="26" t="str">
        <f t="shared" si="9"/>
        <v/>
      </c>
      <c r="P60" s="26" t="str">
        <f t="shared" si="13"/>
        <v/>
      </c>
      <c r="Q60" s="26">
        <f t="shared" si="11"/>
        <v>5</v>
      </c>
      <c r="R60" s="26">
        <f t="shared" si="12"/>
        <v>2018</v>
      </c>
    </row>
    <row r="61" spans="2:18" ht="15.75" x14ac:dyDescent="0.25">
      <c r="B61" s="26">
        <f t="shared" si="6"/>
        <v>58</v>
      </c>
      <c r="C61" s="27">
        <v>43242</v>
      </c>
      <c r="D61" s="26" t="s">
        <v>39</v>
      </c>
      <c r="E61" s="26"/>
      <c r="F61" s="26" t="s">
        <v>40</v>
      </c>
      <c r="G61" s="28"/>
      <c r="H61" s="28"/>
      <c r="I61" s="28"/>
      <c r="J61" s="28"/>
      <c r="K61" s="29" t="str">
        <f t="shared" si="7"/>
        <v>M</v>
      </c>
      <c r="L61" s="29" t="e">
        <f>Tableau3[[#This Row],[Résultat]]-Tableau3[[#This Row],[Prévu]]</f>
        <v>#VALUE!</v>
      </c>
      <c r="M61" s="30" t="str">
        <f>IF($F61&lt;&gt;"t","",Tableau3[[#This Row],[Résultat]]-Tableau3[[#This Row],[Prévu]])</f>
        <v/>
      </c>
      <c r="N61" s="31" t="e">
        <f t="shared" si="8"/>
        <v>#VALUE!</v>
      </c>
      <c r="O61" s="26" t="str">
        <f t="shared" si="9"/>
        <v/>
      </c>
      <c r="P61" s="26" t="str">
        <f t="shared" si="13"/>
        <v/>
      </c>
      <c r="Q61" s="26">
        <f t="shared" si="11"/>
        <v>5</v>
      </c>
      <c r="R61" s="26">
        <f t="shared" si="12"/>
        <v>2018</v>
      </c>
    </row>
    <row r="62" spans="2:18" ht="15.75" x14ac:dyDescent="0.25">
      <c r="B62" s="26">
        <f t="shared" si="6"/>
        <v>59</v>
      </c>
      <c r="C62" s="27">
        <v>43243</v>
      </c>
      <c r="D62" s="26" t="s">
        <v>39</v>
      </c>
      <c r="E62" s="26"/>
      <c r="F62" s="26" t="s">
        <v>40</v>
      </c>
      <c r="G62" s="28"/>
      <c r="H62" s="28"/>
      <c r="I62" s="28"/>
      <c r="J62" s="28"/>
      <c r="K62" s="29" t="str">
        <f t="shared" si="7"/>
        <v>M</v>
      </c>
      <c r="L62" s="29" t="e">
        <f>Tableau3[[#This Row],[Résultat]]-Tableau3[[#This Row],[Prévu]]</f>
        <v>#VALUE!</v>
      </c>
      <c r="M62" s="30" t="str">
        <f>IF($F62&lt;&gt;"t","",Tableau3[[#This Row],[Résultat]]-Tableau3[[#This Row],[Prévu]])</f>
        <v/>
      </c>
      <c r="N62" s="31" t="e">
        <f t="shared" si="8"/>
        <v>#VALUE!</v>
      </c>
      <c r="O62" s="26" t="str">
        <f t="shared" si="9"/>
        <v/>
      </c>
      <c r="P62" s="26" t="str">
        <f t="shared" si="13"/>
        <v/>
      </c>
      <c r="Q62" s="26">
        <f t="shared" si="11"/>
        <v>5</v>
      </c>
      <c r="R62" s="26">
        <f t="shared" si="12"/>
        <v>2018</v>
      </c>
    </row>
    <row r="63" spans="2:18" ht="15.75" x14ac:dyDescent="0.25">
      <c r="B63" s="26">
        <f t="shared" si="6"/>
        <v>60</v>
      </c>
      <c r="C63" s="27">
        <v>43244</v>
      </c>
      <c r="D63" s="26" t="s">
        <v>39</v>
      </c>
      <c r="E63" s="26"/>
      <c r="F63" s="26" t="s">
        <v>40</v>
      </c>
      <c r="G63" s="28"/>
      <c r="H63" s="28"/>
      <c r="I63" s="28"/>
      <c r="J63" s="28"/>
      <c r="K63" s="29" t="str">
        <f t="shared" si="7"/>
        <v>M</v>
      </c>
      <c r="L63" s="29" t="e">
        <f>Tableau3[[#This Row],[Résultat]]-Tableau3[[#This Row],[Prévu]]</f>
        <v>#VALUE!</v>
      </c>
      <c r="M63" s="30" t="str">
        <f>IF($F63&lt;&gt;"t","",Tableau3[[#This Row],[Résultat]]-Tableau3[[#This Row],[Prévu]])</f>
        <v/>
      </c>
      <c r="N63" s="31" t="e">
        <f t="shared" si="8"/>
        <v>#VALUE!</v>
      </c>
      <c r="O63" s="26" t="str">
        <f t="shared" si="9"/>
        <v/>
      </c>
      <c r="P63" s="26" t="str">
        <f t="shared" si="13"/>
        <v/>
      </c>
      <c r="Q63" s="26">
        <f t="shared" si="11"/>
        <v>5</v>
      </c>
      <c r="R63" s="26">
        <f t="shared" si="12"/>
        <v>2018</v>
      </c>
    </row>
    <row r="64" spans="2:18" ht="15.75" x14ac:dyDescent="0.25">
      <c r="B64" s="26">
        <f t="shared" si="6"/>
        <v>61</v>
      </c>
      <c r="C64" s="27">
        <v>43245</v>
      </c>
      <c r="D64" s="26" t="s">
        <v>39</v>
      </c>
      <c r="E64" s="26"/>
      <c r="F64" s="26" t="s">
        <v>40</v>
      </c>
      <c r="G64" s="28"/>
      <c r="H64" s="28"/>
      <c r="I64" s="28"/>
      <c r="J64" s="28"/>
      <c r="K64" s="29" t="str">
        <f t="shared" si="7"/>
        <v>M</v>
      </c>
      <c r="L64" s="29" t="e">
        <f>Tableau3[[#This Row],[Résultat]]-Tableau3[[#This Row],[Prévu]]</f>
        <v>#VALUE!</v>
      </c>
      <c r="M64" s="30" t="str">
        <f>IF($F64&lt;&gt;"t","",Tableau3[[#This Row],[Résultat]]-Tableau3[[#This Row],[Prévu]])</f>
        <v/>
      </c>
      <c r="N64" s="31" t="e">
        <f t="shared" si="8"/>
        <v>#VALUE!</v>
      </c>
      <c r="O64" s="26" t="str">
        <f t="shared" si="9"/>
        <v/>
      </c>
      <c r="P64" s="26" t="str">
        <f t="shared" si="13"/>
        <v/>
      </c>
      <c r="Q64" s="26">
        <f t="shared" si="11"/>
        <v>5</v>
      </c>
      <c r="R64" s="26">
        <f t="shared" si="12"/>
        <v>2018</v>
      </c>
    </row>
    <row r="65" spans="2:18" ht="15.75" x14ac:dyDescent="0.25">
      <c r="B65" s="26">
        <f t="shared" si="6"/>
        <v>62</v>
      </c>
      <c r="C65" s="27">
        <v>43246</v>
      </c>
      <c r="D65" s="26" t="s">
        <v>39</v>
      </c>
      <c r="E65" s="26"/>
      <c r="F65" s="26" t="s">
        <v>40</v>
      </c>
      <c r="G65" s="28"/>
      <c r="H65" s="28"/>
      <c r="I65" s="28"/>
      <c r="J65" s="28"/>
      <c r="K65" s="29" t="str">
        <f t="shared" si="7"/>
        <v/>
      </c>
      <c r="L65" s="29" t="e">
        <f>Tableau3[[#This Row],[Résultat]]-Tableau3[[#This Row],[Prévu]]</f>
        <v>#VALUE!</v>
      </c>
      <c r="M65" s="30" t="str">
        <f>IF($F65&lt;&gt;"t","",Tableau3[[#This Row],[Résultat]]-Tableau3[[#This Row],[Prévu]])</f>
        <v/>
      </c>
      <c r="N65" s="31" t="e">
        <f t="shared" si="8"/>
        <v>#VALUE!</v>
      </c>
      <c r="O65" s="26">
        <f t="shared" si="9"/>
        <v>1</v>
      </c>
      <c r="P65" s="26" t="str">
        <f t="shared" si="13"/>
        <v/>
      </c>
      <c r="Q65" s="26">
        <f t="shared" si="11"/>
        <v>5</v>
      </c>
      <c r="R65" s="26">
        <f t="shared" si="12"/>
        <v>2018</v>
      </c>
    </row>
    <row r="66" spans="2:18" ht="15.75" x14ac:dyDescent="0.25">
      <c r="B66" s="26">
        <f t="shared" si="6"/>
        <v>63</v>
      </c>
      <c r="C66" s="27">
        <v>43247</v>
      </c>
      <c r="D66" s="26" t="s">
        <v>39</v>
      </c>
      <c r="E66" s="26"/>
      <c r="F66" s="26" t="s">
        <v>40</v>
      </c>
      <c r="G66" s="28"/>
      <c r="H66" s="28"/>
      <c r="I66" s="28"/>
      <c r="J66" s="28"/>
      <c r="K66" s="29" t="str">
        <f t="shared" si="7"/>
        <v/>
      </c>
      <c r="L66" s="29" t="e">
        <f>Tableau3[[#This Row],[Résultat]]-Tableau3[[#This Row],[Prévu]]</f>
        <v>#VALUE!</v>
      </c>
      <c r="M66" s="30" t="str">
        <f>IF($F66&lt;&gt;"t","",Tableau3[[#This Row],[Résultat]]-Tableau3[[#This Row],[Prévu]])</f>
        <v/>
      </c>
      <c r="N66" s="31" t="e">
        <f t="shared" si="8"/>
        <v>#VALUE!</v>
      </c>
      <c r="O66" s="26">
        <f t="shared" si="9"/>
        <v>1</v>
      </c>
      <c r="P66" s="26" t="str">
        <f t="shared" si="13"/>
        <v/>
      </c>
      <c r="Q66" s="26">
        <f t="shared" si="11"/>
        <v>5</v>
      </c>
      <c r="R66" s="26">
        <f t="shared" si="12"/>
        <v>2018</v>
      </c>
    </row>
    <row r="67" spans="2:18" ht="15.75" x14ac:dyDescent="0.25">
      <c r="B67" s="26">
        <f t="shared" si="6"/>
        <v>64</v>
      </c>
      <c r="C67" s="27">
        <v>43222</v>
      </c>
      <c r="D67" s="26" t="s">
        <v>38</v>
      </c>
      <c r="E67" s="26" t="s">
        <v>29</v>
      </c>
      <c r="F67" s="26" t="s">
        <v>15</v>
      </c>
      <c r="G67" s="28" t="s">
        <v>33</v>
      </c>
      <c r="H67" s="28" t="s">
        <v>41</v>
      </c>
      <c r="I67" s="28" t="s">
        <v>18</v>
      </c>
      <c r="J67" s="28" t="s">
        <v>19</v>
      </c>
      <c r="K67" s="29">
        <f t="shared" si="7"/>
        <v>0.39583333333333331</v>
      </c>
      <c r="L67" s="29">
        <f>Tableau3[[#This Row],[Résultat]]-Tableau3[[#This Row],[Prévu]]</f>
        <v>6.25E-2</v>
      </c>
      <c r="M67" s="30">
        <f>IF($F67&lt;&gt;"t","",Tableau3[[#This Row],[Résultat]]-Tableau3[[#This Row],[Prévu]])</f>
        <v>6.25E-2</v>
      </c>
      <c r="N67" s="31" t="str">
        <f t="shared" si="8"/>
        <v/>
      </c>
      <c r="O67" s="26" t="str">
        <f t="shared" si="9"/>
        <v/>
      </c>
      <c r="P67" s="26" t="str">
        <f t="shared" si="13"/>
        <v/>
      </c>
      <c r="Q67" s="26">
        <f t="shared" si="11"/>
        <v>5</v>
      </c>
      <c r="R67" s="26">
        <f t="shared" si="12"/>
        <v>2018</v>
      </c>
    </row>
    <row r="68" spans="2:18" ht="15.75" x14ac:dyDescent="0.25">
      <c r="B68" s="26">
        <f t="shared" si="6"/>
        <v>65</v>
      </c>
      <c r="C68" s="27">
        <v>43222</v>
      </c>
      <c r="D68" s="26" t="s">
        <v>39</v>
      </c>
      <c r="E68" s="26" t="s">
        <v>42</v>
      </c>
      <c r="F68" s="26" t="s">
        <v>15</v>
      </c>
      <c r="G68" s="28" t="s">
        <v>43</v>
      </c>
      <c r="H68" s="28" t="s">
        <v>44</v>
      </c>
      <c r="I68" s="28" t="s">
        <v>18</v>
      </c>
      <c r="J68" s="28" t="s">
        <v>19</v>
      </c>
      <c r="K68" s="29">
        <f t="shared" si="7"/>
        <v>0.35416666666666663</v>
      </c>
      <c r="L68" s="29">
        <f>Tableau3[[#This Row],[Résultat]]-Tableau3[[#This Row],[Prévu]]</f>
        <v>-4.1666666666666685E-2</v>
      </c>
      <c r="M68" s="30">
        <f>IF($F68&lt;&gt;"t","",Tableau3[[#This Row],[Résultat]]-Tableau3[[#This Row],[Prévu]])</f>
        <v>-4.1666666666666685E-2</v>
      </c>
      <c r="N68" s="31">
        <f t="shared" si="8"/>
        <v>4.1666666666666685E-2</v>
      </c>
      <c r="O68" s="26" t="str">
        <f t="shared" si="9"/>
        <v/>
      </c>
      <c r="P68" s="26" t="str">
        <f t="shared" si="13"/>
        <v/>
      </c>
      <c r="Q68" s="26">
        <f t="shared" si="11"/>
        <v>5</v>
      </c>
      <c r="R68" s="26">
        <f t="shared" si="12"/>
        <v>2018</v>
      </c>
    </row>
  </sheetData>
  <mergeCells count="1">
    <mergeCell ref="C8:P19"/>
  </mergeCells>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'C:\Users\dhey\OneDrive\BD\[Projet Employé mag  test.xlsm]Employé'!#REF!</xm:f>
          </x14:formula1>
          <xm:sqref>D3:D4</xm:sqref>
        </x14:dataValidation>
        <x14:dataValidation type="list" allowBlank="1" showInputMessage="1" showErrorMessage="1" xr:uid="{E0B7A8B4-8F29-49E8-AF80-11F29D177E04}">
          <x14:formula1>
            <xm:f>'[Projet Employé mag  bon ok.xlsm]Employé'!#REF!</xm:f>
          </x14:formula1>
          <xm:sqref>D22:D68</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 Heyligen</dc:creator>
  <cp:lastModifiedBy>Didier</cp:lastModifiedBy>
  <dcterms:created xsi:type="dcterms:W3CDTF">2018-05-09T07:20:26Z</dcterms:created>
  <dcterms:modified xsi:type="dcterms:W3CDTF">2018-05-09T18:23:25Z</dcterms:modified>
</cp:coreProperties>
</file>