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roullier-my.sharepoint.com/personal/pierrelouis_durand_roullier_com/Documents/Bureau/Projet pour aider/"/>
    </mc:Choice>
  </mc:AlternateContent>
  <xr:revisionPtr revIDLastSave="1498" documentId="13_ncr:1_{FE9B1B1A-3030-499A-937E-99D2203C4186}" xr6:coauthVersionLast="47" xr6:coauthVersionMax="47" xr10:uidLastSave="{7D17BF83-CE07-4087-96F5-4421CF3413C9}"/>
  <workbookProtection workbookAlgorithmName="SHA-512" workbookHashValue="i+yLnMtB/sN9WrJbDFcwFlrpKvYsFGFrRC19BUTtFesP3wcYjd22AeFMG4JKME4luf2fanzKM7N3biK52ebIhg==" workbookSaltValue="BCN4vZ7cgSoPaNco/8jGGw==" workbookSpinCount="100000" lockStructure="1"/>
  <bookViews>
    <workbookView xWindow="-28920" yWindow="-3000" windowWidth="29040" windowHeight="15840" activeTab="1" xr2:uid="{00000000-000D-0000-FFFF-FFFF00000000}"/>
  </bookViews>
  <sheets>
    <sheet name="Liste produits finis" sheetId="2" r:id="rId1"/>
    <sheet name="JOURNAL STOCKS" sheetId="1" r:id="rId2"/>
    <sheet name="ETAT DES STOCKS" sheetId="3" r:id="rId3"/>
    <sheet name="Délais et conditionnement" sheetId="8" r:id="rId4"/>
    <sheet name="MDP" sheetId="6" r:id="rId5"/>
  </sheets>
  <definedNames>
    <definedName name="_xlnm._FilterDatabase" localSheetId="1" hidden="1">'JOURNAL STOCKS'!$A$6:$G$199</definedName>
    <definedName name="_xlnm.Print_Area" localSheetId="3">'Délais et conditionnement'!$A$1:$E$155</definedName>
    <definedName name="_xlnm.Print_Area" localSheetId="2">'ETAT DES STOCKS'!$A$1:$K$155</definedName>
    <definedName name="_xlnm.Print_Area" localSheetId="1">'JOURNAL STOCKS'!$A$1:$F$199</definedName>
    <definedName name="_xlnm.Print_Area" localSheetId="0">'Liste produits finis'!$A$1:$E$155</definedName>
    <definedName name="_xlnm.Print_Area" localSheetId="4">MDP!$A$1:$E$155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3" i="2"/>
  <c r="C13" i="2" s="1"/>
  <c r="D13" i="2" s="1"/>
  <c r="C155" i="2"/>
  <c r="D155" i="2" s="1"/>
  <c r="C154" i="2"/>
  <c r="D154" i="2" s="1"/>
  <c r="C153" i="2"/>
  <c r="D153" i="2" s="1"/>
  <c r="C152" i="2"/>
  <c r="D152" i="2" s="1"/>
  <c r="C151" i="2"/>
  <c r="D151" i="2" s="1"/>
  <c r="C150" i="2"/>
  <c r="D150" i="2" s="1"/>
  <c r="C149" i="2"/>
  <c r="D149" i="2" s="1"/>
  <c r="C148" i="2"/>
  <c r="D148" i="2" s="1"/>
  <c r="C147" i="2"/>
  <c r="D147" i="2" s="1"/>
  <c r="C146" i="2"/>
  <c r="D146" i="2" s="1"/>
  <c r="C145" i="2"/>
  <c r="D145" i="2" s="1"/>
  <c r="C144" i="2"/>
  <c r="D144" i="2" s="1"/>
  <c r="C143" i="2"/>
  <c r="D143" i="2" s="1"/>
  <c r="C142" i="2"/>
  <c r="D142" i="2" s="1"/>
  <c r="C141" i="2"/>
  <c r="D141" i="2" s="1"/>
  <c r="C140" i="2"/>
  <c r="D140" i="2" s="1"/>
  <c r="C139" i="2"/>
  <c r="D139" i="2" s="1"/>
  <c r="C138" i="2"/>
  <c r="D138" i="2" s="1"/>
  <c r="C137" i="2"/>
  <c r="D137" i="2" s="1"/>
  <c r="C136" i="2"/>
  <c r="D136" i="2" s="1"/>
  <c r="C135" i="2"/>
  <c r="D135" i="2" s="1"/>
  <c r="C134" i="2"/>
  <c r="D134" i="2" s="1"/>
  <c r="C133" i="2"/>
  <c r="D133" i="2" s="1"/>
  <c r="C132" i="2"/>
  <c r="D132" i="2" s="1"/>
  <c r="C131" i="2"/>
  <c r="D131" i="2" s="1"/>
  <c r="C130" i="2"/>
  <c r="D130" i="2" s="1"/>
  <c r="C129" i="2"/>
  <c r="D129" i="2" s="1"/>
  <c r="C128" i="2"/>
  <c r="D128" i="2" s="1"/>
  <c r="C127" i="2"/>
  <c r="D127" i="2" s="1"/>
  <c r="C126" i="2"/>
  <c r="D126" i="2" s="1"/>
  <c r="C125" i="2"/>
  <c r="D125" i="2" s="1"/>
  <c r="C124" i="2"/>
  <c r="D124" i="2" s="1"/>
  <c r="C123" i="2"/>
  <c r="D123" i="2" s="1"/>
  <c r="C122" i="2"/>
  <c r="D122" i="2" s="1"/>
  <c r="C121" i="2"/>
  <c r="D121" i="2" s="1"/>
  <c r="C120" i="2"/>
  <c r="D120" i="2" s="1"/>
  <c r="C119" i="2"/>
  <c r="D119" i="2" s="1"/>
  <c r="C118" i="2"/>
  <c r="D118" i="2" s="1"/>
  <c r="C117" i="2"/>
  <c r="D117" i="2" s="1"/>
  <c r="C116" i="2"/>
  <c r="D116" i="2" s="1"/>
  <c r="C115" i="2"/>
  <c r="D115" i="2" s="1"/>
  <c r="C114" i="2"/>
  <c r="D114" i="2" s="1"/>
  <c r="C113" i="2"/>
  <c r="D113" i="2" s="1"/>
  <c r="C112" i="2"/>
  <c r="D112" i="2" s="1"/>
  <c r="C111" i="2"/>
  <c r="D111" i="2" s="1"/>
  <c r="C110" i="2"/>
  <c r="D110" i="2" s="1"/>
  <c r="C109" i="2"/>
  <c r="D109" i="2" s="1"/>
  <c r="C108" i="2"/>
  <c r="D108" i="2" s="1"/>
  <c r="C107" i="2"/>
  <c r="D107" i="2" s="1"/>
  <c r="C106" i="2"/>
  <c r="D106" i="2" s="1"/>
  <c r="C105" i="2"/>
  <c r="D105" i="2" s="1"/>
  <c r="C104" i="2"/>
  <c r="D104" i="2" s="1"/>
  <c r="C103" i="2"/>
  <c r="D103" i="2" s="1"/>
  <c r="C102" i="2"/>
  <c r="D102" i="2" s="1"/>
  <c r="C101" i="2"/>
  <c r="D101" i="2" s="1"/>
  <c r="C100" i="2"/>
  <c r="D100" i="2" s="1"/>
  <c r="C99" i="2"/>
  <c r="D99" i="2" s="1"/>
  <c r="C98" i="2"/>
  <c r="D98" i="2" s="1"/>
  <c r="C97" i="2"/>
  <c r="D97" i="2" s="1"/>
  <c r="C96" i="2"/>
  <c r="D96" i="2" s="1"/>
  <c r="C95" i="2"/>
  <c r="D95" i="2" s="1"/>
  <c r="C94" i="2"/>
  <c r="D94" i="2" s="1"/>
  <c r="C93" i="2"/>
  <c r="D93" i="2" s="1"/>
  <c r="C92" i="2"/>
  <c r="D92" i="2" s="1"/>
  <c r="C91" i="2"/>
  <c r="D91" i="2" s="1"/>
  <c r="C90" i="2"/>
  <c r="D90" i="2" s="1"/>
  <c r="C89" i="2"/>
  <c r="D89" i="2" s="1"/>
  <c r="C88" i="2"/>
  <c r="D88" i="2" s="1"/>
  <c r="C87" i="2"/>
  <c r="D87" i="2" s="1"/>
  <c r="C86" i="2"/>
  <c r="D86" i="2" s="1"/>
  <c r="C85" i="2"/>
  <c r="D85" i="2" s="1"/>
  <c r="C84" i="2"/>
  <c r="D84" i="2" s="1"/>
  <c r="C83" i="2"/>
  <c r="D83" i="2" s="1"/>
  <c r="C82" i="2"/>
  <c r="D82" i="2" s="1"/>
  <c r="C81" i="2"/>
  <c r="D81" i="2" s="1"/>
  <c r="C80" i="2"/>
  <c r="D80" i="2" s="1"/>
  <c r="C79" i="2"/>
  <c r="D79" i="2" s="1"/>
  <c r="C78" i="2"/>
  <c r="D78" i="2" s="1"/>
  <c r="C77" i="2"/>
  <c r="D77" i="2" s="1"/>
  <c r="C76" i="2"/>
  <c r="D76" i="2" s="1"/>
  <c r="C75" i="2"/>
  <c r="D75" i="2" s="1"/>
  <c r="C74" i="2"/>
  <c r="D74" i="2" s="1"/>
  <c r="C73" i="2"/>
  <c r="D73" i="2" s="1"/>
  <c r="C72" i="2"/>
  <c r="D72" i="2" s="1"/>
  <c r="C71" i="2"/>
  <c r="D71" i="2" s="1"/>
  <c r="C70" i="2"/>
  <c r="D70" i="2" s="1"/>
  <c r="C69" i="2"/>
  <c r="D69" i="2" s="1"/>
  <c r="C68" i="2"/>
  <c r="D68" i="2" s="1"/>
  <c r="C67" i="2"/>
  <c r="D67" i="2" s="1"/>
  <c r="C66" i="2"/>
  <c r="D66" i="2" s="1"/>
  <c r="C65" i="2"/>
  <c r="D65" i="2" s="1"/>
  <c r="C64" i="2"/>
  <c r="D64" i="2" s="1"/>
  <c r="C63" i="2"/>
  <c r="D63" i="2" s="1"/>
  <c r="C62" i="2"/>
  <c r="D62" i="2" s="1"/>
  <c r="C61" i="2"/>
  <c r="D61" i="2" s="1"/>
  <c r="C60" i="2"/>
  <c r="D60" i="2" s="1"/>
  <c r="C59" i="2"/>
  <c r="D59" i="2" s="1"/>
  <c r="C58" i="2"/>
  <c r="D58" i="2" s="1"/>
  <c r="C57" i="2"/>
  <c r="D57" i="2" s="1"/>
  <c r="C56" i="2"/>
  <c r="D56" i="2" s="1"/>
  <c r="C55" i="2"/>
  <c r="D55" i="2" s="1"/>
  <c r="C54" i="2"/>
  <c r="D54" i="2" s="1"/>
  <c r="C53" i="2"/>
  <c r="D53" i="2" s="1"/>
  <c r="C52" i="2"/>
  <c r="D52" i="2" s="1"/>
  <c r="C51" i="2"/>
  <c r="D51" i="2" s="1"/>
  <c r="C50" i="2"/>
  <c r="D50" i="2" s="1"/>
  <c r="C49" i="2"/>
  <c r="D49" i="2" s="1"/>
  <c r="C48" i="2"/>
  <c r="D48" i="2" s="1"/>
  <c r="C47" i="2"/>
  <c r="D47" i="2" s="1"/>
  <c r="C46" i="2"/>
  <c r="D46" i="2" s="1"/>
  <c r="C45" i="2"/>
  <c r="D45" i="2" s="1"/>
  <c r="C44" i="2"/>
  <c r="D44" i="2" s="1"/>
  <c r="C43" i="2"/>
  <c r="D43" i="2" s="1"/>
  <c r="C42" i="2"/>
  <c r="D42" i="2" s="1"/>
  <c r="C41" i="2"/>
  <c r="D41" i="2" s="1"/>
  <c r="C40" i="2"/>
  <c r="D40" i="2" s="1"/>
  <c r="C39" i="2"/>
  <c r="D39" i="2" s="1"/>
  <c r="C38" i="2"/>
  <c r="D38" i="2" s="1"/>
  <c r="C37" i="2"/>
  <c r="D37" i="2" s="1"/>
  <c r="C36" i="2"/>
  <c r="D36" i="2" s="1"/>
  <c r="C35" i="2"/>
  <c r="D35" i="2" s="1"/>
  <c r="C34" i="2"/>
  <c r="D34" i="2" s="1"/>
  <c r="C33" i="2"/>
  <c r="D33" i="2" s="1"/>
  <c r="C32" i="2"/>
  <c r="D32" i="2" s="1"/>
  <c r="C31" i="2"/>
  <c r="D31" i="2" s="1"/>
  <c r="C30" i="2"/>
  <c r="D30" i="2" s="1"/>
  <c r="C29" i="2"/>
  <c r="D29" i="2" s="1"/>
  <c r="C28" i="2"/>
  <c r="D28" i="2" s="1"/>
  <c r="C27" i="2"/>
  <c r="D27" i="2" s="1"/>
  <c r="C26" i="2"/>
  <c r="D26" i="2" s="1"/>
  <c r="C25" i="2"/>
  <c r="D25" i="2" s="1"/>
  <c r="C24" i="2"/>
  <c r="D24" i="2" s="1"/>
  <c r="C23" i="2"/>
  <c r="D23" i="2" s="1"/>
  <c r="C22" i="2"/>
  <c r="D22" i="2" s="1"/>
  <c r="C21" i="2"/>
  <c r="D21" i="2" s="1"/>
  <c r="C20" i="2"/>
  <c r="D20" i="2" s="1"/>
  <c r="C19" i="2"/>
  <c r="D19" i="2" s="1"/>
  <c r="C18" i="2"/>
  <c r="D18" i="2" s="1"/>
  <c r="C17" i="2"/>
  <c r="D17" i="2" s="1"/>
  <c r="C16" i="2"/>
  <c r="D16" i="2" s="1"/>
  <c r="C15" i="2"/>
  <c r="D15" i="2" s="1"/>
  <c r="C14" i="2"/>
  <c r="D14" i="2" s="1"/>
  <c r="C6" i="2" l="1"/>
  <c r="D6" i="2" s="1"/>
  <c r="C12" i="2"/>
  <c r="D12" i="2" s="1"/>
  <c r="C11" i="2"/>
  <c r="D11" i="2" s="1"/>
  <c r="C7" i="2"/>
  <c r="D7" i="2" s="1"/>
  <c r="C8" i="2"/>
  <c r="D8" i="2" s="1"/>
  <c r="C9" i="2"/>
  <c r="D9" i="2" s="1"/>
  <c r="C10" i="2"/>
  <c r="D10" i="2" s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B17" i="3"/>
  <c r="B16" i="3"/>
  <c r="B15" i="3"/>
  <c r="B14" i="3"/>
  <c r="B13" i="3"/>
  <c r="B12" i="3"/>
  <c r="B11" i="3"/>
  <c r="B10" i="3"/>
  <c r="B9" i="3"/>
  <c r="B8" i="3"/>
  <c r="B7" i="3"/>
  <c r="B6" i="3"/>
  <c r="B155" i="8" l="1"/>
  <c r="B154" i="8"/>
  <c r="B153" i="8"/>
  <c r="B152" i="8"/>
  <c r="B151" i="8"/>
  <c r="B150" i="8"/>
  <c r="B149" i="8"/>
  <c r="B148" i="8"/>
  <c r="B147" i="8"/>
  <c r="B146" i="8"/>
  <c r="B145" i="8"/>
  <c r="B144" i="8"/>
  <c r="B143" i="8"/>
  <c r="B142" i="8"/>
  <c r="B141" i="8"/>
  <c r="B140" i="8"/>
  <c r="B139" i="8"/>
  <c r="B138" i="8"/>
  <c r="B137" i="8"/>
  <c r="B136" i="8"/>
  <c r="B135" i="8"/>
  <c r="B134" i="8"/>
  <c r="B133" i="8"/>
  <c r="B132" i="8"/>
  <c r="B131" i="8"/>
  <c r="B130" i="8"/>
  <c r="B129" i="8"/>
  <c r="B128" i="8"/>
  <c r="B127" i="8"/>
  <c r="B126" i="8"/>
  <c r="B125" i="8"/>
  <c r="B124" i="8"/>
  <c r="B123" i="8"/>
  <c r="B122" i="8"/>
  <c r="B121" i="8"/>
  <c r="B120" i="8"/>
  <c r="B119" i="8"/>
  <c r="B118" i="8"/>
  <c r="B117" i="8"/>
  <c r="B116" i="8"/>
  <c r="B115" i="8"/>
  <c r="B114" i="8"/>
  <c r="B113" i="8"/>
  <c r="B112" i="8"/>
  <c r="B111" i="8"/>
  <c r="B110" i="8"/>
  <c r="B109" i="8"/>
  <c r="B108" i="8"/>
  <c r="B107" i="8"/>
  <c r="B106" i="8"/>
  <c r="B105" i="8"/>
  <c r="B104" i="8"/>
  <c r="B103" i="8"/>
  <c r="B102" i="8"/>
  <c r="B101" i="8"/>
  <c r="B100" i="8"/>
  <c r="B99" i="8"/>
  <c r="B98" i="8"/>
  <c r="B97" i="8"/>
  <c r="B96" i="8"/>
  <c r="B95" i="8"/>
  <c r="B94" i="8"/>
  <c r="B93" i="8"/>
  <c r="B92" i="8"/>
  <c r="B91" i="8"/>
  <c r="B90" i="8"/>
  <c r="B89" i="8"/>
  <c r="B88" i="8"/>
  <c r="B87" i="8"/>
  <c r="B86" i="8"/>
  <c r="B85" i="8"/>
  <c r="B84" i="8"/>
  <c r="B83" i="8"/>
  <c r="B82" i="8"/>
  <c r="B81" i="8"/>
  <c r="B80" i="8"/>
  <c r="B79" i="8"/>
  <c r="B78" i="8"/>
  <c r="B77" i="8"/>
  <c r="B76" i="8"/>
  <c r="B75" i="8"/>
  <c r="B74" i="8"/>
  <c r="B73" i="8"/>
  <c r="B72" i="8"/>
  <c r="B71" i="8"/>
  <c r="B70" i="8"/>
  <c r="B69" i="8"/>
  <c r="B68" i="8"/>
  <c r="B67" i="8"/>
  <c r="B66" i="8"/>
  <c r="B65" i="8"/>
  <c r="B64" i="8"/>
  <c r="B63" i="8"/>
  <c r="B62" i="8"/>
  <c r="B61" i="8"/>
  <c r="B60" i="8"/>
  <c r="B59" i="8"/>
  <c r="B58" i="8"/>
  <c r="B57" i="8"/>
  <c r="B56" i="8"/>
  <c r="B55" i="8"/>
  <c r="B54" i="8"/>
  <c r="B53" i="8"/>
  <c r="B52" i="8"/>
  <c r="B51" i="8"/>
  <c r="B50" i="8"/>
  <c r="B49" i="8"/>
  <c r="B48" i="8"/>
  <c r="B47" i="8"/>
  <c r="B46" i="8"/>
  <c r="B45" i="8"/>
  <c r="B44" i="8"/>
  <c r="B43" i="8"/>
  <c r="B42" i="8"/>
  <c r="B41" i="8"/>
  <c r="B40" i="8"/>
  <c r="B39" i="8"/>
  <c r="B38" i="8"/>
  <c r="B37" i="8"/>
  <c r="B36" i="8"/>
  <c r="B35" i="8"/>
  <c r="B34" i="8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6" i="8"/>
  <c r="C194" i="1"/>
  <c r="C195" i="1"/>
  <c r="C196" i="1"/>
  <c r="C197" i="1"/>
  <c r="C198" i="1"/>
  <c r="C199" i="1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7" i="3"/>
  <c r="A8" i="3"/>
  <c r="A9" i="3"/>
  <c r="A10" i="3"/>
  <c r="A11" i="3"/>
  <c r="A12" i="3"/>
  <c r="A13" i="3"/>
  <c r="A6" i="3"/>
  <c r="C1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D7" i="3" l="1"/>
  <c r="D108" i="3"/>
  <c r="D60" i="3"/>
  <c r="D6" i="3"/>
  <c r="D155" i="3"/>
  <c r="D147" i="3"/>
  <c r="D139" i="3"/>
  <c r="D131" i="3"/>
  <c r="D123" i="3"/>
  <c r="D115" i="3"/>
  <c r="D107" i="3"/>
  <c r="D99" i="3"/>
  <c r="D91" i="3"/>
  <c r="D83" i="3"/>
  <c r="D75" i="3"/>
  <c r="D67" i="3"/>
  <c r="D59" i="3"/>
  <c r="D51" i="3"/>
  <c r="D43" i="3"/>
  <c r="D35" i="3"/>
  <c r="D27" i="3"/>
  <c r="D19" i="3"/>
  <c r="D148" i="3"/>
  <c r="D100" i="3"/>
  <c r="D36" i="3"/>
  <c r="D13" i="3"/>
  <c r="D154" i="3"/>
  <c r="D146" i="3"/>
  <c r="D138" i="3"/>
  <c r="D130" i="3"/>
  <c r="D122" i="3"/>
  <c r="D114" i="3"/>
  <c r="D106" i="3"/>
  <c r="D98" i="3"/>
  <c r="D90" i="3"/>
  <c r="D82" i="3"/>
  <c r="D74" i="3"/>
  <c r="D66" i="3"/>
  <c r="D58" i="3"/>
  <c r="D50" i="3"/>
  <c r="D42" i="3"/>
  <c r="D34" i="3"/>
  <c r="D26" i="3"/>
  <c r="D18" i="3"/>
  <c r="D132" i="3"/>
  <c r="D92" i="3"/>
  <c r="D52" i="3"/>
  <c r="D12" i="3"/>
  <c r="D153" i="3"/>
  <c r="D145" i="3"/>
  <c r="D137" i="3"/>
  <c r="D129" i="3"/>
  <c r="D121" i="3"/>
  <c r="D113" i="3"/>
  <c r="D105" i="3"/>
  <c r="D97" i="3"/>
  <c r="D89" i="3"/>
  <c r="D81" i="3"/>
  <c r="D73" i="3"/>
  <c r="D65" i="3"/>
  <c r="D57" i="3"/>
  <c r="D49" i="3"/>
  <c r="D41" i="3"/>
  <c r="D33" i="3"/>
  <c r="D25" i="3"/>
  <c r="D17" i="3"/>
  <c r="D124" i="3"/>
  <c r="D76" i="3"/>
  <c r="D28" i="3"/>
  <c r="D152" i="3"/>
  <c r="D144" i="3"/>
  <c r="D136" i="3"/>
  <c r="D128" i="3"/>
  <c r="D120" i="3"/>
  <c r="D112" i="3"/>
  <c r="D104" i="3"/>
  <c r="D96" i="3"/>
  <c r="D88" i="3"/>
  <c r="D80" i="3"/>
  <c r="D72" i="3"/>
  <c r="D64" i="3"/>
  <c r="D56" i="3"/>
  <c r="D48" i="3"/>
  <c r="D40" i="3"/>
  <c r="D32" i="3"/>
  <c r="D24" i="3"/>
  <c r="D16" i="3"/>
  <c r="D151" i="3"/>
  <c r="D127" i="3"/>
  <c r="D103" i="3"/>
  <c r="D79" i="3"/>
  <c r="D55" i="3"/>
  <c r="D15" i="3"/>
  <c r="D140" i="3"/>
  <c r="D84" i="3"/>
  <c r="D44" i="3"/>
  <c r="D10" i="3"/>
  <c r="D135" i="3"/>
  <c r="D111" i="3"/>
  <c r="D87" i="3"/>
  <c r="D63" i="3"/>
  <c r="D39" i="3"/>
  <c r="D23" i="3"/>
  <c r="D150" i="3"/>
  <c r="D134" i="3"/>
  <c r="D118" i="3"/>
  <c r="D102" i="3"/>
  <c r="D86" i="3"/>
  <c r="D70" i="3"/>
  <c r="D54" i="3"/>
  <c r="D38" i="3"/>
  <c r="D30" i="3"/>
  <c r="D14" i="3"/>
  <c r="D116" i="3"/>
  <c r="D68" i="3"/>
  <c r="D20" i="3"/>
  <c r="D11" i="3"/>
  <c r="D143" i="3"/>
  <c r="D119" i="3"/>
  <c r="D95" i="3"/>
  <c r="D71" i="3"/>
  <c r="D47" i="3"/>
  <c r="D31" i="3"/>
  <c r="D9" i="3"/>
  <c r="D142" i="3"/>
  <c r="D126" i="3"/>
  <c r="D110" i="3"/>
  <c r="D94" i="3"/>
  <c r="D78" i="3"/>
  <c r="D62" i="3"/>
  <c r="D46" i="3"/>
  <c r="D22" i="3"/>
  <c r="D8" i="3"/>
  <c r="E8" i="3"/>
  <c r="D149" i="3"/>
  <c r="E149" i="3"/>
  <c r="D141" i="3"/>
  <c r="E141" i="3"/>
  <c r="D133" i="3"/>
  <c r="E133" i="3"/>
  <c r="D125" i="3"/>
  <c r="E125" i="3"/>
  <c r="D117" i="3"/>
  <c r="E117" i="3"/>
  <c r="D109" i="3"/>
  <c r="E109" i="3"/>
  <c r="D101" i="3"/>
  <c r="E101" i="3"/>
  <c r="D93" i="3"/>
  <c r="E93" i="3"/>
  <c r="D85" i="3"/>
  <c r="E85" i="3"/>
  <c r="D77" i="3"/>
  <c r="E77" i="3"/>
  <c r="D69" i="3"/>
  <c r="E69" i="3"/>
  <c r="D61" i="3"/>
  <c r="E61" i="3"/>
  <c r="D53" i="3"/>
  <c r="E53" i="3"/>
  <c r="D45" i="3"/>
  <c r="E45" i="3"/>
  <c r="D37" i="3"/>
  <c r="E37" i="3"/>
  <c r="D29" i="3"/>
  <c r="E29" i="3"/>
  <c r="D21" i="3"/>
  <c r="E21" i="3"/>
  <c r="E6" i="3"/>
  <c r="E154" i="3"/>
  <c r="E152" i="3"/>
  <c r="E150" i="3"/>
  <c r="E148" i="3"/>
  <c r="E146" i="3"/>
  <c r="E144" i="3"/>
  <c r="E142" i="3"/>
  <c r="E140" i="3"/>
  <c r="E138" i="3"/>
  <c r="E136" i="3"/>
  <c r="E134" i="3"/>
  <c r="E132" i="3"/>
  <c r="E130" i="3"/>
  <c r="E128" i="3"/>
  <c r="E126" i="3"/>
  <c r="E124" i="3"/>
  <c r="E122" i="3"/>
  <c r="E120" i="3"/>
  <c r="E118" i="3"/>
  <c r="E116" i="3"/>
  <c r="E114" i="3"/>
  <c r="E112" i="3"/>
  <c r="E110" i="3"/>
  <c r="E108" i="3"/>
  <c r="E106" i="3"/>
  <c r="E104" i="3"/>
  <c r="E102" i="3"/>
  <c r="E100" i="3"/>
  <c r="E98" i="3"/>
  <c r="E96" i="3"/>
  <c r="E94" i="3"/>
  <c r="E92" i="3"/>
  <c r="E90" i="3"/>
  <c r="E88" i="3"/>
  <c r="E86" i="3"/>
  <c r="E84" i="3"/>
  <c r="E82" i="3"/>
  <c r="E80" i="3"/>
  <c r="E78" i="3"/>
  <c r="E76" i="3"/>
  <c r="E74" i="3"/>
  <c r="E72" i="3"/>
  <c r="E70" i="3"/>
  <c r="E68" i="3"/>
  <c r="E66" i="3"/>
  <c r="E64" i="3"/>
  <c r="E62" i="3"/>
  <c r="E60" i="3"/>
  <c r="E58" i="3"/>
  <c r="E56" i="3"/>
  <c r="E54" i="3"/>
  <c r="E52" i="3"/>
  <c r="E50" i="3"/>
  <c r="E48" i="3"/>
  <c r="E46" i="3"/>
  <c r="E44" i="3"/>
  <c r="E42" i="3"/>
  <c r="E40" i="3"/>
  <c r="E38" i="3"/>
  <c r="E36" i="3"/>
  <c r="E34" i="3"/>
  <c r="E32" i="3"/>
  <c r="E30" i="3"/>
  <c r="E28" i="3"/>
  <c r="E26" i="3"/>
  <c r="E24" i="3"/>
  <c r="E22" i="3"/>
  <c r="E20" i="3"/>
  <c r="E18" i="3"/>
  <c r="E16" i="3"/>
  <c r="F16" i="3" s="1"/>
  <c r="M16" i="3" s="1"/>
  <c r="E14" i="3"/>
  <c r="E12" i="3"/>
  <c r="E10" i="3"/>
  <c r="E155" i="3"/>
  <c r="E153" i="3"/>
  <c r="E151" i="3"/>
  <c r="E147" i="3"/>
  <c r="E145" i="3"/>
  <c r="E143" i="3"/>
  <c r="E139" i="3"/>
  <c r="E137" i="3"/>
  <c r="E135" i="3"/>
  <c r="E131" i="3"/>
  <c r="E129" i="3"/>
  <c r="E127" i="3"/>
  <c r="E123" i="3"/>
  <c r="E121" i="3"/>
  <c r="E119" i="3"/>
  <c r="E115" i="3"/>
  <c r="F115" i="3" s="1"/>
  <c r="M115" i="3" s="1"/>
  <c r="E113" i="3"/>
  <c r="E111" i="3"/>
  <c r="E107" i="3"/>
  <c r="E105" i="3"/>
  <c r="E103" i="3"/>
  <c r="E99" i="3"/>
  <c r="E97" i="3"/>
  <c r="E95" i="3"/>
  <c r="E91" i="3"/>
  <c r="E89" i="3"/>
  <c r="E87" i="3"/>
  <c r="E83" i="3"/>
  <c r="F83" i="3" s="1"/>
  <c r="M83" i="3" s="1"/>
  <c r="E81" i="3"/>
  <c r="E79" i="3"/>
  <c r="E75" i="3"/>
  <c r="E73" i="3"/>
  <c r="E71" i="3"/>
  <c r="E67" i="3"/>
  <c r="E65" i="3"/>
  <c r="E63" i="3"/>
  <c r="E59" i="3"/>
  <c r="E57" i="3"/>
  <c r="E55" i="3"/>
  <c r="E51" i="3"/>
  <c r="F51" i="3" s="1"/>
  <c r="M51" i="3" s="1"/>
  <c r="E49" i="3"/>
  <c r="E47" i="3"/>
  <c r="E43" i="3"/>
  <c r="E41" i="3"/>
  <c r="E39" i="3"/>
  <c r="E35" i="3"/>
  <c r="E33" i="3"/>
  <c r="E31" i="3"/>
  <c r="E27" i="3"/>
  <c r="E25" i="3"/>
  <c r="E23" i="3"/>
  <c r="E19" i="3"/>
  <c r="E17" i="3"/>
  <c r="E15" i="3"/>
  <c r="E13" i="3"/>
  <c r="E11" i="3"/>
  <c r="E9" i="3"/>
  <c r="E7" i="3"/>
  <c r="F132" i="3" l="1"/>
  <c r="M132" i="3" s="1"/>
  <c r="F6" i="3"/>
  <c r="M6" i="3" s="1"/>
  <c r="F86" i="3"/>
  <c r="M86" i="3" s="1"/>
  <c r="I16" i="3"/>
  <c r="I83" i="3"/>
  <c r="I51" i="3"/>
  <c r="I115" i="3"/>
  <c r="F144" i="3"/>
  <c r="M144" i="3" s="1"/>
  <c r="F80" i="3"/>
  <c r="M80" i="3" s="1"/>
  <c r="F147" i="3"/>
  <c r="M147" i="3" s="1"/>
  <c r="F43" i="3"/>
  <c r="M43" i="3" s="1"/>
  <c r="F107" i="3"/>
  <c r="M107" i="3" s="1"/>
  <c r="F60" i="3"/>
  <c r="M60" i="3" s="1"/>
  <c r="F59" i="3"/>
  <c r="M59" i="3" s="1"/>
  <c r="F123" i="3"/>
  <c r="M123" i="3" s="1"/>
  <c r="F36" i="3"/>
  <c r="M36" i="3" s="1"/>
  <c r="F7" i="3"/>
  <c r="M7" i="3" s="1"/>
  <c r="F35" i="3"/>
  <c r="M35" i="3" s="1"/>
  <c r="F99" i="3"/>
  <c r="M99" i="3" s="1"/>
  <c r="F130" i="3"/>
  <c r="M130" i="3" s="1"/>
  <c r="F81" i="3"/>
  <c r="M81" i="3" s="1"/>
  <c r="F145" i="3"/>
  <c r="M145" i="3" s="1"/>
  <c r="F56" i="3"/>
  <c r="M56" i="3" s="1"/>
  <c r="F120" i="3"/>
  <c r="M120" i="3" s="1"/>
  <c r="F13" i="3"/>
  <c r="M13" i="3" s="1"/>
  <c r="F108" i="3"/>
  <c r="M108" i="3" s="1"/>
  <c r="F135" i="3"/>
  <c r="M135" i="3" s="1"/>
  <c r="F27" i="3"/>
  <c r="M27" i="3" s="1"/>
  <c r="F91" i="3"/>
  <c r="M91" i="3" s="1"/>
  <c r="F155" i="3"/>
  <c r="M155" i="3" s="1"/>
  <c r="F74" i="3"/>
  <c r="M74" i="3" s="1"/>
  <c r="L83" i="3"/>
  <c r="L16" i="3"/>
  <c r="L51" i="3"/>
  <c r="L115" i="3"/>
  <c r="F63" i="3"/>
  <c r="M63" i="3" s="1"/>
  <c r="F42" i="3"/>
  <c r="M42" i="3" s="1"/>
  <c r="F106" i="3"/>
  <c r="M106" i="3" s="1"/>
  <c r="F30" i="3"/>
  <c r="M30" i="3" s="1"/>
  <c r="F19" i="3"/>
  <c r="M19" i="3" s="1"/>
  <c r="F66" i="3"/>
  <c r="M66" i="3" s="1"/>
  <c r="F22" i="3"/>
  <c r="M22" i="3" s="1"/>
  <c r="F76" i="3"/>
  <c r="M76" i="3" s="1"/>
  <c r="F82" i="3"/>
  <c r="M82" i="3" s="1"/>
  <c r="F127" i="3"/>
  <c r="M127" i="3" s="1"/>
  <c r="F18" i="3"/>
  <c r="M18" i="3" s="1"/>
  <c r="F146" i="3"/>
  <c r="M146" i="3" s="1"/>
  <c r="F65" i="3"/>
  <c r="M65" i="3" s="1"/>
  <c r="F129" i="3"/>
  <c r="M129" i="3" s="1"/>
  <c r="F104" i="3"/>
  <c r="M104" i="3" s="1"/>
  <c r="F64" i="3"/>
  <c r="M64" i="3" s="1"/>
  <c r="F128" i="3"/>
  <c r="M128" i="3" s="1"/>
  <c r="F25" i="3"/>
  <c r="M25" i="3" s="1"/>
  <c r="F89" i="3"/>
  <c r="M89" i="3" s="1"/>
  <c r="F153" i="3"/>
  <c r="M153" i="3" s="1"/>
  <c r="F17" i="3"/>
  <c r="M17" i="3" s="1"/>
  <c r="F87" i="3"/>
  <c r="M87" i="3" s="1"/>
  <c r="F40" i="3"/>
  <c r="M40" i="3" s="1"/>
  <c r="F55" i="3"/>
  <c r="M55" i="3" s="1"/>
  <c r="K16" i="3"/>
  <c r="K83" i="3"/>
  <c r="K51" i="3"/>
  <c r="K115" i="3"/>
  <c r="F32" i="3"/>
  <c r="M32" i="3" s="1"/>
  <c r="F96" i="3"/>
  <c r="M96" i="3" s="1"/>
  <c r="F71" i="3"/>
  <c r="M71" i="3" s="1"/>
  <c r="F10" i="3"/>
  <c r="M10" i="3" s="1"/>
  <c r="F58" i="3"/>
  <c r="M58" i="3" s="1"/>
  <c r="F28" i="3"/>
  <c r="M28" i="3" s="1"/>
  <c r="F15" i="3"/>
  <c r="M15" i="3" s="1"/>
  <c r="F57" i="3"/>
  <c r="M57" i="3" s="1"/>
  <c r="F121" i="3"/>
  <c r="M121" i="3" s="1"/>
  <c r="F14" i="3"/>
  <c r="M14" i="3" s="1"/>
  <c r="F142" i="3"/>
  <c r="M142" i="3" s="1"/>
  <c r="F138" i="3"/>
  <c r="M138" i="3" s="1"/>
  <c r="F9" i="3"/>
  <c r="M9" i="3" s="1"/>
  <c r="F94" i="3"/>
  <c r="M94" i="3" s="1"/>
  <c r="F137" i="3"/>
  <c r="M137" i="3" s="1"/>
  <c r="F48" i="3"/>
  <c r="M48" i="3" s="1"/>
  <c r="F73" i="3"/>
  <c r="M73" i="3" s="1"/>
  <c r="F26" i="3"/>
  <c r="M26" i="3" s="1"/>
  <c r="F90" i="3"/>
  <c r="M90" i="3" s="1"/>
  <c r="F103" i="3"/>
  <c r="M103" i="3" s="1"/>
  <c r="F34" i="3"/>
  <c r="M34" i="3" s="1"/>
  <c r="F98" i="3"/>
  <c r="M98" i="3" s="1"/>
  <c r="F79" i="3"/>
  <c r="M79" i="3" s="1"/>
  <c r="F154" i="3"/>
  <c r="M154" i="3" s="1"/>
  <c r="F112" i="3"/>
  <c r="M112" i="3" s="1"/>
  <c r="F41" i="3"/>
  <c r="M41" i="3" s="1"/>
  <c r="F105" i="3"/>
  <c r="M105" i="3" s="1"/>
  <c r="F23" i="3"/>
  <c r="M23" i="3" s="1"/>
  <c r="F52" i="3"/>
  <c r="M52" i="3" s="1"/>
  <c r="F148" i="3"/>
  <c r="M148" i="3" s="1"/>
  <c r="F122" i="3"/>
  <c r="M122" i="3" s="1"/>
  <c r="F75" i="3"/>
  <c r="M75" i="3" s="1"/>
  <c r="F139" i="3"/>
  <c r="M139" i="3" s="1"/>
  <c r="F49" i="3"/>
  <c r="M49" i="3" s="1"/>
  <c r="F113" i="3"/>
  <c r="M113" i="3" s="1"/>
  <c r="F143" i="3"/>
  <c r="M143" i="3" s="1"/>
  <c r="F110" i="3"/>
  <c r="M110" i="3" s="1"/>
  <c r="F92" i="3"/>
  <c r="M92" i="3" s="1"/>
  <c r="F140" i="3"/>
  <c r="M140" i="3" s="1"/>
  <c r="F78" i="3"/>
  <c r="M78" i="3" s="1"/>
  <c r="F46" i="3"/>
  <c r="M46" i="3" s="1"/>
  <c r="F62" i="3"/>
  <c r="M62" i="3" s="1"/>
  <c r="F116" i="3"/>
  <c r="M116" i="3" s="1"/>
  <c r="F68" i="3"/>
  <c r="M68" i="3" s="1"/>
  <c r="F84" i="3"/>
  <c r="M84" i="3" s="1"/>
  <c r="F47" i="3"/>
  <c r="M47" i="3" s="1"/>
  <c r="F67" i="3"/>
  <c r="M67" i="3" s="1"/>
  <c r="F111" i="3"/>
  <c r="M111" i="3" s="1"/>
  <c r="F131" i="3"/>
  <c r="M131" i="3" s="1"/>
  <c r="F38" i="3"/>
  <c r="M38" i="3" s="1"/>
  <c r="F118" i="3"/>
  <c r="M118" i="3" s="1"/>
  <c r="F33" i="3"/>
  <c r="M33" i="3" s="1"/>
  <c r="F97" i="3"/>
  <c r="M97" i="3" s="1"/>
  <c r="F119" i="3"/>
  <c r="M119" i="3" s="1"/>
  <c r="F12" i="3"/>
  <c r="M12" i="3" s="1"/>
  <c r="F124" i="3"/>
  <c r="M124" i="3" s="1"/>
  <c r="F45" i="3"/>
  <c r="M45" i="3" s="1"/>
  <c r="F77" i="3"/>
  <c r="M77" i="3" s="1"/>
  <c r="F109" i="3"/>
  <c r="M109" i="3" s="1"/>
  <c r="F50" i="3"/>
  <c r="M50" i="3" s="1"/>
  <c r="F114" i="3"/>
  <c r="M114" i="3" s="1"/>
  <c r="F151" i="3"/>
  <c r="M151" i="3" s="1"/>
  <c r="F20" i="3"/>
  <c r="M20" i="3" s="1"/>
  <c r="F100" i="3"/>
  <c r="M100" i="3" s="1"/>
  <c r="F72" i="3"/>
  <c r="M72" i="3" s="1"/>
  <c r="F136" i="3"/>
  <c r="M136" i="3" s="1"/>
  <c r="F44" i="3"/>
  <c r="M44" i="3" s="1"/>
  <c r="F126" i="3"/>
  <c r="M126" i="3" s="1"/>
  <c r="F39" i="3"/>
  <c r="M39" i="3" s="1"/>
  <c r="F21" i="3"/>
  <c r="M21" i="3" s="1"/>
  <c r="F53" i="3"/>
  <c r="M53" i="3" s="1"/>
  <c r="F85" i="3"/>
  <c r="M85" i="3" s="1"/>
  <c r="F54" i="3"/>
  <c r="M54" i="3" s="1"/>
  <c r="F70" i="3"/>
  <c r="M70" i="3" s="1"/>
  <c r="F102" i="3"/>
  <c r="M102" i="3" s="1"/>
  <c r="F134" i="3"/>
  <c r="M134" i="3" s="1"/>
  <c r="F150" i="3"/>
  <c r="M150" i="3" s="1"/>
  <c r="F24" i="3"/>
  <c r="M24" i="3" s="1"/>
  <c r="F152" i="3"/>
  <c r="M152" i="3" s="1"/>
  <c r="F88" i="3"/>
  <c r="M88" i="3" s="1"/>
  <c r="F11" i="3"/>
  <c r="M11" i="3" s="1"/>
  <c r="F31" i="3"/>
  <c r="M31" i="3" s="1"/>
  <c r="F95" i="3"/>
  <c r="M95" i="3" s="1"/>
  <c r="F141" i="3"/>
  <c r="M141" i="3" s="1"/>
  <c r="F37" i="3"/>
  <c r="M37" i="3" s="1"/>
  <c r="F69" i="3"/>
  <c r="M69" i="3" s="1"/>
  <c r="F101" i="3"/>
  <c r="M101" i="3" s="1"/>
  <c r="F133" i="3"/>
  <c r="M133" i="3" s="1"/>
  <c r="F117" i="3"/>
  <c r="M117" i="3" s="1"/>
  <c r="F149" i="3"/>
  <c r="M149" i="3" s="1"/>
  <c r="F29" i="3"/>
  <c r="M29" i="3" s="1"/>
  <c r="F61" i="3"/>
  <c r="M61" i="3" s="1"/>
  <c r="F93" i="3"/>
  <c r="M93" i="3" s="1"/>
  <c r="F125" i="3"/>
  <c r="M125" i="3" s="1"/>
  <c r="F8" i="3"/>
  <c r="M8" i="3" s="1"/>
  <c r="K8" i="3" s="1"/>
  <c r="K144" i="3" l="1"/>
  <c r="I13" i="3"/>
  <c r="K86" i="3"/>
  <c r="I132" i="3"/>
  <c r="L132" i="3"/>
  <c r="K132" i="3"/>
  <c r="L86" i="3"/>
  <c r="I86" i="3"/>
  <c r="L144" i="3"/>
  <c r="I117" i="3"/>
  <c r="I45" i="3"/>
  <c r="I73" i="3"/>
  <c r="I64" i="3"/>
  <c r="I63" i="3"/>
  <c r="I85" i="3"/>
  <c r="I124" i="3"/>
  <c r="I75" i="3"/>
  <c r="I154" i="3"/>
  <c r="I57" i="3"/>
  <c r="I104" i="3"/>
  <c r="I155" i="3"/>
  <c r="I101" i="3"/>
  <c r="I20" i="3"/>
  <c r="I140" i="3"/>
  <c r="I87" i="3"/>
  <c r="I66" i="3"/>
  <c r="I91" i="3"/>
  <c r="I24" i="3"/>
  <c r="I151" i="3"/>
  <c r="I47" i="3"/>
  <c r="I98" i="3"/>
  <c r="I65" i="3"/>
  <c r="I19" i="3"/>
  <c r="I37" i="3"/>
  <c r="I114" i="3"/>
  <c r="I110" i="3"/>
  <c r="I34" i="3"/>
  <c r="I146" i="3"/>
  <c r="I30" i="3"/>
  <c r="I135" i="3"/>
  <c r="I141" i="3"/>
  <c r="I134" i="3"/>
  <c r="I126" i="3"/>
  <c r="I50" i="3"/>
  <c r="I33" i="3"/>
  <c r="I68" i="3"/>
  <c r="I143" i="3"/>
  <c r="I23" i="3"/>
  <c r="I103" i="3"/>
  <c r="I138" i="3"/>
  <c r="I10" i="3"/>
  <c r="I89" i="3"/>
  <c r="I18" i="3"/>
  <c r="I106" i="3"/>
  <c r="I108" i="3"/>
  <c r="I35" i="3"/>
  <c r="I147" i="3"/>
  <c r="I72" i="3"/>
  <c r="I46" i="3"/>
  <c r="I121" i="3"/>
  <c r="I76" i="3"/>
  <c r="I74" i="3"/>
  <c r="I133" i="3"/>
  <c r="I100" i="3"/>
  <c r="I111" i="3"/>
  <c r="I48" i="3"/>
  <c r="I8" i="3"/>
  <c r="I53" i="3"/>
  <c r="I12" i="3"/>
  <c r="I122" i="3"/>
  <c r="I137" i="3"/>
  <c r="I60" i="3"/>
  <c r="I69" i="3"/>
  <c r="I21" i="3"/>
  <c r="I119" i="3"/>
  <c r="I148" i="3"/>
  <c r="I94" i="3"/>
  <c r="I28" i="3"/>
  <c r="I17" i="3"/>
  <c r="I27" i="3"/>
  <c r="I130" i="3"/>
  <c r="I107" i="3"/>
  <c r="I93" i="3"/>
  <c r="I39" i="3"/>
  <c r="I84" i="3"/>
  <c r="I52" i="3"/>
  <c r="I9" i="3"/>
  <c r="I58" i="3"/>
  <c r="I153" i="3"/>
  <c r="I99" i="3"/>
  <c r="I43" i="3"/>
  <c r="I61" i="3"/>
  <c r="I29" i="3"/>
  <c r="I95" i="3"/>
  <c r="I102" i="3"/>
  <c r="I44" i="3"/>
  <c r="I109" i="3"/>
  <c r="I118" i="3"/>
  <c r="I116" i="3"/>
  <c r="I113" i="3"/>
  <c r="I105" i="3"/>
  <c r="I90" i="3"/>
  <c r="I142" i="3"/>
  <c r="I71" i="3"/>
  <c r="I25" i="3"/>
  <c r="I127" i="3"/>
  <c r="I42" i="3"/>
  <c r="I7" i="3"/>
  <c r="I80" i="3"/>
  <c r="I11" i="3"/>
  <c r="I131" i="3"/>
  <c r="I32" i="3"/>
  <c r="I123" i="3"/>
  <c r="I88" i="3"/>
  <c r="I78" i="3"/>
  <c r="I22" i="3"/>
  <c r="I145" i="3"/>
  <c r="I59" i="3"/>
  <c r="I152" i="3"/>
  <c r="I67" i="3"/>
  <c r="I79" i="3"/>
  <c r="I15" i="3"/>
  <c r="I129" i="3"/>
  <c r="I81" i="3"/>
  <c r="I125" i="3"/>
  <c r="I92" i="3"/>
  <c r="I150" i="3"/>
  <c r="I97" i="3"/>
  <c r="I149" i="3"/>
  <c r="I31" i="3"/>
  <c r="I70" i="3"/>
  <c r="I136" i="3"/>
  <c r="I77" i="3"/>
  <c r="I38" i="3"/>
  <c r="I62" i="3"/>
  <c r="I49" i="3"/>
  <c r="I41" i="3"/>
  <c r="I26" i="3"/>
  <c r="I14" i="3"/>
  <c r="I96" i="3"/>
  <c r="I128" i="3"/>
  <c r="I82" i="3"/>
  <c r="I120" i="3"/>
  <c r="I36" i="3"/>
  <c r="I144" i="3"/>
  <c r="I54" i="3"/>
  <c r="I112" i="3"/>
  <c r="I55" i="3"/>
  <c r="I40" i="3"/>
  <c r="I139" i="3"/>
  <c r="I56" i="3"/>
  <c r="I6" i="3"/>
  <c r="K80" i="3"/>
  <c r="L80" i="3"/>
  <c r="K123" i="3"/>
  <c r="K59" i="3"/>
  <c r="K60" i="3"/>
  <c r="K30" i="3"/>
  <c r="K107" i="3"/>
  <c r="L7" i="3"/>
  <c r="L36" i="3"/>
  <c r="L43" i="3"/>
  <c r="L35" i="3"/>
  <c r="L147" i="3"/>
  <c r="K147" i="3"/>
  <c r="L60" i="3"/>
  <c r="L107" i="3"/>
  <c r="K43" i="3"/>
  <c r="L59" i="3"/>
  <c r="K36" i="3"/>
  <c r="K35" i="3"/>
  <c r="K7" i="3"/>
  <c r="L123" i="3"/>
  <c r="K120" i="3"/>
  <c r="L56" i="3"/>
  <c r="K19" i="3"/>
  <c r="K155" i="3"/>
  <c r="K81" i="3"/>
  <c r="K13" i="3"/>
  <c r="L99" i="3"/>
  <c r="L108" i="3"/>
  <c r="K135" i="3"/>
  <c r="K99" i="3"/>
  <c r="L120" i="3"/>
  <c r="L130" i="3"/>
  <c r="K130" i="3"/>
  <c r="L13" i="3"/>
  <c r="L74" i="3"/>
  <c r="L145" i="3"/>
  <c r="K56" i="3"/>
  <c r="K145" i="3"/>
  <c r="L155" i="3"/>
  <c r="K27" i="3"/>
  <c r="L81" i="3"/>
  <c r="L135" i="3"/>
  <c r="K91" i="3"/>
  <c r="K108" i="3"/>
  <c r="K74" i="3"/>
  <c r="K6" i="3"/>
  <c r="L91" i="3"/>
  <c r="L27" i="3"/>
  <c r="L126" i="3"/>
  <c r="L143" i="3"/>
  <c r="L10" i="3"/>
  <c r="L65" i="3"/>
  <c r="L95" i="3"/>
  <c r="L109" i="3"/>
  <c r="L116" i="3"/>
  <c r="L105" i="3"/>
  <c r="L142" i="3"/>
  <c r="L146" i="3"/>
  <c r="L31" i="3"/>
  <c r="L136" i="3"/>
  <c r="L38" i="3"/>
  <c r="L41" i="3"/>
  <c r="L14" i="3"/>
  <c r="L18" i="3"/>
  <c r="L54" i="3"/>
  <c r="L46" i="3"/>
  <c r="L73" i="3"/>
  <c r="L96" i="3"/>
  <c r="L25" i="3"/>
  <c r="L127" i="3"/>
  <c r="L42" i="3"/>
  <c r="L141" i="3"/>
  <c r="L33" i="3"/>
  <c r="L103" i="3"/>
  <c r="L19" i="3"/>
  <c r="L29" i="3"/>
  <c r="L44" i="3"/>
  <c r="L118" i="3"/>
  <c r="L113" i="3"/>
  <c r="L90" i="3"/>
  <c r="L71" i="3"/>
  <c r="L153" i="3"/>
  <c r="L30" i="3"/>
  <c r="L149" i="3"/>
  <c r="L70" i="3"/>
  <c r="L77" i="3"/>
  <c r="L62" i="3"/>
  <c r="L49" i="3"/>
  <c r="L26" i="3"/>
  <c r="L89" i="3"/>
  <c r="L106" i="3"/>
  <c r="L117" i="3"/>
  <c r="L11" i="3"/>
  <c r="L72" i="3"/>
  <c r="L45" i="3"/>
  <c r="L131" i="3"/>
  <c r="L139" i="3"/>
  <c r="L112" i="3"/>
  <c r="L121" i="3"/>
  <c r="L133" i="3"/>
  <c r="L88" i="3"/>
  <c r="L85" i="3"/>
  <c r="L100" i="3"/>
  <c r="L124" i="3"/>
  <c r="L111" i="3"/>
  <c r="L78" i="3"/>
  <c r="L75" i="3"/>
  <c r="L154" i="3"/>
  <c r="L48" i="3"/>
  <c r="L57" i="3"/>
  <c r="L32" i="3"/>
  <c r="L128" i="3"/>
  <c r="L82" i="3"/>
  <c r="L61" i="3"/>
  <c r="L50" i="3"/>
  <c r="L23" i="3"/>
  <c r="L8" i="3"/>
  <c r="L152" i="3"/>
  <c r="L12" i="3"/>
  <c r="L137" i="3"/>
  <c r="L134" i="3"/>
  <c r="L68" i="3"/>
  <c r="L138" i="3"/>
  <c r="L101" i="3"/>
  <c r="L53" i="3"/>
  <c r="L20" i="3"/>
  <c r="L67" i="3"/>
  <c r="L140" i="3"/>
  <c r="L122" i="3"/>
  <c r="L79" i="3"/>
  <c r="L15" i="3"/>
  <c r="L55" i="3"/>
  <c r="L64" i="3"/>
  <c r="L76" i="3"/>
  <c r="L63" i="3"/>
  <c r="L125" i="3"/>
  <c r="L69" i="3"/>
  <c r="L24" i="3"/>
  <c r="L21" i="3"/>
  <c r="L151" i="3"/>
  <c r="L119" i="3"/>
  <c r="L47" i="3"/>
  <c r="L92" i="3"/>
  <c r="L148" i="3"/>
  <c r="L98" i="3"/>
  <c r="L94" i="3"/>
  <c r="L28" i="3"/>
  <c r="L40" i="3"/>
  <c r="L104" i="3"/>
  <c r="L22" i="3"/>
  <c r="L93" i="3"/>
  <c r="L37" i="3"/>
  <c r="L150" i="3"/>
  <c r="L39" i="3"/>
  <c r="L114" i="3"/>
  <c r="L97" i="3"/>
  <c r="L84" i="3"/>
  <c r="L110" i="3"/>
  <c r="L52" i="3"/>
  <c r="L34" i="3"/>
  <c r="L9" i="3"/>
  <c r="L58" i="3"/>
  <c r="K63" i="3"/>
  <c r="L87" i="3"/>
  <c r="L129" i="3"/>
  <c r="L66" i="3"/>
  <c r="L17" i="3"/>
  <c r="L102" i="3"/>
  <c r="L6" i="3"/>
  <c r="K106" i="3"/>
  <c r="K42" i="3"/>
  <c r="K66" i="3"/>
  <c r="K22" i="3"/>
  <c r="K76" i="3"/>
  <c r="K127" i="3"/>
  <c r="K82" i="3"/>
  <c r="K65" i="3"/>
  <c r="K18" i="3"/>
  <c r="K146" i="3"/>
  <c r="K129" i="3"/>
  <c r="K104" i="3"/>
  <c r="K128" i="3"/>
  <c r="K89" i="3"/>
  <c r="K153" i="3"/>
  <c r="K25" i="3"/>
  <c r="K64" i="3"/>
  <c r="K40" i="3"/>
  <c r="K17" i="3"/>
  <c r="K87" i="3"/>
  <c r="K55" i="3"/>
  <c r="K118" i="3"/>
  <c r="K149" i="3"/>
  <c r="K136" i="3"/>
  <c r="K77" i="3"/>
  <c r="K38" i="3"/>
  <c r="K62" i="3"/>
  <c r="K49" i="3"/>
  <c r="K41" i="3"/>
  <c r="K26" i="3"/>
  <c r="K14" i="3"/>
  <c r="K10" i="3"/>
  <c r="K95" i="3"/>
  <c r="K105" i="3"/>
  <c r="K70" i="3"/>
  <c r="K117" i="3"/>
  <c r="K11" i="3"/>
  <c r="K54" i="3"/>
  <c r="K72" i="3"/>
  <c r="K45" i="3"/>
  <c r="K131" i="3"/>
  <c r="K46" i="3"/>
  <c r="K139" i="3"/>
  <c r="K112" i="3"/>
  <c r="K73" i="3"/>
  <c r="K121" i="3"/>
  <c r="K71" i="3"/>
  <c r="K102" i="3"/>
  <c r="K90" i="3"/>
  <c r="K31" i="3"/>
  <c r="K133" i="3"/>
  <c r="K88" i="3"/>
  <c r="K85" i="3"/>
  <c r="K100" i="3"/>
  <c r="K124" i="3"/>
  <c r="K111" i="3"/>
  <c r="K78" i="3"/>
  <c r="K75" i="3"/>
  <c r="K154" i="3"/>
  <c r="K48" i="3"/>
  <c r="K57" i="3"/>
  <c r="K29" i="3"/>
  <c r="K113" i="3"/>
  <c r="K152" i="3"/>
  <c r="K20" i="3"/>
  <c r="K12" i="3"/>
  <c r="K67" i="3"/>
  <c r="K140" i="3"/>
  <c r="K122" i="3"/>
  <c r="K79" i="3"/>
  <c r="K137" i="3"/>
  <c r="K15" i="3"/>
  <c r="K96" i="3"/>
  <c r="K116" i="3"/>
  <c r="K101" i="3"/>
  <c r="K53" i="3"/>
  <c r="K125" i="3"/>
  <c r="K69" i="3"/>
  <c r="K24" i="3"/>
  <c r="K21" i="3"/>
  <c r="K151" i="3"/>
  <c r="K119" i="3"/>
  <c r="K47" i="3"/>
  <c r="K92" i="3"/>
  <c r="K148" i="3"/>
  <c r="K98" i="3"/>
  <c r="K94" i="3"/>
  <c r="K28" i="3"/>
  <c r="K32" i="3"/>
  <c r="K109" i="3"/>
  <c r="K37" i="3"/>
  <c r="K114" i="3"/>
  <c r="K84" i="3"/>
  <c r="K110" i="3"/>
  <c r="K34" i="3"/>
  <c r="K9" i="3"/>
  <c r="K58" i="3"/>
  <c r="K44" i="3"/>
  <c r="K142" i="3"/>
  <c r="K93" i="3"/>
  <c r="K150" i="3"/>
  <c r="K39" i="3"/>
  <c r="K97" i="3"/>
  <c r="K52" i="3"/>
  <c r="K61" i="3"/>
  <c r="K141" i="3"/>
  <c r="K134" i="3"/>
  <c r="K126" i="3"/>
  <c r="K50" i="3"/>
  <c r="K33" i="3"/>
  <c r="K68" i="3"/>
  <c r="K143" i="3"/>
  <c r="K23" i="3"/>
  <c r="K103" i="3"/>
  <c r="K138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<sst xmlns="http://schemas.openxmlformats.org/spreadsheetml/2006/main" count="365" uniqueCount="193">
  <si>
    <t>Saisir dans les cases bleues uniquement</t>
  </si>
  <si>
    <t>Ne pas intercaler de ligne ; ne pas laisser de ligne vierge</t>
  </si>
  <si>
    <t>Référence produit</t>
  </si>
  <si>
    <t>Nom du produit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</si>
  <si>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</si>
  <si>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</si>
  <si>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</si>
  <si>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</si>
  <si>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</si>
  <si>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</si>
  <si>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</si>
  <si>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</si>
  <si>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</si>
  <si>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</si>
  <si>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</si>
  <si>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</si>
  <si>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</si>
  <si>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</si>
  <si>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</si>
  <si>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</si>
  <si>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</si>
  <si>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</si>
  <si>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</si>
  <si>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</si>
  <si>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</si>
  <si>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</si>
  <si>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</si>
  <si>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</si>
  <si>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</si>
  <si>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</si>
  <si>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</si>
  <si>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</si>
  <si>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</si>
  <si>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</si>
  <si>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</si>
  <si>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</si>
  <si>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</si>
  <si>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</si>
  <si>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</si>
  <si>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</si>
  <si>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</si>
  <si>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</si>
  <si>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</si>
  <si>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</si>
  <si>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</si>
  <si>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</si>
  <si>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</si>
  <si>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</si>
  <si>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</si>
  <si>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</si>
  <si>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</si>
  <si>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</si>
  <si>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</si>
  <si>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</si>
  <si>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</si>
  <si>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</si>
  <si>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</si>
  <si>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</si>
  <si>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</si>
  <si>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</si>
  <si>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</si>
  <si>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</si>
  <si>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</si>
  <si>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</si>
  <si>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</si>
  <si>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</si>
  <si>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</si>
  <si>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</si>
  <si>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</si>
  <si>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</si>
  <si>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</si>
  <si>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</si>
  <si>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</si>
  <si>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</si>
  <si>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</si>
  <si>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</si>
  <si>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</si>
  <si>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</si>
  <si>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</si>
  <si>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</si>
  <si>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</si>
  <si>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</si>
  <si>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</si>
  <si>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</si>
  <si>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</si>
  <si>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</si>
  <si>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</si>
  <si>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</si>
  <si>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</si>
  <si>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</si>
  <si>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</si>
  <si>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</si>
  <si>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</si>
  <si>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</si>
  <si>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</si>
  <si>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</si>
  <si>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</si>
  <si>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</si>
  <si>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</si>
  <si>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</si>
  <si>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</si>
  <si>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</si>
  <si>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</si>
  <si>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</si>
  <si>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</si>
  <si>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</si>
  <si>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</si>
  <si>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</si>
  <si>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</si>
  <si>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</si>
  <si>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</si>
  <si>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</si>
  <si>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</si>
  <si>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</si>
  <si>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</si>
  <si>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</si>
  <si>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</si>
  <si>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</si>
  <si>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</si>
  <si>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</si>
  <si>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</si>
  <si>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</si>
  <si>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</si>
  <si>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</si>
  <si>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</si>
  <si>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</si>
  <si>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</si>
  <si>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</si>
  <si>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</si>
  <si>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</si>
  <si>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</si>
  <si>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</si>
  <si>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</si>
  <si>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</si>
  <si>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</si>
  <si>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</si>
  <si>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</si>
  <si>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</si>
  <si>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</si>
  <si>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</si>
  <si>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</si>
  <si>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</si>
  <si>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</si>
  <si>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</si>
  <si>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</si>
  <si>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</si>
  <si>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</si>
  <si>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Journal des entrées et sorties de stock</t>
  </si>
  <si>
    <r>
      <t xml:space="preserve">Date du mouvement </t>
    </r>
    <r>
      <rPr>
        <i/>
        <sz val="11"/>
        <color theme="1"/>
        <rFont val="Calibri"/>
        <family val="2"/>
        <scheme val="minor"/>
      </rPr>
      <t>(Ctrl + touche ;)</t>
    </r>
  </si>
  <si>
    <r>
      <t xml:space="preserve">Référence du produit
</t>
    </r>
    <r>
      <rPr>
        <i/>
        <sz val="10"/>
        <color theme="1"/>
        <rFont val="Calibri"/>
        <family val="2"/>
        <scheme val="minor"/>
      </rPr>
      <t>(sélectionner dans la liste)</t>
    </r>
  </si>
  <si>
    <r>
      <t xml:space="preserve">Nom du produit
</t>
    </r>
    <r>
      <rPr>
        <i/>
        <sz val="10"/>
        <color theme="1"/>
        <rFont val="Calibri"/>
        <family val="2"/>
        <scheme val="minor"/>
      </rPr>
      <t>(automatique)</t>
    </r>
  </si>
  <si>
    <t>Etat des stocks à jour au :</t>
  </si>
  <si>
    <t>Description</t>
  </si>
  <si>
    <r>
      <t xml:space="preserve">Quantités stock de départ
</t>
    </r>
    <r>
      <rPr>
        <i/>
        <sz val="11"/>
        <color theme="1"/>
        <rFont val="Calibri"/>
        <family val="2"/>
        <scheme val="minor"/>
      </rPr>
      <t>(inventaire initial)</t>
    </r>
  </si>
  <si>
    <t>Somme des entrées</t>
  </si>
  <si>
    <t>Somme des sorties</t>
  </si>
  <si>
    <t>Stock à jour</t>
  </si>
  <si>
    <t>Alertes seuil stock minimal</t>
  </si>
  <si>
    <t>Alertes seuil stock max</t>
  </si>
  <si>
    <t>Stock à commander (Carton)</t>
  </si>
  <si>
    <t>Conditionnement par carton</t>
  </si>
  <si>
    <t xml:space="preserve">Le MDP est </t>
  </si>
  <si>
    <t>Liste des Gâteaux</t>
  </si>
  <si>
    <t>Prix unitaire</t>
  </si>
  <si>
    <t>Valeur stock</t>
  </si>
  <si>
    <t>2 petit croquant coco 15g</t>
  </si>
  <si>
    <t>Brownie pépite de chocolat 30g</t>
  </si>
  <si>
    <t>Mini quatre-quart 25g</t>
  </si>
  <si>
    <t>Palet breton pur beurre 15g</t>
  </si>
  <si>
    <t>604005(PG)</t>
  </si>
  <si>
    <t>602234(PG)</t>
  </si>
  <si>
    <t>602238(PG)</t>
  </si>
  <si>
    <t>62455095120(COLIBRI)</t>
  </si>
  <si>
    <t>62198095120(COLIBRI)</t>
  </si>
  <si>
    <t>603135(PG)</t>
  </si>
  <si>
    <t>P0006(ALYSSE FOOD)</t>
  </si>
  <si>
    <t>Délais livraison chez fournisseur ( semaine )</t>
  </si>
  <si>
    <t>Nombre jour dans le mois :</t>
  </si>
  <si>
    <t>Nombre de référence :</t>
  </si>
  <si>
    <t>Quantité de gateaux :</t>
  </si>
  <si>
    <t>Référence utils ?</t>
  </si>
  <si>
    <t>OUI</t>
  </si>
  <si>
    <t>NON</t>
  </si>
  <si>
    <t xml:space="preserve">Seuil d'alerte stock  </t>
  </si>
  <si>
    <t>Seuil Max de stock</t>
  </si>
  <si>
    <r>
      <t xml:space="preserve">Entrées  </t>
    </r>
    <r>
      <rPr>
        <b/>
        <sz val="11"/>
        <color rgb="FF00B050"/>
        <rFont val="Calibri"/>
        <family val="2"/>
        <scheme val="minor"/>
      </rPr>
      <t>(Fournisseur vers stock)</t>
    </r>
  </si>
  <si>
    <r>
      <t xml:space="preserve">Sorties </t>
    </r>
    <r>
      <rPr>
        <b/>
        <sz val="11"/>
        <color rgb="FFFF0000"/>
        <rFont val="Calibri"/>
        <family val="2"/>
        <scheme val="minor"/>
      </rPr>
      <t>(stock vers dépôt)</t>
    </r>
  </si>
  <si>
    <t>Prix total</t>
  </si>
  <si>
    <t>Muffins vanille pépite de chocolat 55g</t>
  </si>
  <si>
    <t>Madeleine nature coque chocolat noir 30g</t>
  </si>
  <si>
    <t xml:space="preserve">Madelaine nature beurre AOP - œuf pleine air </t>
  </si>
  <si>
    <t>Date dernière commande</t>
  </si>
  <si>
    <t>Date dernier mouvement: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</si>
</sst>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  <numFmt numFmtId="165" formatCode="_-* #,##0.000\ [$€-40C]_-;\-* #,##0.0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22"/>
      <color rgb="FFC00000"/>
      <name val="Calibri"/>
      <family val="2"/>
      <scheme val="minor"/>
    </font>
    <font>
      <b/>
      <i/>
      <sz val="14"/>
      <color theme="4"/>
      <name val="Calibri"/>
      <family val="2"/>
      <scheme val="minor"/>
    </font>
    <font>
      <b/>
      <sz val="22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 style="dotted">
        <color auto="1"/>
      </right>
      <top style="medium">
        <color indexed="64"/>
      </top>
      <bottom/>
      <diagonal/>
    </border>
    <border>
      <left style="dotted">
        <color auto="1"/>
      </left>
      <right style="dotted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dotted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tted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77">
    <xf numFmtId="0" fontId="0" fillId="0" borderId="0" xfId="0"/>
    <xf numFmtId="0" fontId="4" fillId="0" borderId="0" xfId="0" applyFont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 wrapText="1"/>
    </xf>
    <xf numFmtId="0" fontId="0" fillId="0" borderId="5" xfId="0" applyBorder="1" applyAlignment="1">
      <alignment horizontal="left" vertical="center" indent="1"/>
    </xf>
    <xf numFmtId="0" fontId="1" fillId="2" borderId="1" xfId="0" applyFont="1" applyFill="1" applyBorder="1" applyAlignment="1">
      <alignment vertical="center" wrapText="1"/>
    </xf>
    <xf numFmtId="0" fontId="1" fillId="0" borderId="0" xfId="0" applyFont="1"/>
    <xf numFmtId="0" fontId="0" fillId="0" borderId="5" xfId="0" applyBorder="1"/>
    <xf numFmtId="0" fontId="1" fillId="0" borderId="5" xfId="0" applyFont="1" applyBorder="1"/>
    <xf numFmtId="0" fontId="5" fillId="0" borderId="0" xfId="0" applyFont="1"/>
    <xf numFmtId="14" fontId="0" fillId="3" borderId="2" xfId="0" applyNumberFormat="1" applyFill="1" applyBorder="1" applyAlignment="1" applyProtection="1">
      <alignment horizontal="left"/>
      <protection locked="0"/>
    </xf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vertical="center"/>
      <protection locked="0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14" fontId="8" fillId="0" borderId="0" xfId="0" applyNumberFormat="1" applyFont="1" applyAlignment="1">
      <alignment vertical="center"/>
    </xf>
    <xf numFmtId="0" fontId="0" fillId="0" borderId="0" xfId="0" applyAlignment="1">
      <alignment horizontal="right"/>
    </xf>
    <xf numFmtId="0" fontId="1" fillId="2" borderId="4" xfId="0" applyFont="1" applyFill="1" applyBorder="1" applyAlignment="1">
      <alignment horizontal="right" vertical="center" wrapText="1"/>
    </xf>
    <xf numFmtId="0" fontId="0" fillId="3" borderId="5" xfId="0" applyFill="1" applyBorder="1" applyAlignment="1" applyProtection="1">
      <alignment horizontal="right" vertical="center"/>
      <protection locked="0"/>
    </xf>
    <xf numFmtId="0" fontId="0" fillId="3" borderId="5" xfId="0" applyFill="1" applyBorder="1" applyAlignment="1" applyProtection="1">
      <alignment horizontal="right"/>
      <protection locked="0"/>
    </xf>
    <xf numFmtId="0" fontId="10" fillId="2" borderId="4" xfId="0" applyFont="1" applyFill="1" applyBorder="1" applyAlignment="1">
      <alignment horizontal="right" vertical="center" wrapText="1"/>
    </xf>
    <xf numFmtId="0" fontId="12" fillId="2" borderId="4" xfId="0" applyFont="1" applyFill="1" applyBorder="1" applyAlignment="1">
      <alignment horizontal="right" vertical="center" wrapText="1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left" indent="2"/>
    </xf>
    <xf numFmtId="0" fontId="1" fillId="2" borderId="4" xfId="0" applyFont="1" applyFill="1" applyBorder="1" applyAlignment="1">
      <alignment horizontal="left" vertical="center" wrapText="1" indent="2"/>
    </xf>
    <xf numFmtId="0" fontId="0" fillId="0" borderId="5" xfId="0" applyBorder="1" applyAlignment="1">
      <alignment horizontal="left" indent="2"/>
    </xf>
    <xf numFmtId="0" fontId="6" fillId="0" borderId="0" xfId="0" applyFont="1" applyAlignment="1">
      <alignment horizontal="left" vertical="center"/>
    </xf>
    <xf numFmtId="0" fontId="1" fillId="2" borderId="7" xfId="0" applyFont="1" applyFill="1" applyBorder="1" applyAlignment="1">
      <alignment horizontal="right" vertical="center" wrapText="1"/>
    </xf>
    <xf numFmtId="0" fontId="3" fillId="2" borderId="7" xfId="0" applyFont="1" applyFill="1" applyBorder="1" applyAlignment="1">
      <alignment horizontal="right" vertical="center" wrapText="1"/>
    </xf>
    <xf numFmtId="0" fontId="0" fillId="0" borderId="8" xfId="0" applyBorder="1"/>
    <xf numFmtId="0" fontId="2" fillId="2" borderId="7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0" fillId="0" borderId="13" xfId="0" applyBorder="1"/>
    <xf numFmtId="0" fontId="1" fillId="0" borderId="13" xfId="0" applyFont="1" applyBorder="1"/>
    <xf numFmtId="0" fontId="0" fillId="0" borderId="14" xfId="0" applyBorder="1"/>
    <xf numFmtId="0" fontId="1" fillId="0" borderId="13" xfId="0" applyFont="1" applyBorder="1" applyAlignment="1">
      <alignment horizontal="center"/>
    </xf>
    <xf numFmtId="0" fontId="1" fillId="2" borderId="6" xfId="0" applyFont="1" applyFill="1" applyBorder="1" applyAlignment="1">
      <alignment vertical="center" wrapText="1"/>
    </xf>
    <xf numFmtId="0" fontId="0" fillId="0" borderId="10" xfId="0" applyBorder="1"/>
    <xf numFmtId="0" fontId="14" fillId="0" borderId="11" xfId="0" applyFont="1" applyBorder="1" applyAlignment="1">
      <alignment horizont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14" fillId="0" borderId="15" xfId="0" applyFont="1" applyBorder="1" applyAlignment="1">
      <alignment horizontal="center"/>
    </xf>
    <xf numFmtId="0" fontId="1" fillId="2" borderId="16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right" vertical="center" wrapText="1"/>
    </xf>
    <xf numFmtId="0" fontId="0" fillId="0" borderId="17" xfId="0" applyBorder="1"/>
    <xf numFmtId="0" fontId="0" fillId="0" borderId="18" xfId="0" applyBorder="1"/>
    <xf numFmtId="1" fontId="15" fillId="0" borderId="11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3" fillId="2" borderId="8" xfId="0" applyFont="1" applyFill="1" applyBorder="1" applyAlignment="1">
      <alignment horizontal="right" vertical="center" wrapText="1"/>
    </xf>
    <xf numFmtId="0" fontId="1" fillId="0" borderId="0" xfId="0" applyFont="1" applyBorder="1"/>
    <xf numFmtId="0" fontId="1" fillId="0" borderId="8" xfId="0" applyFont="1" applyBorder="1"/>
    <xf numFmtId="44" fontId="1" fillId="0" borderId="5" xfId="1" applyFont="1" applyBorder="1"/>
    <xf numFmtId="164" fontId="1" fillId="3" borderId="0" xfId="1" applyNumberFormat="1" applyFont="1" applyFill="1" applyBorder="1"/>
    <xf numFmtId="164" fontId="1" fillId="3" borderId="19" xfId="1" applyNumberFormat="1" applyFont="1" applyFill="1" applyBorder="1"/>
    <xf numFmtId="164" fontId="1" fillId="3" borderId="13" xfId="1" applyNumberFormat="1" applyFont="1" applyFill="1" applyBorder="1"/>
    <xf numFmtId="164" fontId="1" fillId="0" borderId="0" xfId="0" applyNumberFormat="1" applyFont="1"/>
    <xf numFmtId="0" fontId="5" fillId="4" borderId="21" xfId="0" applyFont="1" applyFill="1" applyBorder="1"/>
    <xf numFmtId="0" fontId="5" fillId="4" borderId="20" xfId="0" applyFont="1" applyFill="1" applyBorder="1"/>
    <xf numFmtId="0" fontId="0" fillId="5" borderId="0" xfId="0" applyFill="1" applyAlignment="1">
      <alignment horizontal="right"/>
    </xf>
    <xf numFmtId="0" fontId="0" fillId="5" borderId="5" xfId="0" applyFill="1" applyBorder="1" applyAlignment="1" applyProtection="1">
      <alignment horizontal="right" vertical="center"/>
    </xf>
    <xf numFmtId="1" fontId="15" fillId="4" borderId="11" xfId="0" applyNumberFormat="1" applyFont="1" applyFill="1" applyBorder="1" applyAlignment="1">
      <alignment horizontal="center" vertical="center"/>
    </xf>
    <xf numFmtId="0" fontId="5" fillId="5" borderId="25" xfId="0" applyFont="1" applyFill="1" applyBorder="1"/>
    <xf numFmtId="0" fontId="17" fillId="2" borderId="4" xfId="0" applyFont="1" applyFill="1" applyBorder="1" applyAlignment="1">
      <alignment horizontal="right" vertical="center" wrapText="1"/>
    </xf>
    <xf numFmtId="165" fontId="0" fillId="3" borderId="5" xfId="0" applyNumberFormat="1" applyFill="1" applyBorder="1" applyAlignment="1" applyProtection="1">
      <alignment horizontal="right"/>
      <protection locked="0"/>
    </xf>
    <xf numFmtId="165" fontId="0" fillId="0" borderId="0" xfId="0" applyNumberFormat="1" applyAlignment="1">
      <alignment horizontal="right"/>
    </xf>
    <xf numFmtId="165" fontId="0" fillId="5" borderId="5" xfId="0" applyNumberFormat="1" applyFill="1" applyBorder="1" applyAlignment="1" applyProtection="1">
      <alignment horizontal="right"/>
    </xf>
    <xf numFmtId="14" fontId="1" fillId="0" borderId="0" xfId="0" applyNumberFormat="1" applyFont="1"/>
    <xf numFmtId="14" fontId="18" fillId="0" borderId="19" xfId="0" applyNumberFormat="1" applyFont="1" applyBorder="1"/>
    <xf numFmtId="14" fontId="18" fillId="0" borderId="13" xfId="0" applyNumberFormat="1" applyFont="1" applyBorder="1"/>
    <xf numFmtId="0" fontId="0" fillId="0" borderId="0" xfId="0" applyNumberFormat="1"/>
    <xf numFmtId="14" fontId="18" fillId="0" borderId="5" xfId="0" applyNumberFormat="1" applyFont="1" applyBorder="1"/>
    <xf numFmtId="0" fontId="0" fillId="2" borderId="22" xfId="0" applyFill="1" applyBorder="1"/>
    <xf numFmtId="14" fontId="0" fillId="2" borderId="24" xfId="0" applyNumberFormat="1" applyFill="1" applyBorder="1"/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4"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155"/>
  <sheetViews>
    <sheetView showGridLines="0" zoomScale="110" zoomScaleNormal="110" workbookViewId="0">
      <selection activeCell="B31" sqref="B31"/>
    </sheetView>
  </sheetViews>
  <sheetFormatPr baseColWidth="10" defaultColWidth="11.42578125" defaultRowHeight="15" x14ac:dyDescent="0.25"/>
  <cols>
    <col min="1" max="1" width="22.5703125" customWidth="1"/>
    <col min="2" max="2" width="52" customWidth="1"/>
    <col min="3" max="3" width="21.5703125" style="59" customWidth="1"/>
    <col min="4" max="6" width="21.5703125" style="17" customWidth="1"/>
  </cols>
  <sheetData>
    <row r="1" spans="1:7" ht="29.25" thickBot="1" x14ac:dyDescent="0.3">
      <c r="A1" s="13" t="s">
        <v>162</v>
      </c>
      <c r="C1" s="17"/>
    </row>
    <row r="2" spans="1:7" ht="19.5" thickBot="1" x14ac:dyDescent="0.3">
      <c r="A2" s="14" t="s">
        <v>0</v>
      </c>
      <c r="C2" s="17"/>
      <c r="F2" s="17" t="s">
        <v>177</v>
      </c>
      <c r="G2" s="57">
        <v>21</v>
      </c>
    </row>
    <row r="3" spans="1:7" ht="19.5" thickBot="1" x14ac:dyDescent="0.3">
      <c r="A3" s="14" t="s">
        <v>1</v>
      </c>
      <c r="C3" s="17"/>
      <c r="F3" s="17" t="s">
        <v>178</v>
      </c>
      <c r="G3" s="62">
        <f>COUNTIF('ETAT DES STOCKS'!N6:N155,"OUI")</f>
        <v>5</v>
      </c>
    </row>
    <row r="4" spans="1:7" ht="23.25" customHeight="1" thickBot="1" x14ac:dyDescent="0.3">
      <c r="A4" s="1"/>
      <c r="C4" s="17"/>
      <c r="F4" s="17" t="s">
        <v>179</v>
      </c>
      <c r="G4" s="58">
        <v>895</v>
      </c>
    </row>
    <row r="5" spans="1:7" ht="40.5" customHeight="1" x14ac:dyDescent="0.25">
      <c r="A5" s="2" t="s">
        <v>2</v>
      </c>
      <c r="B5" s="3" t="s">
        <v>3</v>
      </c>
      <c r="C5" s="18" t="s">
        <v>183</v>
      </c>
      <c r="D5" s="18" t="s">
        <v>184</v>
      </c>
    </row>
    <row r="6" spans="1:7" x14ac:dyDescent="0.25">
      <c r="A6" s="4" t="s">
        <v>169</v>
      </c>
      <c r="B6" s="12" t="s">
        <v>165</v>
      </c>
      <c r="C6" s="60">
        <f t="shared" ref="C6:C37" si="0">IF(B6=0,0,(($G$2/$G$3)*$G$4))</f>
        <v>3759</v>
      </c>
      <c r="D6" s="60">
        <f t="shared" ref="D6:D69" si="1">C6*3</f>
        <v>11277</v>
      </c>
    </row>
    <row r="7" spans="1:7" x14ac:dyDescent="0.25">
      <c r="A7" s="4" t="s">
        <v>170</v>
      </c>
      <c r="B7" s="12" t="s">
        <v>166</v>
      </c>
      <c r="C7" s="60">
        <f t="shared" si="0"/>
        <v>3759</v>
      </c>
      <c r="D7" s="60">
        <f t="shared" si="1"/>
        <v>11277</v>
      </c>
    </row>
    <row r="8" spans="1:7" x14ac:dyDescent="0.25">
      <c r="A8" s="4" t="s">
        <v>172</v>
      </c>
      <c r="B8" s="12" t="s">
        <v>190</v>
      </c>
      <c r="C8" s="60">
        <f t="shared" si="0"/>
        <v>3759</v>
      </c>
      <c r="D8" s="60">
        <f t="shared" si="1"/>
        <v>11277</v>
      </c>
    </row>
    <row r="9" spans="1:7" x14ac:dyDescent="0.25">
      <c r="A9" s="4" t="s">
        <v>173</v>
      </c>
      <c r="B9" s="12" t="s">
        <v>189</v>
      </c>
      <c r="C9" s="60">
        <f t="shared" si="0"/>
        <v>3759</v>
      </c>
      <c r="D9" s="60">
        <f t="shared" si="1"/>
        <v>11277</v>
      </c>
    </row>
    <row r="10" spans="1:7" x14ac:dyDescent="0.25">
      <c r="A10" s="4" t="s">
        <v>174</v>
      </c>
      <c r="B10" s="12" t="s">
        <v>167</v>
      </c>
      <c r="C10" s="60">
        <f t="shared" si="0"/>
        <v>3759</v>
      </c>
      <c r="D10" s="60">
        <f t="shared" si="1"/>
        <v>11277</v>
      </c>
    </row>
    <row r="11" spans="1:7" x14ac:dyDescent="0.25">
      <c r="A11" s="4" t="s">
        <v>175</v>
      </c>
      <c r="B11" s="12" t="s">
        <v>188</v>
      </c>
      <c r="C11" s="60">
        <f t="shared" si="0"/>
        <v>3759</v>
      </c>
      <c r="D11" s="60">
        <f t="shared" si="1"/>
        <v>11277</v>
      </c>
    </row>
    <row r="12" spans="1:7" x14ac:dyDescent="0.25">
      <c r="A12" s="4" t="s">
        <v>171</v>
      </c>
      <c r="B12" s="12" t="s">
        <v>168</v>
      </c>
      <c r="C12" s="60">
        <f t="shared" si="0"/>
        <v>3759</v>
      </c>
      <c r="D12" s="60">
        <f t="shared" si="1"/>
        <v>11277</v>
      </c>
    </row>
    <row r="13" spans="1:7" x14ac:dyDescent="0.25">
      <c r="A13" s="4" t="s">
        <v>4</v>
      </c>
      <c r="B13" s="12"/>
      <c r="C13" s="60">
        <f t="shared" si="0"/>
        <v>0</v>
      </c>
      <c r="D13" s="60">
        <f t="shared" si="1"/>
        <v>0</v>
      </c>
    </row>
    <row r="14" spans="1:7" x14ac:dyDescent="0.25">
      <c r="A14" s="4" t="s">
        <v>5</v>
      </c>
      <c r="B14" s="12"/>
      <c r="C14" s="60">
        <f t="shared" si="0"/>
        <v>0</v>
      </c>
      <c r="D14" s="60">
        <f t="shared" si="1"/>
        <v>0</v>
      </c>
    </row>
    <row r="15" spans="1:7" x14ac:dyDescent="0.25">
      <c r="A15" s="4" t="s">
        <v>6</v>
      </c>
      <c r="B15" s="12"/>
      <c r="C15" s="60">
        <f t="shared" si="0"/>
        <v>0</v>
      </c>
      <c r="D15" s="60">
        <f t="shared" si="1"/>
        <v>0</v>
      </c>
    </row>
    <row r="16" spans="1:7" x14ac:dyDescent="0.25">
      <c r="A16" s="4" t="s">
        <v>7</v>
      </c>
      <c r="B16" s="12"/>
      <c r="C16" s="60">
        <f t="shared" si="0"/>
        <v>0</v>
      </c>
      <c r="D16" s="60">
        <f t="shared" si="1"/>
        <v>0</v>
      </c>
    </row>
    <row r="17" spans="1:4" x14ac:dyDescent="0.25">
      <c r="A17" s="4" t="s">
        <v>8</v>
      </c>
      <c r="B17" s="12"/>
      <c r="C17" s="60">
        <f t="shared" si="0"/>
        <v>0</v>
      </c>
      <c r="D17" s="60">
        <f t="shared" si="1"/>
        <v>0</v>
      </c>
    </row>
    <row r="18" spans="1:4" x14ac:dyDescent="0.25">
      <c r="A18" s="4" t="s">
        <v>9</v>
      </c>
      <c r="B18" s="12"/>
      <c r="C18" s="60">
        <f t="shared" si="0"/>
        <v>0</v>
      </c>
      <c r="D18" s="60">
        <f t="shared" si="1"/>
        <v>0</v>
      </c>
    </row>
    <row r="19" spans="1:4" x14ac:dyDescent="0.25">
      <c r="A19" s="4" t="s">
        <v>10</v>
      </c>
      <c r="B19" s="12"/>
      <c r="C19" s="60">
        <f t="shared" si="0"/>
        <v>0</v>
      </c>
      <c r="D19" s="60">
        <f t="shared" si="1"/>
        <v>0</v>
      </c>
    </row>
    <row r="20" spans="1:4" x14ac:dyDescent="0.25">
      <c r="A20" s="4" t="s">
        <v>11</v>
      </c>
      <c r="B20" s="12"/>
      <c r="C20" s="60">
        <f t="shared" si="0"/>
        <v>0</v>
      </c>
      <c r="D20" s="60">
        <f t="shared" si="1"/>
        <v>0</v>
      </c>
    </row>
    <row r="21" spans="1:4" x14ac:dyDescent="0.25">
      <c r="A21" s="4" t="s">
        <v>12</v>
      </c>
      <c r="B21" s="12"/>
      <c r="C21" s="60">
        <f t="shared" si="0"/>
        <v>0</v>
      </c>
      <c r="D21" s="60">
        <f t="shared" si="1"/>
        <v>0</v>
      </c>
    </row>
    <row r="22" spans="1:4" x14ac:dyDescent="0.25">
      <c r="A22" s="4" t="s">
        <v>13</v>
      </c>
      <c r="B22" s="12"/>
      <c r="C22" s="60">
        <f t="shared" si="0"/>
        <v>0</v>
      </c>
      <c r="D22" s="60">
        <f t="shared" si="1"/>
        <v>0</v>
      </c>
    </row>
    <row r="23" spans="1:4" x14ac:dyDescent="0.25">
      <c r="A23" s="4" t="s">
        <v>14</v>
      </c>
      <c r="B23" s="12"/>
      <c r="C23" s="60">
        <f t="shared" si="0"/>
        <v>0</v>
      </c>
      <c r="D23" s="60">
        <f t="shared" si="1"/>
        <v>0</v>
      </c>
    </row>
    <row r="24" spans="1:4" x14ac:dyDescent="0.25">
      <c r="A24" s="4" t="s">
        <v>15</v>
      </c>
      <c r="B24" s="12"/>
      <c r="C24" s="60">
        <f t="shared" si="0"/>
        <v>0</v>
      </c>
      <c r="D24" s="60">
        <f t="shared" si="1"/>
        <v>0</v>
      </c>
    </row>
    <row r="25" spans="1:4" x14ac:dyDescent="0.25">
      <c r="A25" s="4" t="s">
        <v>16</v>
      </c>
      <c r="B25" s="12"/>
      <c r="C25" s="60">
        <f t="shared" si="0"/>
        <v>0</v>
      </c>
      <c r="D25" s="60">
        <f t="shared" si="1"/>
        <v>0</v>
      </c>
    </row>
    <row r="26" spans="1:4" x14ac:dyDescent="0.25">
      <c r="A26" s="4" t="s">
        <v>17</v>
      </c>
      <c r="B26" s="12"/>
      <c r="C26" s="60">
        <f t="shared" si="0"/>
        <v>0</v>
      </c>
      <c r="D26" s="60">
        <f t="shared" si="1"/>
        <v>0</v>
      </c>
    </row>
    <row r="27" spans="1:4" x14ac:dyDescent="0.25">
      <c r="A27" s="4" t="s">
        <v>18</v>
      </c>
      <c r="B27" s="12"/>
      <c r="C27" s="60">
        <f t="shared" si="0"/>
        <v>0</v>
      </c>
      <c r="D27" s="60">
        <f t="shared" si="1"/>
        <v>0</v>
      </c>
    </row>
    <row r="28" spans="1:4" x14ac:dyDescent="0.25">
      <c r="A28" s="4" t="s">
        <v>19</v>
      </c>
      <c r="B28" s="12"/>
      <c r="C28" s="60">
        <f t="shared" si="0"/>
        <v>0</v>
      </c>
      <c r="D28" s="60">
        <f t="shared" si="1"/>
        <v>0</v>
      </c>
    </row>
    <row r="29" spans="1:4" x14ac:dyDescent="0.25">
      <c r="A29" s="4" t="s">
        <v>20</v>
      </c>
      <c r="B29" s="12"/>
      <c r="C29" s="60">
        <f t="shared" si="0"/>
        <v>0</v>
      </c>
      <c r="D29" s="60">
        <f t="shared" si="1"/>
        <v>0</v>
      </c>
    </row>
    <row r="30" spans="1:4" x14ac:dyDescent="0.25">
      <c r="A30" s="4" t="s">
        <v>21</v>
      </c>
      <c r="B30" s="12"/>
      <c r="C30" s="60">
        <f t="shared" si="0"/>
        <v>0</v>
      </c>
      <c r="D30" s="60">
        <f t="shared" si="1"/>
        <v>0</v>
      </c>
    </row>
    <row r="31" spans="1:4" x14ac:dyDescent="0.25">
      <c r="A31" s="4" t="s">
        <v>22</v>
      </c>
      <c r="B31" s="12"/>
      <c r="C31" s="60">
        <f t="shared" si="0"/>
        <v>0</v>
      </c>
      <c r="D31" s="60">
        <f t="shared" si="1"/>
        <v>0</v>
      </c>
    </row>
    <row r="32" spans="1:4" x14ac:dyDescent="0.25">
      <c r="A32" s="4" t="s">
        <v>23</v>
      </c>
      <c r="B32" s="12"/>
      <c r="C32" s="60">
        <f t="shared" si="0"/>
        <v>0</v>
      </c>
      <c r="D32" s="60">
        <f t="shared" si="1"/>
        <v>0</v>
      </c>
    </row>
    <row r="33" spans="1:4" x14ac:dyDescent="0.25">
      <c r="A33" s="4" t="s">
        <v>24</v>
      </c>
      <c r="B33" s="12"/>
      <c r="C33" s="60">
        <f t="shared" si="0"/>
        <v>0</v>
      </c>
      <c r="D33" s="60">
        <f t="shared" si="1"/>
        <v>0</v>
      </c>
    </row>
    <row r="34" spans="1:4" x14ac:dyDescent="0.25">
      <c r="A34" s="4" t="s">
        <v>25</v>
      </c>
      <c r="B34" s="12"/>
      <c r="C34" s="60">
        <f t="shared" si="0"/>
        <v>0</v>
      </c>
      <c r="D34" s="60">
        <f t="shared" si="1"/>
        <v>0</v>
      </c>
    </row>
    <row r="35" spans="1:4" x14ac:dyDescent="0.25">
      <c r="A35" s="4" t="s">
        <v>26</v>
      </c>
      <c r="B35" s="12"/>
      <c r="C35" s="60">
        <f t="shared" si="0"/>
        <v>0</v>
      </c>
      <c r="D35" s="60">
        <f t="shared" si="1"/>
        <v>0</v>
      </c>
    </row>
    <row r="36" spans="1:4" x14ac:dyDescent="0.25">
      <c r="A36" s="4" t="s">
        <v>27</v>
      </c>
      <c r="B36" s="12"/>
      <c r="C36" s="60">
        <f t="shared" si="0"/>
        <v>0</v>
      </c>
      <c r="D36" s="60">
        <f t="shared" si="1"/>
        <v>0</v>
      </c>
    </row>
    <row r="37" spans="1:4" x14ac:dyDescent="0.25">
      <c r="A37" s="4" t="s">
        <v>28</v>
      </c>
      <c r="B37" s="12"/>
      <c r="C37" s="60">
        <f t="shared" si="0"/>
        <v>0</v>
      </c>
      <c r="D37" s="60">
        <f t="shared" si="1"/>
        <v>0</v>
      </c>
    </row>
    <row r="38" spans="1:4" x14ac:dyDescent="0.25">
      <c r="A38" s="4" t="s">
        <v>29</v>
      </c>
      <c r="B38" s="12"/>
      <c r="C38" s="60">
        <f t="shared" ref="C38:C69" si="2">IF(B38=0,0,(($G$2/$G$3)*$G$4))</f>
        <v>0</v>
      </c>
      <c r="D38" s="60">
        <f t="shared" si="1"/>
        <v>0</v>
      </c>
    </row>
    <row r="39" spans="1:4" x14ac:dyDescent="0.25">
      <c r="A39" s="4" t="s">
        <v>30</v>
      </c>
      <c r="B39" s="12"/>
      <c r="C39" s="60">
        <f t="shared" si="2"/>
        <v>0</v>
      </c>
      <c r="D39" s="60">
        <f t="shared" si="1"/>
        <v>0</v>
      </c>
    </row>
    <row r="40" spans="1:4" x14ac:dyDescent="0.25">
      <c r="A40" s="4" t="s">
        <v>31</v>
      </c>
      <c r="B40" s="12"/>
      <c r="C40" s="60">
        <f t="shared" si="2"/>
        <v>0</v>
      </c>
      <c r="D40" s="60">
        <f t="shared" si="1"/>
        <v>0</v>
      </c>
    </row>
    <row r="41" spans="1:4" x14ac:dyDescent="0.25">
      <c r="A41" s="4" t="s">
        <v>32</v>
      </c>
      <c r="B41" s="12"/>
      <c r="C41" s="60">
        <f t="shared" si="2"/>
        <v>0</v>
      </c>
      <c r="D41" s="60">
        <f t="shared" si="1"/>
        <v>0</v>
      </c>
    </row>
    <row r="42" spans="1:4" x14ac:dyDescent="0.25">
      <c r="A42" s="4" t="s">
        <v>33</v>
      </c>
      <c r="B42" s="12"/>
      <c r="C42" s="60">
        <f t="shared" si="2"/>
        <v>0</v>
      </c>
      <c r="D42" s="60">
        <f t="shared" si="1"/>
        <v>0</v>
      </c>
    </row>
    <row r="43" spans="1:4" x14ac:dyDescent="0.25">
      <c r="A43" s="4" t="s">
        <v>34</v>
      </c>
      <c r="B43" s="12"/>
      <c r="C43" s="60">
        <f t="shared" si="2"/>
        <v>0</v>
      </c>
      <c r="D43" s="60">
        <f t="shared" si="1"/>
        <v>0</v>
      </c>
    </row>
    <row r="44" spans="1:4" x14ac:dyDescent="0.25">
      <c r="A44" s="4" t="s">
        <v>35</v>
      </c>
      <c r="B44" s="12"/>
      <c r="C44" s="60">
        <f t="shared" si="2"/>
        <v>0</v>
      </c>
      <c r="D44" s="60">
        <f t="shared" si="1"/>
        <v>0</v>
      </c>
    </row>
    <row r="45" spans="1:4" x14ac:dyDescent="0.25">
      <c r="A45" s="4" t="s">
        <v>36</v>
      </c>
      <c r="B45" s="12"/>
      <c r="C45" s="60">
        <f t="shared" si="2"/>
        <v>0</v>
      </c>
      <c r="D45" s="60">
        <f t="shared" si="1"/>
        <v>0</v>
      </c>
    </row>
    <row r="46" spans="1:4" x14ac:dyDescent="0.25">
      <c r="A46" s="4" t="s">
        <v>37</v>
      </c>
      <c r="B46" s="12"/>
      <c r="C46" s="60">
        <f t="shared" si="2"/>
        <v>0</v>
      </c>
      <c r="D46" s="60">
        <f t="shared" si="1"/>
        <v>0</v>
      </c>
    </row>
    <row r="47" spans="1:4" x14ac:dyDescent="0.25">
      <c r="A47" s="4" t="s">
        <v>38</v>
      </c>
      <c r="B47" s="12"/>
      <c r="C47" s="60">
        <f t="shared" si="2"/>
        <v>0</v>
      </c>
      <c r="D47" s="60">
        <f t="shared" si="1"/>
        <v>0</v>
      </c>
    </row>
    <row r="48" spans="1:4" x14ac:dyDescent="0.25">
      <c r="A48" s="4" t="s">
        <v>39</v>
      </c>
      <c r="B48" s="12"/>
      <c r="C48" s="60">
        <f t="shared" si="2"/>
        <v>0</v>
      </c>
      <c r="D48" s="60">
        <f t="shared" si="1"/>
        <v>0</v>
      </c>
    </row>
    <row r="49" spans="1:4" x14ac:dyDescent="0.25">
      <c r="A49" s="4" t="s">
        <v>40</v>
      </c>
      <c r="B49" s="12"/>
      <c r="C49" s="60">
        <f t="shared" si="2"/>
        <v>0</v>
      </c>
      <c r="D49" s="60">
        <f t="shared" si="1"/>
        <v>0</v>
      </c>
    </row>
    <row r="50" spans="1:4" x14ac:dyDescent="0.25">
      <c r="A50" s="4" t="s">
        <v>41</v>
      </c>
      <c r="B50" s="12"/>
      <c r="C50" s="60">
        <f t="shared" si="2"/>
        <v>0</v>
      </c>
      <c r="D50" s="60">
        <f t="shared" si="1"/>
        <v>0</v>
      </c>
    </row>
    <row r="51" spans="1:4" x14ac:dyDescent="0.25">
      <c r="A51" s="4" t="s">
        <v>42</v>
      </c>
      <c r="B51" s="12"/>
      <c r="C51" s="60">
        <f t="shared" si="2"/>
        <v>0</v>
      </c>
      <c r="D51" s="60">
        <f t="shared" si="1"/>
        <v>0</v>
      </c>
    </row>
    <row r="52" spans="1:4" x14ac:dyDescent="0.25">
      <c r="A52" s="4" t="s">
        <v>43</v>
      </c>
      <c r="B52" s="12"/>
      <c r="C52" s="60">
        <f t="shared" si="2"/>
        <v>0</v>
      </c>
      <c r="D52" s="60">
        <f t="shared" si="1"/>
        <v>0</v>
      </c>
    </row>
    <row r="53" spans="1:4" x14ac:dyDescent="0.25">
      <c r="A53" s="4" t="s">
        <v>44</v>
      </c>
      <c r="B53" s="12"/>
      <c r="C53" s="60">
        <f t="shared" si="2"/>
        <v>0</v>
      </c>
      <c r="D53" s="60">
        <f t="shared" si="1"/>
        <v>0</v>
      </c>
    </row>
    <row r="54" spans="1:4" x14ac:dyDescent="0.25">
      <c r="A54" s="4" t="s">
        <v>45</v>
      </c>
      <c r="B54" s="12"/>
      <c r="C54" s="60">
        <f t="shared" si="2"/>
        <v>0</v>
      </c>
      <c r="D54" s="60">
        <f t="shared" si="1"/>
        <v>0</v>
      </c>
    </row>
    <row r="55" spans="1:4" x14ac:dyDescent="0.25">
      <c r="A55" s="4" t="s">
        <v>46</v>
      </c>
      <c r="B55" s="12"/>
      <c r="C55" s="60">
        <f t="shared" si="2"/>
        <v>0</v>
      </c>
      <c r="D55" s="60">
        <f t="shared" si="1"/>
        <v>0</v>
      </c>
    </row>
    <row r="56" spans="1:4" x14ac:dyDescent="0.25">
      <c r="A56" s="4" t="s">
        <v>47</v>
      </c>
      <c r="B56" s="12"/>
      <c r="C56" s="60">
        <f t="shared" si="2"/>
        <v>0</v>
      </c>
      <c r="D56" s="60">
        <f t="shared" si="1"/>
        <v>0</v>
      </c>
    </row>
    <row r="57" spans="1:4" x14ac:dyDescent="0.25">
      <c r="A57" s="4" t="s">
        <v>48</v>
      </c>
      <c r="B57" s="12"/>
      <c r="C57" s="60">
        <f t="shared" si="2"/>
        <v>0</v>
      </c>
      <c r="D57" s="60">
        <f t="shared" si="1"/>
        <v>0</v>
      </c>
    </row>
    <row r="58" spans="1:4" x14ac:dyDescent="0.25">
      <c r="A58" s="4" t="s">
        <v>49</v>
      </c>
      <c r="B58" s="12"/>
      <c r="C58" s="60">
        <f t="shared" si="2"/>
        <v>0</v>
      </c>
      <c r="D58" s="60">
        <f t="shared" si="1"/>
        <v>0</v>
      </c>
    </row>
    <row r="59" spans="1:4" x14ac:dyDescent="0.25">
      <c r="A59" s="4" t="s">
        <v>50</v>
      </c>
      <c r="B59" s="12"/>
      <c r="C59" s="60">
        <f t="shared" si="2"/>
        <v>0</v>
      </c>
      <c r="D59" s="60">
        <f t="shared" si="1"/>
        <v>0</v>
      </c>
    </row>
    <row r="60" spans="1:4" x14ac:dyDescent="0.25">
      <c r="A60" s="4" t="s">
        <v>51</v>
      </c>
      <c r="B60" s="12"/>
      <c r="C60" s="60">
        <f t="shared" si="2"/>
        <v>0</v>
      </c>
      <c r="D60" s="60">
        <f t="shared" si="1"/>
        <v>0</v>
      </c>
    </row>
    <row r="61" spans="1:4" x14ac:dyDescent="0.25">
      <c r="A61" s="4" t="s">
        <v>52</v>
      </c>
      <c r="B61" s="12"/>
      <c r="C61" s="60">
        <f t="shared" si="2"/>
        <v>0</v>
      </c>
      <c r="D61" s="60">
        <f t="shared" si="1"/>
        <v>0</v>
      </c>
    </row>
    <row r="62" spans="1:4" x14ac:dyDescent="0.25">
      <c r="A62" s="4" t="s">
        <v>53</v>
      </c>
      <c r="B62" s="12"/>
      <c r="C62" s="60">
        <f t="shared" si="2"/>
        <v>0</v>
      </c>
      <c r="D62" s="60">
        <f t="shared" si="1"/>
        <v>0</v>
      </c>
    </row>
    <row r="63" spans="1:4" x14ac:dyDescent="0.25">
      <c r="A63" s="4" t="s">
        <v>54</v>
      </c>
      <c r="B63" s="12"/>
      <c r="C63" s="60">
        <f t="shared" si="2"/>
        <v>0</v>
      </c>
      <c r="D63" s="60">
        <f t="shared" si="1"/>
        <v>0</v>
      </c>
    </row>
    <row r="64" spans="1:4" x14ac:dyDescent="0.25">
      <c r="A64" s="4" t="s">
        <v>55</v>
      </c>
      <c r="B64" s="12"/>
      <c r="C64" s="60">
        <f t="shared" si="2"/>
        <v>0</v>
      </c>
      <c r="D64" s="60">
        <f t="shared" si="1"/>
        <v>0</v>
      </c>
    </row>
    <row r="65" spans="1:4" x14ac:dyDescent="0.25">
      <c r="A65" s="4" t="s">
        <v>56</v>
      </c>
      <c r="B65" s="12"/>
      <c r="C65" s="60">
        <f t="shared" si="2"/>
        <v>0</v>
      </c>
      <c r="D65" s="60">
        <f t="shared" si="1"/>
        <v>0</v>
      </c>
    </row>
    <row r="66" spans="1:4" x14ac:dyDescent="0.25">
      <c r="A66" s="4" t="s">
        <v>57</v>
      </c>
      <c r="B66" s="12"/>
      <c r="C66" s="60">
        <f t="shared" si="2"/>
        <v>0</v>
      </c>
      <c r="D66" s="60">
        <f t="shared" si="1"/>
        <v>0</v>
      </c>
    </row>
    <row r="67" spans="1:4" x14ac:dyDescent="0.25">
      <c r="A67" s="4" t="s">
        <v>58</v>
      </c>
      <c r="B67" s="12"/>
      <c r="C67" s="60">
        <f t="shared" si="2"/>
        <v>0</v>
      </c>
      <c r="D67" s="60">
        <f t="shared" si="1"/>
        <v>0</v>
      </c>
    </row>
    <row r="68" spans="1:4" x14ac:dyDescent="0.25">
      <c r="A68" s="4" t="s">
        <v>59</v>
      </c>
      <c r="B68" s="12"/>
      <c r="C68" s="60">
        <f t="shared" si="2"/>
        <v>0</v>
      </c>
      <c r="D68" s="60">
        <f t="shared" si="1"/>
        <v>0</v>
      </c>
    </row>
    <row r="69" spans="1:4" x14ac:dyDescent="0.25">
      <c r="A69" s="4" t="s">
        <v>60</v>
      </c>
      <c r="B69" s="12"/>
      <c r="C69" s="60">
        <f t="shared" si="2"/>
        <v>0</v>
      </c>
      <c r="D69" s="60">
        <f t="shared" si="1"/>
        <v>0</v>
      </c>
    </row>
    <row r="70" spans="1:4" x14ac:dyDescent="0.25">
      <c r="A70" s="4" t="s">
        <v>61</v>
      </c>
      <c r="B70" s="12"/>
      <c r="C70" s="60">
        <f t="shared" ref="C70:C101" si="3">IF(B70=0,0,(($G$2/$G$3)*$G$4))</f>
        <v>0</v>
      </c>
      <c r="D70" s="60">
        <f t="shared" ref="D70:D133" si="4">C70*3</f>
        <v>0</v>
      </c>
    </row>
    <row r="71" spans="1:4" x14ac:dyDescent="0.25">
      <c r="A71" s="4" t="s">
        <v>62</v>
      </c>
      <c r="B71" s="12"/>
      <c r="C71" s="60">
        <f t="shared" si="3"/>
        <v>0</v>
      </c>
      <c r="D71" s="60">
        <f t="shared" si="4"/>
        <v>0</v>
      </c>
    </row>
    <row r="72" spans="1:4" x14ac:dyDescent="0.25">
      <c r="A72" s="4" t="s">
        <v>63</v>
      </c>
      <c r="B72" s="12"/>
      <c r="C72" s="60">
        <f t="shared" si="3"/>
        <v>0</v>
      </c>
      <c r="D72" s="60">
        <f t="shared" si="4"/>
        <v>0</v>
      </c>
    </row>
    <row r="73" spans="1:4" x14ac:dyDescent="0.25">
      <c r="A73" s="4" t="s">
        <v>64</v>
      </c>
      <c r="B73" s="12"/>
      <c r="C73" s="60">
        <f t="shared" si="3"/>
        <v>0</v>
      </c>
      <c r="D73" s="60">
        <f t="shared" si="4"/>
        <v>0</v>
      </c>
    </row>
    <row r="74" spans="1:4" x14ac:dyDescent="0.25">
      <c r="A74" s="4" t="s">
        <v>65</v>
      </c>
      <c r="B74" s="12"/>
      <c r="C74" s="60">
        <f t="shared" si="3"/>
        <v>0</v>
      </c>
      <c r="D74" s="60">
        <f t="shared" si="4"/>
        <v>0</v>
      </c>
    </row>
    <row r="75" spans="1:4" x14ac:dyDescent="0.25">
      <c r="A75" s="4" t="s">
        <v>66</v>
      </c>
      <c r="B75" s="12"/>
      <c r="C75" s="60">
        <f t="shared" si="3"/>
        <v>0</v>
      </c>
      <c r="D75" s="60">
        <f t="shared" si="4"/>
        <v>0</v>
      </c>
    </row>
    <row r="76" spans="1:4" x14ac:dyDescent="0.25">
      <c r="A76" s="4" t="s">
        <v>67</v>
      </c>
      <c r="B76" s="12"/>
      <c r="C76" s="60">
        <f t="shared" si="3"/>
        <v>0</v>
      </c>
      <c r="D76" s="60">
        <f t="shared" si="4"/>
        <v>0</v>
      </c>
    </row>
    <row r="77" spans="1:4" x14ac:dyDescent="0.25">
      <c r="A77" s="4" t="s">
        <v>68</v>
      </c>
      <c r="B77" s="12"/>
      <c r="C77" s="60">
        <f t="shared" si="3"/>
        <v>0</v>
      </c>
      <c r="D77" s="60">
        <f t="shared" si="4"/>
        <v>0</v>
      </c>
    </row>
    <row r="78" spans="1:4" x14ac:dyDescent="0.25">
      <c r="A78" s="4" t="s">
        <v>69</v>
      </c>
      <c r="B78" s="12"/>
      <c r="C78" s="60">
        <f t="shared" si="3"/>
        <v>0</v>
      </c>
      <c r="D78" s="60">
        <f t="shared" si="4"/>
        <v>0</v>
      </c>
    </row>
    <row r="79" spans="1:4" x14ac:dyDescent="0.25">
      <c r="A79" s="4" t="s">
        <v>70</v>
      </c>
      <c r="B79" s="12"/>
      <c r="C79" s="60">
        <f t="shared" si="3"/>
        <v>0</v>
      </c>
      <c r="D79" s="60">
        <f t="shared" si="4"/>
        <v>0</v>
      </c>
    </row>
    <row r="80" spans="1:4" x14ac:dyDescent="0.25">
      <c r="A80" s="4" t="s">
        <v>71</v>
      </c>
      <c r="B80" s="12"/>
      <c r="C80" s="60">
        <f t="shared" si="3"/>
        <v>0</v>
      </c>
      <c r="D80" s="60">
        <f t="shared" si="4"/>
        <v>0</v>
      </c>
    </row>
    <row r="81" spans="1:4" x14ac:dyDescent="0.25">
      <c r="A81" s="4" t="s">
        <v>72</v>
      </c>
      <c r="B81" s="12"/>
      <c r="C81" s="60">
        <f t="shared" si="3"/>
        <v>0</v>
      </c>
      <c r="D81" s="60">
        <f t="shared" si="4"/>
        <v>0</v>
      </c>
    </row>
    <row r="82" spans="1:4" x14ac:dyDescent="0.25">
      <c r="A82" s="4" t="s">
        <v>73</v>
      </c>
      <c r="B82" s="12"/>
      <c r="C82" s="60">
        <f t="shared" si="3"/>
        <v>0</v>
      </c>
      <c r="D82" s="60">
        <f t="shared" si="4"/>
        <v>0</v>
      </c>
    </row>
    <row r="83" spans="1:4" x14ac:dyDescent="0.25">
      <c r="A83" s="4" t="s">
        <v>74</v>
      </c>
      <c r="B83" s="12"/>
      <c r="C83" s="60">
        <f t="shared" si="3"/>
        <v>0</v>
      </c>
      <c r="D83" s="60">
        <f t="shared" si="4"/>
        <v>0</v>
      </c>
    </row>
    <row r="84" spans="1:4" x14ac:dyDescent="0.25">
      <c r="A84" s="4" t="s">
        <v>75</v>
      </c>
      <c r="B84" s="12"/>
      <c r="C84" s="60">
        <f t="shared" si="3"/>
        <v>0</v>
      </c>
      <c r="D84" s="60">
        <f t="shared" si="4"/>
        <v>0</v>
      </c>
    </row>
    <row r="85" spans="1:4" x14ac:dyDescent="0.25">
      <c r="A85" s="4" t="s">
        <v>76</v>
      </c>
      <c r="B85" s="12"/>
      <c r="C85" s="60">
        <f t="shared" si="3"/>
        <v>0</v>
      </c>
      <c r="D85" s="60">
        <f t="shared" si="4"/>
        <v>0</v>
      </c>
    </row>
    <row r="86" spans="1:4" x14ac:dyDescent="0.25">
      <c r="A86" s="4" t="s">
        <v>77</v>
      </c>
      <c r="B86" s="12"/>
      <c r="C86" s="60">
        <f t="shared" si="3"/>
        <v>0</v>
      </c>
      <c r="D86" s="60">
        <f t="shared" si="4"/>
        <v>0</v>
      </c>
    </row>
    <row r="87" spans="1:4" x14ac:dyDescent="0.25">
      <c r="A87" s="4" t="s">
        <v>78</v>
      </c>
      <c r="B87" s="12"/>
      <c r="C87" s="60">
        <f t="shared" si="3"/>
        <v>0</v>
      </c>
      <c r="D87" s="60">
        <f t="shared" si="4"/>
        <v>0</v>
      </c>
    </row>
    <row r="88" spans="1:4" x14ac:dyDescent="0.25">
      <c r="A88" s="4" t="s">
        <v>79</v>
      </c>
      <c r="B88" s="12"/>
      <c r="C88" s="60">
        <f t="shared" si="3"/>
        <v>0</v>
      </c>
      <c r="D88" s="60">
        <f t="shared" si="4"/>
        <v>0</v>
      </c>
    </row>
    <row r="89" spans="1:4" x14ac:dyDescent="0.25">
      <c r="A89" s="4" t="s">
        <v>80</v>
      </c>
      <c r="B89" s="12"/>
      <c r="C89" s="60">
        <f t="shared" si="3"/>
        <v>0</v>
      </c>
      <c r="D89" s="60">
        <f t="shared" si="4"/>
        <v>0</v>
      </c>
    </row>
    <row r="90" spans="1:4" x14ac:dyDescent="0.25">
      <c r="A90" s="4" t="s">
        <v>81</v>
      </c>
      <c r="B90" s="12"/>
      <c r="C90" s="60">
        <f t="shared" si="3"/>
        <v>0</v>
      </c>
      <c r="D90" s="60">
        <f t="shared" si="4"/>
        <v>0</v>
      </c>
    </row>
    <row r="91" spans="1:4" x14ac:dyDescent="0.25">
      <c r="A91" s="4" t="s">
        <v>82</v>
      </c>
      <c r="B91" s="12"/>
      <c r="C91" s="60">
        <f t="shared" si="3"/>
        <v>0</v>
      </c>
      <c r="D91" s="60">
        <f t="shared" si="4"/>
        <v>0</v>
      </c>
    </row>
    <row r="92" spans="1:4" x14ac:dyDescent="0.25">
      <c r="A92" s="4" t="s">
        <v>83</v>
      </c>
      <c r="B92" s="12"/>
      <c r="C92" s="60">
        <f t="shared" si="3"/>
        <v>0</v>
      </c>
      <c r="D92" s="60">
        <f t="shared" si="4"/>
        <v>0</v>
      </c>
    </row>
    <row r="93" spans="1:4" x14ac:dyDescent="0.25">
      <c r="A93" s="4" t="s">
        <v>84</v>
      </c>
      <c r="B93" s="12"/>
      <c r="C93" s="60">
        <f t="shared" si="3"/>
        <v>0</v>
      </c>
      <c r="D93" s="60">
        <f t="shared" si="4"/>
        <v>0</v>
      </c>
    </row>
    <row r="94" spans="1:4" x14ac:dyDescent="0.25">
      <c r="A94" s="4" t="s">
        <v>85</v>
      </c>
      <c r="B94" s="12"/>
      <c r="C94" s="60">
        <f t="shared" si="3"/>
        <v>0</v>
      </c>
      <c r="D94" s="60">
        <f t="shared" si="4"/>
        <v>0</v>
      </c>
    </row>
    <row r="95" spans="1:4" x14ac:dyDescent="0.25">
      <c r="A95" s="4" t="s">
        <v>86</v>
      </c>
      <c r="B95" s="12"/>
      <c r="C95" s="60">
        <f t="shared" si="3"/>
        <v>0</v>
      </c>
      <c r="D95" s="60">
        <f t="shared" si="4"/>
        <v>0</v>
      </c>
    </row>
    <row r="96" spans="1:4" x14ac:dyDescent="0.25">
      <c r="A96" s="4" t="s">
        <v>87</v>
      </c>
      <c r="B96" s="12"/>
      <c r="C96" s="60">
        <f t="shared" si="3"/>
        <v>0</v>
      </c>
      <c r="D96" s="60">
        <f t="shared" si="4"/>
        <v>0</v>
      </c>
    </row>
    <row r="97" spans="1:4" x14ac:dyDescent="0.25">
      <c r="A97" s="4" t="s">
        <v>88</v>
      </c>
      <c r="B97" s="12"/>
      <c r="C97" s="60">
        <f t="shared" si="3"/>
        <v>0</v>
      </c>
      <c r="D97" s="60">
        <f t="shared" si="4"/>
        <v>0</v>
      </c>
    </row>
    <row r="98" spans="1:4" x14ac:dyDescent="0.25">
      <c r="A98" s="4" t="s">
        <v>89</v>
      </c>
      <c r="B98" s="12"/>
      <c r="C98" s="60">
        <f t="shared" si="3"/>
        <v>0</v>
      </c>
      <c r="D98" s="60">
        <f t="shared" si="4"/>
        <v>0</v>
      </c>
    </row>
    <row r="99" spans="1:4" x14ac:dyDescent="0.25">
      <c r="A99" s="4" t="s">
        <v>90</v>
      </c>
      <c r="B99" s="12"/>
      <c r="C99" s="60">
        <f t="shared" si="3"/>
        <v>0</v>
      </c>
      <c r="D99" s="60">
        <f t="shared" si="4"/>
        <v>0</v>
      </c>
    </row>
    <row r="100" spans="1:4" x14ac:dyDescent="0.25">
      <c r="A100" s="4" t="s">
        <v>91</v>
      </c>
      <c r="B100" s="12"/>
      <c r="C100" s="60">
        <f t="shared" si="3"/>
        <v>0</v>
      </c>
      <c r="D100" s="60">
        <f t="shared" si="4"/>
        <v>0</v>
      </c>
    </row>
    <row r="101" spans="1:4" x14ac:dyDescent="0.25">
      <c r="A101" s="4" t="s">
        <v>92</v>
      </c>
      <c r="B101" s="12"/>
      <c r="C101" s="60">
        <f t="shared" si="3"/>
        <v>0</v>
      </c>
      <c r="D101" s="60">
        <f t="shared" si="4"/>
        <v>0</v>
      </c>
    </row>
    <row r="102" spans="1:4" x14ac:dyDescent="0.25">
      <c r="A102" s="4" t="s">
        <v>93</v>
      </c>
      <c r="B102" s="12"/>
      <c r="C102" s="60">
        <f t="shared" ref="C102:C133" si="5">IF(B102=0,0,(($G$2/$G$3)*$G$4))</f>
        <v>0</v>
      </c>
      <c r="D102" s="60">
        <f t="shared" si="4"/>
        <v>0</v>
      </c>
    </row>
    <row r="103" spans="1:4" x14ac:dyDescent="0.25">
      <c r="A103" s="4" t="s">
        <v>94</v>
      </c>
      <c r="B103" s="12"/>
      <c r="C103" s="60">
        <f t="shared" si="5"/>
        <v>0</v>
      </c>
      <c r="D103" s="60">
        <f t="shared" si="4"/>
        <v>0</v>
      </c>
    </row>
    <row r="104" spans="1:4" x14ac:dyDescent="0.25">
      <c r="A104" s="4" t="s">
        <v>95</v>
      </c>
      <c r="B104" s="12"/>
      <c r="C104" s="60">
        <f t="shared" si="5"/>
        <v>0</v>
      </c>
      <c r="D104" s="60">
        <f t="shared" si="4"/>
        <v>0</v>
      </c>
    </row>
    <row r="105" spans="1:4" x14ac:dyDescent="0.25">
      <c r="A105" s="4" t="s">
        <v>96</v>
      </c>
      <c r="B105" s="12"/>
      <c r="C105" s="60">
        <f t="shared" si="5"/>
        <v>0</v>
      </c>
      <c r="D105" s="60">
        <f t="shared" si="4"/>
        <v>0</v>
      </c>
    </row>
    <row r="106" spans="1:4" x14ac:dyDescent="0.25">
      <c r="A106" s="4" t="s">
        <v>97</v>
      </c>
      <c r="B106" s="12"/>
      <c r="C106" s="60">
        <f t="shared" si="5"/>
        <v>0</v>
      </c>
      <c r="D106" s="60">
        <f t="shared" si="4"/>
        <v>0</v>
      </c>
    </row>
    <row r="107" spans="1:4" x14ac:dyDescent="0.25">
      <c r="A107" s="4" t="s">
        <v>98</v>
      </c>
      <c r="B107" s="12"/>
      <c r="C107" s="60">
        <f t="shared" si="5"/>
        <v>0</v>
      </c>
      <c r="D107" s="60">
        <f t="shared" si="4"/>
        <v>0</v>
      </c>
    </row>
    <row r="108" spans="1:4" x14ac:dyDescent="0.25">
      <c r="A108" s="4" t="s">
        <v>99</v>
      </c>
      <c r="B108" s="12"/>
      <c r="C108" s="60">
        <f t="shared" si="5"/>
        <v>0</v>
      </c>
      <c r="D108" s="60">
        <f t="shared" si="4"/>
        <v>0</v>
      </c>
    </row>
    <row r="109" spans="1:4" x14ac:dyDescent="0.25">
      <c r="A109" s="4" t="s">
        <v>100</v>
      </c>
      <c r="B109" s="12"/>
      <c r="C109" s="60">
        <f t="shared" si="5"/>
        <v>0</v>
      </c>
      <c r="D109" s="60">
        <f t="shared" si="4"/>
        <v>0</v>
      </c>
    </row>
    <row r="110" spans="1:4" x14ac:dyDescent="0.25">
      <c r="A110" s="4" t="s">
        <v>101</v>
      </c>
      <c r="B110" s="12"/>
      <c r="C110" s="60">
        <f t="shared" si="5"/>
        <v>0</v>
      </c>
      <c r="D110" s="60">
        <f t="shared" si="4"/>
        <v>0</v>
      </c>
    </row>
    <row r="111" spans="1:4" x14ac:dyDescent="0.25">
      <c r="A111" s="4" t="s">
        <v>102</v>
      </c>
      <c r="B111" s="12"/>
      <c r="C111" s="60">
        <f t="shared" si="5"/>
        <v>0</v>
      </c>
      <c r="D111" s="60">
        <f t="shared" si="4"/>
        <v>0</v>
      </c>
    </row>
    <row r="112" spans="1:4" x14ac:dyDescent="0.25">
      <c r="A112" s="4" t="s">
        <v>103</v>
      </c>
      <c r="B112" s="12"/>
      <c r="C112" s="60">
        <f t="shared" si="5"/>
        <v>0</v>
      </c>
      <c r="D112" s="60">
        <f t="shared" si="4"/>
        <v>0</v>
      </c>
    </row>
    <row r="113" spans="1:4" x14ac:dyDescent="0.25">
      <c r="A113" s="4" t="s">
        <v>104</v>
      </c>
      <c r="B113" s="12"/>
      <c r="C113" s="60">
        <f t="shared" si="5"/>
        <v>0</v>
      </c>
      <c r="D113" s="60">
        <f t="shared" si="4"/>
        <v>0</v>
      </c>
    </row>
    <row r="114" spans="1:4" x14ac:dyDescent="0.25">
      <c r="A114" s="4" t="s">
        <v>105</v>
      </c>
      <c r="B114" s="12"/>
      <c r="C114" s="60">
        <f t="shared" si="5"/>
        <v>0</v>
      </c>
      <c r="D114" s="60">
        <f t="shared" si="4"/>
        <v>0</v>
      </c>
    </row>
    <row r="115" spans="1:4" x14ac:dyDescent="0.25">
      <c r="A115" s="4" t="s">
        <v>106</v>
      </c>
      <c r="B115" s="12"/>
      <c r="C115" s="60">
        <f t="shared" si="5"/>
        <v>0</v>
      </c>
      <c r="D115" s="60">
        <f t="shared" si="4"/>
        <v>0</v>
      </c>
    </row>
    <row r="116" spans="1:4" x14ac:dyDescent="0.25">
      <c r="A116" s="4" t="s">
        <v>107</v>
      </c>
      <c r="B116" s="12"/>
      <c r="C116" s="60">
        <f t="shared" si="5"/>
        <v>0</v>
      </c>
      <c r="D116" s="60">
        <f t="shared" si="4"/>
        <v>0</v>
      </c>
    </row>
    <row r="117" spans="1:4" x14ac:dyDescent="0.25">
      <c r="A117" s="4" t="s">
        <v>108</v>
      </c>
      <c r="B117" s="12"/>
      <c r="C117" s="60">
        <f t="shared" si="5"/>
        <v>0</v>
      </c>
      <c r="D117" s="60">
        <f t="shared" si="4"/>
        <v>0</v>
      </c>
    </row>
    <row r="118" spans="1:4" x14ac:dyDescent="0.25">
      <c r="A118" s="4" t="s">
        <v>109</v>
      </c>
      <c r="B118" s="12"/>
      <c r="C118" s="60">
        <f t="shared" si="5"/>
        <v>0</v>
      </c>
      <c r="D118" s="60">
        <f t="shared" si="4"/>
        <v>0</v>
      </c>
    </row>
    <row r="119" spans="1:4" x14ac:dyDescent="0.25">
      <c r="A119" s="4" t="s">
        <v>110</v>
      </c>
      <c r="B119" s="12"/>
      <c r="C119" s="60">
        <f t="shared" si="5"/>
        <v>0</v>
      </c>
      <c r="D119" s="60">
        <f t="shared" si="4"/>
        <v>0</v>
      </c>
    </row>
    <row r="120" spans="1:4" x14ac:dyDescent="0.25">
      <c r="A120" s="4" t="s">
        <v>111</v>
      </c>
      <c r="B120" s="12"/>
      <c r="C120" s="60">
        <f t="shared" si="5"/>
        <v>0</v>
      </c>
      <c r="D120" s="60">
        <f t="shared" si="4"/>
        <v>0</v>
      </c>
    </row>
    <row r="121" spans="1:4" x14ac:dyDescent="0.25">
      <c r="A121" s="4" t="s">
        <v>112</v>
      </c>
      <c r="B121" s="12"/>
      <c r="C121" s="60">
        <f t="shared" si="5"/>
        <v>0</v>
      </c>
      <c r="D121" s="60">
        <f t="shared" si="4"/>
        <v>0</v>
      </c>
    </row>
    <row r="122" spans="1:4" x14ac:dyDescent="0.25">
      <c r="A122" s="4" t="s">
        <v>113</v>
      </c>
      <c r="B122" s="12"/>
      <c r="C122" s="60">
        <f t="shared" si="5"/>
        <v>0</v>
      </c>
      <c r="D122" s="60">
        <f t="shared" si="4"/>
        <v>0</v>
      </c>
    </row>
    <row r="123" spans="1:4" x14ac:dyDescent="0.25">
      <c r="A123" s="4" t="s">
        <v>114</v>
      </c>
      <c r="B123" s="12"/>
      <c r="C123" s="60">
        <f t="shared" si="5"/>
        <v>0</v>
      </c>
      <c r="D123" s="60">
        <f t="shared" si="4"/>
        <v>0</v>
      </c>
    </row>
    <row r="124" spans="1:4" x14ac:dyDescent="0.25">
      <c r="A124" s="4" t="s">
        <v>115</v>
      </c>
      <c r="B124" s="12"/>
      <c r="C124" s="60">
        <f t="shared" si="5"/>
        <v>0</v>
      </c>
      <c r="D124" s="60">
        <f t="shared" si="4"/>
        <v>0</v>
      </c>
    </row>
    <row r="125" spans="1:4" x14ac:dyDescent="0.25">
      <c r="A125" s="4" t="s">
        <v>116</v>
      </c>
      <c r="B125" s="12"/>
      <c r="C125" s="60">
        <f t="shared" si="5"/>
        <v>0</v>
      </c>
      <c r="D125" s="60">
        <f t="shared" si="4"/>
        <v>0</v>
      </c>
    </row>
    <row r="126" spans="1:4" x14ac:dyDescent="0.25">
      <c r="A126" s="4" t="s">
        <v>117</v>
      </c>
      <c r="B126" s="12"/>
      <c r="C126" s="60">
        <f t="shared" si="5"/>
        <v>0</v>
      </c>
      <c r="D126" s="60">
        <f t="shared" si="4"/>
        <v>0</v>
      </c>
    </row>
    <row r="127" spans="1:4" x14ac:dyDescent="0.25">
      <c r="A127" s="4" t="s">
        <v>118</v>
      </c>
      <c r="B127" s="12"/>
      <c r="C127" s="60">
        <f t="shared" si="5"/>
        <v>0</v>
      </c>
      <c r="D127" s="60">
        <f t="shared" si="4"/>
        <v>0</v>
      </c>
    </row>
    <row r="128" spans="1:4" x14ac:dyDescent="0.25">
      <c r="A128" s="4" t="s">
        <v>119</v>
      </c>
      <c r="B128" s="12"/>
      <c r="C128" s="60">
        <f t="shared" si="5"/>
        <v>0</v>
      </c>
      <c r="D128" s="60">
        <f t="shared" si="4"/>
        <v>0</v>
      </c>
    </row>
    <row r="129" spans="1:4" x14ac:dyDescent="0.25">
      <c r="A129" s="4" t="s">
        <v>120</v>
      </c>
      <c r="B129" s="12"/>
      <c r="C129" s="60">
        <f t="shared" si="5"/>
        <v>0</v>
      </c>
      <c r="D129" s="60">
        <f t="shared" si="4"/>
        <v>0</v>
      </c>
    </row>
    <row r="130" spans="1:4" x14ac:dyDescent="0.25">
      <c r="A130" s="4" t="s">
        <v>121</v>
      </c>
      <c r="B130" s="12"/>
      <c r="C130" s="60">
        <f t="shared" si="5"/>
        <v>0</v>
      </c>
      <c r="D130" s="60">
        <f t="shared" si="4"/>
        <v>0</v>
      </c>
    </row>
    <row r="131" spans="1:4" x14ac:dyDescent="0.25">
      <c r="A131" s="4" t="s">
        <v>122</v>
      </c>
      <c r="B131" s="12"/>
      <c r="C131" s="60">
        <f t="shared" si="5"/>
        <v>0</v>
      </c>
      <c r="D131" s="60">
        <f t="shared" si="4"/>
        <v>0</v>
      </c>
    </row>
    <row r="132" spans="1:4" x14ac:dyDescent="0.25">
      <c r="A132" s="4" t="s">
        <v>123</v>
      </c>
      <c r="B132" s="12"/>
      <c r="C132" s="60">
        <f t="shared" si="5"/>
        <v>0</v>
      </c>
      <c r="D132" s="60">
        <f t="shared" si="4"/>
        <v>0</v>
      </c>
    </row>
    <row r="133" spans="1:4" x14ac:dyDescent="0.25">
      <c r="A133" s="4" t="s">
        <v>124</v>
      </c>
      <c r="B133" s="12"/>
      <c r="C133" s="60">
        <f t="shared" si="5"/>
        <v>0</v>
      </c>
      <c r="D133" s="60">
        <f t="shared" si="4"/>
        <v>0</v>
      </c>
    </row>
    <row r="134" spans="1:4" x14ac:dyDescent="0.25">
      <c r="A134" s="4" t="s">
        <v>125</v>
      </c>
      <c r="B134" s="12"/>
      <c r="C134" s="60">
        <f t="shared" ref="C134:C155" si="6">IF(B134=0,0,(($G$2/$G$3)*$G$4))</f>
        <v>0</v>
      </c>
      <c r="D134" s="60">
        <f t="shared" ref="D134:D154" si="7">C134*3</f>
        <v>0</v>
      </c>
    </row>
    <row r="135" spans="1:4" x14ac:dyDescent="0.25">
      <c r="A135" s="4" t="s">
        <v>126</v>
      </c>
      <c r="B135" s="12"/>
      <c r="C135" s="60">
        <f t="shared" si="6"/>
        <v>0</v>
      </c>
      <c r="D135" s="60">
        <f t="shared" si="7"/>
        <v>0</v>
      </c>
    </row>
    <row r="136" spans="1:4" x14ac:dyDescent="0.25">
      <c r="A136" s="4" t="s">
        <v>127</v>
      </c>
      <c r="B136" s="12"/>
      <c r="C136" s="60">
        <f t="shared" si="6"/>
        <v>0</v>
      </c>
      <c r="D136" s="60">
        <f t="shared" si="7"/>
        <v>0</v>
      </c>
    </row>
    <row r="137" spans="1:4" x14ac:dyDescent="0.25">
      <c r="A137" s="4" t="s">
        <v>128</v>
      </c>
      <c r="B137" s="12"/>
      <c r="C137" s="60">
        <f t="shared" si="6"/>
        <v>0</v>
      </c>
      <c r="D137" s="60">
        <f t="shared" si="7"/>
        <v>0</v>
      </c>
    </row>
    <row r="138" spans="1:4" x14ac:dyDescent="0.25">
      <c r="A138" s="4" t="s">
        <v>129</v>
      </c>
      <c r="B138" s="12"/>
      <c r="C138" s="60">
        <f t="shared" si="6"/>
        <v>0</v>
      </c>
      <c r="D138" s="60">
        <f t="shared" si="7"/>
        <v>0</v>
      </c>
    </row>
    <row r="139" spans="1:4" x14ac:dyDescent="0.25">
      <c r="A139" s="4" t="s">
        <v>130</v>
      </c>
      <c r="B139" s="12"/>
      <c r="C139" s="60">
        <f t="shared" si="6"/>
        <v>0</v>
      </c>
      <c r="D139" s="60">
        <f t="shared" si="7"/>
        <v>0</v>
      </c>
    </row>
    <row r="140" spans="1:4" x14ac:dyDescent="0.25">
      <c r="A140" s="4" t="s">
        <v>131</v>
      </c>
      <c r="B140" s="12"/>
      <c r="C140" s="60">
        <f t="shared" si="6"/>
        <v>0</v>
      </c>
      <c r="D140" s="60">
        <f t="shared" si="7"/>
        <v>0</v>
      </c>
    </row>
    <row r="141" spans="1:4" x14ac:dyDescent="0.25">
      <c r="A141" s="4" t="s">
        <v>132</v>
      </c>
      <c r="B141" s="12"/>
      <c r="C141" s="60">
        <f t="shared" si="6"/>
        <v>0</v>
      </c>
      <c r="D141" s="60">
        <f t="shared" si="7"/>
        <v>0</v>
      </c>
    </row>
    <row r="142" spans="1:4" x14ac:dyDescent="0.25">
      <c r="A142" s="4" t="s">
        <v>133</v>
      </c>
      <c r="B142" s="12"/>
      <c r="C142" s="60">
        <f t="shared" si="6"/>
        <v>0</v>
      </c>
      <c r="D142" s="60">
        <f t="shared" si="7"/>
        <v>0</v>
      </c>
    </row>
    <row r="143" spans="1:4" x14ac:dyDescent="0.25">
      <c r="A143" s="4" t="s">
        <v>134</v>
      </c>
      <c r="B143" s="12"/>
      <c r="C143" s="60">
        <f t="shared" si="6"/>
        <v>0</v>
      </c>
      <c r="D143" s="60">
        <f t="shared" si="7"/>
        <v>0</v>
      </c>
    </row>
    <row r="144" spans="1:4" x14ac:dyDescent="0.25">
      <c r="A144" s="4" t="s">
        <v>135</v>
      </c>
      <c r="B144" s="12"/>
      <c r="C144" s="60">
        <f t="shared" si="6"/>
        <v>0</v>
      </c>
      <c r="D144" s="60">
        <f t="shared" si="7"/>
        <v>0</v>
      </c>
    </row>
    <row r="145" spans="1:4" x14ac:dyDescent="0.25">
      <c r="A145" s="4" t="s">
        <v>136</v>
      </c>
      <c r="B145" s="12"/>
      <c r="C145" s="60">
        <f t="shared" si="6"/>
        <v>0</v>
      </c>
      <c r="D145" s="60">
        <f t="shared" si="7"/>
        <v>0</v>
      </c>
    </row>
    <row r="146" spans="1:4" x14ac:dyDescent="0.25">
      <c r="A146" s="4" t="s">
        <v>137</v>
      </c>
      <c r="B146" s="12"/>
      <c r="C146" s="60">
        <f t="shared" si="6"/>
        <v>0</v>
      </c>
      <c r="D146" s="60">
        <f t="shared" si="7"/>
        <v>0</v>
      </c>
    </row>
    <row r="147" spans="1:4" x14ac:dyDescent="0.25">
      <c r="A147" s="4" t="s">
        <v>138</v>
      </c>
      <c r="B147" s="12"/>
      <c r="C147" s="60">
        <f t="shared" si="6"/>
        <v>0</v>
      </c>
      <c r="D147" s="60">
        <f t="shared" si="7"/>
        <v>0</v>
      </c>
    </row>
    <row r="148" spans="1:4" x14ac:dyDescent="0.25">
      <c r="A148" s="4" t="s">
        <v>139</v>
      </c>
      <c r="B148" s="12"/>
      <c r="C148" s="60">
        <f t="shared" si="6"/>
        <v>0</v>
      </c>
      <c r="D148" s="60">
        <f t="shared" si="7"/>
        <v>0</v>
      </c>
    </row>
    <row r="149" spans="1:4" x14ac:dyDescent="0.25">
      <c r="A149" s="4" t="s">
        <v>140</v>
      </c>
      <c r="B149" s="12"/>
      <c r="C149" s="60">
        <f t="shared" si="6"/>
        <v>0</v>
      </c>
      <c r="D149" s="60">
        <f t="shared" si="7"/>
        <v>0</v>
      </c>
    </row>
    <row r="150" spans="1:4" x14ac:dyDescent="0.25">
      <c r="A150" s="4" t="s">
        <v>141</v>
      </c>
      <c r="B150" s="12"/>
      <c r="C150" s="60">
        <f t="shared" si="6"/>
        <v>0</v>
      </c>
      <c r="D150" s="60">
        <f t="shared" si="7"/>
        <v>0</v>
      </c>
    </row>
    <row r="151" spans="1:4" x14ac:dyDescent="0.25">
      <c r="A151" s="4" t="s">
        <v>142</v>
      </c>
      <c r="B151" s="12"/>
      <c r="C151" s="60">
        <f t="shared" si="6"/>
        <v>0</v>
      </c>
      <c r="D151" s="60">
        <f t="shared" si="7"/>
        <v>0</v>
      </c>
    </row>
    <row r="152" spans="1:4" x14ac:dyDescent="0.25">
      <c r="A152" s="4" t="s">
        <v>143</v>
      </c>
      <c r="B152" s="12"/>
      <c r="C152" s="60">
        <f t="shared" si="6"/>
        <v>0</v>
      </c>
      <c r="D152" s="60">
        <f t="shared" si="7"/>
        <v>0</v>
      </c>
    </row>
    <row r="153" spans="1:4" x14ac:dyDescent="0.25">
      <c r="A153" s="4" t="s">
        <v>144</v>
      </c>
      <c r="B153" s="12"/>
      <c r="C153" s="60">
        <f t="shared" si="6"/>
        <v>0</v>
      </c>
      <c r="D153" s="60">
        <f t="shared" si="7"/>
        <v>0</v>
      </c>
    </row>
    <row r="154" spans="1:4" x14ac:dyDescent="0.25">
      <c r="A154" s="4" t="s">
        <v>145</v>
      </c>
      <c r="B154" s="12"/>
      <c r="C154" s="60">
        <f t="shared" si="6"/>
        <v>0</v>
      </c>
      <c r="D154" s="60">
        <f t="shared" si="7"/>
        <v>0</v>
      </c>
    </row>
    <row r="155" spans="1:4" x14ac:dyDescent="0.25">
      <c r="A155" s="4" t="s">
        <v>146</v>
      </c>
      <c r="B155" s="12"/>
      <c r="C155" s="60">
        <f t="shared" si="6"/>
        <v>0</v>
      </c>
      <c r="D155" s="60">
        <f>C155*3</f>
        <v>0</v>
      </c>
    </row>
  </sheetData>
  <sheetProtection algorithmName="SHA-512" hashValue="Lzv5PCB1C3P+lq1H8/+tWMBlX7gtCAcltFV7aEVsgCLRT9gOR5IogQh5s6HsN1WDyRu1rOuVfinazQ4WuN4HqQ==" saltValue="ToampcxnRB8Q3+/2ZntUww==" spinCount="100000" sheet="1" objects="1" scenarios="1"/>
  <protectedRanges>
    <protectedRange sqref="G4 G2" name="Plage1"/>
  </protectedRanges>
  <pageMargins left="0.70866141732283472" right="0.70866141732283472" top="0.74803149606299213" bottom="0.74803149606299213" header="0.31496062992125984" footer="0.31496062992125984"/>
  <pageSetup paperSize="9" scale="74" fitToHeight="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J199"/>
  <sheetViews>
    <sheetView showGridLines="0" tabSelected="1" zoomScale="110" zoomScaleNormal="110" workbookViewId="0">
      <selection activeCell="G3" sqref="G3"/>
    </sheetView>
  </sheetViews>
  <sheetFormatPr baseColWidth="10" defaultColWidth="11.42578125" defaultRowHeight="15" x14ac:dyDescent="0.25"/>
  <cols>
    <col min="1" max="1" width="21.7109375" customWidth="1"/>
    <col min="2" max="2" width="19" customWidth="1"/>
    <col min="3" max="3" width="42.85546875" style="24" customWidth="1"/>
    <col min="4" max="4" width="15.7109375" style="17" customWidth="1"/>
    <col min="5" max="5" width="17.7109375" style="17" customWidth="1"/>
    <col min="6" max="6" width="17.7109375" style="65" customWidth="1"/>
    <col min="7" max="7" width="17.7109375" style="17" customWidth="1"/>
    <col min="8" max="8" width="24.28515625" bestFit="1" customWidth="1"/>
  </cols>
  <sheetData>
    <row r="1" spans="1:10" ht="29.25" thickBot="1" x14ac:dyDescent="0.3">
      <c r="A1" s="13" t="s">
        <v>147</v>
      </c>
      <c r="F1" s="17"/>
    </row>
    <row r="2" spans="1:10" ht="19.5" thickBot="1" x14ac:dyDescent="0.3">
      <c r="A2" s="14" t="s">
        <v>0</v>
      </c>
      <c r="F2" s="17"/>
      <c r="H2" s="72" t="s">
        <v>192</v>
      </c>
      <c r="I2" s="73" cm="1">
        <f t="array" aca="1" ref="I2" ca="1">MAX(IF(A7:A199&gt;TODAY(),A7:A199))</f>
        <v>45083</v>
      </c>
      <c r="J2" s="70"/>
    </row>
    <row r="3" spans="1:10" ht="18.75" x14ac:dyDescent="0.25">
      <c r="A3" s="1"/>
      <c r="F3" s="17"/>
    </row>
    <row r="4" spans="1:10" x14ac:dyDescent="0.25">
      <c r="F4" s="17"/>
    </row>
    <row r="5" spans="1:10" x14ac:dyDescent="0.25">
      <c r="F5" s="17"/>
    </row>
    <row r="6" spans="1:10" ht="61.5" customHeight="1" x14ac:dyDescent="0.25">
      <c r="A6" s="5" t="s">
        <v>148</v>
      </c>
      <c r="B6" s="3" t="s">
        <v>149</v>
      </c>
      <c r="C6" s="25" t="s">
        <v>150</v>
      </c>
      <c r="D6" s="21" t="s">
        <v>185</v>
      </c>
      <c r="E6" s="22" t="s">
        <v>186</v>
      </c>
      <c r="F6" s="63" t="s">
        <v>163</v>
      </c>
      <c r="G6" s="63" t="s">
        <v>187</v>
      </c>
    </row>
    <row r="7" spans="1:10" x14ac:dyDescent="0.25">
      <c r="A7" s="10">
        <v>45020</v>
      </c>
      <c r="B7" s="11" t="s">
        <v>174</v>
      </c>
      <c r="C7" s="26" t="str">
        <f>IF(ISERROR(IF(VLOOKUP(B7,'Liste produits finis'!$A$6:$B$155,2,0)=0,"",VLOOKUP(B7,'Liste produits finis'!$A$6:$B$155,2,0))),"",IF(VLOOKUP(B7,'Liste produits finis'!$A$6:$B$155,2,0)=0,"",VLOOKUP(B7,'Liste produits finis'!$A$6:$B$155,2,0)))</f>
        <v>Mini quatre-quart 25g</v>
      </c>
      <c r="D7" s="20">
        <v>3640</v>
      </c>
      <c r="E7" s="20"/>
      <c r="F7" s="64">
        <v>0.33300000000000002</v>
      </c>
      <c r="G7" s="66">
        <f>F7*E7+F7*D7</f>
        <v>1212.1200000000001</v>
      </c>
    </row>
    <row r="8" spans="1:10" x14ac:dyDescent="0.25">
      <c r="A8" s="10">
        <v>45020</v>
      </c>
      <c r="B8" s="11" t="s">
        <v>170</v>
      </c>
      <c r="C8" s="26" t="str">
        <f>IF(ISERROR(IF(VLOOKUP(B8,'Liste produits finis'!$A$6:$B$155,2,0)=0,"",VLOOKUP(B8,'Liste produits finis'!$A$6:$B$155,2,0))),"",IF(VLOOKUP(B8,'Liste produits finis'!$A$6:$B$155,2,0)=0,"",VLOOKUP(B8,'Liste produits finis'!$A$6:$B$155,2,0)))</f>
        <v>Brownie pépite de chocolat 30g</v>
      </c>
      <c r="D8" s="20">
        <v>3600</v>
      </c>
      <c r="E8" s="20"/>
      <c r="F8" s="64">
        <v>0.27400000000000002</v>
      </c>
      <c r="G8" s="66">
        <f t="shared" ref="G8:G71" si="0">F8*E8+F8*D8</f>
        <v>986.40000000000009</v>
      </c>
    </row>
    <row r="9" spans="1:10" x14ac:dyDescent="0.25">
      <c r="A9" s="10">
        <v>45020</v>
      </c>
      <c r="B9" s="11" t="s">
        <v>171</v>
      </c>
      <c r="C9" s="26" t="str">
        <f>IF(ISERROR(IF(VLOOKUP(B9,'Liste produits finis'!$A$6:$B$155,2,0)=0,"",VLOOKUP(B9,'Liste produits finis'!$A$6:$B$155,2,0))),"",IF(VLOOKUP(B9,'Liste produits finis'!$A$6:$B$155,2,0)=0,"",VLOOKUP(B9,'Liste produits finis'!$A$6:$B$155,2,0)))</f>
        <v>Palet breton pur beurre 15g</v>
      </c>
      <c r="D9" s="20">
        <v>3600</v>
      </c>
      <c r="E9" s="20"/>
      <c r="F9" s="64">
        <v>0.17199999999999999</v>
      </c>
      <c r="G9" s="66">
        <f t="shared" si="0"/>
        <v>619.19999999999993</v>
      </c>
    </row>
    <row r="10" spans="1:10" x14ac:dyDescent="0.25">
      <c r="A10" s="10">
        <v>45022</v>
      </c>
      <c r="B10" s="11" t="s">
        <v>173</v>
      </c>
      <c r="C10" s="26" t="str">
        <f>IF(ISERROR(IF(VLOOKUP(B10,'Liste produits finis'!$A$6:$B$155,2,0)=0,"",VLOOKUP(B10,'Liste produits finis'!$A$6:$B$155,2,0))),"",IF(VLOOKUP(B10,'Liste produits finis'!$A$6:$B$155,2,0)=0,"",VLOOKUP(B10,'Liste produits finis'!$A$6:$B$155,2,0)))</f>
        <v>Madeleine nature coque chocolat noir 30g</v>
      </c>
      <c r="D10" s="20">
        <v>3600</v>
      </c>
      <c r="E10" s="20"/>
      <c r="F10" s="64">
        <v>0.36</v>
      </c>
      <c r="G10" s="66">
        <f t="shared" si="0"/>
        <v>1296</v>
      </c>
    </row>
    <row r="11" spans="1:10" x14ac:dyDescent="0.25">
      <c r="A11" s="10">
        <v>45050</v>
      </c>
      <c r="B11" s="11" t="s">
        <v>173</v>
      </c>
      <c r="C11" s="26" t="str">
        <f>IF(ISERROR(IF(VLOOKUP(B11,'Liste produits finis'!$A$6:$B$155,2,0)=0,"",VLOOKUP(B11,'Liste produits finis'!$A$6:$B$155,2,0))),"",IF(VLOOKUP(B11,'Liste produits finis'!$A$6:$B$155,2,0)=0,"",VLOOKUP(B11,'Liste produits finis'!$A$6:$B$155,2,0)))</f>
        <v>Madeleine nature coque chocolat noir 30g</v>
      </c>
      <c r="D11" s="20">
        <v>10200</v>
      </c>
      <c r="E11" s="20"/>
      <c r="F11" s="64">
        <v>0.36</v>
      </c>
      <c r="G11" s="66">
        <f t="shared" si="0"/>
        <v>3672</v>
      </c>
    </row>
    <row r="12" spans="1:10" x14ac:dyDescent="0.25">
      <c r="A12" s="10">
        <v>45081</v>
      </c>
      <c r="B12" s="11" t="s">
        <v>173</v>
      </c>
      <c r="C12" s="26" t="str">
        <f>IF(ISERROR(IF(VLOOKUP(B12,'Liste produits finis'!$A$6:$B$155,2,0)=0,"",VLOOKUP(B12,'Liste produits finis'!$A$6:$B$155,2,0))),"",IF(VLOOKUP(B12,'Liste produits finis'!$A$6:$B$155,2,0)=0,"",VLOOKUP(B12,'Liste produits finis'!$A$6:$B$155,2,0)))</f>
        <v>Madeleine nature coque chocolat noir 30g</v>
      </c>
      <c r="D12" s="20">
        <v>10200</v>
      </c>
      <c r="E12" s="20"/>
      <c r="F12" s="64">
        <v>0.36</v>
      </c>
      <c r="G12" s="66">
        <f t="shared" si="0"/>
        <v>3672</v>
      </c>
    </row>
    <row r="13" spans="1:10" x14ac:dyDescent="0.25">
      <c r="A13" s="10">
        <v>45033</v>
      </c>
      <c r="B13" s="11" t="s">
        <v>175</v>
      </c>
      <c r="C13" s="26" t="str">
        <f>IF(ISERROR(IF(VLOOKUP(B13,'Liste produits finis'!$A$6:$B$155,2,0)=0,"",VLOOKUP(B13,'Liste produits finis'!$A$6:$B$155,2,0))),"",IF(VLOOKUP(B13,'Liste produits finis'!$A$6:$B$155,2,0)=0,"",VLOOKUP(B13,'Liste produits finis'!$A$6:$B$155,2,0)))</f>
        <v>Muffins vanille pépite de chocolat 55g</v>
      </c>
      <c r="D13" s="20">
        <v>3520</v>
      </c>
      <c r="E13" s="20"/>
      <c r="F13" s="64">
        <v>0.246</v>
      </c>
      <c r="G13" s="66">
        <f t="shared" si="0"/>
        <v>865.92</v>
      </c>
    </row>
    <row r="14" spans="1:10" x14ac:dyDescent="0.25">
      <c r="A14" s="10">
        <v>45070</v>
      </c>
      <c r="B14" s="11" t="s">
        <v>175</v>
      </c>
      <c r="C14" s="26" t="str">
        <f>IF(ISERROR(IF(VLOOKUP(B14,'Liste produits finis'!$A$6:$B$155,2,0)=0,"",VLOOKUP(B14,'Liste produits finis'!$A$6:$B$155,2,0))),"",IF(VLOOKUP(B14,'Liste produits finis'!$A$6:$B$155,2,0)=0,"",VLOOKUP(B14,'Liste produits finis'!$A$6:$B$155,2,0)))</f>
        <v>Muffins vanille pépite de chocolat 55g</v>
      </c>
      <c r="D14" s="20">
        <v>3520</v>
      </c>
      <c r="E14" s="20"/>
      <c r="F14" s="64">
        <v>0.246</v>
      </c>
      <c r="G14" s="66">
        <f t="shared" si="0"/>
        <v>865.92</v>
      </c>
    </row>
    <row r="15" spans="1:10" x14ac:dyDescent="0.25">
      <c r="A15" s="10">
        <v>45081</v>
      </c>
      <c r="B15" s="11" t="s">
        <v>175</v>
      </c>
      <c r="C15" s="26" t="str">
        <f>IF(ISERROR(IF(VLOOKUP(B15,'Liste produits finis'!$A$6:$B$155,2,0)=0,"",VLOOKUP(B15,'Liste produits finis'!$A$6:$B$155,2,0))),"",IF(VLOOKUP(B15,'Liste produits finis'!$A$6:$B$155,2,0)=0,"",VLOOKUP(B15,'Liste produits finis'!$A$6:$B$155,2,0)))</f>
        <v>Muffins vanille pépite de chocolat 55g</v>
      </c>
      <c r="D15" s="20">
        <v>3520</v>
      </c>
      <c r="E15" s="20"/>
      <c r="F15" s="64">
        <v>0.246</v>
      </c>
      <c r="G15" s="66">
        <f t="shared" si="0"/>
        <v>865.92</v>
      </c>
    </row>
    <row r="16" spans="1:10" x14ac:dyDescent="0.25">
      <c r="A16" s="10">
        <v>45056</v>
      </c>
      <c r="B16" s="11" t="s">
        <v>174</v>
      </c>
      <c r="C16" s="26" t="str">
        <f>IF(ISERROR(IF(VLOOKUP(B16,'Liste produits finis'!$A$6:$B$155,2,0)=0,"",VLOOKUP(B16,'Liste produits finis'!$A$6:$B$155,2,0))),"",IF(VLOOKUP(B16,'Liste produits finis'!$A$6:$B$155,2,0)=0,"",VLOOKUP(B16,'Liste produits finis'!$A$6:$B$155,2,0)))</f>
        <v>Mini quatre-quart 25g</v>
      </c>
      <c r="D16" s="20">
        <v>3640</v>
      </c>
      <c r="E16" s="20"/>
      <c r="F16" s="64">
        <v>0.33300000000000002</v>
      </c>
      <c r="G16" s="66">
        <f t="shared" si="0"/>
        <v>1212.1200000000001</v>
      </c>
    </row>
    <row r="17" spans="1:7" x14ac:dyDescent="0.25">
      <c r="A17" s="10">
        <v>45056</v>
      </c>
      <c r="B17" s="11" t="s">
        <v>170</v>
      </c>
      <c r="C17" s="26" t="str">
        <f>IF(ISERROR(IF(VLOOKUP(B17,'Liste produits finis'!$A$6:$B$155,2,0)=0,"",VLOOKUP(B17,'Liste produits finis'!$A$6:$B$155,2,0))),"",IF(VLOOKUP(B17,'Liste produits finis'!$A$6:$B$155,2,0)=0,"",VLOOKUP(B17,'Liste produits finis'!$A$6:$B$155,2,0)))</f>
        <v>Brownie pépite de chocolat 30g</v>
      </c>
      <c r="D17" s="20">
        <v>3600</v>
      </c>
      <c r="E17" s="20"/>
      <c r="F17" s="64">
        <v>0.27400000000000002</v>
      </c>
      <c r="G17" s="66">
        <f t="shared" si="0"/>
        <v>986.40000000000009</v>
      </c>
    </row>
    <row r="18" spans="1:7" x14ac:dyDescent="0.25">
      <c r="A18" s="10">
        <v>45056</v>
      </c>
      <c r="B18" s="11" t="s">
        <v>171</v>
      </c>
      <c r="C18" s="26" t="str">
        <f>IF(ISERROR(IF(VLOOKUP(B18,'Liste produits finis'!$A$6:$B$155,2,0)=0,"",VLOOKUP(B18,'Liste produits finis'!$A$6:$B$155,2,0))),"",IF(VLOOKUP(B18,'Liste produits finis'!$A$6:$B$155,2,0)=0,"",VLOOKUP(B18,'Liste produits finis'!$A$6:$B$155,2,0)))</f>
        <v>Palet breton pur beurre 15g</v>
      </c>
      <c r="D18" s="20">
        <v>3600</v>
      </c>
      <c r="E18" s="20"/>
      <c r="F18" s="64">
        <v>0.17199999999999999</v>
      </c>
      <c r="G18" s="66">
        <f t="shared" si="0"/>
        <v>619.19999999999993</v>
      </c>
    </row>
    <row r="19" spans="1:7" x14ac:dyDescent="0.25">
      <c r="A19" s="10">
        <v>45083</v>
      </c>
      <c r="B19" s="11" t="s">
        <v>174</v>
      </c>
      <c r="C19" s="26" t="str">
        <f>IF(ISERROR(IF(VLOOKUP(B19,'Liste produits finis'!$A$6:$B$155,2,0)=0,"",VLOOKUP(B19,'Liste produits finis'!$A$6:$B$155,2,0))),"",IF(VLOOKUP(B19,'Liste produits finis'!$A$6:$B$155,2,0)=0,"",VLOOKUP(B19,'Liste produits finis'!$A$6:$B$155,2,0)))</f>
        <v>Mini quatre-quart 25g</v>
      </c>
      <c r="D19" s="20">
        <v>3640</v>
      </c>
      <c r="E19" s="20"/>
      <c r="F19" s="64">
        <v>0.33300000000000002</v>
      </c>
      <c r="G19" s="66">
        <f t="shared" si="0"/>
        <v>1212.1200000000001</v>
      </c>
    </row>
    <row r="20" spans="1:7" x14ac:dyDescent="0.25">
      <c r="A20" s="10">
        <v>45083</v>
      </c>
      <c r="B20" s="11" t="s">
        <v>170</v>
      </c>
      <c r="C20" s="26" t="str">
        <f>IF(ISERROR(IF(VLOOKUP(B20,'Liste produits finis'!$A$6:$B$155,2,0)=0,"",VLOOKUP(B20,'Liste produits finis'!$A$6:$B$155,2,0))),"",IF(VLOOKUP(B20,'Liste produits finis'!$A$6:$B$155,2,0)=0,"",VLOOKUP(B20,'Liste produits finis'!$A$6:$B$155,2,0)))</f>
        <v>Brownie pépite de chocolat 30g</v>
      </c>
      <c r="D20" s="20">
        <v>3600</v>
      </c>
      <c r="E20" s="20"/>
      <c r="F20" s="64">
        <v>0.27400000000000002</v>
      </c>
      <c r="G20" s="66">
        <f t="shared" si="0"/>
        <v>986.40000000000009</v>
      </c>
    </row>
    <row r="21" spans="1:7" x14ac:dyDescent="0.25">
      <c r="A21" s="10">
        <v>45083</v>
      </c>
      <c r="B21" s="11" t="s">
        <v>171</v>
      </c>
      <c r="C21" s="26" t="str">
        <f>IF(ISERROR(IF(VLOOKUP(B21,'Liste produits finis'!$A$6:$B$155,2,0)=0,"",VLOOKUP(B21,'Liste produits finis'!$A$6:$B$155,2,0))),"",IF(VLOOKUP(B21,'Liste produits finis'!$A$6:$B$155,2,0)=0,"",VLOOKUP(B21,'Liste produits finis'!$A$6:$B$155,2,0)))</f>
        <v>Palet breton pur beurre 15g</v>
      </c>
      <c r="D21" s="20">
        <v>3600</v>
      </c>
      <c r="E21" s="20"/>
      <c r="F21" s="64">
        <v>0.17199999999999999</v>
      </c>
      <c r="G21" s="66">
        <f t="shared" si="0"/>
        <v>619.19999999999993</v>
      </c>
    </row>
    <row r="22" spans="1:7" x14ac:dyDescent="0.25">
      <c r="A22" s="10"/>
      <c r="B22" s="11"/>
      <c r="C22" s="26" t="str">
        <f>IF(ISERROR(IF(VLOOKUP(B22,'Liste produits finis'!$A$6:$B$155,2,0)=0,"",VLOOKUP(B22,'Liste produits finis'!$A$6:$B$155,2,0))),"",IF(VLOOKUP(B22,'Liste produits finis'!$A$6:$B$155,2,0)=0,"",VLOOKUP(B22,'Liste produits finis'!$A$6:$B$155,2,0)))</f>
        <v/>
      </c>
      <c r="D22" s="20"/>
      <c r="E22" s="20"/>
      <c r="F22" s="64"/>
      <c r="G22" s="66">
        <f t="shared" si="0"/>
        <v>0</v>
      </c>
    </row>
    <row r="23" spans="1:7" x14ac:dyDescent="0.25">
      <c r="A23" s="10"/>
      <c r="B23" s="11"/>
      <c r="C23" s="26" t="str">
        <f>IF(ISERROR(IF(VLOOKUP(B23,'Liste produits finis'!$A$6:$B$155,2,0)=0,"",VLOOKUP(B23,'Liste produits finis'!$A$6:$B$155,2,0))),"",IF(VLOOKUP(B23,'Liste produits finis'!$A$6:$B$155,2,0)=0,"",VLOOKUP(B23,'Liste produits finis'!$A$6:$B$155,2,0)))</f>
        <v/>
      </c>
      <c r="D23" s="20"/>
      <c r="E23" s="20"/>
      <c r="F23" s="64"/>
      <c r="G23" s="66">
        <f t="shared" si="0"/>
        <v>0</v>
      </c>
    </row>
    <row r="24" spans="1:7" x14ac:dyDescent="0.25">
      <c r="A24" s="10"/>
      <c r="B24" s="11"/>
      <c r="C24" s="26" t="str">
        <f>IF(ISERROR(IF(VLOOKUP(B24,'Liste produits finis'!$A$6:$B$155,2,0)=0,"",VLOOKUP(B24,'Liste produits finis'!$A$6:$B$155,2,0))),"",IF(VLOOKUP(B24,'Liste produits finis'!$A$6:$B$155,2,0)=0,"",VLOOKUP(B24,'Liste produits finis'!$A$6:$B$155,2,0)))</f>
        <v/>
      </c>
      <c r="D24" s="20"/>
      <c r="E24" s="20"/>
      <c r="F24" s="64"/>
      <c r="G24" s="66">
        <f t="shared" si="0"/>
        <v>0</v>
      </c>
    </row>
    <row r="25" spans="1:7" x14ac:dyDescent="0.25">
      <c r="A25" s="10"/>
      <c r="B25" s="11"/>
      <c r="C25" s="26" t="str">
        <f>IF(ISERROR(IF(VLOOKUP(B25,'Liste produits finis'!$A$6:$B$155,2,0)=0,"",VLOOKUP(B25,'Liste produits finis'!$A$6:$B$155,2,0))),"",IF(VLOOKUP(B25,'Liste produits finis'!$A$6:$B$155,2,0)=0,"",VLOOKUP(B25,'Liste produits finis'!$A$6:$B$155,2,0)))</f>
        <v/>
      </c>
      <c r="D25" s="20"/>
      <c r="E25" s="20"/>
      <c r="F25" s="64"/>
      <c r="G25" s="66">
        <f t="shared" si="0"/>
        <v>0</v>
      </c>
    </row>
    <row r="26" spans="1:7" x14ac:dyDescent="0.25">
      <c r="A26" s="10"/>
      <c r="B26" s="11"/>
      <c r="C26" s="26" t="str">
        <f>IF(ISERROR(IF(VLOOKUP(B26,'Liste produits finis'!$A$6:$B$155,2,0)=0,"",VLOOKUP(B26,'Liste produits finis'!$A$6:$B$155,2,0))),"",IF(VLOOKUP(B26,'Liste produits finis'!$A$6:$B$155,2,0)=0,"",VLOOKUP(B26,'Liste produits finis'!$A$6:$B$155,2,0)))</f>
        <v/>
      </c>
      <c r="D26" s="20"/>
      <c r="E26" s="20"/>
      <c r="F26" s="64"/>
      <c r="G26" s="66">
        <f t="shared" si="0"/>
        <v>0</v>
      </c>
    </row>
    <row r="27" spans="1:7" x14ac:dyDescent="0.25">
      <c r="A27" s="10"/>
      <c r="B27" s="11"/>
      <c r="C27" s="26" t="str">
        <f>IF(ISERROR(IF(VLOOKUP(B27,'Liste produits finis'!$A$6:$B$155,2,0)=0,"",VLOOKUP(B27,'Liste produits finis'!$A$6:$B$155,2,0))),"",IF(VLOOKUP(B27,'Liste produits finis'!$A$6:$B$155,2,0)=0,"",VLOOKUP(B27,'Liste produits finis'!$A$6:$B$155,2,0)))</f>
        <v/>
      </c>
      <c r="D27" s="20"/>
      <c r="E27" s="20"/>
      <c r="F27" s="64"/>
      <c r="G27" s="66">
        <f t="shared" si="0"/>
        <v>0</v>
      </c>
    </row>
    <row r="28" spans="1:7" x14ac:dyDescent="0.25">
      <c r="A28" s="10"/>
      <c r="B28" s="11"/>
      <c r="C28" s="26" t="str">
        <f>IF(ISERROR(IF(VLOOKUP(B28,'Liste produits finis'!$A$6:$B$155,2,0)=0,"",VLOOKUP(B28,'Liste produits finis'!$A$6:$B$155,2,0))),"",IF(VLOOKUP(B28,'Liste produits finis'!$A$6:$B$155,2,0)=0,"",VLOOKUP(B28,'Liste produits finis'!$A$6:$B$155,2,0)))</f>
        <v/>
      </c>
      <c r="D28" s="20"/>
      <c r="E28" s="20"/>
      <c r="F28" s="64"/>
      <c r="G28" s="66">
        <f t="shared" si="0"/>
        <v>0</v>
      </c>
    </row>
    <row r="29" spans="1:7" x14ac:dyDescent="0.25">
      <c r="A29" s="10"/>
      <c r="B29" s="11"/>
      <c r="C29" s="26" t="str">
        <f>IF(ISERROR(IF(VLOOKUP(B29,'Liste produits finis'!$A$6:$B$155,2,0)=0,"",VLOOKUP(B29,'Liste produits finis'!$A$6:$B$155,2,0))),"",IF(VLOOKUP(B29,'Liste produits finis'!$A$6:$B$155,2,0)=0,"",VLOOKUP(B29,'Liste produits finis'!$A$6:$B$155,2,0)))</f>
        <v/>
      </c>
      <c r="D29" s="20"/>
      <c r="E29" s="20"/>
      <c r="F29" s="64"/>
      <c r="G29" s="66">
        <f t="shared" si="0"/>
        <v>0</v>
      </c>
    </row>
    <row r="30" spans="1:7" x14ac:dyDescent="0.25">
      <c r="A30" s="10"/>
      <c r="B30" s="11"/>
      <c r="C30" s="26" t="str">
        <f>IF(ISERROR(IF(VLOOKUP(B30,'Liste produits finis'!$A$6:$B$155,2,0)=0,"",VLOOKUP(B30,'Liste produits finis'!$A$6:$B$155,2,0))),"",IF(VLOOKUP(B30,'Liste produits finis'!$A$6:$B$155,2,0)=0,"",VLOOKUP(B30,'Liste produits finis'!$A$6:$B$155,2,0)))</f>
        <v/>
      </c>
      <c r="D30" s="20"/>
      <c r="E30" s="20"/>
      <c r="F30" s="64"/>
      <c r="G30" s="66">
        <f t="shared" si="0"/>
        <v>0</v>
      </c>
    </row>
    <row r="31" spans="1:7" x14ac:dyDescent="0.25">
      <c r="A31" s="10"/>
      <c r="B31" s="11"/>
      <c r="C31" s="26" t="str">
        <f>IF(ISERROR(IF(VLOOKUP(B31,'Liste produits finis'!$A$6:$B$155,2,0)=0,"",VLOOKUP(B31,'Liste produits finis'!$A$6:$B$155,2,0))),"",IF(VLOOKUP(B31,'Liste produits finis'!$A$6:$B$155,2,0)=0,"",VLOOKUP(B31,'Liste produits finis'!$A$6:$B$155,2,0)))</f>
        <v/>
      </c>
      <c r="D31" s="20"/>
      <c r="E31" s="20"/>
      <c r="F31" s="64"/>
      <c r="G31" s="66">
        <f t="shared" si="0"/>
        <v>0</v>
      </c>
    </row>
    <row r="32" spans="1:7" x14ac:dyDescent="0.25">
      <c r="A32" s="10"/>
      <c r="B32" s="11"/>
      <c r="C32" s="26" t="str">
        <f>IF(ISERROR(IF(VLOOKUP(B32,'Liste produits finis'!$A$6:$B$155,2,0)=0,"",VLOOKUP(B32,'Liste produits finis'!$A$6:$B$155,2,0))),"",IF(VLOOKUP(B32,'Liste produits finis'!$A$6:$B$155,2,0)=0,"",VLOOKUP(B32,'Liste produits finis'!$A$6:$B$155,2,0)))</f>
        <v/>
      </c>
      <c r="D32" s="20"/>
      <c r="E32" s="20"/>
      <c r="F32" s="64"/>
      <c r="G32" s="66">
        <f t="shared" si="0"/>
        <v>0</v>
      </c>
    </row>
    <row r="33" spans="1:7" x14ac:dyDescent="0.25">
      <c r="A33" s="10"/>
      <c r="B33" s="11"/>
      <c r="C33" s="26" t="str">
        <f>IF(ISERROR(IF(VLOOKUP(B33,'Liste produits finis'!$A$6:$B$155,2,0)=0,"",VLOOKUP(B33,'Liste produits finis'!$A$6:$B$155,2,0))),"",IF(VLOOKUP(B33,'Liste produits finis'!$A$6:$B$155,2,0)=0,"",VLOOKUP(B33,'Liste produits finis'!$A$6:$B$155,2,0)))</f>
        <v/>
      </c>
      <c r="D33" s="20"/>
      <c r="E33" s="20"/>
      <c r="F33" s="64"/>
      <c r="G33" s="66">
        <f t="shared" si="0"/>
        <v>0</v>
      </c>
    </row>
    <row r="34" spans="1:7" x14ac:dyDescent="0.25">
      <c r="A34" s="10"/>
      <c r="B34" s="11"/>
      <c r="C34" s="26" t="str">
        <f>IF(ISERROR(IF(VLOOKUP(B34,'Liste produits finis'!$A$6:$B$155,2,0)=0,"",VLOOKUP(B34,'Liste produits finis'!$A$6:$B$155,2,0))),"",IF(VLOOKUP(B34,'Liste produits finis'!$A$6:$B$155,2,0)=0,"",VLOOKUP(B34,'Liste produits finis'!$A$6:$B$155,2,0)))</f>
        <v/>
      </c>
      <c r="D34" s="20"/>
      <c r="E34" s="20"/>
      <c r="F34" s="64"/>
      <c r="G34" s="66">
        <f t="shared" si="0"/>
        <v>0</v>
      </c>
    </row>
    <row r="35" spans="1:7" x14ac:dyDescent="0.25">
      <c r="A35" s="10"/>
      <c r="B35" s="11"/>
      <c r="C35" s="26" t="str">
        <f>IF(ISERROR(IF(VLOOKUP(B35,'Liste produits finis'!$A$6:$B$155,2,0)=0,"",VLOOKUP(B35,'Liste produits finis'!$A$6:$B$155,2,0))),"",IF(VLOOKUP(B35,'Liste produits finis'!$A$6:$B$155,2,0)=0,"",VLOOKUP(B35,'Liste produits finis'!$A$6:$B$155,2,0)))</f>
        <v/>
      </c>
      <c r="D35" s="20"/>
      <c r="E35" s="20"/>
      <c r="F35" s="64"/>
      <c r="G35" s="66">
        <f t="shared" si="0"/>
        <v>0</v>
      </c>
    </row>
    <row r="36" spans="1:7" x14ac:dyDescent="0.25">
      <c r="A36" s="10"/>
      <c r="B36" s="11"/>
      <c r="C36" s="26" t="str">
        <f>IF(ISERROR(IF(VLOOKUP(B36,'Liste produits finis'!$A$6:$B$155,2,0)=0,"",VLOOKUP(B36,'Liste produits finis'!$A$6:$B$155,2,0))),"",IF(VLOOKUP(B36,'Liste produits finis'!$A$6:$B$155,2,0)=0,"",VLOOKUP(B36,'Liste produits finis'!$A$6:$B$155,2,0)))</f>
        <v/>
      </c>
      <c r="D36" s="20"/>
      <c r="E36" s="20"/>
      <c r="F36" s="64"/>
      <c r="G36" s="66">
        <f t="shared" si="0"/>
        <v>0</v>
      </c>
    </row>
    <row r="37" spans="1:7" x14ac:dyDescent="0.25">
      <c r="A37" s="10"/>
      <c r="B37" s="11"/>
      <c r="C37" s="26" t="str">
        <f>IF(ISERROR(IF(VLOOKUP(B37,'Liste produits finis'!$A$6:$B$155,2,0)=0,"",VLOOKUP(B37,'Liste produits finis'!$A$6:$B$155,2,0))),"",IF(VLOOKUP(B37,'Liste produits finis'!$A$6:$B$155,2,0)=0,"",VLOOKUP(B37,'Liste produits finis'!$A$6:$B$155,2,0)))</f>
        <v/>
      </c>
      <c r="D37" s="20"/>
      <c r="E37" s="20"/>
      <c r="F37" s="64"/>
      <c r="G37" s="66">
        <f t="shared" si="0"/>
        <v>0</v>
      </c>
    </row>
    <row r="38" spans="1:7" x14ac:dyDescent="0.25">
      <c r="A38" s="10"/>
      <c r="B38" s="11"/>
      <c r="C38" s="26" t="str">
        <f>IF(ISERROR(IF(VLOOKUP(B38,'Liste produits finis'!$A$6:$B$155,2,0)=0,"",VLOOKUP(B38,'Liste produits finis'!$A$6:$B$155,2,0))),"",IF(VLOOKUP(B38,'Liste produits finis'!$A$6:$B$155,2,0)=0,"",VLOOKUP(B38,'Liste produits finis'!$A$6:$B$155,2,0)))</f>
        <v/>
      </c>
      <c r="D38" s="20"/>
      <c r="E38" s="20"/>
      <c r="F38" s="64"/>
      <c r="G38" s="66">
        <f t="shared" si="0"/>
        <v>0</v>
      </c>
    </row>
    <row r="39" spans="1:7" x14ac:dyDescent="0.25">
      <c r="A39" s="10"/>
      <c r="B39" s="11"/>
      <c r="C39" s="26" t="str">
        <f>IF(ISERROR(IF(VLOOKUP(B39,'Liste produits finis'!$A$6:$B$155,2,0)=0,"",VLOOKUP(B39,'Liste produits finis'!$A$6:$B$155,2,0))),"",IF(VLOOKUP(B39,'Liste produits finis'!$A$6:$B$155,2,0)=0,"",VLOOKUP(B39,'Liste produits finis'!$A$6:$B$155,2,0)))</f>
        <v/>
      </c>
      <c r="D39" s="20"/>
      <c r="E39" s="20"/>
      <c r="F39" s="64"/>
      <c r="G39" s="66">
        <f t="shared" si="0"/>
        <v>0</v>
      </c>
    </row>
    <row r="40" spans="1:7" x14ac:dyDescent="0.25">
      <c r="A40" s="10"/>
      <c r="B40" s="11"/>
      <c r="C40" s="26" t="str">
        <f>IF(ISERROR(IF(VLOOKUP(B40,'Liste produits finis'!$A$6:$B$155,2,0)=0,"",VLOOKUP(B40,'Liste produits finis'!$A$6:$B$155,2,0))),"",IF(VLOOKUP(B40,'Liste produits finis'!$A$6:$B$155,2,0)=0,"",VLOOKUP(B40,'Liste produits finis'!$A$6:$B$155,2,0)))</f>
        <v/>
      </c>
      <c r="D40" s="20"/>
      <c r="E40" s="20"/>
      <c r="F40" s="64"/>
      <c r="G40" s="66">
        <f t="shared" si="0"/>
        <v>0</v>
      </c>
    </row>
    <row r="41" spans="1:7" x14ac:dyDescent="0.25">
      <c r="A41" s="10"/>
      <c r="B41" s="11"/>
      <c r="C41" s="26" t="str">
        <f>IF(ISERROR(IF(VLOOKUP(B41,'Liste produits finis'!$A$6:$B$155,2,0)=0,"",VLOOKUP(B41,'Liste produits finis'!$A$6:$B$155,2,0))),"",IF(VLOOKUP(B41,'Liste produits finis'!$A$6:$B$155,2,0)=0,"",VLOOKUP(B41,'Liste produits finis'!$A$6:$B$155,2,0)))</f>
        <v/>
      </c>
      <c r="D41" s="20"/>
      <c r="E41" s="20"/>
      <c r="F41" s="64"/>
      <c r="G41" s="66">
        <f t="shared" si="0"/>
        <v>0</v>
      </c>
    </row>
    <row r="42" spans="1:7" x14ac:dyDescent="0.25">
      <c r="A42" s="10"/>
      <c r="B42" s="11"/>
      <c r="C42" s="26" t="str">
        <f>IF(ISERROR(IF(VLOOKUP(B42,'Liste produits finis'!$A$6:$B$155,2,0)=0,"",VLOOKUP(B42,'Liste produits finis'!$A$6:$B$155,2,0))),"",IF(VLOOKUP(B42,'Liste produits finis'!$A$6:$B$155,2,0)=0,"",VLOOKUP(B42,'Liste produits finis'!$A$6:$B$155,2,0)))</f>
        <v/>
      </c>
      <c r="D42" s="20"/>
      <c r="E42" s="20"/>
      <c r="F42" s="64"/>
      <c r="G42" s="66">
        <f t="shared" si="0"/>
        <v>0</v>
      </c>
    </row>
    <row r="43" spans="1:7" x14ac:dyDescent="0.25">
      <c r="A43" s="10"/>
      <c r="B43" s="11"/>
      <c r="C43" s="26" t="str">
        <f>IF(ISERROR(IF(VLOOKUP(B43,'Liste produits finis'!$A$6:$B$155,2,0)=0,"",VLOOKUP(B43,'Liste produits finis'!$A$6:$B$155,2,0))),"",IF(VLOOKUP(B43,'Liste produits finis'!$A$6:$B$155,2,0)=0,"",VLOOKUP(B43,'Liste produits finis'!$A$6:$B$155,2,0)))</f>
        <v/>
      </c>
      <c r="D43" s="20"/>
      <c r="E43" s="20"/>
      <c r="F43" s="64"/>
      <c r="G43" s="66">
        <f t="shared" si="0"/>
        <v>0</v>
      </c>
    </row>
    <row r="44" spans="1:7" x14ac:dyDescent="0.25">
      <c r="A44" s="10"/>
      <c r="B44" s="11"/>
      <c r="C44" s="26" t="str">
        <f>IF(ISERROR(IF(VLOOKUP(B44,'Liste produits finis'!$A$6:$B$155,2,0)=0,"",VLOOKUP(B44,'Liste produits finis'!$A$6:$B$155,2,0))),"",IF(VLOOKUP(B44,'Liste produits finis'!$A$6:$B$155,2,0)=0,"",VLOOKUP(B44,'Liste produits finis'!$A$6:$B$155,2,0)))</f>
        <v/>
      </c>
      <c r="D44" s="20"/>
      <c r="E44" s="20"/>
      <c r="F44" s="64"/>
      <c r="G44" s="66">
        <f t="shared" si="0"/>
        <v>0</v>
      </c>
    </row>
    <row r="45" spans="1:7" x14ac:dyDescent="0.25">
      <c r="A45" s="10"/>
      <c r="B45" s="11"/>
      <c r="C45" s="26" t="str">
        <f>IF(ISERROR(IF(VLOOKUP(B45,'Liste produits finis'!$A$6:$B$155,2,0)=0,"",VLOOKUP(B45,'Liste produits finis'!$A$6:$B$155,2,0))),"",IF(VLOOKUP(B45,'Liste produits finis'!$A$6:$B$155,2,0)=0,"",VLOOKUP(B45,'Liste produits finis'!$A$6:$B$155,2,0)))</f>
        <v/>
      </c>
      <c r="D45" s="20"/>
      <c r="E45" s="20"/>
      <c r="F45" s="64"/>
      <c r="G45" s="66">
        <f t="shared" si="0"/>
        <v>0</v>
      </c>
    </row>
    <row r="46" spans="1:7" x14ac:dyDescent="0.25">
      <c r="A46" s="10"/>
      <c r="B46" s="11"/>
      <c r="C46" s="26" t="str">
        <f>IF(ISERROR(IF(VLOOKUP(B46,'Liste produits finis'!$A$6:$B$155,2,0)=0,"",VLOOKUP(B46,'Liste produits finis'!$A$6:$B$155,2,0))),"",IF(VLOOKUP(B46,'Liste produits finis'!$A$6:$B$155,2,0)=0,"",VLOOKUP(B46,'Liste produits finis'!$A$6:$B$155,2,0)))</f>
        <v/>
      </c>
      <c r="D46" s="20"/>
      <c r="E46" s="20"/>
      <c r="F46" s="64"/>
      <c r="G46" s="66">
        <f t="shared" si="0"/>
        <v>0</v>
      </c>
    </row>
    <row r="47" spans="1:7" x14ac:dyDescent="0.25">
      <c r="A47" s="10"/>
      <c r="B47" s="11"/>
      <c r="C47" s="26" t="str">
        <f>IF(ISERROR(IF(VLOOKUP(B47,'Liste produits finis'!$A$6:$B$155,2,0)=0,"",VLOOKUP(B47,'Liste produits finis'!$A$6:$B$155,2,0))),"",IF(VLOOKUP(B47,'Liste produits finis'!$A$6:$B$155,2,0)=0,"",VLOOKUP(B47,'Liste produits finis'!$A$6:$B$155,2,0)))</f>
        <v/>
      </c>
      <c r="D47" s="20"/>
      <c r="E47" s="20"/>
      <c r="F47" s="64"/>
      <c r="G47" s="66">
        <f t="shared" si="0"/>
        <v>0</v>
      </c>
    </row>
    <row r="48" spans="1:7" x14ac:dyDescent="0.25">
      <c r="A48" s="10"/>
      <c r="B48" s="11"/>
      <c r="C48" s="26" t="str">
        <f>IF(ISERROR(IF(VLOOKUP(B48,'Liste produits finis'!$A$6:$B$155,2,0)=0,"",VLOOKUP(B48,'Liste produits finis'!$A$6:$B$155,2,0))),"",IF(VLOOKUP(B48,'Liste produits finis'!$A$6:$B$155,2,0)=0,"",VLOOKUP(B48,'Liste produits finis'!$A$6:$B$155,2,0)))</f>
        <v/>
      </c>
      <c r="D48" s="20"/>
      <c r="E48" s="20"/>
      <c r="F48" s="64"/>
      <c r="G48" s="66">
        <f t="shared" si="0"/>
        <v>0</v>
      </c>
    </row>
    <row r="49" spans="1:7" x14ac:dyDescent="0.25">
      <c r="A49" s="10"/>
      <c r="B49" s="11"/>
      <c r="C49" s="26" t="str">
        <f>IF(ISERROR(IF(VLOOKUP(B49,'Liste produits finis'!$A$6:$B$155,2,0)=0,"",VLOOKUP(B49,'Liste produits finis'!$A$6:$B$155,2,0))),"",IF(VLOOKUP(B49,'Liste produits finis'!$A$6:$B$155,2,0)=0,"",VLOOKUP(B49,'Liste produits finis'!$A$6:$B$155,2,0)))</f>
        <v/>
      </c>
      <c r="D49" s="20"/>
      <c r="E49" s="20"/>
      <c r="F49" s="64"/>
      <c r="G49" s="66">
        <f t="shared" si="0"/>
        <v>0</v>
      </c>
    </row>
    <row r="50" spans="1:7" x14ac:dyDescent="0.25">
      <c r="A50" s="10"/>
      <c r="B50" s="11"/>
      <c r="C50" s="26" t="str">
        <f>IF(ISERROR(IF(VLOOKUP(B50,'Liste produits finis'!$A$6:$B$155,2,0)=0,"",VLOOKUP(B50,'Liste produits finis'!$A$6:$B$155,2,0))),"",IF(VLOOKUP(B50,'Liste produits finis'!$A$6:$B$155,2,0)=0,"",VLOOKUP(B50,'Liste produits finis'!$A$6:$B$155,2,0)))</f>
        <v/>
      </c>
      <c r="D50" s="20"/>
      <c r="E50" s="20"/>
      <c r="F50" s="64"/>
      <c r="G50" s="66">
        <f t="shared" si="0"/>
        <v>0</v>
      </c>
    </row>
    <row r="51" spans="1:7" x14ac:dyDescent="0.25">
      <c r="A51" s="10"/>
      <c r="B51" s="11"/>
      <c r="C51" s="26" t="str">
        <f>IF(ISERROR(IF(VLOOKUP(B51,'Liste produits finis'!$A$6:$B$155,2,0)=0,"",VLOOKUP(B51,'Liste produits finis'!$A$6:$B$155,2,0))),"",IF(VLOOKUP(B51,'Liste produits finis'!$A$6:$B$155,2,0)=0,"",VLOOKUP(B51,'Liste produits finis'!$A$6:$B$155,2,0)))</f>
        <v/>
      </c>
      <c r="D51" s="20"/>
      <c r="E51" s="20"/>
      <c r="F51" s="64"/>
      <c r="G51" s="66">
        <f t="shared" si="0"/>
        <v>0</v>
      </c>
    </row>
    <row r="52" spans="1:7" x14ac:dyDescent="0.25">
      <c r="A52" s="10"/>
      <c r="B52" s="11"/>
      <c r="C52" s="26" t="str">
        <f>IF(ISERROR(IF(VLOOKUP(B52,'Liste produits finis'!$A$6:$B$155,2,0)=0,"",VLOOKUP(B52,'Liste produits finis'!$A$6:$B$155,2,0))),"",IF(VLOOKUP(B52,'Liste produits finis'!$A$6:$B$155,2,0)=0,"",VLOOKUP(B52,'Liste produits finis'!$A$6:$B$155,2,0)))</f>
        <v/>
      </c>
      <c r="D52" s="20"/>
      <c r="E52" s="20"/>
      <c r="F52" s="64"/>
      <c r="G52" s="66">
        <f t="shared" si="0"/>
        <v>0</v>
      </c>
    </row>
    <row r="53" spans="1:7" x14ac:dyDescent="0.25">
      <c r="A53" s="10"/>
      <c r="B53" s="11"/>
      <c r="C53" s="26" t="str">
        <f>IF(ISERROR(IF(VLOOKUP(B53,'Liste produits finis'!$A$6:$B$155,2,0)=0,"",VLOOKUP(B53,'Liste produits finis'!$A$6:$B$155,2,0))),"",IF(VLOOKUP(B53,'Liste produits finis'!$A$6:$B$155,2,0)=0,"",VLOOKUP(B53,'Liste produits finis'!$A$6:$B$155,2,0)))</f>
        <v/>
      </c>
      <c r="D53" s="20"/>
      <c r="E53" s="20"/>
      <c r="F53" s="64"/>
      <c r="G53" s="66">
        <f t="shared" si="0"/>
        <v>0</v>
      </c>
    </row>
    <row r="54" spans="1:7" x14ac:dyDescent="0.25">
      <c r="A54" s="10"/>
      <c r="B54" s="11"/>
      <c r="C54" s="26" t="str">
        <f>IF(ISERROR(IF(VLOOKUP(B54,'Liste produits finis'!$A$6:$B$155,2,0)=0,"",VLOOKUP(B54,'Liste produits finis'!$A$6:$B$155,2,0))),"",IF(VLOOKUP(B54,'Liste produits finis'!$A$6:$B$155,2,0)=0,"",VLOOKUP(B54,'Liste produits finis'!$A$6:$B$155,2,0)))</f>
        <v/>
      </c>
      <c r="D54" s="20"/>
      <c r="E54" s="20"/>
      <c r="F54" s="64"/>
      <c r="G54" s="66">
        <f t="shared" si="0"/>
        <v>0</v>
      </c>
    </row>
    <row r="55" spans="1:7" x14ac:dyDescent="0.25">
      <c r="A55" s="10"/>
      <c r="B55" s="11"/>
      <c r="C55" s="26" t="str">
        <f>IF(ISERROR(IF(VLOOKUP(B55,'Liste produits finis'!$A$6:$B$155,2,0)=0,"",VLOOKUP(B55,'Liste produits finis'!$A$6:$B$155,2,0))),"",IF(VLOOKUP(B55,'Liste produits finis'!$A$6:$B$155,2,0)=0,"",VLOOKUP(B55,'Liste produits finis'!$A$6:$B$155,2,0)))</f>
        <v/>
      </c>
      <c r="D55" s="20"/>
      <c r="E55" s="20"/>
      <c r="F55" s="64"/>
      <c r="G55" s="66">
        <f t="shared" si="0"/>
        <v>0</v>
      </c>
    </row>
    <row r="56" spans="1:7" x14ac:dyDescent="0.25">
      <c r="A56" s="10"/>
      <c r="B56" s="11"/>
      <c r="C56" s="26" t="str">
        <f>IF(ISERROR(IF(VLOOKUP(B56,'Liste produits finis'!$A$6:$B$155,2,0)=0,"",VLOOKUP(B56,'Liste produits finis'!$A$6:$B$155,2,0))),"",IF(VLOOKUP(B56,'Liste produits finis'!$A$6:$B$155,2,0)=0,"",VLOOKUP(B56,'Liste produits finis'!$A$6:$B$155,2,0)))</f>
        <v/>
      </c>
      <c r="D56" s="20"/>
      <c r="E56" s="20"/>
      <c r="F56" s="64"/>
      <c r="G56" s="66">
        <f t="shared" si="0"/>
        <v>0</v>
      </c>
    </row>
    <row r="57" spans="1:7" x14ac:dyDescent="0.25">
      <c r="A57" s="10"/>
      <c r="B57" s="11"/>
      <c r="C57" s="26" t="str">
        <f>IF(ISERROR(IF(VLOOKUP(B57,'Liste produits finis'!$A$6:$B$155,2,0)=0,"",VLOOKUP(B57,'Liste produits finis'!$A$6:$B$155,2,0))),"",IF(VLOOKUP(B57,'Liste produits finis'!$A$6:$B$155,2,0)=0,"",VLOOKUP(B57,'Liste produits finis'!$A$6:$B$155,2,0)))</f>
        <v/>
      </c>
      <c r="D57" s="20"/>
      <c r="E57" s="20"/>
      <c r="F57" s="64"/>
      <c r="G57" s="66">
        <f t="shared" si="0"/>
        <v>0</v>
      </c>
    </row>
    <row r="58" spans="1:7" x14ac:dyDescent="0.25">
      <c r="A58" s="10"/>
      <c r="B58" s="11"/>
      <c r="C58" s="26" t="str">
        <f>IF(ISERROR(IF(VLOOKUP(B58,'Liste produits finis'!$A$6:$B$155,2,0)=0,"",VLOOKUP(B58,'Liste produits finis'!$A$6:$B$155,2,0))),"",IF(VLOOKUP(B58,'Liste produits finis'!$A$6:$B$155,2,0)=0,"",VLOOKUP(B58,'Liste produits finis'!$A$6:$B$155,2,0)))</f>
        <v/>
      </c>
      <c r="D58" s="20"/>
      <c r="E58" s="20"/>
      <c r="F58" s="64"/>
      <c r="G58" s="66">
        <f t="shared" si="0"/>
        <v>0</v>
      </c>
    </row>
    <row r="59" spans="1:7" x14ac:dyDescent="0.25">
      <c r="A59" s="10"/>
      <c r="B59" s="11"/>
      <c r="C59" s="26" t="str">
        <f>IF(ISERROR(IF(VLOOKUP(B59,'Liste produits finis'!$A$6:$B$155,2,0)=0,"",VLOOKUP(B59,'Liste produits finis'!$A$6:$B$155,2,0))),"",IF(VLOOKUP(B59,'Liste produits finis'!$A$6:$B$155,2,0)=0,"",VLOOKUP(B59,'Liste produits finis'!$A$6:$B$155,2,0)))</f>
        <v/>
      </c>
      <c r="D59" s="20"/>
      <c r="E59" s="20"/>
      <c r="F59" s="64"/>
      <c r="G59" s="66">
        <f t="shared" si="0"/>
        <v>0</v>
      </c>
    </row>
    <row r="60" spans="1:7" x14ac:dyDescent="0.25">
      <c r="A60" s="10"/>
      <c r="B60" s="11"/>
      <c r="C60" s="26" t="str">
        <f>IF(ISERROR(IF(VLOOKUP(B60,'Liste produits finis'!$A$6:$B$155,2,0)=0,"",VLOOKUP(B60,'Liste produits finis'!$A$6:$B$155,2,0))),"",IF(VLOOKUP(B60,'Liste produits finis'!$A$6:$B$155,2,0)=0,"",VLOOKUP(B60,'Liste produits finis'!$A$6:$B$155,2,0)))</f>
        <v/>
      </c>
      <c r="D60" s="20"/>
      <c r="E60" s="20"/>
      <c r="F60" s="64"/>
      <c r="G60" s="66">
        <f t="shared" si="0"/>
        <v>0</v>
      </c>
    </row>
    <row r="61" spans="1:7" x14ac:dyDescent="0.25">
      <c r="A61" s="10"/>
      <c r="B61" s="11"/>
      <c r="C61" s="26" t="str">
        <f>IF(ISERROR(IF(VLOOKUP(B61,'Liste produits finis'!$A$6:$B$155,2,0)=0,"",VLOOKUP(B61,'Liste produits finis'!$A$6:$B$155,2,0))),"",IF(VLOOKUP(B61,'Liste produits finis'!$A$6:$B$155,2,0)=0,"",VLOOKUP(B61,'Liste produits finis'!$A$6:$B$155,2,0)))</f>
        <v/>
      </c>
      <c r="D61" s="20"/>
      <c r="E61" s="20"/>
      <c r="F61" s="64"/>
      <c r="G61" s="66">
        <f t="shared" si="0"/>
        <v>0</v>
      </c>
    </row>
    <row r="62" spans="1:7" x14ac:dyDescent="0.25">
      <c r="A62" s="10"/>
      <c r="B62" s="11"/>
      <c r="C62" s="26" t="str">
        <f>IF(ISERROR(IF(VLOOKUP(B62,'Liste produits finis'!$A$6:$B$155,2,0)=0,"",VLOOKUP(B62,'Liste produits finis'!$A$6:$B$155,2,0))),"",IF(VLOOKUP(B62,'Liste produits finis'!$A$6:$B$155,2,0)=0,"",VLOOKUP(B62,'Liste produits finis'!$A$6:$B$155,2,0)))</f>
        <v/>
      </c>
      <c r="D62" s="20"/>
      <c r="E62" s="20"/>
      <c r="F62" s="64"/>
      <c r="G62" s="66">
        <f t="shared" si="0"/>
        <v>0</v>
      </c>
    </row>
    <row r="63" spans="1:7" x14ac:dyDescent="0.25">
      <c r="A63" s="10"/>
      <c r="B63" s="11"/>
      <c r="C63" s="26" t="str">
        <f>IF(ISERROR(IF(VLOOKUP(B63,'Liste produits finis'!$A$6:$B$155,2,0)=0,"",VLOOKUP(B63,'Liste produits finis'!$A$6:$B$155,2,0))),"",IF(VLOOKUP(B63,'Liste produits finis'!$A$6:$B$155,2,0)=0,"",VLOOKUP(B63,'Liste produits finis'!$A$6:$B$155,2,0)))</f>
        <v/>
      </c>
      <c r="D63" s="20"/>
      <c r="E63" s="20"/>
      <c r="F63" s="64"/>
      <c r="G63" s="66">
        <f t="shared" si="0"/>
        <v>0</v>
      </c>
    </row>
    <row r="64" spans="1:7" x14ac:dyDescent="0.25">
      <c r="A64" s="10"/>
      <c r="B64" s="11"/>
      <c r="C64" s="26" t="str">
        <f>IF(ISERROR(IF(VLOOKUP(B64,'Liste produits finis'!$A$6:$B$155,2,0)=0,"",VLOOKUP(B64,'Liste produits finis'!$A$6:$B$155,2,0))),"",IF(VLOOKUP(B64,'Liste produits finis'!$A$6:$B$155,2,0)=0,"",VLOOKUP(B64,'Liste produits finis'!$A$6:$B$155,2,0)))</f>
        <v/>
      </c>
      <c r="D64" s="20"/>
      <c r="E64" s="20"/>
      <c r="F64" s="64"/>
      <c r="G64" s="66">
        <f t="shared" si="0"/>
        <v>0</v>
      </c>
    </row>
    <row r="65" spans="1:7" x14ac:dyDescent="0.25">
      <c r="A65" s="10"/>
      <c r="B65" s="11"/>
      <c r="C65" s="26" t="str">
        <f>IF(ISERROR(IF(VLOOKUP(B65,'Liste produits finis'!$A$6:$B$155,2,0)=0,"",VLOOKUP(B65,'Liste produits finis'!$A$6:$B$155,2,0))),"",IF(VLOOKUP(B65,'Liste produits finis'!$A$6:$B$155,2,0)=0,"",VLOOKUP(B65,'Liste produits finis'!$A$6:$B$155,2,0)))</f>
        <v/>
      </c>
      <c r="D65" s="20"/>
      <c r="E65" s="20"/>
      <c r="F65" s="64"/>
      <c r="G65" s="66">
        <f t="shared" si="0"/>
        <v>0</v>
      </c>
    </row>
    <row r="66" spans="1:7" x14ac:dyDescent="0.25">
      <c r="A66" s="10"/>
      <c r="B66" s="11"/>
      <c r="C66" s="26" t="str">
        <f>IF(ISERROR(IF(VLOOKUP(B66,'Liste produits finis'!$A$6:$B$155,2,0)=0,"",VLOOKUP(B66,'Liste produits finis'!$A$6:$B$155,2,0))),"",IF(VLOOKUP(B66,'Liste produits finis'!$A$6:$B$155,2,0)=0,"",VLOOKUP(B66,'Liste produits finis'!$A$6:$B$155,2,0)))</f>
        <v/>
      </c>
      <c r="D66" s="20"/>
      <c r="E66" s="20"/>
      <c r="F66" s="64"/>
      <c r="G66" s="66">
        <f t="shared" si="0"/>
        <v>0</v>
      </c>
    </row>
    <row r="67" spans="1:7" x14ac:dyDescent="0.25">
      <c r="A67" s="10"/>
      <c r="B67" s="11"/>
      <c r="C67" s="26" t="str">
        <f>IF(ISERROR(IF(VLOOKUP(B67,'Liste produits finis'!$A$6:$B$155,2,0)=0,"",VLOOKUP(B67,'Liste produits finis'!$A$6:$B$155,2,0))),"",IF(VLOOKUP(B67,'Liste produits finis'!$A$6:$B$155,2,0)=0,"",VLOOKUP(B67,'Liste produits finis'!$A$6:$B$155,2,0)))</f>
        <v/>
      </c>
      <c r="D67" s="20"/>
      <c r="E67" s="20"/>
      <c r="F67" s="64"/>
      <c r="G67" s="66">
        <f t="shared" si="0"/>
        <v>0</v>
      </c>
    </row>
    <row r="68" spans="1:7" x14ac:dyDescent="0.25">
      <c r="A68" s="10"/>
      <c r="B68" s="11"/>
      <c r="C68" s="26" t="str">
        <f>IF(ISERROR(IF(VLOOKUP(B68,'Liste produits finis'!$A$6:$B$155,2,0)=0,"",VLOOKUP(B68,'Liste produits finis'!$A$6:$B$155,2,0))),"",IF(VLOOKUP(B68,'Liste produits finis'!$A$6:$B$155,2,0)=0,"",VLOOKUP(B68,'Liste produits finis'!$A$6:$B$155,2,0)))</f>
        <v/>
      </c>
      <c r="D68" s="20"/>
      <c r="E68" s="20"/>
      <c r="F68" s="64"/>
      <c r="G68" s="66">
        <f t="shared" si="0"/>
        <v>0</v>
      </c>
    </row>
    <row r="69" spans="1:7" x14ac:dyDescent="0.25">
      <c r="A69" s="10"/>
      <c r="B69" s="11"/>
      <c r="C69" s="26" t="str">
        <f>IF(ISERROR(IF(VLOOKUP(B69,'Liste produits finis'!$A$6:$B$155,2,0)=0,"",VLOOKUP(B69,'Liste produits finis'!$A$6:$B$155,2,0))),"",IF(VLOOKUP(B69,'Liste produits finis'!$A$6:$B$155,2,0)=0,"",VLOOKUP(B69,'Liste produits finis'!$A$6:$B$155,2,0)))</f>
        <v/>
      </c>
      <c r="D69" s="20"/>
      <c r="E69" s="20"/>
      <c r="F69" s="64"/>
      <c r="G69" s="66">
        <f t="shared" si="0"/>
        <v>0</v>
      </c>
    </row>
    <row r="70" spans="1:7" x14ac:dyDescent="0.25">
      <c r="A70" s="10"/>
      <c r="B70" s="11"/>
      <c r="C70" s="26" t="str">
        <f>IF(ISERROR(IF(VLOOKUP(B70,'Liste produits finis'!$A$6:$B$155,2,0)=0,"",VLOOKUP(B70,'Liste produits finis'!$A$6:$B$155,2,0))),"",IF(VLOOKUP(B70,'Liste produits finis'!$A$6:$B$155,2,0)=0,"",VLOOKUP(B70,'Liste produits finis'!$A$6:$B$155,2,0)))</f>
        <v/>
      </c>
      <c r="D70" s="20"/>
      <c r="E70" s="20"/>
      <c r="F70" s="64"/>
      <c r="G70" s="66">
        <f t="shared" si="0"/>
        <v>0</v>
      </c>
    </row>
    <row r="71" spans="1:7" x14ac:dyDescent="0.25">
      <c r="A71" s="10"/>
      <c r="B71" s="11"/>
      <c r="C71" s="26" t="str">
        <f>IF(ISERROR(IF(VLOOKUP(B71,'Liste produits finis'!$A$6:$B$155,2,0)=0,"",VLOOKUP(B71,'Liste produits finis'!$A$6:$B$155,2,0))),"",IF(VLOOKUP(B71,'Liste produits finis'!$A$6:$B$155,2,0)=0,"",VLOOKUP(B71,'Liste produits finis'!$A$6:$B$155,2,0)))</f>
        <v/>
      </c>
      <c r="D71" s="20"/>
      <c r="E71" s="20"/>
      <c r="F71" s="64"/>
      <c r="G71" s="66">
        <f t="shared" si="0"/>
        <v>0</v>
      </c>
    </row>
    <row r="72" spans="1:7" x14ac:dyDescent="0.25">
      <c r="A72" s="10"/>
      <c r="B72" s="11"/>
      <c r="C72" s="26" t="str">
        <f>IF(ISERROR(IF(VLOOKUP(B72,'Liste produits finis'!$A$6:$B$155,2,0)=0,"",VLOOKUP(B72,'Liste produits finis'!$A$6:$B$155,2,0))),"",IF(VLOOKUP(B72,'Liste produits finis'!$A$6:$B$155,2,0)=0,"",VLOOKUP(B72,'Liste produits finis'!$A$6:$B$155,2,0)))</f>
        <v/>
      </c>
      <c r="D72" s="20"/>
      <c r="E72" s="20"/>
      <c r="F72" s="64"/>
      <c r="G72" s="66">
        <f t="shared" ref="G72:G135" si="1">F72*E72+F72*D72</f>
        <v>0</v>
      </c>
    </row>
    <row r="73" spans="1:7" x14ac:dyDescent="0.25">
      <c r="A73" s="10"/>
      <c r="B73" s="11"/>
      <c r="C73" s="26" t="str">
        <f>IF(ISERROR(IF(VLOOKUP(B73,'Liste produits finis'!$A$6:$B$155,2,0)=0,"",VLOOKUP(B73,'Liste produits finis'!$A$6:$B$155,2,0))),"",IF(VLOOKUP(B73,'Liste produits finis'!$A$6:$B$155,2,0)=0,"",VLOOKUP(B73,'Liste produits finis'!$A$6:$B$155,2,0)))</f>
        <v/>
      </c>
      <c r="D73" s="20"/>
      <c r="E73" s="20"/>
      <c r="F73" s="64"/>
      <c r="G73" s="66">
        <f t="shared" si="1"/>
        <v>0</v>
      </c>
    </row>
    <row r="74" spans="1:7" x14ac:dyDescent="0.25">
      <c r="A74" s="10"/>
      <c r="B74" s="11"/>
      <c r="C74" s="26" t="str">
        <f>IF(ISERROR(IF(VLOOKUP(B74,'Liste produits finis'!$A$6:$B$155,2,0)=0,"",VLOOKUP(B74,'Liste produits finis'!$A$6:$B$155,2,0))),"",IF(VLOOKUP(B74,'Liste produits finis'!$A$6:$B$155,2,0)=0,"",VLOOKUP(B74,'Liste produits finis'!$A$6:$B$155,2,0)))</f>
        <v/>
      </c>
      <c r="D74" s="20"/>
      <c r="E74" s="20"/>
      <c r="F74" s="64"/>
      <c r="G74" s="66">
        <f t="shared" si="1"/>
        <v>0</v>
      </c>
    </row>
    <row r="75" spans="1:7" x14ac:dyDescent="0.25">
      <c r="A75" s="10"/>
      <c r="B75" s="11"/>
      <c r="C75" s="26" t="str">
        <f>IF(ISERROR(IF(VLOOKUP(B75,'Liste produits finis'!$A$6:$B$155,2,0)=0,"",VLOOKUP(B75,'Liste produits finis'!$A$6:$B$155,2,0))),"",IF(VLOOKUP(B75,'Liste produits finis'!$A$6:$B$155,2,0)=0,"",VLOOKUP(B75,'Liste produits finis'!$A$6:$B$155,2,0)))</f>
        <v/>
      </c>
      <c r="D75" s="20"/>
      <c r="E75" s="20"/>
      <c r="F75" s="64"/>
      <c r="G75" s="66">
        <f t="shared" si="1"/>
        <v>0</v>
      </c>
    </row>
    <row r="76" spans="1:7" x14ac:dyDescent="0.25">
      <c r="A76" s="10"/>
      <c r="B76" s="11"/>
      <c r="C76" s="26" t="str">
        <f>IF(ISERROR(IF(VLOOKUP(B76,'Liste produits finis'!$A$6:$B$155,2,0)=0,"",VLOOKUP(B76,'Liste produits finis'!$A$6:$B$155,2,0))),"",IF(VLOOKUP(B76,'Liste produits finis'!$A$6:$B$155,2,0)=0,"",VLOOKUP(B76,'Liste produits finis'!$A$6:$B$155,2,0)))</f>
        <v/>
      </c>
      <c r="D76" s="20"/>
      <c r="E76" s="20"/>
      <c r="F76" s="64"/>
      <c r="G76" s="66">
        <f t="shared" si="1"/>
        <v>0</v>
      </c>
    </row>
    <row r="77" spans="1:7" x14ac:dyDescent="0.25">
      <c r="A77" s="10"/>
      <c r="B77" s="11"/>
      <c r="C77" s="26" t="str">
        <f>IF(ISERROR(IF(VLOOKUP(B77,'Liste produits finis'!$A$6:$B$155,2,0)=0,"",VLOOKUP(B77,'Liste produits finis'!$A$6:$B$155,2,0))),"",IF(VLOOKUP(B77,'Liste produits finis'!$A$6:$B$155,2,0)=0,"",VLOOKUP(B77,'Liste produits finis'!$A$6:$B$155,2,0)))</f>
        <v/>
      </c>
      <c r="D77" s="20"/>
      <c r="E77" s="20"/>
      <c r="F77" s="64"/>
      <c r="G77" s="66">
        <f t="shared" si="1"/>
        <v>0</v>
      </c>
    </row>
    <row r="78" spans="1:7" x14ac:dyDescent="0.25">
      <c r="A78" s="10"/>
      <c r="B78" s="11"/>
      <c r="C78" s="26" t="str">
        <f>IF(ISERROR(IF(VLOOKUP(B78,'Liste produits finis'!$A$6:$B$155,2,0)=0,"",VLOOKUP(B78,'Liste produits finis'!$A$6:$B$155,2,0))),"",IF(VLOOKUP(B78,'Liste produits finis'!$A$6:$B$155,2,0)=0,"",VLOOKUP(B78,'Liste produits finis'!$A$6:$B$155,2,0)))</f>
        <v/>
      </c>
      <c r="D78" s="20"/>
      <c r="E78" s="20"/>
      <c r="F78" s="64"/>
      <c r="G78" s="66">
        <f t="shared" si="1"/>
        <v>0</v>
      </c>
    </row>
    <row r="79" spans="1:7" x14ac:dyDescent="0.25">
      <c r="A79" s="10"/>
      <c r="B79" s="11"/>
      <c r="C79" s="26" t="str">
        <f>IF(ISERROR(IF(VLOOKUP(B79,'Liste produits finis'!$A$6:$B$155,2,0)=0,"",VLOOKUP(B79,'Liste produits finis'!$A$6:$B$155,2,0))),"",IF(VLOOKUP(B79,'Liste produits finis'!$A$6:$B$155,2,0)=0,"",VLOOKUP(B79,'Liste produits finis'!$A$6:$B$155,2,0)))</f>
        <v/>
      </c>
      <c r="D79" s="20"/>
      <c r="E79" s="20"/>
      <c r="F79" s="64"/>
      <c r="G79" s="66">
        <f t="shared" si="1"/>
        <v>0</v>
      </c>
    </row>
    <row r="80" spans="1:7" x14ac:dyDescent="0.25">
      <c r="A80" s="10"/>
      <c r="B80" s="11"/>
      <c r="C80" s="26" t="str">
        <f>IF(ISERROR(IF(VLOOKUP(B80,'Liste produits finis'!$A$6:$B$155,2,0)=0,"",VLOOKUP(B80,'Liste produits finis'!$A$6:$B$155,2,0))),"",IF(VLOOKUP(B80,'Liste produits finis'!$A$6:$B$155,2,0)=0,"",VLOOKUP(B80,'Liste produits finis'!$A$6:$B$155,2,0)))</f>
        <v/>
      </c>
      <c r="D80" s="20"/>
      <c r="E80" s="20"/>
      <c r="F80" s="64"/>
      <c r="G80" s="66">
        <f t="shared" si="1"/>
        <v>0</v>
      </c>
    </row>
    <row r="81" spans="1:7" x14ac:dyDescent="0.25">
      <c r="A81" s="10"/>
      <c r="B81" s="11"/>
      <c r="C81" s="26" t="str">
        <f>IF(ISERROR(IF(VLOOKUP(B81,'Liste produits finis'!$A$6:$B$155,2,0)=0,"",VLOOKUP(B81,'Liste produits finis'!$A$6:$B$155,2,0))),"",IF(VLOOKUP(B81,'Liste produits finis'!$A$6:$B$155,2,0)=0,"",VLOOKUP(B81,'Liste produits finis'!$A$6:$B$155,2,0)))</f>
        <v/>
      </c>
      <c r="D81" s="20"/>
      <c r="E81" s="20"/>
      <c r="F81" s="64"/>
      <c r="G81" s="66">
        <f t="shared" si="1"/>
        <v>0</v>
      </c>
    </row>
    <row r="82" spans="1:7" x14ac:dyDescent="0.25">
      <c r="A82" s="10"/>
      <c r="B82" s="11"/>
      <c r="C82" s="26" t="str">
        <f>IF(ISERROR(IF(VLOOKUP(B82,'Liste produits finis'!$A$6:$B$155,2,0)=0,"",VLOOKUP(B82,'Liste produits finis'!$A$6:$B$155,2,0))),"",IF(VLOOKUP(B82,'Liste produits finis'!$A$6:$B$155,2,0)=0,"",VLOOKUP(B82,'Liste produits finis'!$A$6:$B$155,2,0)))</f>
        <v/>
      </c>
      <c r="D82" s="20"/>
      <c r="E82" s="20"/>
      <c r="F82" s="64"/>
      <c r="G82" s="66">
        <f t="shared" si="1"/>
        <v>0</v>
      </c>
    </row>
    <row r="83" spans="1:7" x14ac:dyDescent="0.25">
      <c r="A83" s="10"/>
      <c r="B83" s="11"/>
      <c r="C83" s="26" t="str">
        <f>IF(ISERROR(IF(VLOOKUP(B83,'Liste produits finis'!$A$6:$B$155,2,0)=0,"",VLOOKUP(B83,'Liste produits finis'!$A$6:$B$155,2,0))),"",IF(VLOOKUP(B83,'Liste produits finis'!$A$6:$B$155,2,0)=0,"",VLOOKUP(B83,'Liste produits finis'!$A$6:$B$155,2,0)))</f>
        <v/>
      </c>
      <c r="D83" s="20"/>
      <c r="E83" s="20"/>
      <c r="F83" s="64"/>
      <c r="G83" s="66">
        <f t="shared" si="1"/>
        <v>0</v>
      </c>
    </row>
    <row r="84" spans="1:7" x14ac:dyDescent="0.25">
      <c r="A84" s="10"/>
      <c r="B84" s="11"/>
      <c r="C84" s="26" t="str">
        <f>IF(ISERROR(IF(VLOOKUP(B84,'Liste produits finis'!$A$6:$B$155,2,0)=0,"",VLOOKUP(B84,'Liste produits finis'!$A$6:$B$155,2,0))),"",IF(VLOOKUP(B84,'Liste produits finis'!$A$6:$B$155,2,0)=0,"",VLOOKUP(B84,'Liste produits finis'!$A$6:$B$155,2,0)))</f>
        <v/>
      </c>
      <c r="D84" s="20"/>
      <c r="E84" s="20"/>
      <c r="F84" s="64"/>
      <c r="G84" s="66">
        <f t="shared" si="1"/>
        <v>0</v>
      </c>
    </row>
    <row r="85" spans="1:7" x14ac:dyDescent="0.25">
      <c r="A85" s="10"/>
      <c r="B85" s="11"/>
      <c r="C85" s="26" t="str">
        <f>IF(ISERROR(IF(VLOOKUP(B85,'Liste produits finis'!$A$6:$B$155,2,0)=0,"",VLOOKUP(B85,'Liste produits finis'!$A$6:$B$155,2,0))),"",IF(VLOOKUP(B85,'Liste produits finis'!$A$6:$B$155,2,0)=0,"",VLOOKUP(B85,'Liste produits finis'!$A$6:$B$155,2,0)))</f>
        <v/>
      </c>
      <c r="D85" s="20"/>
      <c r="E85" s="20"/>
      <c r="F85" s="64"/>
      <c r="G85" s="66">
        <f t="shared" si="1"/>
        <v>0</v>
      </c>
    </row>
    <row r="86" spans="1:7" x14ac:dyDescent="0.25">
      <c r="A86" s="10"/>
      <c r="B86" s="11"/>
      <c r="C86" s="26" t="str">
        <f>IF(ISERROR(IF(VLOOKUP(B86,'Liste produits finis'!$A$6:$B$155,2,0)=0,"",VLOOKUP(B86,'Liste produits finis'!$A$6:$B$155,2,0))),"",IF(VLOOKUP(B86,'Liste produits finis'!$A$6:$B$155,2,0)=0,"",VLOOKUP(B86,'Liste produits finis'!$A$6:$B$155,2,0)))</f>
        <v/>
      </c>
      <c r="D86" s="20"/>
      <c r="E86" s="20"/>
      <c r="F86" s="64"/>
      <c r="G86" s="66">
        <f t="shared" si="1"/>
        <v>0</v>
      </c>
    </row>
    <row r="87" spans="1:7" x14ac:dyDescent="0.25">
      <c r="A87" s="10"/>
      <c r="B87" s="11"/>
      <c r="C87" s="26" t="str">
        <f>IF(ISERROR(IF(VLOOKUP(B87,'Liste produits finis'!$A$6:$B$155,2,0)=0,"",VLOOKUP(B87,'Liste produits finis'!$A$6:$B$155,2,0))),"",IF(VLOOKUP(B87,'Liste produits finis'!$A$6:$B$155,2,0)=0,"",VLOOKUP(B87,'Liste produits finis'!$A$6:$B$155,2,0)))</f>
        <v/>
      </c>
      <c r="D87" s="20"/>
      <c r="E87" s="20"/>
      <c r="F87" s="64"/>
      <c r="G87" s="66">
        <f t="shared" si="1"/>
        <v>0</v>
      </c>
    </row>
    <row r="88" spans="1:7" x14ac:dyDescent="0.25">
      <c r="A88" s="10"/>
      <c r="B88" s="11"/>
      <c r="C88" s="26" t="str">
        <f>IF(ISERROR(IF(VLOOKUP(B88,'Liste produits finis'!$A$6:$B$155,2,0)=0,"",VLOOKUP(B88,'Liste produits finis'!$A$6:$B$155,2,0))),"",IF(VLOOKUP(B88,'Liste produits finis'!$A$6:$B$155,2,0)=0,"",VLOOKUP(B88,'Liste produits finis'!$A$6:$B$155,2,0)))</f>
        <v/>
      </c>
      <c r="D88" s="20"/>
      <c r="E88" s="20"/>
      <c r="F88" s="64"/>
      <c r="G88" s="66">
        <f t="shared" si="1"/>
        <v>0</v>
      </c>
    </row>
    <row r="89" spans="1:7" x14ac:dyDescent="0.25">
      <c r="A89" s="10"/>
      <c r="B89" s="11"/>
      <c r="C89" s="26" t="str">
        <f>IF(ISERROR(IF(VLOOKUP(B89,'Liste produits finis'!$A$6:$B$155,2,0)=0,"",VLOOKUP(B89,'Liste produits finis'!$A$6:$B$155,2,0))),"",IF(VLOOKUP(B89,'Liste produits finis'!$A$6:$B$155,2,0)=0,"",VLOOKUP(B89,'Liste produits finis'!$A$6:$B$155,2,0)))</f>
        <v/>
      </c>
      <c r="D89" s="20"/>
      <c r="E89" s="20"/>
      <c r="F89" s="64"/>
      <c r="G89" s="66">
        <f t="shared" si="1"/>
        <v>0</v>
      </c>
    </row>
    <row r="90" spans="1:7" x14ac:dyDescent="0.25">
      <c r="A90" s="10"/>
      <c r="B90" s="11"/>
      <c r="C90" s="26" t="str">
        <f>IF(ISERROR(IF(VLOOKUP(B90,'Liste produits finis'!$A$6:$B$155,2,0)=0,"",VLOOKUP(B90,'Liste produits finis'!$A$6:$B$155,2,0))),"",IF(VLOOKUP(B90,'Liste produits finis'!$A$6:$B$155,2,0)=0,"",VLOOKUP(B90,'Liste produits finis'!$A$6:$B$155,2,0)))</f>
        <v/>
      </c>
      <c r="D90" s="20"/>
      <c r="E90" s="20"/>
      <c r="F90" s="64"/>
      <c r="G90" s="66">
        <f t="shared" si="1"/>
        <v>0</v>
      </c>
    </row>
    <row r="91" spans="1:7" x14ac:dyDescent="0.25">
      <c r="A91" s="10"/>
      <c r="B91" s="11"/>
      <c r="C91" s="26" t="str">
        <f>IF(ISERROR(IF(VLOOKUP(B91,'Liste produits finis'!$A$6:$B$155,2,0)=0,"",VLOOKUP(B91,'Liste produits finis'!$A$6:$B$155,2,0))),"",IF(VLOOKUP(B91,'Liste produits finis'!$A$6:$B$155,2,0)=0,"",VLOOKUP(B91,'Liste produits finis'!$A$6:$B$155,2,0)))</f>
        <v/>
      </c>
      <c r="D91" s="20"/>
      <c r="E91" s="20"/>
      <c r="F91" s="64"/>
      <c r="G91" s="66">
        <f t="shared" si="1"/>
        <v>0</v>
      </c>
    </row>
    <row r="92" spans="1:7" x14ac:dyDescent="0.25">
      <c r="A92" s="10"/>
      <c r="B92" s="11"/>
      <c r="C92" s="26" t="str">
        <f>IF(ISERROR(IF(VLOOKUP(B92,'Liste produits finis'!$A$6:$B$155,2,0)=0,"",VLOOKUP(B92,'Liste produits finis'!$A$6:$B$155,2,0))),"",IF(VLOOKUP(B92,'Liste produits finis'!$A$6:$B$155,2,0)=0,"",VLOOKUP(B92,'Liste produits finis'!$A$6:$B$155,2,0)))</f>
        <v/>
      </c>
      <c r="D92" s="20"/>
      <c r="E92" s="20"/>
      <c r="F92" s="64"/>
      <c r="G92" s="66">
        <f t="shared" si="1"/>
        <v>0</v>
      </c>
    </row>
    <row r="93" spans="1:7" x14ac:dyDescent="0.25">
      <c r="A93" s="10"/>
      <c r="B93" s="11"/>
      <c r="C93" s="26" t="str">
        <f>IF(ISERROR(IF(VLOOKUP(B93,'Liste produits finis'!$A$6:$B$155,2,0)=0,"",VLOOKUP(B93,'Liste produits finis'!$A$6:$B$155,2,0))),"",IF(VLOOKUP(B93,'Liste produits finis'!$A$6:$B$155,2,0)=0,"",VLOOKUP(B93,'Liste produits finis'!$A$6:$B$155,2,0)))</f>
        <v/>
      </c>
      <c r="D93" s="20"/>
      <c r="E93" s="20"/>
      <c r="F93" s="64"/>
      <c r="G93" s="66">
        <f t="shared" si="1"/>
        <v>0</v>
      </c>
    </row>
    <row r="94" spans="1:7" x14ac:dyDescent="0.25">
      <c r="A94" s="10"/>
      <c r="B94" s="11"/>
      <c r="C94" s="26" t="str">
        <f>IF(ISERROR(IF(VLOOKUP(B94,'Liste produits finis'!$A$6:$B$155,2,0)=0,"",VLOOKUP(B94,'Liste produits finis'!$A$6:$B$155,2,0))),"",IF(VLOOKUP(B94,'Liste produits finis'!$A$6:$B$155,2,0)=0,"",VLOOKUP(B94,'Liste produits finis'!$A$6:$B$155,2,0)))</f>
        <v/>
      </c>
      <c r="D94" s="20"/>
      <c r="E94" s="20"/>
      <c r="F94" s="64"/>
      <c r="G94" s="66">
        <f t="shared" si="1"/>
        <v>0</v>
      </c>
    </row>
    <row r="95" spans="1:7" x14ac:dyDescent="0.25">
      <c r="A95" s="10"/>
      <c r="B95" s="11"/>
      <c r="C95" s="26" t="str">
        <f>IF(ISERROR(IF(VLOOKUP(B95,'Liste produits finis'!$A$6:$B$155,2,0)=0,"",VLOOKUP(B95,'Liste produits finis'!$A$6:$B$155,2,0))),"",IF(VLOOKUP(B95,'Liste produits finis'!$A$6:$B$155,2,0)=0,"",VLOOKUP(B95,'Liste produits finis'!$A$6:$B$155,2,0)))</f>
        <v/>
      </c>
      <c r="D95" s="20"/>
      <c r="E95" s="20"/>
      <c r="F95" s="64"/>
      <c r="G95" s="66">
        <f t="shared" si="1"/>
        <v>0</v>
      </c>
    </row>
    <row r="96" spans="1:7" x14ac:dyDescent="0.25">
      <c r="A96" s="10"/>
      <c r="B96" s="11"/>
      <c r="C96" s="26" t="str">
        <f>IF(ISERROR(IF(VLOOKUP(B96,'Liste produits finis'!$A$6:$B$155,2,0)=0,"",VLOOKUP(B96,'Liste produits finis'!$A$6:$B$155,2,0))),"",IF(VLOOKUP(B96,'Liste produits finis'!$A$6:$B$155,2,0)=0,"",VLOOKUP(B96,'Liste produits finis'!$A$6:$B$155,2,0)))</f>
        <v/>
      </c>
      <c r="D96" s="20"/>
      <c r="E96" s="20"/>
      <c r="F96" s="64"/>
      <c r="G96" s="66">
        <f t="shared" si="1"/>
        <v>0</v>
      </c>
    </row>
    <row r="97" spans="1:7" x14ac:dyDescent="0.25">
      <c r="A97" s="10"/>
      <c r="B97" s="11"/>
      <c r="C97" s="26" t="str">
        <f>IF(ISERROR(IF(VLOOKUP(B97,'Liste produits finis'!$A$6:$B$155,2,0)=0,"",VLOOKUP(B97,'Liste produits finis'!$A$6:$B$155,2,0))),"",IF(VLOOKUP(B97,'Liste produits finis'!$A$6:$B$155,2,0)=0,"",VLOOKUP(B97,'Liste produits finis'!$A$6:$B$155,2,0)))</f>
        <v/>
      </c>
      <c r="D97" s="20"/>
      <c r="E97" s="20"/>
      <c r="F97" s="64"/>
      <c r="G97" s="66">
        <f t="shared" si="1"/>
        <v>0</v>
      </c>
    </row>
    <row r="98" spans="1:7" x14ac:dyDescent="0.25">
      <c r="A98" s="10"/>
      <c r="B98" s="11"/>
      <c r="C98" s="26" t="str">
        <f>IF(ISERROR(IF(VLOOKUP(B98,'Liste produits finis'!$A$6:$B$155,2,0)=0,"",VLOOKUP(B98,'Liste produits finis'!$A$6:$B$155,2,0))),"",IF(VLOOKUP(B98,'Liste produits finis'!$A$6:$B$155,2,0)=0,"",VLOOKUP(B98,'Liste produits finis'!$A$6:$B$155,2,0)))</f>
        <v/>
      </c>
      <c r="D98" s="20"/>
      <c r="E98" s="20"/>
      <c r="F98" s="64"/>
      <c r="G98" s="66">
        <f t="shared" si="1"/>
        <v>0</v>
      </c>
    </row>
    <row r="99" spans="1:7" x14ac:dyDescent="0.25">
      <c r="A99" s="10"/>
      <c r="B99" s="11"/>
      <c r="C99" s="26" t="str">
        <f>IF(ISERROR(IF(VLOOKUP(B99,'Liste produits finis'!$A$6:$B$155,2,0)=0,"",VLOOKUP(B99,'Liste produits finis'!$A$6:$B$155,2,0))),"",IF(VLOOKUP(B99,'Liste produits finis'!$A$6:$B$155,2,0)=0,"",VLOOKUP(B99,'Liste produits finis'!$A$6:$B$155,2,0)))</f>
        <v/>
      </c>
      <c r="D99" s="20"/>
      <c r="E99" s="20"/>
      <c r="F99" s="64"/>
      <c r="G99" s="66">
        <f t="shared" si="1"/>
        <v>0</v>
      </c>
    </row>
    <row r="100" spans="1:7" x14ac:dyDescent="0.25">
      <c r="A100" s="10"/>
      <c r="B100" s="11"/>
      <c r="C100" s="26" t="str">
        <f>IF(ISERROR(IF(VLOOKUP(B100,'Liste produits finis'!$A$6:$B$155,2,0)=0,"",VLOOKUP(B100,'Liste produits finis'!$A$6:$B$155,2,0))),"",IF(VLOOKUP(B100,'Liste produits finis'!$A$6:$B$155,2,0)=0,"",VLOOKUP(B100,'Liste produits finis'!$A$6:$B$155,2,0)))</f>
        <v/>
      </c>
      <c r="D100" s="20"/>
      <c r="E100" s="20"/>
      <c r="F100" s="64"/>
      <c r="G100" s="66">
        <f t="shared" si="1"/>
        <v>0</v>
      </c>
    </row>
    <row r="101" spans="1:7" x14ac:dyDescent="0.25">
      <c r="A101" s="10"/>
      <c r="B101" s="11"/>
      <c r="C101" s="26" t="str">
        <f>IF(ISERROR(IF(VLOOKUP(B101,'Liste produits finis'!$A$6:$B$155,2,0)=0,"",VLOOKUP(B101,'Liste produits finis'!$A$6:$B$155,2,0))),"",IF(VLOOKUP(B101,'Liste produits finis'!$A$6:$B$155,2,0)=0,"",VLOOKUP(B101,'Liste produits finis'!$A$6:$B$155,2,0)))</f>
        <v/>
      </c>
      <c r="D101" s="20"/>
      <c r="E101" s="20"/>
      <c r="F101" s="64"/>
      <c r="G101" s="66">
        <f t="shared" si="1"/>
        <v>0</v>
      </c>
    </row>
    <row r="102" spans="1:7" x14ac:dyDescent="0.25">
      <c r="A102" s="10"/>
      <c r="B102" s="11"/>
      <c r="C102" s="26" t="str">
        <f>IF(ISERROR(IF(VLOOKUP(B102,'Liste produits finis'!$A$6:$B$155,2,0)=0,"",VLOOKUP(B102,'Liste produits finis'!$A$6:$B$155,2,0))),"",IF(VLOOKUP(B102,'Liste produits finis'!$A$6:$B$155,2,0)=0,"",VLOOKUP(B102,'Liste produits finis'!$A$6:$B$155,2,0)))</f>
        <v/>
      </c>
      <c r="D102" s="20"/>
      <c r="E102" s="20"/>
      <c r="F102" s="64"/>
      <c r="G102" s="66">
        <f t="shared" si="1"/>
        <v>0</v>
      </c>
    </row>
    <row r="103" spans="1:7" x14ac:dyDescent="0.25">
      <c r="A103" s="10"/>
      <c r="B103" s="11"/>
      <c r="C103" s="26" t="str">
        <f>IF(ISERROR(IF(VLOOKUP(B103,'Liste produits finis'!$A$6:$B$155,2,0)=0,"",VLOOKUP(B103,'Liste produits finis'!$A$6:$B$155,2,0))),"",IF(VLOOKUP(B103,'Liste produits finis'!$A$6:$B$155,2,0)=0,"",VLOOKUP(B103,'Liste produits finis'!$A$6:$B$155,2,0)))</f>
        <v/>
      </c>
      <c r="D103" s="20"/>
      <c r="E103" s="20"/>
      <c r="F103" s="64"/>
      <c r="G103" s="66">
        <f t="shared" si="1"/>
        <v>0</v>
      </c>
    </row>
    <row r="104" spans="1:7" x14ac:dyDescent="0.25">
      <c r="A104" s="10"/>
      <c r="B104" s="11"/>
      <c r="C104" s="26" t="str">
        <f>IF(ISERROR(IF(VLOOKUP(B104,'Liste produits finis'!$A$6:$B$155,2,0)=0,"",VLOOKUP(B104,'Liste produits finis'!$A$6:$B$155,2,0))),"",IF(VLOOKUP(B104,'Liste produits finis'!$A$6:$B$155,2,0)=0,"",VLOOKUP(B104,'Liste produits finis'!$A$6:$B$155,2,0)))</f>
        <v/>
      </c>
      <c r="D104" s="20"/>
      <c r="E104" s="20"/>
      <c r="F104" s="64"/>
      <c r="G104" s="66">
        <f t="shared" si="1"/>
        <v>0</v>
      </c>
    </row>
    <row r="105" spans="1:7" x14ac:dyDescent="0.25">
      <c r="A105" s="10"/>
      <c r="B105" s="11"/>
      <c r="C105" s="26" t="str">
        <f>IF(ISERROR(IF(VLOOKUP(B105,'Liste produits finis'!$A$6:$B$155,2,0)=0,"",VLOOKUP(B105,'Liste produits finis'!$A$6:$B$155,2,0))),"",IF(VLOOKUP(B105,'Liste produits finis'!$A$6:$B$155,2,0)=0,"",VLOOKUP(B105,'Liste produits finis'!$A$6:$B$155,2,0)))</f>
        <v/>
      </c>
      <c r="D105" s="20"/>
      <c r="E105" s="20"/>
      <c r="F105" s="64"/>
      <c r="G105" s="66">
        <f t="shared" si="1"/>
        <v>0</v>
      </c>
    </row>
    <row r="106" spans="1:7" x14ac:dyDescent="0.25">
      <c r="A106" s="10"/>
      <c r="B106" s="11"/>
      <c r="C106" s="26" t="str">
        <f>IF(ISERROR(IF(VLOOKUP(B106,'Liste produits finis'!$A$6:$B$155,2,0)=0,"",VLOOKUP(B106,'Liste produits finis'!$A$6:$B$155,2,0))),"",IF(VLOOKUP(B106,'Liste produits finis'!$A$6:$B$155,2,0)=0,"",VLOOKUP(B106,'Liste produits finis'!$A$6:$B$155,2,0)))</f>
        <v/>
      </c>
      <c r="D106" s="20"/>
      <c r="E106" s="20"/>
      <c r="F106" s="64"/>
      <c r="G106" s="66">
        <f t="shared" si="1"/>
        <v>0</v>
      </c>
    </row>
    <row r="107" spans="1:7" x14ac:dyDescent="0.25">
      <c r="A107" s="10"/>
      <c r="B107" s="11"/>
      <c r="C107" s="26" t="str">
        <f>IF(ISERROR(IF(VLOOKUP(B107,'Liste produits finis'!$A$6:$B$155,2,0)=0,"",VLOOKUP(B107,'Liste produits finis'!$A$6:$B$155,2,0))),"",IF(VLOOKUP(B107,'Liste produits finis'!$A$6:$B$155,2,0)=0,"",VLOOKUP(B107,'Liste produits finis'!$A$6:$B$155,2,0)))</f>
        <v/>
      </c>
      <c r="D107" s="20"/>
      <c r="E107" s="20"/>
      <c r="F107" s="64"/>
      <c r="G107" s="66">
        <f t="shared" si="1"/>
        <v>0</v>
      </c>
    </row>
    <row r="108" spans="1:7" x14ac:dyDescent="0.25">
      <c r="A108" s="10"/>
      <c r="B108" s="11"/>
      <c r="C108" s="26" t="str">
        <f>IF(ISERROR(IF(VLOOKUP(B108,'Liste produits finis'!$A$6:$B$155,2,0)=0,"",VLOOKUP(B108,'Liste produits finis'!$A$6:$B$155,2,0))),"",IF(VLOOKUP(B108,'Liste produits finis'!$A$6:$B$155,2,0)=0,"",VLOOKUP(B108,'Liste produits finis'!$A$6:$B$155,2,0)))</f>
        <v/>
      </c>
      <c r="D108" s="20"/>
      <c r="E108" s="20"/>
      <c r="F108" s="64"/>
      <c r="G108" s="66">
        <f t="shared" si="1"/>
        <v>0</v>
      </c>
    </row>
    <row r="109" spans="1:7" x14ac:dyDescent="0.25">
      <c r="A109" s="10"/>
      <c r="B109" s="11"/>
      <c r="C109" s="26" t="str">
        <f>IF(ISERROR(IF(VLOOKUP(B109,'Liste produits finis'!$A$6:$B$155,2,0)=0,"",VLOOKUP(B109,'Liste produits finis'!$A$6:$B$155,2,0))),"",IF(VLOOKUP(B109,'Liste produits finis'!$A$6:$B$155,2,0)=0,"",VLOOKUP(B109,'Liste produits finis'!$A$6:$B$155,2,0)))</f>
        <v/>
      </c>
      <c r="D109" s="20"/>
      <c r="E109" s="20"/>
      <c r="F109" s="64"/>
      <c r="G109" s="66">
        <f t="shared" si="1"/>
        <v>0</v>
      </c>
    </row>
    <row r="110" spans="1:7" x14ac:dyDescent="0.25">
      <c r="A110" s="10"/>
      <c r="B110" s="11"/>
      <c r="C110" s="26" t="str">
        <f>IF(ISERROR(IF(VLOOKUP(B110,'Liste produits finis'!$A$6:$B$155,2,0)=0,"",VLOOKUP(B110,'Liste produits finis'!$A$6:$B$155,2,0))),"",IF(VLOOKUP(B110,'Liste produits finis'!$A$6:$B$155,2,0)=0,"",VLOOKUP(B110,'Liste produits finis'!$A$6:$B$155,2,0)))</f>
        <v/>
      </c>
      <c r="D110" s="20"/>
      <c r="E110" s="20"/>
      <c r="F110" s="64"/>
      <c r="G110" s="66">
        <f t="shared" si="1"/>
        <v>0</v>
      </c>
    </row>
    <row r="111" spans="1:7" x14ac:dyDescent="0.25">
      <c r="A111" s="10"/>
      <c r="B111" s="11"/>
      <c r="C111" s="26" t="str">
        <f>IF(ISERROR(IF(VLOOKUP(B111,'Liste produits finis'!$A$6:$B$155,2,0)=0,"",VLOOKUP(B111,'Liste produits finis'!$A$6:$B$155,2,0))),"",IF(VLOOKUP(B111,'Liste produits finis'!$A$6:$B$155,2,0)=0,"",VLOOKUP(B111,'Liste produits finis'!$A$6:$B$155,2,0)))</f>
        <v/>
      </c>
      <c r="D111" s="20"/>
      <c r="E111" s="20"/>
      <c r="F111" s="64"/>
      <c r="G111" s="66">
        <f t="shared" si="1"/>
        <v>0</v>
      </c>
    </row>
    <row r="112" spans="1:7" x14ac:dyDescent="0.25">
      <c r="A112" s="10"/>
      <c r="B112" s="11"/>
      <c r="C112" s="26" t="str">
        <f>IF(ISERROR(IF(VLOOKUP(B112,'Liste produits finis'!$A$6:$B$155,2,0)=0,"",VLOOKUP(B112,'Liste produits finis'!$A$6:$B$155,2,0))),"",IF(VLOOKUP(B112,'Liste produits finis'!$A$6:$B$155,2,0)=0,"",VLOOKUP(B112,'Liste produits finis'!$A$6:$B$155,2,0)))</f>
        <v/>
      </c>
      <c r="D112" s="20"/>
      <c r="E112" s="20"/>
      <c r="F112" s="64"/>
      <c r="G112" s="66">
        <f t="shared" si="1"/>
        <v>0</v>
      </c>
    </row>
    <row r="113" spans="1:7" x14ac:dyDescent="0.25">
      <c r="A113" s="10"/>
      <c r="B113" s="11"/>
      <c r="C113" s="26" t="str">
        <f>IF(ISERROR(IF(VLOOKUP(B113,'Liste produits finis'!$A$6:$B$155,2,0)=0,"",VLOOKUP(B113,'Liste produits finis'!$A$6:$B$155,2,0))),"",IF(VLOOKUP(B113,'Liste produits finis'!$A$6:$B$155,2,0)=0,"",VLOOKUP(B113,'Liste produits finis'!$A$6:$B$155,2,0)))</f>
        <v/>
      </c>
      <c r="D113" s="20"/>
      <c r="E113" s="20"/>
      <c r="F113" s="64"/>
      <c r="G113" s="66">
        <f t="shared" si="1"/>
        <v>0</v>
      </c>
    </row>
    <row r="114" spans="1:7" x14ac:dyDescent="0.25">
      <c r="A114" s="10"/>
      <c r="B114" s="11"/>
      <c r="C114" s="26" t="str">
        <f>IF(ISERROR(IF(VLOOKUP(B114,'Liste produits finis'!$A$6:$B$155,2,0)=0,"",VLOOKUP(B114,'Liste produits finis'!$A$6:$B$155,2,0))),"",IF(VLOOKUP(B114,'Liste produits finis'!$A$6:$B$155,2,0)=0,"",VLOOKUP(B114,'Liste produits finis'!$A$6:$B$155,2,0)))</f>
        <v/>
      </c>
      <c r="D114" s="20"/>
      <c r="E114" s="20"/>
      <c r="F114" s="64"/>
      <c r="G114" s="66">
        <f t="shared" si="1"/>
        <v>0</v>
      </c>
    </row>
    <row r="115" spans="1:7" x14ac:dyDescent="0.25">
      <c r="A115" s="10"/>
      <c r="B115" s="11"/>
      <c r="C115" s="26" t="str">
        <f>IF(ISERROR(IF(VLOOKUP(B115,'Liste produits finis'!$A$6:$B$155,2,0)=0,"",VLOOKUP(B115,'Liste produits finis'!$A$6:$B$155,2,0))),"",IF(VLOOKUP(B115,'Liste produits finis'!$A$6:$B$155,2,0)=0,"",VLOOKUP(B115,'Liste produits finis'!$A$6:$B$155,2,0)))</f>
        <v/>
      </c>
      <c r="D115" s="20"/>
      <c r="E115" s="20"/>
      <c r="F115" s="64"/>
      <c r="G115" s="66">
        <f t="shared" si="1"/>
        <v>0</v>
      </c>
    </row>
    <row r="116" spans="1:7" x14ac:dyDescent="0.25">
      <c r="A116" s="10"/>
      <c r="B116" s="11"/>
      <c r="C116" s="26" t="str">
        <f>IF(ISERROR(IF(VLOOKUP(B116,'Liste produits finis'!$A$6:$B$155,2,0)=0,"",VLOOKUP(B116,'Liste produits finis'!$A$6:$B$155,2,0))),"",IF(VLOOKUP(B116,'Liste produits finis'!$A$6:$B$155,2,0)=0,"",VLOOKUP(B116,'Liste produits finis'!$A$6:$B$155,2,0)))</f>
        <v/>
      </c>
      <c r="D116" s="20"/>
      <c r="E116" s="20"/>
      <c r="F116" s="64"/>
      <c r="G116" s="66">
        <f t="shared" si="1"/>
        <v>0</v>
      </c>
    </row>
    <row r="117" spans="1:7" x14ac:dyDescent="0.25">
      <c r="A117" s="10"/>
      <c r="B117" s="11"/>
      <c r="C117" s="26" t="str">
        <f>IF(ISERROR(IF(VLOOKUP(B117,'Liste produits finis'!$A$6:$B$155,2,0)=0,"",VLOOKUP(B117,'Liste produits finis'!$A$6:$B$155,2,0))),"",IF(VLOOKUP(B117,'Liste produits finis'!$A$6:$B$155,2,0)=0,"",VLOOKUP(B117,'Liste produits finis'!$A$6:$B$155,2,0)))</f>
        <v/>
      </c>
      <c r="D117" s="20"/>
      <c r="E117" s="20"/>
      <c r="F117" s="64"/>
      <c r="G117" s="66">
        <f t="shared" si="1"/>
        <v>0</v>
      </c>
    </row>
    <row r="118" spans="1:7" x14ac:dyDescent="0.25">
      <c r="A118" s="10"/>
      <c r="B118" s="11"/>
      <c r="C118" s="26" t="str">
        <f>IF(ISERROR(IF(VLOOKUP(B118,'Liste produits finis'!$A$6:$B$155,2,0)=0,"",VLOOKUP(B118,'Liste produits finis'!$A$6:$B$155,2,0))),"",IF(VLOOKUP(B118,'Liste produits finis'!$A$6:$B$155,2,0)=0,"",VLOOKUP(B118,'Liste produits finis'!$A$6:$B$155,2,0)))</f>
        <v/>
      </c>
      <c r="D118" s="20"/>
      <c r="E118" s="20"/>
      <c r="F118" s="64"/>
      <c r="G118" s="66">
        <f t="shared" si="1"/>
        <v>0</v>
      </c>
    </row>
    <row r="119" spans="1:7" x14ac:dyDescent="0.25">
      <c r="A119" s="10"/>
      <c r="B119" s="11"/>
      <c r="C119" s="26" t="str">
        <f>IF(ISERROR(IF(VLOOKUP(B119,'Liste produits finis'!$A$6:$B$155,2,0)=0,"",VLOOKUP(B119,'Liste produits finis'!$A$6:$B$155,2,0))),"",IF(VLOOKUP(B119,'Liste produits finis'!$A$6:$B$155,2,0)=0,"",VLOOKUP(B119,'Liste produits finis'!$A$6:$B$155,2,0)))</f>
        <v/>
      </c>
      <c r="D119" s="20"/>
      <c r="E119" s="20"/>
      <c r="F119" s="64"/>
      <c r="G119" s="66">
        <f t="shared" si="1"/>
        <v>0</v>
      </c>
    </row>
    <row r="120" spans="1:7" x14ac:dyDescent="0.25">
      <c r="A120" s="10"/>
      <c r="B120" s="11"/>
      <c r="C120" s="26" t="str">
        <f>IF(ISERROR(IF(VLOOKUP(B120,'Liste produits finis'!$A$6:$B$155,2,0)=0,"",VLOOKUP(B120,'Liste produits finis'!$A$6:$B$155,2,0))),"",IF(VLOOKUP(B120,'Liste produits finis'!$A$6:$B$155,2,0)=0,"",VLOOKUP(B120,'Liste produits finis'!$A$6:$B$155,2,0)))</f>
        <v/>
      </c>
      <c r="D120" s="20"/>
      <c r="E120" s="20"/>
      <c r="F120" s="64"/>
      <c r="G120" s="66">
        <f t="shared" si="1"/>
        <v>0</v>
      </c>
    </row>
    <row r="121" spans="1:7" x14ac:dyDescent="0.25">
      <c r="A121" s="10"/>
      <c r="B121" s="11"/>
      <c r="C121" s="26" t="str">
        <f>IF(ISERROR(IF(VLOOKUP(B121,'Liste produits finis'!$A$6:$B$155,2,0)=0,"",VLOOKUP(B121,'Liste produits finis'!$A$6:$B$155,2,0))),"",IF(VLOOKUP(B121,'Liste produits finis'!$A$6:$B$155,2,0)=0,"",VLOOKUP(B121,'Liste produits finis'!$A$6:$B$155,2,0)))</f>
        <v/>
      </c>
      <c r="D121" s="20"/>
      <c r="E121" s="20"/>
      <c r="F121" s="64"/>
      <c r="G121" s="66">
        <f t="shared" si="1"/>
        <v>0</v>
      </c>
    </row>
    <row r="122" spans="1:7" x14ac:dyDescent="0.25">
      <c r="A122" s="10"/>
      <c r="B122" s="11"/>
      <c r="C122" s="26" t="str">
        <f>IF(ISERROR(IF(VLOOKUP(B122,'Liste produits finis'!$A$6:$B$155,2,0)=0,"",VLOOKUP(B122,'Liste produits finis'!$A$6:$B$155,2,0))),"",IF(VLOOKUP(B122,'Liste produits finis'!$A$6:$B$155,2,0)=0,"",VLOOKUP(B122,'Liste produits finis'!$A$6:$B$155,2,0)))</f>
        <v/>
      </c>
      <c r="D122" s="20"/>
      <c r="E122" s="20"/>
      <c r="F122" s="64"/>
      <c r="G122" s="66">
        <f t="shared" si="1"/>
        <v>0</v>
      </c>
    </row>
    <row r="123" spans="1:7" x14ac:dyDescent="0.25">
      <c r="A123" s="10"/>
      <c r="B123" s="11"/>
      <c r="C123" s="26" t="str">
        <f>IF(ISERROR(IF(VLOOKUP(B123,'Liste produits finis'!$A$6:$B$155,2,0)=0,"",VLOOKUP(B123,'Liste produits finis'!$A$6:$B$155,2,0))),"",IF(VLOOKUP(B123,'Liste produits finis'!$A$6:$B$155,2,0)=0,"",VLOOKUP(B123,'Liste produits finis'!$A$6:$B$155,2,0)))</f>
        <v/>
      </c>
      <c r="D123" s="20"/>
      <c r="E123" s="20"/>
      <c r="F123" s="64"/>
      <c r="G123" s="66">
        <f t="shared" si="1"/>
        <v>0</v>
      </c>
    </row>
    <row r="124" spans="1:7" x14ac:dyDescent="0.25">
      <c r="A124" s="10"/>
      <c r="B124" s="11"/>
      <c r="C124" s="26" t="str">
        <f>IF(ISERROR(IF(VLOOKUP(B124,'Liste produits finis'!$A$6:$B$155,2,0)=0,"",VLOOKUP(B124,'Liste produits finis'!$A$6:$B$155,2,0))),"",IF(VLOOKUP(B124,'Liste produits finis'!$A$6:$B$155,2,0)=0,"",VLOOKUP(B124,'Liste produits finis'!$A$6:$B$155,2,0)))</f>
        <v/>
      </c>
      <c r="D124" s="20"/>
      <c r="E124" s="20"/>
      <c r="F124" s="64"/>
      <c r="G124" s="66">
        <f t="shared" si="1"/>
        <v>0</v>
      </c>
    </row>
    <row r="125" spans="1:7" x14ac:dyDescent="0.25">
      <c r="A125" s="10"/>
      <c r="B125" s="11"/>
      <c r="C125" s="26" t="str">
        <f>IF(ISERROR(IF(VLOOKUP(B125,'Liste produits finis'!$A$6:$B$155,2,0)=0,"",VLOOKUP(B125,'Liste produits finis'!$A$6:$B$155,2,0))),"",IF(VLOOKUP(B125,'Liste produits finis'!$A$6:$B$155,2,0)=0,"",VLOOKUP(B125,'Liste produits finis'!$A$6:$B$155,2,0)))</f>
        <v/>
      </c>
      <c r="D125" s="20"/>
      <c r="E125" s="20"/>
      <c r="F125" s="64"/>
      <c r="G125" s="66">
        <f t="shared" si="1"/>
        <v>0</v>
      </c>
    </row>
    <row r="126" spans="1:7" x14ac:dyDescent="0.25">
      <c r="A126" s="10"/>
      <c r="B126" s="11"/>
      <c r="C126" s="26" t="str">
        <f>IF(ISERROR(IF(VLOOKUP(B126,'Liste produits finis'!$A$6:$B$155,2,0)=0,"",VLOOKUP(B126,'Liste produits finis'!$A$6:$B$155,2,0))),"",IF(VLOOKUP(B126,'Liste produits finis'!$A$6:$B$155,2,0)=0,"",VLOOKUP(B126,'Liste produits finis'!$A$6:$B$155,2,0)))</f>
        <v/>
      </c>
      <c r="D126" s="20"/>
      <c r="E126" s="20"/>
      <c r="F126" s="64"/>
      <c r="G126" s="66">
        <f t="shared" si="1"/>
        <v>0</v>
      </c>
    </row>
    <row r="127" spans="1:7" x14ac:dyDescent="0.25">
      <c r="A127" s="10"/>
      <c r="B127" s="11"/>
      <c r="C127" s="26" t="str">
        <f>IF(ISERROR(IF(VLOOKUP(B127,'Liste produits finis'!$A$6:$B$155,2,0)=0,"",VLOOKUP(B127,'Liste produits finis'!$A$6:$B$155,2,0))),"",IF(VLOOKUP(B127,'Liste produits finis'!$A$6:$B$155,2,0)=0,"",VLOOKUP(B127,'Liste produits finis'!$A$6:$B$155,2,0)))</f>
        <v/>
      </c>
      <c r="D127" s="20"/>
      <c r="E127" s="20"/>
      <c r="F127" s="64"/>
      <c r="G127" s="66">
        <f t="shared" si="1"/>
        <v>0</v>
      </c>
    </row>
    <row r="128" spans="1:7" x14ac:dyDescent="0.25">
      <c r="A128" s="10"/>
      <c r="B128" s="11"/>
      <c r="C128" s="26" t="str">
        <f>IF(ISERROR(IF(VLOOKUP(B128,'Liste produits finis'!$A$6:$B$155,2,0)=0,"",VLOOKUP(B128,'Liste produits finis'!$A$6:$B$155,2,0))),"",IF(VLOOKUP(B128,'Liste produits finis'!$A$6:$B$155,2,0)=0,"",VLOOKUP(B128,'Liste produits finis'!$A$6:$B$155,2,0)))</f>
        <v/>
      </c>
      <c r="D128" s="20"/>
      <c r="E128" s="20"/>
      <c r="F128" s="64"/>
      <c r="G128" s="66">
        <f t="shared" si="1"/>
        <v>0</v>
      </c>
    </row>
    <row r="129" spans="1:7" x14ac:dyDescent="0.25">
      <c r="A129" s="10"/>
      <c r="B129" s="11"/>
      <c r="C129" s="26" t="str">
        <f>IF(ISERROR(IF(VLOOKUP(B129,'Liste produits finis'!$A$6:$B$155,2,0)=0,"",VLOOKUP(B129,'Liste produits finis'!$A$6:$B$155,2,0))),"",IF(VLOOKUP(B129,'Liste produits finis'!$A$6:$B$155,2,0)=0,"",VLOOKUP(B129,'Liste produits finis'!$A$6:$B$155,2,0)))</f>
        <v/>
      </c>
      <c r="D129" s="20"/>
      <c r="E129" s="20"/>
      <c r="F129" s="64"/>
      <c r="G129" s="66">
        <f t="shared" si="1"/>
        <v>0</v>
      </c>
    </row>
    <row r="130" spans="1:7" x14ac:dyDescent="0.25">
      <c r="A130" s="10"/>
      <c r="B130" s="11"/>
      <c r="C130" s="26" t="str">
        <f>IF(ISERROR(IF(VLOOKUP(B130,'Liste produits finis'!$A$6:$B$155,2,0)=0,"",VLOOKUP(B130,'Liste produits finis'!$A$6:$B$155,2,0))),"",IF(VLOOKUP(B130,'Liste produits finis'!$A$6:$B$155,2,0)=0,"",VLOOKUP(B130,'Liste produits finis'!$A$6:$B$155,2,0)))</f>
        <v/>
      </c>
      <c r="D130" s="20"/>
      <c r="E130" s="20"/>
      <c r="F130" s="64"/>
      <c r="G130" s="66">
        <f t="shared" si="1"/>
        <v>0</v>
      </c>
    </row>
    <row r="131" spans="1:7" x14ac:dyDescent="0.25">
      <c r="A131" s="10"/>
      <c r="B131" s="11"/>
      <c r="C131" s="26" t="str">
        <f>IF(ISERROR(IF(VLOOKUP(B131,'Liste produits finis'!$A$6:$B$155,2,0)=0,"",VLOOKUP(B131,'Liste produits finis'!$A$6:$B$155,2,0))),"",IF(VLOOKUP(B131,'Liste produits finis'!$A$6:$B$155,2,0)=0,"",VLOOKUP(B131,'Liste produits finis'!$A$6:$B$155,2,0)))</f>
        <v/>
      </c>
      <c r="D131" s="20"/>
      <c r="E131" s="20"/>
      <c r="F131" s="64"/>
      <c r="G131" s="66">
        <f t="shared" si="1"/>
        <v>0</v>
      </c>
    </row>
    <row r="132" spans="1:7" x14ac:dyDescent="0.25">
      <c r="A132" s="10"/>
      <c r="B132" s="11"/>
      <c r="C132" s="26" t="str">
        <f>IF(ISERROR(IF(VLOOKUP(B132,'Liste produits finis'!$A$6:$B$155,2,0)=0,"",VLOOKUP(B132,'Liste produits finis'!$A$6:$B$155,2,0))),"",IF(VLOOKUP(B132,'Liste produits finis'!$A$6:$B$155,2,0)=0,"",VLOOKUP(B132,'Liste produits finis'!$A$6:$B$155,2,0)))</f>
        <v/>
      </c>
      <c r="D132" s="20"/>
      <c r="E132" s="20"/>
      <c r="F132" s="64"/>
      <c r="G132" s="66">
        <f t="shared" si="1"/>
        <v>0</v>
      </c>
    </row>
    <row r="133" spans="1:7" x14ac:dyDescent="0.25">
      <c r="A133" s="10"/>
      <c r="B133" s="11"/>
      <c r="C133" s="26" t="str">
        <f>IF(ISERROR(IF(VLOOKUP(B133,'Liste produits finis'!$A$6:$B$155,2,0)=0,"",VLOOKUP(B133,'Liste produits finis'!$A$6:$B$155,2,0))),"",IF(VLOOKUP(B133,'Liste produits finis'!$A$6:$B$155,2,0)=0,"",VLOOKUP(B133,'Liste produits finis'!$A$6:$B$155,2,0)))</f>
        <v/>
      </c>
      <c r="D133" s="20"/>
      <c r="E133" s="20"/>
      <c r="F133" s="64"/>
      <c r="G133" s="66">
        <f t="shared" si="1"/>
        <v>0</v>
      </c>
    </row>
    <row r="134" spans="1:7" x14ac:dyDescent="0.25">
      <c r="A134" s="10"/>
      <c r="B134" s="11"/>
      <c r="C134" s="26" t="str">
        <f>IF(ISERROR(IF(VLOOKUP(B134,'Liste produits finis'!$A$6:$B$155,2,0)=0,"",VLOOKUP(B134,'Liste produits finis'!$A$6:$B$155,2,0))),"",IF(VLOOKUP(B134,'Liste produits finis'!$A$6:$B$155,2,0)=0,"",VLOOKUP(B134,'Liste produits finis'!$A$6:$B$155,2,0)))</f>
        <v/>
      </c>
      <c r="D134" s="20"/>
      <c r="E134" s="20"/>
      <c r="F134" s="64"/>
      <c r="G134" s="66">
        <f t="shared" si="1"/>
        <v>0</v>
      </c>
    </row>
    <row r="135" spans="1:7" x14ac:dyDescent="0.25">
      <c r="A135" s="10"/>
      <c r="B135" s="11"/>
      <c r="C135" s="26" t="str">
        <f>IF(ISERROR(IF(VLOOKUP(B135,'Liste produits finis'!$A$6:$B$155,2,0)=0,"",VLOOKUP(B135,'Liste produits finis'!$A$6:$B$155,2,0))),"",IF(VLOOKUP(B135,'Liste produits finis'!$A$6:$B$155,2,0)=0,"",VLOOKUP(B135,'Liste produits finis'!$A$6:$B$155,2,0)))</f>
        <v/>
      </c>
      <c r="D135" s="20"/>
      <c r="E135" s="20"/>
      <c r="F135" s="64"/>
      <c r="G135" s="66">
        <f t="shared" si="1"/>
        <v>0</v>
      </c>
    </row>
    <row r="136" spans="1:7" x14ac:dyDescent="0.25">
      <c r="A136" s="10"/>
      <c r="B136" s="11"/>
      <c r="C136" s="26" t="str">
        <f>IF(ISERROR(IF(VLOOKUP(B136,'Liste produits finis'!$A$6:$B$155,2,0)=0,"",VLOOKUP(B136,'Liste produits finis'!$A$6:$B$155,2,0))),"",IF(VLOOKUP(B136,'Liste produits finis'!$A$6:$B$155,2,0)=0,"",VLOOKUP(B136,'Liste produits finis'!$A$6:$B$155,2,0)))</f>
        <v/>
      </c>
      <c r="D136" s="20"/>
      <c r="E136" s="20"/>
      <c r="F136" s="64"/>
      <c r="G136" s="66">
        <f t="shared" ref="G136:G199" si="2">F136*E136+F136*D136</f>
        <v>0</v>
      </c>
    </row>
    <row r="137" spans="1:7" x14ac:dyDescent="0.25">
      <c r="A137" s="10"/>
      <c r="B137" s="11"/>
      <c r="C137" s="26" t="str">
        <f>IF(ISERROR(IF(VLOOKUP(B137,'Liste produits finis'!$A$6:$B$155,2,0)=0,"",VLOOKUP(B137,'Liste produits finis'!$A$6:$B$155,2,0))),"",IF(VLOOKUP(B137,'Liste produits finis'!$A$6:$B$155,2,0)=0,"",VLOOKUP(B137,'Liste produits finis'!$A$6:$B$155,2,0)))</f>
        <v/>
      </c>
      <c r="D137" s="20"/>
      <c r="E137" s="20"/>
      <c r="F137" s="64"/>
      <c r="G137" s="66">
        <f t="shared" si="2"/>
        <v>0</v>
      </c>
    </row>
    <row r="138" spans="1:7" x14ac:dyDescent="0.25">
      <c r="A138" s="10"/>
      <c r="B138" s="11"/>
      <c r="C138" s="26" t="str">
        <f>IF(ISERROR(IF(VLOOKUP(B138,'Liste produits finis'!$A$6:$B$155,2,0)=0,"",VLOOKUP(B138,'Liste produits finis'!$A$6:$B$155,2,0))),"",IF(VLOOKUP(B138,'Liste produits finis'!$A$6:$B$155,2,0)=0,"",VLOOKUP(B138,'Liste produits finis'!$A$6:$B$155,2,0)))</f>
        <v/>
      </c>
      <c r="D138" s="20"/>
      <c r="E138" s="20"/>
      <c r="F138" s="64"/>
      <c r="G138" s="66">
        <f t="shared" si="2"/>
        <v>0</v>
      </c>
    </row>
    <row r="139" spans="1:7" x14ac:dyDescent="0.25">
      <c r="A139" s="10"/>
      <c r="B139" s="11"/>
      <c r="C139" s="26" t="str">
        <f>IF(ISERROR(IF(VLOOKUP(B139,'Liste produits finis'!$A$6:$B$155,2,0)=0,"",VLOOKUP(B139,'Liste produits finis'!$A$6:$B$155,2,0))),"",IF(VLOOKUP(B139,'Liste produits finis'!$A$6:$B$155,2,0)=0,"",VLOOKUP(B139,'Liste produits finis'!$A$6:$B$155,2,0)))</f>
        <v/>
      </c>
      <c r="D139" s="20"/>
      <c r="E139" s="20"/>
      <c r="F139" s="64"/>
      <c r="G139" s="66">
        <f t="shared" si="2"/>
        <v>0</v>
      </c>
    </row>
    <row r="140" spans="1:7" x14ac:dyDescent="0.25">
      <c r="A140" s="10"/>
      <c r="B140" s="11"/>
      <c r="C140" s="26" t="str">
        <f>IF(ISERROR(IF(VLOOKUP(B140,'Liste produits finis'!$A$6:$B$155,2,0)=0,"",VLOOKUP(B140,'Liste produits finis'!$A$6:$B$155,2,0))),"",IF(VLOOKUP(B140,'Liste produits finis'!$A$6:$B$155,2,0)=0,"",VLOOKUP(B140,'Liste produits finis'!$A$6:$B$155,2,0)))</f>
        <v/>
      </c>
      <c r="D140" s="20"/>
      <c r="E140" s="20"/>
      <c r="F140" s="64"/>
      <c r="G140" s="66">
        <f t="shared" si="2"/>
        <v>0</v>
      </c>
    </row>
    <row r="141" spans="1:7" x14ac:dyDescent="0.25">
      <c r="A141" s="10"/>
      <c r="B141" s="11"/>
      <c r="C141" s="26" t="str">
        <f>IF(ISERROR(IF(VLOOKUP(B141,'Liste produits finis'!$A$6:$B$155,2,0)=0,"",VLOOKUP(B141,'Liste produits finis'!$A$6:$B$155,2,0))),"",IF(VLOOKUP(B141,'Liste produits finis'!$A$6:$B$155,2,0)=0,"",VLOOKUP(B141,'Liste produits finis'!$A$6:$B$155,2,0)))</f>
        <v/>
      </c>
      <c r="D141" s="20"/>
      <c r="E141" s="20"/>
      <c r="F141" s="64"/>
      <c r="G141" s="66">
        <f t="shared" si="2"/>
        <v>0</v>
      </c>
    </row>
    <row r="142" spans="1:7" x14ac:dyDescent="0.25">
      <c r="A142" s="10"/>
      <c r="B142" s="11"/>
      <c r="C142" s="26" t="str">
        <f>IF(ISERROR(IF(VLOOKUP(B142,'Liste produits finis'!$A$6:$B$155,2,0)=0,"",VLOOKUP(B142,'Liste produits finis'!$A$6:$B$155,2,0))),"",IF(VLOOKUP(B142,'Liste produits finis'!$A$6:$B$155,2,0)=0,"",VLOOKUP(B142,'Liste produits finis'!$A$6:$B$155,2,0)))</f>
        <v/>
      </c>
      <c r="D142" s="20"/>
      <c r="E142" s="20"/>
      <c r="F142" s="64"/>
      <c r="G142" s="66">
        <f t="shared" si="2"/>
        <v>0</v>
      </c>
    </row>
    <row r="143" spans="1:7" x14ac:dyDescent="0.25">
      <c r="A143" s="10"/>
      <c r="B143" s="11"/>
      <c r="C143" s="26" t="str">
        <f>IF(ISERROR(IF(VLOOKUP(B143,'Liste produits finis'!$A$6:$B$155,2,0)=0,"",VLOOKUP(B143,'Liste produits finis'!$A$6:$B$155,2,0))),"",IF(VLOOKUP(B143,'Liste produits finis'!$A$6:$B$155,2,0)=0,"",VLOOKUP(B143,'Liste produits finis'!$A$6:$B$155,2,0)))</f>
        <v/>
      </c>
      <c r="D143" s="20"/>
      <c r="E143" s="20"/>
      <c r="F143" s="64"/>
      <c r="G143" s="66">
        <f t="shared" si="2"/>
        <v>0</v>
      </c>
    </row>
    <row r="144" spans="1:7" x14ac:dyDescent="0.25">
      <c r="A144" s="10"/>
      <c r="B144" s="11"/>
      <c r="C144" s="26" t="str">
        <f>IF(ISERROR(IF(VLOOKUP(B144,'Liste produits finis'!$A$6:$B$155,2,0)=0,"",VLOOKUP(B144,'Liste produits finis'!$A$6:$B$155,2,0))),"",IF(VLOOKUP(B144,'Liste produits finis'!$A$6:$B$155,2,0)=0,"",VLOOKUP(B144,'Liste produits finis'!$A$6:$B$155,2,0)))</f>
        <v/>
      </c>
      <c r="D144" s="20"/>
      <c r="E144" s="20"/>
      <c r="F144" s="64"/>
      <c r="G144" s="66">
        <f t="shared" si="2"/>
        <v>0</v>
      </c>
    </row>
    <row r="145" spans="1:7" x14ac:dyDescent="0.25">
      <c r="A145" s="10"/>
      <c r="B145" s="11"/>
      <c r="C145" s="26" t="str">
        <f>IF(ISERROR(IF(VLOOKUP(B145,'Liste produits finis'!$A$6:$B$155,2,0)=0,"",VLOOKUP(B145,'Liste produits finis'!$A$6:$B$155,2,0))),"",IF(VLOOKUP(B145,'Liste produits finis'!$A$6:$B$155,2,0)=0,"",VLOOKUP(B145,'Liste produits finis'!$A$6:$B$155,2,0)))</f>
        <v/>
      </c>
      <c r="D145" s="20"/>
      <c r="E145" s="20"/>
      <c r="F145" s="64"/>
      <c r="G145" s="66">
        <f t="shared" si="2"/>
        <v>0</v>
      </c>
    </row>
    <row r="146" spans="1:7" x14ac:dyDescent="0.25">
      <c r="A146" s="10"/>
      <c r="B146" s="11"/>
      <c r="C146" s="26" t="str">
        <f>IF(ISERROR(IF(VLOOKUP(B146,'Liste produits finis'!$A$6:$B$155,2,0)=0,"",VLOOKUP(B146,'Liste produits finis'!$A$6:$B$155,2,0))),"",IF(VLOOKUP(B146,'Liste produits finis'!$A$6:$B$155,2,0)=0,"",VLOOKUP(B146,'Liste produits finis'!$A$6:$B$155,2,0)))</f>
        <v/>
      </c>
      <c r="D146" s="20"/>
      <c r="E146" s="20"/>
      <c r="F146" s="64"/>
      <c r="G146" s="66">
        <f t="shared" si="2"/>
        <v>0</v>
      </c>
    </row>
    <row r="147" spans="1:7" x14ac:dyDescent="0.25">
      <c r="A147" s="10"/>
      <c r="B147" s="11"/>
      <c r="C147" s="26" t="str">
        <f>IF(ISERROR(IF(VLOOKUP(B147,'Liste produits finis'!$A$6:$B$155,2,0)=0,"",VLOOKUP(B147,'Liste produits finis'!$A$6:$B$155,2,0))),"",IF(VLOOKUP(B147,'Liste produits finis'!$A$6:$B$155,2,0)=0,"",VLOOKUP(B147,'Liste produits finis'!$A$6:$B$155,2,0)))</f>
        <v/>
      </c>
      <c r="D147" s="20"/>
      <c r="E147" s="20"/>
      <c r="F147" s="64"/>
      <c r="G147" s="66">
        <f t="shared" si="2"/>
        <v>0</v>
      </c>
    </row>
    <row r="148" spans="1:7" x14ac:dyDescent="0.25">
      <c r="A148" s="10"/>
      <c r="B148" s="11"/>
      <c r="C148" s="26" t="str">
        <f>IF(ISERROR(IF(VLOOKUP(B148,'Liste produits finis'!$A$6:$B$155,2,0)=0,"",VLOOKUP(B148,'Liste produits finis'!$A$6:$B$155,2,0))),"",IF(VLOOKUP(B148,'Liste produits finis'!$A$6:$B$155,2,0)=0,"",VLOOKUP(B148,'Liste produits finis'!$A$6:$B$155,2,0)))</f>
        <v/>
      </c>
      <c r="D148" s="20"/>
      <c r="E148" s="20"/>
      <c r="F148" s="64"/>
      <c r="G148" s="66">
        <f t="shared" si="2"/>
        <v>0</v>
      </c>
    </row>
    <row r="149" spans="1:7" x14ac:dyDescent="0.25">
      <c r="A149" s="10"/>
      <c r="B149" s="11"/>
      <c r="C149" s="26" t="str">
        <f>IF(ISERROR(IF(VLOOKUP(B149,'Liste produits finis'!$A$6:$B$155,2,0)=0,"",VLOOKUP(B149,'Liste produits finis'!$A$6:$B$155,2,0))),"",IF(VLOOKUP(B149,'Liste produits finis'!$A$6:$B$155,2,0)=0,"",VLOOKUP(B149,'Liste produits finis'!$A$6:$B$155,2,0)))</f>
        <v/>
      </c>
      <c r="D149" s="20"/>
      <c r="E149" s="20"/>
      <c r="F149" s="64"/>
      <c r="G149" s="66">
        <f t="shared" si="2"/>
        <v>0</v>
      </c>
    </row>
    <row r="150" spans="1:7" x14ac:dyDescent="0.25">
      <c r="A150" s="10"/>
      <c r="B150" s="11"/>
      <c r="C150" s="26" t="str">
        <f>IF(ISERROR(IF(VLOOKUP(B150,'Liste produits finis'!$A$6:$B$155,2,0)=0,"",VLOOKUP(B150,'Liste produits finis'!$A$6:$B$155,2,0))),"",IF(VLOOKUP(B150,'Liste produits finis'!$A$6:$B$155,2,0)=0,"",VLOOKUP(B150,'Liste produits finis'!$A$6:$B$155,2,0)))</f>
        <v/>
      </c>
      <c r="D150" s="20"/>
      <c r="E150" s="20"/>
      <c r="F150" s="64"/>
      <c r="G150" s="66">
        <f t="shared" si="2"/>
        <v>0</v>
      </c>
    </row>
    <row r="151" spans="1:7" x14ac:dyDescent="0.25">
      <c r="A151" s="10"/>
      <c r="B151" s="11"/>
      <c r="C151" s="26" t="str">
        <f>IF(ISERROR(IF(VLOOKUP(B151,'Liste produits finis'!$A$6:$B$155,2,0)=0,"",VLOOKUP(B151,'Liste produits finis'!$A$6:$B$155,2,0))),"",IF(VLOOKUP(B151,'Liste produits finis'!$A$6:$B$155,2,0)=0,"",VLOOKUP(B151,'Liste produits finis'!$A$6:$B$155,2,0)))</f>
        <v/>
      </c>
      <c r="D151" s="20"/>
      <c r="E151" s="20"/>
      <c r="F151" s="64"/>
      <c r="G151" s="66">
        <f t="shared" si="2"/>
        <v>0</v>
      </c>
    </row>
    <row r="152" spans="1:7" x14ac:dyDescent="0.25">
      <c r="A152" s="10"/>
      <c r="B152" s="11"/>
      <c r="C152" s="26" t="str">
        <f>IF(ISERROR(IF(VLOOKUP(B152,'Liste produits finis'!$A$6:$B$155,2,0)=0,"",VLOOKUP(B152,'Liste produits finis'!$A$6:$B$155,2,0))),"",IF(VLOOKUP(B152,'Liste produits finis'!$A$6:$B$155,2,0)=0,"",VLOOKUP(B152,'Liste produits finis'!$A$6:$B$155,2,0)))</f>
        <v/>
      </c>
      <c r="D152" s="20"/>
      <c r="E152" s="20"/>
      <c r="F152" s="64"/>
      <c r="G152" s="66">
        <f t="shared" si="2"/>
        <v>0</v>
      </c>
    </row>
    <row r="153" spans="1:7" x14ac:dyDescent="0.25">
      <c r="A153" s="10"/>
      <c r="B153" s="11"/>
      <c r="C153" s="26" t="str">
        <f>IF(ISERROR(IF(VLOOKUP(B153,'Liste produits finis'!$A$6:$B$155,2,0)=0,"",VLOOKUP(B153,'Liste produits finis'!$A$6:$B$155,2,0))),"",IF(VLOOKUP(B153,'Liste produits finis'!$A$6:$B$155,2,0)=0,"",VLOOKUP(B153,'Liste produits finis'!$A$6:$B$155,2,0)))</f>
        <v/>
      </c>
      <c r="D153" s="20"/>
      <c r="E153" s="20"/>
      <c r="F153" s="64"/>
      <c r="G153" s="66">
        <f t="shared" si="2"/>
        <v>0</v>
      </c>
    </row>
    <row r="154" spans="1:7" x14ac:dyDescent="0.25">
      <c r="A154" s="10"/>
      <c r="B154" s="11"/>
      <c r="C154" s="26" t="str">
        <f>IF(ISERROR(IF(VLOOKUP(B154,'Liste produits finis'!$A$6:$B$155,2,0)=0,"",VLOOKUP(B154,'Liste produits finis'!$A$6:$B$155,2,0))),"",IF(VLOOKUP(B154,'Liste produits finis'!$A$6:$B$155,2,0)=0,"",VLOOKUP(B154,'Liste produits finis'!$A$6:$B$155,2,0)))</f>
        <v/>
      </c>
      <c r="D154" s="20"/>
      <c r="E154" s="20"/>
      <c r="F154" s="64"/>
      <c r="G154" s="66">
        <f t="shared" si="2"/>
        <v>0</v>
      </c>
    </row>
    <row r="155" spans="1:7" x14ac:dyDescent="0.25">
      <c r="A155" s="10"/>
      <c r="B155" s="11"/>
      <c r="C155" s="26" t="str">
        <f>IF(ISERROR(IF(VLOOKUP(B155,'Liste produits finis'!$A$6:$B$155,2,0)=0,"",VLOOKUP(B155,'Liste produits finis'!$A$6:$B$155,2,0))),"",IF(VLOOKUP(B155,'Liste produits finis'!$A$6:$B$155,2,0)=0,"",VLOOKUP(B155,'Liste produits finis'!$A$6:$B$155,2,0)))</f>
        <v/>
      </c>
      <c r="D155" s="20"/>
      <c r="E155" s="20"/>
      <c r="F155" s="64"/>
      <c r="G155" s="66">
        <f t="shared" si="2"/>
        <v>0</v>
      </c>
    </row>
    <row r="156" spans="1:7" x14ac:dyDescent="0.25">
      <c r="A156" s="10"/>
      <c r="B156" s="11"/>
      <c r="C156" s="26" t="str">
        <f>IF(ISERROR(IF(VLOOKUP(B156,'Liste produits finis'!$A$6:$B$155,2,0)=0,"",VLOOKUP(B156,'Liste produits finis'!$A$6:$B$155,2,0))),"",IF(VLOOKUP(B156,'Liste produits finis'!$A$6:$B$155,2,0)=0,"",VLOOKUP(B156,'Liste produits finis'!$A$6:$B$155,2,0)))</f>
        <v/>
      </c>
      <c r="D156" s="20"/>
      <c r="E156" s="20"/>
      <c r="F156" s="64"/>
      <c r="G156" s="66">
        <f t="shared" si="2"/>
        <v>0</v>
      </c>
    </row>
    <row r="157" spans="1:7" x14ac:dyDescent="0.25">
      <c r="A157" s="10"/>
      <c r="B157" s="11"/>
      <c r="C157" s="26" t="str">
        <f>IF(ISERROR(IF(VLOOKUP(B157,'Liste produits finis'!$A$6:$B$155,2,0)=0,"",VLOOKUP(B157,'Liste produits finis'!$A$6:$B$155,2,0))),"",IF(VLOOKUP(B157,'Liste produits finis'!$A$6:$B$155,2,0)=0,"",VLOOKUP(B157,'Liste produits finis'!$A$6:$B$155,2,0)))</f>
        <v/>
      </c>
      <c r="D157" s="20"/>
      <c r="E157" s="20"/>
      <c r="F157" s="64"/>
      <c r="G157" s="66">
        <f t="shared" si="2"/>
        <v>0</v>
      </c>
    </row>
    <row r="158" spans="1:7" x14ac:dyDescent="0.25">
      <c r="A158" s="10"/>
      <c r="B158" s="11"/>
      <c r="C158" s="26" t="str">
        <f>IF(ISERROR(IF(VLOOKUP(B158,'Liste produits finis'!$A$6:$B$155,2,0)=0,"",VLOOKUP(B158,'Liste produits finis'!$A$6:$B$155,2,0))),"",IF(VLOOKUP(B158,'Liste produits finis'!$A$6:$B$155,2,0)=0,"",VLOOKUP(B158,'Liste produits finis'!$A$6:$B$155,2,0)))</f>
        <v/>
      </c>
      <c r="D158" s="20"/>
      <c r="E158" s="20"/>
      <c r="F158" s="64"/>
      <c r="G158" s="66">
        <f t="shared" si="2"/>
        <v>0</v>
      </c>
    </row>
    <row r="159" spans="1:7" x14ac:dyDescent="0.25">
      <c r="A159" s="10"/>
      <c r="B159" s="11"/>
      <c r="C159" s="26" t="str">
        <f>IF(ISERROR(IF(VLOOKUP(B159,'Liste produits finis'!$A$6:$B$155,2,0)=0,"",VLOOKUP(B159,'Liste produits finis'!$A$6:$B$155,2,0))),"",IF(VLOOKUP(B159,'Liste produits finis'!$A$6:$B$155,2,0)=0,"",VLOOKUP(B159,'Liste produits finis'!$A$6:$B$155,2,0)))</f>
        <v/>
      </c>
      <c r="D159" s="20"/>
      <c r="E159" s="20"/>
      <c r="F159" s="64"/>
      <c r="G159" s="66">
        <f t="shared" si="2"/>
        <v>0</v>
      </c>
    </row>
    <row r="160" spans="1:7" x14ac:dyDescent="0.25">
      <c r="A160" s="10"/>
      <c r="B160" s="11"/>
      <c r="C160" s="26" t="str">
        <f>IF(ISERROR(IF(VLOOKUP(B160,'Liste produits finis'!$A$6:$B$155,2,0)=0,"",VLOOKUP(B160,'Liste produits finis'!$A$6:$B$155,2,0))),"",IF(VLOOKUP(B160,'Liste produits finis'!$A$6:$B$155,2,0)=0,"",VLOOKUP(B160,'Liste produits finis'!$A$6:$B$155,2,0)))</f>
        <v/>
      </c>
      <c r="D160" s="20"/>
      <c r="E160" s="20"/>
      <c r="F160" s="64"/>
      <c r="G160" s="66">
        <f t="shared" si="2"/>
        <v>0</v>
      </c>
    </row>
    <row r="161" spans="1:7" x14ac:dyDescent="0.25">
      <c r="A161" s="10"/>
      <c r="B161" s="11"/>
      <c r="C161" s="26" t="str">
        <f>IF(ISERROR(IF(VLOOKUP(B161,'Liste produits finis'!$A$6:$B$155,2,0)=0,"",VLOOKUP(B161,'Liste produits finis'!$A$6:$B$155,2,0))),"",IF(VLOOKUP(B161,'Liste produits finis'!$A$6:$B$155,2,0)=0,"",VLOOKUP(B161,'Liste produits finis'!$A$6:$B$155,2,0)))</f>
        <v/>
      </c>
      <c r="D161" s="20"/>
      <c r="E161" s="20"/>
      <c r="F161" s="64"/>
      <c r="G161" s="66">
        <f t="shared" si="2"/>
        <v>0</v>
      </c>
    </row>
    <row r="162" spans="1:7" x14ac:dyDescent="0.25">
      <c r="A162" s="10"/>
      <c r="B162" s="11"/>
      <c r="C162" s="26" t="str">
        <f>IF(ISERROR(IF(VLOOKUP(B162,'Liste produits finis'!$A$6:$B$155,2,0)=0,"",VLOOKUP(B162,'Liste produits finis'!$A$6:$B$155,2,0))),"",IF(VLOOKUP(B162,'Liste produits finis'!$A$6:$B$155,2,0)=0,"",VLOOKUP(B162,'Liste produits finis'!$A$6:$B$155,2,0)))</f>
        <v/>
      </c>
      <c r="D162" s="20"/>
      <c r="E162" s="20"/>
      <c r="F162" s="64"/>
      <c r="G162" s="66">
        <f t="shared" si="2"/>
        <v>0</v>
      </c>
    </row>
    <row r="163" spans="1:7" x14ac:dyDescent="0.25">
      <c r="A163" s="10"/>
      <c r="B163" s="11"/>
      <c r="C163" s="26" t="str">
        <f>IF(ISERROR(IF(VLOOKUP(B163,'Liste produits finis'!$A$6:$B$155,2,0)=0,"",VLOOKUP(B163,'Liste produits finis'!$A$6:$B$155,2,0))),"",IF(VLOOKUP(B163,'Liste produits finis'!$A$6:$B$155,2,0)=0,"",VLOOKUP(B163,'Liste produits finis'!$A$6:$B$155,2,0)))</f>
        <v/>
      </c>
      <c r="D163" s="20"/>
      <c r="E163" s="20"/>
      <c r="F163" s="64"/>
      <c r="G163" s="66">
        <f t="shared" si="2"/>
        <v>0</v>
      </c>
    </row>
    <row r="164" spans="1:7" x14ac:dyDescent="0.25">
      <c r="A164" s="10"/>
      <c r="B164" s="11"/>
      <c r="C164" s="26" t="str">
        <f>IF(ISERROR(IF(VLOOKUP(B164,'Liste produits finis'!$A$6:$B$155,2,0)=0,"",VLOOKUP(B164,'Liste produits finis'!$A$6:$B$155,2,0))),"",IF(VLOOKUP(B164,'Liste produits finis'!$A$6:$B$155,2,0)=0,"",VLOOKUP(B164,'Liste produits finis'!$A$6:$B$155,2,0)))</f>
        <v/>
      </c>
      <c r="D164" s="20"/>
      <c r="E164" s="20"/>
      <c r="F164" s="64"/>
      <c r="G164" s="66">
        <f t="shared" si="2"/>
        <v>0</v>
      </c>
    </row>
    <row r="165" spans="1:7" x14ac:dyDescent="0.25">
      <c r="A165" s="10"/>
      <c r="B165" s="11"/>
      <c r="C165" s="26" t="str">
        <f>IF(ISERROR(IF(VLOOKUP(B165,'Liste produits finis'!$A$6:$B$155,2,0)=0,"",VLOOKUP(B165,'Liste produits finis'!$A$6:$B$155,2,0))),"",IF(VLOOKUP(B165,'Liste produits finis'!$A$6:$B$155,2,0)=0,"",VLOOKUP(B165,'Liste produits finis'!$A$6:$B$155,2,0)))</f>
        <v/>
      </c>
      <c r="D165" s="20"/>
      <c r="E165" s="20"/>
      <c r="F165" s="64"/>
      <c r="G165" s="66">
        <f t="shared" si="2"/>
        <v>0</v>
      </c>
    </row>
    <row r="166" spans="1:7" x14ac:dyDescent="0.25">
      <c r="A166" s="10"/>
      <c r="B166" s="11"/>
      <c r="C166" s="26" t="str">
        <f>IF(ISERROR(IF(VLOOKUP(B166,'Liste produits finis'!$A$6:$B$155,2,0)=0,"",VLOOKUP(B166,'Liste produits finis'!$A$6:$B$155,2,0))),"",IF(VLOOKUP(B166,'Liste produits finis'!$A$6:$B$155,2,0)=0,"",VLOOKUP(B166,'Liste produits finis'!$A$6:$B$155,2,0)))</f>
        <v/>
      </c>
      <c r="D166" s="20"/>
      <c r="E166" s="20"/>
      <c r="F166" s="64"/>
      <c r="G166" s="66">
        <f t="shared" si="2"/>
        <v>0</v>
      </c>
    </row>
    <row r="167" spans="1:7" x14ac:dyDescent="0.25">
      <c r="A167" s="10"/>
      <c r="B167" s="11"/>
      <c r="C167" s="26" t="str">
        <f>IF(ISERROR(IF(VLOOKUP(B167,'Liste produits finis'!$A$6:$B$155,2,0)=0,"",VLOOKUP(B167,'Liste produits finis'!$A$6:$B$155,2,0))),"",IF(VLOOKUP(B167,'Liste produits finis'!$A$6:$B$155,2,0)=0,"",VLOOKUP(B167,'Liste produits finis'!$A$6:$B$155,2,0)))</f>
        <v/>
      </c>
      <c r="D167" s="20"/>
      <c r="E167" s="20"/>
      <c r="F167" s="64"/>
      <c r="G167" s="66">
        <f t="shared" si="2"/>
        <v>0</v>
      </c>
    </row>
    <row r="168" spans="1:7" x14ac:dyDescent="0.25">
      <c r="A168" s="10"/>
      <c r="B168" s="11"/>
      <c r="C168" s="26" t="str">
        <f>IF(ISERROR(IF(VLOOKUP(B168,'Liste produits finis'!$A$6:$B$155,2,0)=0,"",VLOOKUP(B168,'Liste produits finis'!$A$6:$B$155,2,0))),"",IF(VLOOKUP(B168,'Liste produits finis'!$A$6:$B$155,2,0)=0,"",VLOOKUP(B168,'Liste produits finis'!$A$6:$B$155,2,0)))</f>
        <v/>
      </c>
      <c r="D168" s="20"/>
      <c r="E168" s="20"/>
      <c r="F168" s="64"/>
      <c r="G168" s="66">
        <f t="shared" si="2"/>
        <v>0</v>
      </c>
    </row>
    <row r="169" spans="1:7" x14ac:dyDescent="0.25">
      <c r="A169" s="10"/>
      <c r="B169" s="11"/>
      <c r="C169" s="26" t="str">
        <f>IF(ISERROR(IF(VLOOKUP(B169,'Liste produits finis'!$A$6:$B$155,2,0)=0,"",VLOOKUP(B169,'Liste produits finis'!$A$6:$B$155,2,0))),"",IF(VLOOKUP(B169,'Liste produits finis'!$A$6:$B$155,2,0)=0,"",VLOOKUP(B169,'Liste produits finis'!$A$6:$B$155,2,0)))</f>
        <v/>
      </c>
      <c r="D169" s="20"/>
      <c r="E169" s="20"/>
      <c r="F169" s="64"/>
      <c r="G169" s="66">
        <f t="shared" si="2"/>
        <v>0</v>
      </c>
    </row>
    <row r="170" spans="1:7" x14ac:dyDescent="0.25">
      <c r="A170" s="10"/>
      <c r="B170" s="11"/>
      <c r="C170" s="26" t="str">
        <f>IF(ISERROR(IF(VLOOKUP(B170,'Liste produits finis'!$A$6:$B$155,2,0)=0,"",VLOOKUP(B170,'Liste produits finis'!$A$6:$B$155,2,0))),"",IF(VLOOKUP(B170,'Liste produits finis'!$A$6:$B$155,2,0)=0,"",VLOOKUP(B170,'Liste produits finis'!$A$6:$B$155,2,0)))</f>
        <v/>
      </c>
      <c r="D170" s="20"/>
      <c r="E170" s="20"/>
      <c r="F170" s="64"/>
      <c r="G170" s="66">
        <f t="shared" si="2"/>
        <v>0</v>
      </c>
    </row>
    <row r="171" spans="1:7" x14ac:dyDescent="0.25">
      <c r="A171" s="10"/>
      <c r="B171" s="11"/>
      <c r="C171" s="26" t="str">
        <f>IF(ISERROR(IF(VLOOKUP(B171,'Liste produits finis'!$A$6:$B$155,2,0)=0,"",VLOOKUP(B171,'Liste produits finis'!$A$6:$B$155,2,0))),"",IF(VLOOKUP(B171,'Liste produits finis'!$A$6:$B$155,2,0)=0,"",VLOOKUP(B171,'Liste produits finis'!$A$6:$B$155,2,0)))</f>
        <v/>
      </c>
      <c r="D171" s="20"/>
      <c r="E171" s="20"/>
      <c r="F171" s="64"/>
      <c r="G171" s="66">
        <f t="shared" si="2"/>
        <v>0</v>
      </c>
    </row>
    <row r="172" spans="1:7" x14ac:dyDescent="0.25">
      <c r="A172" s="10"/>
      <c r="B172" s="11"/>
      <c r="C172" s="26" t="str">
        <f>IF(ISERROR(IF(VLOOKUP(B172,'Liste produits finis'!$A$6:$B$155,2,0)=0,"",VLOOKUP(B172,'Liste produits finis'!$A$6:$B$155,2,0))),"",IF(VLOOKUP(B172,'Liste produits finis'!$A$6:$B$155,2,0)=0,"",VLOOKUP(B172,'Liste produits finis'!$A$6:$B$155,2,0)))</f>
        <v/>
      </c>
      <c r="D172" s="20"/>
      <c r="E172" s="20"/>
      <c r="F172" s="64"/>
      <c r="G172" s="66">
        <f t="shared" si="2"/>
        <v>0</v>
      </c>
    </row>
    <row r="173" spans="1:7" x14ac:dyDescent="0.25">
      <c r="A173" s="10"/>
      <c r="B173" s="11"/>
      <c r="C173" s="26" t="str">
        <f>IF(ISERROR(IF(VLOOKUP(B173,'Liste produits finis'!$A$6:$B$155,2,0)=0,"",VLOOKUP(B173,'Liste produits finis'!$A$6:$B$155,2,0))),"",IF(VLOOKUP(B173,'Liste produits finis'!$A$6:$B$155,2,0)=0,"",VLOOKUP(B173,'Liste produits finis'!$A$6:$B$155,2,0)))</f>
        <v/>
      </c>
      <c r="D173" s="20"/>
      <c r="E173" s="20"/>
      <c r="F173" s="64"/>
      <c r="G173" s="66">
        <f t="shared" si="2"/>
        <v>0</v>
      </c>
    </row>
    <row r="174" spans="1:7" x14ac:dyDescent="0.25">
      <c r="A174" s="10"/>
      <c r="B174" s="11"/>
      <c r="C174" s="26" t="str">
        <f>IF(ISERROR(IF(VLOOKUP(B174,'Liste produits finis'!$A$6:$B$155,2,0)=0,"",VLOOKUP(B174,'Liste produits finis'!$A$6:$B$155,2,0))),"",IF(VLOOKUP(B174,'Liste produits finis'!$A$6:$B$155,2,0)=0,"",VLOOKUP(B174,'Liste produits finis'!$A$6:$B$155,2,0)))</f>
        <v/>
      </c>
      <c r="D174" s="20"/>
      <c r="E174" s="20"/>
      <c r="F174" s="64"/>
      <c r="G174" s="66">
        <f t="shared" si="2"/>
        <v>0</v>
      </c>
    </row>
    <row r="175" spans="1:7" x14ac:dyDescent="0.25">
      <c r="A175" s="10"/>
      <c r="B175" s="11"/>
      <c r="C175" s="26" t="str">
        <f>IF(ISERROR(IF(VLOOKUP(B175,'Liste produits finis'!$A$6:$B$155,2,0)=0,"",VLOOKUP(B175,'Liste produits finis'!$A$6:$B$155,2,0))),"",IF(VLOOKUP(B175,'Liste produits finis'!$A$6:$B$155,2,0)=0,"",VLOOKUP(B175,'Liste produits finis'!$A$6:$B$155,2,0)))</f>
        <v/>
      </c>
      <c r="D175" s="20"/>
      <c r="E175" s="20"/>
      <c r="F175" s="64"/>
      <c r="G175" s="66">
        <f t="shared" si="2"/>
        <v>0</v>
      </c>
    </row>
    <row r="176" spans="1:7" x14ac:dyDescent="0.25">
      <c r="A176" s="10"/>
      <c r="B176" s="11"/>
      <c r="C176" s="26" t="str">
        <f>IF(ISERROR(IF(VLOOKUP(B176,'Liste produits finis'!$A$6:$B$155,2,0)=0,"",VLOOKUP(B176,'Liste produits finis'!$A$6:$B$155,2,0))),"",IF(VLOOKUP(B176,'Liste produits finis'!$A$6:$B$155,2,0)=0,"",VLOOKUP(B176,'Liste produits finis'!$A$6:$B$155,2,0)))</f>
        <v/>
      </c>
      <c r="D176" s="20"/>
      <c r="E176" s="20"/>
      <c r="F176" s="64"/>
      <c r="G176" s="66">
        <f t="shared" si="2"/>
        <v>0</v>
      </c>
    </row>
    <row r="177" spans="1:7" x14ac:dyDescent="0.25">
      <c r="A177" s="10"/>
      <c r="B177" s="11"/>
      <c r="C177" s="26" t="str">
        <f>IF(ISERROR(IF(VLOOKUP(B177,'Liste produits finis'!$A$6:$B$155,2,0)=0,"",VLOOKUP(B177,'Liste produits finis'!$A$6:$B$155,2,0))),"",IF(VLOOKUP(B177,'Liste produits finis'!$A$6:$B$155,2,0)=0,"",VLOOKUP(B177,'Liste produits finis'!$A$6:$B$155,2,0)))</f>
        <v/>
      </c>
      <c r="D177" s="20"/>
      <c r="E177" s="20"/>
      <c r="F177" s="64"/>
      <c r="G177" s="66">
        <f t="shared" si="2"/>
        <v>0</v>
      </c>
    </row>
    <row r="178" spans="1:7" x14ac:dyDescent="0.25">
      <c r="A178" s="10"/>
      <c r="B178" s="11"/>
      <c r="C178" s="26" t="str">
        <f>IF(ISERROR(IF(VLOOKUP(B178,'Liste produits finis'!$A$6:$B$155,2,0)=0,"",VLOOKUP(B178,'Liste produits finis'!$A$6:$B$155,2,0))),"",IF(VLOOKUP(B178,'Liste produits finis'!$A$6:$B$155,2,0)=0,"",VLOOKUP(B178,'Liste produits finis'!$A$6:$B$155,2,0)))</f>
        <v/>
      </c>
      <c r="D178" s="20"/>
      <c r="E178" s="20"/>
      <c r="F178" s="64"/>
      <c r="G178" s="66">
        <f t="shared" si="2"/>
        <v>0</v>
      </c>
    </row>
    <row r="179" spans="1:7" x14ac:dyDescent="0.25">
      <c r="A179" s="10"/>
      <c r="B179" s="11"/>
      <c r="C179" s="26" t="str">
        <f>IF(ISERROR(IF(VLOOKUP(B179,'Liste produits finis'!$A$6:$B$155,2,0)=0,"",VLOOKUP(B179,'Liste produits finis'!$A$6:$B$155,2,0))),"",IF(VLOOKUP(B179,'Liste produits finis'!$A$6:$B$155,2,0)=0,"",VLOOKUP(B179,'Liste produits finis'!$A$6:$B$155,2,0)))</f>
        <v/>
      </c>
      <c r="D179" s="20"/>
      <c r="E179" s="20"/>
      <c r="F179" s="64"/>
      <c r="G179" s="66">
        <f t="shared" si="2"/>
        <v>0</v>
      </c>
    </row>
    <row r="180" spans="1:7" x14ac:dyDescent="0.25">
      <c r="A180" s="10"/>
      <c r="B180" s="11"/>
      <c r="C180" s="26" t="str">
        <f>IF(ISERROR(IF(VLOOKUP(B180,'Liste produits finis'!$A$6:$B$155,2,0)=0,"",VLOOKUP(B180,'Liste produits finis'!$A$6:$B$155,2,0))),"",IF(VLOOKUP(B180,'Liste produits finis'!$A$6:$B$155,2,0)=0,"",VLOOKUP(B180,'Liste produits finis'!$A$6:$B$155,2,0)))</f>
        <v/>
      </c>
      <c r="D180" s="20"/>
      <c r="E180" s="20"/>
      <c r="F180" s="64"/>
      <c r="G180" s="66">
        <f t="shared" si="2"/>
        <v>0</v>
      </c>
    </row>
    <row r="181" spans="1:7" x14ac:dyDescent="0.25">
      <c r="A181" s="10"/>
      <c r="B181" s="11"/>
      <c r="C181" s="26" t="str">
        <f>IF(ISERROR(IF(VLOOKUP(B181,'Liste produits finis'!$A$6:$B$155,2,0)=0,"",VLOOKUP(B181,'Liste produits finis'!$A$6:$B$155,2,0))),"",IF(VLOOKUP(B181,'Liste produits finis'!$A$6:$B$155,2,0)=0,"",VLOOKUP(B181,'Liste produits finis'!$A$6:$B$155,2,0)))</f>
        <v/>
      </c>
      <c r="D181" s="20"/>
      <c r="E181" s="20"/>
      <c r="F181" s="64"/>
      <c r="G181" s="66">
        <f t="shared" si="2"/>
        <v>0</v>
      </c>
    </row>
    <row r="182" spans="1:7" x14ac:dyDescent="0.25">
      <c r="A182" s="10"/>
      <c r="B182" s="11"/>
      <c r="C182" s="26" t="str">
        <f>IF(ISERROR(IF(VLOOKUP(B182,'Liste produits finis'!$A$6:$B$155,2,0)=0,"",VLOOKUP(B182,'Liste produits finis'!$A$6:$B$155,2,0))),"",IF(VLOOKUP(B182,'Liste produits finis'!$A$6:$B$155,2,0)=0,"",VLOOKUP(B182,'Liste produits finis'!$A$6:$B$155,2,0)))</f>
        <v/>
      </c>
      <c r="D182" s="20"/>
      <c r="E182" s="20"/>
      <c r="F182" s="64"/>
      <c r="G182" s="66">
        <f t="shared" si="2"/>
        <v>0</v>
      </c>
    </row>
    <row r="183" spans="1:7" x14ac:dyDescent="0.25">
      <c r="A183" s="10"/>
      <c r="B183" s="11"/>
      <c r="C183" s="26" t="str">
        <f>IF(ISERROR(IF(VLOOKUP(B183,'Liste produits finis'!$A$6:$B$155,2,0)=0,"",VLOOKUP(B183,'Liste produits finis'!$A$6:$B$155,2,0))),"",IF(VLOOKUP(B183,'Liste produits finis'!$A$6:$B$155,2,0)=0,"",VLOOKUP(B183,'Liste produits finis'!$A$6:$B$155,2,0)))</f>
        <v/>
      </c>
      <c r="D183" s="20"/>
      <c r="E183" s="20"/>
      <c r="F183" s="64"/>
      <c r="G183" s="66">
        <f t="shared" si="2"/>
        <v>0</v>
      </c>
    </row>
    <row r="184" spans="1:7" x14ac:dyDescent="0.25">
      <c r="A184" s="10"/>
      <c r="B184" s="11"/>
      <c r="C184" s="26" t="str">
        <f>IF(ISERROR(IF(VLOOKUP(B184,'Liste produits finis'!$A$6:$B$155,2,0)=0,"",VLOOKUP(B184,'Liste produits finis'!$A$6:$B$155,2,0))),"",IF(VLOOKUP(B184,'Liste produits finis'!$A$6:$B$155,2,0)=0,"",VLOOKUP(B184,'Liste produits finis'!$A$6:$B$155,2,0)))</f>
        <v/>
      </c>
      <c r="D184" s="20"/>
      <c r="E184" s="20"/>
      <c r="F184" s="64"/>
      <c r="G184" s="66">
        <f t="shared" si="2"/>
        <v>0</v>
      </c>
    </row>
    <row r="185" spans="1:7" x14ac:dyDescent="0.25">
      <c r="A185" s="10"/>
      <c r="B185" s="11"/>
      <c r="C185" s="26" t="str">
        <f>IF(ISERROR(IF(VLOOKUP(B185,'Liste produits finis'!$A$6:$B$155,2,0)=0,"",VLOOKUP(B185,'Liste produits finis'!$A$6:$B$155,2,0))),"",IF(VLOOKUP(B185,'Liste produits finis'!$A$6:$B$155,2,0)=0,"",VLOOKUP(B185,'Liste produits finis'!$A$6:$B$155,2,0)))</f>
        <v/>
      </c>
      <c r="D185" s="20"/>
      <c r="E185" s="20"/>
      <c r="F185" s="64"/>
      <c r="G185" s="66">
        <f t="shared" si="2"/>
        <v>0</v>
      </c>
    </row>
    <row r="186" spans="1:7" x14ac:dyDescent="0.25">
      <c r="A186" s="10"/>
      <c r="B186" s="11"/>
      <c r="C186" s="26" t="str">
        <f>IF(ISERROR(IF(VLOOKUP(B186,'Liste produits finis'!$A$6:$B$155,2,0)=0,"",VLOOKUP(B186,'Liste produits finis'!$A$6:$B$155,2,0))),"",IF(VLOOKUP(B186,'Liste produits finis'!$A$6:$B$155,2,0)=0,"",VLOOKUP(B186,'Liste produits finis'!$A$6:$B$155,2,0)))</f>
        <v/>
      </c>
      <c r="D186" s="20"/>
      <c r="E186" s="20"/>
      <c r="F186" s="64"/>
      <c r="G186" s="66">
        <f t="shared" si="2"/>
        <v>0</v>
      </c>
    </row>
    <row r="187" spans="1:7" x14ac:dyDescent="0.25">
      <c r="A187" s="10"/>
      <c r="B187" s="11"/>
      <c r="C187" s="26" t="str">
        <f>IF(ISERROR(IF(VLOOKUP(B187,'Liste produits finis'!$A$6:$B$155,2,0)=0,"",VLOOKUP(B187,'Liste produits finis'!$A$6:$B$155,2,0))),"",IF(VLOOKUP(B187,'Liste produits finis'!$A$6:$B$155,2,0)=0,"",VLOOKUP(B187,'Liste produits finis'!$A$6:$B$155,2,0)))</f>
        <v/>
      </c>
      <c r="D187" s="20"/>
      <c r="E187" s="20"/>
      <c r="F187" s="64"/>
      <c r="G187" s="66">
        <f t="shared" si="2"/>
        <v>0</v>
      </c>
    </row>
    <row r="188" spans="1:7" x14ac:dyDescent="0.25">
      <c r="A188" s="10"/>
      <c r="B188" s="11"/>
      <c r="C188" s="26" t="str">
        <f>IF(ISERROR(IF(VLOOKUP(B188,'Liste produits finis'!$A$6:$B$155,2,0)=0,"",VLOOKUP(B188,'Liste produits finis'!$A$6:$B$155,2,0))),"",IF(VLOOKUP(B188,'Liste produits finis'!$A$6:$B$155,2,0)=0,"",VLOOKUP(B188,'Liste produits finis'!$A$6:$B$155,2,0)))</f>
        <v/>
      </c>
      <c r="D188" s="20"/>
      <c r="E188" s="20"/>
      <c r="F188" s="64"/>
      <c r="G188" s="66">
        <f t="shared" si="2"/>
        <v>0</v>
      </c>
    </row>
    <row r="189" spans="1:7" x14ac:dyDescent="0.25">
      <c r="A189" s="10"/>
      <c r="B189" s="11"/>
      <c r="C189" s="26" t="str">
        <f>IF(ISERROR(IF(VLOOKUP(B189,'Liste produits finis'!$A$6:$B$155,2,0)=0,"",VLOOKUP(B189,'Liste produits finis'!$A$6:$B$155,2,0))),"",IF(VLOOKUP(B189,'Liste produits finis'!$A$6:$B$155,2,0)=0,"",VLOOKUP(B189,'Liste produits finis'!$A$6:$B$155,2,0)))</f>
        <v/>
      </c>
      <c r="D189" s="20"/>
      <c r="E189" s="20"/>
      <c r="F189" s="64"/>
      <c r="G189" s="66">
        <f t="shared" si="2"/>
        <v>0</v>
      </c>
    </row>
    <row r="190" spans="1:7" x14ac:dyDescent="0.25">
      <c r="A190" s="10"/>
      <c r="B190" s="11"/>
      <c r="C190" s="26" t="str">
        <f>IF(ISERROR(IF(VLOOKUP(B190,'Liste produits finis'!$A$6:$B$155,2,0)=0,"",VLOOKUP(B190,'Liste produits finis'!$A$6:$B$155,2,0))),"",IF(VLOOKUP(B190,'Liste produits finis'!$A$6:$B$155,2,0)=0,"",VLOOKUP(B190,'Liste produits finis'!$A$6:$B$155,2,0)))</f>
        <v/>
      </c>
      <c r="D190" s="20"/>
      <c r="E190" s="20"/>
      <c r="F190" s="64"/>
      <c r="G190" s="66">
        <f t="shared" si="2"/>
        <v>0</v>
      </c>
    </row>
    <row r="191" spans="1:7" x14ac:dyDescent="0.25">
      <c r="A191" s="10"/>
      <c r="B191" s="11"/>
      <c r="C191" s="26" t="str">
        <f>IF(ISERROR(IF(VLOOKUP(B191,'Liste produits finis'!$A$6:$B$155,2,0)=0,"",VLOOKUP(B191,'Liste produits finis'!$A$6:$B$155,2,0))),"",IF(VLOOKUP(B191,'Liste produits finis'!$A$6:$B$155,2,0)=0,"",VLOOKUP(B191,'Liste produits finis'!$A$6:$B$155,2,0)))</f>
        <v/>
      </c>
      <c r="D191" s="20"/>
      <c r="E191" s="20"/>
      <c r="F191" s="64"/>
      <c r="G191" s="66">
        <f t="shared" si="2"/>
        <v>0</v>
      </c>
    </row>
    <row r="192" spans="1:7" x14ac:dyDescent="0.25">
      <c r="A192" s="10"/>
      <c r="B192" s="11"/>
      <c r="C192" s="26" t="str">
        <f>IF(ISERROR(IF(VLOOKUP(B192,'Liste produits finis'!$A$6:$B$155,2,0)=0,"",VLOOKUP(B192,'Liste produits finis'!$A$6:$B$155,2,0))),"",IF(VLOOKUP(B192,'Liste produits finis'!$A$6:$B$155,2,0)=0,"",VLOOKUP(B192,'Liste produits finis'!$A$6:$B$155,2,0)))</f>
        <v/>
      </c>
      <c r="D192" s="20"/>
      <c r="E192" s="20"/>
      <c r="F192" s="64"/>
      <c r="G192" s="66">
        <f t="shared" si="2"/>
        <v>0</v>
      </c>
    </row>
    <row r="193" spans="1:7" x14ac:dyDescent="0.25">
      <c r="A193" s="10"/>
      <c r="B193" s="11"/>
      <c r="C193" s="26" t="str">
        <f>IF(ISERROR(IF(VLOOKUP(B193,'Liste produits finis'!$A$6:$B$155,2,0)=0,"",VLOOKUP(B193,'Liste produits finis'!$A$6:$B$155,2,0))),"",IF(VLOOKUP(B193,'Liste produits finis'!$A$6:$B$155,2,0)=0,"",VLOOKUP(B193,'Liste produits finis'!$A$6:$B$155,2,0)))</f>
        <v/>
      </c>
      <c r="D193" s="20"/>
      <c r="E193" s="20"/>
      <c r="F193" s="64"/>
      <c r="G193" s="66">
        <f t="shared" si="2"/>
        <v>0</v>
      </c>
    </row>
    <row r="194" spans="1:7" x14ac:dyDescent="0.25">
      <c r="A194" s="10"/>
      <c r="B194" s="11"/>
      <c r="C194" s="26" t="str">
        <f>IF(ISERROR(IF(VLOOKUP(B194,'Liste produits finis'!$A$6:$B$155,2,0)=0,"",VLOOKUP(B194,'Liste produits finis'!$A$6:$B$155,2,0))),"",IF(VLOOKUP(B194,'Liste produits finis'!$A$6:$B$155,2,0)=0,"",VLOOKUP(B194,'Liste produits finis'!$A$6:$B$155,2,0)))</f>
        <v/>
      </c>
      <c r="D194" s="20"/>
      <c r="E194" s="20"/>
      <c r="F194" s="64"/>
      <c r="G194" s="66">
        <f t="shared" si="2"/>
        <v>0</v>
      </c>
    </row>
    <row r="195" spans="1:7" x14ac:dyDescent="0.25">
      <c r="A195" s="10"/>
      <c r="B195" s="11"/>
      <c r="C195" s="26" t="str">
        <f>IF(ISERROR(IF(VLOOKUP(B195,'Liste produits finis'!$A$6:$B$155,2,0)=0,"",VLOOKUP(B195,'Liste produits finis'!$A$6:$B$155,2,0))),"",IF(VLOOKUP(B195,'Liste produits finis'!$A$6:$B$155,2,0)=0,"",VLOOKUP(B195,'Liste produits finis'!$A$6:$B$155,2,0)))</f>
        <v/>
      </c>
      <c r="D195" s="20"/>
      <c r="E195" s="20"/>
      <c r="F195" s="64"/>
      <c r="G195" s="66">
        <f t="shared" si="2"/>
        <v>0</v>
      </c>
    </row>
    <row r="196" spans="1:7" x14ac:dyDescent="0.25">
      <c r="A196" s="10"/>
      <c r="B196" s="11"/>
      <c r="C196" s="26" t="str">
        <f>IF(ISERROR(IF(VLOOKUP(B196,'Liste produits finis'!$A$6:$B$155,2,0)=0,"",VLOOKUP(B196,'Liste produits finis'!$A$6:$B$155,2,0))),"",IF(VLOOKUP(B196,'Liste produits finis'!$A$6:$B$155,2,0)=0,"",VLOOKUP(B196,'Liste produits finis'!$A$6:$B$155,2,0)))</f>
        <v/>
      </c>
      <c r="D196" s="20"/>
      <c r="E196" s="20"/>
      <c r="F196" s="64"/>
      <c r="G196" s="66">
        <f t="shared" si="2"/>
        <v>0</v>
      </c>
    </row>
    <row r="197" spans="1:7" x14ac:dyDescent="0.25">
      <c r="A197" s="10"/>
      <c r="B197" s="11"/>
      <c r="C197" s="26" t="str">
        <f>IF(ISERROR(IF(VLOOKUP(B197,'Liste produits finis'!$A$6:$B$155,2,0)=0,"",VLOOKUP(B197,'Liste produits finis'!$A$6:$B$155,2,0))),"",IF(VLOOKUP(B197,'Liste produits finis'!$A$6:$B$155,2,0)=0,"",VLOOKUP(B197,'Liste produits finis'!$A$6:$B$155,2,0)))</f>
        <v/>
      </c>
      <c r="D197" s="20"/>
      <c r="E197" s="20"/>
      <c r="F197" s="64"/>
      <c r="G197" s="66">
        <f t="shared" si="2"/>
        <v>0</v>
      </c>
    </row>
    <row r="198" spans="1:7" x14ac:dyDescent="0.25">
      <c r="A198" s="10"/>
      <c r="B198" s="11"/>
      <c r="C198" s="26" t="str">
        <f>IF(ISERROR(IF(VLOOKUP(B198,'Liste produits finis'!$A$6:$B$155,2,0)=0,"",VLOOKUP(B198,'Liste produits finis'!$A$6:$B$155,2,0))),"",IF(VLOOKUP(B198,'Liste produits finis'!$A$6:$B$155,2,0)=0,"",VLOOKUP(B198,'Liste produits finis'!$A$6:$B$155,2,0)))</f>
        <v/>
      </c>
      <c r="D198" s="20"/>
      <c r="E198" s="20"/>
      <c r="F198" s="64"/>
      <c r="G198" s="66">
        <f t="shared" si="2"/>
        <v>0</v>
      </c>
    </row>
    <row r="199" spans="1:7" x14ac:dyDescent="0.25">
      <c r="A199" s="10"/>
      <c r="B199" s="11"/>
      <c r="C199" s="26" t="str">
        <f>IF(ISERROR(IF(VLOOKUP(B199,'Liste produits finis'!$A$6:$B$155,2,0)=0,"",VLOOKUP(B199,'Liste produits finis'!$A$6:$B$155,2,0))),"",IF(VLOOKUP(B199,'Liste produits finis'!$A$6:$B$155,2,0)=0,"",VLOOKUP(B199,'Liste produits finis'!$A$6:$B$155,2,0)))</f>
        <v/>
      </c>
      <c r="D199" s="20"/>
      <c r="E199" s="20"/>
      <c r="F199" s="64"/>
      <c r="G199" s="66">
        <f t="shared" si="2"/>
        <v>0</v>
      </c>
    </row>
  </sheetData>
  <sheetProtection autoFilter="0"/>
  <autoFilter ref="A6:G199" xr:uid="{00000000-0001-0000-0100-000000000000}"/>
  <dataValidations disablePrompts="1" count="1">
    <dataValidation type="decimal" allowBlank="1" showInputMessage="1" showErrorMessage="1" sqref="D7:G199" xr:uid="{46A0C70A-D87A-4A81-92A0-7A3D723D7B1F}">
      <formula1>0</formula1>
      <formula2>100000000000000000000</formula2>
    </dataValidation>
  </dataValidations>
  <pageMargins left="0.70866141732283472" right="0.70866141732283472" top="0.74803149606299213" bottom="0.74803149606299213" header="0.31496062992125984" footer="0.31496062992125984"/>
  <pageSetup paperSize="9" scale="70" fitToHeight="4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100-000000000000}">
          <x14:formula1>
            <xm:f>'Liste produits finis'!$A$6:$A$155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S198"/>
  <sheetViews>
    <sheetView showGridLines="0" zoomScaleNormal="100" workbookViewId="0">
      <selection activeCell="G6" sqref="G6"/>
    </sheetView>
  </sheetViews>
  <sheetFormatPr baseColWidth="10" defaultColWidth="11.42578125" defaultRowHeight="28.5" x14ac:dyDescent="0.25"/>
  <cols>
    <col min="1" max="1" width="20.28515625" customWidth="1"/>
    <col min="2" max="2" width="42.42578125" bestFit="1" customWidth="1"/>
    <col min="3" max="3" width="22.42578125" bestFit="1" customWidth="1"/>
    <col min="4" max="5" width="14.28515625" customWidth="1"/>
    <col min="6" max="6" width="17.28515625" style="6" customWidth="1"/>
    <col min="7" max="7" width="22.85546875" style="6" customWidth="1"/>
    <col min="8" max="8" width="17.28515625" style="56" customWidth="1"/>
    <col min="9" max="9" width="17.28515625" style="6" customWidth="1"/>
    <col min="10" max="10" width="1.28515625" customWidth="1"/>
    <col min="11" max="12" width="19.7109375" style="6" customWidth="1"/>
    <col min="13" max="13" width="26" style="6" bestFit="1" customWidth="1"/>
    <col min="14" max="14" width="22.42578125" style="16" bestFit="1" customWidth="1"/>
    <col min="15" max="15" width="14.28515625" style="16" customWidth="1"/>
    <col min="16" max="16" width="17.28515625" style="16" customWidth="1"/>
    <col min="17" max="17" width="1.28515625" style="16" customWidth="1"/>
    <col min="18" max="19" width="19.7109375" style="16" customWidth="1"/>
  </cols>
  <sheetData>
    <row r="1" spans="1:15" x14ac:dyDescent="0.25">
      <c r="A1" s="13" t="s">
        <v>151</v>
      </c>
      <c r="B1" s="15"/>
      <c r="C1" s="16">
        <f ca="1">TODAY()</f>
        <v>45019</v>
      </c>
      <c r="H1" s="6"/>
    </row>
    <row r="2" spans="1:15" x14ac:dyDescent="0.25">
      <c r="A2" s="14" t="s">
        <v>0</v>
      </c>
      <c r="H2" s="50"/>
    </row>
    <row r="3" spans="1:15" ht="29.25" thickBot="1" x14ac:dyDescent="0.3">
      <c r="H3" s="6"/>
    </row>
    <row r="4" spans="1:15" ht="29.25" thickBot="1" x14ac:dyDescent="0.3">
      <c r="C4" s="74"/>
      <c r="D4" s="75"/>
      <c r="E4" s="75"/>
      <c r="F4" s="75"/>
      <c r="G4" s="75"/>
      <c r="H4" s="75"/>
      <c r="I4" s="75"/>
      <c r="J4" s="75"/>
      <c r="K4" s="75"/>
      <c r="L4" s="75"/>
      <c r="M4" s="75"/>
      <c r="N4" s="76"/>
    </row>
    <row r="5" spans="1:15" ht="44.25" customHeight="1" x14ac:dyDescent="0.25">
      <c r="A5" s="43" t="s">
        <v>2</v>
      </c>
      <c r="B5" s="37" t="s">
        <v>152</v>
      </c>
      <c r="C5" s="28" t="s">
        <v>153</v>
      </c>
      <c r="D5" s="28" t="s">
        <v>154</v>
      </c>
      <c r="E5" s="28" t="s">
        <v>155</v>
      </c>
      <c r="F5" s="29" t="s">
        <v>156</v>
      </c>
      <c r="G5" s="29" t="s">
        <v>191</v>
      </c>
      <c r="H5" s="49" t="s">
        <v>163</v>
      </c>
      <c r="I5" s="29" t="s">
        <v>164</v>
      </c>
      <c r="J5" s="30"/>
      <c r="K5" s="31" t="s">
        <v>157</v>
      </c>
      <c r="L5" s="32" t="s">
        <v>158</v>
      </c>
      <c r="M5" s="44" t="s">
        <v>159</v>
      </c>
      <c r="N5" s="44" t="s">
        <v>180</v>
      </c>
    </row>
    <row r="6" spans="1:15" x14ac:dyDescent="0.25">
      <c r="A6" s="45" t="str">
        <f>'Liste produits finis'!A6</f>
        <v>604005(PG)</v>
      </c>
      <c r="B6" s="38" t="str">
        <f>IF(ISBLANK('Liste produits finis'!B6),"",'Liste produits finis'!B6)</f>
        <v>2 petit croquant coco 15g</v>
      </c>
      <c r="C6" s="11">
        <v>1960</v>
      </c>
      <c r="D6" s="7">
        <f ca="1">SUMIF('JOURNAL STOCKS'!$B$7:$E$199,'ETAT DES STOCKS'!A6,'JOURNAL STOCKS'!$D$7:$D$199)</f>
        <v>0</v>
      </c>
      <c r="E6" s="7">
        <f ca="1">SUMIF('JOURNAL STOCKS'!$B$7:$E$199,'ETAT DES STOCKS'!A6,'JOURNAL STOCKS'!$E$7:$E$199)</f>
        <v>0</v>
      </c>
      <c r="F6" s="8">
        <f t="shared" ref="F6:F14" ca="1" si="0">C6+D6-E6</f>
        <v>1960</v>
      </c>
      <c r="G6" s="71"/>
      <c r="H6" s="53"/>
      <c r="I6" s="52">
        <f ca="1">H6*F6</f>
        <v>0</v>
      </c>
      <c r="K6" s="23" t="str">
        <f ca="1">IF(F6&lt;'Liste produits finis'!C6,"ALERTE !","")</f>
        <v>ALERTE !</v>
      </c>
      <c r="L6" s="39" t="str">
        <f ca="1">IF(F6&gt;'Liste produits finis'!D6,"SUR-STOCK !","")</f>
        <v/>
      </c>
      <c r="M6" s="47" t="b">
        <f ca="1">IF(F6&lt;'Liste produits finis'!C6,IF(N6="OUI",(ROUNDUP('Liste produits finis'!C6-F6,0))/'Délais et conditionnement'!D6),0)</f>
        <v>0</v>
      </c>
      <c r="N6" s="61" t="s">
        <v>182</v>
      </c>
      <c r="O6" s="48"/>
    </row>
    <row r="7" spans="1:15" x14ac:dyDescent="0.25">
      <c r="A7" s="45" t="str">
        <f>'Liste produits finis'!A7</f>
        <v>602234(PG)</v>
      </c>
      <c r="B7" s="38" t="str">
        <f>IF(ISBLANK('Liste produits finis'!B7),"",'Liste produits finis'!B7)</f>
        <v>Brownie pépite de chocolat 30g</v>
      </c>
      <c r="C7" s="11">
        <v>2100</v>
      </c>
      <c r="D7" s="7">
        <f ca="1">SUMIF('JOURNAL STOCKS'!$B$7:$E$199,'ETAT DES STOCKS'!A7,'JOURNAL STOCKS'!$D$7:$D$199)</f>
        <v>10800</v>
      </c>
      <c r="E7" s="7">
        <f ca="1">SUMIF('JOURNAL STOCKS'!$B$7:$E$199,'ETAT DES STOCKS'!A7,'JOURNAL STOCKS'!$E$7:$E$199)</f>
        <v>0</v>
      </c>
      <c r="F7" s="8">
        <f t="shared" ca="1" si="0"/>
        <v>12900</v>
      </c>
      <c r="G7" s="71"/>
      <c r="H7" s="54"/>
      <c r="I7" s="52">
        <f t="shared" ref="I7:I70" ca="1" si="1">H7*F7</f>
        <v>0</v>
      </c>
      <c r="K7" s="23" t="str">
        <f ca="1">IF(F7&lt;'Liste produits finis'!C7,"ALERTE !","")</f>
        <v/>
      </c>
      <c r="L7" s="39" t="str">
        <f ca="1">IF(F7&gt;'Liste produits finis'!D7,"SUR-STOCK !","")</f>
        <v>SUR-STOCK !</v>
      </c>
      <c r="M7" s="47">
        <f ca="1">IF(F7&lt;'Liste produits finis'!C7,IF(N7="OUI",(ROUNDUP('Liste produits finis'!C7-F7,0))/'Délais et conditionnement'!D7),0)</f>
        <v>0</v>
      </c>
      <c r="N7" s="61" t="s">
        <v>181</v>
      </c>
      <c r="O7" s="48"/>
    </row>
    <row r="8" spans="1:15" x14ac:dyDescent="0.25">
      <c r="A8" s="45" t="str">
        <f>'Liste produits finis'!A8</f>
        <v>62455095120(COLIBRI)</v>
      </c>
      <c r="B8" s="38" t="str">
        <f>IF(ISBLANK('Liste produits finis'!B8),"",'Liste produits finis'!B8)</f>
        <v xml:space="preserve">Madelaine nature beurre AOP - œuf pleine air </v>
      </c>
      <c r="C8" s="11">
        <v>1680</v>
      </c>
      <c r="D8" s="7">
        <f ca="1">SUMIF('JOURNAL STOCKS'!$B$7:$E$199,'ETAT DES STOCKS'!A8,'JOURNAL STOCKS'!$D$7:$D$199)</f>
        <v>0</v>
      </c>
      <c r="E8" s="7">
        <f ca="1">SUMIF('JOURNAL STOCKS'!$B$7:$E$199,'ETAT DES STOCKS'!A8,'JOURNAL STOCKS'!$E$7:$E$199)</f>
        <v>0</v>
      </c>
      <c r="F8" s="8">
        <f t="shared" ca="1" si="0"/>
        <v>1680</v>
      </c>
      <c r="G8" s="71"/>
      <c r="H8" s="54"/>
      <c r="I8" s="52">
        <f t="shared" ca="1" si="1"/>
        <v>0</v>
      </c>
      <c r="K8" s="23" t="str">
        <f ca="1">IF(M8="FAUX","Arrêt",IF(F8&lt;'Liste produits finis'!C8,"ALERTE !",""))</f>
        <v>ALERTE !</v>
      </c>
      <c r="L8" s="39" t="str">
        <f ca="1">IF(F8&gt;'Liste produits finis'!D8,"SUR-STOCK !","")</f>
        <v/>
      </c>
      <c r="M8" s="47" t="b">
        <f ca="1">IF(F8&lt;'Liste produits finis'!C8,IF(N8="OUI",(ROUNDUP('Liste produits finis'!C8-F8,0))/'Délais et conditionnement'!D8),0)</f>
        <v>0</v>
      </c>
      <c r="N8" s="61" t="s">
        <v>182</v>
      </c>
      <c r="O8" s="48"/>
    </row>
    <row r="9" spans="1:15" x14ac:dyDescent="0.25">
      <c r="A9" s="45" t="str">
        <f>'Liste produits finis'!A9</f>
        <v>62198095120(COLIBRI)</v>
      </c>
      <c r="B9" s="38" t="str">
        <f>IF(ISBLANK('Liste produits finis'!B9),"",'Liste produits finis'!B9)</f>
        <v>Madeleine nature coque chocolat noir 30g</v>
      </c>
      <c r="C9" s="11">
        <v>5280</v>
      </c>
      <c r="D9" s="7">
        <f ca="1">SUMIF('JOURNAL STOCKS'!$B$7:$E$199,'ETAT DES STOCKS'!A9,'JOURNAL STOCKS'!$D$7:$D$199)</f>
        <v>24000</v>
      </c>
      <c r="E9" s="7">
        <f ca="1">SUMIF('JOURNAL STOCKS'!$B$7:$E$199,'ETAT DES STOCKS'!A9,'JOURNAL STOCKS'!$E$7:$E$199)</f>
        <v>0</v>
      </c>
      <c r="F9" s="8">
        <f t="shared" ca="1" si="0"/>
        <v>29280</v>
      </c>
      <c r="G9" s="71"/>
      <c r="H9" s="54"/>
      <c r="I9" s="52">
        <f t="shared" ca="1" si="1"/>
        <v>0</v>
      </c>
      <c r="K9" s="23" t="str">
        <f ca="1">IF(F9&lt;'Liste produits finis'!C9,"ALERTE !","")</f>
        <v/>
      </c>
      <c r="L9" s="39" t="str">
        <f ca="1">IF(F9&gt;'Liste produits finis'!D9,"SUR-STOCK !","")</f>
        <v>SUR-STOCK !</v>
      </c>
      <c r="M9" s="47">
        <f ca="1">IF(F9&lt;'Liste produits finis'!C9,IF(N9="OUI",(ROUNDUP('Liste produits finis'!C9-F9,0))/'Délais et conditionnement'!D9),0)</f>
        <v>0</v>
      </c>
      <c r="N9" s="61" t="s">
        <v>181</v>
      </c>
      <c r="O9" s="48"/>
    </row>
    <row r="10" spans="1:15" x14ac:dyDescent="0.25">
      <c r="A10" s="45" t="str">
        <f>'Liste produits finis'!A10</f>
        <v>603135(PG)</v>
      </c>
      <c r="B10" s="38" t="str">
        <f>IF(ISBLANK('Liste produits finis'!B10),"",'Liste produits finis'!B10)</f>
        <v>Mini quatre-quart 25g</v>
      </c>
      <c r="C10" s="11">
        <v>0</v>
      </c>
      <c r="D10" s="7">
        <f ca="1">SUMIF('JOURNAL STOCKS'!$B$7:$E$199,'ETAT DES STOCKS'!A10,'JOURNAL STOCKS'!$D$7:$D$199)</f>
        <v>10920</v>
      </c>
      <c r="E10" s="7">
        <f ca="1">SUMIF('JOURNAL STOCKS'!$B$7:$E$199,'ETAT DES STOCKS'!A10,'JOURNAL STOCKS'!$E$7:$E$199)</f>
        <v>0</v>
      </c>
      <c r="F10" s="8">
        <f t="shared" ca="1" si="0"/>
        <v>10920</v>
      </c>
      <c r="G10" s="71"/>
      <c r="H10" s="54"/>
      <c r="I10" s="52">
        <f t="shared" ca="1" si="1"/>
        <v>0</v>
      </c>
      <c r="K10" s="23" t="str">
        <f ca="1">IF(F10&lt;'Liste produits finis'!C10,"ALERTE !","")</f>
        <v/>
      </c>
      <c r="L10" s="39" t="str">
        <f ca="1">IF(F10&gt;'Liste produits finis'!D10,"SUR-STOCK !","")</f>
        <v/>
      </c>
      <c r="M10" s="47">
        <f ca="1">IF(F10&lt;'Liste produits finis'!C10,IF(N10="OUI",(ROUNDUP('Liste produits finis'!C10-F10,0))/'Délais et conditionnement'!D10),0)</f>
        <v>0</v>
      </c>
      <c r="N10" s="61" t="s">
        <v>181</v>
      </c>
      <c r="O10" s="48"/>
    </row>
    <row r="11" spans="1:15" x14ac:dyDescent="0.25">
      <c r="A11" s="45" t="str">
        <f>'Liste produits finis'!A11</f>
        <v>P0006(ALYSSE FOOD)</v>
      </c>
      <c r="B11" s="38" t="str">
        <f>IF(ISBLANK('Liste produits finis'!B11),"",'Liste produits finis'!B11)</f>
        <v>Muffins vanille pépite de chocolat 55g</v>
      </c>
      <c r="C11" s="11">
        <v>3520</v>
      </c>
      <c r="D11" s="7">
        <f ca="1">SUMIF('JOURNAL STOCKS'!$B$7:$E$199,'ETAT DES STOCKS'!A11,'JOURNAL STOCKS'!$D$7:$D$199)</f>
        <v>10560</v>
      </c>
      <c r="E11" s="7">
        <f ca="1">SUMIF('JOURNAL STOCKS'!$B$7:$E$199,'ETAT DES STOCKS'!A11,'JOURNAL STOCKS'!$E$7:$E$199)</f>
        <v>0</v>
      </c>
      <c r="F11" s="8">
        <f t="shared" ca="1" si="0"/>
        <v>14080</v>
      </c>
      <c r="G11" s="71"/>
      <c r="H11" s="54"/>
      <c r="I11" s="52">
        <f t="shared" ca="1" si="1"/>
        <v>0</v>
      </c>
      <c r="K11" s="23" t="str">
        <f ca="1">IF(F11&lt;'Liste produits finis'!C11,"ALERTE !","")</f>
        <v/>
      </c>
      <c r="L11" s="39" t="str">
        <f ca="1">IF(F11&gt;'Liste produits finis'!D11,"SUR-STOCK !","")</f>
        <v>SUR-STOCK !</v>
      </c>
      <c r="M11" s="47">
        <f ca="1">IF(F11&lt;'Liste produits finis'!C11,IF(N11="OUI",(ROUNDUP('Liste produits finis'!C11-F11,0))/'Délais et conditionnement'!D11),0)</f>
        <v>0</v>
      </c>
      <c r="N11" s="61" t="s">
        <v>181</v>
      </c>
      <c r="O11" s="48"/>
    </row>
    <row r="12" spans="1:15" x14ac:dyDescent="0.25">
      <c r="A12" s="45" t="str">
        <f>'Liste produits finis'!A12</f>
        <v>602238(PG)</v>
      </c>
      <c r="B12" s="38" t="str">
        <f>IF(ISBLANK('Liste produits finis'!B12),"",'Liste produits finis'!B12)</f>
        <v>Palet breton pur beurre 15g</v>
      </c>
      <c r="C12" s="11">
        <v>1680</v>
      </c>
      <c r="D12" s="7">
        <f ca="1">SUMIF('JOURNAL STOCKS'!$B$7:$E$199,'ETAT DES STOCKS'!A12,'JOURNAL STOCKS'!$D$7:$D$199)</f>
        <v>10800</v>
      </c>
      <c r="E12" s="7">
        <f ca="1">SUMIF('JOURNAL STOCKS'!$B$7:$E$199,'ETAT DES STOCKS'!A12,'JOURNAL STOCKS'!$E$7:$E$199)</f>
        <v>0</v>
      </c>
      <c r="F12" s="8">
        <f t="shared" ca="1" si="0"/>
        <v>12480</v>
      </c>
      <c r="G12" s="71"/>
      <c r="H12" s="54"/>
      <c r="I12" s="52">
        <f t="shared" ca="1" si="1"/>
        <v>0</v>
      </c>
      <c r="K12" s="23" t="str">
        <f ca="1">IF(F12&lt;'Liste produits finis'!C12,"ALERTE !","")</f>
        <v/>
      </c>
      <c r="L12" s="39" t="str">
        <f ca="1">IF(F12&gt;'Liste produits finis'!D12,"SUR-STOCK !","")</f>
        <v>SUR-STOCK !</v>
      </c>
      <c r="M12" s="47">
        <f ca="1">IF(F12&lt;'Liste produits finis'!C12,IF(N12="OUI",(ROUNDUP('Liste produits finis'!C12-F12,0))/'Délais et conditionnement'!D12),0)</f>
        <v>0</v>
      </c>
      <c r="N12" s="61" t="s">
        <v>181</v>
      </c>
      <c r="O12" s="48"/>
    </row>
    <row r="13" spans="1:15" x14ac:dyDescent="0.25">
      <c r="A13" s="45" t="str">
        <f>'Liste produits finis'!A13</f>
        <v>P0008</v>
      </c>
      <c r="B13" s="38" t="str">
        <f>IF(ISBLANK('Liste produits finis'!B13),"",'Liste produits finis'!B13)</f>
        <v/>
      </c>
      <c r="C13" s="11"/>
      <c r="D13" s="7">
        <f ca="1">SUMIF('JOURNAL STOCKS'!$B$7:$E$199,'ETAT DES STOCKS'!A13,'JOURNAL STOCKS'!$D$7:$D$199)</f>
        <v>0</v>
      </c>
      <c r="E13" s="7">
        <f ca="1">SUMIF('JOURNAL STOCKS'!$B$7:$E$199,'ETAT DES STOCKS'!A13,'JOURNAL STOCKS'!$E$7:$E$199)</f>
        <v>0</v>
      </c>
      <c r="F13" s="8">
        <f t="shared" ca="1" si="0"/>
        <v>0</v>
      </c>
      <c r="G13" s="68"/>
      <c r="H13" s="54"/>
      <c r="I13" s="52">
        <f t="shared" ca="1" si="1"/>
        <v>0</v>
      </c>
      <c r="K13" s="23" t="str">
        <f ca="1">IF(F13&lt;'Liste produits finis'!C13,"ALERTE !","")</f>
        <v/>
      </c>
      <c r="L13" s="39" t="str">
        <f ca="1">IF(F13&gt;'Liste produits finis'!D13,"SUR-STOCK !","")</f>
        <v/>
      </c>
      <c r="M13" s="47">
        <f ca="1">IF(F13&lt;'Liste produits finis'!C13,IF(N13="OUI",(ROUNDUP('Liste produits finis'!C13-F13,0))/'Délais et conditionnement'!D13),0)</f>
        <v>0</v>
      </c>
      <c r="N13" s="61" t="s">
        <v>182</v>
      </c>
      <c r="O13" s="48"/>
    </row>
    <row r="14" spans="1:15" x14ac:dyDescent="0.25">
      <c r="A14" s="45" t="str">
        <f>'Liste produits finis'!A14</f>
        <v>P0009</v>
      </c>
      <c r="B14" s="38" t="str">
        <f>IF(ISBLANK('Liste produits finis'!B14),"",'Liste produits finis'!B14)</f>
        <v/>
      </c>
      <c r="C14" s="11"/>
      <c r="D14" s="7">
        <f ca="1">SUMIF('JOURNAL STOCKS'!$B$7:$E$199,'ETAT DES STOCKS'!A14,'JOURNAL STOCKS'!$D$7:$D$199)</f>
        <v>0</v>
      </c>
      <c r="E14" s="7">
        <f ca="1">SUMIF('JOURNAL STOCKS'!$B$7:$E$199,'ETAT DES STOCKS'!A14,'JOURNAL STOCKS'!$E$7:$E$199)</f>
        <v>0</v>
      </c>
      <c r="F14" s="8">
        <f t="shared" ca="1" si="0"/>
        <v>0</v>
      </c>
      <c r="G14" s="68"/>
      <c r="H14" s="54"/>
      <c r="I14" s="52">
        <f t="shared" ca="1" si="1"/>
        <v>0</v>
      </c>
      <c r="K14" s="23" t="str">
        <f ca="1">IF(F14&lt;'Liste produits finis'!C14,"ALERTE !","")</f>
        <v/>
      </c>
      <c r="L14" s="39" t="str">
        <f ca="1">IF(F14&gt;'Liste produits finis'!D14,"SUR-STOCK !","")</f>
        <v/>
      </c>
      <c r="M14" s="47">
        <f ca="1">IF(F14&lt;'Liste produits finis'!C14,IF(N14="OUI",(ROUNDUP('Liste produits finis'!C14-F14,0))/'Délais et conditionnement'!D14),0)</f>
        <v>0</v>
      </c>
      <c r="N14" s="61" t="s">
        <v>182</v>
      </c>
    </row>
    <row r="15" spans="1:15" x14ac:dyDescent="0.25">
      <c r="A15" s="45" t="str">
        <f>'Liste produits finis'!A15</f>
        <v>P0010</v>
      </c>
      <c r="B15" s="38" t="str">
        <f>IF(ISBLANK('Liste produits finis'!B15),"",'Liste produits finis'!B15)</f>
        <v/>
      </c>
      <c r="C15" s="11"/>
      <c r="D15" s="7">
        <f ca="1">SUMIF('JOURNAL STOCKS'!$B$7:$E$199,'ETAT DES STOCKS'!A15,'JOURNAL STOCKS'!$D$7:$D$199)</f>
        <v>0</v>
      </c>
      <c r="E15" s="7">
        <f ca="1">SUMIF('JOURNAL STOCKS'!$B$7:$E$199,'ETAT DES STOCKS'!A15,'JOURNAL STOCKS'!$E$7:$E$199)</f>
        <v>0</v>
      </c>
      <c r="F15" s="8">
        <f t="shared" ref="F15:F78" ca="1" si="2">C15+D15-E15</f>
        <v>0</v>
      </c>
      <c r="G15" s="68"/>
      <c r="H15" s="54"/>
      <c r="I15" s="52">
        <f t="shared" ca="1" si="1"/>
        <v>0</v>
      </c>
      <c r="K15" s="23" t="str">
        <f ca="1">IF(F15&lt;'Liste produits finis'!C15,"ALERTE !","")</f>
        <v/>
      </c>
      <c r="L15" s="39" t="str">
        <f ca="1">IF(F15&gt;'Liste produits finis'!D15,"SUR-STOCK !","")</f>
        <v/>
      </c>
      <c r="M15" s="47">
        <f ca="1">IF(F15&lt;'Liste produits finis'!C15,IF(N15="OUI",(ROUNDUP('Liste produits finis'!C15-F15,0))/'Délais et conditionnement'!D15),0)</f>
        <v>0</v>
      </c>
      <c r="N15" s="61" t="s">
        <v>182</v>
      </c>
    </row>
    <row r="16" spans="1:15" x14ac:dyDescent="0.25">
      <c r="A16" s="45" t="str">
        <f>'Liste produits finis'!A16</f>
        <v>P0011</v>
      </c>
      <c r="B16" s="38" t="str">
        <f>IF(ISBLANK('Liste produits finis'!B16),"",'Liste produits finis'!B16)</f>
        <v/>
      </c>
      <c r="C16" s="11"/>
      <c r="D16" s="7">
        <f ca="1">SUMIF('JOURNAL STOCKS'!$B$7:$E$199,'ETAT DES STOCKS'!A16,'JOURNAL STOCKS'!$D$7:$D$199)</f>
        <v>0</v>
      </c>
      <c r="E16" s="7">
        <f ca="1">SUMIF('JOURNAL STOCKS'!$B$7:$E$199,'ETAT DES STOCKS'!A16,'JOURNAL STOCKS'!$E$7:$E$199)</f>
        <v>0</v>
      </c>
      <c r="F16" s="8">
        <f t="shared" ca="1" si="2"/>
        <v>0</v>
      </c>
      <c r="G16" s="68"/>
      <c r="H16" s="54"/>
      <c r="I16" s="52">
        <f t="shared" ca="1" si="1"/>
        <v>0</v>
      </c>
      <c r="K16" s="23" t="str">
        <f ca="1">IF(F16&lt;'Liste produits finis'!C16,"ALERTE !","")</f>
        <v/>
      </c>
      <c r="L16" s="39" t="str">
        <f ca="1">IF(F16&gt;'Liste produits finis'!D16,"SUR-STOCK !","")</f>
        <v/>
      </c>
      <c r="M16" s="47">
        <f ca="1">IF(F16&lt;'Liste produits finis'!C16,IF(N16="OUI",(ROUNDUP('Liste produits finis'!C16-F16,0))/'Délais et conditionnement'!D16),0)</f>
        <v>0</v>
      </c>
      <c r="N16" s="61" t="s">
        <v>182</v>
      </c>
    </row>
    <row r="17" spans="1:14" x14ac:dyDescent="0.25">
      <c r="A17" s="45" t="str">
        <f>'Liste produits finis'!A17</f>
        <v>P0012</v>
      </c>
      <c r="B17" s="38" t="str">
        <f>IF(ISBLANK('Liste produits finis'!B17),"",'Liste produits finis'!B17)</f>
        <v/>
      </c>
      <c r="C17" s="11"/>
      <c r="D17" s="7">
        <f ca="1">SUMIF('JOURNAL STOCKS'!$B$7:$E$199,'ETAT DES STOCKS'!A17,'JOURNAL STOCKS'!$D$7:$D$199)</f>
        <v>0</v>
      </c>
      <c r="E17" s="7">
        <f ca="1">SUMIF('JOURNAL STOCKS'!$B$7:$E$199,'ETAT DES STOCKS'!A17,'JOURNAL STOCKS'!$E$7:$E$199)</f>
        <v>0</v>
      </c>
      <c r="F17" s="8">
        <f t="shared" ca="1" si="2"/>
        <v>0</v>
      </c>
      <c r="G17" s="68"/>
      <c r="H17" s="54"/>
      <c r="I17" s="52">
        <f t="shared" ca="1" si="1"/>
        <v>0</v>
      </c>
      <c r="K17" s="23" t="str">
        <f ca="1">IF(F17&lt;'Liste produits finis'!C17,"ALERTE !","")</f>
        <v/>
      </c>
      <c r="L17" s="39" t="str">
        <f ca="1">IF(F17&gt;'Liste produits finis'!D17,"SUR-STOCK !","")</f>
        <v/>
      </c>
      <c r="M17" s="47">
        <f ca="1">IF(F17&lt;'Liste produits finis'!C17,IF(N17="OUI",(ROUNDUP('Liste produits finis'!C17-F17,0))/'Délais et conditionnement'!D17),0)</f>
        <v>0</v>
      </c>
      <c r="N17" s="61" t="s">
        <v>182</v>
      </c>
    </row>
    <row r="18" spans="1:14" x14ac:dyDescent="0.25">
      <c r="A18" s="45" t="str">
        <f>'Liste produits finis'!A18</f>
        <v>P0013</v>
      </c>
      <c r="B18" s="38" t="str">
        <f>IF(ISBLANK('Liste produits finis'!B18),"",'Liste produits finis'!B18)</f>
        <v/>
      </c>
      <c r="C18" s="11"/>
      <c r="D18" s="7">
        <f ca="1">SUMIF('JOURNAL STOCKS'!$B$7:$E$199,'ETAT DES STOCKS'!A18,'JOURNAL STOCKS'!$D$7:$D$199)</f>
        <v>0</v>
      </c>
      <c r="E18" s="7">
        <f ca="1">SUMIF('JOURNAL STOCKS'!$B$7:$E$199,'ETAT DES STOCKS'!A18,'JOURNAL STOCKS'!$E$7:$E$199)</f>
        <v>0</v>
      </c>
      <c r="F18" s="8">
        <f t="shared" ca="1" si="2"/>
        <v>0</v>
      </c>
      <c r="G18" s="68"/>
      <c r="H18" s="54"/>
      <c r="I18" s="52">
        <f t="shared" ca="1" si="1"/>
        <v>0</v>
      </c>
      <c r="K18" s="23" t="str">
        <f ca="1">IF(F18&lt;'Liste produits finis'!C18,"ALERTE !","")</f>
        <v/>
      </c>
      <c r="L18" s="39" t="str">
        <f ca="1">IF(F18&gt;'Liste produits finis'!D18,"SUR-STOCK !","")</f>
        <v/>
      </c>
      <c r="M18" s="47">
        <f ca="1">IF(F18&lt;'Liste produits finis'!C18,IF(N18="OUI",(ROUNDUP('Liste produits finis'!C18-F18,0))/'Délais et conditionnement'!D18),0)</f>
        <v>0</v>
      </c>
      <c r="N18" s="61" t="s">
        <v>182</v>
      </c>
    </row>
    <row r="19" spans="1:14" x14ac:dyDescent="0.25">
      <c r="A19" s="45" t="str">
        <f>'Liste produits finis'!A19</f>
        <v>P0014</v>
      </c>
      <c r="B19" s="38" t="str">
        <f>IF(ISBLANK('Liste produits finis'!B19),"",'Liste produits finis'!B19)</f>
        <v/>
      </c>
      <c r="C19" s="11"/>
      <c r="D19" s="7">
        <f ca="1">SUMIF('JOURNAL STOCKS'!$B$7:$E$199,'ETAT DES STOCKS'!A19,'JOURNAL STOCKS'!$D$7:$D$199)</f>
        <v>0</v>
      </c>
      <c r="E19" s="7">
        <f ca="1">SUMIF('JOURNAL STOCKS'!$B$7:$E$199,'ETAT DES STOCKS'!A19,'JOURNAL STOCKS'!$E$7:$E$199)</f>
        <v>0</v>
      </c>
      <c r="F19" s="8">
        <f t="shared" ca="1" si="2"/>
        <v>0</v>
      </c>
      <c r="G19" s="68"/>
      <c r="H19" s="54"/>
      <c r="I19" s="52">
        <f t="shared" ca="1" si="1"/>
        <v>0</v>
      </c>
      <c r="K19" s="23" t="str">
        <f ca="1">IF(F19&lt;'Liste produits finis'!C19,"ALERTE !","")</f>
        <v/>
      </c>
      <c r="L19" s="39" t="str">
        <f ca="1">IF(F19&gt;'Liste produits finis'!D19,"SUR-STOCK !","")</f>
        <v/>
      </c>
      <c r="M19" s="47">
        <f ca="1">IF(F19&lt;'Liste produits finis'!C19,IF(N19="OUI",(ROUNDUP('Liste produits finis'!C19-F19,0))/'Délais et conditionnement'!D19),0)</f>
        <v>0</v>
      </c>
      <c r="N19" s="61" t="s">
        <v>182</v>
      </c>
    </row>
    <row r="20" spans="1:14" x14ac:dyDescent="0.25">
      <c r="A20" s="45" t="str">
        <f>'Liste produits finis'!A20</f>
        <v>P0015</v>
      </c>
      <c r="B20" s="38" t="str">
        <f>IF(ISBLANK('Liste produits finis'!B20),"",'Liste produits finis'!B20)</f>
        <v/>
      </c>
      <c r="C20" s="11"/>
      <c r="D20" s="7">
        <f ca="1">SUMIF('JOURNAL STOCKS'!$B$7:$E$199,'ETAT DES STOCKS'!A20,'JOURNAL STOCKS'!$D$7:$D$199)</f>
        <v>0</v>
      </c>
      <c r="E20" s="7">
        <f ca="1">SUMIF('JOURNAL STOCKS'!$B$7:$E$199,'ETAT DES STOCKS'!A20,'JOURNAL STOCKS'!$E$7:$E$199)</f>
        <v>0</v>
      </c>
      <c r="F20" s="8">
        <f t="shared" ca="1" si="2"/>
        <v>0</v>
      </c>
      <c r="G20" s="68"/>
      <c r="H20" s="54"/>
      <c r="I20" s="52">
        <f t="shared" ca="1" si="1"/>
        <v>0</v>
      </c>
      <c r="K20" s="23" t="str">
        <f ca="1">IF(F20&lt;'Liste produits finis'!C20,"ALERTE !","")</f>
        <v/>
      </c>
      <c r="L20" s="39" t="str">
        <f ca="1">IF(F20&gt;'Liste produits finis'!D20,"SUR-STOCK !","")</f>
        <v/>
      </c>
      <c r="M20" s="47">
        <f ca="1">IF(F20&lt;'Liste produits finis'!C20,IF(N20="OUI",(ROUNDUP('Liste produits finis'!C20-F20,0))/'Délais et conditionnement'!D20),0)</f>
        <v>0</v>
      </c>
      <c r="N20" s="61" t="s">
        <v>182</v>
      </c>
    </row>
    <row r="21" spans="1:14" x14ac:dyDescent="0.25">
      <c r="A21" s="45" t="str">
        <f>'Liste produits finis'!A21</f>
        <v>P0016</v>
      </c>
      <c r="B21" s="38" t="str">
        <f>IF(ISBLANK('Liste produits finis'!B21),"",'Liste produits finis'!B21)</f>
        <v/>
      </c>
      <c r="C21" s="11"/>
      <c r="D21" s="7">
        <f ca="1">SUMIF('JOURNAL STOCKS'!$B$7:$E$199,'ETAT DES STOCKS'!A21,'JOURNAL STOCKS'!$D$7:$D$199)</f>
        <v>0</v>
      </c>
      <c r="E21" s="7">
        <f ca="1">SUMIF('JOURNAL STOCKS'!$B$7:$E$199,'ETAT DES STOCKS'!A21,'JOURNAL STOCKS'!$E$7:$E$199)</f>
        <v>0</v>
      </c>
      <c r="F21" s="8">
        <f t="shared" ca="1" si="2"/>
        <v>0</v>
      </c>
      <c r="G21" s="68"/>
      <c r="H21" s="54"/>
      <c r="I21" s="52">
        <f t="shared" ca="1" si="1"/>
        <v>0</v>
      </c>
      <c r="K21" s="23" t="str">
        <f ca="1">IF(F21&lt;'Liste produits finis'!C21,"ALERTE !","")</f>
        <v/>
      </c>
      <c r="L21" s="39" t="str">
        <f ca="1">IF(F21&gt;'Liste produits finis'!D21,"SUR-STOCK !","")</f>
        <v/>
      </c>
      <c r="M21" s="47">
        <f ca="1">IF(F21&lt;'Liste produits finis'!C21,IF(N21="OUI",(ROUNDUP('Liste produits finis'!C21-F21,0))/'Délais et conditionnement'!D21),0)</f>
        <v>0</v>
      </c>
      <c r="N21" s="61" t="s">
        <v>182</v>
      </c>
    </row>
    <row r="22" spans="1:14" x14ac:dyDescent="0.25">
      <c r="A22" s="45" t="str">
        <f>'Liste produits finis'!A22</f>
        <v>P0017</v>
      </c>
      <c r="B22" s="38" t="str">
        <f>IF(ISBLANK('Liste produits finis'!B22),"",'Liste produits finis'!B22)</f>
        <v/>
      </c>
      <c r="C22" s="11"/>
      <c r="D22" s="7">
        <f ca="1">SUMIF('JOURNAL STOCKS'!$B$7:$E$199,'ETAT DES STOCKS'!A22,'JOURNAL STOCKS'!$D$7:$D$199)</f>
        <v>0</v>
      </c>
      <c r="E22" s="7">
        <f ca="1">SUMIF('JOURNAL STOCKS'!$B$7:$E$199,'ETAT DES STOCKS'!A22,'JOURNAL STOCKS'!$E$7:$E$199)</f>
        <v>0</v>
      </c>
      <c r="F22" s="8">
        <f t="shared" ca="1" si="2"/>
        <v>0</v>
      </c>
      <c r="G22" s="68"/>
      <c r="H22" s="54"/>
      <c r="I22" s="52">
        <f t="shared" ca="1" si="1"/>
        <v>0</v>
      </c>
      <c r="K22" s="23" t="str">
        <f ca="1">IF(F22&lt;'Liste produits finis'!C22,"ALERTE !","")</f>
        <v/>
      </c>
      <c r="L22" s="39" t="str">
        <f ca="1">IF(F22&gt;'Liste produits finis'!D22,"SUR-STOCK !","")</f>
        <v/>
      </c>
      <c r="M22" s="47">
        <f ca="1">IF(F22&lt;'Liste produits finis'!C22,IF(N22="OUI",(ROUNDUP('Liste produits finis'!C22-F22,0))/'Délais et conditionnement'!D22),0)</f>
        <v>0</v>
      </c>
      <c r="N22" s="61" t="s">
        <v>182</v>
      </c>
    </row>
    <row r="23" spans="1:14" x14ac:dyDescent="0.25">
      <c r="A23" s="45" t="str">
        <f>'Liste produits finis'!A23</f>
        <v>P0018</v>
      </c>
      <c r="B23" s="38" t="str">
        <f>IF(ISBLANK('Liste produits finis'!B23),"",'Liste produits finis'!B23)</f>
        <v/>
      </c>
      <c r="C23" s="11"/>
      <c r="D23" s="7">
        <f ca="1">SUMIF('JOURNAL STOCKS'!$B$7:$E$199,'ETAT DES STOCKS'!A23,'JOURNAL STOCKS'!$D$7:$D$199)</f>
        <v>0</v>
      </c>
      <c r="E23" s="7">
        <f ca="1">SUMIF('JOURNAL STOCKS'!$B$7:$E$199,'ETAT DES STOCKS'!A23,'JOURNAL STOCKS'!$E$7:$E$199)</f>
        <v>0</v>
      </c>
      <c r="F23" s="8">
        <f t="shared" ca="1" si="2"/>
        <v>0</v>
      </c>
      <c r="G23" s="68"/>
      <c r="H23" s="54"/>
      <c r="I23" s="52">
        <f t="shared" ca="1" si="1"/>
        <v>0</v>
      </c>
      <c r="K23" s="23" t="str">
        <f ca="1">IF(F23&lt;'Liste produits finis'!C23,"ALERTE !","")</f>
        <v/>
      </c>
      <c r="L23" s="39" t="str">
        <f ca="1">IF(F23&gt;'Liste produits finis'!D23,"SUR-STOCK !","")</f>
        <v/>
      </c>
      <c r="M23" s="47">
        <f ca="1">IF(F23&lt;'Liste produits finis'!C23,IF(N23="OUI",(ROUNDUP('Liste produits finis'!C23-F23,0))/'Délais et conditionnement'!D23),0)</f>
        <v>0</v>
      </c>
      <c r="N23" s="61" t="s">
        <v>182</v>
      </c>
    </row>
    <row r="24" spans="1:14" x14ac:dyDescent="0.25">
      <c r="A24" s="45" t="str">
        <f>'Liste produits finis'!A24</f>
        <v>P0019</v>
      </c>
      <c r="B24" s="38" t="str">
        <f>IF(ISBLANK('Liste produits finis'!B24),"",'Liste produits finis'!B24)</f>
        <v/>
      </c>
      <c r="C24" s="11"/>
      <c r="D24" s="7">
        <f ca="1">SUMIF('JOURNAL STOCKS'!$B$7:$E$199,'ETAT DES STOCKS'!A24,'JOURNAL STOCKS'!$D$7:$D$199)</f>
        <v>0</v>
      </c>
      <c r="E24" s="7">
        <f ca="1">SUMIF('JOURNAL STOCKS'!$B$7:$E$199,'ETAT DES STOCKS'!A24,'JOURNAL STOCKS'!$E$7:$E$199)</f>
        <v>0</v>
      </c>
      <c r="F24" s="8">
        <f t="shared" ca="1" si="2"/>
        <v>0</v>
      </c>
      <c r="G24" s="68"/>
      <c r="H24" s="54"/>
      <c r="I24" s="52">
        <f t="shared" ca="1" si="1"/>
        <v>0</v>
      </c>
      <c r="K24" s="23" t="str">
        <f ca="1">IF(F24&lt;'Liste produits finis'!C24,"ALERTE !","")</f>
        <v/>
      </c>
      <c r="L24" s="39" t="str">
        <f ca="1">IF(F24&gt;'Liste produits finis'!D24,"SUR-STOCK !","")</f>
        <v/>
      </c>
      <c r="M24" s="47">
        <f ca="1">IF(F24&lt;'Liste produits finis'!C24,IF(N24="OUI",(ROUNDUP('Liste produits finis'!C24-F24,0))/'Délais et conditionnement'!D24),0)</f>
        <v>0</v>
      </c>
      <c r="N24" s="61" t="s">
        <v>182</v>
      </c>
    </row>
    <row r="25" spans="1:14" x14ac:dyDescent="0.25">
      <c r="A25" s="45" t="str">
        <f>'Liste produits finis'!A25</f>
        <v>P0020</v>
      </c>
      <c r="B25" s="38" t="str">
        <f>IF(ISBLANK('Liste produits finis'!B25),"",'Liste produits finis'!B25)</f>
        <v/>
      </c>
      <c r="C25" s="11"/>
      <c r="D25" s="7">
        <f ca="1">SUMIF('JOURNAL STOCKS'!$B$7:$E$199,'ETAT DES STOCKS'!A25,'JOURNAL STOCKS'!$D$7:$D$199)</f>
        <v>0</v>
      </c>
      <c r="E25" s="7">
        <f ca="1">SUMIF('JOURNAL STOCKS'!$B$7:$E$199,'ETAT DES STOCKS'!A25,'JOURNAL STOCKS'!$E$7:$E$199)</f>
        <v>0</v>
      </c>
      <c r="F25" s="8">
        <f t="shared" ca="1" si="2"/>
        <v>0</v>
      </c>
      <c r="G25" s="68"/>
      <c r="H25" s="54"/>
      <c r="I25" s="52">
        <f t="shared" ca="1" si="1"/>
        <v>0</v>
      </c>
      <c r="K25" s="23" t="str">
        <f ca="1">IF(F25&lt;'Liste produits finis'!C25,"ALERTE !","")</f>
        <v/>
      </c>
      <c r="L25" s="39" t="str">
        <f ca="1">IF(F25&gt;'Liste produits finis'!D25,"SUR-STOCK !","")</f>
        <v/>
      </c>
      <c r="M25" s="47">
        <f ca="1">IF(F25&lt;'Liste produits finis'!C25,IF(N25="OUI",(ROUNDUP('Liste produits finis'!C25-F25,0))/'Délais et conditionnement'!D25),0)</f>
        <v>0</v>
      </c>
      <c r="N25" s="61" t="s">
        <v>182</v>
      </c>
    </row>
    <row r="26" spans="1:14" x14ac:dyDescent="0.25">
      <c r="A26" s="45" t="str">
        <f>'Liste produits finis'!A26</f>
        <v>P0021</v>
      </c>
      <c r="B26" s="38" t="str">
        <f>IF(ISBLANK('Liste produits finis'!B26),"",'Liste produits finis'!B26)</f>
        <v/>
      </c>
      <c r="C26" s="11"/>
      <c r="D26" s="7">
        <f ca="1">SUMIF('JOURNAL STOCKS'!$B$7:$E$199,'ETAT DES STOCKS'!A26,'JOURNAL STOCKS'!$D$7:$D$199)</f>
        <v>0</v>
      </c>
      <c r="E26" s="7">
        <f ca="1">SUMIF('JOURNAL STOCKS'!$B$7:$E$199,'ETAT DES STOCKS'!A26,'JOURNAL STOCKS'!$E$7:$E$199)</f>
        <v>0</v>
      </c>
      <c r="F26" s="8">
        <f t="shared" ca="1" si="2"/>
        <v>0</v>
      </c>
      <c r="G26" s="68"/>
      <c r="H26" s="54"/>
      <c r="I26" s="52">
        <f t="shared" ca="1" si="1"/>
        <v>0</v>
      </c>
      <c r="K26" s="23" t="str">
        <f ca="1">IF(F26&lt;'Liste produits finis'!C26,"ALERTE !","")</f>
        <v/>
      </c>
      <c r="L26" s="39" t="str">
        <f ca="1">IF(F26&gt;'Liste produits finis'!D26,"SUR-STOCK !","")</f>
        <v/>
      </c>
      <c r="M26" s="47">
        <f ca="1">IF(F26&lt;'Liste produits finis'!C26,IF(N26="OUI",(ROUNDUP('Liste produits finis'!C26-F26,0))/'Délais et conditionnement'!D26),0)</f>
        <v>0</v>
      </c>
      <c r="N26" s="61" t="s">
        <v>182</v>
      </c>
    </row>
    <row r="27" spans="1:14" x14ac:dyDescent="0.25">
      <c r="A27" s="45" t="str">
        <f>'Liste produits finis'!A27</f>
        <v>P0022</v>
      </c>
      <c r="B27" s="38" t="str">
        <f>IF(ISBLANK('Liste produits finis'!B27),"",'Liste produits finis'!B27)</f>
        <v/>
      </c>
      <c r="C27" s="11"/>
      <c r="D27" s="7">
        <f ca="1">SUMIF('JOURNAL STOCKS'!$B$7:$E$199,'ETAT DES STOCKS'!A27,'JOURNAL STOCKS'!$D$7:$D$199)</f>
        <v>0</v>
      </c>
      <c r="E27" s="7">
        <f ca="1">SUMIF('JOURNAL STOCKS'!$B$7:$E$199,'ETAT DES STOCKS'!A27,'JOURNAL STOCKS'!$E$7:$E$199)</f>
        <v>0</v>
      </c>
      <c r="F27" s="8">
        <f t="shared" ca="1" si="2"/>
        <v>0</v>
      </c>
      <c r="G27" s="68"/>
      <c r="H27" s="54"/>
      <c r="I27" s="52">
        <f t="shared" ca="1" si="1"/>
        <v>0</v>
      </c>
      <c r="K27" s="23" t="str">
        <f ca="1">IF(F27&lt;'Liste produits finis'!C27,"ALERTE !","")</f>
        <v/>
      </c>
      <c r="L27" s="39" t="str">
        <f ca="1">IF(F27&gt;'Liste produits finis'!D27,"SUR-STOCK !","")</f>
        <v/>
      </c>
      <c r="M27" s="47">
        <f ca="1">IF(F27&lt;'Liste produits finis'!C27,IF(N27="OUI",(ROUNDUP('Liste produits finis'!C27-F27,0))/'Délais et conditionnement'!D27),0)</f>
        <v>0</v>
      </c>
      <c r="N27" s="61" t="s">
        <v>182</v>
      </c>
    </row>
    <row r="28" spans="1:14" x14ac:dyDescent="0.25">
      <c r="A28" s="45" t="str">
        <f>'Liste produits finis'!A28</f>
        <v>P0023</v>
      </c>
      <c r="B28" s="38" t="str">
        <f>IF(ISBLANK('Liste produits finis'!B28),"",'Liste produits finis'!B28)</f>
        <v/>
      </c>
      <c r="C28" s="11"/>
      <c r="D28" s="7">
        <f ca="1">SUMIF('JOURNAL STOCKS'!$B$7:$E$199,'ETAT DES STOCKS'!A28,'JOURNAL STOCKS'!$D$7:$D$199)</f>
        <v>0</v>
      </c>
      <c r="E28" s="7">
        <f ca="1">SUMIF('JOURNAL STOCKS'!$B$7:$E$199,'ETAT DES STOCKS'!A28,'JOURNAL STOCKS'!$E$7:$E$199)</f>
        <v>0</v>
      </c>
      <c r="F28" s="8">
        <f t="shared" ca="1" si="2"/>
        <v>0</v>
      </c>
      <c r="G28" s="68"/>
      <c r="H28" s="54"/>
      <c r="I28" s="52">
        <f t="shared" ca="1" si="1"/>
        <v>0</v>
      </c>
      <c r="K28" s="23" t="str">
        <f ca="1">IF(F28&lt;'Liste produits finis'!C28,"ALERTE !","")</f>
        <v/>
      </c>
      <c r="L28" s="39" t="str">
        <f ca="1">IF(F28&gt;'Liste produits finis'!D28,"SUR-STOCK !","")</f>
        <v/>
      </c>
      <c r="M28" s="47">
        <f ca="1">IF(F28&lt;'Liste produits finis'!C28,IF(N28="OUI",(ROUNDUP('Liste produits finis'!C28-F28,0))/'Délais et conditionnement'!D28),0)</f>
        <v>0</v>
      </c>
      <c r="N28" s="61" t="s">
        <v>182</v>
      </c>
    </row>
    <row r="29" spans="1:14" x14ac:dyDescent="0.25">
      <c r="A29" s="45" t="str">
        <f>'Liste produits finis'!A29</f>
        <v>P0024</v>
      </c>
      <c r="B29" s="38" t="str">
        <f>IF(ISBLANK('Liste produits finis'!B29),"",'Liste produits finis'!B29)</f>
        <v/>
      </c>
      <c r="C29" s="11"/>
      <c r="D29" s="7">
        <f ca="1">SUMIF('JOURNAL STOCKS'!$B$7:$E$199,'ETAT DES STOCKS'!A29,'JOURNAL STOCKS'!$D$7:$D$199)</f>
        <v>0</v>
      </c>
      <c r="E29" s="7">
        <f ca="1">SUMIF('JOURNAL STOCKS'!$B$7:$E$199,'ETAT DES STOCKS'!A29,'JOURNAL STOCKS'!$E$7:$E$199)</f>
        <v>0</v>
      </c>
      <c r="F29" s="8">
        <f t="shared" ca="1" si="2"/>
        <v>0</v>
      </c>
      <c r="G29" s="68"/>
      <c r="H29" s="54"/>
      <c r="I29" s="52">
        <f t="shared" ca="1" si="1"/>
        <v>0</v>
      </c>
      <c r="K29" s="23" t="str">
        <f ca="1">IF(F29&lt;'Liste produits finis'!C29,"ALERTE !","")</f>
        <v/>
      </c>
      <c r="L29" s="39" t="str">
        <f ca="1">IF(F29&gt;'Liste produits finis'!D29,"SUR-STOCK !","")</f>
        <v/>
      </c>
      <c r="M29" s="47">
        <f ca="1">IF(F29&lt;'Liste produits finis'!C29,IF(N29="OUI",(ROUNDUP('Liste produits finis'!C29-F29,0))/'Délais et conditionnement'!D29),0)</f>
        <v>0</v>
      </c>
      <c r="N29" s="61" t="s">
        <v>182</v>
      </c>
    </row>
    <row r="30" spans="1:14" x14ac:dyDescent="0.25">
      <c r="A30" s="45" t="str">
        <f>'Liste produits finis'!A30</f>
        <v>P0025</v>
      </c>
      <c r="B30" s="38" t="str">
        <f>IF(ISBLANK('Liste produits finis'!B30),"",'Liste produits finis'!B30)</f>
        <v/>
      </c>
      <c r="C30" s="11"/>
      <c r="D30" s="7">
        <f ca="1">SUMIF('JOURNAL STOCKS'!$B$7:$E$199,'ETAT DES STOCKS'!A30,'JOURNAL STOCKS'!$D$7:$D$199)</f>
        <v>0</v>
      </c>
      <c r="E30" s="7">
        <f ca="1">SUMIF('JOURNAL STOCKS'!$B$7:$E$199,'ETAT DES STOCKS'!A30,'JOURNAL STOCKS'!$E$7:$E$199)</f>
        <v>0</v>
      </c>
      <c r="F30" s="8">
        <f t="shared" ca="1" si="2"/>
        <v>0</v>
      </c>
      <c r="G30" s="68"/>
      <c r="H30" s="54"/>
      <c r="I30" s="52">
        <f t="shared" ca="1" si="1"/>
        <v>0</v>
      </c>
      <c r="K30" s="23" t="str">
        <f ca="1">IF(F30&lt;'Liste produits finis'!C30,"ALERTE !","")</f>
        <v/>
      </c>
      <c r="L30" s="39" t="str">
        <f ca="1">IF(F30&gt;'Liste produits finis'!D30,"SUR-STOCK !","")</f>
        <v/>
      </c>
      <c r="M30" s="47">
        <f ca="1">IF(F30&lt;'Liste produits finis'!C30,IF(N30="OUI",(ROUNDUP('Liste produits finis'!C30-F30,0))/'Délais et conditionnement'!D30),0)</f>
        <v>0</v>
      </c>
      <c r="N30" s="61" t="s">
        <v>182</v>
      </c>
    </row>
    <row r="31" spans="1:14" x14ac:dyDescent="0.25">
      <c r="A31" s="45" t="str">
        <f>'Liste produits finis'!A31</f>
        <v>P0026</v>
      </c>
      <c r="B31" s="38" t="str">
        <f>IF(ISBLANK('Liste produits finis'!B31),"",'Liste produits finis'!B31)</f>
        <v/>
      </c>
      <c r="C31" s="11"/>
      <c r="D31" s="7">
        <f ca="1">SUMIF('JOURNAL STOCKS'!$B$7:$E$199,'ETAT DES STOCKS'!A31,'JOURNAL STOCKS'!$D$7:$D$199)</f>
        <v>0</v>
      </c>
      <c r="E31" s="7">
        <f ca="1">SUMIF('JOURNAL STOCKS'!$B$7:$E$199,'ETAT DES STOCKS'!A31,'JOURNAL STOCKS'!$E$7:$E$199)</f>
        <v>0</v>
      </c>
      <c r="F31" s="8">
        <f t="shared" ca="1" si="2"/>
        <v>0</v>
      </c>
      <c r="G31" s="68"/>
      <c r="H31" s="54"/>
      <c r="I31" s="52">
        <f t="shared" ca="1" si="1"/>
        <v>0</v>
      </c>
      <c r="K31" s="23" t="str">
        <f ca="1">IF(F31&lt;'Liste produits finis'!C31,"ALERTE !","")</f>
        <v/>
      </c>
      <c r="L31" s="39" t="str">
        <f ca="1">IF(F31&gt;'Liste produits finis'!D31,"SUR-STOCK !","")</f>
        <v/>
      </c>
      <c r="M31" s="47">
        <f ca="1">IF(F31&lt;'Liste produits finis'!C31,IF(N31="OUI",(ROUNDUP('Liste produits finis'!C31-F31,0))/'Délais et conditionnement'!D31),0)</f>
        <v>0</v>
      </c>
      <c r="N31" s="61" t="s">
        <v>182</v>
      </c>
    </row>
    <row r="32" spans="1:14" x14ac:dyDescent="0.25">
      <c r="A32" s="45" t="str">
        <f>'Liste produits finis'!A32</f>
        <v>P0027</v>
      </c>
      <c r="B32" s="38" t="str">
        <f>IF(ISBLANK('Liste produits finis'!B32),"",'Liste produits finis'!B32)</f>
        <v/>
      </c>
      <c r="C32" s="11"/>
      <c r="D32" s="7">
        <f ca="1">SUMIF('JOURNAL STOCKS'!$B$7:$E$199,'ETAT DES STOCKS'!A32,'JOURNAL STOCKS'!$D$7:$D$199)</f>
        <v>0</v>
      </c>
      <c r="E32" s="7">
        <f ca="1">SUMIF('JOURNAL STOCKS'!$B$7:$E$199,'ETAT DES STOCKS'!A32,'JOURNAL STOCKS'!$E$7:$E$199)</f>
        <v>0</v>
      </c>
      <c r="F32" s="8">
        <f t="shared" ca="1" si="2"/>
        <v>0</v>
      </c>
      <c r="G32" s="68"/>
      <c r="H32" s="54"/>
      <c r="I32" s="52">
        <f t="shared" ca="1" si="1"/>
        <v>0</v>
      </c>
      <c r="K32" s="23" t="str">
        <f ca="1">IF(F32&lt;'Liste produits finis'!C32,"ALERTE !","")</f>
        <v/>
      </c>
      <c r="L32" s="39" t="str">
        <f ca="1">IF(F32&gt;'Liste produits finis'!D32,"SUR-STOCK !","")</f>
        <v/>
      </c>
      <c r="M32" s="47">
        <f ca="1">IF(F32&lt;'Liste produits finis'!C32,IF(N32="OUI",(ROUNDUP('Liste produits finis'!C32-F32,0))/'Délais et conditionnement'!D32),0)</f>
        <v>0</v>
      </c>
      <c r="N32" s="61" t="s">
        <v>182</v>
      </c>
    </row>
    <row r="33" spans="1:14" x14ac:dyDescent="0.25">
      <c r="A33" s="45" t="str">
        <f>'Liste produits finis'!A33</f>
        <v>P0028</v>
      </c>
      <c r="B33" s="38" t="str">
        <f>IF(ISBLANK('Liste produits finis'!B33),"",'Liste produits finis'!B33)</f>
        <v/>
      </c>
      <c r="C33" s="11"/>
      <c r="D33" s="7">
        <f ca="1">SUMIF('JOURNAL STOCKS'!$B$7:$E$199,'ETAT DES STOCKS'!A33,'JOURNAL STOCKS'!$D$7:$D$199)</f>
        <v>0</v>
      </c>
      <c r="E33" s="7">
        <f ca="1">SUMIF('JOURNAL STOCKS'!$B$7:$E$199,'ETAT DES STOCKS'!A33,'JOURNAL STOCKS'!$E$7:$E$199)</f>
        <v>0</v>
      </c>
      <c r="F33" s="8">
        <f t="shared" ca="1" si="2"/>
        <v>0</v>
      </c>
      <c r="G33" s="68"/>
      <c r="H33" s="54"/>
      <c r="I33" s="52">
        <f t="shared" ca="1" si="1"/>
        <v>0</v>
      </c>
      <c r="K33" s="23" t="str">
        <f ca="1">IF(F33&lt;'Liste produits finis'!C33,"ALERTE !","")</f>
        <v/>
      </c>
      <c r="L33" s="39" t="str">
        <f ca="1">IF(F33&gt;'Liste produits finis'!D33,"SUR-STOCK !","")</f>
        <v/>
      </c>
      <c r="M33" s="47">
        <f ca="1">IF(F33&lt;'Liste produits finis'!C33,IF(N33="OUI",(ROUNDUP('Liste produits finis'!C33-F33,0))/'Délais et conditionnement'!D33),0)</f>
        <v>0</v>
      </c>
      <c r="N33" s="61" t="s">
        <v>182</v>
      </c>
    </row>
    <row r="34" spans="1:14" x14ac:dyDescent="0.25">
      <c r="A34" s="45" t="str">
        <f>'Liste produits finis'!A34</f>
        <v>P0029</v>
      </c>
      <c r="B34" s="38" t="str">
        <f>IF(ISBLANK('Liste produits finis'!B34),"",'Liste produits finis'!B34)</f>
        <v/>
      </c>
      <c r="C34" s="11"/>
      <c r="D34" s="7">
        <f ca="1">SUMIF('JOURNAL STOCKS'!$B$7:$E$199,'ETAT DES STOCKS'!A34,'JOURNAL STOCKS'!$D$7:$D$199)</f>
        <v>0</v>
      </c>
      <c r="E34" s="7">
        <f ca="1">SUMIF('JOURNAL STOCKS'!$B$7:$E$199,'ETAT DES STOCKS'!A34,'JOURNAL STOCKS'!$E$7:$E$199)</f>
        <v>0</v>
      </c>
      <c r="F34" s="8">
        <f t="shared" ca="1" si="2"/>
        <v>0</v>
      </c>
      <c r="G34" s="68"/>
      <c r="H34" s="54"/>
      <c r="I34" s="52">
        <f t="shared" ca="1" si="1"/>
        <v>0</v>
      </c>
      <c r="K34" s="23" t="str">
        <f ca="1">IF(F34&lt;'Liste produits finis'!C34,"ALERTE !","")</f>
        <v/>
      </c>
      <c r="L34" s="39" t="str">
        <f ca="1">IF(F34&gt;'Liste produits finis'!D34,"SUR-STOCK !","")</f>
        <v/>
      </c>
      <c r="M34" s="47">
        <f ca="1">IF(F34&lt;'Liste produits finis'!C34,IF(N34="OUI",(ROUNDUP('Liste produits finis'!C34-F34,0))/'Délais et conditionnement'!D34),0)</f>
        <v>0</v>
      </c>
      <c r="N34" s="61" t="s">
        <v>182</v>
      </c>
    </row>
    <row r="35" spans="1:14" x14ac:dyDescent="0.25">
      <c r="A35" s="45" t="str">
        <f>'Liste produits finis'!A35</f>
        <v>P0030</v>
      </c>
      <c r="B35" s="38" t="str">
        <f>IF(ISBLANK('Liste produits finis'!B35),"",'Liste produits finis'!B35)</f>
        <v/>
      </c>
      <c r="C35" s="11"/>
      <c r="D35" s="7">
        <f ca="1">SUMIF('JOURNAL STOCKS'!$B$7:$E$199,'ETAT DES STOCKS'!A35,'JOURNAL STOCKS'!$D$7:$D$199)</f>
        <v>0</v>
      </c>
      <c r="E35" s="7">
        <f ca="1">SUMIF('JOURNAL STOCKS'!$B$7:$E$199,'ETAT DES STOCKS'!A35,'JOURNAL STOCKS'!$E$7:$E$199)</f>
        <v>0</v>
      </c>
      <c r="F35" s="8">
        <f t="shared" ca="1" si="2"/>
        <v>0</v>
      </c>
      <c r="G35" s="68"/>
      <c r="H35" s="54"/>
      <c r="I35" s="52">
        <f t="shared" ca="1" si="1"/>
        <v>0</v>
      </c>
      <c r="K35" s="23" t="str">
        <f ca="1">IF(F35&lt;'Liste produits finis'!C35,"ALERTE !","")</f>
        <v/>
      </c>
      <c r="L35" s="39" t="str">
        <f ca="1">IF(F35&gt;'Liste produits finis'!D35,"SUR-STOCK !","")</f>
        <v/>
      </c>
      <c r="M35" s="47">
        <f ca="1">IF(F35&lt;'Liste produits finis'!C35,IF(N35="OUI",(ROUNDUP('Liste produits finis'!C35-F35,0))/'Délais et conditionnement'!D35),0)</f>
        <v>0</v>
      </c>
      <c r="N35" s="61" t="s">
        <v>182</v>
      </c>
    </row>
    <row r="36" spans="1:14" x14ac:dyDescent="0.25">
      <c r="A36" s="45" t="str">
        <f>'Liste produits finis'!A36</f>
        <v>P0031</v>
      </c>
      <c r="B36" s="38" t="str">
        <f>IF(ISBLANK('Liste produits finis'!B36),"",'Liste produits finis'!B36)</f>
        <v/>
      </c>
      <c r="C36" s="11"/>
      <c r="D36" s="7">
        <f ca="1">SUMIF('JOURNAL STOCKS'!$B$7:$E$199,'ETAT DES STOCKS'!A36,'JOURNAL STOCKS'!$D$7:$D$199)</f>
        <v>0</v>
      </c>
      <c r="E36" s="7">
        <f ca="1">SUMIF('JOURNAL STOCKS'!$B$7:$E$199,'ETAT DES STOCKS'!A36,'JOURNAL STOCKS'!$E$7:$E$199)</f>
        <v>0</v>
      </c>
      <c r="F36" s="8">
        <f t="shared" ca="1" si="2"/>
        <v>0</v>
      </c>
      <c r="G36" s="68"/>
      <c r="H36" s="54"/>
      <c r="I36" s="52">
        <f t="shared" ca="1" si="1"/>
        <v>0</v>
      </c>
      <c r="K36" s="23" t="str">
        <f ca="1">IF(F36&lt;'Liste produits finis'!C36,"ALERTE !","")</f>
        <v/>
      </c>
      <c r="L36" s="39" t="str">
        <f ca="1">IF(F36&gt;'Liste produits finis'!D36,"SUR-STOCK !","")</f>
        <v/>
      </c>
      <c r="M36" s="47">
        <f ca="1">IF(F36&lt;'Liste produits finis'!C36,IF(N36="OUI",(ROUNDUP('Liste produits finis'!C36-F36,0))/'Délais et conditionnement'!D36),0)</f>
        <v>0</v>
      </c>
      <c r="N36" s="61" t="s">
        <v>182</v>
      </c>
    </row>
    <row r="37" spans="1:14" x14ac:dyDescent="0.25">
      <c r="A37" s="45" t="str">
        <f>'Liste produits finis'!A37</f>
        <v>P0032</v>
      </c>
      <c r="B37" s="38" t="str">
        <f>IF(ISBLANK('Liste produits finis'!B37),"",'Liste produits finis'!B37)</f>
        <v/>
      </c>
      <c r="C37" s="11"/>
      <c r="D37" s="7">
        <f ca="1">SUMIF('JOURNAL STOCKS'!$B$7:$E$199,'ETAT DES STOCKS'!A37,'JOURNAL STOCKS'!$D$7:$D$199)</f>
        <v>0</v>
      </c>
      <c r="E37" s="7">
        <f ca="1">SUMIF('JOURNAL STOCKS'!$B$7:$E$199,'ETAT DES STOCKS'!A37,'JOURNAL STOCKS'!$E$7:$E$199)</f>
        <v>0</v>
      </c>
      <c r="F37" s="8">
        <f t="shared" ca="1" si="2"/>
        <v>0</v>
      </c>
      <c r="G37" s="68"/>
      <c r="H37" s="54"/>
      <c r="I37" s="52">
        <f t="shared" ca="1" si="1"/>
        <v>0</v>
      </c>
      <c r="K37" s="23" t="str">
        <f ca="1">IF(F37&lt;'Liste produits finis'!C37,"ALERTE !","")</f>
        <v/>
      </c>
      <c r="L37" s="39" t="str">
        <f ca="1">IF(F37&gt;'Liste produits finis'!D37,"SUR-STOCK !","")</f>
        <v/>
      </c>
      <c r="M37" s="47">
        <f ca="1">IF(F37&lt;'Liste produits finis'!C37,IF(N37="OUI",(ROUNDUP('Liste produits finis'!C37-F37,0))/'Délais et conditionnement'!D37),0)</f>
        <v>0</v>
      </c>
      <c r="N37" s="61" t="s">
        <v>182</v>
      </c>
    </row>
    <row r="38" spans="1:14" x14ac:dyDescent="0.25">
      <c r="A38" s="45" t="str">
        <f>'Liste produits finis'!A38</f>
        <v>P0033</v>
      </c>
      <c r="B38" s="38" t="str">
        <f>IF(ISBLANK('Liste produits finis'!B38),"",'Liste produits finis'!B38)</f>
        <v/>
      </c>
      <c r="C38" s="11"/>
      <c r="D38" s="7">
        <f ca="1">SUMIF('JOURNAL STOCKS'!$B$7:$E$199,'ETAT DES STOCKS'!A38,'JOURNAL STOCKS'!$D$7:$D$199)</f>
        <v>0</v>
      </c>
      <c r="E38" s="7">
        <f ca="1">SUMIF('JOURNAL STOCKS'!$B$7:$E$199,'ETAT DES STOCKS'!A38,'JOURNAL STOCKS'!$E$7:$E$199)</f>
        <v>0</v>
      </c>
      <c r="F38" s="8">
        <f t="shared" ca="1" si="2"/>
        <v>0</v>
      </c>
      <c r="G38" s="68"/>
      <c r="H38" s="54"/>
      <c r="I38" s="52">
        <f t="shared" ca="1" si="1"/>
        <v>0</v>
      </c>
      <c r="K38" s="23" t="str">
        <f ca="1">IF(F38&lt;'Liste produits finis'!C38,"ALERTE !","")</f>
        <v/>
      </c>
      <c r="L38" s="39" t="str">
        <f ca="1">IF(F38&gt;'Liste produits finis'!D38,"SUR-STOCK !","")</f>
        <v/>
      </c>
      <c r="M38" s="47">
        <f ca="1">IF(F38&lt;'Liste produits finis'!C38,IF(N38="OUI",(ROUNDUP('Liste produits finis'!C38-F38,0))/'Délais et conditionnement'!D38),0)</f>
        <v>0</v>
      </c>
      <c r="N38" s="61" t="s">
        <v>182</v>
      </c>
    </row>
    <row r="39" spans="1:14" x14ac:dyDescent="0.25">
      <c r="A39" s="45" t="str">
        <f>'Liste produits finis'!A39</f>
        <v>P0034</v>
      </c>
      <c r="B39" s="38" t="str">
        <f>IF(ISBLANK('Liste produits finis'!B39),"",'Liste produits finis'!B39)</f>
        <v/>
      </c>
      <c r="C39" s="11"/>
      <c r="D39" s="7">
        <f ca="1">SUMIF('JOURNAL STOCKS'!$B$7:$E$199,'ETAT DES STOCKS'!A39,'JOURNAL STOCKS'!$D$7:$D$199)</f>
        <v>0</v>
      </c>
      <c r="E39" s="7">
        <f ca="1">SUMIF('JOURNAL STOCKS'!$B$7:$E$199,'ETAT DES STOCKS'!A39,'JOURNAL STOCKS'!$E$7:$E$199)</f>
        <v>0</v>
      </c>
      <c r="F39" s="8">
        <f t="shared" ca="1" si="2"/>
        <v>0</v>
      </c>
      <c r="G39" s="68"/>
      <c r="H39" s="54"/>
      <c r="I39" s="52">
        <f t="shared" ca="1" si="1"/>
        <v>0</v>
      </c>
      <c r="K39" s="23" t="str">
        <f ca="1">IF(F39&lt;'Liste produits finis'!C39,"ALERTE !","")</f>
        <v/>
      </c>
      <c r="L39" s="39" t="str">
        <f ca="1">IF(F39&gt;'Liste produits finis'!D39,"SUR-STOCK !","")</f>
        <v/>
      </c>
      <c r="M39" s="47">
        <f ca="1">IF(F39&lt;'Liste produits finis'!C39,IF(N39="OUI",(ROUNDUP('Liste produits finis'!C39-F39,0))/'Délais et conditionnement'!D39),0)</f>
        <v>0</v>
      </c>
      <c r="N39" s="61" t="s">
        <v>182</v>
      </c>
    </row>
    <row r="40" spans="1:14" x14ac:dyDescent="0.25">
      <c r="A40" s="45" t="str">
        <f>'Liste produits finis'!A40</f>
        <v>P0035</v>
      </c>
      <c r="B40" s="38" t="str">
        <f>IF(ISBLANK('Liste produits finis'!B40),"",'Liste produits finis'!B40)</f>
        <v/>
      </c>
      <c r="C40" s="11"/>
      <c r="D40" s="7">
        <f ca="1">SUMIF('JOURNAL STOCKS'!$B$7:$E$199,'ETAT DES STOCKS'!A40,'JOURNAL STOCKS'!$D$7:$D$199)</f>
        <v>0</v>
      </c>
      <c r="E40" s="7">
        <f ca="1">SUMIF('JOURNAL STOCKS'!$B$7:$E$199,'ETAT DES STOCKS'!A40,'JOURNAL STOCKS'!$E$7:$E$199)</f>
        <v>0</v>
      </c>
      <c r="F40" s="8">
        <f t="shared" ca="1" si="2"/>
        <v>0</v>
      </c>
      <c r="G40" s="68"/>
      <c r="H40" s="54"/>
      <c r="I40" s="52">
        <f t="shared" ca="1" si="1"/>
        <v>0</v>
      </c>
      <c r="K40" s="23" t="str">
        <f ca="1">IF(F40&lt;'Liste produits finis'!C40,"ALERTE !","")</f>
        <v/>
      </c>
      <c r="L40" s="39" t="str">
        <f ca="1">IF(F40&gt;'Liste produits finis'!D40,"SUR-STOCK !","")</f>
        <v/>
      </c>
      <c r="M40" s="47">
        <f ca="1">IF(F40&lt;'Liste produits finis'!C40,IF(N40="OUI",(ROUNDUP('Liste produits finis'!C40-F40,0))/'Délais et conditionnement'!D40),0)</f>
        <v>0</v>
      </c>
      <c r="N40" s="61" t="s">
        <v>182</v>
      </c>
    </row>
    <row r="41" spans="1:14" x14ac:dyDescent="0.25">
      <c r="A41" s="45" t="str">
        <f>'Liste produits finis'!A41</f>
        <v>P0036</v>
      </c>
      <c r="B41" s="38" t="str">
        <f>IF(ISBLANK('Liste produits finis'!B41),"",'Liste produits finis'!B41)</f>
        <v/>
      </c>
      <c r="C41" s="11"/>
      <c r="D41" s="7">
        <f ca="1">SUMIF('JOURNAL STOCKS'!$B$7:$E$199,'ETAT DES STOCKS'!A41,'JOURNAL STOCKS'!$D$7:$D$199)</f>
        <v>0</v>
      </c>
      <c r="E41" s="7">
        <f ca="1">SUMIF('JOURNAL STOCKS'!$B$7:$E$199,'ETAT DES STOCKS'!A41,'JOURNAL STOCKS'!$E$7:$E$199)</f>
        <v>0</v>
      </c>
      <c r="F41" s="8">
        <f t="shared" ca="1" si="2"/>
        <v>0</v>
      </c>
      <c r="G41" s="68"/>
      <c r="H41" s="54"/>
      <c r="I41" s="52">
        <f t="shared" ca="1" si="1"/>
        <v>0</v>
      </c>
      <c r="K41" s="23" t="str">
        <f ca="1">IF(F41&lt;'Liste produits finis'!C41,"ALERTE !","")</f>
        <v/>
      </c>
      <c r="L41" s="39" t="str">
        <f ca="1">IF(F41&gt;'Liste produits finis'!D41,"SUR-STOCK !","")</f>
        <v/>
      </c>
      <c r="M41" s="47">
        <f ca="1">IF(F41&lt;'Liste produits finis'!C41,IF(N41="OUI",(ROUNDUP('Liste produits finis'!C41-F41,0))/'Délais et conditionnement'!D41),0)</f>
        <v>0</v>
      </c>
      <c r="N41" s="61" t="s">
        <v>182</v>
      </c>
    </row>
    <row r="42" spans="1:14" x14ac:dyDescent="0.25">
      <c r="A42" s="45" t="str">
        <f>'Liste produits finis'!A42</f>
        <v>P0037</v>
      </c>
      <c r="B42" s="38" t="str">
        <f>IF(ISBLANK('Liste produits finis'!B42),"",'Liste produits finis'!B42)</f>
        <v/>
      </c>
      <c r="C42" s="11"/>
      <c r="D42" s="7">
        <f ca="1">SUMIF('JOURNAL STOCKS'!$B$7:$E$199,'ETAT DES STOCKS'!A42,'JOURNAL STOCKS'!$D$7:$D$199)</f>
        <v>0</v>
      </c>
      <c r="E42" s="7">
        <f ca="1">SUMIF('JOURNAL STOCKS'!$B$7:$E$199,'ETAT DES STOCKS'!A42,'JOURNAL STOCKS'!$E$7:$E$199)</f>
        <v>0</v>
      </c>
      <c r="F42" s="8">
        <f t="shared" ca="1" si="2"/>
        <v>0</v>
      </c>
      <c r="G42" s="68"/>
      <c r="H42" s="54"/>
      <c r="I42" s="52">
        <f t="shared" ca="1" si="1"/>
        <v>0</v>
      </c>
      <c r="K42" s="23" t="str">
        <f ca="1">IF(F42&lt;'Liste produits finis'!C42,"ALERTE !","")</f>
        <v/>
      </c>
      <c r="L42" s="39" t="str">
        <f ca="1">IF(F42&gt;'Liste produits finis'!D42,"SUR-STOCK !","")</f>
        <v/>
      </c>
      <c r="M42" s="47">
        <f ca="1">IF(F42&lt;'Liste produits finis'!C42,IF(N42="OUI",(ROUNDUP('Liste produits finis'!C42-F42,0))/'Délais et conditionnement'!D42),0)</f>
        <v>0</v>
      </c>
      <c r="N42" s="61" t="s">
        <v>182</v>
      </c>
    </row>
    <row r="43" spans="1:14" x14ac:dyDescent="0.25">
      <c r="A43" s="45" t="str">
        <f>'Liste produits finis'!A43</f>
        <v>P0038</v>
      </c>
      <c r="B43" s="38" t="str">
        <f>IF(ISBLANK('Liste produits finis'!B43),"",'Liste produits finis'!B43)</f>
        <v/>
      </c>
      <c r="C43" s="11"/>
      <c r="D43" s="7">
        <f ca="1">SUMIF('JOURNAL STOCKS'!$B$7:$E$199,'ETAT DES STOCKS'!A43,'JOURNAL STOCKS'!$D$7:$D$199)</f>
        <v>0</v>
      </c>
      <c r="E43" s="7">
        <f ca="1">SUMIF('JOURNAL STOCKS'!$B$7:$E$199,'ETAT DES STOCKS'!A43,'JOURNAL STOCKS'!$E$7:$E$199)</f>
        <v>0</v>
      </c>
      <c r="F43" s="8">
        <f t="shared" ca="1" si="2"/>
        <v>0</v>
      </c>
      <c r="G43" s="68"/>
      <c r="H43" s="54"/>
      <c r="I43" s="52">
        <f t="shared" ca="1" si="1"/>
        <v>0</v>
      </c>
      <c r="K43" s="23" t="str">
        <f ca="1">IF(F43&lt;'Liste produits finis'!C43,"ALERTE !","")</f>
        <v/>
      </c>
      <c r="L43" s="39" t="str">
        <f ca="1">IF(F43&gt;'Liste produits finis'!D43,"SUR-STOCK !","")</f>
        <v/>
      </c>
      <c r="M43" s="47">
        <f ca="1">IF(F43&lt;'Liste produits finis'!C43,IF(N43="OUI",(ROUNDUP('Liste produits finis'!C43-F43,0))/'Délais et conditionnement'!D43),0)</f>
        <v>0</v>
      </c>
      <c r="N43" s="61" t="s">
        <v>182</v>
      </c>
    </row>
    <row r="44" spans="1:14" x14ac:dyDescent="0.25">
      <c r="A44" s="45" t="str">
        <f>'Liste produits finis'!A44</f>
        <v>P0039</v>
      </c>
      <c r="B44" s="38" t="str">
        <f>IF(ISBLANK('Liste produits finis'!B44),"",'Liste produits finis'!B44)</f>
        <v/>
      </c>
      <c r="C44" s="11"/>
      <c r="D44" s="7">
        <f ca="1">SUMIF('JOURNAL STOCKS'!$B$7:$E$199,'ETAT DES STOCKS'!A44,'JOURNAL STOCKS'!$D$7:$D$199)</f>
        <v>0</v>
      </c>
      <c r="E44" s="7">
        <f ca="1">SUMIF('JOURNAL STOCKS'!$B$7:$E$199,'ETAT DES STOCKS'!A44,'JOURNAL STOCKS'!$E$7:$E$199)</f>
        <v>0</v>
      </c>
      <c r="F44" s="8">
        <f t="shared" ca="1" si="2"/>
        <v>0</v>
      </c>
      <c r="G44" s="68"/>
      <c r="H44" s="54"/>
      <c r="I44" s="52">
        <f t="shared" ca="1" si="1"/>
        <v>0</v>
      </c>
      <c r="K44" s="23" t="str">
        <f ca="1">IF(F44&lt;'Liste produits finis'!C44,"ALERTE !","")</f>
        <v/>
      </c>
      <c r="L44" s="39" t="str">
        <f ca="1">IF(F44&gt;'Liste produits finis'!D44,"SUR-STOCK !","")</f>
        <v/>
      </c>
      <c r="M44" s="47">
        <f ca="1">IF(F44&lt;'Liste produits finis'!C44,IF(N44="OUI",(ROUNDUP('Liste produits finis'!C44-F44,0))/'Délais et conditionnement'!D44),0)</f>
        <v>0</v>
      </c>
      <c r="N44" s="61" t="s">
        <v>182</v>
      </c>
    </row>
    <row r="45" spans="1:14" x14ac:dyDescent="0.25">
      <c r="A45" s="45" t="str">
        <f>'Liste produits finis'!A45</f>
        <v>P0040</v>
      </c>
      <c r="B45" s="38" t="str">
        <f>IF(ISBLANK('Liste produits finis'!B45),"",'Liste produits finis'!B45)</f>
        <v/>
      </c>
      <c r="C45" s="11"/>
      <c r="D45" s="7">
        <f ca="1">SUMIF('JOURNAL STOCKS'!$B$7:$E$199,'ETAT DES STOCKS'!A45,'JOURNAL STOCKS'!$D$7:$D$199)</f>
        <v>0</v>
      </c>
      <c r="E45" s="7">
        <f ca="1">SUMIF('JOURNAL STOCKS'!$B$7:$E$199,'ETAT DES STOCKS'!A45,'JOURNAL STOCKS'!$E$7:$E$199)</f>
        <v>0</v>
      </c>
      <c r="F45" s="8">
        <f t="shared" ca="1" si="2"/>
        <v>0</v>
      </c>
      <c r="G45" s="68"/>
      <c r="H45" s="54"/>
      <c r="I45" s="52">
        <f t="shared" ca="1" si="1"/>
        <v>0</v>
      </c>
      <c r="K45" s="23" t="str">
        <f ca="1">IF(F45&lt;'Liste produits finis'!C45,"ALERTE !","")</f>
        <v/>
      </c>
      <c r="L45" s="39" t="str">
        <f ca="1">IF(F45&gt;'Liste produits finis'!D45,"SUR-STOCK !","")</f>
        <v/>
      </c>
      <c r="M45" s="47">
        <f ca="1">IF(F45&lt;'Liste produits finis'!C45,IF(N45="OUI",(ROUNDUP('Liste produits finis'!C45-F45,0))/'Délais et conditionnement'!D45),0)</f>
        <v>0</v>
      </c>
      <c r="N45" s="61" t="s">
        <v>182</v>
      </c>
    </row>
    <row r="46" spans="1:14" x14ac:dyDescent="0.25">
      <c r="A46" s="45" t="str">
        <f>'Liste produits finis'!A46</f>
        <v>P0041</v>
      </c>
      <c r="B46" s="38" t="str">
        <f>IF(ISBLANK('Liste produits finis'!B46),"",'Liste produits finis'!B46)</f>
        <v/>
      </c>
      <c r="C46" s="11"/>
      <c r="D46" s="7">
        <f ca="1">SUMIF('JOURNAL STOCKS'!$B$7:$E$199,'ETAT DES STOCKS'!A46,'JOURNAL STOCKS'!$D$7:$D$199)</f>
        <v>0</v>
      </c>
      <c r="E46" s="7">
        <f ca="1">SUMIF('JOURNAL STOCKS'!$B$7:$E$199,'ETAT DES STOCKS'!A46,'JOURNAL STOCKS'!$E$7:$E$199)</f>
        <v>0</v>
      </c>
      <c r="F46" s="8">
        <f t="shared" ca="1" si="2"/>
        <v>0</v>
      </c>
      <c r="G46" s="68"/>
      <c r="H46" s="54"/>
      <c r="I46" s="52">
        <f t="shared" ca="1" si="1"/>
        <v>0</v>
      </c>
      <c r="K46" s="23" t="str">
        <f ca="1">IF(F46&lt;'Liste produits finis'!C46,"ALERTE !","")</f>
        <v/>
      </c>
      <c r="L46" s="39" t="str">
        <f ca="1">IF(F46&gt;'Liste produits finis'!D46,"SUR-STOCK !","")</f>
        <v/>
      </c>
      <c r="M46" s="47">
        <f ca="1">IF(F46&lt;'Liste produits finis'!C46,IF(N46="OUI",(ROUNDUP('Liste produits finis'!C46-F46,0))/'Délais et conditionnement'!D46),0)</f>
        <v>0</v>
      </c>
      <c r="N46" s="61" t="s">
        <v>182</v>
      </c>
    </row>
    <row r="47" spans="1:14" x14ac:dyDescent="0.25">
      <c r="A47" s="45" t="str">
        <f>'Liste produits finis'!A47</f>
        <v>P0042</v>
      </c>
      <c r="B47" s="38" t="str">
        <f>IF(ISBLANK('Liste produits finis'!B47),"",'Liste produits finis'!B47)</f>
        <v/>
      </c>
      <c r="C47" s="11"/>
      <c r="D47" s="7">
        <f ca="1">SUMIF('JOURNAL STOCKS'!$B$7:$E$199,'ETAT DES STOCKS'!A47,'JOURNAL STOCKS'!$D$7:$D$199)</f>
        <v>0</v>
      </c>
      <c r="E47" s="7">
        <f ca="1">SUMIF('JOURNAL STOCKS'!$B$7:$E$199,'ETAT DES STOCKS'!A47,'JOURNAL STOCKS'!$E$7:$E$199)</f>
        <v>0</v>
      </c>
      <c r="F47" s="8">
        <f t="shared" ca="1" si="2"/>
        <v>0</v>
      </c>
      <c r="G47" s="68"/>
      <c r="H47" s="54"/>
      <c r="I47" s="52">
        <f t="shared" ca="1" si="1"/>
        <v>0</v>
      </c>
      <c r="K47" s="23" t="str">
        <f ca="1">IF(F47&lt;'Liste produits finis'!C47,"ALERTE !","")</f>
        <v/>
      </c>
      <c r="L47" s="39" t="str">
        <f ca="1">IF(F47&gt;'Liste produits finis'!D47,"SUR-STOCK !","")</f>
        <v/>
      </c>
      <c r="M47" s="47">
        <f ca="1">IF(F47&lt;'Liste produits finis'!C47,IF(N47="OUI",(ROUNDUP('Liste produits finis'!C47-F47,0))/'Délais et conditionnement'!D47),0)</f>
        <v>0</v>
      </c>
      <c r="N47" s="61" t="s">
        <v>182</v>
      </c>
    </row>
    <row r="48" spans="1:14" x14ac:dyDescent="0.25">
      <c r="A48" s="45" t="str">
        <f>'Liste produits finis'!A48</f>
        <v>P0043</v>
      </c>
      <c r="B48" s="38" t="str">
        <f>IF(ISBLANK('Liste produits finis'!B48),"",'Liste produits finis'!B48)</f>
        <v/>
      </c>
      <c r="C48" s="11"/>
      <c r="D48" s="7">
        <f ca="1">SUMIF('JOURNAL STOCKS'!$B$7:$E$199,'ETAT DES STOCKS'!A48,'JOURNAL STOCKS'!$D$7:$D$199)</f>
        <v>0</v>
      </c>
      <c r="E48" s="7">
        <f ca="1">SUMIF('JOURNAL STOCKS'!$B$7:$E$199,'ETAT DES STOCKS'!A48,'JOURNAL STOCKS'!$E$7:$E$199)</f>
        <v>0</v>
      </c>
      <c r="F48" s="8">
        <f t="shared" ca="1" si="2"/>
        <v>0</v>
      </c>
      <c r="G48" s="68"/>
      <c r="H48" s="54"/>
      <c r="I48" s="52">
        <f t="shared" ca="1" si="1"/>
        <v>0</v>
      </c>
      <c r="K48" s="23" t="str">
        <f ca="1">IF(F48&lt;'Liste produits finis'!C48,"ALERTE !","")</f>
        <v/>
      </c>
      <c r="L48" s="39" t="str">
        <f ca="1">IF(F48&gt;'Liste produits finis'!D48,"SUR-STOCK !","")</f>
        <v/>
      </c>
      <c r="M48" s="47">
        <f ca="1">IF(F48&lt;'Liste produits finis'!C48,IF(N48="OUI",(ROUNDUP('Liste produits finis'!C48-F48,0))/'Délais et conditionnement'!D48),0)</f>
        <v>0</v>
      </c>
      <c r="N48" s="61" t="s">
        <v>182</v>
      </c>
    </row>
    <row r="49" spans="1:14" x14ac:dyDescent="0.25">
      <c r="A49" s="45" t="str">
        <f>'Liste produits finis'!A49</f>
        <v>P0044</v>
      </c>
      <c r="B49" s="38" t="str">
        <f>IF(ISBLANK('Liste produits finis'!B49),"",'Liste produits finis'!B49)</f>
        <v/>
      </c>
      <c r="C49" s="11"/>
      <c r="D49" s="7">
        <f ca="1">SUMIF('JOURNAL STOCKS'!$B$7:$E$199,'ETAT DES STOCKS'!A49,'JOURNAL STOCKS'!$D$7:$D$199)</f>
        <v>0</v>
      </c>
      <c r="E49" s="7">
        <f ca="1">SUMIF('JOURNAL STOCKS'!$B$7:$E$199,'ETAT DES STOCKS'!A49,'JOURNAL STOCKS'!$E$7:$E$199)</f>
        <v>0</v>
      </c>
      <c r="F49" s="8">
        <f t="shared" ca="1" si="2"/>
        <v>0</v>
      </c>
      <c r="G49" s="68"/>
      <c r="H49" s="54"/>
      <c r="I49" s="52">
        <f t="shared" ca="1" si="1"/>
        <v>0</v>
      </c>
      <c r="K49" s="23" t="str">
        <f ca="1">IF(F49&lt;'Liste produits finis'!C49,"ALERTE !","")</f>
        <v/>
      </c>
      <c r="L49" s="39" t="str">
        <f ca="1">IF(F49&gt;'Liste produits finis'!D49,"SUR-STOCK !","")</f>
        <v/>
      </c>
      <c r="M49" s="47">
        <f ca="1">IF(F49&lt;'Liste produits finis'!C49,IF(N49="OUI",(ROUNDUP('Liste produits finis'!C49-F49,0))/'Délais et conditionnement'!D49),0)</f>
        <v>0</v>
      </c>
      <c r="N49" s="61" t="s">
        <v>182</v>
      </c>
    </row>
    <row r="50" spans="1:14" x14ac:dyDescent="0.25">
      <c r="A50" s="45" t="str">
        <f>'Liste produits finis'!A50</f>
        <v>P0045</v>
      </c>
      <c r="B50" s="38" t="str">
        <f>IF(ISBLANK('Liste produits finis'!B50),"",'Liste produits finis'!B50)</f>
        <v/>
      </c>
      <c r="C50" s="11"/>
      <c r="D50" s="7">
        <f ca="1">SUMIF('JOURNAL STOCKS'!$B$7:$E$199,'ETAT DES STOCKS'!A50,'JOURNAL STOCKS'!$D$7:$D$199)</f>
        <v>0</v>
      </c>
      <c r="E50" s="7">
        <f ca="1">SUMIF('JOURNAL STOCKS'!$B$7:$E$199,'ETAT DES STOCKS'!A50,'JOURNAL STOCKS'!$E$7:$E$199)</f>
        <v>0</v>
      </c>
      <c r="F50" s="8">
        <f t="shared" ca="1" si="2"/>
        <v>0</v>
      </c>
      <c r="G50" s="68"/>
      <c r="H50" s="54"/>
      <c r="I50" s="52">
        <f t="shared" ca="1" si="1"/>
        <v>0</v>
      </c>
      <c r="K50" s="23" t="str">
        <f ca="1">IF(F50&lt;'Liste produits finis'!C50,"ALERTE !","")</f>
        <v/>
      </c>
      <c r="L50" s="39" t="str">
        <f ca="1">IF(F50&gt;'Liste produits finis'!D50,"SUR-STOCK !","")</f>
        <v/>
      </c>
      <c r="M50" s="47">
        <f ca="1">IF(F50&lt;'Liste produits finis'!C50,IF(N50="OUI",(ROUNDUP('Liste produits finis'!C50-F50,0))/'Délais et conditionnement'!D50),0)</f>
        <v>0</v>
      </c>
      <c r="N50" s="61" t="s">
        <v>182</v>
      </c>
    </row>
    <row r="51" spans="1:14" x14ac:dyDescent="0.25">
      <c r="A51" s="45" t="str">
        <f>'Liste produits finis'!A51</f>
        <v>P0046</v>
      </c>
      <c r="B51" s="38" t="str">
        <f>IF(ISBLANK('Liste produits finis'!B51),"",'Liste produits finis'!B51)</f>
        <v/>
      </c>
      <c r="C51" s="11"/>
      <c r="D51" s="7">
        <f ca="1">SUMIF('JOURNAL STOCKS'!$B$7:$E$199,'ETAT DES STOCKS'!A51,'JOURNAL STOCKS'!$D$7:$D$199)</f>
        <v>0</v>
      </c>
      <c r="E51" s="7">
        <f ca="1">SUMIF('JOURNAL STOCKS'!$B$7:$E$199,'ETAT DES STOCKS'!A51,'JOURNAL STOCKS'!$E$7:$E$199)</f>
        <v>0</v>
      </c>
      <c r="F51" s="8">
        <f t="shared" ca="1" si="2"/>
        <v>0</v>
      </c>
      <c r="G51" s="68"/>
      <c r="H51" s="54"/>
      <c r="I51" s="52">
        <f t="shared" ca="1" si="1"/>
        <v>0</v>
      </c>
      <c r="K51" s="23" t="str">
        <f ca="1">IF(F51&lt;'Liste produits finis'!C51,"ALERTE !","")</f>
        <v/>
      </c>
      <c r="L51" s="39" t="str">
        <f ca="1">IF(F51&gt;'Liste produits finis'!D51,"SUR-STOCK !","")</f>
        <v/>
      </c>
      <c r="M51" s="47">
        <f ca="1">IF(F51&lt;'Liste produits finis'!C51,IF(N51="OUI",(ROUNDUP('Liste produits finis'!C51-F51,0))/'Délais et conditionnement'!D51),0)</f>
        <v>0</v>
      </c>
      <c r="N51" s="61" t="s">
        <v>182</v>
      </c>
    </row>
    <row r="52" spans="1:14" x14ac:dyDescent="0.25">
      <c r="A52" s="45" t="str">
        <f>'Liste produits finis'!A52</f>
        <v>P0047</v>
      </c>
      <c r="B52" s="38" t="str">
        <f>IF(ISBLANK('Liste produits finis'!B52),"",'Liste produits finis'!B52)</f>
        <v/>
      </c>
      <c r="C52" s="11"/>
      <c r="D52" s="7">
        <f ca="1">SUMIF('JOURNAL STOCKS'!$B$7:$E$199,'ETAT DES STOCKS'!A52,'JOURNAL STOCKS'!$D$7:$D$199)</f>
        <v>0</v>
      </c>
      <c r="E52" s="7">
        <f ca="1">SUMIF('JOURNAL STOCKS'!$B$7:$E$199,'ETAT DES STOCKS'!A52,'JOURNAL STOCKS'!$E$7:$E$199)</f>
        <v>0</v>
      </c>
      <c r="F52" s="8">
        <f t="shared" ca="1" si="2"/>
        <v>0</v>
      </c>
      <c r="G52" s="68"/>
      <c r="H52" s="54"/>
      <c r="I52" s="52">
        <f t="shared" ca="1" si="1"/>
        <v>0</v>
      </c>
      <c r="K52" s="23" t="str">
        <f ca="1">IF(F52&lt;'Liste produits finis'!C52,"ALERTE !","")</f>
        <v/>
      </c>
      <c r="L52" s="39" t="str">
        <f ca="1">IF(F52&gt;'Liste produits finis'!D52,"SUR-STOCK !","")</f>
        <v/>
      </c>
      <c r="M52" s="47">
        <f ca="1">IF(F52&lt;'Liste produits finis'!C52,IF(N52="OUI",(ROUNDUP('Liste produits finis'!C52-F52,0))/'Délais et conditionnement'!D52),0)</f>
        <v>0</v>
      </c>
      <c r="N52" s="61" t="s">
        <v>182</v>
      </c>
    </row>
    <row r="53" spans="1:14" x14ac:dyDescent="0.25">
      <c r="A53" s="45" t="str">
        <f>'Liste produits finis'!A53</f>
        <v>P0048</v>
      </c>
      <c r="B53" s="38" t="str">
        <f>IF(ISBLANK('Liste produits finis'!B53),"",'Liste produits finis'!B53)</f>
        <v/>
      </c>
      <c r="C53" s="11"/>
      <c r="D53" s="7">
        <f ca="1">SUMIF('JOURNAL STOCKS'!$B$7:$E$199,'ETAT DES STOCKS'!A53,'JOURNAL STOCKS'!$D$7:$D$199)</f>
        <v>0</v>
      </c>
      <c r="E53" s="7">
        <f ca="1">SUMIF('JOURNAL STOCKS'!$B$7:$E$199,'ETAT DES STOCKS'!A53,'JOURNAL STOCKS'!$E$7:$E$199)</f>
        <v>0</v>
      </c>
      <c r="F53" s="8">
        <f t="shared" ca="1" si="2"/>
        <v>0</v>
      </c>
      <c r="G53" s="68"/>
      <c r="H53" s="54"/>
      <c r="I53" s="52">
        <f t="shared" ca="1" si="1"/>
        <v>0</v>
      </c>
      <c r="K53" s="23" t="str">
        <f ca="1">IF(F53&lt;'Liste produits finis'!C53,"ALERTE !","")</f>
        <v/>
      </c>
      <c r="L53" s="39" t="str">
        <f ca="1">IF(F53&gt;'Liste produits finis'!D53,"SUR-STOCK !","")</f>
        <v/>
      </c>
      <c r="M53" s="47">
        <f ca="1">IF(F53&lt;'Liste produits finis'!C53,IF(N53="OUI",(ROUNDUP('Liste produits finis'!C53-F53,0))/'Délais et conditionnement'!D53),0)</f>
        <v>0</v>
      </c>
      <c r="N53" s="61" t="s">
        <v>182</v>
      </c>
    </row>
    <row r="54" spans="1:14" x14ac:dyDescent="0.25">
      <c r="A54" s="45" t="str">
        <f>'Liste produits finis'!A54</f>
        <v>P0049</v>
      </c>
      <c r="B54" s="38" t="str">
        <f>IF(ISBLANK('Liste produits finis'!B54),"",'Liste produits finis'!B54)</f>
        <v/>
      </c>
      <c r="C54" s="11"/>
      <c r="D54" s="7">
        <f ca="1">SUMIF('JOURNAL STOCKS'!$B$7:$E$199,'ETAT DES STOCKS'!A54,'JOURNAL STOCKS'!$D$7:$D$199)</f>
        <v>0</v>
      </c>
      <c r="E54" s="7">
        <f ca="1">SUMIF('JOURNAL STOCKS'!$B$7:$E$199,'ETAT DES STOCKS'!A54,'JOURNAL STOCKS'!$E$7:$E$199)</f>
        <v>0</v>
      </c>
      <c r="F54" s="8">
        <f t="shared" ca="1" si="2"/>
        <v>0</v>
      </c>
      <c r="G54" s="68"/>
      <c r="H54" s="54"/>
      <c r="I54" s="52">
        <f t="shared" ca="1" si="1"/>
        <v>0</v>
      </c>
      <c r="K54" s="23" t="str">
        <f ca="1">IF(F54&lt;'Liste produits finis'!C54,"ALERTE !","")</f>
        <v/>
      </c>
      <c r="L54" s="39" t="str">
        <f ca="1">IF(F54&gt;'Liste produits finis'!D54,"SUR-STOCK !","")</f>
        <v/>
      </c>
      <c r="M54" s="47">
        <f ca="1">IF(F54&lt;'Liste produits finis'!C54,IF(N54="OUI",(ROUNDUP('Liste produits finis'!C54-F54,0))/'Délais et conditionnement'!D54),0)</f>
        <v>0</v>
      </c>
      <c r="N54" s="61" t="s">
        <v>182</v>
      </c>
    </row>
    <row r="55" spans="1:14" x14ac:dyDescent="0.25">
      <c r="A55" s="45" t="str">
        <f>'Liste produits finis'!A55</f>
        <v>P0050</v>
      </c>
      <c r="B55" s="38" t="str">
        <f>IF(ISBLANK('Liste produits finis'!B55),"",'Liste produits finis'!B55)</f>
        <v/>
      </c>
      <c r="C55" s="11"/>
      <c r="D55" s="7">
        <f ca="1">SUMIF('JOURNAL STOCKS'!$B$7:$E$199,'ETAT DES STOCKS'!A55,'JOURNAL STOCKS'!$D$7:$D$199)</f>
        <v>0</v>
      </c>
      <c r="E55" s="7">
        <f ca="1">SUMIF('JOURNAL STOCKS'!$B$7:$E$199,'ETAT DES STOCKS'!A55,'JOURNAL STOCKS'!$E$7:$E$199)</f>
        <v>0</v>
      </c>
      <c r="F55" s="8">
        <f t="shared" ca="1" si="2"/>
        <v>0</v>
      </c>
      <c r="G55" s="68"/>
      <c r="H55" s="54"/>
      <c r="I55" s="52">
        <f t="shared" ca="1" si="1"/>
        <v>0</v>
      </c>
      <c r="K55" s="23" t="str">
        <f ca="1">IF(F55&lt;'Liste produits finis'!C55,"ALERTE !","")</f>
        <v/>
      </c>
      <c r="L55" s="39" t="str">
        <f ca="1">IF(F55&gt;'Liste produits finis'!D55,"SUR-STOCK !","")</f>
        <v/>
      </c>
      <c r="M55" s="47">
        <f ca="1">IF(F55&lt;'Liste produits finis'!C55,IF(N55="OUI",(ROUNDUP('Liste produits finis'!C55-F55,0))/'Délais et conditionnement'!D55),0)</f>
        <v>0</v>
      </c>
      <c r="N55" s="61" t="s">
        <v>182</v>
      </c>
    </row>
    <row r="56" spans="1:14" x14ac:dyDescent="0.25">
      <c r="A56" s="45" t="str">
        <f>'Liste produits finis'!A56</f>
        <v>P0051</v>
      </c>
      <c r="B56" s="38" t="str">
        <f>IF(ISBLANK('Liste produits finis'!B56),"",'Liste produits finis'!B56)</f>
        <v/>
      </c>
      <c r="C56" s="11"/>
      <c r="D56" s="7">
        <f ca="1">SUMIF('JOURNAL STOCKS'!$B$7:$E$199,'ETAT DES STOCKS'!A56,'JOURNAL STOCKS'!$D$7:$D$199)</f>
        <v>0</v>
      </c>
      <c r="E56" s="7">
        <f ca="1">SUMIF('JOURNAL STOCKS'!$B$7:$E$199,'ETAT DES STOCKS'!A56,'JOURNAL STOCKS'!$E$7:$E$199)</f>
        <v>0</v>
      </c>
      <c r="F56" s="8">
        <f t="shared" ca="1" si="2"/>
        <v>0</v>
      </c>
      <c r="G56" s="68"/>
      <c r="H56" s="54"/>
      <c r="I56" s="52">
        <f t="shared" ca="1" si="1"/>
        <v>0</v>
      </c>
      <c r="K56" s="23" t="str">
        <f ca="1">IF(F56&lt;'Liste produits finis'!C56,"ALERTE !","")</f>
        <v/>
      </c>
      <c r="L56" s="39" t="str">
        <f ca="1">IF(F56&gt;'Liste produits finis'!D56,"SUR-STOCK !","")</f>
        <v/>
      </c>
      <c r="M56" s="47">
        <f ca="1">IF(F56&lt;'Liste produits finis'!C56,IF(N56="OUI",(ROUNDUP('Liste produits finis'!C56-F56,0))/'Délais et conditionnement'!D56),0)</f>
        <v>0</v>
      </c>
      <c r="N56" s="61" t="s">
        <v>182</v>
      </c>
    </row>
    <row r="57" spans="1:14" x14ac:dyDescent="0.25">
      <c r="A57" s="45" t="str">
        <f>'Liste produits finis'!A57</f>
        <v>P0052</v>
      </c>
      <c r="B57" s="38" t="str">
        <f>IF(ISBLANK('Liste produits finis'!B57),"",'Liste produits finis'!B57)</f>
        <v/>
      </c>
      <c r="C57" s="11"/>
      <c r="D57" s="7">
        <f ca="1">SUMIF('JOURNAL STOCKS'!$B$7:$E$199,'ETAT DES STOCKS'!A57,'JOURNAL STOCKS'!$D$7:$D$199)</f>
        <v>0</v>
      </c>
      <c r="E57" s="7">
        <f ca="1">SUMIF('JOURNAL STOCKS'!$B$7:$E$199,'ETAT DES STOCKS'!A57,'JOURNAL STOCKS'!$E$7:$E$199)</f>
        <v>0</v>
      </c>
      <c r="F57" s="8">
        <f t="shared" ca="1" si="2"/>
        <v>0</v>
      </c>
      <c r="G57" s="68"/>
      <c r="H57" s="54"/>
      <c r="I57" s="52">
        <f t="shared" ca="1" si="1"/>
        <v>0</v>
      </c>
      <c r="K57" s="23" t="str">
        <f ca="1">IF(F57&lt;'Liste produits finis'!C57,"ALERTE !","")</f>
        <v/>
      </c>
      <c r="L57" s="39" t="str">
        <f ca="1">IF(F57&gt;'Liste produits finis'!D57,"SUR-STOCK !","")</f>
        <v/>
      </c>
      <c r="M57" s="47">
        <f ca="1">IF(F57&lt;'Liste produits finis'!C57,IF(N57="OUI",(ROUNDUP('Liste produits finis'!C57-F57,0))/'Délais et conditionnement'!D57),0)</f>
        <v>0</v>
      </c>
      <c r="N57" s="61" t="s">
        <v>182</v>
      </c>
    </row>
    <row r="58" spans="1:14" x14ac:dyDescent="0.25">
      <c r="A58" s="45" t="str">
        <f>'Liste produits finis'!A58</f>
        <v>P0053</v>
      </c>
      <c r="B58" s="38" t="str">
        <f>IF(ISBLANK('Liste produits finis'!B58),"",'Liste produits finis'!B58)</f>
        <v/>
      </c>
      <c r="C58" s="11"/>
      <c r="D58" s="7">
        <f ca="1">SUMIF('JOURNAL STOCKS'!$B$7:$E$199,'ETAT DES STOCKS'!A58,'JOURNAL STOCKS'!$D$7:$D$199)</f>
        <v>0</v>
      </c>
      <c r="E58" s="7">
        <f ca="1">SUMIF('JOURNAL STOCKS'!$B$7:$E$199,'ETAT DES STOCKS'!A58,'JOURNAL STOCKS'!$E$7:$E$199)</f>
        <v>0</v>
      </c>
      <c r="F58" s="8">
        <f t="shared" ca="1" si="2"/>
        <v>0</v>
      </c>
      <c r="G58" s="68"/>
      <c r="H58" s="54"/>
      <c r="I58" s="52">
        <f t="shared" ca="1" si="1"/>
        <v>0</v>
      </c>
      <c r="K58" s="23" t="str">
        <f ca="1">IF(F58&lt;'Liste produits finis'!C58,"ALERTE !","")</f>
        <v/>
      </c>
      <c r="L58" s="39" t="str">
        <f ca="1">IF(F58&gt;'Liste produits finis'!D58,"SUR-STOCK !","")</f>
        <v/>
      </c>
      <c r="M58" s="47">
        <f ca="1">IF(F58&lt;'Liste produits finis'!C58,IF(N58="OUI",(ROUNDUP('Liste produits finis'!C58-F58,0))/'Délais et conditionnement'!D58),0)</f>
        <v>0</v>
      </c>
      <c r="N58" s="61" t="s">
        <v>182</v>
      </c>
    </row>
    <row r="59" spans="1:14" x14ac:dyDescent="0.25">
      <c r="A59" s="45" t="str">
        <f>'Liste produits finis'!A59</f>
        <v>P0054</v>
      </c>
      <c r="B59" s="38" t="str">
        <f>IF(ISBLANK('Liste produits finis'!B59),"",'Liste produits finis'!B59)</f>
        <v/>
      </c>
      <c r="C59" s="11"/>
      <c r="D59" s="7">
        <f ca="1">SUMIF('JOURNAL STOCKS'!$B$7:$E$199,'ETAT DES STOCKS'!A59,'JOURNAL STOCKS'!$D$7:$D$199)</f>
        <v>0</v>
      </c>
      <c r="E59" s="7">
        <f ca="1">SUMIF('JOURNAL STOCKS'!$B$7:$E$199,'ETAT DES STOCKS'!A59,'JOURNAL STOCKS'!$E$7:$E$199)</f>
        <v>0</v>
      </c>
      <c r="F59" s="8">
        <f t="shared" ca="1" si="2"/>
        <v>0</v>
      </c>
      <c r="G59" s="68"/>
      <c r="H59" s="54"/>
      <c r="I59" s="52">
        <f t="shared" ca="1" si="1"/>
        <v>0</v>
      </c>
      <c r="K59" s="23" t="str">
        <f ca="1">IF(F59&lt;'Liste produits finis'!C59,"ALERTE !","")</f>
        <v/>
      </c>
      <c r="L59" s="39" t="str">
        <f ca="1">IF(F59&gt;'Liste produits finis'!D59,"SUR-STOCK !","")</f>
        <v/>
      </c>
      <c r="M59" s="47">
        <f ca="1">IF(F59&lt;'Liste produits finis'!C59,IF(N59="OUI",(ROUNDUP('Liste produits finis'!C59-F59,0))/'Délais et conditionnement'!D59),0)</f>
        <v>0</v>
      </c>
      <c r="N59" s="61" t="s">
        <v>182</v>
      </c>
    </row>
    <row r="60" spans="1:14" x14ac:dyDescent="0.25">
      <c r="A60" s="45" t="str">
        <f>'Liste produits finis'!A60</f>
        <v>P0055</v>
      </c>
      <c r="B60" s="38" t="str">
        <f>IF(ISBLANK('Liste produits finis'!B60),"",'Liste produits finis'!B60)</f>
        <v/>
      </c>
      <c r="C60" s="11"/>
      <c r="D60" s="7">
        <f ca="1">SUMIF('JOURNAL STOCKS'!$B$7:$E$199,'ETAT DES STOCKS'!A60,'JOURNAL STOCKS'!$D$7:$D$199)</f>
        <v>0</v>
      </c>
      <c r="E60" s="7">
        <f ca="1">SUMIF('JOURNAL STOCKS'!$B$7:$E$199,'ETAT DES STOCKS'!A60,'JOURNAL STOCKS'!$E$7:$E$199)</f>
        <v>0</v>
      </c>
      <c r="F60" s="8">
        <f t="shared" ca="1" si="2"/>
        <v>0</v>
      </c>
      <c r="G60" s="68"/>
      <c r="H60" s="54"/>
      <c r="I60" s="52">
        <f t="shared" ca="1" si="1"/>
        <v>0</v>
      </c>
      <c r="K60" s="23" t="str">
        <f ca="1">IF(F60&lt;'Liste produits finis'!C60,"ALERTE !","")</f>
        <v/>
      </c>
      <c r="L60" s="39" t="str">
        <f ca="1">IF(F60&gt;'Liste produits finis'!D60,"SUR-STOCK !","")</f>
        <v/>
      </c>
      <c r="M60" s="47">
        <f ca="1">IF(F60&lt;'Liste produits finis'!C60,IF(N60="OUI",(ROUNDUP('Liste produits finis'!C60-F60,0))/'Délais et conditionnement'!D60),0)</f>
        <v>0</v>
      </c>
      <c r="N60" s="61" t="s">
        <v>182</v>
      </c>
    </row>
    <row r="61" spans="1:14" x14ac:dyDescent="0.25">
      <c r="A61" s="45" t="str">
        <f>'Liste produits finis'!A61</f>
        <v>P0056</v>
      </c>
      <c r="B61" s="38" t="str">
        <f>IF(ISBLANK('Liste produits finis'!B61),"",'Liste produits finis'!B61)</f>
        <v/>
      </c>
      <c r="C61" s="11"/>
      <c r="D61" s="7">
        <f ca="1">SUMIF('JOURNAL STOCKS'!$B$7:$E$199,'ETAT DES STOCKS'!A61,'JOURNAL STOCKS'!$D$7:$D$199)</f>
        <v>0</v>
      </c>
      <c r="E61" s="7">
        <f ca="1">SUMIF('JOURNAL STOCKS'!$B$7:$E$199,'ETAT DES STOCKS'!A61,'JOURNAL STOCKS'!$E$7:$E$199)</f>
        <v>0</v>
      </c>
      <c r="F61" s="8">
        <f t="shared" ca="1" si="2"/>
        <v>0</v>
      </c>
      <c r="G61" s="68"/>
      <c r="H61" s="54"/>
      <c r="I61" s="52">
        <f t="shared" ca="1" si="1"/>
        <v>0</v>
      </c>
      <c r="K61" s="23" t="str">
        <f ca="1">IF(F61&lt;'Liste produits finis'!C61,"ALERTE !","")</f>
        <v/>
      </c>
      <c r="L61" s="39" t="str">
        <f ca="1">IF(F61&gt;'Liste produits finis'!D61,"SUR-STOCK !","")</f>
        <v/>
      </c>
      <c r="M61" s="47">
        <f ca="1">IF(F61&lt;'Liste produits finis'!C61,IF(N61="OUI",(ROUNDUP('Liste produits finis'!C61-F61,0))/'Délais et conditionnement'!D61),0)</f>
        <v>0</v>
      </c>
      <c r="N61" s="61" t="s">
        <v>182</v>
      </c>
    </row>
    <row r="62" spans="1:14" x14ac:dyDescent="0.25">
      <c r="A62" s="45" t="str">
        <f>'Liste produits finis'!A62</f>
        <v>P0057</v>
      </c>
      <c r="B62" s="38" t="str">
        <f>IF(ISBLANK('Liste produits finis'!B62),"",'Liste produits finis'!B62)</f>
        <v/>
      </c>
      <c r="C62" s="11"/>
      <c r="D62" s="7">
        <f ca="1">SUMIF('JOURNAL STOCKS'!$B$7:$E$199,'ETAT DES STOCKS'!A62,'JOURNAL STOCKS'!$D$7:$D$199)</f>
        <v>0</v>
      </c>
      <c r="E62" s="7">
        <f ca="1">SUMIF('JOURNAL STOCKS'!$B$7:$E$199,'ETAT DES STOCKS'!A62,'JOURNAL STOCKS'!$E$7:$E$199)</f>
        <v>0</v>
      </c>
      <c r="F62" s="8">
        <f t="shared" ca="1" si="2"/>
        <v>0</v>
      </c>
      <c r="G62" s="68"/>
      <c r="H62" s="54"/>
      <c r="I62" s="52">
        <f t="shared" ca="1" si="1"/>
        <v>0</v>
      </c>
      <c r="K62" s="23" t="str">
        <f ca="1">IF(F62&lt;'Liste produits finis'!C62,"ALERTE !","")</f>
        <v/>
      </c>
      <c r="L62" s="39" t="str">
        <f ca="1">IF(F62&gt;'Liste produits finis'!D62,"SUR-STOCK !","")</f>
        <v/>
      </c>
      <c r="M62" s="47">
        <f ca="1">IF(F62&lt;'Liste produits finis'!C62,IF(N62="OUI",(ROUNDUP('Liste produits finis'!C62-F62,0))/'Délais et conditionnement'!D62),0)</f>
        <v>0</v>
      </c>
      <c r="N62" s="61" t="s">
        <v>182</v>
      </c>
    </row>
    <row r="63" spans="1:14" x14ac:dyDescent="0.25">
      <c r="A63" s="45" t="str">
        <f>'Liste produits finis'!A63</f>
        <v>P0058</v>
      </c>
      <c r="B63" s="38" t="str">
        <f>IF(ISBLANK('Liste produits finis'!B63),"",'Liste produits finis'!B63)</f>
        <v/>
      </c>
      <c r="C63" s="11"/>
      <c r="D63" s="7">
        <f ca="1">SUMIF('JOURNAL STOCKS'!$B$7:$E$199,'ETAT DES STOCKS'!A63,'JOURNAL STOCKS'!$D$7:$D$199)</f>
        <v>0</v>
      </c>
      <c r="E63" s="7">
        <f ca="1">SUMIF('JOURNAL STOCKS'!$B$7:$E$199,'ETAT DES STOCKS'!A63,'JOURNAL STOCKS'!$E$7:$E$199)</f>
        <v>0</v>
      </c>
      <c r="F63" s="8">
        <f t="shared" ca="1" si="2"/>
        <v>0</v>
      </c>
      <c r="G63" s="68"/>
      <c r="H63" s="54"/>
      <c r="I63" s="52">
        <f t="shared" ca="1" si="1"/>
        <v>0</v>
      </c>
      <c r="K63" s="23" t="str">
        <f ca="1">IF(F63&lt;'Liste produits finis'!C63,"ALERTE !","")</f>
        <v/>
      </c>
      <c r="L63" s="39" t="str">
        <f ca="1">IF(F63&gt;'Liste produits finis'!D63,"SUR-STOCK !","")</f>
        <v/>
      </c>
      <c r="M63" s="47">
        <f ca="1">IF(F63&lt;'Liste produits finis'!C63,IF(N63="OUI",(ROUNDUP('Liste produits finis'!C63-F63,0))/'Délais et conditionnement'!D63),0)</f>
        <v>0</v>
      </c>
      <c r="N63" s="61" t="s">
        <v>182</v>
      </c>
    </row>
    <row r="64" spans="1:14" x14ac:dyDescent="0.25">
      <c r="A64" s="45" t="str">
        <f>'Liste produits finis'!A64</f>
        <v>P0059</v>
      </c>
      <c r="B64" s="38" t="str">
        <f>IF(ISBLANK('Liste produits finis'!B64),"",'Liste produits finis'!B64)</f>
        <v/>
      </c>
      <c r="C64" s="11"/>
      <c r="D64" s="7">
        <f ca="1">SUMIF('JOURNAL STOCKS'!$B$7:$E$199,'ETAT DES STOCKS'!A64,'JOURNAL STOCKS'!$D$7:$D$199)</f>
        <v>0</v>
      </c>
      <c r="E64" s="7">
        <f ca="1">SUMIF('JOURNAL STOCKS'!$B$7:$E$199,'ETAT DES STOCKS'!A64,'JOURNAL STOCKS'!$E$7:$E$199)</f>
        <v>0</v>
      </c>
      <c r="F64" s="8">
        <f t="shared" ca="1" si="2"/>
        <v>0</v>
      </c>
      <c r="G64" s="68"/>
      <c r="H64" s="54"/>
      <c r="I64" s="52">
        <f t="shared" ca="1" si="1"/>
        <v>0</v>
      </c>
      <c r="K64" s="23" t="str">
        <f ca="1">IF(F64&lt;'Liste produits finis'!C64,"ALERTE !","")</f>
        <v/>
      </c>
      <c r="L64" s="39" t="str">
        <f ca="1">IF(F64&gt;'Liste produits finis'!D64,"SUR-STOCK !","")</f>
        <v/>
      </c>
      <c r="M64" s="47">
        <f ca="1">IF(F64&lt;'Liste produits finis'!C64,IF(N64="OUI",(ROUNDUP('Liste produits finis'!C64-F64,0))/'Délais et conditionnement'!D64),0)</f>
        <v>0</v>
      </c>
      <c r="N64" s="61" t="s">
        <v>182</v>
      </c>
    </row>
    <row r="65" spans="1:14" x14ac:dyDescent="0.25">
      <c r="A65" s="45" t="str">
        <f>'Liste produits finis'!A65</f>
        <v>P0060</v>
      </c>
      <c r="B65" s="38" t="str">
        <f>IF(ISBLANK('Liste produits finis'!B65),"",'Liste produits finis'!B65)</f>
        <v/>
      </c>
      <c r="C65" s="11"/>
      <c r="D65" s="7">
        <f ca="1">SUMIF('JOURNAL STOCKS'!$B$7:$E$199,'ETAT DES STOCKS'!A65,'JOURNAL STOCKS'!$D$7:$D$199)</f>
        <v>0</v>
      </c>
      <c r="E65" s="7">
        <f ca="1">SUMIF('JOURNAL STOCKS'!$B$7:$E$199,'ETAT DES STOCKS'!A65,'JOURNAL STOCKS'!$E$7:$E$199)</f>
        <v>0</v>
      </c>
      <c r="F65" s="8">
        <f t="shared" ca="1" si="2"/>
        <v>0</v>
      </c>
      <c r="G65" s="68"/>
      <c r="H65" s="54"/>
      <c r="I65" s="52">
        <f t="shared" ca="1" si="1"/>
        <v>0</v>
      </c>
      <c r="K65" s="23" t="str">
        <f ca="1">IF(F65&lt;'Liste produits finis'!C65,"ALERTE !","")</f>
        <v/>
      </c>
      <c r="L65" s="39" t="str">
        <f ca="1">IF(F65&gt;'Liste produits finis'!D65,"SUR-STOCK !","")</f>
        <v/>
      </c>
      <c r="M65" s="47">
        <f ca="1">IF(F65&lt;'Liste produits finis'!C65,IF(N65="OUI",(ROUNDUP('Liste produits finis'!C65-F65,0))/'Délais et conditionnement'!D65),0)</f>
        <v>0</v>
      </c>
      <c r="N65" s="61" t="s">
        <v>182</v>
      </c>
    </row>
    <row r="66" spans="1:14" x14ac:dyDescent="0.25">
      <c r="A66" s="45" t="str">
        <f>'Liste produits finis'!A66</f>
        <v>P0061</v>
      </c>
      <c r="B66" s="38" t="str">
        <f>IF(ISBLANK('Liste produits finis'!B66),"",'Liste produits finis'!B66)</f>
        <v/>
      </c>
      <c r="C66" s="11"/>
      <c r="D66" s="7">
        <f ca="1">SUMIF('JOURNAL STOCKS'!$B$7:$E$199,'ETAT DES STOCKS'!A66,'JOURNAL STOCKS'!$D$7:$D$199)</f>
        <v>0</v>
      </c>
      <c r="E66" s="7">
        <f ca="1">SUMIF('JOURNAL STOCKS'!$B$7:$E$199,'ETAT DES STOCKS'!A66,'JOURNAL STOCKS'!$E$7:$E$199)</f>
        <v>0</v>
      </c>
      <c r="F66" s="8">
        <f t="shared" ca="1" si="2"/>
        <v>0</v>
      </c>
      <c r="G66" s="68"/>
      <c r="H66" s="54"/>
      <c r="I66" s="52">
        <f t="shared" ca="1" si="1"/>
        <v>0</v>
      </c>
      <c r="K66" s="23" t="str">
        <f ca="1">IF(F66&lt;'Liste produits finis'!C66,"ALERTE !","")</f>
        <v/>
      </c>
      <c r="L66" s="39" t="str">
        <f ca="1">IF(F66&gt;'Liste produits finis'!D66,"SUR-STOCK !","")</f>
        <v/>
      </c>
      <c r="M66" s="47">
        <f ca="1">IF(F66&lt;'Liste produits finis'!C66,IF(N66="OUI",(ROUNDUP('Liste produits finis'!C66-F66,0))/'Délais et conditionnement'!D66),0)</f>
        <v>0</v>
      </c>
      <c r="N66" s="61" t="s">
        <v>182</v>
      </c>
    </row>
    <row r="67" spans="1:14" x14ac:dyDescent="0.25">
      <c r="A67" s="45" t="str">
        <f>'Liste produits finis'!A67</f>
        <v>P0062</v>
      </c>
      <c r="B67" s="38" t="str">
        <f>IF(ISBLANK('Liste produits finis'!B67),"",'Liste produits finis'!B67)</f>
        <v/>
      </c>
      <c r="C67" s="11"/>
      <c r="D67" s="7">
        <f ca="1">SUMIF('JOURNAL STOCKS'!$B$7:$E$199,'ETAT DES STOCKS'!A67,'JOURNAL STOCKS'!$D$7:$D$199)</f>
        <v>0</v>
      </c>
      <c r="E67" s="7">
        <f ca="1">SUMIF('JOURNAL STOCKS'!$B$7:$E$199,'ETAT DES STOCKS'!A67,'JOURNAL STOCKS'!$E$7:$E$199)</f>
        <v>0</v>
      </c>
      <c r="F67" s="8">
        <f t="shared" ca="1" si="2"/>
        <v>0</v>
      </c>
      <c r="G67" s="68"/>
      <c r="H67" s="54"/>
      <c r="I67" s="52">
        <f t="shared" ca="1" si="1"/>
        <v>0</v>
      </c>
      <c r="K67" s="23" t="str">
        <f ca="1">IF(F67&lt;'Liste produits finis'!C67,"ALERTE !","")</f>
        <v/>
      </c>
      <c r="L67" s="39" t="str">
        <f ca="1">IF(F67&gt;'Liste produits finis'!D67,"SUR-STOCK !","")</f>
        <v/>
      </c>
      <c r="M67" s="47">
        <f ca="1">IF(F67&lt;'Liste produits finis'!C67,IF(N67="OUI",(ROUNDUP('Liste produits finis'!C67-F67,0))/'Délais et conditionnement'!D67),0)</f>
        <v>0</v>
      </c>
      <c r="N67" s="61" t="s">
        <v>182</v>
      </c>
    </row>
    <row r="68" spans="1:14" x14ac:dyDescent="0.25">
      <c r="A68" s="45" t="str">
        <f>'Liste produits finis'!A68</f>
        <v>P0063</v>
      </c>
      <c r="B68" s="38" t="str">
        <f>IF(ISBLANK('Liste produits finis'!B68),"",'Liste produits finis'!B68)</f>
        <v/>
      </c>
      <c r="C68" s="11"/>
      <c r="D68" s="7">
        <f ca="1">SUMIF('JOURNAL STOCKS'!$B$7:$E$199,'ETAT DES STOCKS'!A68,'JOURNAL STOCKS'!$D$7:$D$199)</f>
        <v>0</v>
      </c>
      <c r="E68" s="7">
        <f ca="1">SUMIF('JOURNAL STOCKS'!$B$7:$E$199,'ETAT DES STOCKS'!A68,'JOURNAL STOCKS'!$E$7:$E$199)</f>
        <v>0</v>
      </c>
      <c r="F68" s="8">
        <f t="shared" ca="1" si="2"/>
        <v>0</v>
      </c>
      <c r="G68" s="68"/>
      <c r="H68" s="54"/>
      <c r="I68" s="52">
        <f t="shared" ca="1" si="1"/>
        <v>0</v>
      </c>
      <c r="K68" s="23" t="str">
        <f ca="1">IF(F68&lt;'Liste produits finis'!C68,"ALERTE !","")</f>
        <v/>
      </c>
      <c r="L68" s="39" t="str">
        <f ca="1">IF(F68&gt;'Liste produits finis'!D68,"SUR-STOCK !","")</f>
        <v/>
      </c>
      <c r="M68" s="47">
        <f ca="1">IF(F68&lt;'Liste produits finis'!C68,IF(N68="OUI",(ROUNDUP('Liste produits finis'!C68-F68,0))/'Délais et conditionnement'!D68),0)</f>
        <v>0</v>
      </c>
      <c r="N68" s="61" t="s">
        <v>182</v>
      </c>
    </row>
    <row r="69" spans="1:14" x14ac:dyDescent="0.25">
      <c r="A69" s="45" t="str">
        <f>'Liste produits finis'!A69</f>
        <v>P0064</v>
      </c>
      <c r="B69" s="38" t="str">
        <f>IF(ISBLANK('Liste produits finis'!B69),"",'Liste produits finis'!B69)</f>
        <v/>
      </c>
      <c r="C69" s="11"/>
      <c r="D69" s="7">
        <f ca="1">SUMIF('JOURNAL STOCKS'!$B$7:$E$199,'ETAT DES STOCKS'!A69,'JOURNAL STOCKS'!$D$7:$D$199)</f>
        <v>0</v>
      </c>
      <c r="E69" s="7">
        <f ca="1">SUMIF('JOURNAL STOCKS'!$B$7:$E$199,'ETAT DES STOCKS'!A69,'JOURNAL STOCKS'!$E$7:$E$199)</f>
        <v>0</v>
      </c>
      <c r="F69" s="8">
        <f t="shared" ca="1" si="2"/>
        <v>0</v>
      </c>
      <c r="G69" s="68"/>
      <c r="H69" s="54"/>
      <c r="I69" s="52">
        <f t="shared" ca="1" si="1"/>
        <v>0</v>
      </c>
      <c r="K69" s="23" t="str">
        <f ca="1">IF(F69&lt;'Liste produits finis'!C69,"ALERTE !","")</f>
        <v/>
      </c>
      <c r="L69" s="39" t="str">
        <f ca="1">IF(F69&gt;'Liste produits finis'!D69,"SUR-STOCK !","")</f>
        <v/>
      </c>
      <c r="M69" s="47">
        <f ca="1">IF(F69&lt;'Liste produits finis'!C69,IF(N69="OUI",(ROUNDUP('Liste produits finis'!C69-F69,0))/'Délais et conditionnement'!D69),0)</f>
        <v>0</v>
      </c>
      <c r="N69" s="61" t="s">
        <v>182</v>
      </c>
    </row>
    <row r="70" spans="1:14" x14ac:dyDescent="0.25">
      <c r="A70" s="45" t="str">
        <f>'Liste produits finis'!A70</f>
        <v>P0065</v>
      </c>
      <c r="B70" s="38" t="str">
        <f>IF(ISBLANK('Liste produits finis'!B70),"",'Liste produits finis'!B70)</f>
        <v/>
      </c>
      <c r="C70" s="11"/>
      <c r="D70" s="7">
        <f ca="1">SUMIF('JOURNAL STOCKS'!$B$7:$E$199,'ETAT DES STOCKS'!A70,'JOURNAL STOCKS'!$D$7:$D$199)</f>
        <v>0</v>
      </c>
      <c r="E70" s="7">
        <f ca="1">SUMIF('JOURNAL STOCKS'!$B$7:$E$199,'ETAT DES STOCKS'!A70,'JOURNAL STOCKS'!$E$7:$E$199)</f>
        <v>0</v>
      </c>
      <c r="F70" s="8">
        <f t="shared" ca="1" si="2"/>
        <v>0</v>
      </c>
      <c r="G70" s="68"/>
      <c r="H70" s="54"/>
      <c r="I70" s="52">
        <f t="shared" ca="1" si="1"/>
        <v>0</v>
      </c>
      <c r="K70" s="23" t="str">
        <f ca="1">IF(F70&lt;'Liste produits finis'!C70,"ALERTE !","")</f>
        <v/>
      </c>
      <c r="L70" s="39" t="str">
        <f ca="1">IF(F70&gt;'Liste produits finis'!D70,"SUR-STOCK !","")</f>
        <v/>
      </c>
      <c r="M70" s="47">
        <f ca="1">IF(F70&lt;'Liste produits finis'!C70,IF(N70="OUI",(ROUNDUP('Liste produits finis'!C70-F70,0))/'Délais et conditionnement'!D70),0)</f>
        <v>0</v>
      </c>
      <c r="N70" s="61" t="s">
        <v>182</v>
      </c>
    </row>
    <row r="71" spans="1:14" x14ac:dyDescent="0.25">
      <c r="A71" s="45" t="str">
        <f>'Liste produits finis'!A71</f>
        <v>P0066</v>
      </c>
      <c r="B71" s="38" t="str">
        <f>IF(ISBLANK('Liste produits finis'!B71),"",'Liste produits finis'!B71)</f>
        <v/>
      </c>
      <c r="C71" s="11"/>
      <c r="D71" s="7">
        <f ca="1">SUMIF('JOURNAL STOCKS'!$B$7:$E$199,'ETAT DES STOCKS'!A71,'JOURNAL STOCKS'!$D$7:$D$199)</f>
        <v>0</v>
      </c>
      <c r="E71" s="7">
        <f ca="1">SUMIF('JOURNAL STOCKS'!$B$7:$E$199,'ETAT DES STOCKS'!A71,'JOURNAL STOCKS'!$E$7:$E$199)</f>
        <v>0</v>
      </c>
      <c r="F71" s="8">
        <f t="shared" ca="1" si="2"/>
        <v>0</v>
      </c>
      <c r="G71" s="68"/>
      <c r="H71" s="54"/>
      <c r="I71" s="52">
        <f t="shared" ref="I71:I134" ca="1" si="3">H71*F71</f>
        <v>0</v>
      </c>
      <c r="K71" s="23" t="str">
        <f ca="1">IF(F71&lt;'Liste produits finis'!C71,"ALERTE !","")</f>
        <v/>
      </c>
      <c r="L71" s="39" t="str">
        <f ca="1">IF(F71&gt;'Liste produits finis'!D71,"SUR-STOCK !","")</f>
        <v/>
      </c>
      <c r="M71" s="47">
        <f ca="1">IF(F71&lt;'Liste produits finis'!C71,IF(N71="OUI",(ROUNDUP('Liste produits finis'!C71-F71,0))/'Délais et conditionnement'!D71),0)</f>
        <v>0</v>
      </c>
      <c r="N71" s="61" t="s">
        <v>182</v>
      </c>
    </row>
    <row r="72" spans="1:14" x14ac:dyDescent="0.25">
      <c r="A72" s="45" t="str">
        <f>'Liste produits finis'!A72</f>
        <v>P0067</v>
      </c>
      <c r="B72" s="38" t="str">
        <f>IF(ISBLANK('Liste produits finis'!B72),"",'Liste produits finis'!B72)</f>
        <v/>
      </c>
      <c r="C72" s="11"/>
      <c r="D72" s="7">
        <f ca="1">SUMIF('JOURNAL STOCKS'!$B$7:$E$199,'ETAT DES STOCKS'!A72,'JOURNAL STOCKS'!$D$7:$D$199)</f>
        <v>0</v>
      </c>
      <c r="E72" s="7">
        <f ca="1">SUMIF('JOURNAL STOCKS'!$B$7:$E$199,'ETAT DES STOCKS'!A72,'JOURNAL STOCKS'!$E$7:$E$199)</f>
        <v>0</v>
      </c>
      <c r="F72" s="8">
        <f t="shared" ca="1" si="2"/>
        <v>0</v>
      </c>
      <c r="G72" s="68"/>
      <c r="H72" s="54"/>
      <c r="I72" s="52">
        <f t="shared" ca="1" si="3"/>
        <v>0</v>
      </c>
      <c r="K72" s="23" t="str">
        <f ca="1">IF(F72&lt;'Liste produits finis'!C72,"ALERTE !","")</f>
        <v/>
      </c>
      <c r="L72" s="39" t="str">
        <f ca="1">IF(F72&gt;'Liste produits finis'!D72,"SUR-STOCK !","")</f>
        <v/>
      </c>
      <c r="M72" s="47">
        <f ca="1">IF(F72&lt;'Liste produits finis'!C72,IF(N72="OUI",(ROUNDUP('Liste produits finis'!C72-F72,0))/'Délais et conditionnement'!D72),0)</f>
        <v>0</v>
      </c>
      <c r="N72" s="61" t="s">
        <v>182</v>
      </c>
    </row>
    <row r="73" spans="1:14" x14ac:dyDescent="0.25">
      <c r="A73" s="45" t="str">
        <f>'Liste produits finis'!A73</f>
        <v>P0068</v>
      </c>
      <c r="B73" s="38" t="str">
        <f>IF(ISBLANK('Liste produits finis'!B73),"",'Liste produits finis'!B73)</f>
        <v/>
      </c>
      <c r="C73" s="11"/>
      <c r="D73" s="7">
        <f ca="1">SUMIF('JOURNAL STOCKS'!$B$7:$E$199,'ETAT DES STOCKS'!A73,'JOURNAL STOCKS'!$D$7:$D$199)</f>
        <v>0</v>
      </c>
      <c r="E73" s="7">
        <f ca="1">SUMIF('JOURNAL STOCKS'!$B$7:$E$199,'ETAT DES STOCKS'!A73,'JOURNAL STOCKS'!$E$7:$E$199)</f>
        <v>0</v>
      </c>
      <c r="F73" s="8">
        <f t="shared" ca="1" si="2"/>
        <v>0</v>
      </c>
      <c r="G73" s="68"/>
      <c r="H73" s="54"/>
      <c r="I73" s="52">
        <f t="shared" ca="1" si="3"/>
        <v>0</v>
      </c>
      <c r="K73" s="23" t="str">
        <f ca="1">IF(F73&lt;'Liste produits finis'!C73,"ALERTE !","")</f>
        <v/>
      </c>
      <c r="L73" s="39" t="str">
        <f ca="1">IF(F73&gt;'Liste produits finis'!D73,"SUR-STOCK !","")</f>
        <v/>
      </c>
      <c r="M73" s="47">
        <f ca="1">IF(F73&lt;'Liste produits finis'!C73,IF(N73="OUI",(ROUNDUP('Liste produits finis'!C73-F73,0))/'Délais et conditionnement'!D73),0)</f>
        <v>0</v>
      </c>
      <c r="N73" s="61" t="s">
        <v>182</v>
      </c>
    </row>
    <row r="74" spans="1:14" x14ac:dyDescent="0.25">
      <c r="A74" s="45" t="str">
        <f>'Liste produits finis'!A74</f>
        <v>P0069</v>
      </c>
      <c r="B74" s="38" t="str">
        <f>IF(ISBLANK('Liste produits finis'!B74),"",'Liste produits finis'!B74)</f>
        <v/>
      </c>
      <c r="C74" s="11"/>
      <c r="D74" s="7">
        <f ca="1">SUMIF('JOURNAL STOCKS'!$B$7:$E$199,'ETAT DES STOCKS'!A74,'JOURNAL STOCKS'!$D$7:$D$199)</f>
        <v>0</v>
      </c>
      <c r="E74" s="7">
        <f ca="1">SUMIF('JOURNAL STOCKS'!$B$7:$E$199,'ETAT DES STOCKS'!A74,'JOURNAL STOCKS'!$E$7:$E$199)</f>
        <v>0</v>
      </c>
      <c r="F74" s="8">
        <f t="shared" ca="1" si="2"/>
        <v>0</v>
      </c>
      <c r="G74" s="68"/>
      <c r="H74" s="54"/>
      <c r="I74" s="52">
        <f t="shared" ca="1" si="3"/>
        <v>0</v>
      </c>
      <c r="K74" s="23" t="str">
        <f ca="1">IF(F74&lt;'Liste produits finis'!C74,"ALERTE !","")</f>
        <v/>
      </c>
      <c r="L74" s="39" t="str">
        <f ca="1">IF(F74&gt;'Liste produits finis'!D74,"SUR-STOCK !","")</f>
        <v/>
      </c>
      <c r="M74" s="47">
        <f ca="1">IF(F74&lt;'Liste produits finis'!C74,IF(N74="OUI",(ROUNDUP('Liste produits finis'!C74-F74,0))/'Délais et conditionnement'!D74),0)</f>
        <v>0</v>
      </c>
      <c r="N74" s="61" t="s">
        <v>182</v>
      </c>
    </row>
    <row r="75" spans="1:14" x14ac:dyDescent="0.25">
      <c r="A75" s="45" t="str">
        <f>'Liste produits finis'!A75</f>
        <v>P0070</v>
      </c>
      <c r="B75" s="38" t="str">
        <f>IF(ISBLANK('Liste produits finis'!B75),"",'Liste produits finis'!B75)</f>
        <v/>
      </c>
      <c r="C75" s="11"/>
      <c r="D75" s="7">
        <f ca="1">SUMIF('JOURNAL STOCKS'!$B$7:$E$199,'ETAT DES STOCKS'!A75,'JOURNAL STOCKS'!$D$7:$D$199)</f>
        <v>0</v>
      </c>
      <c r="E75" s="7">
        <f ca="1">SUMIF('JOURNAL STOCKS'!$B$7:$E$199,'ETAT DES STOCKS'!A75,'JOURNAL STOCKS'!$E$7:$E$199)</f>
        <v>0</v>
      </c>
      <c r="F75" s="8">
        <f t="shared" ca="1" si="2"/>
        <v>0</v>
      </c>
      <c r="G75" s="68"/>
      <c r="H75" s="54"/>
      <c r="I75" s="52">
        <f t="shared" ca="1" si="3"/>
        <v>0</v>
      </c>
      <c r="K75" s="23" t="str">
        <f ca="1">IF(F75&lt;'Liste produits finis'!C75,"ALERTE !","")</f>
        <v/>
      </c>
      <c r="L75" s="39" t="str">
        <f ca="1">IF(F75&gt;'Liste produits finis'!D75,"SUR-STOCK !","")</f>
        <v/>
      </c>
      <c r="M75" s="47">
        <f ca="1">IF(F75&lt;'Liste produits finis'!C75,IF(N75="OUI",(ROUNDUP('Liste produits finis'!C75-F75,0))/'Délais et conditionnement'!D75),0)</f>
        <v>0</v>
      </c>
      <c r="N75" s="61" t="s">
        <v>182</v>
      </c>
    </row>
    <row r="76" spans="1:14" x14ac:dyDescent="0.25">
      <c r="A76" s="45" t="str">
        <f>'Liste produits finis'!A76</f>
        <v>P0071</v>
      </c>
      <c r="B76" s="38" t="str">
        <f>IF(ISBLANK('Liste produits finis'!B76),"",'Liste produits finis'!B76)</f>
        <v/>
      </c>
      <c r="C76" s="11"/>
      <c r="D76" s="7">
        <f ca="1">SUMIF('JOURNAL STOCKS'!$B$7:$E$199,'ETAT DES STOCKS'!A76,'JOURNAL STOCKS'!$D$7:$D$199)</f>
        <v>0</v>
      </c>
      <c r="E76" s="7">
        <f ca="1">SUMIF('JOURNAL STOCKS'!$B$7:$E$199,'ETAT DES STOCKS'!A76,'JOURNAL STOCKS'!$E$7:$E$199)</f>
        <v>0</v>
      </c>
      <c r="F76" s="8">
        <f t="shared" ca="1" si="2"/>
        <v>0</v>
      </c>
      <c r="G76" s="68"/>
      <c r="H76" s="54"/>
      <c r="I76" s="52">
        <f t="shared" ca="1" si="3"/>
        <v>0</v>
      </c>
      <c r="K76" s="23" t="str">
        <f ca="1">IF(F76&lt;'Liste produits finis'!C76,"ALERTE !","")</f>
        <v/>
      </c>
      <c r="L76" s="39" t="str">
        <f ca="1">IF(F76&gt;'Liste produits finis'!D76,"SUR-STOCK !","")</f>
        <v/>
      </c>
      <c r="M76" s="47">
        <f ca="1">IF(F76&lt;'Liste produits finis'!C76,IF(N76="OUI",(ROUNDUP('Liste produits finis'!C76-F76,0))/'Délais et conditionnement'!D76),0)</f>
        <v>0</v>
      </c>
      <c r="N76" s="61" t="s">
        <v>182</v>
      </c>
    </row>
    <row r="77" spans="1:14" x14ac:dyDescent="0.25">
      <c r="A77" s="45" t="str">
        <f>'Liste produits finis'!A77</f>
        <v>P0072</v>
      </c>
      <c r="B77" s="38" t="str">
        <f>IF(ISBLANK('Liste produits finis'!B77),"",'Liste produits finis'!B77)</f>
        <v/>
      </c>
      <c r="C77" s="11"/>
      <c r="D77" s="7">
        <f ca="1">SUMIF('JOURNAL STOCKS'!$B$7:$E$199,'ETAT DES STOCKS'!A77,'JOURNAL STOCKS'!$D$7:$D$199)</f>
        <v>0</v>
      </c>
      <c r="E77" s="7">
        <f ca="1">SUMIF('JOURNAL STOCKS'!$B$7:$E$199,'ETAT DES STOCKS'!A77,'JOURNAL STOCKS'!$E$7:$E$199)</f>
        <v>0</v>
      </c>
      <c r="F77" s="8">
        <f t="shared" ca="1" si="2"/>
        <v>0</v>
      </c>
      <c r="G77" s="68"/>
      <c r="H77" s="54"/>
      <c r="I77" s="52">
        <f t="shared" ca="1" si="3"/>
        <v>0</v>
      </c>
      <c r="K77" s="23" t="str">
        <f ca="1">IF(F77&lt;'Liste produits finis'!C77,"ALERTE !","")</f>
        <v/>
      </c>
      <c r="L77" s="39" t="str">
        <f ca="1">IF(F77&gt;'Liste produits finis'!D77,"SUR-STOCK !","")</f>
        <v/>
      </c>
      <c r="M77" s="47">
        <f ca="1">IF(F77&lt;'Liste produits finis'!C77,IF(N77="OUI",(ROUNDUP('Liste produits finis'!C77-F77,0))/'Délais et conditionnement'!D77),0)</f>
        <v>0</v>
      </c>
      <c r="N77" s="61" t="s">
        <v>182</v>
      </c>
    </row>
    <row r="78" spans="1:14" x14ac:dyDescent="0.25">
      <c r="A78" s="45" t="str">
        <f>'Liste produits finis'!A78</f>
        <v>P0073</v>
      </c>
      <c r="B78" s="38" t="str">
        <f>IF(ISBLANK('Liste produits finis'!B78),"",'Liste produits finis'!B78)</f>
        <v/>
      </c>
      <c r="C78" s="11"/>
      <c r="D78" s="7">
        <f ca="1">SUMIF('JOURNAL STOCKS'!$B$7:$E$199,'ETAT DES STOCKS'!A78,'JOURNAL STOCKS'!$D$7:$D$199)</f>
        <v>0</v>
      </c>
      <c r="E78" s="7">
        <f ca="1">SUMIF('JOURNAL STOCKS'!$B$7:$E$199,'ETAT DES STOCKS'!A78,'JOURNAL STOCKS'!$E$7:$E$199)</f>
        <v>0</v>
      </c>
      <c r="F78" s="8">
        <f t="shared" ca="1" si="2"/>
        <v>0</v>
      </c>
      <c r="G78" s="68"/>
      <c r="H78" s="54"/>
      <c r="I78" s="52">
        <f t="shared" ca="1" si="3"/>
        <v>0</v>
      </c>
      <c r="K78" s="23" t="str">
        <f ca="1">IF(F78&lt;'Liste produits finis'!C78,"ALERTE !","")</f>
        <v/>
      </c>
      <c r="L78" s="39" t="str">
        <f ca="1">IF(F78&gt;'Liste produits finis'!D78,"SUR-STOCK !","")</f>
        <v/>
      </c>
      <c r="M78" s="47">
        <f ca="1">IF(F78&lt;'Liste produits finis'!C78,IF(N78="OUI",(ROUNDUP('Liste produits finis'!C78-F78,0))/'Délais et conditionnement'!D78),0)</f>
        <v>0</v>
      </c>
      <c r="N78" s="61" t="s">
        <v>182</v>
      </c>
    </row>
    <row r="79" spans="1:14" x14ac:dyDescent="0.25">
      <c r="A79" s="45" t="str">
        <f>'Liste produits finis'!A79</f>
        <v>P0074</v>
      </c>
      <c r="B79" s="38" t="str">
        <f>IF(ISBLANK('Liste produits finis'!B79),"",'Liste produits finis'!B79)</f>
        <v/>
      </c>
      <c r="C79" s="11"/>
      <c r="D79" s="7">
        <f ca="1">SUMIF('JOURNAL STOCKS'!$B$7:$E$199,'ETAT DES STOCKS'!A79,'JOURNAL STOCKS'!$D$7:$D$199)</f>
        <v>0</v>
      </c>
      <c r="E79" s="7">
        <f ca="1">SUMIF('JOURNAL STOCKS'!$B$7:$E$199,'ETAT DES STOCKS'!A79,'JOURNAL STOCKS'!$E$7:$E$199)</f>
        <v>0</v>
      </c>
      <c r="F79" s="8">
        <f t="shared" ref="F79:F142" ca="1" si="4">C79+D79-E79</f>
        <v>0</v>
      </c>
      <c r="G79" s="68"/>
      <c r="H79" s="54"/>
      <c r="I79" s="52">
        <f t="shared" ca="1" si="3"/>
        <v>0</v>
      </c>
      <c r="K79" s="23" t="str">
        <f ca="1">IF(F79&lt;'Liste produits finis'!C79,"ALERTE !","")</f>
        <v/>
      </c>
      <c r="L79" s="39" t="str">
        <f ca="1">IF(F79&gt;'Liste produits finis'!D79,"SUR-STOCK !","")</f>
        <v/>
      </c>
      <c r="M79" s="47">
        <f ca="1">IF(F79&lt;'Liste produits finis'!C79,IF(N79="OUI",(ROUNDUP('Liste produits finis'!C79-F79,0))/'Délais et conditionnement'!D79),0)</f>
        <v>0</v>
      </c>
      <c r="N79" s="61" t="s">
        <v>182</v>
      </c>
    </row>
    <row r="80" spans="1:14" x14ac:dyDescent="0.25">
      <c r="A80" s="45" t="str">
        <f>'Liste produits finis'!A80</f>
        <v>P0075</v>
      </c>
      <c r="B80" s="38" t="str">
        <f>IF(ISBLANK('Liste produits finis'!B80),"",'Liste produits finis'!B80)</f>
        <v/>
      </c>
      <c r="C80" s="11"/>
      <c r="D80" s="7">
        <f ca="1">SUMIF('JOURNAL STOCKS'!$B$7:$E$199,'ETAT DES STOCKS'!A80,'JOURNAL STOCKS'!$D$7:$D$199)</f>
        <v>0</v>
      </c>
      <c r="E80" s="7">
        <f ca="1">SUMIF('JOURNAL STOCKS'!$B$7:$E$199,'ETAT DES STOCKS'!A80,'JOURNAL STOCKS'!$E$7:$E$199)</f>
        <v>0</v>
      </c>
      <c r="F80" s="8">
        <f t="shared" ca="1" si="4"/>
        <v>0</v>
      </c>
      <c r="G80" s="68"/>
      <c r="H80" s="54"/>
      <c r="I80" s="52">
        <f t="shared" ca="1" si="3"/>
        <v>0</v>
      </c>
      <c r="K80" s="23" t="str">
        <f ca="1">IF(F80&lt;'Liste produits finis'!C80,"ALERTE !","")</f>
        <v/>
      </c>
      <c r="L80" s="39" t="str">
        <f ca="1">IF(F80&gt;'Liste produits finis'!D80,"SUR-STOCK !","")</f>
        <v/>
      </c>
      <c r="M80" s="47">
        <f ca="1">IF(F80&lt;'Liste produits finis'!C80,IF(N80="OUI",(ROUNDUP('Liste produits finis'!C80-F80,0))/'Délais et conditionnement'!D80),0)</f>
        <v>0</v>
      </c>
      <c r="N80" s="61" t="s">
        <v>182</v>
      </c>
    </row>
    <row r="81" spans="1:14" x14ac:dyDescent="0.25">
      <c r="A81" s="45" t="str">
        <f>'Liste produits finis'!A81</f>
        <v>P0076</v>
      </c>
      <c r="B81" s="38" t="str">
        <f>IF(ISBLANK('Liste produits finis'!B81),"",'Liste produits finis'!B81)</f>
        <v/>
      </c>
      <c r="C81" s="11"/>
      <c r="D81" s="7">
        <f ca="1">SUMIF('JOURNAL STOCKS'!$B$7:$E$199,'ETAT DES STOCKS'!A81,'JOURNAL STOCKS'!$D$7:$D$199)</f>
        <v>0</v>
      </c>
      <c r="E81" s="7">
        <f ca="1">SUMIF('JOURNAL STOCKS'!$B$7:$E$199,'ETAT DES STOCKS'!A81,'JOURNAL STOCKS'!$E$7:$E$199)</f>
        <v>0</v>
      </c>
      <c r="F81" s="8">
        <f t="shared" ca="1" si="4"/>
        <v>0</v>
      </c>
      <c r="G81" s="68"/>
      <c r="H81" s="54"/>
      <c r="I81" s="52">
        <f t="shared" ca="1" si="3"/>
        <v>0</v>
      </c>
      <c r="K81" s="23" t="str">
        <f ca="1">IF(F81&lt;'Liste produits finis'!C81,"ALERTE !","")</f>
        <v/>
      </c>
      <c r="L81" s="39" t="str">
        <f ca="1">IF(F81&gt;'Liste produits finis'!D81,"SUR-STOCK !","")</f>
        <v/>
      </c>
      <c r="M81" s="47">
        <f ca="1">IF(F81&lt;'Liste produits finis'!C81,IF(N81="OUI",(ROUNDUP('Liste produits finis'!C81-F81,0))/'Délais et conditionnement'!D81),0)</f>
        <v>0</v>
      </c>
      <c r="N81" s="61" t="s">
        <v>182</v>
      </c>
    </row>
    <row r="82" spans="1:14" x14ac:dyDescent="0.25">
      <c r="A82" s="45" t="str">
        <f>'Liste produits finis'!A82</f>
        <v>P0077</v>
      </c>
      <c r="B82" s="38" t="str">
        <f>IF(ISBLANK('Liste produits finis'!B82),"",'Liste produits finis'!B82)</f>
        <v/>
      </c>
      <c r="C82" s="11"/>
      <c r="D82" s="7">
        <f ca="1">SUMIF('JOURNAL STOCKS'!$B$7:$E$199,'ETAT DES STOCKS'!A82,'JOURNAL STOCKS'!$D$7:$D$199)</f>
        <v>0</v>
      </c>
      <c r="E82" s="7">
        <f ca="1">SUMIF('JOURNAL STOCKS'!$B$7:$E$199,'ETAT DES STOCKS'!A82,'JOURNAL STOCKS'!$E$7:$E$199)</f>
        <v>0</v>
      </c>
      <c r="F82" s="8">
        <f t="shared" ca="1" si="4"/>
        <v>0</v>
      </c>
      <c r="G82" s="68"/>
      <c r="H82" s="54"/>
      <c r="I82" s="52">
        <f t="shared" ca="1" si="3"/>
        <v>0</v>
      </c>
      <c r="K82" s="23" t="str">
        <f ca="1">IF(F82&lt;'Liste produits finis'!C82,"ALERTE !","")</f>
        <v/>
      </c>
      <c r="L82" s="39" t="str">
        <f ca="1">IF(F82&gt;'Liste produits finis'!D82,"SUR-STOCK !","")</f>
        <v/>
      </c>
      <c r="M82" s="47">
        <f ca="1">IF(F82&lt;'Liste produits finis'!C82,IF(N82="OUI",(ROUNDUP('Liste produits finis'!C82-F82,0))/'Délais et conditionnement'!D82),0)</f>
        <v>0</v>
      </c>
      <c r="N82" s="61" t="s">
        <v>182</v>
      </c>
    </row>
    <row r="83" spans="1:14" x14ac:dyDescent="0.25">
      <c r="A83" s="45" t="str">
        <f>'Liste produits finis'!A83</f>
        <v>P0078</v>
      </c>
      <c r="B83" s="38" t="str">
        <f>IF(ISBLANK('Liste produits finis'!B83),"",'Liste produits finis'!B83)</f>
        <v/>
      </c>
      <c r="C83" s="11"/>
      <c r="D83" s="7">
        <f ca="1">SUMIF('JOURNAL STOCKS'!$B$7:$E$199,'ETAT DES STOCKS'!A83,'JOURNAL STOCKS'!$D$7:$D$199)</f>
        <v>0</v>
      </c>
      <c r="E83" s="7">
        <f ca="1">SUMIF('JOURNAL STOCKS'!$B$7:$E$199,'ETAT DES STOCKS'!A83,'JOURNAL STOCKS'!$E$7:$E$199)</f>
        <v>0</v>
      </c>
      <c r="F83" s="8">
        <f t="shared" ca="1" si="4"/>
        <v>0</v>
      </c>
      <c r="G83" s="68"/>
      <c r="H83" s="54"/>
      <c r="I83" s="52">
        <f t="shared" ca="1" si="3"/>
        <v>0</v>
      </c>
      <c r="K83" s="23" t="str">
        <f ca="1">IF(F83&lt;'Liste produits finis'!C83,"ALERTE !","")</f>
        <v/>
      </c>
      <c r="L83" s="39" t="str">
        <f ca="1">IF(F83&gt;'Liste produits finis'!D83,"SUR-STOCK !","")</f>
        <v/>
      </c>
      <c r="M83" s="47">
        <f ca="1">IF(F83&lt;'Liste produits finis'!C83,IF(N83="OUI",(ROUNDUP('Liste produits finis'!C83-F83,0))/'Délais et conditionnement'!D83),0)</f>
        <v>0</v>
      </c>
      <c r="N83" s="61" t="s">
        <v>182</v>
      </c>
    </row>
    <row r="84" spans="1:14" x14ac:dyDescent="0.25">
      <c r="A84" s="45" t="str">
        <f>'Liste produits finis'!A84</f>
        <v>P0079</v>
      </c>
      <c r="B84" s="38" t="str">
        <f>IF(ISBLANK('Liste produits finis'!B84),"",'Liste produits finis'!B84)</f>
        <v/>
      </c>
      <c r="C84" s="11"/>
      <c r="D84" s="7">
        <f ca="1">SUMIF('JOURNAL STOCKS'!$B$7:$E$199,'ETAT DES STOCKS'!A84,'JOURNAL STOCKS'!$D$7:$D$199)</f>
        <v>0</v>
      </c>
      <c r="E84" s="7">
        <f ca="1">SUMIF('JOURNAL STOCKS'!$B$7:$E$199,'ETAT DES STOCKS'!A84,'JOURNAL STOCKS'!$E$7:$E$199)</f>
        <v>0</v>
      </c>
      <c r="F84" s="8">
        <f t="shared" ca="1" si="4"/>
        <v>0</v>
      </c>
      <c r="G84" s="68"/>
      <c r="H84" s="54"/>
      <c r="I84" s="52">
        <f t="shared" ca="1" si="3"/>
        <v>0</v>
      </c>
      <c r="K84" s="23" t="str">
        <f ca="1">IF(F84&lt;'Liste produits finis'!C84,"ALERTE !","")</f>
        <v/>
      </c>
      <c r="L84" s="39" t="str">
        <f ca="1">IF(F84&gt;'Liste produits finis'!D84,"SUR-STOCK !","")</f>
        <v/>
      </c>
      <c r="M84" s="47">
        <f ca="1">IF(F84&lt;'Liste produits finis'!C84,IF(N84="OUI",(ROUNDUP('Liste produits finis'!C84-F84,0))/'Délais et conditionnement'!D84),0)</f>
        <v>0</v>
      </c>
      <c r="N84" s="61" t="s">
        <v>182</v>
      </c>
    </row>
    <row r="85" spans="1:14" x14ac:dyDescent="0.25">
      <c r="A85" s="45" t="str">
        <f>'Liste produits finis'!A85</f>
        <v>P0080</v>
      </c>
      <c r="B85" s="38" t="str">
        <f>IF(ISBLANK('Liste produits finis'!B85),"",'Liste produits finis'!B85)</f>
        <v/>
      </c>
      <c r="C85" s="11"/>
      <c r="D85" s="7">
        <f ca="1">SUMIF('JOURNAL STOCKS'!$B$7:$E$199,'ETAT DES STOCKS'!A85,'JOURNAL STOCKS'!$D$7:$D$199)</f>
        <v>0</v>
      </c>
      <c r="E85" s="7">
        <f ca="1">SUMIF('JOURNAL STOCKS'!$B$7:$E$199,'ETAT DES STOCKS'!A85,'JOURNAL STOCKS'!$E$7:$E$199)</f>
        <v>0</v>
      </c>
      <c r="F85" s="8">
        <f t="shared" ca="1" si="4"/>
        <v>0</v>
      </c>
      <c r="G85" s="68"/>
      <c r="H85" s="54"/>
      <c r="I85" s="52">
        <f t="shared" ca="1" si="3"/>
        <v>0</v>
      </c>
      <c r="K85" s="23" t="str">
        <f ca="1">IF(F85&lt;'Liste produits finis'!C85,"ALERTE !","")</f>
        <v/>
      </c>
      <c r="L85" s="39" t="str">
        <f ca="1">IF(F85&gt;'Liste produits finis'!D85,"SUR-STOCK !","")</f>
        <v/>
      </c>
      <c r="M85" s="47">
        <f ca="1">IF(F85&lt;'Liste produits finis'!C85,IF(N85="OUI",(ROUNDUP('Liste produits finis'!C85-F85,0))/'Délais et conditionnement'!D85),0)</f>
        <v>0</v>
      </c>
      <c r="N85" s="61" t="s">
        <v>182</v>
      </c>
    </row>
    <row r="86" spans="1:14" x14ac:dyDescent="0.25">
      <c r="A86" s="45" t="str">
        <f>'Liste produits finis'!A86</f>
        <v>P0081</v>
      </c>
      <c r="B86" s="38" t="str">
        <f>IF(ISBLANK('Liste produits finis'!B86),"",'Liste produits finis'!B86)</f>
        <v/>
      </c>
      <c r="C86" s="11"/>
      <c r="D86" s="7">
        <f ca="1">SUMIF('JOURNAL STOCKS'!$B$7:$E$199,'ETAT DES STOCKS'!A86,'JOURNAL STOCKS'!$D$7:$D$199)</f>
        <v>0</v>
      </c>
      <c r="E86" s="7">
        <f ca="1">SUMIF('JOURNAL STOCKS'!$B$7:$E$199,'ETAT DES STOCKS'!A86,'JOURNAL STOCKS'!$E$7:$E$199)</f>
        <v>0</v>
      </c>
      <c r="F86" s="8">
        <f t="shared" ca="1" si="4"/>
        <v>0</v>
      </c>
      <c r="G86" s="68"/>
      <c r="H86" s="54"/>
      <c r="I86" s="52">
        <f t="shared" ca="1" si="3"/>
        <v>0</v>
      </c>
      <c r="K86" s="23" t="str">
        <f ca="1">IF(F86&lt;'Liste produits finis'!C86,"ALERTE !","")</f>
        <v/>
      </c>
      <c r="L86" s="39" t="str">
        <f ca="1">IF(F86&gt;'Liste produits finis'!D86,"SUR-STOCK !","")</f>
        <v/>
      </c>
      <c r="M86" s="47">
        <f ca="1">IF(F86&lt;'Liste produits finis'!C86,IF(N86="OUI",(ROUNDUP('Liste produits finis'!C86-F86,0))/'Délais et conditionnement'!D86),0)</f>
        <v>0</v>
      </c>
      <c r="N86" s="61" t="s">
        <v>182</v>
      </c>
    </row>
    <row r="87" spans="1:14" x14ac:dyDescent="0.25">
      <c r="A87" s="45" t="str">
        <f>'Liste produits finis'!A87</f>
        <v>P0082</v>
      </c>
      <c r="B87" s="38" t="str">
        <f>IF(ISBLANK('Liste produits finis'!B87),"",'Liste produits finis'!B87)</f>
        <v/>
      </c>
      <c r="C87" s="11"/>
      <c r="D87" s="7">
        <f ca="1">SUMIF('JOURNAL STOCKS'!$B$7:$E$199,'ETAT DES STOCKS'!A87,'JOURNAL STOCKS'!$D$7:$D$199)</f>
        <v>0</v>
      </c>
      <c r="E87" s="7">
        <f ca="1">SUMIF('JOURNAL STOCKS'!$B$7:$E$199,'ETAT DES STOCKS'!A87,'JOURNAL STOCKS'!$E$7:$E$199)</f>
        <v>0</v>
      </c>
      <c r="F87" s="8">
        <f t="shared" ca="1" si="4"/>
        <v>0</v>
      </c>
      <c r="G87" s="68"/>
      <c r="H87" s="54"/>
      <c r="I87" s="52">
        <f t="shared" ca="1" si="3"/>
        <v>0</v>
      </c>
      <c r="K87" s="23" t="str">
        <f ca="1">IF(F87&lt;'Liste produits finis'!C87,"ALERTE !","")</f>
        <v/>
      </c>
      <c r="L87" s="39" t="str">
        <f ca="1">IF(F87&gt;'Liste produits finis'!D87,"SUR-STOCK !","")</f>
        <v/>
      </c>
      <c r="M87" s="47">
        <f ca="1">IF(F87&lt;'Liste produits finis'!C87,IF(N87="OUI",(ROUNDUP('Liste produits finis'!C87-F87,0))/'Délais et conditionnement'!D87),0)</f>
        <v>0</v>
      </c>
      <c r="N87" s="61" t="s">
        <v>182</v>
      </c>
    </row>
    <row r="88" spans="1:14" x14ac:dyDescent="0.25">
      <c r="A88" s="45" t="str">
        <f>'Liste produits finis'!A88</f>
        <v>P0083</v>
      </c>
      <c r="B88" s="38" t="str">
        <f>IF(ISBLANK('Liste produits finis'!B88),"",'Liste produits finis'!B88)</f>
        <v/>
      </c>
      <c r="C88" s="11"/>
      <c r="D88" s="7">
        <f ca="1">SUMIF('JOURNAL STOCKS'!$B$7:$E$199,'ETAT DES STOCKS'!A88,'JOURNAL STOCKS'!$D$7:$D$199)</f>
        <v>0</v>
      </c>
      <c r="E88" s="7">
        <f ca="1">SUMIF('JOURNAL STOCKS'!$B$7:$E$199,'ETAT DES STOCKS'!A88,'JOURNAL STOCKS'!$E$7:$E$199)</f>
        <v>0</v>
      </c>
      <c r="F88" s="8">
        <f t="shared" ca="1" si="4"/>
        <v>0</v>
      </c>
      <c r="G88" s="68"/>
      <c r="H88" s="54"/>
      <c r="I88" s="52">
        <f t="shared" ca="1" si="3"/>
        <v>0</v>
      </c>
      <c r="K88" s="23" t="str">
        <f ca="1">IF(F88&lt;'Liste produits finis'!C88,"ALERTE !","")</f>
        <v/>
      </c>
      <c r="L88" s="39" t="str">
        <f ca="1">IF(F88&gt;'Liste produits finis'!D88,"SUR-STOCK !","")</f>
        <v/>
      </c>
      <c r="M88" s="47">
        <f ca="1">IF(F88&lt;'Liste produits finis'!C88,IF(N88="OUI",(ROUNDUP('Liste produits finis'!C88-F88,0))/'Délais et conditionnement'!D88),0)</f>
        <v>0</v>
      </c>
      <c r="N88" s="61" t="s">
        <v>182</v>
      </c>
    </row>
    <row r="89" spans="1:14" x14ac:dyDescent="0.25">
      <c r="A89" s="45" t="str">
        <f>'Liste produits finis'!A89</f>
        <v>P0084</v>
      </c>
      <c r="B89" s="38" t="str">
        <f>IF(ISBLANK('Liste produits finis'!B89),"",'Liste produits finis'!B89)</f>
        <v/>
      </c>
      <c r="C89" s="11"/>
      <c r="D89" s="7">
        <f ca="1">SUMIF('JOURNAL STOCKS'!$B$7:$E$199,'ETAT DES STOCKS'!A89,'JOURNAL STOCKS'!$D$7:$D$199)</f>
        <v>0</v>
      </c>
      <c r="E89" s="7">
        <f ca="1">SUMIF('JOURNAL STOCKS'!$B$7:$E$199,'ETAT DES STOCKS'!A89,'JOURNAL STOCKS'!$E$7:$E$199)</f>
        <v>0</v>
      </c>
      <c r="F89" s="8">
        <f t="shared" ca="1" si="4"/>
        <v>0</v>
      </c>
      <c r="G89" s="68"/>
      <c r="H89" s="54"/>
      <c r="I89" s="52">
        <f t="shared" ca="1" si="3"/>
        <v>0</v>
      </c>
      <c r="K89" s="23" t="str">
        <f ca="1">IF(F89&lt;'Liste produits finis'!C89,"ALERTE !","")</f>
        <v/>
      </c>
      <c r="L89" s="39" t="str">
        <f ca="1">IF(F89&gt;'Liste produits finis'!D89,"SUR-STOCK !","")</f>
        <v/>
      </c>
      <c r="M89" s="47">
        <f ca="1">IF(F89&lt;'Liste produits finis'!C89,IF(N89="OUI",(ROUNDUP('Liste produits finis'!C89-F89,0))/'Délais et conditionnement'!D89),0)</f>
        <v>0</v>
      </c>
      <c r="N89" s="61" t="s">
        <v>182</v>
      </c>
    </row>
    <row r="90" spans="1:14" x14ac:dyDescent="0.25">
      <c r="A90" s="45" t="str">
        <f>'Liste produits finis'!A90</f>
        <v>P0085</v>
      </c>
      <c r="B90" s="38" t="str">
        <f>IF(ISBLANK('Liste produits finis'!B90),"",'Liste produits finis'!B90)</f>
        <v/>
      </c>
      <c r="C90" s="11"/>
      <c r="D90" s="7">
        <f ca="1">SUMIF('JOURNAL STOCKS'!$B$7:$E$199,'ETAT DES STOCKS'!A90,'JOURNAL STOCKS'!$D$7:$D$199)</f>
        <v>0</v>
      </c>
      <c r="E90" s="7">
        <f ca="1">SUMIF('JOURNAL STOCKS'!$B$7:$E$199,'ETAT DES STOCKS'!A90,'JOURNAL STOCKS'!$E$7:$E$199)</f>
        <v>0</v>
      </c>
      <c r="F90" s="8">
        <f t="shared" ca="1" si="4"/>
        <v>0</v>
      </c>
      <c r="G90" s="68"/>
      <c r="H90" s="54"/>
      <c r="I90" s="52">
        <f t="shared" ca="1" si="3"/>
        <v>0</v>
      </c>
      <c r="K90" s="23" t="str">
        <f ca="1">IF(F90&lt;'Liste produits finis'!C90,"ALERTE !","")</f>
        <v/>
      </c>
      <c r="L90" s="39" t="str">
        <f ca="1">IF(F90&gt;'Liste produits finis'!D90,"SUR-STOCK !","")</f>
        <v/>
      </c>
      <c r="M90" s="47">
        <f ca="1">IF(F90&lt;'Liste produits finis'!C90,IF(N90="OUI",(ROUNDUP('Liste produits finis'!C90-F90,0))/'Délais et conditionnement'!D90),0)</f>
        <v>0</v>
      </c>
      <c r="N90" s="61" t="s">
        <v>182</v>
      </c>
    </row>
    <row r="91" spans="1:14" x14ac:dyDescent="0.25">
      <c r="A91" s="45" t="str">
        <f>'Liste produits finis'!A91</f>
        <v>P0086</v>
      </c>
      <c r="B91" s="38" t="str">
        <f>IF(ISBLANK('Liste produits finis'!B91),"",'Liste produits finis'!B91)</f>
        <v/>
      </c>
      <c r="C91" s="11"/>
      <c r="D91" s="7">
        <f ca="1">SUMIF('JOURNAL STOCKS'!$B$7:$E$199,'ETAT DES STOCKS'!A91,'JOURNAL STOCKS'!$D$7:$D$199)</f>
        <v>0</v>
      </c>
      <c r="E91" s="7">
        <f ca="1">SUMIF('JOURNAL STOCKS'!$B$7:$E$199,'ETAT DES STOCKS'!A91,'JOURNAL STOCKS'!$E$7:$E$199)</f>
        <v>0</v>
      </c>
      <c r="F91" s="8">
        <f t="shared" ca="1" si="4"/>
        <v>0</v>
      </c>
      <c r="G91" s="68"/>
      <c r="H91" s="54"/>
      <c r="I91" s="52">
        <f t="shared" ca="1" si="3"/>
        <v>0</v>
      </c>
      <c r="K91" s="23" t="str">
        <f ca="1">IF(F91&lt;'Liste produits finis'!C91,"ALERTE !","")</f>
        <v/>
      </c>
      <c r="L91" s="39" t="str">
        <f ca="1">IF(F91&gt;'Liste produits finis'!D91,"SUR-STOCK !","")</f>
        <v/>
      </c>
      <c r="M91" s="47">
        <f ca="1">IF(F91&lt;'Liste produits finis'!C91,IF(N91="OUI",(ROUNDUP('Liste produits finis'!C91-F91,0))/'Délais et conditionnement'!D91),0)</f>
        <v>0</v>
      </c>
      <c r="N91" s="61" t="s">
        <v>182</v>
      </c>
    </row>
    <row r="92" spans="1:14" x14ac:dyDescent="0.25">
      <c r="A92" s="45" t="str">
        <f>'Liste produits finis'!A92</f>
        <v>P0087</v>
      </c>
      <c r="B92" s="38" t="str">
        <f>IF(ISBLANK('Liste produits finis'!B92),"",'Liste produits finis'!B92)</f>
        <v/>
      </c>
      <c r="C92" s="11"/>
      <c r="D92" s="7">
        <f ca="1">SUMIF('JOURNAL STOCKS'!$B$7:$E$199,'ETAT DES STOCKS'!A92,'JOURNAL STOCKS'!$D$7:$D$199)</f>
        <v>0</v>
      </c>
      <c r="E92" s="7">
        <f ca="1">SUMIF('JOURNAL STOCKS'!$B$7:$E$199,'ETAT DES STOCKS'!A92,'JOURNAL STOCKS'!$E$7:$E$199)</f>
        <v>0</v>
      </c>
      <c r="F92" s="8">
        <f t="shared" ca="1" si="4"/>
        <v>0</v>
      </c>
      <c r="G92" s="68"/>
      <c r="H92" s="54"/>
      <c r="I92" s="52">
        <f t="shared" ca="1" si="3"/>
        <v>0</v>
      </c>
      <c r="K92" s="23" t="str">
        <f ca="1">IF(F92&lt;'Liste produits finis'!C92,"ALERTE !","")</f>
        <v/>
      </c>
      <c r="L92" s="39" t="str">
        <f ca="1">IF(F92&gt;'Liste produits finis'!D92,"SUR-STOCK !","")</f>
        <v/>
      </c>
      <c r="M92" s="47">
        <f ca="1">IF(F92&lt;'Liste produits finis'!C92,IF(N92="OUI",(ROUNDUP('Liste produits finis'!C92-F92,0))/'Délais et conditionnement'!D92),0)</f>
        <v>0</v>
      </c>
      <c r="N92" s="61" t="s">
        <v>182</v>
      </c>
    </row>
    <row r="93" spans="1:14" x14ac:dyDescent="0.25">
      <c r="A93" s="45" t="str">
        <f>'Liste produits finis'!A93</f>
        <v>P0088</v>
      </c>
      <c r="B93" s="38" t="str">
        <f>IF(ISBLANK('Liste produits finis'!B93),"",'Liste produits finis'!B93)</f>
        <v/>
      </c>
      <c r="C93" s="11"/>
      <c r="D93" s="7">
        <f ca="1">SUMIF('JOURNAL STOCKS'!$B$7:$E$199,'ETAT DES STOCKS'!A93,'JOURNAL STOCKS'!$D$7:$D$199)</f>
        <v>0</v>
      </c>
      <c r="E93" s="7">
        <f ca="1">SUMIF('JOURNAL STOCKS'!$B$7:$E$199,'ETAT DES STOCKS'!A93,'JOURNAL STOCKS'!$E$7:$E$199)</f>
        <v>0</v>
      </c>
      <c r="F93" s="8">
        <f t="shared" ca="1" si="4"/>
        <v>0</v>
      </c>
      <c r="G93" s="68"/>
      <c r="H93" s="54"/>
      <c r="I93" s="52">
        <f t="shared" ca="1" si="3"/>
        <v>0</v>
      </c>
      <c r="K93" s="23" t="str">
        <f ca="1">IF(F93&lt;'Liste produits finis'!C93,"ALERTE !","")</f>
        <v/>
      </c>
      <c r="L93" s="39" t="str">
        <f ca="1">IF(F93&gt;'Liste produits finis'!D93,"SUR-STOCK !","")</f>
        <v/>
      </c>
      <c r="M93" s="47">
        <f ca="1">IF(F93&lt;'Liste produits finis'!C93,IF(N93="OUI",(ROUNDUP('Liste produits finis'!C93-F93,0))/'Délais et conditionnement'!D93),0)</f>
        <v>0</v>
      </c>
      <c r="N93" s="61" t="s">
        <v>182</v>
      </c>
    </row>
    <row r="94" spans="1:14" x14ac:dyDescent="0.25">
      <c r="A94" s="45" t="str">
        <f>'Liste produits finis'!A94</f>
        <v>P0089</v>
      </c>
      <c r="B94" s="38" t="str">
        <f>IF(ISBLANK('Liste produits finis'!B94),"",'Liste produits finis'!B94)</f>
        <v/>
      </c>
      <c r="C94" s="11"/>
      <c r="D94" s="7">
        <f ca="1">SUMIF('JOURNAL STOCKS'!$B$7:$E$199,'ETAT DES STOCKS'!A94,'JOURNAL STOCKS'!$D$7:$D$199)</f>
        <v>0</v>
      </c>
      <c r="E94" s="7">
        <f ca="1">SUMIF('JOURNAL STOCKS'!$B$7:$E$199,'ETAT DES STOCKS'!A94,'JOURNAL STOCKS'!$E$7:$E$199)</f>
        <v>0</v>
      </c>
      <c r="F94" s="8">
        <f t="shared" ca="1" si="4"/>
        <v>0</v>
      </c>
      <c r="G94" s="68"/>
      <c r="H94" s="54"/>
      <c r="I94" s="52">
        <f t="shared" ca="1" si="3"/>
        <v>0</v>
      </c>
      <c r="K94" s="23" t="str">
        <f ca="1">IF(F94&lt;'Liste produits finis'!C94,"ALERTE !","")</f>
        <v/>
      </c>
      <c r="L94" s="39" t="str">
        <f ca="1">IF(F94&gt;'Liste produits finis'!D94,"SUR-STOCK !","")</f>
        <v/>
      </c>
      <c r="M94" s="47">
        <f ca="1">IF(F94&lt;'Liste produits finis'!C94,IF(N94="OUI",(ROUNDUP('Liste produits finis'!C94-F94,0))/'Délais et conditionnement'!D94),0)</f>
        <v>0</v>
      </c>
      <c r="N94" s="61" t="s">
        <v>182</v>
      </c>
    </row>
    <row r="95" spans="1:14" x14ac:dyDescent="0.25">
      <c r="A95" s="45" t="str">
        <f>'Liste produits finis'!A95</f>
        <v>P0090</v>
      </c>
      <c r="B95" s="38" t="str">
        <f>IF(ISBLANK('Liste produits finis'!B95),"",'Liste produits finis'!B95)</f>
        <v/>
      </c>
      <c r="C95" s="11"/>
      <c r="D95" s="7">
        <f ca="1">SUMIF('JOURNAL STOCKS'!$B$7:$E$199,'ETAT DES STOCKS'!A95,'JOURNAL STOCKS'!$D$7:$D$199)</f>
        <v>0</v>
      </c>
      <c r="E95" s="7">
        <f ca="1">SUMIF('JOURNAL STOCKS'!$B$7:$E$199,'ETAT DES STOCKS'!A95,'JOURNAL STOCKS'!$E$7:$E$199)</f>
        <v>0</v>
      </c>
      <c r="F95" s="8">
        <f t="shared" ca="1" si="4"/>
        <v>0</v>
      </c>
      <c r="G95" s="68"/>
      <c r="H95" s="54"/>
      <c r="I95" s="52">
        <f t="shared" ca="1" si="3"/>
        <v>0</v>
      </c>
      <c r="K95" s="23" t="str">
        <f ca="1">IF(F95&lt;'Liste produits finis'!C95,"ALERTE !","")</f>
        <v/>
      </c>
      <c r="L95" s="39" t="str">
        <f ca="1">IF(F95&gt;'Liste produits finis'!D95,"SUR-STOCK !","")</f>
        <v/>
      </c>
      <c r="M95" s="47">
        <f ca="1">IF(F95&lt;'Liste produits finis'!C95,IF(N95="OUI",(ROUNDUP('Liste produits finis'!C95-F95,0))/'Délais et conditionnement'!D95),0)</f>
        <v>0</v>
      </c>
      <c r="N95" s="61" t="s">
        <v>182</v>
      </c>
    </row>
    <row r="96" spans="1:14" x14ac:dyDescent="0.25">
      <c r="A96" s="45" t="str">
        <f>'Liste produits finis'!A96</f>
        <v>P0091</v>
      </c>
      <c r="B96" s="38" t="str">
        <f>IF(ISBLANK('Liste produits finis'!B96),"",'Liste produits finis'!B96)</f>
        <v/>
      </c>
      <c r="C96" s="11"/>
      <c r="D96" s="7">
        <f ca="1">SUMIF('JOURNAL STOCKS'!$B$7:$E$199,'ETAT DES STOCKS'!A96,'JOURNAL STOCKS'!$D$7:$D$199)</f>
        <v>0</v>
      </c>
      <c r="E96" s="7">
        <f ca="1">SUMIF('JOURNAL STOCKS'!$B$7:$E$199,'ETAT DES STOCKS'!A96,'JOURNAL STOCKS'!$E$7:$E$199)</f>
        <v>0</v>
      </c>
      <c r="F96" s="8">
        <f t="shared" ca="1" si="4"/>
        <v>0</v>
      </c>
      <c r="G96" s="68"/>
      <c r="H96" s="54"/>
      <c r="I96" s="52">
        <f t="shared" ca="1" si="3"/>
        <v>0</v>
      </c>
      <c r="K96" s="23" t="str">
        <f ca="1">IF(F96&lt;'Liste produits finis'!C96,"ALERTE !","")</f>
        <v/>
      </c>
      <c r="L96" s="39" t="str">
        <f ca="1">IF(F96&gt;'Liste produits finis'!D96,"SUR-STOCK !","")</f>
        <v/>
      </c>
      <c r="M96" s="47">
        <f ca="1">IF(F96&lt;'Liste produits finis'!C96,IF(N96="OUI",(ROUNDUP('Liste produits finis'!C96-F96,0))/'Délais et conditionnement'!D96),0)</f>
        <v>0</v>
      </c>
      <c r="N96" s="61" t="s">
        <v>182</v>
      </c>
    </row>
    <row r="97" spans="1:14" x14ac:dyDescent="0.25">
      <c r="A97" s="45" t="str">
        <f>'Liste produits finis'!A97</f>
        <v>P0092</v>
      </c>
      <c r="B97" s="38" t="str">
        <f>IF(ISBLANK('Liste produits finis'!B97),"",'Liste produits finis'!B97)</f>
        <v/>
      </c>
      <c r="C97" s="11"/>
      <c r="D97" s="7">
        <f ca="1">SUMIF('JOURNAL STOCKS'!$B$7:$E$199,'ETAT DES STOCKS'!A97,'JOURNAL STOCKS'!$D$7:$D$199)</f>
        <v>0</v>
      </c>
      <c r="E97" s="7">
        <f ca="1">SUMIF('JOURNAL STOCKS'!$B$7:$E$199,'ETAT DES STOCKS'!A97,'JOURNAL STOCKS'!$E$7:$E$199)</f>
        <v>0</v>
      </c>
      <c r="F97" s="8">
        <f t="shared" ca="1" si="4"/>
        <v>0</v>
      </c>
      <c r="G97" s="68"/>
      <c r="H97" s="54"/>
      <c r="I97" s="52">
        <f t="shared" ca="1" si="3"/>
        <v>0</v>
      </c>
      <c r="K97" s="23" t="str">
        <f ca="1">IF(F97&lt;'Liste produits finis'!C97,"ALERTE !","")</f>
        <v/>
      </c>
      <c r="L97" s="39" t="str">
        <f ca="1">IF(F97&gt;'Liste produits finis'!D97,"SUR-STOCK !","")</f>
        <v/>
      </c>
      <c r="M97" s="47">
        <f ca="1">IF(F97&lt;'Liste produits finis'!C97,IF(N97="OUI",(ROUNDUP('Liste produits finis'!C97-F97,0))/'Délais et conditionnement'!D97),0)</f>
        <v>0</v>
      </c>
      <c r="N97" s="61" t="s">
        <v>182</v>
      </c>
    </row>
    <row r="98" spans="1:14" x14ac:dyDescent="0.25">
      <c r="A98" s="45" t="str">
        <f>'Liste produits finis'!A98</f>
        <v>P0093</v>
      </c>
      <c r="B98" s="38" t="str">
        <f>IF(ISBLANK('Liste produits finis'!B98),"",'Liste produits finis'!B98)</f>
        <v/>
      </c>
      <c r="C98" s="11"/>
      <c r="D98" s="7">
        <f ca="1">SUMIF('JOURNAL STOCKS'!$B$7:$E$199,'ETAT DES STOCKS'!A98,'JOURNAL STOCKS'!$D$7:$D$199)</f>
        <v>0</v>
      </c>
      <c r="E98" s="7">
        <f ca="1">SUMIF('JOURNAL STOCKS'!$B$7:$E$199,'ETAT DES STOCKS'!A98,'JOURNAL STOCKS'!$E$7:$E$199)</f>
        <v>0</v>
      </c>
      <c r="F98" s="8">
        <f t="shared" ca="1" si="4"/>
        <v>0</v>
      </c>
      <c r="G98" s="68"/>
      <c r="H98" s="54"/>
      <c r="I98" s="52">
        <f t="shared" ca="1" si="3"/>
        <v>0</v>
      </c>
      <c r="K98" s="23" t="str">
        <f ca="1">IF(F98&lt;'Liste produits finis'!C98,"ALERTE !","")</f>
        <v/>
      </c>
      <c r="L98" s="39" t="str">
        <f ca="1">IF(F98&gt;'Liste produits finis'!D98,"SUR-STOCK !","")</f>
        <v/>
      </c>
      <c r="M98" s="47">
        <f ca="1">IF(F98&lt;'Liste produits finis'!C98,IF(N98="OUI",(ROUNDUP('Liste produits finis'!C98-F98,0))/'Délais et conditionnement'!D98),0)</f>
        <v>0</v>
      </c>
      <c r="N98" s="61" t="s">
        <v>182</v>
      </c>
    </row>
    <row r="99" spans="1:14" x14ac:dyDescent="0.25">
      <c r="A99" s="45" t="str">
        <f>'Liste produits finis'!A99</f>
        <v>P0094</v>
      </c>
      <c r="B99" s="38" t="str">
        <f>IF(ISBLANK('Liste produits finis'!B99),"",'Liste produits finis'!B99)</f>
        <v/>
      </c>
      <c r="C99" s="11"/>
      <c r="D99" s="7">
        <f ca="1">SUMIF('JOURNAL STOCKS'!$B$7:$E$199,'ETAT DES STOCKS'!A99,'JOURNAL STOCKS'!$D$7:$D$199)</f>
        <v>0</v>
      </c>
      <c r="E99" s="7">
        <f ca="1">SUMIF('JOURNAL STOCKS'!$B$7:$E$199,'ETAT DES STOCKS'!A99,'JOURNAL STOCKS'!$E$7:$E$199)</f>
        <v>0</v>
      </c>
      <c r="F99" s="8">
        <f t="shared" ca="1" si="4"/>
        <v>0</v>
      </c>
      <c r="G99" s="68"/>
      <c r="H99" s="54"/>
      <c r="I99" s="52">
        <f t="shared" ca="1" si="3"/>
        <v>0</v>
      </c>
      <c r="K99" s="23" t="str">
        <f ca="1">IF(F99&lt;'Liste produits finis'!C99,"ALERTE !","")</f>
        <v/>
      </c>
      <c r="L99" s="39" t="str">
        <f ca="1">IF(F99&gt;'Liste produits finis'!D99,"SUR-STOCK !","")</f>
        <v/>
      </c>
      <c r="M99" s="47">
        <f ca="1">IF(F99&lt;'Liste produits finis'!C99,IF(N99="OUI",(ROUNDUP('Liste produits finis'!C99-F99,0))/'Délais et conditionnement'!D99),0)</f>
        <v>0</v>
      </c>
      <c r="N99" s="61" t="s">
        <v>182</v>
      </c>
    </row>
    <row r="100" spans="1:14" x14ac:dyDescent="0.25">
      <c r="A100" s="45" t="str">
        <f>'Liste produits finis'!A100</f>
        <v>P0095</v>
      </c>
      <c r="B100" s="38" t="str">
        <f>IF(ISBLANK('Liste produits finis'!B100),"",'Liste produits finis'!B100)</f>
        <v/>
      </c>
      <c r="C100" s="11"/>
      <c r="D100" s="7">
        <f ca="1">SUMIF('JOURNAL STOCKS'!$B$7:$E$199,'ETAT DES STOCKS'!A100,'JOURNAL STOCKS'!$D$7:$D$199)</f>
        <v>0</v>
      </c>
      <c r="E100" s="7">
        <f ca="1">SUMIF('JOURNAL STOCKS'!$B$7:$E$199,'ETAT DES STOCKS'!A100,'JOURNAL STOCKS'!$E$7:$E$199)</f>
        <v>0</v>
      </c>
      <c r="F100" s="8">
        <f t="shared" ca="1" si="4"/>
        <v>0</v>
      </c>
      <c r="G100" s="68"/>
      <c r="H100" s="54"/>
      <c r="I100" s="52">
        <f t="shared" ca="1" si="3"/>
        <v>0</v>
      </c>
      <c r="K100" s="23" t="str">
        <f ca="1">IF(F100&lt;'Liste produits finis'!C100,"ALERTE !","")</f>
        <v/>
      </c>
      <c r="L100" s="39" t="str">
        <f ca="1">IF(F100&gt;'Liste produits finis'!D100,"SUR-STOCK !","")</f>
        <v/>
      </c>
      <c r="M100" s="47">
        <f ca="1">IF(F100&lt;'Liste produits finis'!C100,IF(N100="OUI",(ROUNDUP('Liste produits finis'!C100-F100,0))/'Délais et conditionnement'!D100),0)</f>
        <v>0</v>
      </c>
      <c r="N100" s="61" t="s">
        <v>182</v>
      </c>
    </row>
    <row r="101" spans="1:14" x14ac:dyDescent="0.25">
      <c r="A101" s="45" t="str">
        <f>'Liste produits finis'!A101</f>
        <v>P0096</v>
      </c>
      <c r="B101" s="38" t="str">
        <f>IF(ISBLANK('Liste produits finis'!B101),"",'Liste produits finis'!B101)</f>
        <v/>
      </c>
      <c r="C101" s="11"/>
      <c r="D101" s="7">
        <f ca="1">SUMIF('JOURNAL STOCKS'!$B$7:$E$199,'ETAT DES STOCKS'!A101,'JOURNAL STOCKS'!$D$7:$D$199)</f>
        <v>0</v>
      </c>
      <c r="E101" s="7">
        <f ca="1">SUMIF('JOURNAL STOCKS'!$B$7:$E$199,'ETAT DES STOCKS'!A101,'JOURNAL STOCKS'!$E$7:$E$199)</f>
        <v>0</v>
      </c>
      <c r="F101" s="8">
        <f t="shared" ca="1" si="4"/>
        <v>0</v>
      </c>
      <c r="G101" s="68"/>
      <c r="H101" s="54"/>
      <c r="I101" s="52">
        <f t="shared" ca="1" si="3"/>
        <v>0</v>
      </c>
      <c r="K101" s="23" t="str">
        <f ca="1">IF(F101&lt;'Liste produits finis'!C101,"ALERTE !","")</f>
        <v/>
      </c>
      <c r="L101" s="39" t="str">
        <f ca="1">IF(F101&gt;'Liste produits finis'!D101,"SUR-STOCK !","")</f>
        <v/>
      </c>
      <c r="M101" s="47">
        <f ca="1">IF(F101&lt;'Liste produits finis'!C101,IF(N101="OUI",(ROUNDUP('Liste produits finis'!C101-F101,0))/'Délais et conditionnement'!D101),0)</f>
        <v>0</v>
      </c>
      <c r="N101" s="61" t="s">
        <v>182</v>
      </c>
    </row>
    <row r="102" spans="1:14" x14ac:dyDescent="0.25">
      <c r="A102" s="45" t="str">
        <f>'Liste produits finis'!A102</f>
        <v>P0097</v>
      </c>
      <c r="B102" s="38" t="str">
        <f>IF(ISBLANK('Liste produits finis'!B102),"",'Liste produits finis'!B102)</f>
        <v/>
      </c>
      <c r="C102" s="11"/>
      <c r="D102" s="7">
        <f ca="1">SUMIF('JOURNAL STOCKS'!$B$7:$E$199,'ETAT DES STOCKS'!A102,'JOURNAL STOCKS'!$D$7:$D$199)</f>
        <v>0</v>
      </c>
      <c r="E102" s="7">
        <f ca="1">SUMIF('JOURNAL STOCKS'!$B$7:$E$199,'ETAT DES STOCKS'!A102,'JOURNAL STOCKS'!$E$7:$E$199)</f>
        <v>0</v>
      </c>
      <c r="F102" s="8">
        <f t="shared" ca="1" si="4"/>
        <v>0</v>
      </c>
      <c r="G102" s="68"/>
      <c r="H102" s="54"/>
      <c r="I102" s="52">
        <f t="shared" ca="1" si="3"/>
        <v>0</v>
      </c>
      <c r="K102" s="23" t="str">
        <f ca="1">IF(F102&lt;'Liste produits finis'!C102,"ALERTE !","")</f>
        <v/>
      </c>
      <c r="L102" s="39" t="str">
        <f ca="1">IF(F102&gt;'Liste produits finis'!D102,"SUR-STOCK !","")</f>
        <v/>
      </c>
      <c r="M102" s="47">
        <f ca="1">IF(F102&lt;'Liste produits finis'!C102,IF(N102="OUI",(ROUNDUP('Liste produits finis'!C102-F102,0))/'Délais et conditionnement'!D102),0)</f>
        <v>0</v>
      </c>
      <c r="N102" s="61" t="s">
        <v>182</v>
      </c>
    </row>
    <row r="103" spans="1:14" x14ac:dyDescent="0.25">
      <c r="A103" s="45" t="str">
        <f>'Liste produits finis'!A103</f>
        <v>P0098</v>
      </c>
      <c r="B103" s="38" t="str">
        <f>IF(ISBLANK('Liste produits finis'!B103),"",'Liste produits finis'!B103)</f>
        <v/>
      </c>
      <c r="C103" s="11"/>
      <c r="D103" s="7">
        <f ca="1">SUMIF('JOURNAL STOCKS'!$B$7:$E$199,'ETAT DES STOCKS'!A103,'JOURNAL STOCKS'!$D$7:$D$199)</f>
        <v>0</v>
      </c>
      <c r="E103" s="7">
        <f ca="1">SUMIF('JOURNAL STOCKS'!$B$7:$E$199,'ETAT DES STOCKS'!A103,'JOURNAL STOCKS'!$E$7:$E$199)</f>
        <v>0</v>
      </c>
      <c r="F103" s="8">
        <f t="shared" ca="1" si="4"/>
        <v>0</v>
      </c>
      <c r="G103" s="68"/>
      <c r="H103" s="54"/>
      <c r="I103" s="52">
        <f t="shared" ca="1" si="3"/>
        <v>0</v>
      </c>
      <c r="K103" s="23" t="str">
        <f ca="1">IF(F103&lt;'Liste produits finis'!C103,"ALERTE !","")</f>
        <v/>
      </c>
      <c r="L103" s="39" t="str">
        <f ca="1">IF(F103&gt;'Liste produits finis'!D103,"SUR-STOCK !","")</f>
        <v/>
      </c>
      <c r="M103" s="47">
        <f ca="1">IF(F103&lt;'Liste produits finis'!C103,IF(N103="OUI",(ROUNDUP('Liste produits finis'!C103-F103,0))/'Délais et conditionnement'!D103),0)</f>
        <v>0</v>
      </c>
      <c r="N103" s="61" t="s">
        <v>182</v>
      </c>
    </row>
    <row r="104" spans="1:14" x14ac:dyDescent="0.25">
      <c r="A104" s="45" t="str">
        <f>'Liste produits finis'!A104</f>
        <v>P0099</v>
      </c>
      <c r="B104" s="38" t="str">
        <f>IF(ISBLANK('Liste produits finis'!B104),"",'Liste produits finis'!B104)</f>
        <v/>
      </c>
      <c r="C104" s="11"/>
      <c r="D104" s="7">
        <f ca="1">SUMIF('JOURNAL STOCKS'!$B$7:$E$199,'ETAT DES STOCKS'!A104,'JOURNAL STOCKS'!$D$7:$D$199)</f>
        <v>0</v>
      </c>
      <c r="E104" s="7">
        <f ca="1">SUMIF('JOURNAL STOCKS'!$B$7:$E$199,'ETAT DES STOCKS'!A104,'JOURNAL STOCKS'!$E$7:$E$199)</f>
        <v>0</v>
      </c>
      <c r="F104" s="8">
        <f t="shared" ca="1" si="4"/>
        <v>0</v>
      </c>
      <c r="G104" s="68"/>
      <c r="H104" s="54"/>
      <c r="I104" s="52">
        <f t="shared" ca="1" si="3"/>
        <v>0</v>
      </c>
      <c r="K104" s="23" t="str">
        <f ca="1">IF(F104&lt;'Liste produits finis'!C104,"ALERTE !","")</f>
        <v/>
      </c>
      <c r="L104" s="39" t="str">
        <f ca="1">IF(F104&gt;'Liste produits finis'!D104,"SUR-STOCK !","")</f>
        <v/>
      </c>
      <c r="M104" s="47">
        <f ca="1">IF(F104&lt;'Liste produits finis'!C104,IF(N104="OUI",(ROUNDUP('Liste produits finis'!C104-F104,0))/'Délais et conditionnement'!D104),0)</f>
        <v>0</v>
      </c>
      <c r="N104" s="61" t="s">
        <v>182</v>
      </c>
    </row>
    <row r="105" spans="1:14" x14ac:dyDescent="0.25">
      <c r="A105" s="45" t="str">
        <f>'Liste produits finis'!A105</f>
        <v>P0100</v>
      </c>
      <c r="B105" s="38" t="str">
        <f>IF(ISBLANK('Liste produits finis'!B105),"",'Liste produits finis'!B105)</f>
        <v/>
      </c>
      <c r="C105" s="11"/>
      <c r="D105" s="7">
        <f ca="1">SUMIF('JOURNAL STOCKS'!$B$7:$E$199,'ETAT DES STOCKS'!A105,'JOURNAL STOCKS'!$D$7:$D$199)</f>
        <v>0</v>
      </c>
      <c r="E105" s="7">
        <f ca="1">SUMIF('JOURNAL STOCKS'!$B$7:$E$199,'ETAT DES STOCKS'!A105,'JOURNAL STOCKS'!$E$7:$E$199)</f>
        <v>0</v>
      </c>
      <c r="F105" s="8">
        <f t="shared" ca="1" si="4"/>
        <v>0</v>
      </c>
      <c r="G105" s="68"/>
      <c r="H105" s="54"/>
      <c r="I105" s="52">
        <f t="shared" ca="1" si="3"/>
        <v>0</v>
      </c>
      <c r="K105" s="23" t="str">
        <f ca="1">IF(F105&lt;'Liste produits finis'!C105,"ALERTE !","")</f>
        <v/>
      </c>
      <c r="L105" s="39" t="str">
        <f ca="1">IF(F105&gt;'Liste produits finis'!D105,"SUR-STOCK !","")</f>
        <v/>
      </c>
      <c r="M105" s="47">
        <f ca="1">IF(F105&lt;'Liste produits finis'!C105,IF(N105="OUI",(ROUNDUP('Liste produits finis'!C105-F105,0))/'Délais et conditionnement'!D105),0)</f>
        <v>0</v>
      </c>
      <c r="N105" s="61" t="s">
        <v>182</v>
      </c>
    </row>
    <row r="106" spans="1:14" x14ac:dyDescent="0.25">
      <c r="A106" s="45" t="str">
        <f>'Liste produits finis'!A106</f>
        <v>P0101</v>
      </c>
      <c r="B106" s="38" t="str">
        <f>IF(ISBLANK('Liste produits finis'!B106),"",'Liste produits finis'!B106)</f>
        <v/>
      </c>
      <c r="C106" s="11"/>
      <c r="D106" s="7">
        <f ca="1">SUMIF('JOURNAL STOCKS'!$B$7:$E$199,'ETAT DES STOCKS'!A106,'JOURNAL STOCKS'!$D$7:$D$199)</f>
        <v>0</v>
      </c>
      <c r="E106" s="7">
        <f ca="1">SUMIF('JOURNAL STOCKS'!$B$7:$E$199,'ETAT DES STOCKS'!A106,'JOURNAL STOCKS'!$E$7:$E$199)</f>
        <v>0</v>
      </c>
      <c r="F106" s="8">
        <f t="shared" ca="1" si="4"/>
        <v>0</v>
      </c>
      <c r="G106" s="68"/>
      <c r="H106" s="54"/>
      <c r="I106" s="52">
        <f t="shared" ca="1" si="3"/>
        <v>0</v>
      </c>
      <c r="K106" s="23" t="str">
        <f ca="1">IF(F106&lt;'Liste produits finis'!C106,"ALERTE !","")</f>
        <v/>
      </c>
      <c r="L106" s="39" t="str">
        <f ca="1">IF(F106&gt;'Liste produits finis'!D106,"SUR-STOCK !","")</f>
        <v/>
      </c>
      <c r="M106" s="47">
        <f ca="1">IF(F106&lt;'Liste produits finis'!C106,IF(N106="OUI",(ROUNDUP('Liste produits finis'!C106-F106,0))/'Délais et conditionnement'!D106),0)</f>
        <v>0</v>
      </c>
      <c r="N106" s="61" t="s">
        <v>182</v>
      </c>
    </row>
    <row r="107" spans="1:14" x14ac:dyDescent="0.25">
      <c r="A107" s="45" t="str">
        <f>'Liste produits finis'!A107</f>
        <v>P0102</v>
      </c>
      <c r="B107" s="38" t="str">
        <f>IF(ISBLANK('Liste produits finis'!B107),"",'Liste produits finis'!B107)</f>
        <v/>
      </c>
      <c r="C107" s="11"/>
      <c r="D107" s="7">
        <f ca="1">SUMIF('JOURNAL STOCKS'!$B$7:$E$199,'ETAT DES STOCKS'!A107,'JOURNAL STOCKS'!$D$7:$D$199)</f>
        <v>0</v>
      </c>
      <c r="E107" s="7">
        <f ca="1">SUMIF('JOURNAL STOCKS'!$B$7:$E$199,'ETAT DES STOCKS'!A107,'JOURNAL STOCKS'!$E$7:$E$199)</f>
        <v>0</v>
      </c>
      <c r="F107" s="8">
        <f t="shared" ca="1" si="4"/>
        <v>0</v>
      </c>
      <c r="G107" s="68"/>
      <c r="H107" s="54"/>
      <c r="I107" s="52">
        <f t="shared" ca="1" si="3"/>
        <v>0</v>
      </c>
      <c r="K107" s="23" t="str">
        <f ca="1">IF(F107&lt;'Liste produits finis'!C107,"ALERTE !","")</f>
        <v/>
      </c>
      <c r="L107" s="39" t="str">
        <f ca="1">IF(F107&gt;'Liste produits finis'!D107,"SUR-STOCK !","")</f>
        <v/>
      </c>
      <c r="M107" s="47">
        <f ca="1">IF(F107&lt;'Liste produits finis'!C107,IF(N107="OUI",(ROUNDUP('Liste produits finis'!C107-F107,0))/'Délais et conditionnement'!D107),0)</f>
        <v>0</v>
      </c>
      <c r="N107" s="61" t="s">
        <v>182</v>
      </c>
    </row>
    <row r="108" spans="1:14" x14ac:dyDescent="0.25">
      <c r="A108" s="45" t="str">
        <f>'Liste produits finis'!A108</f>
        <v>P0103</v>
      </c>
      <c r="B108" s="38" t="str">
        <f>IF(ISBLANK('Liste produits finis'!B108),"",'Liste produits finis'!B108)</f>
        <v/>
      </c>
      <c r="C108" s="11"/>
      <c r="D108" s="7">
        <f ca="1">SUMIF('JOURNAL STOCKS'!$B$7:$E$199,'ETAT DES STOCKS'!A108,'JOURNAL STOCKS'!$D$7:$D$199)</f>
        <v>0</v>
      </c>
      <c r="E108" s="7">
        <f ca="1">SUMIF('JOURNAL STOCKS'!$B$7:$E$199,'ETAT DES STOCKS'!A108,'JOURNAL STOCKS'!$E$7:$E$199)</f>
        <v>0</v>
      </c>
      <c r="F108" s="8">
        <f t="shared" ca="1" si="4"/>
        <v>0</v>
      </c>
      <c r="G108" s="68"/>
      <c r="H108" s="54"/>
      <c r="I108" s="52">
        <f t="shared" ca="1" si="3"/>
        <v>0</v>
      </c>
      <c r="K108" s="23" t="str">
        <f ca="1">IF(F108&lt;'Liste produits finis'!C108,"ALERTE !","")</f>
        <v/>
      </c>
      <c r="L108" s="39" t="str">
        <f ca="1">IF(F108&gt;'Liste produits finis'!D108,"SUR-STOCK !","")</f>
        <v/>
      </c>
      <c r="M108" s="47">
        <f ca="1">IF(F108&lt;'Liste produits finis'!C108,IF(N108="OUI",(ROUNDUP('Liste produits finis'!C108-F108,0))/'Délais et conditionnement'!D108),0)</f>
        <v>0</v>
      </c>
      <c r="N108" s="61" t="s">
        <v>182</v>
      </c>
    </row>
    <row r="109" spans="1:14" x14ac:dyDescent="0.25">
      <c r="A109" s="45" t="str">
        <f>'Liste produits finis'!A109</f>
        <v>P0104</v>
      </c>
      <c r="B109" s="38" t="str">
        <f>IF(ISBLANK('Liste produits finis'!B109),"",'Liste produits finis'!B109)</f>
        <v/>
      </c>
      <c r="C109" s="11"/>
      <c r="D109" s="7">
        <f ca="1">SUMIF('JOURNAL STOCKS'!$B$7:$E$199,'ETAT DES STOCKS'!A109,'JOURNAL STOCKS'!$D$7:$D$199)</f>
        <v>0</v>
      </c>
      <c r="E109" s="7">
        <f ca="1">SUMIF('JOURNAL STOCKS'!$B$7:$E$199,'ETAT DES STOCKS'!A109,'JOURNAL STOCKS'!$E$7:$E$199)</f>
        <v>0</v>
      </c>
      <c r="F109" s="8">
        <f t="shared" ca="1" si="4"/>
        <v>0</v>
      </c>
      <c r="G109" s="68"/>
      <c r="H109" s="54"/>
      <c r="I109" s="52">
        <f t="shared" ca="1" si="3"/>
        <v>0</v>
      </c>
      <c r="K109" s="23" t="str">
        <f ca="1">IF(F109&lt;'Liste produits finis'!C109,"ALERTE !","")</f>
        <v/>
      </c>
      <c r="L109" s="39" t="str">
        <f ca="1">IF(F109&gt;'Liste produits finis'!D109,"SUR-STOCK !","")</f>
        <v/>
      </c>
      <c r="M109" s="47">
        <f ca="1">IF(F109&lt;'Liste produits finis'!C109,IF(N109="OUI",(ROUNDUP('Liste produits finis'!C109-F109,0))/'Délais et conditionnement'!D109),0)</f>
        <v>0</v>
      </c>
      <c r="N109" s="61" t="s">
        <v>182</v>
      </c>
    </row>
    <row r="110" spans="1:14" x14ac:dyDescent="0.25">
      <c r="A110" s="45" t="str">
        <f>'Liste produits finis'!A110</f>
        <v>P0105</v>
      </c>
      <c r="B110" s="38" t="str">
        <f>IF(ISBLANK('Liste produits finis'!B110),"",'Liste produits finis'!B110)</f>
        <v/>
      </c>
      <c r="C110" s="11"/>
      <c r="D110" s="7">
        <f ca="1">SUMIF('JOURNAL STOCKS'!$B$7:$E$199,'ETAT DES STOCKS'!A110,'JOURNAL STOCKS'!$D$7:$D$199)</f>
        <v>0</v>
      </c>
      <c r="E110" s="7">
        <f ca="1">SUMIF('JOURNAL STOCKS'!$B$7:$E$199,'ETAT DES STOCKS'!A110,'JOURNAL STOCKS'!$E$7:$E$199)</f>
        <v>0</v>
      </c>
      <c r="F110" s="8">
        <f t="shared" ca="1" si="4"/>
        <v>0</v>
      </c>
      <c r="G110" s="68"/>
      <c r="H110" s="54"/>
      <c r="I110" s="52">
        <f t="shared" ca="1" si="3"/>
        <v>0</v>
      </c>
      <c r="K110" s="23" t="str">
        <f ca="1">IF(F110&lt;'Liste produits finis'!C110,"ALERTE !","")</f>
        <v/>
      </c>
      <c r="L110" s="39" t="str">
        <f ca="1">IF(F110&gt;'Liste produits finis'!D110,"SUR-STOCK !","")</f>
        <v/>
      </c>
      <c r="M110" s="47">
        <f ca="1">IF(F110&lt;'Liste produits finis'!C110,IF(N110="OUI",(ROUNDUP('Liste produits finis'!C110-F110,0))/'Délais et conditionnement'!D110),0)</f>
        <v>0</v>
      </c>
      <c r="N110" s="61" t="s">
        <v>182</v>
      </c>
    </row>
    <row r="111" spans="1:14" x14ac:dyDescent="0.25">
      <c r="A111" s="45" t="str">
        <f>'Liste produits finis'!A111</f>
        <v>P0106</v>
      </c>
      <c r="B111" s="38" t="str">
        <f>IF(ISBLANK('Liste produits finis'!B111),"",'Liste produits finis'!B111)</f>
        <v/>
      </c>
      <c r="C111" s="11"/>
      <c r="D111" s="7">
        <f ca="1">SUMIF('JOURNAL STOCKS'!$B$7:$E$199,'ETAT DES STOCKS'!A111,'JOURNAL STOCKS'!$D$7:$D$199)</f>
        <v>0</v>
      </c>
      <c r="E111" s="7">
        <f ca="1">SUMIF('JOURNAL STOCKS'!$B$7:$E$199,'ETAT DES STOCKS'!A111,'JOURNAL STOCKS'!$E$7:$E$199)</f>
        <v>0</v>
      </c>
      <c r="F111" s="8">
        <f t="shared" ca="1" si="4"/>
        <v>0</v>
      </c>
      <c r="G111" s="68"/>
      <c r="H111" s="54"/>
      <c r="I111" s="52">
        <f t="shared" ca="1" si="3"/>
        <v>0</v>
      </c>
      <c r="K111" s="23" t="str">
        <f ca="1">IF(F111&lt;'Liste produits finis'!C111,"ALERTE !","")</f>
        <v/>
      </c>
      <c r="L111" s="39" t="str">
        <f ca="1">IF(F111&gt;'Liste produits finis'!D111,"SUR-STOCK !","")</f>
        <v/>
      </c>
      <c r="M111" s="47">
        <f ca="1">IF(F111&lt;'Liste produits finis'!C111,IF(N111="OUI",(ROUNDUP('Liste produits finis'!C111-F111,0))/'Délais et conditionnement'!D111),0)</f>
        <v>0</v>
      </c>
      <c r="N111" s="61" t="s">
        <v>182</v>
      </c>
    </row>
    <row r="112" spans="1:14" x14ac:dyDescent="0.25">
      <c r="A112" s="45" t="str">
        <f>'Liste produits finis'!A112</f>
        <v>P0107</v>
      </c>
      <c r="B112" s="38" t="str">
        <f>IF(ISBLANK('Liste produits finis'!B112),"",'Liste produits finis'!B112)</f>
        <v/>
      </c>
      <c r="C112" s="11"/>
      <c r="D112" s="7">
        <f ca="1">SUMIF('JOURNAL STOCKS'!$B$7:$E$199,'ETAT DES STOCKS'!A112,'JOURNAL STOCKS'!$D$7:$D$199)</f>
        <v>0</v>
      </c>
      <c r="E112" s="7">
        <f ca="1">SUMIF('JOURNAL STOCKS'!$B$7:$E$199,'ETAT DES STOCKS'!A112,'JOURNAL STOCKS'!$E$7:$E$199)</f>
        <v>0</v>
      </c>
      <c r="F112" s="8">
        <f t="shared" ca="1" si="4"/>
        <v>0</v>
      </c>
      <c r="G112" s="68"/>
      <c r="H112" s="54"/>
      <c r="I112" s="52">
        <f t="shared" ca="1" si="3"/>
        <v>0</v>
      </c>
      <c r="K112" s="23" t="str">
        <f ca="1">IF(F112&lt;'Liste produits finis'!C112,"ALERTE !","")</f>
        <v/>
      </c>
      <c r="L112" s="39" t="str">
        <f ca="1">IF(F112&gt;'Liste produits finis'!D112,"SUR-STOCK !","")</f>
        <v/>
      </c>
      <c r="M112" s="47">
        <f ca="1">IF(F112&lt;'Liste produits finis'!C112,IF(N112="OUI",(ROUNDUP('Liste produits finis'!C112-F112,0))/'Délais et conditionnement'!D112),0)</f>
        <v>0</v>
      </c>
      <c r="N112" s="61" t="s">
        <v>182</v>
      </c>
    </row>
    <row r="113" spans="1:14" x14ac:dyDescent="0.25">
      <c r="A113" s="45" t="str">
        <f>'Liste produits finis'!A113</f>
        <v>P0108</v>
      </c>
      <c r="B113" s="38" t="str">
        <f>IF(ISBLANK('Liste produits finis'!B113),"",'Liste produits finis'!B113)</f>
        <v/>
      </c>
      <c r="C113" s="11"/>
      <c r="D113" s="7">
        <f ca="1">SUMIF('JOURNAL STOCKS'!$B$7:$E$199,'ETAT DES STOCKS'!A113,'JOURNAL STOCKS'!$D$7:$D$199)</f>
        <v>0</v>
      </c>
      <c r="E113" s="7">
        <f ca="1">SUMIF('JOURNAL STOCKS'!$B$7:$E$199,'ETAT DES STOCKS'!A113,'JOURNAL STOCKS'!$E$7:$E$199)</f>
        <v>0</v>
      </c>
      <c r="F113" s="8">
        <f t="shared" ca="1" si="4"/>
        <v>0</v>
      </c>
      <c r="G113" s="68"/>
      <c r="H113" s="54"/>
      <c r="I113" s="52">
        <f t="shared" ca="1" si="3"/>
        <v>0</v>
      </c>
      <c r="K113" s="23" t="str">
        <f ca="1">IF(F113&lt;'Liste produits finis'!C113,"ALERTE !","")</f>
        <v/>
      </c>
      <c r="L113" s="39" t="str">
        <f ca="1">IF(F113&gt;'Liste produits finis'!D113,"SUR-STOCK !","")</f>
        <v/>
      </c>
      <c r="M113" s="47">
        <f ca="1">IF(F113&lt;'Liste produits finis'!C113,IF(N113="OUI",(ROUNDUP('Liste produits finis'!C113-F113,0))/'Délais et conditionnement'!D113),0)</f>
        <v>0</v>
      </c>
      <c r="N113" s="61" t="s">
        <v>182</v>
      </c>
    </row>
    <row r="114" spans="1:14" x14ac:dyDescent="0.25">
      <c r="A114" s="45" t="str">
        <f>'Liste produits finis'!A114</f>
        <v>P0109</v>
      </c>
      <c r="B114" s="38" t="str">
        <f>IF(ISBLANK('Liste produits finis'!B114),"",'Liste produits finis'!B114)</f>
        <v/>
      </c>
      <c r="C114" s="11"/>
      <c r="D114" s="7">
        <f ca="1">SUMIF('JOURNAL STOCKS'!$B$7:$E$199,'ETAT DES STOCKS'!A114,'JOURNAL STOCKS'!$D$7:$D$199)</f>
        <v>0</v>
      </c>
      <c r="E114" s="7">
        <f ca="1">SUMIF('JOURNAL STOCKS'!$B$7:$E$199,'ETAT DES STOCKS'!A114,'JOURNAL STOCKS'!$E$7:$E$199)</f>
        <v>0</v>
      </c>
      <c r="F114" s="8">
        <f t="shared" ca="1" si="4"/>
        <v>0</v>
      </c>
      <c r="G114" s="68"/>
      <c r="H114" s="54"/>
      <c r="I114" s="52">
        <f t="shared" ca="1" si="3"/>
        <v>0</v>
      </c>
      <c r="K114" s="23" t="str">
        <f ca="1">IF(F114&lt;'Liste produits finis'!C114,"ALERTE !","")</f>
        <v/>
      </c>
      <c r="L114" s="39" t="str">
        <f ca="1">IF(F114&gt;'Liste produits finis'!D114,"SUR-STOCK !","")</f>
        <v/>
      </c>
      <c r="M114" s="47">
        <f ca="1">IF(F114&lt;'Liste produits finis'!C114,IF(N114="OUI",(ROUNDUP('Liste produits finis'!C114-F114,0))/'Délais et conditionnement'!D114),0)</f>
        <v>0</v>
      </c>
      <c r="N114" s="61" t="s">
        <v>182</v>
      </c>
    </row>
    <row r="115" spans="1:14" x14ac:dyDescent="0.25">
      <c r="A115" s="45" t="str">
        <f>'Liste produits finis'!A115</f>
        <v>P0110</v>
      </c>
      <c r="B115" s="38" t="str">
        <f>IF(ISBLANK('Liste produits finis'!B115),"",'Liste produits finis'!B115)</f>
        <v/>
      </c>
      <c r="C115" s="11"/>
      <c r="D115" s="7">
        <f ca="1">SUMIF('JOURNAL STOCKS'!$B$7:$E$199,'ETAT DES STOCKS'!A115,'JOURNAL STOCKS'!$D$7:$D$199)</f>
        <v>0</v>
      </c>
      <c r="E115" s="7">
        <f ca="1">SUMIF('JOURNAL STOCKS'!$B$7:$E$199,'ETAT DES STOCKS'!A115,'JOURNAL STOCKS'!$E$7:$E$199)</f>
        <v>0</v>
      </c>
      <c r="F115" s="8">
        <f t="shared" ca="1" si="4"/>
        <v>0</v>
      </c>
      <c r="G115" s="68"/>
      <c r="H115" s="54"/>
      <c r="I115" s="52">
        <f t="shared" ca="1" si="3"/>
        <v>0</v>
      </c>
      <c r="K115" s="23" t="str">
        <f ca="1">IF(F115&lt;'Liste produits finis'!C115,"ALERTE !","")</f>
        <v/>
      </c>
      <c r="L115" s="39" t="str">
        <f ca="1">IF(F115&gt;'Liste produits finis'!D115,"SUR-STOCK !","")</f>
        <v/>
      </c>
      <c r="M115" s="47">
        <f ca="1">IF(F115&lt;'Liste produits finis'!C115,IF(N115="OUI",(ROUNDUP('Liste produits finis'!C115-F115,0))/'Délais et conditionnement'!D115),0)</f>
        <v>0</v>
      </c>
      <c r="N115" s="61" t="s">
        <v>182</v>
      </c>
    </row>
    <row r="116" spans="1:14" x14ac:dyDescent="0.25">
      <c r="A116" s="45" t="str">
        <f>'Liste produits finis'!A116</f>
        <v>P0111</v>
      </c>
      <c r="B116" s="38" t="str">
        <f>IF(ISBLANK('Liste produits finis'!B116),"",'Liste produits finis'!B116)</f>
        <v/>
      </c>
      <c r="C116" s="11"/>
      <c r="D116" s="7">
        <f ca="1">SUMIF('JOURNAL STOCKS'!$B$7:$E$199,'ETAT DES STOCKS'!A116,'JOURNAL STOCKS'!$D$7:$D$199)</f>
        <v>0</v>
      </c>
      <c r="E116" s="7">
        <f ca="1">SUMIF('JOURNAL STOCKS'!$B$7:$E$199,'ETAT DES STOCKS'!A116,'JOURNAL STOCKS'!$E$7:$E$199)</f>
        <v>0</v>
      </c>
      <c r="F116" s="8">
        <f t="shared" ca="1" si="4"/>
        <v>0</v>
      </c>
      <c r="G116" s="68"/>
      <c r="H116" s="54"/>
      <c r="I116" s="52">
        <f t="shared" ca="1" si="3"/>
        <v>0</v>
      </c>
      <c r="K116" s="23" t="str">
        <f ca="1">IF(F116&lt;'Liste produits finis'!C116,"ALERTE !","")</f>
        <v/>
      </c>
      <c r="L116" s="39" t="str">
        <f ca="1">IF(F116&gt;'Liste produits finis'!D116,"SUR-STOCK !","")</f>
        <v/>
      </c>
      <c r="M116" s="47">
        <f ca="1">IF(F116&lt;'Liste produits finis'!C116,IF(N116="OUI",(ROUNDUP('Liste produits finis'!C116-F116,0))/'Délais et conditionnement'!D116),0)</f>
        <v>0</v>
      </c>
      <c r="N116" s="61" t="s">
        <v>182</v>
      </c>
    </row>
    <row r="117" spans="1:14" x14ac:dyDescent="0.25">
      <c r="A117" s="45" t="str">
        <f>'Liste produits finis'!A117</f>
        <v>P0112</v>
      </c>
      <c r="B117" s="38" t="str">
        <f>IF(ISBLANK('Liste produits finis'!B117),"",'Liste produits finis'!B117)</f>
        <v/>
      </c>
      <c r="C117" s="11"/>
      <c r="D117" s="7">
        <f ca="1">SUMIF('JOURNAL STOCKS'!$B$7:$E$199,'ETAT DES STOCKS'!A117,'JOURNAL STOCKS'!$D$7:$D$199)</f>
        <v>0</v>
      </c>
      <c r="E117" s="7">
        <f ca="1">SUMIF('JOURNAL STOCKS'!$B$7:$E$199,'ETAT DES STOCKS'!A117,'JOURNAL STOCKS'!$E$7:$E$199)</f>
        <v>0</v>
      </c>
      <c r="F117" s="8">
        <f t="shared" ca="1" si="4"/>
        <v>0</v>
      </c>
      <c r="G117" s="68"/>
      <c r="H117" s="54"/>
      <c r="I117" s="52">
        <f t="shared" ca="1" si="3"/>
        <v>0</v>
      </c>
      <c r="K117" s="23" t="str">
        <f ca="1">IF(F117&lt;'Liste produits finis'!C117,"ALERTE !","")</f>
        <v/>
      </c>
      <c r="L117" s="39" t="str">
        <f ca="1">IF(F117&gt;'Liste produits finis'!D117,"SUR-STOCK !","")</f>
        <v/>
      </c>
      <c r="M117" s="47">
        <f ca="1">IF(F117&lt;'Liste produits finis'!C117,IF(N117="OUI",(ROUNDUP('Liste produits finis'!C117-F117,0))/'Délais et conditionnement'!D117),0)</f>
        <v>0</v>
      </c>
      <c r="N117" s="61" t="s">
        <v>182</v>
      </c>
    </row>
    <row r="118" spans="1:14" x14ac:dyDescent="0.25">
      <c r="A118" s="45" t="str">
        <f>'Liste produits finis'!A118</f>
        <v>P0113</v>
      </c>
      <c r="B118" s="38" t="str">
        <f>IF(ISBLANK('Liste produits finis'!B118),"",'Liste produits finis'!B118)</f>
        <v/>
      </c>
      <c r="C118" s="11"/>
      <c r="D118" s="7">
        <f ca="1">SUMIF('JOURNAL STOCKS'!$B$7:$E$199,'ETAT DES STOCKS'!A118,'JOURNAL STOCKS'!$D$7:$D$199)</f>
        <v>0</v>
      </c>
      <c r="E118" s="7">
        <f ca="1">SUMIF('JOURNAL STOCKS'!$B$7:$E$199,'ETAT DES STOCKS'!A118,'JOURNAL STOCKS'!$E$7:$E$199)</f>
        <v>0</v>
      </c>
      <c r="F118" s="8">
        <f t="shared" ca="1" si="4"/>
        <v>0</v>
      </c>
      <c r="G118" s="68"/>
      <c r="H118" s="54"/>
      <c r="I118" s="52">
        <f t="shared" ca="1" si="3"/>
        <v>0</v>
      </c>
      <c r="K118" s="23" t="str">
        <f ca="1">IF(F118&lt;'Liste produits finis'!C118,"ALERTE !","")</f>
        <v/>
      </c>
      <c r="L118" s="39" t="str">
        <f ca="1">IF(F118&gt;'Liste produits finis'!D118,"SUR-STOCK !","")</f>
        <v/>
      </c>
      <c r="M118" s="47">
        <f ca="1">IF(F118&lt;'Liste produits finis'!C118,IF(N118="OUI",(ROUNDUP('Liste produits finis'!C118-F118,0))/'Délais et conditionnement'!D118),0)</f>
        <v>0</v>
      </c>
      <c r="N118" s="61" t="s">
        <v>182</v>
      </c>
    </row>
    <row r="119" spans="1:14" x14ac:dyDescent="0.25">
      <c r="A119" s="45" t="str">
        <f>'Liste produits finis'!A119</f>
        <v>P0114</v>
      </c>
      <c r="B119" s="38" t="str">
        <f>IF(ISBLANK('Liste produits finis'!B119),"",'Liste produits finis'!B119)</f>
        <v/>
      </c>
      <c r="C119" s="11"/>
      <c r="D119" s="7">
        <f ca="1">SUMIF('JOURNAL STOCKS'!$B$7:$E$199,'ETAT DES STOCKS'!A119,'JOURNAL STOCKS'!$D$7:$D$199)</f>
        <v>0</v>
      </c>
      <c r="E119" s="7">
        <f ca="1">SUMIF('JOURNAL STOCKS'!$B$7:$E$199,'ETAT DES STOCKS'!A119,'JOURNAL STOCKS'!$E$7:$E$199)</f>
        <v>0</v>
      </c>
      <c r="F119" s="8">
        <f t="shared" ca="1" si="4"/>
        <v>0</v>
      </c>
      <c r="G119" s="68"/>
      <c r="H119" s="54"/>
      <c r="I119" s="52">
        <f t="shared" ca="1" si="3"/>
        <v>0</v>
      </c>
      <c r="K119" s="23" t="str">
        <f ca="1">IF(F119&lt;'Liste produits finis'!C119,"ALERTE !","")</f>
        <v/>
      </c>
      <c r="L119" s="39" t="str">
        <f ca="1">IF(F119&gt;'Liste produits finis'!D119,"SUR-STOCK !","")</f>
        <v/>
      </c>
      <c r="M119" s="47">
        <f ca="1">IF(F119&lt;'Liste produits finis'!C119,IF(N119="OUI",(ROUNDUP('Liste produits finis'!C119-F119,0))/'Délais et conditionnement'!D119),0)</f>
        <v>0</v>
      </c>
      <c r="N119" s="61" t="s">
        <v>182</v>
      </c>
    </row>
    <row r="120" spans="1:14" x14ac:dyDescent="0.25">
      <c r="A120" s="45" t="str">
        <f>'Liste produits finis'!A120</f>
        <v>P0115</v>
      </c>
      <c r="B120" s="38" t="str">
        <f>IF(ISBLANK('Liste produits finis'!B120),"",'Liste produits finis'!B120)</f>
        <v/>
      </c>
      <c r="C120" s="11"/>
      <c r="D120" s="7">
        <f ca="1">SUMIF('JOURNAL STOCKS'!$B$7:$E$199,'ETAT DES STOCKS'!A120,'JOURNAL STOCKS'!$D$7:$D$199)</f>
        <v>0</v>
      </c>
      <c r="E120" s="7">
        <f ca="1">SUMIF('JOURNAL STOCKS'!$B$7:$E$199,'ETAT DES STOCKS'!A120,'JOURNAL STOCKS'!$E$7:$E$199)</f>
        <v>0</v>
      </c>
      <c r="F120" s="8">
        <f t="shared" ca="1" si="4"/>
        <v>0</v>
      </c>
      <c r="G120" s="68"/>
      <c r="H120" s="54"/>
      <c r="I120" s="52">
        <f t="shared" ca="1" si="3"/>
        <v>0</v>
      </c>
      <c r="K120" s="23" t="str">
        <f ca="1">IF(F120&lt;'Liste produits finis'!C120,"ALERTE !","")</f>
        <v/>
      </c>
      <c r="L120" s="39" t="str">
        <f ca="1">IF(F120&gt;'Liste produits finis'!D120,"SUR-STOCK !","")</f>
        <v/>
      </c>
      <c r="M120" s="47">
        <f ca="1">IF(F120&lt;'Liste produits finis'!C120,IF(N120="OUI",(ROUNDUP('Liste produits finis'!C120-F120,0))/'Délais et conditionnement'!D120),0)</f>
        <v>0</v>
      </c>
      <c r="N120" s="61" t="s">
        <v>182</v>
      </c>
    </row>
    <row r="121" spans="1:14" x14ac:dyDescent="0.25">
      <c r="A121" s="45" t="str">
        <f>'Liste produits finis'!A121</f>
        <v>P0116</v>
      </c>
      <c r="B121" s="38" t="str">
        <f>IF(ISBLANK('Liste produits finis'!B121),"",'Liste produits finis'!B121)</f>
        <v/>
      </c>
      <c r="C121" s="11"/>
      <c r="D121" s="7">
        <f ca="1">SUMIF('JOURNAL STOCKS'!$B$7:$E$199,'ETAT DES STOCKS'!A121,'JOURNAL STOCKS'!$D$7:$D$199)</f>
        <v>0</v>
      </c>
      <c r="E121" s="7">
        <f ca="1">SUMIF('JOURNAL STOCKS'!$B$7:$E$199,'ETAT DES STOCKS'!A121,'JOURNAL STOCKS'!$E$7:$E$199)</f>
        <v>0</v>
      </c>
      <c r="F121" s="8">
        <f t="shared" ca="1" si="4"/>
        <v>0</v>
      </c>
      <c r="G121" s="68"/>
      <c r="H121" s="54"/>
      <c r="I121" s="52">
        <f t="shared" ca="1" si="3"/>
        <v>0</v>
      </c>
      <c r="K121" s="23" t="str">
        <f ca="1">IF(F121&lt;'Liste produits finis'!C121,"ALERTE !","")</f>
        <v/>
      </c>
      <c r="L121" s="39" t="str">
        <f ca="1">IF(F121&gt;'Liste produits finis'!D121,"SUR-STOCK !","")</f>
        <v/>
      </c>
      <c r="M121" s="47">
        <f ca="1">IF(F121&lt;'Liste produits finis'!C121,IF(N121="OUI",(ROUNDUP('Liste produits finis'!C121-F121,0))/'Délais et conditionnement'!D121),0)</f>
        <v>0</v>
      </c>
      <c r="N121" s="61" t="s">
        <v>182</v>
      </c>
    </row>
    <row r="122" spans="1:14" x14ac:dyDescent="0.25">
      <c r="A122" s="45" t="str">
        <f>'Liste produits finis'!A122</f>
        <v>P0117</v>
      </c>
      <c r="B122" s="38" t="str">
        <f>IF(ISBLANK('Liste produits finis'!B122),"",'Liste produits finis'!B122)</f>
        <v/>
      </c>
      <c r="C122" s="11"/>
      <c r="D122" s="7">
        <f ca="1">SUMIF('JOURNAL STOCKS'!$B$7:$E$199,'ETAT DES STOCKS'!A122,'JOURNAL STOCKS'!$D$7:$D$199)</f>
        <v>0</v>
      </c>
      <c r="E122" s="7">
        <f ca="1">SUMIF('JOURNAL STOCKS'!$B$7:$E$199,'ETAT DES STOCKS'!A122,'JOURNAL STOCKS'!$E$7:$E$199)</f>
        <v>0</v>
      </c>
      <c r="F122" s="8">
        <f t="shared" ca="1" si="4"/>
        <v>0</v>
      </c>
      <c r="G122" s="68"/>
      <c r="H122" s="54"/>
      <c r="I122" s="52">
        <f t="shared" ca="1" si="3"/>
        <v>0</v>
      </c>
      <c r="K122" s="23" t="str">
        <f ca="1">IF(F122&lt;'Liste produits finis'!C122,"ALERTE !","")</f>
        <v/>
      </c>
      <c r="L122" s="39" t="str">
        <f ca="1">IF(F122&gt;'Liste produits finis'!D122,"SUR-STOCK !","")</f>
        <v/>
      </c>
      <c r="M122" s="47">
        <f ca="1">IF(F122&lt;'Liste produits finis'!C122,IF(N122="OUI",(ROUNDUP('Liste produits finis'!C122-F122,0))/'Délais et conditionnement'!D122),0)</f>
        <v>0</v>
      </c>
      <c r="N122" s="61" t="s">
        <v>182</v>
      </c>
    </row>
    <row r="123" spans="1:14" x14ac:dyDescent="0.25">
      <c r="A123" s="45" t="str">
        <f>'Liste produits finis'!A123</f>
        <v>P0118</v>
      </c>
      <c r="B123" s="38" t="str">
        <f>IF(ISBLANK('Liste produits finis'!B123),"",'Liste produits finis'!B123)</f>
        <v/>
      </c>
      <c r="C123" s="11"/>
      <c r="D123" s="7">
        <f ca="1">SUMIF('JOURNAL STOCKS'!$B$7:$E$199,'ETAT DES STOCKS'!A123,'JOURNAL STOCKS'!$D$7:$D$199)</f>
        <v>0</v>
      </c>
      <c r="E123" s="7">
        <f ca="1">SUMIF('JOURNAL STOCKS'!$B$7:$E$199,'ETAT DES STOCKS'!A123,'JOURNAL STOCKS'!$E$7:$E$199)</f>
        <v>0</v>
      </c>
      <c r="F123" s="8">
        <f t="shared" ca="1" si="4"/>
        <v>0</v>
      </c>
      <c r="G123" s="68"/>
      <c r="H123" s="54"/>
      <c r="I123" s="52">
        <f t="shared" ca="1" si="3"/>
        <v>0</v>
      </c>
      <c r="K123" s="23" t="str">
        <f ca="1">IF(F123&lt;'Liste produits finis'!C123,"ALERTE !","")</f>
        <v/>
      </c>
      <c r="L123" s="39" t="str">
        <f ca="1">IF(F123&gt;'Liste produits finis'!D123,"SUR-STOCK !","")</f>
        <v/>
      </c>
      <c r="M123" s="47">
        <f ca="1">IF(F123&lt;'Liste produits finis'!C123,IF(N123="OUI",(ROUNDUP('Liste produits finis'!C123-F123,0))/'Délais et conditionnement'!D123),0)</f>
        <v>0</v>
      </c>
      <c r="N123" s="61" t="s">
        <v>182</v>
      </c>
    </row>
    <row r="124" spans="1:14" x14ac:dyDescent="0.25">
      <c r="A124" s="45" t="str">
        <f>'Liste produits finis'!A124</f>
        <v>P0119</v>
      </c>
      <c r="B124" s="38" t="str">
        <f>IF(ISBLANK('Liste produits finis'!B124),"",'Liste produits finis'!B124)</f>
        <v/>
      </c>
      <c r="C124" s="11"/>
      <c r="D124" s="7">
        <f ca="1">SUMIF('JOURNAL STOCKS'!$B$7:$E$199,'ETAT DES STOCKS'!A124,'JOURNAL STOCKS'!$D$7:$D$199)</f>
        <v>0</v>
      </c>
      <c r="E124" s="7">
        <f ca="1">SUMIF('JOURNAL STOCKS'!$B$7:$E$199,'ETAT DES STOCKS'!A124,'JOURNAL STOCKS'!$E$7:$E$199)</f>
        <v>0</v>
      </c>
      <c r="F124" s="8">
        <f t="shared" ca="1" si="4"/>
        <v>0</v>
      </c>
      <c r="G124" s="68"/>
      <c r="H124" s="54"/>
      <c r="I124" s="52">
        <f t="shared" ca="1" si="3"/>
        <v>0</v>
      </c>
      <c r="K124" s="23" t="str">
        <f ca="1">IF(F124&lt;'Liste produits finis'!C124,"ALERTE !","")</f>
        <v/>
      </c>
      <c r="L124" s="39" t="str">
        <f ca="1">IF(F124&gt;'Liste produits finis'!D124,"SUR-STOCK !","")</f>
        <v/>
      </c>
      <c r="M124" s="47">
        <f ca="1">IF(F124&lt;'Liste produits finis'!C124,IF(N124="OUI",(ROUNDUP('Liste produits finis'!C124-F124,0))/'Délais et conditionnement'!D124),0)</f>
        <v>0</v>
      </c>
      <c r="N124" s="61" t="s">
        <v>182</v>
      </c>
    </row>
    <row r="125" spans="1:14" x14ac:dyDescent="0.25">
      <c r="A125" s="45" t="str">
        <f>'Liste produits finis'!A125</f>
        <v>P0120</v>
      </c>
      <c r="B125" s="38" t="str">
        <f>IF(ISBLANK('Liste produits finis'!B125),"",'Liste produits finis'!B125)</f>
        <v/>
      </c>
      <c r="C125" s="11"/>
      <c r="D125" s="7">
        <f ca="1">SUMIF('JOURNAL STOCKS'!$B$7:$E$199,'ETAT DES STOCKS'!A125,'JOURNAL STOCKS'!$D$7:$D$199)</f>
        <v>0</v>
      </c>
      <c r="E125" s="7">
        <f ca="1">SUMIF('JOURNAL STOCKS'!$B$7:$E$199,'ETAT DES STOCKS'!A125,'JOURNAL STOCKS'!$E$7:$E$199)</f>
        <v>0</v>
      </c>
      <c r="F125" s="8">
        <f t="shared" ca="1" si="4"/>
        <v>0</v>
      </c>
      <c r="G125" s="68"/>
      <c r="H125" s="54"/>
      <c r="I125" s="52">
        <f t="shared" ca="1" si="3"/>
        <v>0</v>
      </c>
      <c r="K125" s="23" t="str">
        <f ca="1">IF(F125&lt;'Liste produits finis'!C125,"ALERTE !","")</f>
        <v/>
      </c>
      <c r="L125" s="39" t="str">
        <f ca="1">IF(F125&gt;'Liste produits finis'!D125,"SUR-STOCK !","")</f>
        <v/>
      </c>
      <c r="M125" s="47">
        <f ca="1">IF(F125&lt;'Liste produits finis'!C125,IF(N125="OUI",(ROUNDUP('Liste produits finis'!C125-F125,0))/'Délais et conditionnement'!D125),0)</f>
        <v>0</v>
      </c>
      <c r="N125" s="61" t="s">
        <v>182</v>
      </c>
    </row>
    <row r="126" spans="1:14" x14ac:dyDescent="0.25">
      <c r="A126" s="45" t="str">
        <f>'Liste produits finis'!A126</f>
        <v>P0121</v>
      </c>
      <c r="B126" s="38" t="str">
        <f>IF(ISBLANK('Liste produits finis'!B126),"",'Liste produits finis'!B126)</f>
        <v/>
      </c>
      <c r="C126" s="11"/>
      <c r="D126" s="7">
        <f ca="1">SUMIF('JOURNAL STOCKS'!$B$7:$E$199,'ETAT DES STOCKS'!A126,'JOURNAL STOCKS'!$D$7:$D$199)</f>
        <v>0</v>
      </c>
      <c r="E126" s="7">
        <f ca="1">SUMIF('JOURNAL STOCKS'!$B$7:$E$199,'ETAT DES STOCKS'!A126,'JOURNAL STOCKS'!$E$7:$E$199)</f>
        <v>0</v>
      </c>
      <c r="F126" s="8">
        <f t="shared" ca="1" si="4"/>
        <v>0</v>
      </c>
      <c r="G126" s="68"/>
      <c r="H126" s="54"/>
      <c r="I126" s="52">
        <f t="shared" ca="1" si="3"/>
        <v>0</v>
      </c>
      <c r="K126" s="23" t="str">
        <f ca="1">IF(F126&lt;'Liste produits finis'!C126,"ALERTE !","")</f>
        <v/>
      </c>
      <c r="L126" s="39" t="str">
        <f ca="1">IF(F126&gt;'Liste produits finis'!D126,"SUR-STOCK !","")</f>
        <v/>
      </c>
      <c r="M126" s="47">
        <f ca="1">IF(F126&lt;'Liste produits finis'!C126,IF(N126="OUI",(ROUNDUP('Liste produits finis'!C126-F126,0))/'Délais et conditionnement'!D126),0)</f>
        <v>0</v>
      </c>
      <c r="N126" s="61" t="s">
        <v>182</v>
      </c>
    </row>
    <row r="127" spans="1:14" x14ac:dyDescent="0.25">
      <c r="A127" s="45" t="str">
        <f>'Liste produits finis'!A127</f>
        <v>P0122</v>
      </c>
      <c r="B127" s="38" t="str">
        <f>IF(ISBLANK('Liste produits finis'!B127),"",'Liste produits finis'!B127)</f>
        <v/>
      </c>
      <c r="C127" s="11"/>
      <c r="D127" s="7">
        <f ca="1">SUMIF('JOURNAL STOCKS'!$B$7:$E$199,'ETAT DES STOCKS'!A127,'JOURNAL STOCKS'!$D$7:$D$199)</f>
        <v>0</v>
      </c>
      <c r="E127" s="7">
        <f ca="1">SUMIF('JOURNAL STOCKS'!$B$7:$E$199,'ETAT DES STOCKS'!A127,'JOURNAL STOCKS'!$E$7:$E$199)</f>
        <v>0</v>
      </c>
      <c r="F127" s="8">
        <f t="shared" ca="1" si="4"/>
        <v>0</v>
      </c>
      <c r="G127" s="68"/>
      <c r="H127" s="54"/>
      <c r="I127" s="52">
        <f t="shared" ca="1" si="3"/>
        <v>0</v>
      </c>
      <c r="K127" s="23" t="str">
        <f ca="1">IF(F127&lt;'Liste produits finis'!C127,"ALERTE !","")</f>
        <v/>
      </c>
      <c r="L127" s="39" t="str">
        <f ca="1">IF(F127&gt;'Liste produits finis'!D127,"SUR-STOCK !","")</f>
        <v/>
      </c>
      <c r="M127" s="47">
        <f ca="1">IF(F127&lt;'Liste produits finis'!C127,IF(N127="OUI",(ROUNDUP('Liste produits finis'!C127-F127,0))/'Délais et conditionnement'!D127),0)</f>
        <v>0</v>
      </c>
      <c r="N127" s="61" t="s">
        <v>182</v>
      </c>
    </row>
    <row r="128" spans="1:14" x14ac:dyDescent="0.25">
      <c r="A128" s="45" t="str">
        <f>'Liste produits finis'!A128</f>
        <v>P0123</v>
      </c>
      <c r="B128" s="38" t="str">
        <f>IF(ISBLANK('Liste produits finis'!B128),"",'Liste produits finis'!B128)</f>
        <v/>
      </c>
      <c r="C128" s="11"/>
      <c r="D128" s="7">
        <f ca="1">SUMIF('JOURNAL STOCKS'!$B$7:$E$199,'ETAT DES STOCKS'!A128,'JOURNAL STOCKS'!$D$7:$D$199)</f>
        <v>0</v>
      </c>
      <c r="E128" s="7">
        <f ca="1">SUMIF('JOURNAL STOCKS'!$B$7:$E$199,'ETAT DES STOCKS'!A128,'JOURNAL STOCKS'!$E$7:$E$199)</f>
        <v>0</v>
      </c>
      <c r="F128" s="8">
        <f t="shared" ca="1" si="4"/>
        <v>0</v>
      </c>
      <c r="G128" s="68"/>
      <c r="H128" s="54"/>
      <c r="I128" s="52">
        <f t="shared" ca="1" si="3"/>
        <v>0</v>
      </c>
      <c r="K128" s="23" t="str">
        <f ca="1">IF(F128&lt;'Liste produits finis'!C128,"ALERTE !","")</f>
        <v/>
      </c>
      <c r="L128" s="39" t="str">
        <f ca="1">IF(F128&gt;'Liste produits finis'!D128,"SUR-STOCK !","")</f>
        <v/>
      </c>
      <c r="M128" s="47">
        <f ca="1">IF(F128&lt;'Liste produits finis'!C128,IF(N128="OUI",(ROUNDUP('Liste produits finis'!C128-F128,0))/'Délais et conditionnement'!D128),0)</f>
        <v>0</v>
      </c>
      <c r="N128" s="61" t="s">
        <v>182</v>
      </c>
    </row>
    <row r="129" spans="1:14" x14ac:dyDescent="0.25">
      <c r="A129" s="45" t="str">
        <f>'Liste produits finis'!A129</f>
        <v>P0124</v>
      </c>
      <c r="B129" s="38" t="str">
        <f>IF(ISBLANK('Liste produits finis'!B129),"",'Liste produits finis'!B129)</f>
        <v/>
      </c>
      <c r="C129" s="11"/>
      <c r="D129" s="7">
        <f ca="1">SUMIF('JOURNAL STOCKS'!$B$7:$E$199,'ETAT DES STOCKS'!A129,'JOURNAL STOCKS'!$D$7:$D$199)</f>
        <v>0</v>
      </c>
      <c r="E129" s="7">
        <f ca="1">SUMIF('JOURNAL STOCKS'!$B$7:$E$199,'ETAT DES STOCKS'!A129,'JOURNAL STOCKS'!$E$7:$E$199)</f>
        <v>0</v>
      </c>
      <c r="F129" s="8">
        <f t="shared" ca="1" si="4"/>
        <v>0</v>
      </c>
      <c r="G129" s="68"/>
      <c r="H129" s="54"/>
      <c r="I129" s="52">
        <f t="shared" ca="1" si="3"/>
        <v>0</v>
      </c>
      <c r="K129" s="23" t="str">
        <f ca="1">IF(F129&lt;'Liste produits finis'!C129,"ALERTE !","")</f>
        <v/>
      </c>
      <c r="L129" s="39" t="str">
        <f ca="1">IF(F129&gt;'Liste produits finis'!D129,"SUR-STOCK !","")</f>
        <v/>
      </c>
      <c r="M129" s="47">
        <f ca="1">IF(F129&lt;'Liste produits finis'!C129,IF(N129="OUI",(ROUNDUP('Liste produits finis'!C129-F129,0))/'Délais et conditionnement'!D129),0)</f>
        <v>0</v>
      </c>
      <c r="N129" s="61" t="s">
        <v>182</v>
      </c>
    </row>
    <row r="130" spans="1:14" x14ac:dyDescent="0.25">
      <c r="A130" s="45" t="str">
        <f>'Liste produits finis'!A130</f>
        <v>P0125</v>
      </c>
      <c r="B130" s="38" t="str">
        <f>IF(ISBLANK('Liste produits finis'!B130),"",'Liste produits finis'!B130)</f>
        <v/>
      </c>
      <c r="C130" s="11"/>
      <c r="D130" s="7">
        <f ca="1">SUMIF('JOURNAL STOCKS'!$B$7:$E$199,'ETAT DES STOCKS'!A130,'JOURNAL STOCKS'!$D$7:$D$199)</f>
        <v>0</v>
      </c>
      <c r="E130" s="7">
        <f ca="1">SUMIF('JOURNAL STOCKS'!$B$7:$E$199,'ETAT DES STOCKS'!A130,'JOURNAL STOCKS'!$E$7:$E$199)</f>
        <v>0</v>
      </c>
      <c r="F130" s="8">
        <f t="shared" ca="1" si="4"/>
        <v>0</v>
      </c>
      <c r="G130" s="68"/>
      <c r="H130" s="54"/>
      <c r="I130" s="52">
        <f t="shared" ca="1" si="3"/>
        <v>0</v>
      </c>
      <c r="K130" s="23" t="str">
        <f ca="1">IF(F130&lt;'Liste produits finis'!C130,"ALERTE !","")</f>
        <v/>
      </c>
      <c r="L130" s="39" t="str">
        <f ca="1">IF(F130&gt;'Liste produits finis'!D130,"SUR-STOCK !","")</f>
        <v/>
      </c>
      <c r="M130" s="47">
        <f ca="1">IF(F130&lt;'Liste produits finis'!C130,IF(N130="OUI",(ROUNDUP('Liste produits finis'!C130-F130,0))/'Délais et conditionnement'!D130),0)</f>
        <v>0</v>
      </c>
      <c r="N130" s="61" t="s">
        <v>182</v>
      </c>
    </row>
    <row r="131" spans="1:14" x14ac:dyDescent="0.25">
      <c r="A131" s="45" t="str">
        <f>'Liste produits finis'!A131</f>
        <v>P0126</v>
      </c>
      <c r="B131" s="38" t="str">
        <f>IF(ISBLANK('Liste produits finis'!B131),"",'Liste produits finis'!B131)</f>
        <v/>
      </c>
      <c r="C131" s="11"/>
      <c r="D131" s="7">
        <f ca="1">SUMIF('JOURNAL STOCKS'!$B$7:$E$199,'ETAT DES STOCKS'!A131,'JOURNAL STOCKS'!$D$7:$D$199)</f>
        <v>0</v>
      </c>
      <c r="E131" s="7">
        <f ca="1">SUMIF('JOURNAL STOCKS'!$B$7:$E$199,'ETAT DES STOCKS'!A131,'JOURNAL STOCKS'!$E$7:$E$199)</f>
        <v>0</v>
      </c>
      <c r="F131" s="8">
        <f t="shared" ca="1" si="4"/>
        <v>0</v>
      </c>
      <c r="G131" s="68"/>
      <c r="H131" s="54"/>
      <c r="I131" s="52">
        <f t="shared" ca="1" si="3"/>
        <v>0</v>
      </c>
      <c r="K131" s="23" t="str">
        <f ca="1">IF(F131&lt;'Liste produits finis'!C131,"ALERTE !","")</f>
        <v/>
      </c>
      <c r="L131" s="39" t="str">
        <f ca="1">IF(F131&gt;'Liste produits finis'!D131,"SUR-STOCK !","")</f>
        <v/>
      </c>
      <c r="M131" s="47">
        <f ca="1">IF(F131&lt;'Liste produits finis'!C131,IF(N131="OUI",(ROUNDUP('Liste produits finis'!C131-F131,0))/'Délais et conditionnement'!D131),0)</f>
        <v>0</v>
      </c>
      <c r="N131" s="61" t="s">
        <v>182</v>
      </c>
    </row>
    <row r="132" spans="1:14" x14ac:dyDescent="0.25">
      <c r="A132" s="45" t="str">
        <f>'Liste produits finis'!A132</f>
        <v>P0127</v>
      </c>
      <c r="B132" s="38" t="str">
        <f>IF(ISBLANK('Liste produits finis'!B132),"",'Liste produits finis'!B132)</f>
        <v/>
      </c>
      <c r="C132" s="11"/>
      <c r="D132" s="7">
        <f ca="1">SUMIF('JOURNAL STOCKS'!$B$7:$E$199,'ETAT DES STOCKS'!A132,'JOURNAL STOCKS'!$D$7:$D$199)</f>
        <v>0</v>
      </c>
      <c r="E132" s="7">
        <f ca="1">SUMIF('JOURNAL STOCKS'!$B$7:$E$199,'ETAT DES STOCKS'!A132,'JOURNAL STOCKS'!$E$7:$E$199)</f>
        <v>0</v>
      </c>
      <c r="F132" s="8">
        <f t="shared" ca="1" si="4"/>
        <v>0</v>
      </c>
      <c r="G132" s="68"/>
      <c r="H132" s="54"/>
      <c r="I132" s="52">
        <f t="shared" ca="1" si="3"/>
        <v>0</v>
      </c>
      <c r="K132" s="23" t="str">
        <f ca="1">IF(F132&lt;'Liste produits finis'!C132,"ALERTE !","")</f>
        <v/>
      </c>
      <c r="L132" s="39" t="str">
        <f ca="1">IF(F132&gt;'Liste produits finis'!D132,"SUR-STOCK !","")</f>
        <v/>
      </c>
      <c r="M132" s="47">
        <f ca="1">IF(F132&lt;'Liste produits finis'!C132,IF(N132="OUI",(ROUNDUP('Liste produits finis'!C132-F132,0))/'Délais et conditionnement'!D132),0)</f>
        <v>0</v>
      </c>
      <c r="N132" s="61" t="s">
        <v>182</v>
      </c>
    </row>
    <row r="133" spans="1:14" x14ac:dyDescent="0.25">
      <c r="A133" s="45" t="str">
        <f>'Liste produits finis'!A133</f>
        <v>P0128</v>
      </c>
      <c r="B133" s="38" t="str">
        <f>IF(ISBLANK('Liste produits finis'!B133),"",'Liste produits finis'!B133)</f>
        <v/>
      </c>
      <c r="C133" s="11"/>
      <c r="D133" s="7">
        <f ca="1">SUMIF('JOURNAL STOCKS'!$B$7:$E$199,'ETAT DES STOCKS'!A133,'JOURNAL STOCKS'!$D$7:$D$199)</f>
        <v>0</v>
      </c>
      <c r="E133" s="7">
        <f ca="1">SUMIF('JOURNAL STOCKS'!$B$7:$E$199,'ETAT DES STOCKS'!A133,'JOURNAL STOCKS'!$E$7:$E$199)</f>
        <v>0</v>
      </c>
      <c r="F133" s="8">
        <f t="shared" ca="1" si="4"/>
        <v>0</v>
      </c>
      <c r="G133" s="68"/>
      <c r="H133" s="54"/>
      <c r="I133" s="52">
        <f t="shared" ca="1" si="3"/>
        <v>0</v>
      </c>
      <c r="K133" s="23" t="str">
        <f ca="1">IF(F133&lt;'Liste produits finis'!C133,"ALERTE !","")</f>
        <v/>
      </c>
      <c r="L133" s="39" t="str">
        <f ca="1">IF(F133&gt;'Liste produits finis'!D133,"SUR-STOCK !","")</f>
        <v/>
      </c>
      <c r="M133" s="47">
        <f ca="1">IF(F133&lt;'Liste produits finis'!C133,IF(N133="OUI",(ROUNDUP('Liste produits finis'!C133-F133,0))/'Délais et conditionnement'!D133),0)</f>
        <v>0</v>
      </c>
      <c r="N133" s="61" t="s">
        <v>182</v>
      </c>
    </row>
    <row r="134" spans="1:14" x14ac:dyDescent="0.25">
      <c r="A134" s="45" t="str">
        <f>'Liste produits finis'!A134</f>
        <v>P0129</v>
      </c>
      <c r="B134" s="38" t="str">
        <f>IF(ISBLANK('Liste produits finis'!B134),"",'Liste produits finis'!B134)</f>
        <v/>
      </c>
      <c r="C134" s="11"/>
      <c r="D134" s="7">
        <f ca="1">SUMIF('JOURNAL STOCKS'!$B$7:$E$199,'ETAT DES STOCKS'!A134,'JOURNAL STOCKS'!$D$7:$D$199)</f>
        <v>0</v>
      </c>
      <c r="E134" s="7">
        <f ca="1">SUMIF('JOURNAL STOCKS'!$B$7:$E$199,'ETAT DES STOCKS'!A134,'JOURNAL STOCKS'!$E$7:$E$199)</f>
        <v>0</v>
      </c>
      <c r="F134" s="8">
        <f t="shared" ca="1" si="4"/>
        <v>0</v>
      </c>
      <c r="G134" s="68"/>
      <c r="H134" s="54"/>
      <c r="I134" s="52">
        <f t="shared" ca="1" si="3"/>
        <v>0</v>
      </c>
      <c r="K134" s="23" t="str">
        <f ca="1">IF(F134&lt;'Liste produits finis'!C134,"ALERTE !","")</f>
        <v/>
      </c>
      <c r="L134" s="39" t="str">
        <f ca="1">IF(F134&gt;'Liste produits finis'!D134,"SUR-STOCK !","")</f>
        <v/>
      </c>
      <c r="M134" s="47">
        <f ca="1">IF(F134&lt;'Liste produits finis'!C134,IF(N134="OUI",(ROUNDUP('Liste produits finis'!C134-F134,0))/'Délais et conditionnement'!D134),0)</f>
        <v>0</v>
      </c>
      <c r="N134" s="61" t="s">
        <v>182</v>
      </c>
    </row>
    <row r="135" spans="1:14" x14ac:dyDescent="0.25">
      <c r="A135" s="45" t="str">
        <f>'Liste produits finis'!A135</f>
        <v>P0130</v>
      </c>
      <c r="B135" s="38" t="str">
        <f>IF(ISBLANK('Liste produits finis'!B135),"",'Liste produits finis'!B135)</f>
        <v/>
      </c>
      <c r="C135" s="11"/>
      <c r="D135" s="7">
        <f ca="1">SUMIF('JOURNAL STOCKS'!$B$7:$E$199,'ETAT DES STOCKS'!A135,'JOURNAL STOCKS'!$D$7:$D$199)</f>
        <v>0</v>
      </c>
      <c r="E135" s="7">
        <f ca="1">SUMIF('JOURNAL STOCKS'!$B$7:$E$199,'ETAT DES STOCKS'!A135,'JOURNAL STOCKS'!$E$7:$E$199)</f>
        <v>0</v>
      </c>
      <c r="F135" s="8">
        <f t="shared" ca="1" si="4"/>
        <v>0</v>
      </c>
      <c r="G135" s="68"/>
      <c r="H135" s="54"/>
      <c r="I135" s="52">
        <f t="shared" ref="I135:I155" ca="1" si="5">H135*F135</f>
        <v>0</v>
      </c>
      <c r="K135" s="23" t="str">
        <f ca="1">IF(F135&lt;'Liste produits finis'!C135,"ALERTE !","")</f>
        <v/>
      </c>
      <c r="L135" s="39" t="str">
        <f ca="1">IF(F135&gt;'Liste produits finis'!D135,"SUR-STOCK !","")</f>
        <v/>
      </c>
      <c r="M135" s="47">
        <f ca="1">IF(F135&lt;'Liste produits finis'!C135,IF(N135="OUI",(ROUNDUP('Liste produits finis'!C135-F135,0))/'Délais et conditionnement'!D135),0)</f>
        <v>0</v>
      </c>
      <c r="N135" s="61" t="s">
        <v>182</v>
      </c>
    </row>
    <row r="136" spans="1:14" x14ac:dyDescent="0.25">
      <c r="A136" s="45" t="str">
        <f>'Liste produits finis'!A136</f>
        <v>P0131</v>
      </c>
      <c r="B136" s="38" t="str">
        <f>IF(ISBLANK('Liste produits finis'!B136),"",'Liste produits finis'!B136)</f>
        <v/>
      </c>
      <c r="C136" s="11"/>
      <c r="D136" s="7">
        <f ca="1">SUMIF('JOURNAL STOCKS'!$B$7:$E$199,'ETAT DES STOCKS'!A136,'JOURNAL STOCKS'!$D$7:$D$199)</f>
        <v>0</v>
      </c>
      <c r="E136" s="7">
        <f ca="1">SUMIF('JOURNAL STOCKS'!$B$7:$E$199,'ETAT DES STOCKS'!A136,'JOURNAL STOCKS'!$E$7:$E$199)</f>
        <v>0</v>
      </c>
      <c r="F136" s="8">
        <f t="shared" ca="1" si="4"/>
        <v>0</v>
      </c>
      <c r="G136" s="68"/>
      <c r="H136" s="54"/>
      <c r="I136" s="52">
        <f t="shared" ca="1" si="5"/>
        <v>0</v>
      </c>
      <c r="K136" s="23" t="str">
        <f ca="1">IF(F136&lt;'Liste produits finis'!C136,"ALERTE !","")</f>
        <v/>
      </c>
      <c r="L136" s="39" t="str">
        <f ca="1">IF(F136&gt;'Liste produits finis'!D136,"SUR-STOCK !","")</f>
        <v/>
      </c>
      <c r="M136" s="47">
        <f ca="1">IF(F136&lt;'Liste produits finis'!C136,IF(N136="OUI",(ROUNDUP('Liste produits finis'!C136-F136,0))/'Délais et conditionnement'!D136),0)</f>
        <v>0</v>
      </c>
      <c r="N136" s="61" t="s">
        <v>182</v>
      </c>
    </row>
    <row r="137" spans="1:14" x14ac:dyDescent="0.25">
      <c r="A137" s="45" t="str">
        <f>'Liste produits finis'!A137</f>
        <v>P0132</v>
      </c>
      <c r="B137" s="38" t="str">
        <f>IF(ISBLANK('Liste produits finis'!B137),"",'Liste produits finis'!B137)</f>
        <v/>
      </c>
      <c r="C137" s="11"/>
      <c r="D137" s="7">
        <f ca="1">SUMIF('JOURNAL STOCKS'!$B$7:$E$199,'ETAT DES STOCKS'!A137,'JOURNAL STOCKS'!$D$7:$D$199)</f>
        <v>0</v>
      </c>
      <c r="E137" s="7">
        <f ca="1">SUMIF('JOURNAL STOCKS'!$B$7:$E$199,'ETAT DES STOCKS'!A137,'JOURNAL STOCKS'!$E$7:$E$199)</f>
        <v>0</v>
      </c>
      <c r="F137" s="8">
        <f t="shared" ca="1" si="4"/>
        <v>0</v>
      </c>
      <c r="G137" s="68"/>
      <c r="H137" s="54"/>
      <c r="I137" s="52">
        <f t="shared" ca="1" si="5"/>
        <v>0</v>
      </c>
      <c r="K137" s="23" t="str">
        <f ca="1">IF(F137&lt;'Liste produits finis'!C137,"ALERTE !","")</f>
        <v/>
      </c>
      <c r="L137" s="39" t="str">
        <f ca="1">IF(F137&gt;'Liste produits finis'!D137,"SUR-STOCK !","")</f>
        <v/>
      </c>
      <c r="M137" s="47">
        <f ca="1">IF(F137&lt;'Liste produits finis'!C137,IF(N137="OUI",(ROUNDUP('Liste produits finis'!C137-F137,0))/'Délais et conditionnement'!D137),0)</f>
        <v>0</v>
      </c>
      <c r="N137" s="61" t="s">
        <v>182</v>
      </c>
    </row>
    <row r="138" spans="1:14" x14ac:dyDescent="0.25">
      <c r="A138" s="45" t="str">
        <f>'Liste produits finis'!A138</f>
        <v>P0133</v>
      </c>
      <c r="B138" s="38" t="str">
        <f>IF(ISBLANK('Liste produits finis'!B138),"",'Liste produits finis'!B138)</f>
        <v/>
      </c>
      <c r="C138" s="11"/>
      <c r="D138" s="7">
        <f ca="1">SUMIF('JOURNAL STOCKS'!$B$7:$E$199,'ETAT DES STOCKS'!A138,'JOURNAL STOCKS'!$D$7:$D$199)</f>
        <v>0</v>
      </c>
      <c r="E138" s="7">
        <f ca="1">SUMIF('JOURNAL STOCKS'!$B$7:$E$199,'ETAT DES STOCKS'!A138,'JOURNAL STOCKS'!$E$7:$E$199)</f>
        <v>0</v>
      </c>
      <c r="F138" s="8">
        <f t="shared" ca="1" si="4"/>
        <v>0</v>
      </c>
      <c r="G138" s="68"/>
      <c r="H138" s="54"/>
      <c r="I138" s="52">
        <f t="shared" ca="1" si="5"/>
        <v>0</v>
      </c>
      <c r="K138" s="23" t="str">
        <f ca="1">IF(F138&lt;'Liste produits finis'!C138,"ALERTE !","")</f>
        <v/>
      </c>
      <c r="L138" s="39" t="str">
        <f ca="1">IF(F138&gt;'Liste produits finis'!D138,"SUR-STOCK !","")</f>
        <v/>
      </c>
      <c r="M138" s="47">
        <f ca="1">IF(F138&lt;'Liste produits finis'!C138,IF(N138="OUI",(ROUNDUP('Liste produits finis'!C138-F138,0))/'Délais et conditionnement'!D138),0)</f>
        <v>0</v>
      </c>
      <c r="N138" s="61" t="s">
        <v>182</v>
      </c>
    </row>
    <row r="139" spans="1:14" x14ac:dyDescent="0.25">
      <c r="A139" s="45" t="str">
        <f>'Liste produits finis'!A139</f>
        <v>P0134</v>
      </c>
      <c r="B139" s="38" t="str">
        <f>IF(ISBLANK('Liste produits finis'!B139),"",'Liste produits finis'!B139)</f>
        <v/>
      </c>
      <c r="C139" s="11"/>
      <c r="D139" s="7">
        <f ca="1">SUMIF('JOURNAL STOCKS'!$B$7:$E$199,'ETAT DES STOCKS'!A139,'JOURNAL STOCKS'!$D$7:$D$199)</f>
        <v>0</v>
      </c>
      <c r="E139" s="7">
        <f ca="1">SUMIF('JOURNAL STOCKS'!$B$7:$E$199,'ETAT DES STOCKS'!A139,'JOURNAL STOCKS'!$E$7:$E$199)</f>
        <v>0</v>
      </c>
      <c r="F139" s="8">
        <f t="shared" ca="1" si="4"/>
        <v>0</v>
      </c>
      <c r="G139" s="68"/>
      <c r="H139" s="54"/>
      <c r="I139" s="52">
        <f t="shared" ca="1" si="5"/>
        <v>0</v>
      </c>
      <c r="K139" s="23" t="str">
        <f ca="1">IF(F139&lt;'Liste produits finis'!C139,"ALERTE !","")</f>
        <v/>
      </c>
      <c r="L139" s="39" t="str">
        <f ca="1">IF(F139&gt;'Liste produits finis'!D139,"SUR-STOCK !","")</f>
        <v/>
      </c>
      <c r="M139" s="47">
        <f ca="1">IF(F139&lt;'Liste produits finis'!C139,IF(N139="OUI",(ROUNDUP('Liste produits finis'!C139-F139,0))/'Délais et conditionnement'!D139),0)</f>
        <v>0</v>
      </c>
      <c r="N139" s="61" t="s">
        <v>182</v>
      </c>
    </row>
    <row r="140" spans="1:14" x14ac:dyDescent="0.25">
      <c r="A140" s="45" t="str">
        <f>'Liste produits finis'!A140</f>
        <v>P0135</v>
      </c>
      <c r="B140" s="38" t="str">
        <f>IF(ISBLANK('Liste produits finis'!B140),"",'Liste produits finis'!B140)</f>
        <v/>
      </c>
      <c r="C140" s="11"/>
      <c r="D140" s="7">
        <f ca="1">SUMIF('JOURNAL STOCKS'!$B$7:$E$199,'ETAT DES STOCKS'!A140,'JOURNAL STOCKS'!$D$7:$D$199)</f>
        <v>0</v>
      </c>
      <c r="E140" s="7">
        <f ca="1">SUMIF('JOURNAL STOCKS'!$B$7:$E$199,'ETAT DES STOCKS'!A140,'JOURNAL STOCKS'!$E$7:$E$199)</f>
        <v>0</v>
      </c>
      <c r="F140" s="8">
        <f t="shared" ca="1" si="4"/>
        <v>0</v>
      </c>
      <c r="G140" s="68"/>
      <c r="H140" s="54"/>
      <c r="I140" s="52">
        <f t="shared" ca="1" si="5"/>
        <v>0</v>
      </c>
      <c r="K140" s="23" t="str">
        <f ca="1">IF(F140&lt;'Liste produits finis'!C140,"ALERTE !","")</f>
        <v/>
      </c>
      <c r="L140" s="39" t="str">
        <f ca="1">IF(F140&gt;'Liste produits finis'!D140,"SUR-STOCK !","")</f>
        <v/>
      </c>
      <c r="M140" s="47">
        <f ca="1">IF(F140&lt;'Liste produits finis'!C140,IF(N140="OUI",(ROUNDUP('Liste produits finis'!C140-F140,0))/'Délais et conditionnement'!D140),0)</f>
        <v>0</v>
      </c>
      <c r="N140" s="61" t="s">
        <v>182</v>
      </c>
    </row>
    <row r="141" spans="1:14" x14ac:dyDescent="0.25">
      <c r="A141" s="45" t="str">
        <f>'Liste produits finis'!A141</f>
        <v>P0136</v>
      </c>
      <c r="B141" s="38" t="str">
        <f>IF(ISBLANK('Liste produits finis'!B141),"",'Liste produits finis'!B141)</f>
        <v/>
      </c>
      <c r="C141" s="11"/>
      <c r="D141" s="7">
        <f ca="1">SUMIF('JOURNAL STOCKS'!$B$7:$E$199,'ETAT DES STOCKS'!A141,'JOURNAL STOCKS'!$D$7:$D$199)</f>
        <v>0</v>
      </c>
      <c r="E141" s="7">
        <f ca="1">SUMIF('JOURNAL STOCKS'!$B$7:$E$199,'ETAT DES STOCKS'!A141,'JOURNAL STOCKS'!$E$7:$E$199)</f>
        <v>0</v>
      </c>
      <c r="F141" s="8">
        <f t="shared" ca="1" si="4"/>
        <v>0</v>
      </c>
      <c r="G141" s="68"/>
      <c r="H141" s="54"/>
      <c r="I141" s="52">
        <f t="shared" ca="1" si="5"/>
        <v>0</v>
      </c>
      <c r="K141" s="23" t="str">
        <f ca="1">IF(F141&lt;'Liste produits finis'!C141,"ALERTE !","")</f>
        <v/>
      </c>
      <c r="L141" s="39" t="str">
        <f ca="1">IF(F141&gt;'Liste produits finis'!D141,"SUR-STOCK !","")</f>
        <v/>
      </c>
      <c r="M141" s="47">
        <f ca="1">IF(F141&lt;'Liste produits finis'!C141,IF(N141="OUI",(ROUNDUP('Liste produits finis'!C141-F141,0))/'Délais et conditionnement'!D141),0)</f>
        <v>0</v>
      </c>
      <c r="N141" s="61" t="s">
        <v>182</v>
      </c>
    </row>
    <row r="142" spans="1:14" x14ac:dyDescent="0.25">
      <c r="A142" s="45" t="str">
        <f>'Liste produits finis'!A142</f>
        <v>P0137</v>
      </c>
      <c r="B142" s="38" t="str">
        <f>IF(ISBLANK('Liste produits finis'!B142),"",'Liste produits finis'!B142)</f>
        <v/>
      </c>
      <c r="C142" s="11"/>
      <c r="D142" s="7">
        <f ca="1">SUMIF('JOURNAL STOCKS'!$B$7:$E$199,'ETAT DES STOCKS'!A142,'JOURNAL STOCKS'!$D$7:$D$199)</f>
        <v>0</v>
      </c>
      <c r="E142" s="7">
        <f ca="1">SUMIF('JOURNAL STOCKS'!$B$7:$E$199,'ETAT DES STOCKS'!A142,'JOURNAL STOCKS'!$E$7:$E$199)</f>
        <v>0</v>
      </c>
      <c r="F142" s="8">
        <f t="shared" ca="1" si="4"/>
        <v>0</v>
      </c>
      <c r="G142" s="68"/>
      <c r="H142" s="54"/>
      <c r="I142" s="52">
        <f t="shared" ca="1" si="5"/>
        <v>0</v>
      </c>
      <c r="K142" s="23" t="str">
        <f ca="1">IF(F142&lt;'Liste produits finis'!C142,"ALERTE !","")</f>
        <v/>
      </c>
      <c r="L142" s="39" t="str">
        <f ca="1">IF(F142&gt;'Liste produits finis'!D142,"SUR-STOCK !","")</f>
        <v/>
      </c>
      <c r="M142" s="47">
        <f ca="1">IF(F142&lt;'Liste produits finis'!C142,IF(N142="OUI",(ROUNDUP('Liste produits finis'!C142-F142,0))/'Délais et conditionnement'!D142),0)</f>
        <v>0</v>
      </c>
      <c r="N142" s="61" t="s">
        <v>182</v>
      </c>
    </row>
    <row r="143" spans="1:14" x14ac:dyDescent="0.25">
      <c r="A143" s="45" t="str">
        <f>'Liste produits finis'!A143</f>
        <v>P0138</v>
      </c>
      <c r="B143" s="38" t="str">
        <f>IF(ISBLANK('Liste produits finis'!B143),"",'Liste produits finis'!B143)</f>
        <v/>
      </c>
      <c r="C143" s="11"/>
      <c r="D143" s="7">
        <f ca="1">SUMIF('JOURNAL STOCKS'!$B$7:$E$199,'ETAT DES STOCKS'!A143,'JOURNAL STOCKS'!$D$7:$D$199)</f>
        <v>0</v>
      </c>
      <c r="E143" s="7">
        <f ca="1">SUMIF('JOURNAL STOCKS'!$B$7:$E$199,'ETAT DES STOCKS'!A143,'JOURNAL STOCKS'!$E$7:$E$199)</f>
        <v>0</v>
      </c>
      <c r="F143" s="8">
        <f t="shared" ref="F143:F155" ca="1" si="6">C143+D143-E143</f>
        <v>0</v>
      </c>
      <c r="G143" s="68"/>
      <c r="H143" s="54"/>
      <c r="I143" s="52">
        <f t="shared" ca="1" si="5"/>
        <v>0</v>
      </c>
      <c r="K143" s="23" t="str">
        <f ca="1">IF(F143&lt;'Liste produits finis'!C143,"ALERTE !","")</f>
        <v/>
      </c>
      <c r="L143" s="39" t="str">
        <f ca="1">IF(F143&gt;'Liste produits finis'!D143,"SUR-STOCK !","")</f>
        <v/>
      </c>
      <c r="M143" s="47">
        <f ca="1">IF(F143&lt;'Liste produits finis'!C143,IF(N143="OUI",(ROUNDUP('Liste produits finis'!C143-F143,0))/'Délais et conditionnement'!D143),0)</f>
        <v>0</v>
      </c>
      <c r="N143" s="61" t="s">
        <v>182</v>
      </c>
    </row>
    <row r="144" spans="1:14" x14ac:dyDescent="0.25">
      <c r="A144" s="45" t="str">
        <f>'Liste produits finis'!A144</f>
        <v>P0139</v>
      </c>
      <c r="B144" s="38" t="str">
        <f>IF(ISBLANK('Liste produits finis'!B144),"",'Liste produits finis'!B144)</f>
        <v/>
      </c>
      <c r="C144" s="11"/>
      <c r="D144" s="7">
        <f ca="1">SUMIF('JOURNAL STOCKS'!$B$7:$E$199,'ETAT DES STOCKS'!A144,'JOURNAL STOCKS'!$D$7:$D$199)</f>
        <v>0</v>
      </c>
      <c r="E144" s="7">
        <f ca="1">SUMIF('JOURNAL STOCKS'!$B$7:$E$199,'ETAT DES STOCKS'!A144,'JOURNAL STOCKS'!$E$7:$E$199)</f>
        <v>0</v>
      </c>
      <c r="F144" s="8">
        <f t="shared" ca="1" si="6"/>
        <v>0</v>
      </c>
      <c r="G144" s="68"/>
      <c r="H144" s="54"/>
      <c r="I144" s="52">
        <f t="shared" ca="1" si="5"/>
        <v>0</v>
      </c>
      <c r="K144" s="23" t="str">
        <f ca="1">IF(F144&lt;'Liste produits finis'!C144,"ALERTE !","")</f>
        <v/>
      </c>
      <c r="L144" s="39" t="str">
        <f ca="1">IF(F144&gt;'Liste produits finis'!D144,"SUR-STOCK !","")</f>
        <v/>
      </c>
      <c r="M144" s="47">
        <f ca="1">IF(F144&lt;'Liste produits finis'!C144,IF(N144="OUI",(ROUNDUP('Liste produits finis'!C144-F144,0))/'Délais et conditionnement'!D144),0)</f>
        <v>0</v>
      </c>
      <c r="N144" s="61" t="s">
        <v>182</v>
      </c>
    </row>
    <row r="145" spans="1:14" x14ac:dyDescent="0.25">
      <c r="A145" s="45" t="str">
        <f>'Liste produits finis'!A145</f>
        <v>P0140</v>
      </c>
      <c r="B145" s="38" t="str">
        <f>IF(ISBLANK('Liste produits finis'!B145),"",'Liste produits finis'!B145)</f>
        <v/>
      </c>
      <c r="C145" s="11"/>
      <c r="D145" s="7">
        <f ca="1">SUMIF('JOURNAL STOCKS'!$B$7:$E$199,'ETAT DES STOCKS'!A145,'JOURNAL STOCKS'!$D$7:$D$199)</f>
        <v>0</v>
      </c>
      <c r="E145" s="7">
        <f ca="1">SUMIF('JOURNAL STOCKS'!$B$7:$E$199,'ETAT DES STOCKS'!A145,'JOURNAL STOCKS'!$E$7:$E$199)</f>
        <v>0</v>
      </c>
      <c r="F145" s="8">
        <f t="shared" ca="1" si="6"/>
        <v>0</v>
      </c>
      <c r="G145" s="68"/>
      <c r="H145" s="54"/>
      <c r="I145" s="52">
        <f t="shared" ca="1" si="5"/>
        <v>0</v>
      </c>
      <c r="K145" s="23" t="str">
        <f ca="1">IF(F145&lt;'Liste produits finis'!C145,"ALERTE !","")</f>
        <v/>
      </c>
      <c r="L145" s="39" t="str">
        <f ca="1">IF(F145&gt;'Liste produits finis'!D145,"SUR-STOCK !","")</f>
        <v/>
      </c>
      <c r="M145" s="47">
        <f ca="1">IF(F145&lt;'Liste produits finis'!C145,IF(N145="OUI",(ROUNDUP('Liste produits finis'!C145-F145,0))/'Délais et conditionnement'!D145),0)</f>
        <v>0</v>
      </c>
      <c r="N145" s="61" t="s">
        <v>182</v>
      </c>
    </row>
    <row r="146" spans="1:14" x14ac:dyDescent="0.25">
      <c r="A146" s="45" t="str">
        <f>'Liste produits finis'!A146</f>
        <v>P0141</v>
      </c>
      <c r="B146" s="38" t="str">
        <f>IF(ISBLANK('Liste produits finis'!B146),"",'Liste produits finis'!B146)</f>
        <v/>
      </c>
      <c r="C146" s="11"/>
      <c r="D146" s="7">
        <f ca="1">SUMIF('JOURNAL STOCKS'!$B$7:$E$199,'ETAT DES STOCKS'!A146,'JOURNAL STOCKS'!$D$7:$D$199)</f>
        <v>0</v>
      </c>
      <c r="E146" s="7">
        <f ca="1">SUMIF('JOURNAL STOCKS'!$B$7:$E$199,'ETAT DES STOCKS'!A146,'JOURNAL STOCKS'!$E$7:$E$199)</f>
        <v>0</v>
      </c>
      <c r="F146" s="8">
        <f t="shared" ca="1" si="6"/>
        <v>0</v>
      </c>
      <c r="G146" s="68"/>
      <c r="H146" s="54"/>
      <c r="I146" s="52">
        <f t="shared" ca="1" si="5"/>
        <v>0</v>
      </c>
      <c r="K146" s="23" t="str">
        <f ca="1">IF(F146&lt;'Liste produits finis'!C146,"ALERTE !","")</f>
        <v/>
      </c>
      <c r="L146" s="39" t="str">
        <f ca="1">IF(F146&gt;'Liste produits finis'!D146,"SUR-STOCK !","")</f>
        <v/>
      </c>
      <c r="M146" s="47">
        <f ca="1">IF(F146&lt;'Liste produits finis'!C146,IF(N146="OUI",(ROUNDUP('Liste produits finis'!C146-F146,0))/'Délais et conditionnement'!D146),0)</f>
        <v>0</v>
      </c>
      <c r="N146" s="61" t="s">
        <v>182</v>
      </c>
    </row>
    <row r="147" spans="1:14" x14ac:dyDescent="0.25">
      <c r="A147" s="45" t="str">
        <f>'Liste produits finis'!A147</f>
        <v>P0142</v>
      </c>
      <c r="B147" s="38" t="str">
        <f>IF(ISBLANK('Liste produits finis'!B147),"",'Liste produits finis'!B147)</f>
        <v/>
      </c>
      <c r="C147" s="11"/>
      <c r="D147" s="7">
        <f ca="1">SUMIF('JOURNAL STOCKS'!$B$7:$E$199,'ETAT DES STOCKS'!A147,'JOURNAL STOCKS'!$D$7:$D$199)</f>
        <v>0</v>
      </c>
      <c r="E147" s="7">
        <f ca="1">SUMIF('JOURNAL STOCKS'!$B$7:$E$199,'ETAT DES STOCKS'!A147,'JOURNAL STOCKS'!$E$7:$E$199)</f>
        <v>0</v>
      </c>
      <c r="F147" s="8">
        <f t="shared" ca="1" si="6"/>
        <v>0</v>
      </c>
      <c r="G147" s="68"/>
      <c r="H147" s="54"/>
      <c r="I147" s="52">
        <f t="shared" ca="1" si="5"/>
        <v>0</v>
      </c>
      <c r="K147" s="23" t="str">
        <f ca="1">IF(F147&lt;'Liste produits finis'!C147,"ALERTE !","")</f>
        <v/>
      </c>
      <c r="L147" s="39" t="str">
        <f ca="1">IF(F147&gt;'Liste produits finis'!D147,"SUR-STOCK !","")</f>
        <v/>
      </c>
      <c r="M147" s="47">
        <f ca="1">IF(F147&lt;'Liste produits finis'!C147,IF(N147="OUI",(ROUNDUP('Liste produits finis'!C147-F147,0))/'Délais et conditionnement'!D147),0)</f>
        <v>0</v>
      </c>
      <c r="N147" s="61" t="s">
        <v>182</v>
      </c>
    </row>
    <row r="148" spans="1:14" x14ac:dyDescent="0.25">
      <c r="A148" s="45" t="str">
        <f>'Liste produits finis'!A148</f>
        <v>P0143</v>
      </c>
      <c r="B148" s="38" t="str">
        <f>IF(ISBLANK('Liste produits finis'!B148),"",'Liste produits finis'!B148)</f>
        <v/>
      </c>
      <c r="C148" s="11"/>
      <c r="D148" s="7">
        <f ca="1">SUMIF('JOURNAL STOCKS'!$B$7:$E$199,'ETAT DES STOCKS'!A148,'JOURNAL STOCKS'!$D$7:$D$199)</f>
        <v>0</v>
      </c>
      <c r="E148" s="7">
        <f ca="1">SUMIF('JOURNAL STOCKS'!$B$7:$E$199,'ETAT DES STOCKS'!A148,'JOURNAL STOCKS'!$E$7:$E$199)</f>
        <v>0</v>
      </c>
      <c r="F148" s="8">
        <f t="shared" ca="1" si="6"/>
        <v>0</v>
      </c>
      <c r="G148" s="68"/>
      <c r="H148" s="54"/>
      <c r="I148" s="52">
        <f t="shared" ca="1" si="5"/>
        <v>0</v>
      </c>
      <c r="K148" s="23" t="str">
        <f ca="1">IF(F148&lt;'Liste produits finis'!C148,"ALERTE !","")</f>
        <v/>
      </c>
      <c r="L148" s="39" t="str">
        <f ca="1">IF(F148&gt;'Liste produits finis'!D148,"SUR-STOCK !","")</f>
        <v/>
      </c>
      <c r="M148" s="47">
        <f ca="1">IF(F148&lt;'Liste produits finis'!C148,IF(N148="OUI",(ROUNDUP('Liste produits finis'!C148-F148,0))/'Délais et conditionnement'!D148),0)</f>
        <v>0</v>
      </c>
      <c r="N148" s="61" t="s">
        <v>182</v>
      </c>
    </row>
    <row r="149" spans="1:14" x14ac:dyDescent="0.25">
      <c r="A149" s="45" t="str">
        <f>'Liste produits finis'!A149</f>
        <v>P0144</v>
      </c>
      <c r="B149" s="38" t="str">
        <f>IF(ISBLANK('Liste produits finis'!B149),"",'Liste produits finis'!B149)</f>
        <v/>
      </c>
      <c r="C149" s="11"/>
      <c r="D149" s="7">
        <f ca="1">SUMIF('JOURNAL STOCKS'!$B$7:$E$199,'ETAT DES STOCKS'!A149,'JOURNAL STOCKS'!$D$7:$D$199)</f>
        <v>0</v>
      </c>
      <c r="E149" s="7">
        <f ca="1">SUMIF('JOURNAL STOCKS'!$B$7:$E$199,'ETAT DES STOCKS'!A149,'JOURNAL STOCKS'!$E$7:$E$199)</f>
        <v>0</v>
      </c>
      <c r="F149" s="8">
        <f t="shared" ca="1" si="6"/>
        <v>0</v>
      </c>
      <c r="G149" s="68"/>
      <c r="H149" s="54"/>
      <c r="I149" s="52">
        <f t="shared" ca="1" si="5"/>
        <v>0</v>
      </c>
      <c r="K149" s="23" t="str">
        <f ca="1">IF(F149&lt;'Liste produits finis'!C149,"ALERTE !","")</f>
        <v/>
      </c>
      <c r="L149" s="39" t="str">
        <f ca="1">IF(F149&gt;'Liste produits finis'!D149,"SUR-STOCK !","")</f>
        <v/>
      </c>
      <c r="M149" s="47">
        <f ca="1">IF(F149&lt;'Liste produits finis'!C149,IF(N149="OUI",(ROUNDUP('Liste produits finis'!C149-F149,0))/'Délais et conditionnement'!D149),0)</f>
        <v>0</v>
      </c>
      <c r="N149" s="61" t="s">
        <v>182</v>
      </c>
    </row>
    <row r="150" spans="1:14" x14ac:dyDescent="0.25">
      <c r="A150" s="45" t="str">
        <f>'Liste produits finis'!A150</f>
        <v>P0145</v>
      </c>
      <c r="B150" s="38" t="str">
        <f>IF(ISBLANK('Liste produits finis'!B150),"",'Liste produits finis'!B150)</f>
        <v/>
      </c>
      <c r="C150" s="11"/>
      <c r="D150" s="7">
        <f ca="1">SUMIF('JOURNAL STOCKS'!$B$7:$E$199,'ETAT DES STOCKS'!A150,'JOURNAL STOCKS'!$D$7:$D$199)</f>
        <v>0</v>
      </c>
      <c r="E150" s="7">
        <f ca="1">SUMIF('JOURNAL STOCKS'!$B$7:$E$199,'ETAT DES STOCKS'!A150,'JOURNAL STOCKS'!$E$7:$E$199)</f>
        <v>0</v>
      </c>
      <c r="F150" s="8">
        <f t="shared" ca="1" si="6"/>
        <v>0</v>
      </c>
      <c r="G150" s="68"/>
      <c r="H150" s="54"/>
      <c r="I150" s="52">
        <f t="shared" ca="1" si="5"/>
        <v>0</v>
      </c>
      <c r="K150" s="23" t="str">
        <f ca="1">IF(F150&lt;'Liste produits finis'!C150,"ALERTE !","")</f>
        <v/>
      </c>
      <c r="L150" s="39" t="str">
        <f ca="1">IF(F150&gt;'Liste produits finis'!D150,"SUR-STOCK !","")</f>
        <v/>
      </c>
      <c r="M150" s="47">
        <f ca="1">IF(F150&lt;'Liste produits finis'!C150,IF(N150="OUI",(ROUNDUP('Liste produits finis'!C150-F150,0))/'Délais et conditionnement'!D150),0)</f>
        <v>0</v>
      </c>
      <c r="N150" s="61" t="s">
        <v>182</v>
      </c>
    </row>
    <row r="151" spans="1:14" x14ac:dyDescent="0.25">
      <c r="A151" s="45" t="str">
        <f>'Liste produits finis'!A151</f>
        <v>P0146</v>
      </c>
      <c r="B151" s="38" t="str">
        <f>IF(ISBLANK('Liste produits finis'!B151),"",'Liste produits finis'!B151)</f>
        <v/>
      </c>
      <c r="C151" s="11"/>
      <c r="D151" s="7">
        <f ca="1">SUMIF('JOURNAL STOCKS'!$B$7:$E$199,'ETAT DES STOCKS'!A151,'JOURNAL STOCKS'!$D$7:$D$199)</f>
        <v>0</v>
      </c>
      <c r="E151" s="7">
        <f ca="1">SUMIF('JOURNAL STOCKS'!$B$7:$E$199,'ETAT DES STOCKS'!A151,'JOURNAL STOCKS'!$E$7:$E$199)</f>
        <v>0</v>
      </c>
      <c r="F151" s="8">
        <f t="shared" ca="1" si="6"/>
        <v>0</v>
      </c>
      <c r="G151" s="68"/>
      <c r="H151" s="54"/>
      <c r="I151" s="52">
        <f t="shared" ca="1" si="5"/>
        <v>0</v>
      </c>
      <c r="K151" s="23" t="str">
        <f ca="1">IF(F151&lt;'Liste produits finis'!C151,"ALERTE !","")</f>
        <v/>
      </c>
      <c r="L151" s="39" t="str">
        <f ca="1">IF(F151&gt;'Liste produits finis'!D151,"SUR-STOCK !","")</f>
        <v/>
      </c>
      <c r="M151" s="47">
        <f ca="1">IF(F151&lt;'Liste produits finis'!C151,IF(N151="OUI",(ROUNDUP('Liste produits finis'!C151-F151,0))/'Délais et conditionnement'!D151),0)</f>
        <v>0</v>
      </c>
      <c r="N151" s="61" t="s">
        <v>182</v>
      </c>
    </row>
    <row r="152" spans="1:14" x14ac:dyDescent="0.25">
      <c r="A152" s="45" t="str">
        <f>'Liste produits finis'!A152</f>
        <v>P0147</v>
      </c>
      <c r="B152" s="38" t="str">
        <f>IF(ISBLANK('Liste produits finis'!B152),"",'Liste produits finis'!B152)</f>
        <v/>
      </c>
      <c r="C152" s="11"/>
      <c r="D152" s="7">
        <f ca="1">SUMIF('JOURNAL STOCKS'!$B$7:$E$199,'ETAT DES STOCKS'!A152,'JOURNAL STOCKS'!$D$7:$D$199)</f>
        <v>0</v>
      </c>
      <c r="E152" s="7">
        <f ca="1">SUMIF('JOURNAL STOCKS'!$B$7:$E$199,'ETAT DES STOCKS'!A152,'JOURNAL STOCKS'!$E$7:$E$199)</f>
        <v>0</v>
      </c>
      <c r="F152" s="8">
        <f t="shared" ca="1" si="6"/>
        <v>0</v>
      </c>
      <c r="G152" s="68"/>
      <c r="H152" s="54"/>
      <c r="I152" s="52">
        <f t="shared" ca="1" si="5"/>
        <v>0</v>
      </c>
      <c r="K152" s="23" t="str">
        <f ca="1">IF(F152&lt;'Liste produits finis'!C152,"ALERTE !","")</f>
        <v/>
      </c>
      <c r="L152" s="39" t="str">
        <f ca="1">IF(F152&gt;'Liste produits finis'!D152,"SUR-STOCK !","")</f>
        <v/>
      </c>
      <c r="M152" s="47">
        <f ca="1">IF(F152&lt;'Liste produits finis'!C152,IF(N152="OUI",(ROUNDUP('Liste produits finis'!C152-F152,0))/'Délais et conditionnement'!D152),0)</f>
        <v>0</v>
      </c>
      <c r="N152" s="61" t="s">
        <v>182</v>
      </c>
    </row>
    <row r="153" spans="1:14" x14ac:dyDescent="0.25">
      <c r="A153" s="45" t="str">
        <f>'Liste produits finis'!A153</f>
        <v>P0148</v>
      </c>
      <c r="B153" s="38" t="str">
        <f>IF(ISBLANK('Liste produits finis'!B153),"",'Liste produits finis'!B153)</f>
        <v/>
      </c>
      <c r="C153" s="11"/>
      <c r="D153" s="7">
        <f ca="1">SUMIF('JOURNAL STOCKS'!$B$7:$E$199,'ETAT DES STOCKS'!A153,'JOURNAL STOCKS'!$D$7:$D$199)</f>
        <v>0</v>
      </c>
      <c r="E153" s="7">
        <f ca="1">SUMIF('JOURNAL STOCKS'!$B$7:$E$199,'ETAT DES STOCKS'!A153,'JOURNAL STOCKS'!$E$7:$E$199)</f>
        <v>0</v>
      </c>
      <c r="F153" s="8">
        <f t="shared" ca="1" si="6"/>
        <v>0</v>
      </c>
      <c r="G153" s="68"/>
      <c r="H153" s="54"/>
      <c r="I153" s="52">
        <f t="shared" ca="1" si="5"/>
        <v>0</v>
      </c>
      <c r="K153" s="23" t="str">
        <f ca="1">IF(F153&lt;'Liste produits finis'!C153,"ALERTE !","")</f>
        <v/>
      </c>
      <c r="L153" s="39" t="str">
        <f ca="1">IF(F153&gt;'Liste produits finis'!D153,"SUR-STOCK !","")</f>
        <v/>
      </c>
      <c r="M153" s="47">
        <f ca="1">IF(F153&lt;'Liste produits finis'!C153,IF(N153="OUI",(ROUNDUP('Liste produits finis'!C153-F153,0))/'Délais et conditionnement'!D153),0)</f>
        <v>0</v>
      </c>
      <c r="N153" s="61" t="s">
        <v>182</v>
      </c>
    </row>
    <row r="154" spans="1:14" x14ac:dyDescent="0.25">
      <c r="A154" s="45" t="str">
        <f>'Liste produits finis'!A154</f>
        <v>P0149</v>
      </c>
      <c r="B154" s="38" t="str">
        <f>IF(ISBLANK('Liste produits finis'!B154),"",'Liste produits finis'!B154)</f>
        <v/>
      </c>
      <c r="C154" s="11"/>
      <c r="D154" s="7">
        <f ca="1">SUMIF('JOURNAL STOCKS'!$B$7:$E$199,'ETAT DES STOCKS'!A154,'JOURNAL STOCKS'!$D$7:$D$199)</f>
        <v>0</v>
      </c>
      <c r="E154" s="7">
        <f ca="1">SUMIF('JOURNAL STOCKS'!$B$7:$E$199,'ETAT DES STOCKS'!A154,'JOURNAL STOCKS'!$E$7:$E$199)</f>
        <v>0</v>
      </c>
      <c r="F154" s="8">
        <f t="shared" ca="1" si="6"/>
        <v>0</v>
      </c>
      <c r="G154" s="68"/>
      <c r="H154" s="54"/>
      <c r="I154" s="52">
        <f t="shared" ca="1" si="5"/>
        <v>0</v>
      </c>
      <c r="K154" s="23" t="str">
        <f ca="1">IF(F154&lt;'Liste produits finis'!C154,"ALERTE !","")</f>
        <v/>
      </c>
      <c r="L154" s="39" t="str">
        <f ca="1">IF(F154&gt;'Liste produits finis'!D154,"SUR-STOCK !","")</f>
        <v/>
      </c>
      <c r="M154" s="47">
        <f ca="1">IF(F154&lt;'Liste produits finis'!C154,IF(N154="OUI",(ROUNDUP('Liste produits finis'!C154-F154,0))/'Délais et conditionnement'!D154),0)</f>
        <v>0</v>
      </c>
      <c r="N154" s="61" t="s">
        <v>182</v>
      </c>
    </row>
    <row r="155" spans="1:14" ht="29.25" thickBot="1" x14ac:dyDescent="0.3">
      <c r="A155" s="46" t="str">
        <f>'Liste produits finis'!A155</f>
        <v>P0150</v>
      </c>
      <c r="B155" s="40" t="str">
        <f>IF(ISBLANK('Liste produits finis'!B155),"",'Liste produits finis'!B155)</f>
        <v/>
      </c>
      <c r="C155" s="41"/>
      <c r="D155" s="33">
        <f ca="1">SUMIF('JOURNAL STOCKS'!$B$7:$E$199,'ETAT DES STOCKS'!A155,'JOURNAL STOCKS'!$D$7:$D$199)</f>
        <v>0</v>
      </c>
      <c r="E155" s="33">
        <f ca="1">SUMIF('JOURNAL STOCKS'!$B$7:$E$199,'ETAT DES STOCKS'!A155,'JOURNAL STOCKS'!$E$7:$E$199)</f>
        <v>0</v>
      </c>
      <c r="F155" s="34">
        <f t="shared" ca="1" si="6"/>
        <v>0</v>
      </c>
      <c r="G155" s="69"/>
      <c r="H155" s="55"/>
      <c r="I155" s="52">
        <f t="shared" ca="1" si="5"/>
        <v>0</v>
      </c>
      <c r="J155" s="35"/>
      <c r="K155" s="36" t="str">
        <f ca="1">IF(F155&lt;'Liste produits finis'!C155,"ALERTE !","")</f>
        <v/>
      </c>
      <c r="L155" s="42" t="str">
        <f ca="1">IF(F155&gt;'Liste produits finis'!D155,"SUR-STOCK !","")</f>
        <v/>
      </c>
      <c r="M155" s="47">
        <f ca="1">IF(F155&lt;'Liste produits finis'!C155,IF(N155="OUI",(ROUNDUP('Liste produits finis'!C155-F155,0))/'Délais et conditionnement'!D155),0)</f>
        <v>0</v>
      </c>
      <c r="N155" s="61" t="s">
        <v>182</v>
      </c>
    </row>
    <row r="156" spans="1:14" x14ac:dyDescent="0.25">
      <c r="G156" s="67"/>
      <c r="I156" s="51"/>
    </row>
    <row r="157" spans="1:14" x14ac:dyDescent="0.25">
      <c r="G157" s="67"/>
    </row>
    <row r="158" spans="1:14" x14ac:dyDescent="0.25">
      <c r="G158" s="67"/>
    </row>
    <row r="159" spans="1:14" x14ac:dyDescent="0.25">
      <c r="G159" s="67"/>
    </row>
    <row r="160" spans="1:14" x14ac:dyDescent="0.25">
      <c r="G160" s="67"/>
    </row>
    <row r="161" spans="7:7" x14ac:dyDescent="0.25">
      <c r="G161" s="67"/>
    </row>
    <row r="162" spans="7:7" x14ac:dyDescent="0.25">
      <c r="G162" s="67"/>
    </row>
    <row r="163" spans="7:7" x14ac:dyDescent="0.25">
      <c r="G163" s="67"/>
    </row>
    <row r="164" spans="7:7" x14ac:dyDescent="0.25">
      <c r="G164" s="67"/>
    </row>
    <row r="165" spans="7:7" x14ac:dyDescent="0.25">
      <c r="G165" s="67"/>
    </row>
    <row r="166" spans="7:7" x14ac:dyDescent="0.25">
      <c r="G166" s="67"/>
    </row>
    <row r="167" spans="7:7" x14ac:dyDescent="0.25">
      <c r="G167" s="67"/>
    </row>
    <row r="168" spans="7:7" x14ac:dyDescent="0.25">
      <c r="G168" s="67"/>
    </row>
    <row r="169" spans="7:7" x14ac:dyDescent="0.25">
      <c r="G169" s="67"/>
    </row>
    <row r="170" spans="7:7" x14ac:dyDescent="0.25">
      <c r="G170" s="67"/>
    </row>
    <row r="171" spans="7:7" x14ac:dyDescent="0.25">
      <c r="G171" s="67"/>
    </row>
    <row r="172" spans="7:7" x14ac:dyDescent="0.25">
      <c r="G172" s="67"/>
    </row>
    <row r="173" spans="7:7" x14ac:dyDescent="0.25">
      <c r="G173" s="67"/>
    </row>
    <row r="174" spans="7:7" x14ac:dyDescent="0.25">
      <c r="G174" s="67"/>
    </row>
    <row r="175" spans="7:7" x14ac:dyDescent="0.25">
      <c r="G175" s="67"/>
    </row>
    <row r="176" spans="7:7" x14ac:dyDescent="0.25">
      <c r="G176" s="67"/>
    </row>
    <row r="177" spans="7:7" x14ac:dyDescent="0.25">
      <c r="G177" s="67"/>
    </row>
    <row r="178" spans="7:7" x14ac:dyDescent="0.25">
      <c r="G178" s="67"/>
    </row>
    <row r="179" spans="7:7" x14ac:dyDescent="0.25">
      <c r="G179" s="67"/>
    </row>
    <row r="180" spans="7:7" x14ac:dyDescent="0.25">
      <c r="G180" s="67"/>
    </row>
    <row r="181" spans="7:7" x14ac:dyDescent="0.25">
      <c r="G181" s="67"/>
    </row>
    <row r="182" spans="7:7" x14ac:dyDescent="0.25">
      <c r="G182" s="67"/>
    </row>
    <row r="183" spans="7:7" x14ac:dyDescent="0.25">
      <c r="G183" s="67"/>
    </row>
    <row r="184" spans="7:7" x14ac:dyDescent="0.25">
      <c r="G184" s="67"/>
    </row>
    <row r="185" spans="7:7" x14ac:dyDescent="0.25">
      <c r="G185" s="67"/>
    </row>
    <row r="186" spans="7:7" x14ac:dyDescent="0.25">
      <c r="G186" s="67"/>
    </row>
    <row r="187" spans="7:7" x14ac:dyDescent="0.25">
      <c r="G187" s="67"/>
    </row>
    <row r="188" spans="7:7" x14ac:dyDescent="0.25">
      <c r="G188" s="67"/>
    </row>
    <row r="189" spans="7:7" x14ac:dyDescent="0.25">
      <c r="G189" s="67"/>
    </row>
    <row r="190" spans="7:7" x14ac:dyDescent="0.25">
      <c r="G190" s="67"/>
    </row>
    <row r="191" spans="7:7" x14ac:dyDescent="0.25">
      <c r="G191" s="67"/>
    </row>
    <row r="192" spans="7:7" x14ac:dyDescent="0.25">
      <c r="G192" s="67"/>
    </row>
    <row r="193" spans="7:7" x14ac:dyDescent="0.25">
      <c r="G193" s="67"/>
    </row>
    <row r="194" spans="7:7" x14ac:dyDescent="0.25">
      <c r="G194" s="67"/>
    </row>
    <row r="195" spans="7:7" x14ac:dyDescent="0.25">
      <c r="G195" s="67"/>
    </row>
    <row r="196" spans="7:7" x14ac:dyDescent="0.25">
      <c r="G196" s="67"/>
    </row>
    <row r="197" spans="7:7" x14ac:dyDescent="0.25">
      <c r="G197" s="67"/>
    </row>
    <row r="198" spans="7:7" x14ac:dyDescent="0.25">
      <c r="G198" s="67"/>
    </row>
  </sheetData>
  <protectedRanges>
    <protectedRange sqref="N6:N155" name="Plage2"/>
    <protectedRange sqref="H6:H155" name="Plage1"/>
  </protectedRanges>
  <mergeCells count="1">
    <mergeCell ref="C4:N4"/>
  </mergeCells>
  <conditionalFormatting sqref="D6:I155">
    <cfRule type="cellIs" dxfId="3" priority="19" operator="equal">
      <formula>0</formula>
    </cfRule>
  </conditionalFormatting>
  <conditionalFormatting sqref="K6:L155">
    <cfRule type="cellIs" dxfId="2" priority="17" operator="equal">
      <formula>"ALERTE !"</formula>
    </cfRule>
  </conditionalFormatting>
  <conditionalFormatting sqref="M6:M155">
    <cfRule type="cellIs" dxfId="1" priority="2" operator="equal">
      <formula>0</formula>
    </cfRule>
  </conditionalFormatting>
  <conditionalFormatting sqref="N6:N155">
    <cfRule type="cellIs" dxfId="0" priority="1" operator="equal">
      <formula>0</formula>
    </cfRule>
  </conditionalFormatting>
  <dataValidations disablePrompts="1" count="1">
    <dataValidation type="list" showInputMessage="1" showErrorMessage="1" promptTitle="Référence utils ?" sqref="N6:N155" xr:uid="{F5F1D914-514B-4577-B635-B542143749FD}">
      <formula1>"OUI,NON"</formula1>
    </dataValidation>
  </dataValidations>
  <pageMargins left="0.70866141732283472" right="0.70866141732283472" top="0.74803149606299213" bottom="0.74803149606299213" header="0.31496062992125984" footer="0.31496062992125984"/>
  <pageSetup paperSize="9" scale="64" fitToHeight="4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97565-8044-49D6-A677-2F179EA89BEB}">
  <sheetPr>
    <pageSetUpPr fitToPage="1"/>
  </sheetPr>
  <dimension ref="A1:G156"/>
  <sheetViews>
    <sheetView showGridLines="0" zoomScale="110" zoomScaleNormal="110" workbookViewId="0">
      <selection activeCell="C13" sqref="C13"/>
    </sheetView>
  </sheetViews>
  <sheetFormatPr baseColWidth="10" defaultColWidth="11.42578125" defaultRowHeight="15" x14ac:dyDescent="0.25"/>
  <cols>
    <col min="1" max="1" width="21.28515625" customWidth="1"/>
    <col min="2" max="2" width="52" customWidth="1"/>
    <col min="3" max="3" width="23.28515625" style="17" customWidth="1"/>
    <col min="4" max="6" width="21.5703125" style="17" customWidth="1"/>
  </cols>
  <sheetData>
    <row r="1" spans="1:7" ht="28.5" x14ac:dyDescent="0.25">
      <c r="A1" s="13" t="s">
        <v>162</v>
      </c>
    </row>
    <row r="2" spans="1:7" ht="18.75" x14ac:dyDescent="0.25">
      <c r="A2" s="14" t="s">
        <v>0</v>
      </c>
      <c r="G2" s="17"/>
    </row>
    <row r="3" spans="1:7" ht="18.75" x14ac:dyDescent="0.25">
      <c r="A3" s="14" t="s">
        <v>1</v>
      </c>
      <c r="G3" s="17"/>
    </row>
    <row r="4" spans="1:7" ht="29.25" customHeight="1" x14ac:dyDescent="0.25">
      <c r="A4" s="1"/>
      <c r="G4" s="17"/>
    </row>
    <row r="5" spans="1:7" ht="40.5" customHeight="1" x14ac:dyDescent="0.25">
      <c r="A5" s="2" t="s">
        <v>2</v>
      </c>
      <c r="B5" s="3" t="s">
        <v>3</v>
      </c>
      <c r="C5" s="18" t="s">
        <v>176</v>
      </c>
      <c r="D5" s="18" t="s">
        <v>160</v>
      </c>
      <c r="G5" s="17"/>
    </row>
    <row r="6" spans="1:7" x14ac:dyDescent="0.25">
      <c r="A6" s="4" t="str">
        <f>'Liste produits finis'!A6</f>
        <v>604005(PG)</v>
      </c>
      <c r="B6" s="26" t="str">
        <f>IF(ISERROR(IF(VLOOKUP(A6,'Liste produits finis'!$A$6:$B$155,2,0)=0,"",VLOOKUP(A6,'Liste produits finis'!$A$6:$B$155,2,0))),"",IF(VLOOKUP(A6,'Liste produits finis'!$A$6:$B$155,2,0)=0,"",VLOOKUP(A6,'Liste produits finis'!$A$6:$B$155,2,0)))</f>
        <v>2 petit croquant coco 15g</v>
      </c>
      <c r="C6" s="19">
        <v>3</v>
      </c>
      <c r="D6" s="19">
        <v>280</v>
      </c>
      <c r="G6" s="17"/>
    </row>
    <row r="7" spans="1:7" x14ac:dyDescent="0.25">
      <c r="A7" s="4" t="str">
        <f>'Liste produits finis'!A7</f>
        <v>602234(PG)</v>
      </c>
      <c r="B7" s="26" t="str">
        <f>IF(ISERROR(IF(VLOOKUP(A7,'Liste produits finis'!$A$6:$B$155,2,0)=0,"",VLOOKUP(A7,'Liste produits finis'!$A$6:$B$155,2,0))),"",IF(VLOOKUP(A7,'Liste produits finis'!$A$6:$B$155,2,0)=0,"",VLOOKUP(A7,'Liste produits finis'!$A$6:$B$155,2,0)))</f>
        <v>Brownie pépite de chocolat 30g</v>
      </c>
      <c r="C7" s="19">
        <v>3</v>
      </c>
      <c r="D7" s="19">
        <v>100</v>
      </c>
      <c r="G7" s="17"/>
    </row>
    <row r="8" spans="1:7" x14ac:dyDescent="0.25">
      <c r="A8" s="4" t="str">
        <f>'Liste produits finis'!A8</f>
        <v>62455095120(COLIBRI)</v>
      </c>
      <c r="B8" s="26" t="str">
        <f>IF(ISERROR(IF(VLOOKUP(A8,'Liste produits finis'!$A$6:$B$155,2,0)=0,"",VLOOKUP(A8,'Liste produits finis'!$A$6:$B$155,2,0))),"",IF(VLOOKUP(A8,'Liste produits finis'!$A$6:$B$155,2,0)=0,"",VLOOKUP(A8,'Liste produits finis'!$A$6:$B$155,2,0)))</f>
        <v xml:space="preserve">Madelaine nature beurre AOP - œuf pleine air </v>
      </c>
      <c r="C8" s="19">
        <v>3</v>
      </c>
      <c r="D8" s="19">
        <v>120</v>
      </c>
      <c r="G8" s="17"/>
    </row>
    <row r="9" spans="1:7" x14ac:dyDescent="0.25">
      <c r="A9" s="4" t="str">
        <f>'Liste produits finis'!A9</f>
        <v>62198095120(COLIBRI)</v>
      </c>
      <c r="B9" s="26" t="str">
        <f>IF(ISERROR(IF(VLOOKUP(A9,'Liste produits finis'!$A$6:$B$155,2,0)=0,"",VLOOKUP(A9,'Liste produits finis'!$A$6:$B$155,2,0))),"",IF(VLOOKUP(A9,'Liste produits finis'!$A$6:$B$155,2,0)=0,"",VLOOKUP(A9,'Liste produits finis'!$A$6:$B$155,2,0)))</f>
        <v>Madeleine nature coque chocolat noir 30g</v>
      </c>
      <c r="C9" s="19">
        <v>3</v>
      </c>
      <c r="D9" s="19">
        <v>120</v>
      </c>
      <c r="G9" s="17"/>
    </row>
    <row r="10" spans="1:7" x14ac:dyDescent="0.25">
      <c r="A10" s="4" t="str">
        <f>'Liste produits finis'!A10</f>
        <v>603135(PG)</v>
      </c>
      <c r="B10" s="26" t="str">
        <f>IF(ISERROR(IF(VLOOKUP(A10,'Liste produits finis'!$A$6:$B$155,2,0)=0,"",VLOOKUP(A10,'Liste produits finis'!$A$6:$B$155,2,0))),"",IF(VLOOKUP(A10,'Liste produits finis'!$A$6:$B$155,2,0)=0,"",VLOOKUP(A10,'Liste produits finis'!$A$6:$B$155,2,0)))</f>
        <v>Mini quatre-quart 25g</v>
      </c>
      <c r="C10" s="19">
        <v>3</v>
      </c>
      <c r="D10" s="19">
        <v>130</v>
      </c>
      <c r="G10" s="17"/>
    </row>
    <row r="11" spans="1:7" x14ac:dyDescent="0.25">
      <c r="A11" s="4" t="str">
        <f>'Liste produits finis'!A11</f>
        <v>P0006(ALYSSE FOOD)</v>
      </c>
      <c r="B11" s="26" t="str">
        <f>IF(ISERROR(IF(VLOOKUP(A11,'Liste produits finis'!$A$6:$B$155,2,0)=0,"",VLOOKUP(A11,'Liste produits finis'!$A$6:$B$155,2,0))),"",IF(VLOOKUP(A11,'Liste produits finis'!$A$6:$B$155,2,0)=0,"",VLOOKUP(A11,'Liste produits finis'!$A$6:$B$155,2,0)))</f>
        <v>Muffins vanille pépite de chocolat 55g</v>
      </c>
      <c r="C11" s="19">
        <v>3</v>
      </c>
      <c r="D11" s="19">
        <v>40</v>
      </c>
      <c r="G11" s="17"/>
    </row>
    <row r="12" spans="1:7" x14ac:dyDescent="0.25">
      <c r="A12" s="4" t="str">
        <f>'Liste produits finis'!A12</f>
        <v>602238(PG)</v>
      </c>
      <c r="B12" s="26" t="str">
        <f>IF(ISERROR(IF(VLOOKUP(A12,'Liste produits finis'!$A$6:$B$155,2,0)=0,"",VLOOKUP(A12,'Liste produits finis'!$A$6:$B$155,2,0))),"",IF(VLOOKUP(A12,'Liste produits finis'!$A$6:$B$155,2,0)=0,"",VLOOKUP(A12,'Liste produits finis'!$A$6:$B$155,2,0)))</f>
        <v>Palet breton pur beurre 15g</v>
      </c>
      <c r="C12" s="19">
        <v>3</v>
      </c>
      <c r="D12" s="19">
        <v>240</v>
      </c>
      <c r="G12" s="17"/>
    </row>
    <row r="13" spans="1:7" x14ac:dyDescent="0.25">
      <c r="A13" s="4" t="str">
        <f>'Liste produits finis'!A13</f>
        <v>P0008</v>
      </c>
      <c r="B13" s="26" t="str">
        <f>IF(ISERROR(IF(VLOOKUP(A13,'Liste produits finis'!$A$6:$B$155,2,0)=0,"",VLOOKUP(A13,'Liste produits finis'!$A$6:$B$155,2,0))),"",IF(VLOOKUP(A13,'Liste produits finis'!$A$6:$B$155,2,0)=0,"",VLOOKUP(A13,'Liste produits finis'!$A$6:$B$155,2,0)))</f>
        <v/>
      </c>
      <c r="C13" s="19"/>
      <c r="D13" s="19"/>
      <c r="G13" s="17"/>
    </row>
    <row r="14" spans="1:7" x14ac:dyDescent="0.25">
      <c r="A14" s="4" t="str">
        <f>'Liste produits finis'!A14</f>
        <v>P0009</v>
      </c>
      <c r="B14" s="26" t="str">
        <f>IF(ISERROR(IF(VLOOKUP(A14,'Liste produits finis'!$A$6:$B$155,2,0)=0,"",VLOOKUP(A14,'Liste produits finis'!$A$6:$B$155,2,0))),"",IF(VLOOKUP(A14,'Liste produits finis'!$A$6:$B$155,2,0)=0,"",VLOOKUP(A14,'Liste produits finis'!$A$6:$B$155,2,0)))</f>
        <v/>
      </c>
      <c r="C14" s="19"/>
      <c r="D14" s="19"/>
      <c r="G14" s="17"/>
    </row>
    <row r="15" spans="1:7" x14ac:dyDescent="0.25">
      <c r="A15" s="4" t="str">
        <f>'Liste produits finis'!A15</f>
        <v>P0010</v>
      </c>
      <c r="B15" s="26" t="str">
        <f>IF(ISERROR(IF(VLOOKUP(A15,'Liste produits finis'!$A$6:$B$155,2,0)=0,"",VLOOKUP(A15,'Liste produits finis'!$A$6:$B$155,2,0))),"",IF(VLOOKUP(A15,'Liste produits finis'!$A$6:$B$155,2,0)=0,"",VLOOKUP(A15,'Liste produits finis'!$A$6:$B$155,2,0)))</f>
        <v/>
      </c>
      <c r="C15" s="19"/>
      <c r="D15" s="19"/>
      <c r="G15" s="17"/>
    </row>
    <row r="16" spans="1:7" x14ac:dyDescent="0.25">
      <c r="A16" s="4" t="str">
        <f>'Liste produits finis'!A16</f>
        <v>P0011</v>
      </c>
      <c r="B16" s="26" t="str">
        <f>IF(ISERROR(IF(VLOOKUP(A16,'Liste produits finis'!$A$6:$B$155,2,0)=0,"",VLOOKUP(A16,'Liste produits finis'!$A$6:$B$155,2,0))),"",IF(VLOOKUP(A16,'Liste produits finis'!$A$6:$B$155,2,0)=0,"",VLOOKUP(A16,'Liste produits finis'!$A$6:$B$155,2,0)))</f>
        <v/>
      </c>
      <c r="C16" s="19"/>
      <c r="D16" s="19"/>
      <c r="G16" s="17"/>
    </row>
    <row r="17" spans="1:7" x14ac:dyDescent="0.25">
      <c r="A17" s="4" t="str">
        <f>'Liste produits finis'!A17</f>
        <v>P0012</v>
      </c>
      <c r="B17" s="26" t="str">
        <f>IF(ISERROR(IF(VLOOKUP(A17,'Liste produits finis'!$A$6:$B$155,2,0)=0,"",VLOOKUP(A17,'Liste produits finis'!$A$6:$B$155,2,0))),"",IF(VLOOKUP(A17,'Liste produits finis'!$A$6:$B$155,2,0)=0,"",VLOOKUP(A17,'Liste produits finis'!$A$6:$B$155,2,0)))</f>
        <v/>
      </c>
      <c r="C17" s="19"/>
      <c r="D17" s="19"/>
      <c r="G17" s="17"/>
    </row>
    <row r="18" spans="1:7" x14ac:dyDescent="0.25">
      <c r="A18" s="4" t="str">
        <f>'Liste produits finis'!A18</f>
        <v>P0013</v>
      </c>
      <c r="B18" s="26" t="str">
        <f>IF(ISERROR(IF(VLOOKUP(A18,'Liste produits finis'!$A$6:$B$155,2,0)=0,"",VLOOKUP(A18,'Liste produits finis'!$A$6:$B$155,2,0))),"",IF(VLOOKUP(A18,'Liste produits finis'!$A$6:$B$155,2,0)=0,"",VLOOKUP(A18,'Liste produits finis'!$A$6:$B$155,2,0)))</f>
        <v/>
      </c>
      <c r="C18" s="19"/>
      <c r="D18" s="19"/>
      <c r="G18" s="17"/>
    </row>
    <row r="19" spans="1:7" x14ac:dyDescent="0.25">
      <c r="A19" s="4" t="str">
        <f>'Liste produits finis'!A19</f>
        <v>P0014</v>
      </c>
      <c r="B19" s="26" t="str">
        <f>IF(ISERROR(IF(VLOOKUP(A19,'Liste produits finis'!$A$6:$B$155,2,0)=0,"",VLOOKUP(A19,'Liste produits finis'!$A$6:$B$155,2,0))),"",IF(VLOOKUP(A19,'Liste produits finis'!$A$6:$B$155,2,0)=0,"",VLOOKUP(A19,'Liste produits finis'!$A$6:$B$155,2,0)))</f>
        <v/>
      </c>
      <c r="C19" s="19"/>
      <c r="D19" s="19"/>
      <c r="G19" s="17"/>
    </row>
    <row r="20" spans="1:7" x14ac:dyDescent="0.25">
      <c r="A20" s="4" t="str">
        <f>'Liste produits finis'!A20</f>
        <v>P0015</v>
      </c>
      <c r="B20" s="26" t="str">
        <f>IF(ISERROR(IF(VLOOKUP(A20,'Liste produits finis'!$A$6:$B$155,2,0)=0,"",VLOOKUP(A20,'Liste produits finis'!$A$6:$B$155,2,0))),"",IF(VLOOKUP(A20,'Liste produits finis'!$A$6:$B$155,2,0)=0,"",VLOOKUP(A20,'Liste produits finis'!$A$6:$B$155,2,0)))</f>
        <v/>
      </c>
      <c r="C20" s="19"/>
      <c r="D20" s="19"/>
      <c r="G20" s="17"/>
    </row>
    <row r="21" spans="1:7" x14ac:dyDescent="0.25">
      <c r="A21" s="4" t="str">
        <f>'Liste produits finis'!A21</f>
        <v>P0016</v>
      </c>
      <c r="B21" s="26" t="str">
        <f>IF(ISERROR(IF(VLOOKUP(A21,'Liste produits finis'!$A$6:$B$155,2,0)=0,"",VLOOKUP(A21,'Liste produits finis'!$A$6:$B$155,2,0))),"",IF(VLOOKUP(A21,'Liste produits finis'!$A$6:$B$155,2,0)=0,"",VLOOKUP(A21,'Liste produits finis'!$A$6:$B$155,2,0)))</f>
        <v/>
      </c>
      <c r="C21" s="19"/>
      <c r="D21" s="19"/>
      <c r="G21" s="17"/>
    </row>
    <row r="22" spans="1:7" x14ac:dyDescent="0.25">
      <c r="A22" s="4" t="str">
        <f>'Liste produits finis'!A22</f>
        <v>P0017</v>
      </c>
      <c r="B22" s="26" t="str">
        <f>IF(ISERROR(IF(VLOOKUP(A22,'Liste produits finis'!$A$6:$B$155,2,0)=0,"",VLOOKUP(A22,'Liste produits finis'!$A$6:$B$155,2,0))),"",IF(VLOOKUP(A22,'Liste produits finis'!$A$6:$B$155,2,0)=0,"",VLOOKUP(A22,'Liste produits finis'!$A$6:$B$155,2,0)))</f>
        <v/>
      </c>
      <c r="C22" s="19"/>
      <c r="D22" s="19"/>
      <c r="G22" s="17"/>
    </row>
    <row r="23" spans="1:7" x14ac:dyDescent="0.25">
      <c r="A23" s="4" t="str">
        <f>'Liste produits finis'!A23</f>
        <v>P0018</v>
      </c>
      <c r="B23" s="26" t="str">
        <f>IF(ISERROR(IF(VLOOKUP(A23,'Liste produits finis'!$A$6:$B$155,2,0)=0,"",VLOOKUP(A23,'Liste produits finis'!$A$6:$B$155,2,0))),"",IF(VLOOKUP(A23,'Liste produits finis'!$A$6:$B$155,2,0)=0,"",VLOOKUP(A23,'Liste produits finis'!$A$6:$B$155,2,0)))</f>
        <v/>
      </c>
      <c r="C23" s="19"/>
      <c r="D23" s="19"/>
      <c r="G23" s="17"/>
    </row>
    <row r="24" spans="1:7" x14ac:dyDescent="0.25">
      <c r="A24" s="4" t="str">
        <f>'Liste produits finis'!A24</f>
        <v>P0019</v>
      </c>
      <c r="B24" s="26" t="str">
        <f>IF(ISERROR(IF(VLOOKUP(A24,'Liste produits finis'!$A$6:$B$155,2,0)=0,"",VLOOKUP(A24,'Liste produits finis'!$A$6:$B$155,2,0))),"",IF(VLOOKUP(A24,'Liste produits finis'!$A$6:$B$155,2,0)=0,"",VLOOKUP(A24,'Liste produits finis'!$A$6:$B$155,2,0)))</f>
        <v/>
      </c>
      <c r="C24" s="19"/>
      <c r="D24" s="19"/>
      <c r="G24" s="17"/>
    </row>
    <row r="25" spans="1:7" x14ac:dyDescent="0.25">
      <c r="A25" s="4" t="str">
        <f>'Liste produits finis'!A25</f>
        <v>P0020</v>
      </c>
      <c r="B25" s="26" t="str">
        <f>IF(ISERROR(IF(VLOOKUP(A25,'Liste produits finis'!$A$6:$B$155,2,0)=0,"",VLOOKUP(A25,'Liste produits finis'!$A$6:$B$155,2,0))),"",IF(VLOOKUP(A25,'Liste produits finis'!$A$6:$B$155,2,0)=0,"",VLOOKUP(A25,'Liste produits finis'!$A$6:$B$155,2,0)))</f>
        <v/>
      </c>
      <c r="C25" s="19"/>
      <c r="D25" s="19"/>
      <c r="G25" s="17"/>
    </row>
    <row r="26" spans="1:7" x14ac:dyDescent="0.25">
      <c r="A26" s="4" t="str">
        <f>'Liste produits finis'!A26</f>
        <v>P0021</v>
      </c>
      <c r="B26" s="26" t="str">
        <f>IF(ISERROR(IF(VLOOKUP(A26,'Liste produits finis'!$A$6:$B$155,2,0)=0,"",VLOOKUP(A26,'Liste produits finis'!$A$6:$B$155,2,0))),"",IF(VLOOKUP(A26,'Liste produits finis'!$A$6:$B$155,2,0)=0,"",VLOOKUP(A26,'Liste produits finis'!$A$6:$B$155,2,0)))</f>
        <v/>
      </c>
      <c r="C26" s="19"/>
      <c r="D26" s="19"/>
      <c r="G26" s="17"/>
    </row>
    <row r="27" spans="1:7" x14ac:dyDescent="0.25">
      <c r="A27" s="4" t="str">
        <f>'Liste produits finis'!A27</f>
        <v>P0022</v>
      </c>
      <c r="B27" s="26" t="str">
        <f>IF(ISERROR(IF(VLOOKUP(A27,'Liste produits finis'!$A$6:$B$155,2,0)=0,"",VLOOKUP(A27,'Liste produits finis'!$A$6:$B$155,2,0))),"",IF(VLOOKUP(A27,'Liste produits finis'!$A$6:$B$155,2,0)=0,"",VLOOKUP(A27,'Liste produits finis'!$A$6:$B$155,2,0)))</f>
        <v/>
      </c>
      <c r="C27" s="19"/>
      <c r="D27" s="19"/>
      <c r="G27" s="17"/>
    </row>
    <row r="28" spans="1:7" x14ac:dyDescent="0.25">
      <c r="A28" s="4" t="str">
        <f>'Liste produits finis'!A28</f>
        <v>P0023</v>
      </c>
      <c r="B28" s="26" t="str">
        <f>IF(ISERROR(IF(VLOOKUP(A28,'Liste produits finis'!$A$6:$B$155,2,0)=0,"",VLOOKUP(A28,'Liste produits finis'!$A$6:$B$155,2,0))),"",IF(VLOOKUP(A28,'Liste produits finis'!$A$6:$B$155,2,0)=0,"",VLOOKUP(A28,'Liste produits finis'!$A$6:$B$155,2,0)))</f>
        <v/>
      </c>
      <c r="C28" s="19"/>
      <c r="D28" s="19"/>
      <c r="G28" s="17"/>
    </row>
    <row r="29" spans="1:7" x14ac:dyDescent="0.25">
      <c r="A29" s="4" t="str">
        <f>'Liste produits finis'!A29</f>
        <v>P0024</v>
      </c>
      <c r="B29" s="26" t="str">
        <f>IF(ISERROR(IF(VLOOKUP(A29,'Liste produits finis'!$A$6:$B$155,2,0)=0,"",VLOOKUP(A29,'Liste produits finis'!$A$6:$B$155,2,0))),"",IF(VLOOKUP(A29,'Liste produits finis'!$A$6:$B$155,2,0)=0,"",VLOOKUP(A29,'Liste produits finis'!$A$6:$B$155,2,0)))</f>
        <v/>
      </c>
      <c r="C29" s="19"/>
      <c r="D29" s="19"/>
      <c r="G29" s="17"/>
    </row>
    <row r="30" spans="1:7" x14ac:dyDescent="0.25">
      <c r="A30" s="4" t="str">
        <f>'Liste produits finis'!A30</f>
        <v>P0025</v>
      </c>
      <c r="B30" s="26" t="str">
        <f>IF(ISERROR(IF(VLOOKUP(A30,'Liste produits finis'!$A$6:$B$155,2,0)=0,"",VLOOKUP(A30,'Liste produits finis'!$A$6:$B$155,2,0))),"",IF(VLOOKUP(A30,'Liste produits finis'!$A$6:$B$155,2,0)=0,"",VLOOKUP(A30,'Liste produits finis'!$A$6:$B$155,2,0)))</f>
        <v/>
      </c>
      <c r="C30" s="19"/>
      <c r="D30" s="19"/>
      <c r="G30" s="17"/>
    </row>
    <row r="31" spans="1:7" x14ac:dyDescent="0.25">
      <c r="A31" s="4" t="str">
        <f>'Liste produits finis'!A31</f>
        <v>P0026</v>
      </c>
      <c r="B31" s="26" t="str">
        <f>IF(ISERROR(IF(VLOOKUP(A31,'Liste produits finis'!$A$6:$B$155,2,0)=0,"",VLOOKUP(A31,'Liste produits finis'!$A$6:$B$155,2,0))),"",IF(VLOOKUP(A31,'Liste produits finis'!$A$6:$B$155,2,0)=0,"",VLOOKUP(A31,'Liste produits finis'!$A$6:$B$155,2,0)))</f>
        <v/>
      </c>
      <c r="C31" s="19"/>
      <c r="D31" s="19"/>
      <c r="G31" s="17"/>
    </row>
    <row r="32" spans="1:7" x14ac:dyDescent="0.25">
      <c r="A32" s="4" t="str">
        <f>'Liste produits finis'!A32</f>
        <v>P0027</v>
      </c>
      <c r="B32" s="26" t="str">
        <f>IF(ISERROR(IF(VLOOKUP(A32,'Liste produits finis'!$A$6:$B$155,2,0)=0,"",VLOOKUP(A32,'Liste produits finis'!$A$6:$B$155,2,0))),"",IF(VLOOKUP(A32,'Liste produits finis'!$A$6:$B$155,2,0)=0,"",VLOOKUP(A32,'Liste produits finis'!$A$6:$B$155,2,0)))</f>
        <v/>
      </c>
      <c r="C32" s="19"/>
      <c r="D32" s="19"/>
      <c r="G32" s="17"/>
    </row>
    <row r="33" spans="1:7" x14ac:dyDescent="0.25">
      <c r="A33" s="4" t="str">
        <f>'Liste produits finis'!A33</f>
        <v>P0028</v>
      </c>
      <c r="B33" s="26" t="str">
        <f>IF(ISERROR(IF(VLOOKUP(A33,'Liste produits finis'!$A$6:$B$155,2,0)=0,"",VLOOKUP(A33,'Liste produits finis'!$A$6:$B$155,2,0))),"",IF(VLOOKUP(A33,'Liste produits finis'!$A$6:$B$155,2,0)=0,"",VLOOKUP(A33,'Liste produits finis'!$A$6:$B$155,2,0)))</f>
        <v/>
      </c>
      <c r="C33" s="19"/>
      <c r="D33" s="19"/>
      <c r="G33" s="17"/>
    </row>
    <row r="34" spans="1:7" x14ac:dyDescent="0.25">
      <c r="A34" s="4" t="str">
        <f>'Liste produits finis'!A34</f>
        <v>P0029</v>
      </c>
      <c r="B34" s="26" t="str">
        <f>IF(ISERROR(IF(VLOOKUP(A34,'Liste produits finis'!$A$6:$B$155,2,0)=0,"",VLOOKUP(A34,'Liste produits finis'!$A$6:$B$155,2,0))),"",IF(VLOOKUP(A34,'Liste produits finis'!$A$6:$B$155,2,0)=0,"",VLOOKUP(A34,'Liste produits finis'!$A$6:$B$155,2,0)))</f>
        <v/>
      </c>
      <c r="C34" s="19"/>
      <c r="D34" s="19"/>
      <c r="G34" s="17"/>
    </row>
    <row r="35" spans="1:7" x14ac:dyDescent="0.25">
      <c r="A35" s="4" t="str">
        <f>'Liste produits finis'!A35</f>
        <v>P0030</v>
      </c>
      <c r="B35" s="26" t="str">
        <f>IF(ISERROR(IF(VLOOKUP(A35,'Liste produits finis'!$A$6:$B$155,2,0)=0,"",VLOOKUP(A35,'Liste produits finis'!$A$6:$B$155,2,0))),"",IF(VLOOKUP(A35,'Liste produits finis'!$A$6:$B$155,2,0)=0,"",VLOOKUP(A35,'Liste produits finis'!$A$6:$B$155,2,0)))</f>
        <v/>
      </c>
      <c r="C35" s="19"/>
      <c r="D35" s="19"/>
      <c r="G35" s="17"/>
    </row>
    <row r="36" spans="1:7" x14ac:dyDescent="0.25">
      <c r="A36" s="4" t="str">
        <f>'Liste produits finis'!A36</f>
        <v>P0031</v>
      </c>
      <c r="B36" s="26" t="str">
        <f>IF(ISERROR(IF(VLOOKUP(A36,'Liste produits finis'!$A$6:$B$155,2,0)=0,"",VLOOKUP(A36,'Liste produits finis'!$A$6:$B$155,2,0))),"",IF(VLOOKUP(A36,'Liste produits finis'!$A$6:$B$155,2,0)=0,"",VLOOKUP(A36,'Liste produits finis'!$A$6:$B$155,2,0)))</f>
        <v/>
      </c>
      <c r="C36" s="19"/>
      <c r="D36" s="19"/>
      <c r="G36" s="17"/>
    </row>
    <row r="37" spans="1:7" x14ac:dyDescent="0.25">
      <c r="A37" s="4" t="str">
        <f>'Liste produits finis'!A37</f>
        <v>P0032</v>
      </c>
      <c r="B37" s="26" t="str">
        <f>IF(ISERROR(IF(VLOOKUP(A37,'Liste produits finis'!$A$6:$B$155,2,0)=0,"",VLOOKUP(A37,'Liste produits finis'!$A$6:$B$155,2,0))),"",IF(VLOOKUP(A37,'Liste produits finis'!$A$6:$B$155,2,0)=0,"",VLOOKUP(A37,'Liste produits finis'!$A$6:$B$155,2,0)))</f>
        <v/>
      </c>
      <c r="C37" s="19"/>
      <c r="D37" s="19"/>
      <c r="G37" s="17"/>
    </row>
    <row r="38" spans="1:7" x14ac:dyDescent="0.25">
      <c r="A38" s="4" t="str">
        <f>'Liste produits finis'!A38</f>
        <v>P0033</v>
      </c>
      <c r="B38" s="26" t="str">
        <f>IF(ISERROR(IF(VLOOKUP(A38,'Liste produits finis'!$A$6:$B$155,2,0)=0,"",VLOOKUP(A38,'Liste produits finis'!$A$6:$B$155,2,0))),"",IF(VLOOKUP(A38,'Liste produits finis'!$A$6:$B$155,2,0)=0,"",VLOOKUP(A38,'Liste produits finis'!$A$6:$B$155,2,0)))</f>
        <v/>
      </c>
      <c r="C38" s="19"/>
      <c r="D38" s="19"/>
      <c r="G38" s="17"/>
    </row>
    <row r="39" spans="1:7" x14ac:dyDescent="0.25">
      <c r="A39" s="4" t="str">
        <f>'Liste produits finis'!A39</f>
        <v>P0034</v>
      </c>
      <c r="B39" s="26" t="str">
        <f>IF(ISERROR(IF(VLOOKUP(A39,'Liste produits finis'!$A$6:$B$155,2,0)=0,"",VLOOKUP(A39,'Liste produits finis'!$A$6:$B$155,2,0))),"",IF(VLOOKUP(A39,'Liste produits finis'!$A$6:$B$155,2,0)=0,"",VLOOKUP(A39,'Liste produits finis'!$A$6:$B$155,2,0)))</f>
        <v/>
      </c>
      <c r="C39" s="19"/>
      <c r="D39" s="19"/>
      <c r="G39" s="17"/>
    </row>
    <row r="40" spans="1:7" x14ac:dyDescent="0.25">
      <c r="A40" s="4" t="str">
        <f>'Liste produits finis'!A40</f>
        <v>P0035</v>
      </c>
      <c r="B40" s="26" t="str">
        <f>IF(ISERROR(IF(VLOOKUP(A40,'Liste produits finis'!$A$6:$B$155,2,0)=0,"",VLOOKUP(A40,'Liste produits finis'!$A$6:$B$155,2,0))),"",IF(VLOOKUP(A40,'Liste produits finis'!$A$6:$B$155,2,0)=0,"",VLOOKUP(A40,'Liste produits finis'!$A$6:$B$155,2,0)))</f>
        <v/>
      </c>
      <c r="C40" s="19"/>
      <c r="D40" s="19"/>
      <c r="G40" s="17"/>
    </row>
    <row r="41" spans="1:7" x14ac:dyDescent="0.25">
      <c r="A41" s="4" t="str">
        <f>'Liste produits finis'!A41</f>
        <v>P0036</v>
      </c>
      <c r="B41" s="26" t="str">
        <f>IF(ISERROR(IF(VLOOKUP(A41,'Liste produits finis'!$A$6:$B$155,2,0)=0,"",VLOOKUP(A41,'Liste produits finis'!$A$6:$B$155,2,0))),"",IF(VLOOKUP(A41,'Liste produits finis'!$A$6:$B$155,2,0)=0,"",VLOOKUP(A41,'Liste produits finis'!$A$6:$B$155,2,0)))</f>
        <v/>
      </c>
      <c r="C41" s="19"/>
      <c r="D41" s="19"/>
      <c r="G41" s="17"/>
    </row>
    <row r="42" spans="1:7" x14ac:dyDescent="0.25">
      <c r="A42" s="4" t="str">
        <f>'Liste produits finis'!A42</f>
        <v>P0037</v>
      </c>
      <c r="B42" s="26" t="str">
        <f>IF(ISERROR(IF(VLOOKUP(A42,'Liste produits finis'!$A$6:$B$155,2,0)=0,"",VLOOKUP(A42,'Liste produits finis'!$A$6:$B$155,2,0))),"",IF(VLOOKUP(A42,'Liste produits finis'!$A$6:$B$155,2,0)=0,"",VLOOKUP(A42,'Liste produits finis'!$A$6:$B$155,2,0)))</f>
        <v/>
      </c>
      <c r="C42" s="19"/>
      <c r="D42" s="19"/>
      <c r="G42" s="17"/>
    </row>
    <row r="43" spans="1:7" x14ac:dyDescent="0.25">
      <c r="A43" s="4" t="str">
        <f>'Liste produits finis'!A43</f>
        <v>P0038</v>
      </c>
      <c r="B43" s="26" t="str">
        <f>IF(ISERROR(IF(VLOOKUP(A43,'Liste produits finis'!$A$6:$B$155,2,0)=0,"",VLOOKUP(A43,'Liste produits finis'!$A$6:$B$155,2,0))),"",IF(VLOOKUP(A43,'Liste produits finis'!$A$6:$B$155,2,0)=0,"",VLOOKUP(A43,'Liste produits finis'!$A$6:$B$155,2,0)))</f>
        <v/>
      </c>
      <c r="C43" s="19"/>
      <c r="D43" s="19"/>
      <c r="G43" s="17"/>
    </row>
    <row r="44" spans="1:7" x14ac:dyDescent="0.25">
      <c r="A44" s="4" t="str">
        <f>'Liste produits finis'!A44</f>
        <v>P0039</v>
      </c>
      <c r="B44" s="26" t="str">
        <f>IF(ISERROR(IF(VLOOKUP(A44,'Liste produits finis'!$A$6:$B$155,2,0)=0,"",VLOOKUP(A44,'Liste produits finis'!$A$6:$B$155,2,0))),"",IF(VLOOKUP(A44,'Liste produits finis'!$A$6:$B$155,2,0)=0,"",VLOOKUP(A44,'Liste produits finis'!$A$6:$B$155,2,0)))</f>
        <v/>
      </c>
      <c r="C44" s="19"/>
      <c r="D44" s="19"/>
      <c r="G44" s="17"/>
    </row>
    <row r="45" spans="1:7" x14ac:dyDescent="0.25">
      <c r="A45" s="4" t="str">
        <f>'Liste produits finis'!A45</f>
        <v>P0040</v>
      </c>
      <c r="B45" s="26" t="str">
        <f>IF(ISERROR(IF(VLOOKUP(A45,'Liste produits finis'!$A$6:$B$155,2,0)=0,"",VLOOKUP(A45,'Liste produits finis'!$A$6:$B$155,2,0))),"",IF(VLOOKUP(A45,'Liste produits finis'!$A$6:$B$155,2,0)=0,"",VLOOKUP(A45,'Liste produits finis'!$A$6:$B$155,2,0)))</f>
        <v/>
      </c>
      <c r="C45" s="19"/>
      <c r="D45" s="19"/>
      <c r="G45" s="17"/>
    </row>
    <row r="46" spans="1:7" x14ac:dyDescent="0.25">
      <c r="A46" s="4" t="str">
        <f>'Liste produits finis'!A46</f>
        <v>P0041</v>
      </c>
      <c r="B46" s="26" t="str">
        <f>IF(ISERROR(IF(VLOOKUP(A46,'Liste produits finis'!$A$6:$B$155,2,0)=0,"",VLOOKUP(A46,'Liste produits finis'!$A$6:$B$155,2,0))),"",IF(VLOOKUP(A46,'Liste produits finis'!$A$6:$B$155,2,0)=0,"",VLOOKUP(A46,'Liste produits finis'!$A$6:$B$155,2,0)))</f>
        <v/>
      </c>
      <c r="C46" s="19"/>
      <c r="D46" s="19"/>
      <c r="G46" s="17"/>
    </row>
    <row r="47" spans="1:7" x14ac:dyDescent="0.25">
      <c r="A47" s="4" t="str">
        <f>'Liste produits finis'!A47</f>
        <v>P0042</v>
      </c>
      <c r="B47" s="26" t="str">
        <f>IF(ISERROR(IF(VLOOKUP(A47,'Liste produits finis'!$A$6:$B$155,2,0)=0,"",VLOOKUP(A47,'Liste produits finis'!$A$6:$B$155,2,0))),"",IF(VLOOKUP(A47,'Liste produits finis'!$A$6:$B$155,2,0)=0,"",VLOOKUP(A47,'Liste produits finis'!$A$6:$B$155,2,0)))</f>
        <v/>
      </c>
      <c r="C47" s="19"/>
      <c r="D47" s="19"/>
      <c r="G47" s="17"/>
    </row>
    <row r="48" spans="1:7" x14ac:dyDescent="0.25">
      <c r="A48" s="4" t="str">
        <f>'Liste produits finis'!A48</f>
        <v>P0043</v>
      </c>
      <c r="B48" s="26" t="str">
        <f>IF(ISERROR(IF(VLOOKUP(A48,'Liste produits finis'!$A$6:$B$155,2,0)=0,"",VLOOKUP(A48,'Liste produits finis'!$A$6:$B$155,2,0))),"",IF(VLOOKUP(A48,'Liste produits finis'!$A$6:$B$155,2,0)=0,"",VLOOKUP(A48,'Liste produits finis'!$A$6:$B$155,2,0)))</f>
        <v/>
      </c>
      <c r="C48" s="19"/>
      <c r="D48" s="19"/>
      <c r="G48" s="17"/>
    </row>
    <row r="49" spans="1:7" x14ac:dyDescent="0.25">
      <c r="A49" s="4" t="str">
        <f>'Liste produits finis'!A49</f>
        <v>P0044</v>
      </c>
      <c r="B49" s="26" t="str">
        <f>IF(ISERROR(IF(VLOOKUP(A49,'Liste produits finis'!$A$6:$B$155,2,0)=0,"",VLOOKUP(A49,'Liste produits finis'!$A$6:$B$155,2,0))),"",IF(VLOOKUP(A49,'Liste produits finis'!$A$6:$B$155,2,0)=0,"",VLOOKUP(A49,'Liste produits finis'!$A$6:$B$155,2,0)))</f>
        <v/>
      </c>
      <c r="C49" s="19"/>
      <c r="D49" s="19"/>
      <c r="G49" s="17"/>
    </row>
    <row r="50" spans="1:7" x14ac:dyDescent="0.25">
      <c r="A50" s="4" t="str">
        <f>'Liste produits finis'!A50</f>
        <v>P0045</v>
      </c>
      <c r="B50" s="26" t="str">
        <f>IF(ISERROR(IF(VLOOKUP(A50,'Liste produits finis'!$A$6:$B$155,2,0)=0,"",VLOOKUP(A50,'Liste produits finis'!$A$6:$B$155,2,0))),"",IF(VLOOKUP(A50,'Liste produits finis'!$A$6:$B$155,2,0)=0,"",VLOOKUP(A50,'Liste produits finis'!$A$6:$B$155,2,0)))</f>
        <v/>
      </c>
      <c r="C50" s="19"/>
      <c r="D50" s="19"/>
      <c r="G50" s="17"/>
    </row>
    <row r="51" spans="1:7" x14ac:dyDescent="0.25">
      <c r="A51" s="4" t="str">
        <f>'Liste produits finis'!A51</f>
        <v>P0046</v>
      </c>
      <c r="B51" s="26" t="str">
        <f>IF(ISERROR(IF(VLOOKUP(A51,'Liste produits finis'!$A$6:$B$155,2,0)=0,"",VLOOKUP(A51,'Liste produits finis'!$A$6:$B$155,2,0))),"",IF(VLOOKUP(A51,'Liste produits finis'!$A$6:$B$155,2,0)=0,"",VLOOKUP(A51,'Liste produits finis'!$A$6:$B$155,2,0)))</f>
        <v/>
      </c>
      <c r="C51" s="19"/>
      <c r="D51" s="19"/>
      <c r="G51" s="17"/>
    </row>
    <row r="52" spans="1:7" x14ac:dyDescent="0.25">
      <c r="A52" s="4" t="str">
        <f>'Liste produits finis'!A52</f>
        <v>P0047</v>
      </c>
      <c r="B52" s="26" t="str">
        <f>IF(ISERROR(IF(VLOOKUP(A52,'Liste produits finis'!$A$6:$B$155,2,0)=0,"",VLOOKUP(A52,'Liste produits finis'!$A$6:$B$155,2,0))),"",IF(VLOOKUP(A52,'Liste produits finis'!$A$6:$B$155,2,0)=0,"",VLOOKUP(A52,'Liste produits finis'!$A$6:$B$155,2,0)))</f>
        <v/>
      </c>
      <c r="C52" s="19"/>
      <c r="D52" s="19"/>
      <c r="G52" s="17"/>
    </row>
    <row r="53" spans="1:7" x14ac:dyDescent="0.25">
      <c r="A53" s="4" t="str">
        <f>'Liste produits finis'!A53</f>
        <v>P0048</v>
      </c>
      <c r="B53" s="26" t="str">
        <f>IF(ISERROR(IF(VLOOKUP(A53,'Liste produits finis'!$A$6:$B$155,2,0)=0,"",VLOOKUP(A53,'Liste produits finis'!$A$6:$B$155,2,0))),"",IF(VLOOKUP(A53,'Liste produits finis'!$A$6:$B$155,2,0)=0,"",VLOOKUP(A53,'Liste produits finis'!$A$6:$B$155,2,0)))</f>
        <v/>
      </c>
      <c r="C53" s="19"/>
      <c r="D53" s="19"/>
      <c r="G53" s="17"/>
    </row>
    <row r="54" spans="1:7" x14ac:dyDescent="0.25">
      <c r="A54" s="4" t="str">
        <f>'Liste produits finis'!A54</f>
        <v>P0049</v>
      </c>
      <c r="B54" s="26" t="str">
        <f>IF(ISERROR(IF(VLOOKUP(A54,'Liste produits finis'!$A$6:$B$155,2,0)=0,"",VLOOKUP(A54,'Liste produits finis'!$A$6:$B$155,2,0))),"",IF(VLOOKUP(A54,'Liste produits finis'!$A$6:$B$155,2,0)=0,"",VLOOKUP(A54,'Liste produits finis'!$A$6:$B$155,2,0)))</f>
        <v/>
      </c>
      <c r="C54" s="19"/>
      <c r="D54" s="19"/>
      <c r="G54" s="17"/>
    </row>
    <row r="55" spans="1:7" x14ac:dyDescent="0.25">
      <c r="A55" s="4" t="str">
        <f>'Liste produits finis'!A55</f>
        <v>P0050</v>
      </c>
      <c r="B55" s="26" t="str">
        <f>IF(ISERROR(IF(VLOOKUP(A55,'Liste produits finis'!$A$6:$B$155,2,0)=0,"",VLOOKUP(A55,'Liste produits finis'!$A$6:$B$155,2,0))),"",IF(VLOOKUP(A55,'Liste produits finis'!$A$6:$B$155,2,0)=0,"",VLOOKUP(A55,'Liste produits finis'!$A$6:$B$155,2,0)))</f>
        <v/>
      </c>
      <c r="C55" s="19"/>
      <c r="D55" s="19"/>
      <c r="G55" s="17"/>
    </row>
    <row r="56" spans="1:7" x14ac:dyDescent="0.25">
      <c r="A56" s="4" t="str">
        <f>'Liste produits finis'!A56</f>
        <v>P0051</v>
      </c>
      <c r="B56" s="26" t="str">
        <f>IF(ISERROR(IF(VLOOKUP(A56,'Liste produits finis'!$A$6:$B$155,2,0)=0,"",VLOOKUP(A56,'Liste produits finis'!$A$6:$B$155,2,0))),"",IF(VLOOKUP(A56,'Liste produits finis'!$A$6:$B$155,2,0)=0,"",VLOOKUP(A56,'Liste produits finis'!$A$6:$B$155,2,0)))</f>
        <v/>
      </c>
      <c r="C56" s="19"/>
      <c r="D56" s="19"/>
      <c r="G56" s="17"/>
    </row>
    <row r="57" spans="1:7" x14ac:dyDescent="0.25">
      <c r="A57" s="4" t="str">
        <f>'Liste produits finis'!A57</f>
        <v>P0052</v>
      </c>
      <c r="B57" s="26" t="str">
        <f>IF(ISERROR(IF(VLOOKUP(A57,'Liste produits finis'!$A$6:$B$155,2,0)=0,"",VLOOKUP(A57,'Liste produits finis'!$A$6:$B$155,2,0))),"",IF(VLOOKUP(A57,'Liste produits finis'!$A$6:$B$155,2,0)=0,"",VLOOKUP(A57,'Liste produits finis'!$A$6:$B$155,2,0)))</f>
        <v/>
      </c>
      <c r="C57" s="19"/>
      <c r="D57" s="19"/>
      <c r="G57" s="17"/>
    </row>
    <row r="58" spans="1:7" x14ac:dyDescent="0.25">
      <c r="A58" s="4" t="str">
        <f>'Liste produits finis'!A58</f>
        <v>P0053</v>
      </c>
      <c r="B58" s="26" t="str">
        <f>IF(ISERROR(IF(VLOOKUP(A58,'Liste produits finis'!$A$6:$B$155,2,0)=0,"",VLOOKUP(A58,'Liste produits finis'!$A$6:$B$155,2,0))),"",IF(VLOOKUP(A58,'Liste produits finis'!$A$6:$B$155,2,0)=0,"",VLOOKUP(A58,'Liste produits finis'!$A$6:$B$155,2,0)))</f>
        <v/>
      </c>
      <c r="C58" s="19"/>
      <c r="D58" s="19"/>
      <c r="G58" s="17"/>
    </row>
    <row r="59" spans="1:7" x14ac:dyDescent="0.25">
      <c r="A59" s="4" t="str">
        <f>'Liste produits finis'!A59</f>
        <v>P0054</v>
      </c>
      <c r="B59" s="26" t="str">
        <f>IF(ISERROR(IF(VLOOKUP(A59,'Liste produits finis'!$A$6:$B$155,2,0)=0,"",VLOOKUP(A59,'Liste produits finis'!$A$6:$B$155,2,0))),"",IF(VLOOKUP(A59,'Liste produits finis'!$A$6:$B$155,2,0)=0,"",VLOOKUP(A59,'Liste produits finis'!$A$6:$B$155,2,0)))</f>
        <v/>
      </c>
      <c r="C59" s="19"/>
      <c r="D59" s="19"/>
      <c r="G59" s="17"/>
    </row>
    <row r="60" spans="1:7" x14ac:dyDescent="0.25">
      <c r="A60" s="4" t="str">
        <f>'Liste produits finis'!A60</f>
        <v>P0055</v>
      </c>
      <c r="B60" s="26" t="str">
        <f>IF(ISERROR(IF(VLOOKUP(A60,'Liste produits finis'!$A$6:$B$155,2,0)=0,"",VLOOKUP(A60,'Liste produits finis'!$A$6:$B$155,2,0))),"",IF(VLOOKUP(A60,'Liste produits finis'!$A$6:$B$155,2,0)=0,"",VLOOKUP(A60,'Liste produits finis'!$A$6:$B$155,2,0)))</f>
        <v/>
      </c>
      <c r="C60" s="19"/>
      <c r="D60" s="19"/>
      <c r="G60" s="17"/>
    </row>
    <row r="61" spans="1:7" x14ac:dyDescent="0.25">
      <c r="A61" s="4" t="str">
        <f>'Liste produits finis'!A61</f>
        <v>P0056</v>
      </c>
      <c r="B61" s="26" t="str">
        <f>IF(ISERROR(IF(VLOOKUP(A61,'Liste produits finis'!$A$6:$B$155,2,0)=0,"",VLOOKUP(A61,'Liste produits finis'!$A$6:$B$155,2,0))),"",IF(VLOOKUP(A61,'Liste produits finis'!$A$6:$B$155,2,0)=0,"",VLOOKUP(A61,'Liste produits finis'!$A$6:$B$155,2,0)))</f>
        <v/>
      </c>
      <c r="C61" s="19"/>
      <c r="D61" s="19"/>
      <c r="G61" s="17"/>
    </row>
    <row r="62" spans="1:7" x14ac:dyDescent="0.25">
      <c r="A62" s="4" t="str">
        <f>'Liste produits finis'!A62</f>
        <v>P0057</v>
      </c>
      <c r="B62" s="26" t="str">
        <f>IF(ISERROR(IF(VLOOKUP(A62,'Liste produits finis'!$A$6:$B$155,2,0)=0,"",VLOOKUP(A62,'Liste produits finis'!$A$6:$B$155,2,0))),"",IF(VLOOKUP(A62,'Liste produits finis'!$A$6:$B$155,2,0)=0,"",VLOOKUP(A62,'Liste produits finis'!$A$6:$B$155,2,0)))</f>
        <v/>
      </c>
      <c r="C62" s="19"/>
      <c r="D62" s="19"/>
      <c r="G62" s="17"/>
    </row>
    <row r="63" spans="1:7" x14ac:dyDescent="0.25">
      <c r="A63" s="4" t="str">
        <f>'Liste produits finis'!A63</f>
        <v>P0058</v>
      </c>
      <c r="B63" s="26" t="str">
        <f>IF(ISERROR(IF(VLOOKUP(A63,'Liste produits finis'!$A$6:$B$155,2,0)=0,"",VLOOKUP(A63,'Liste produits finis'!$A$6:$B$155,2,0))),"",IF(VLOOKUP(A63,'Liste produits finis'!$A$6:$B$155,2,0)=0,"",VLOOKUP(A63,'Liste produits finis'!$A$6:$B$155,2,0)))</f>
        <v/>
      </c>
      <c r="C63" s="19"/>
      <c r="D63" s="19"/>
      <c r="G63" s="17"/>
    </row>
    <row r="64" spans="1:7" x14ac:dyDescent="0.25">
      <c r="A64" s="4" t="str">
        <f>'Liste produits finis'!A64</f>
        <v>P0059</v>
      </c>
      <c r="B64" s="26" t="str">
        <f>IF(ISERROR(IF(VLOOKUP(A64,'Liste produits finis'!$A$6:$B$155,2,0)=0,"",VLOOKUP(A64,'Liste produits finis'!$A$6:$B$155,2,0))),"",IF(VLOOKUP(A64,'Liste produits finis'!$A$6:$B$155,2,0)=0,"",VLOOKUP(A64,'Liste produits finis'!$A$6:$B$155,2,0)))</f>
        <v/>
      </c>
      <c r="C64" s="19"/>
      <c r="D64" s="19"/>
      <c r="G64" s="17"/>
    </row>
    <row r="65" spans="1:7" x14ac:dyDescent="0.25">
      <c r="A65" s="4" t="str">
        <f>'Liste produits finis'!A65</f>
        <v>P0060</v>
      </c>
      <c r="B65" s="26" t="str">
        <f>IF(ISERROR(IF(VLOOKUP(A65,'Liste produits finis'!$A$6:$B$155,2,0)=0,"",VLOOKUP(A65,'Liste produits finis'!$A$6:$B$155,2,0))),"",IF(VLOOKUP(A65,'Liste produits finis'!$A$6:$B$155,2,0)=0,"",VLOOKUP(A65,'Liste produits finis'!$A$6:$B$155,2,0)))</f>
        <v/>
      </c>
      <c r="C65" s="19"/>
      <c r="D65" s="19"/>
      <c r="G65" s="17"/>
    </row>
    <row r="66" spans="1:7" x14ac:dyDescent="0.25">
      <c r="A66" s="4" t="str">
        <f>'Liste produits finis'!A66</f>
        <v>P0061</v>
      </c>
      <c r="B66" s="26" t="str">
        <f>IF(ISERROR(IF(VLOOKUP(A66,'Liste produits finis'!$A$6:$B$155,2,0)=0,"",VLOOKUP(A66,'Liste produits finis'!$A$6:$B$155,2,0))),"",IF(VLOOKUP(A66,'Liste produits finis'!$A$6:$B$155,2,0)=0,"",VLOOKUP(A66,'Liste produits finis'!$A$6:$B$155,2,0)))</f>
        <v/>
      </c>
      <c r="C66" s="19"/>
      <c r="D66" s="19"/>
      <c r="G66" s="17"/>
    </row>
    <row r="67" spans="1:7" x14ac:dyDescent="0.25">
      <c r="A67" s="4" t="str">
        <f>'Liste produits finis'!A67</f>
        <v>P0062</v>
      </c>
      <c r="B67" s="26" t="str">
        <f>IF(ISERROR(IF(VLOOKUP(A67,'Liste produits finis'!$A$6:$B$155,2,0)=0,"",VLOOKUP(A67,'Liste produits finis'!$A$6:$B$155,2,0))),"",IF(VLOOKUP(A67,'Liste produits finis'!$A$6:$B$155,2,0)=0,"",VLOOKUP(A67,'Liste produits finis'!$A$6:$B$155,2,0)))</f>
        <v/>
      </c>
      <c r="C67" s="19"/>
      <c r="D67" s="19"/>
      <c r="G67" s="17"/>
    </row>
    <row r="68" spans="1:7" x14ac:dyDescent="0.25">
      <c r="A68" s="4" t="str">
        <f>'Liste produits finis'!A68</f>
        <v>P0063</v>
      </c>
      <c r="B68" s="26" t="str">
        <f>IF(ISERROR(IF(VLOOKUP(A68,'Liste produits finis'!$A$6:$B$155,2,0)=0,"",VLOOKUP(A68,'Liste produits finis'!$A$6:$B$155,2,0))),"",IF(VLOOKUP(A68,'Liste produits finis'!$A$6:$B$155,2,0)=0,"",VLOOKUP(A68,'Liste produits finis'!$A$6:$B$155,2,0)))</f>
        <v/>
      </c>
      <c r="C68" s="19"/>
      <c r="D68" s="19"/>
      <c r="G68" s="17"/>
    </row>
    <row r="69" spans="1:7" x14ac:dyDescent="0.25">
      <c r="A69" s="4" t="str">
        <f>'Liste produits finis'!A69</f>
        <v>P0064</v>
      </c>
      <c r="B69" s="26" t="str">
        <f>IF(ISERROR(IF(VLOOKUP(A69,'Liste produits finis'!$A$6:$B$155,2,0)=0,"",VLOOKUP(A69,'Liste produits finis'!$A$6:$B$155,2,0))),"",IF(VLOOKUP(A69,'Liste produits finis'!$A$6:$B$155,2,0)=0,"",VLOOKUP(A69,'Liste produits finis'!$A$6:$B$155,2,0)))</f>
        <v/>
      </c>
      <c r="C69" s="19"/>
      <c r="D69" s="19"/>
      <c r="G69" s="17"/>
    </row>
    <row r="70" spans="1:7" x14ac:dyDescent="0.25">
      <c r="A70" s="4" t="str">
        <f>'Liste produits finis'!A70</f>
        <v>P0065</v>
      </c>
      <c r="B70" s="26" t="str">
        <f>IF(ISERROR(IF(VLOOKUP(A70,'Liste produits finis'!$A$6:$B$155,2,0)=0,"",VLOOKUP(A70,'Liste produits finis'!$A$6:$B$155,2,0))),"",IF(VLOOKUP(A70,'Liste produits finis'!$A$6:$B$155,2,0)=0,"",VLOOKUP(A70,'Liste produits finis'!$A$6:$B$155,2,0)))</f>
        <v/>
      </c>
      <c r="C70" s="19"/>
      <c r="D70" s="19"/>
      <c r="G70" s="17"/>
    </row>
    <row r="71" spans="1:7" x14ac:dyDescent="0.25">
      <c r="A71" s="4" t="str">
        <f>'Liste produits finis'!A71</f>
        <v>P0066</v>
      </c>
      <c r="B71" s="26" t="str">
        <f>IF(ISERROR(IF(VLOOKUP(A71,'Liste produits finis'!$A$6:$B$155,2,0)=0,"",VLOOKUP(A71,'Liste produits finis'!$A$6:$B$155,2,0))),"",IF(VLOOKUP(A71,'Liste produits finis'!$A$6:$B$155,2,0)=0,"",VLOOKUP(A71,'Liste produits finis'!$A$6:$B$155,2,0)))</f>
        <v/>
      </c>
      <c r="C71" s="19"/>
      <c r="D71" s="19"/>
      <c r="G71" s="17"/>
    </row>
    <row r="72" spans="1:7" x14ac:dyDescent="0.25">
      <c r="A72" s="4" t="str">
        <f>'Liste produits finis'!A72</f>
        <v>P0067</v>
      </c>
      <c r="B72" s="26" t="str">
        <f>IF(ISERROR(IF(VLOOKUP(A72,'Liste produits finis'!$A$6:$B$155,2,0)=0,"",VLOOKUP(A72,'Liste produits finis'!$A$6:$B$155,2,0))),"",IF(VLOOKUP(A72,'Liste produits finis'!$A$6:$B$155,2,0)=0,"",VLOOKUP(A72,'Liste produits finis'!$A$6:$B$155,2,0)))</f>
        <v/>
      </c>
      <c r="C72" s="19"/>
      <c r="D72" s="19"/>
      <c r="G72" s="17"/>
    </row>
    <row r="73" spans="1:7" x14ac:dyDescent="0.25">
      <c r="A73" s="4" t="str">
        <f>'Liste produits finis'!A73</f>
        <v>P0068</v>
      </c>
      <c r="B73" s="26" t="str">
        <f>IF(ISERROR(IF(VLOOKUP(A73,'Liste produits finis'!$A$6:$B$155,2,0)=0,"",VLOOKUP(A73,'Liste produits finis'!$A$6:$B$155,2,0))),"",IF(VLOOKUP(A73,'Liste produits finis'!$A$6:$B$155,2,0)=0,"",VLOOKUP(A73,'Liste produits finis'!$A$6:$B$155,2,0)))</f>
        <v/>
      </c>
      <c r="C73" s="19"/>
      <c r="D73" s="19"/>
      <c r="G73" s="17"/>
    </row>
    <row r="74" spans="1:7" x14ac:dyDescent="0.25">
      <c r="A74" s="4" t="str">
        <f>'Liste produits finis'!A74</f>
        <v>P0069</v>
      </c>
      <c r="B74" s="26" t="str">
        <f>IF(ISERROR(IF(VLOOKUP(A74,'Liste produits finis'!$A$6:$B$155,2,0)=0,"",VLOOKUP(A74,'Liste produits finis'!$A$6:$B$155,2,0))),"",IF(VLOOKUP(A74,'Liste produits finis'!$A$6:$B$155,2,0)=0,"",VLOOKUP(A74,'Liste produits finis'!$A$6:$B$155,2,0)))</f>
        <v/>
      </c>
      <c r="C74" s="19"/>
      <c r="D74" s="19"/>
      <c r="G74" s="17"/>
    </row>
    <row r="75" spans="1:7" x14ac:dyDescent="0.25">
      <c r="A75" s="4" t="str">
        <f>'Liste produits finis'!A75</f>
        <v>P0070</v>
      </c>
      <c r="B75" s="26" t="str">
        <f>IF(ISERROR(IF(VLOOKUP(A75,'Liste produits finis'!$A$6:$B$155,2,0)=0,"",VLOOKUP(A75,'Liste produits finis'!$A$6:$B$155,2,0))),"",IF(VLOOKUP(A75,'Liste produits finis'!$A$6:$B$155,2,0)=0,"",VLOOKUP(A75,'Liste produits finis'!$A$6:$B$155,2,0)))</f>
        <v/>
      </c>
      <c r="C75" s="19"/>
      <c r="D75" s="19"/>
      <c r="G75" s="17"/>
    </row>
    <row r="76" spans="1:7" x14ac:dyDescent="0.25">
      <c r="A76" s="4" t="str">
        <f>'Liste produits finis'!A76</f>
        <v>P0071</v>
      </c>
      <c r="B76" s="26" t="str">
        <f>IF(ISERROR(IF(VLOOKUP(A76,'Liste produits finis'!$A$6:$B$155,2,0)=0,"",VLOOKUP(A76,'Liste produits finis'!$A$6:$B$155,2,0))),"",IF(VLOOKUP(A76,'Liste produits finis'!$A$6:$B$155,2,0)=0,"",VLOOKUP(A76,'Liste produits finis'!$A$6:$B$155,2,0)))</f>
        <v/>
      </c>
      <c r="C76" s="19"/>
      <c r="D76" s="19"/>
      <c r="G76" s="17"/>
    </row>
    <row r="77" spans="1:7" x14ac:dyDescent="0.25">
      <c r="A77" s="4" t="str">
        <f>'Liste produits finis'!A77</f>
        <v>P0072</v>
      </c>
      <c r="B77" s="26" t="str">
        <f>IF(ISERROR(IF(VLOOKUP(A77,'Liste produits finis'!$A$6:$B$155,2,0)=0,"",VLOOKUP(A77,'Liste produits finis'!$A$6:$B$155,2,0))),"",IF(VLOOKUP(A77,'Liste produits finis'!$A$6:$B$155,2,0)=0,"",VLOOKUP(A77,'Liste produits finis'!$A$6:$B$155,2,0)))</f>
        <v/>
      </c>
      <c r="C77" s="19"/>
      <c r="D77" s="19"/>
      <c r="G77" s="17"/>
    </row>
    <row r="78" spans="1:7" x14ac:dyDescent="0.25">
      <c r="A78" s="4" t="str">
        <f>'Liste produits finis'!A78</f>
        <v>P0073</v>
      </c>
      <c r="B78" s="26" t="str">
        <f>IF(ISERROR(IF(VLOOKUP(A78,'Liste produits finis'!$A$6:$B$155,2,0)=0,"",VLOOKUP(A78,'Liste produits finis'!$A$6:$B$155,2,0))),"",IF(VLOOKUP(A78,'Liste produits finis'!$A$6:$B$155,2,0)=0,"",VLOOKUP(A78,'Liste produits finis'!$A$6:$B$155,2,0)))</f>
        <v/>
      </c>
      <c r="C78" s="19"/>
      <c r="D78" s="19"/>
      <c r="G78" s="17"/>
    </row>
    <row r="79" spans="1:7" x14ac:dyDescent="0.25">
      <c r="A79" s="4" t="str">
        <f>'Liste produits finis'!A79</f>
        <v>P0074</v>
      </c>
      <c r="B79" s="26" t="str">
        <f>IF(ISERROR(IF(VLOOKUP(A79,'Liste produits finis'!$A$6:$B$155,2,0)=0,"",VLOOKUP(A79,'Liste produits finis'!$A$6:$B$155,2,0))),"",IF(VLOOKUP(A79,'Liste produits finis'!$A$6:$B$155,2,0)=0,"",VLOOKUP(A79,'Liste produits finis'!$A$6:$B$155,2,0)))</f>
        <v/>
      </c>
      <c r="C79" s="19"/>
      <c r="D79" s="19"/>
      <c r="G79" s="17"/>
    </row>
    <row r="80" spans="1:7" x14ac:dyDescent="0.25">
      <c r="A80" s="4" t="str">
        <f>'Liste produits finis'!A80</f>
        <v>P0075</v>
      </c>
      <c r="B80" s="26" t="str">
        <f>IF(ISERROR(IF(VLOOKUP(A80,'Liste produits finis'!$A$6:$B$155,2,0)=0,"",VLOOKUP(A80,'Liste produits finis'!$A$6:$B$155,2,0))),"",IF(VLOOKUP(A80,'Liste produits finis'!$A$6:$B$155,2,0)=0,"",VLOOKUP(A80,'Liste produits finis'!$A$6:$B$155,2,0)))</f>
        <v/>
      </c>
      <c r="C80" s="19"/>
      <c r="D80" s="19"/>
      <c r="G80" s="17"/>
    </row>
    <row r="81" spans="1:7" x14ac:dyDescent="0.25">
      <c r="A81" s="4" t="str">
        <f>'Liste produits finis'!A81</f>
        <v>P0076</v>
      </c>
      <c r="B81" s="26" t="str">
        <f>IF(ISERROR(IF(VLOOKUP(A81,'Liste produits finis'!$A$6:$B$155,2,0)=0,"",VLOOKUP(A81,'Liste produits finis'!$A$6:$B$155,2,0))),"",IF(VLOOKUP(A81,'Liste produits finis'!$A$6:$B$155,2,0)=0,"",VLOOKUP(A81,'Liste produits finis'!$A$6:$B$155,2,0)))</f>
        <v/>
      </c>
      <c r="C81" s="19"/>
      <c r="D81" s="19"/>
      <c r="G81" s="17"/>
    </row>
    <row r="82" spans="1:7" x14ac:dyDescent="0.25">
      <c r="A82" s="4" t="str">
        <f>'Liste produits finis'!A82</f>
        <v>P0077</v>
      </c>
      <c r="B82" s="26" t="str">
        <f>IF(ISERROR(IF(VLOOKUP(A82,'Liste produits finis'!$A$6:$B$155,2,0)=0,"",VLOOKUP(A82,'Liste produits finis'!$A$6:$B$155,2,0))),"",IF(VLOOKUP(A82,'Liste produits finis'!$A$6:$B$155,2,0)=0,"",VLOOKUP(A82,'Liste produits finis'!$A$6:$B$155,2,0)))</f>
        <v/>
      </c>
      <c r="C82" s="19"/>
      <c r="D82" s="19"/>
      <c r="G82" s="17"/>
    </row>
    <row r="83" spans="1:7" x14ac:dyDescent="0.25">
      <c r="A83" s="4" t="str">
        <f>'Liste produits finis'!A83</f>
        <v>P0078</v>
      </c>
      <c r="B83" s="26" t="str">
        <f>IF(ISERROR(IF(VLOOKUP(A83,'Liste produits finis'!$A$6:$B$155,2,0)=0,"",VLOOKUP(A83,'Liste produits finis'!$A$6:$B$155,2,0))),"",IF(VLOOKUP(A83,'Liste produits finis'!$A$6:$B$155,2,0)=0,"",VLOOKUP(A83,'Liste produits finis'!$A$6:$B$155,2,0)))</f>
        <v/>
      </c>
      <c r="C83" s="19"/>
      <c r="D83" s="19"/>
      <c r="G83" s="17"/>
    </row>
    <row r="84" spans="1:7" x14ac:dyDescent="0.25">
      <c r="A84" s="4" t="str">
        <f>'Liste produits finis'!A84</f>
        <v>P0079</v>
      </c>
      <c r="B84" s="26" t="str">
        <f>IF(ISERROR(IF(VLOOKUP(A84,'Liste produits finis'!$A$6:$B$155,2,0)=0,"",VLOOKUP(A84,'Liste produits finis'!$A$6:$B$155,2,0))),"",IF(VLOOKUP(A84,'Liste produits finis'!$A$6:$B$155,2,0)=0,"",VLOOKUP(A84,'Liste produits finis'!$A$6:$B$155,2,0)))</f>
        <v/>
      </c>
      <c r="C84" s="19"/>
      <c r="D84" s="19"/>
      <c r="G84" s="17"/>
    </row>
    <row r="85" spans="1:7" x14ac:dyDescent="0.25">
      <c r="A85" s="4" t="str">
        <f>'Liste produits finis'!A85</f>
        <v>P0080</v>
      </c>
      <c r="B85" s="26" t="str">
        <f>IF(ISERROR(IF(VLOOKUP(A85,'Liste produits finis'!$A$6:$B$155,2,0)=0,"",VLOOKUP(A85,'Liste produits finis'!$A$6:$B$155,2,0))),"",IF(VLOOKUP(A85,'Liste produits finis'!$A$6:$B$155,2,0)=0,"",VLOOKUP(A85,'Liste produits finis'!$A$6:$B$155,2,0)))</f>
        <v/>
      </c>
      <c r="C85" s="19"/>
      <c r="D85" s="19"/>
      <c r="G85" s="17"/>
    </row>
    <row r="86" spans="1:7" x14ac:dyDescent="0.25">
      <c r="A86" s="4" t="str">
        <f>'Liste produits finis'!A86</f>
        <v>P0081</v>
      </c>
      <c r="B86" s="26" t="str">
        <f>IF(ISERROR(IF(VLOOKUP(A86,'Liste produits finis'!$A$6:$B$155,2,0)=0,"",VLOOKUP(A86,'Liste produits finis'!$A$6:$B$155,2,0))),"",IF(VLOOKUP(A86,'Liste produits finis'!$A$6:$B$155,2,0)=0,"",VLOOKUP(A86,'Liste produits finis'!$A$6:$B$155,2,0)))</f>
        <v/>
      </c>
      <c r="C86" s="19"/>
      <c r="D86" s="19"/>
      <c r="G86" s="17"/>
    </row>
    <row r="87" spans="1:7" x14ac:dyDescent="0.25">
      <c r="A87" s="4" t="str">
        <f>'Liste produits finis'!A87</f>
        <v>P0082</v>
      </c>
      <c r="B87" s="26" t="str">
        <f>IF(ISERROR(IF(VLOOKUP(A87,'Liste produits finis'!$A$6:$B$155,2,0)=0,"",VLOOKUP(A87,'Liste produits finis'!$A$6:$B$155,2,0))),"",IF(VLOOKUP(A87,'Liste produits finis'!$A$6:$B$155,2,0)=0,"",VLOOKUP(A87,'Liste produits finis'!$A$6:$B$155,2,0)))</f>
        <v/>
      </c>
      <c r="C87" s="19"/>
      <c r="D87" s="19"/>
      <c r="G87" s="17"/>
    </row>
    <row r="88" spans="1:7" x14ac:dyDescent="0.25">
      <c r="A88" s="4" t="str">
        <f>'Liste produits finis'!A88</f>
        <v>P0083</v>
      </c>
      <c r="B88" s="26" t="str">
        <f>IF(ISERROR(IF(VLOOKUP(A88,'Liste produits finis'!$A$6:$B$155,2,0)=0,"",VLOOKUP(A88,'Liste produits finis'!$A$6:$B$155,2,0))),"",IF(VLOOKUP(A88,'Liste produits finis'!$A$6:$B$155,2,0)=0,"",VLOOKUP(A88,'Liste produits finis'!$A$6:$B$155,2,0)))</f>
        <v/>
      </c>
      <c r="C88" s="19"/>
      <c r="D88" s="19"/>
      <c r="G88" s="17"/>
    </row>
    <row r="89" spans="1:7" x14ac:dyDescent="0.25">
      <c r="A89" s="4" t="str">
        <f>'Liste produits finis'!A89</f>
        <v>P0084</v>
      </c>
      <c r="B89" s="26" t="str">
        <f>IF(ISERROR(IF(VLOOKUP(A89,'Liste produits finis'!$A$6:$B$155,2,0)=0,"",VLOOKUP(A89,'Liste produits finis'!$A$6:$B$155,2,0))),"",IF(VLOOKUP(A89,'Liste produits finis'!$A$6:$B$155,2,0)=0,"",VLOOKUP(A89,'Liste produits finis'!$A$6:$B$155,2,0)))</f>
        <v/>
      </c>
      <c r="C89" s="19"/>
      <c r="D89" s="19"/>
      <c r="G89" s="17"/>
    </row>
    <row r="90" spans="1:7" x14ac:dyDescent="0.25">
      <c r="A90" s="4" t="str">
        <f>'Liste produits finis'!A90</f>
        <v>P0085</v>
      </c>
      <c r="B90" s="26" t="str">
        <f>IF(ISERROR(IF(VLOOKUP(A90,'Liste produits finis'!$A$6:$B$155,2,0)=0,"",VLOOKUP(A90,'Liste produits finis'!$A$6:$B$155,2,0))),"",IF(VLOOKUP(A90,'Liste produits finis'!$A$6:$B$155,2,0)=0,"",VLOOKUP(A90,'Liste produits finis'!$A$6:$B$155,2,0)))</f>
        <v/>
      </c>
      <c r="C90" s="19"/>
      <c r="D90" s="19"/>
      <c r="G90" s="17"/>
    </row>
    <row r="91" spans="1:7" x14ac:dyDescent="0.25">
      <c r="A91" s="4" t="str">
        <f>'Liste produits finis'!A91</f>
        <v>P0086</v>
      </c>
      <c r="B91" s="26" t="str">
        <f>IF(ISERROR(IF(VLOOKUP(A91,'Liste produits finis'!$A$6:$B$155,2,0)=0,"",VLOOKUP(A91,'Liste produits finis'!$A$6:$B$155,2,0))),"",IF(VLOOKUP(A91,'Liste produits finis'!$A$6:$B$155,2,0)=0,"",VLOOKUP(A91,'Liste produits finis'!$A$6:$B$155,2,0)))</f>
        <v/>
      </c>
      <c r="C91" s="19"/>
      <c r="D91" s="19"/>
      <c r="G91" s="17"/>
    </row>
    <row r="92" spans="1:7" x14ac:dyDescent="0.25">
      <c r="A92" s="4" t="str">
        <f>'Liste produits finis'!A92</f>
        <v>P0087</v>
      </c>
      <c r="B92" s="26" t="str">
        <f>IF(ISERROR(IF(VLOOKUP(A92,'Liste produits finis'!$A$6:$B$155,2,0)=0,"",VLOOKUP(A92,'Liste produits finis'!$A$6:$B$155,2,0))),"",IF(VLOOKUP(A92,'Liste produits finis'!$A$6:$B$155,2,0)=0,"",VLOOKUP(A92,'Liste produits finis'!$A$6:$B$155,2,0)))</f>
        <v/>
      </c>
      <c r="C92" s="19"/>
      <c r="D92" s="19"/>
      <c r="G92" s="17"/>
    </row>
    <row r="93" spans="1:7" x14ac:dyDescent="0.25">
      <c r="A93" s="4" t="str">
        <f>'Liste produits finis'!A93</f>
        <v>P0088</v>
      </c>
      <c r="B93" s="26" t="str">
        <f>IF(ISERROR(IF(VLOOKUP(A93,'Liste produits finis'!$A$6:$B$155,2,0)=0,"",VLOOKUP(A93,'Liste produits finis'!$A$6:$B$155,2,0))),"",IF(VLOOKUP(A93,'Liste produits finis'!$A$6:$B$155,2,0)=0,"",VLOOKUP(A93,'Liste produits finis'!$A$6:$B$155,2,0)))</f>
        <v/>
      </c>
      <c r="C93" s="19"/>
      <c r="D93" s="19"/>
      <c r="G93" s="17"/>
    </row>
    <row r="94" spans="1:7" x14ac:dyDescent="0.25">
      <c r="A94" s="4" t="str">
        <f>'Liste produits finis'!A94</f>
        <v>P0089</v>
      </c>
      <c r="B94" s="26" t="str">
        <f>IF(ISERROR(IF(VLOOKUP(A94,'Liste produits finis'!$A$6:$B$155,2,0)=0,"",VLOOKUP(A94,'Liste produits finis'!$A$6:$B$155,2,0))),"",IF(VLOOKUP(A94,'Liste produits finis'!$A$6:$B$155,2,0)=0,"",VLOOKUP(A94,'Liste produits finis'!$A$6:$B$155,2,0)))</f>
        <v/>
      </c>
      <c r="C94" s="19"/>
      <c r="D94" s="19"/>
      <c r="G94" s="17"/>
    </row>
    <row r="95" spans="1:7" x14ac:dyDescent="0.25">
      <c r="A95" s="4" t="str">
        <f>'Liste produits finis'!A95</f>
        <v>P0090</v>
      </c>
      <c r="B95" s="26" t="str">
        <f>IF(ISERROR(IF(VLOOKUP(A95,'Liste produits finis'!$A$6:$B$155,2,0)=0,"",VLOOKUP(A95,'Liste produits finis'!$A$6:$B$155,2,0))),"",IF(VLOOKUP(A95,'Liste produits finis'!$A$6:$B$155,2,0)=0,"",VLOOKUP(A95,'Liste produits finis'!$A$6:$B$155,2,0)))</f>
        <v/>
      </c>
      <c r="C95" s="19"/>
      <c r="D95" s="19"/>
      <c r="G95" s="17"/>
    </row>
    <row r="96" spans="1:7" x14ac:dyDescent="0.25">
      <c r="A96" s="4" t="str">
        <f>'Liste produits finis'!A96</f>
        <v>P0091</v>
      </c>
      <c r="B96" s="26" t="str">
        <f>IF(ISERROR(IF(VLOOKUP(A96,'Liste produits finis'!$A$6:$B$155,2,0)=0,"",VLOOKUP(A96,'Liste produits finis'!$A$6:$B$155,2,0))),"",IF(VLOOKUP(A96,'Liste produits finis'!$A$6:$B$155,2,0)=0,"",VLOOKUP(A96,'Liste produits finis'!$A$6:$B$155,2,0)))</f>
        <v/>
      </c>
      <c r="C96" s="19"/>
      <c r="D96" s="19"/>
      <c r="G96" s="17"/>
    </row>
    <row r="97" spans="1:7" x14ac:dyDescent="0.25">
      <c r="A97" s="4" t="str">
        <f>'Liste produits finis'!A97</f>
        <v>P0092</v>
      </c>
      <c r="B97" s="26" t="str">
        <f>IF(ISERROR(IF(VLOOKUP(A97,'Liste produits finis'!$A$6:$B$155,2,0)=0,"",VLOOKUP(A97,'Liste produits finis'!$A$6:$B$155,2,0))),"",IF(VLOOKUP(A97,'Liste produits finis'!$A$6:$B$155,2,0)=0,"",VLOOKUP(A97,'Liste produits finis'!$A$6:$B$155,2,0)))</f>
        <v/>
      </c>
      <c r="C97" s="19"/>
      <c r="D97" s="19"/>
      <c r="G97" s="17"/>
    </row>
    <row r="98" spans="1:7" x14ac:dyDescent="0.25">
      <c r="A98" s="4" t="str">
        <f>'Liste produits finis'!A98</f>
        <v>P0093</v>
      </c>
      <c r="B98" s="26" t="str">
        <f>IF(ISERROR(IF(VLOOKUP(A98,'Liste produits finis'!$A$6:$B$155,2,0)=0,"",VLOOKUP(A98,'Liste produits finis'!$A$6:$B$155,2,0))),"",IF(VLOOKUP(A98,'Liste produits finis'!$A$6:$B$155,2,0)=0,"",VLOOKUP(A98,'Liste produits finis'!$A$6:$B$155,2,0)))</f>
        <v/>
      </c>
      <c r="C98" s="19"/>
      <c r="D98" s="19"/>
      <c r="G98" s="17"/>
    </row>
    <row r="99" spans="1:7" x14ac:dyDescent="0.25">
      <c r="A99" s="4" t="str">
        <f>'Liste produits finis'!A99</f>
        <v>P0094</v>
      </c>
      <c r="B99" s="26" t="str">
        <f>IF(ISERROR(IF(VLOOKUP(A99,'Liste produits finis'!$A$6:$B$155,2,0)=0,"",VLOOKUP(A99,'Liste produits finis'!$A$6:$B$155,2,0))),"",IF(VLOOKUP(A99,'Liste produits finis'!$A$6:$B$155,2,0)=0,"",VLOOKUP(A99,'Liste produits finis'!$A$6:$B$155,2,0)))</f>
        <v/>
      </c>
      <c r="C99" s="19"/>
      <c r="D99" s="19"/>
      <c r="G99" s="17"/>
    </row>
    <row r="100" spans="1:7" x14ac:dyDescent="0.25">
      <c r="A100" s="4" t="str">
        <f>'Liste produits finis'!A100</f>
        <v>P0095</v>
      </c>
      <c r="B100" s="26" t="str">
        <f>IF(ISERROR(IF(VLOOKUP(A100,'Liste produits finis'!$A$6:$B$155,2,0)=0,"",VLOOKUP(A100,'Liste produits finis'!$A$6:$B$155,2,0))),"",IF(VLOOKUP(A100,'Liste produits finis'!$A$6:$B$155,2,0)=0,"",VLOOKUP(A100,'Liste produits finis'!$A$6:$B$155,2,0)))</f>
        <v/>
      </c>
      <c r="C100" s="19"/>
      <c r="D100" s="19"/>
      <c r="G100" s="17"/>
    </row>
    <row r="101" spans="1:7" x14ac:dyDescent="0.25">
      <c r="A101" s="4" t="str">
        <f>'Liste produits finis'!A101</f>
        <v>P0096</v>
      </c>
      <c r="B101" s="26" t="str">
        <f>IF(ISERROR(IF(VLOOKUP(A101,'Liste produits finis'!$A$6:$B$155,2,0)=0,"",VLOOKUP(A101,'Liste produits finis'!$A$6:$B$155,2,0))),"",IF(VLOOKUP(A101,'Liste produits finis'!$A$6:$B$155,2,0)=0,"",VLOOKUP(A101,'Liste produits finis'!$A$6:$B$155,2,0)))</f>
        <v/>
      </c>
      <c r="C101" s="19"/>
      <c r="D101" s="19"/>
      <c r="G101" s="17"/>
    </row>
    <row r="102" spans="1:7" x14ac:dyDescent="0.25">
      <c r="A102" s="4" t="str">
        <f>'Liste produits finis'!A102</f>
        <v>P0097</v>
      </c>
      <c r="B102" s="26" t="str">
        <f>IF(ISERROR(IF(VLOOKUP(A102,'Liste produits finis'!$A$6:$B$155,2,0)=0,"",VLOOKUP(A102,'Liste produits finis'!$A$6:$B$155,2,0))),"",IF(VLOOKUP(A102,'Liste produits finis'!$A$6:$B$155,2,0)=0,"",VLOOKUP(A102,'Liste produits finis'!$A$6:$B$155,2,0)))</f>
        <v/>
      </c>
      <c r="C102" s="19"/>
      <c r="D102" s="19"/>
      <c r="G102" s="17"/>
    </row>
    <row r="103" spans="1:7" x14ac:dyDescent="0.25">
      <c r="A103" s="4" t="str">
        <f>'Liste produits finis'!A103</f>
        <v>P0098</v>
      </c>
      <c r="B103" s="26" t="str">
        <f>IF(ISERROR(IF(VLOOKUP(A103,'Liste produits finis'!$A$6:$B$155,2,0)=0,"",VLOOKUP(A103,'Liste produits finis'!$A$6:$B$155,2,0))),"",IF(VLOOKUP(A103,'Liste produits finis'!$A$6:$B$155,2,0)=0,"",VLOOKUP(A103,'Liste produits finis'!$A$6:$B$155,2,0)))</f>
        <v/>
      </c>
      <c r="C103" s="19"/>
      <c r="D103" s="19"/>
      <c r="G103" s="17"/>
    </row>
    <row r="104" spans="1:7" x14ac:dyDescent="0.25">
      <c r="A104" s="4" t="str">
        <f>'Liste produits finis'!A104</f>
        <v>P0099</v>
      </c>
      <c r="B104" s="26" t="str">
        <f>IF(ISERROR(IF(VLOOKUP(A104,'Liste produits finis'!$A$6:$B$155,2,0)=0,"",VLOOKUP(A104,'Liste produits finis'!$A$6:$B$155,2,0))),"",IF(VLOOKUP(A104,'Liste produits finis'!$A$6:$B$155,2,0)=0,"",VLOOKUP(A104,'Liste produits finis'!$A$6:$B$155,2,0)))</f>
        <v/>
      </c>
      <c r="C104" s="19"/>
      <c r="D104" s="19"/>
      <c r="G104" s="17"/>
    </row>
    <row r="105" spans="1:7" x14ac:dyDescent="0.25">
      <c r="A105" s="4" t="str">
        <f>'Liste produits finis'!A105</f>
        <v>P0100</v>
      </c>
      <c r="B105" s="26" t="str">
        <f>IF(ISERROR(IF(VLOOKUP(A105,'Liste produits finis'!$A$6:$B$155,2,0)=0,"",VLOOKUP(A105,'Liste produits finis'!$A$6:$B$155,2,0))),"",IF(VLOOKUP(A105,'Liste produits finis'!$A$6:$B$155,2,0)=0,"",VLOOKUP(A105,'Liste produits finis'!$A$6:$B$155,2,0)))</f>
        <v/>
      </c>
      <c r="C105" s="19"/>
      <c r="D105" s="19"/>
      <c r="G105" s="17"/>
    </row>
    <row r="106" spans="1:7" x14ac:dyDescent="0.25">
      <c r="A106" s="4" t="str">
        <f>'Liste produits finis'!A106</f>
        <v>P0101</v>
      </c>
      <c r="B106" s="26" t="str">
        <f>IF(ISERROR(IF(VLOOKUP(A106,'Liste produits finis'!$A$6:$B$155,2,0)=0,"",VLOOKUP(A106,'Liste produits finis'!$A$6:$B$155,2,0))),"",IF(VLOOKUP(A106,'Liste produits finis'!$A$6:$B$155,2,0)=0,"",VLOOKUP(A106,'Liste produits finis'!$A$6:$B$155,2,0)))</f>
        <v/>
      </c>
      <c r="C106" s="19"/>
      <c r="D106" s="19"/>
      <c r="G106" s="17"/>
    </row>
    <row r="107" spans="1:7" x14ac:dyDescent="0.25">
      <c r="A107" s="4" t="str">
        <f>'Liste produits finis'!A107</f>
        <v>P0102</v>
      </c>
      <c r="B107" s="26" t="str">
        <f>IF(ISERROR(IF(VLOOKUP(A107,'Liste produits finis'!$A$6:$B$155,2,0)=0,"",VLOOKUP(A107,'Liste produits finis'!$A$6:$B$155,2,0))),"",IF(VLOOKUP(A107,'Liste produits finis'!$A$6:$B$155,2,0)=0,"",VLOOKUP(A107,'Liste produits finis'!$A$6:$B$155,2,0)))</f>
        <v/>
      </c>
      <c r="C107" s="19"/>
      <c r="D107" s="19"/>
      <c r="G107" s="17"/>
    </row>
    <row r="108" spans="1:7" x14ac:dyDescent="0.25">
      <c r="A108" s="4" t="str">
        <f>'Liste produits finis'!A108</f>
        <v>P0103</v>
      </c>
      <c r="B108" s="26" t="str">
        <f>IF(ISERROR(IF(VLOOKUP(A108,'Liste produits finis'!$A$6:$B$155,2,0)=0,"",VLOOKUP(A108,'Liste produits finis'!$A$6:$B$155,2,0))),"",IF(VLOOKUP(A108,'Liste produits finis'!$A$6:$B$155,2,0)=0,"",VLOOKUP(A108,'Liste produits finis'!$A$6:$B$155,2,0)))</f>
        <v/>
      </c>
      <c r="C108" s="19"/>
      <c r="D108" s="19"/>
      <c r="G108" s="17"/>
    </row>
    <row r="109" spans="1:7" x14ac:dyDescent="0.25">
      <c r="A109" s="4" t="str">
        <f>'Liste produits finis'!A109</f>
        <v>P0104</v>
      </c>
      <c r="B109" s="26" t="str">
        <f>IF(ISERROR(IF(VLOOKUP(A109,'Liste produits finis'!$A$6:$B$155,2,0)=0,"",VLOOKUP(A109,'Liste produits finis'!$A$6:$B$155,2,0))),"",IF(VLOOKUP(A109,'Liste produits finis'!$A$6:$B$155,2,0)=0,"",VLOOKUP(A109,'Liste produits finis'!$A$6:$B$155,2,0)))</f>
        <v/>
      </c>
      <c r="C109" s="19"/>
      <c r="D109" s="19"/>
      <c r="G109" s="17"/>
    </row>
    <row r="110" spans="1:7" x14ac:dyDescent="0.25">
      <c r="A110" s="4" t="str">
        <f>'Liste produits finis'!A110</f>
        <v>P0105</v>
      </c>
      <c r="B110" s="26" t="str">
        <f>IF(ISERROR(IF(VLOOKUP(A110,'Liste produits finis'!$A$6:$B$155,2,0)=0,"",VLOOKUP(A110,'Liste produits finis'!$A$6:$B$155,2,0))),"",IF(VLOOKUP(A110,'Liste produits finis'!$A$6:$B$155,2,0)=0,"",VLOOKUP(A110,'Liste produits finis'!$A$6:$B$155,2,0)))</f>
        <v/>
      </c>
      <c r="C110" s="19"/>
      <c r="D110" s="19"/>
      <c r="G110" s="17"/>
    </row>
    <row r="111" spans="1:7" x14ac:dyDescent="0.25">
      <c r="A111" s="4" t="str">
        <f>'Liste produits finis'!A111</f>
        <v>P0106</v>
      </c>
      <c r="B111" s="26" t="str">
        <f>IF(ISERROR(IF(VLOOKUP(A111,'Liste produits finis'!$A$6:$B$155,2,0)=0,"",VLOOKUP(A111,'Liste produits finis'!$A$6:$B$155,2,0))),"",IF(VLOOKUP(A111,'Liste produits finis'!$A$6:$B$155,2,0)=0,"",VLOOKUP(A111,'Liste produits finis'!$A$6:$B$155,2,0)))</f>
        <v/>
      </c>
      <c r="C111" s="19"/>
      <c r="D111" s="19"/>
      <c r="G111" s="17"/>
    </row>
    <row r="112" spans="1:7" x14ac:dyDescent="0.25">
      <c r="A112" s="4" t="str">
        <f>'Liste produits finis'!A112</f>
        <v>P0107</v>
      </c>
      <c r="B112" s="26" t="str">
        <f>IF(ISERROR(IF(VLOOKUP(A112,'Liste produits finis'!$A$6:$B$155,2,0)=0,"",VLOOKUP(A112,'Liste produits finis'!$A$6:$B$155,2,0))),"",IF(VLOOKUP(A112,'Liste produits finis'!$A$6:$B$155,2,0)=0,"",VLOOKUP(A112,'Liste produits finis'!$A$6:$B$155,2,0)))</f>
        <v/>
      </c>
      <c r="C112" s="19"/>
      <c r="D112" s="19"/>
      <c r="G112" s="17"/>
    </row>
    <row r="113" spans="1:7" x14ac:dyDescent="0.25">
      <c r="A113" s="4" t="str">
        <f>'Liste produits finis'!A113</f>
        <v>P0108</v>
      </c>
      <c r="B113" s="26" t="str">
        <f>IF(ISERROR(IF(VLOOKUP(A113,'Liste produits finis'!$A$6:$B$155,2,0)=0,"",VLOOKUP(A113,'Liste produits finis'!$A$6:$B$155,2,0))),"",IF(VLOOKUP(A113,'Liste produits finis'!$A$6:$B$155,2,0)=0,"",VLOOKUP(A113,'Liste produits finis'!$A$6:$B$155,2,0)))</f>
        <v/>
      </c>
      <c r="C113" s="19"/>
      <c r="D113" s="19"/>
      <c r="G113" s="17"/>
    </row>
    <row r="114" spans="1:7" x14ac:dyDescent="0.25">
      <c r="A114" s="4" t="str">
        <f>'Liste produits finis'!A114</f>
        <v>P0109</v>
      </c>
      <c r="B114" s="26" t="str">
        <f>IF(ISERROR(IF(VLOOKUP(A114,'Liste produits finis'!$A$6:$B$155,2,0)=0,"",VLOOKUP(A114,'Liste produits finis'!$A$6:$B$155,2,0))),"",IF(VLOOKUP(A114,'Liste produits finis'!$A$6:$B$155,2,0)=0,"",VLOOKUP(A114,'Liste produits finis'!$A$6:$B$155,2,0)))</f>
        <v/>
      </c>
      <c r="C114" s="19"/>
      <c r="D114" s="19"/>
      <c r="G114" s="17"/>
    </row>
    <row r="115" spans="1:7" x14ac:dyDescent="0.25">
      <c r="A115" s="4" t="str">
        <f>'Liste produits finis'!A115</f>
        <v>P0110</v>
      </c>
      <c r="B115" s="26" t="str">
        <f>IF(ISERROR(IF(VLOOKUP(A115,'Liste produits finis'!$A$6:$B$155,2,0)=0,"",VLOOKUP(A115,'Liste produits finis'!$A$6:$B$155,2,0))),"",IF(VLOOKUP(A115,'Liste produits finis'!$A$6:$B$155,2,0)=0,"",VLOOKUP(A115,'Liste produits finis'!$A$6:$B$155,2,0)))</f>
        <v/>
      </c>
      <c r="C115" s="19"/>
      <c r="D115" s="19"/>
      <c r="G115" s="17"/>
    </row>
    <row r="116" spans="1:7" x14ac:dyDescent="0.25">
      <c r="A116" s="4" t="str">
        <f>'Liste produits finis'!A116</f>
        <v>P0111</v>
      </c>
      <c r="B116" s="26" t="str">
        <f>IF(ISERROR(IF(VLOOKUP(A116,'Liste produits finis'!$A$6:$B$155,2,0)=0,"",VLOOKUP(A116,'Liste produits finis'!$A$6:$B$155,2,0))),"",IF(VLOOKUP(A116,'Liste produits finis'!$A$6:$B$155,2,0)=0,"",VLOOKUP(A116,'Liste produits finis'!$A$6:$B$155,2,0)))</f>
        <v/>
      </c>
      <c r="C116" s="19"/>
      <c r="D116" s="19"/>
      <c r="G116" s="17"/>
    </row>
    <row r="117" spans="1:7" x14ac:dyDescent="0.25">
      <c r="A117" s="4" t="str">
        <f>'Liste produits finis'!A117</f>
        <v>P0112</v>
      </c>
      <c r="B117" s="26" t="str">
        <f>IF(ISERROR(IF(VLOOKUP(A117,'Liste produits finis'!$A$6:$B$155,2,0)=0,"",VLOOKUP(A117,'Liste produits finis'!$A$6:$B$155,2,0))),"",IF(VLOOKUP(A117,'Liste produits finis'!$A$6:$B$155,2,0)=0,"",VLOOKUP(A117,'Liste produits finis'!$A$6:$B$155,2,0)))</f>
        <v/>
      </c>
      <c r="C117" s="19"/>
      <c r="D117" s="19"/>
      <c r="G117" s="17"/>
    </row>
    <row r="118" spans="1:7" x14ac:dyDescent="0.25">
      <c r="A118" s="4" t="str">
        <f>'Liste produits finis'!A118</f>
        <v>P0113</v>
      </c>
      <c r="B118" s="26" t="str">
        <f>IF(ISERROR(IF(VLOOKUP(A118,'Liste produits finis'!$A$6:$B$155,2,0)=0,"",VLOOKUP(A118,'Liste produits finis'!$A$6:$B$155,2,0))),"",IF(VLOOKUP(A118,'Liste produits finis'!$A$6:$B$155,2,0)=0,"",VLOOKUP(A118,'Liste produits finis'!$A$6:$B$155,2,0)))</f>
        <v/>
      </c>
      <c r="C118" s="19"/>
      <c r="D118" s="19"/>
      <c r="G118" s="17"/>
    </row>
    <row r="119" spans="1:7" x14ac:dyDescent="0.25">
      <c r="A119" s="4" t="str">
        <f>'Liste produits finis'!A119</f>
        <v>P0114</v>
      </c>
      <c r="B119" s="26" t="str">
        <f>IF(ISERROR(IF(VLOOKUP(A119,'Liste produits finis'!$A$6:$B$155,2,0)=0,"",VLOOKUP(A119,'Liste produits finis'!$A$6:$B$155,2,0))),"",IF(VLOOKUP(A119,'Liste produits finis'!$A$6:$B$155,2,0)=0,"",VLOOKUP(A119,'Liste produits finis'!$A$6:$B$155,2,0)))</f>
        <v/>
      </c>
      <c r="C119" s="19"/>
      <c r="D119" s="19"/>
      <c r="G119" s="17"/>
    </row>
    <row r="120" spans="1:7" x14ac:dyDescent="0.25">
      <c r="A120" s="4" t="str">
        <f>'Liste produits finis'!A120</f>
        <v>P0115</v>
      </c>
      <c r="B120" s="26" t="str">
        <f>IF(ISERROR(IF(VLOOKUP(A120,'Liste produits finis'!$A$6:$B$155,2,0)=0,"",VLOOKUP(A120,'Liste produits finis'!$A$6:$B$155,2,0))),"",IF(VLOOKUP(A120,'Liste produits finis'!$A$6:$B$155,2,0)=0,"",VLOOKUP(A120,'Liste produits finis'!$A$6:$B$155,2,0)))</f>
        <v/>
      </c>
      <c r="C120" s="19"/>
      <c r="D120" s="19"/>
      <c r="G120" s="17"/>
    </row>
    <row r="121" spans="1:7" x14ac:dyDescent="0.25">
      <c r="A121" s="4" t="str">
        <f>'Liste produits finis'!A121</f>
        <v>P0116</v>
      </c>
      <c r="B121" s="26" t="str">
        <f>IF(ISERROR(IF(VLOOKUP(A121,'Liste produits finis'!$A$6:$B$155,2,0)=0,"",VLOOKUP(A121,'Liste produits finis'!$A$6:$B$155,2,0))),"",IF(VLOOKUP(A121,'Liste produits finis'!$A$6:$B$155,2,0)=0,"",VLOOKUP(A121,'Liste produits finis'!$A$6:$B$155,2,0)))</f>
        <v/>
      </c>
      <c r="C121" s="19"/>
      <c r="D121" s="19"/>
      <c r="G121" s="17"/>
    </row>
    <row r="122" spans="1:7" x14ac:dyDescent="0.25">
      <c r="A122" s="4" t="str">
        <f>'Liste produits finis'!A122</f>
        <v>P0117</v>
      </c>
      <c r="B122" s="26" t="str">
        <f>IF(ISERROR(IF(VLOOKUP(A122,'Liste produits finis'!$A$6:$B$155,2,0)=0,"",VLOOKUP(A122,'Liste produits finis'!$A$6:$B$155,2,0))),"",IF(VLOOKUP(A122,'Liste produits finis'!$A$6:$B$155,2,0)=0,"",VLOOKUP(A122,'Liste produits finis'!$A$6:$B$155,2,0)))</f>
        <v/>
      </c>
      <c r="C122" s="19"/>
      <c r="D122" s="19"/>
      <c r="G122" s="17"/>
    </row>
    <row r="123" spans="1:7" x14ac:dyDescent="0.25">
      <c r="A123" s="4" t="str">
        <f>'Liste produits finis'!A123</f>
        <v>P0118</v>
      </c>
      <c r="B123" s="26" t="str">
        <f>IF(ISERROR(IF(VLOOKUP(A123,'Liste produits finis'!$A$6:$B$155,2,0)=0,"",VLOOKUP(A123,'Liste produits finis'!$A$6:$B$155,2,0))),"",IF(VLOOKUP(A123,'Liste produits finis'!$A$6:$B$155,2,0)=0,"",VLOOKUP(A123,'Liste produits finis'!$A$6:$B$155,2,0)))</f>
        <v/>
      </c>
      <c r="C123" s="19"/>
      <c r="D123" s="19"/>
      <c r="G123" s="17"/>
    </row>
    <row r="124" spans="1:7" x14ac:dyDescent="0.25">
      <c r="A124" s="4" t="str">
        <f>'Liste produits finis'!A124</f>
        <v>P0119</v>
      </c>
      <c r="B124" s="26" t="str">
        <f>IF(ISERROR(IF(VLOOKUP(A124,'Liste produits finis'!$A$6:$B$155,2,0)=0,"",VLOOKUP(A124,'Liste produits finis'!$A$6:$B$155,2,0))),"",IF(VLOOKUP(A124,'Liste produits finis'!$A$6:$B$155,2,0)=0,"",VLOOKUP(A124,'Liste produits finis'!$A$6:$B$155,2,0)))</f>
        <v/>
      </c>
      <c r="C124" s="19"/>
      <c r="D124" s="19"/>
      <c r="G124" s="17"/>
    </row>
    <row r="125" spans="1:7" x14ac:dyDescent="0.25">
      <c r="A125" s="4" t="str">
        <f>'Liste produits finis'!A125</f>
        <v>P0120</v>
      </c>
      <c r="B125" s="26" t="str">
        <f>IF(ISERROR(IF(VLOOKUP(A125,'Liste produits finis'!$A$6:$B$155,2,0)=0,"",VLOOKUP(A125,'Liste produits finis'!$A$6:$B$155,2,0))),"",IF(VLOOKUP(A125,'Liste produits finis'!$A$6:$B$155,2,0)=0,"",VLOOKUP(A125,'Liste produits finis'!$A$6:$B$155,2,0)))</f>
        <v/>
      </c>
      <c r="C125" s="19"/>
      <c r="D125" s="19"/>
      <c r="G125" s="17"/>
    </row>
    <row r="126" spans="1:7" x14ac:dyDescent="0.25">
      <c r="A126" s="4" t="str">
        <f>'Liste produits finis'!A126</f>
        <v>P0121</v>
      </c>
      <c r="B126" s="26" t="str">
        <f>IF(ISERROR(IF(VLOOKUP(A126,'Liste produits finis'!$A$6:$B$155,2,0)=0,"",VLOOKUP(A126,'Liste produits finis'!$A$6:$B$155,2,0))),"",IF(VLOOKUP(A126,'Liste produits finis'!$A$6:$B$155,2,0)=0,"",VLOOKUP(A126,'Liste produits finis'!$A$6:$B$155,2,0)))</f>
        <v/>
      </c>
      <c r="C126" s="19"/>
      <c r="D126" s="19"/>
      <c r="G126" s="17"/>
    </row>
    <row r="127" spans="1:7" x14ac:dyDescent="0.25">
      <c r="A127" s="4" t="str">
        <f>'Liste produits finis'!A127</f>
        <v>P0122</v>
      </c>
      <c r="B127" s="26" t="str">
        <f>IF(ISERROR(IF(VLOOKUP(A127,'Liste produits finis'!$A$6:$B$155,2,0)=0,"",VLOOKUP(A127,'Liste produits finis'!$A$6:$B$155,2,0))),"",IF(VLOOKUP(A127,'Liste produits finis'!$A$6:$B$155,2,0)=0,"",VLOOKUP(A127,'Liste produits finis'!$A$6:$B$155,2,0)))</f>
        <v/>
      </c>
      <c r="C127" s="19"/>
      <c r="D127" s="19"/>
      <c r="G127" s="17"/>
    </row>
    <row r="128" spans="1:7" x14ac:dyDescent="0.25">
      <c r="A128" s="4" t="str">
        <f>'Liste produits finis'!A128</f>
        <v>P0123</v>
      </c>
      <c r="B128" s="26" t="str">
        <f>IF(ISERROR(IF(VLOOKUP(A128,'Liste produits finis'!$A$6:$B$155,2,0)=0,"",VLOOKUP(A128,'Liste produits finis'!$A$6:$B$155,2,0))),"",IF(VLOOKUP(A128,'Liste produits finis'!$A$6:$B$155,2,0)=0,"",VLOOKUP(A128,'Liste produits finis'!$A$6:$B$155,2,0)))</f>
        <v/>
      </c>
      <c r="C128" s="19"/>
      <c r="D128" s="19"/>
      <c r="G128" s="17"/>
    </row>
    <row r="129" spans="1:7" x14ac:dyDescent="0.25">
      <c r="A129" s="4" t="str">
        <f>'Liste produits finis'!A129</f>
        <v>P0124</v>
      </c>
      <c r="B129" s="26" t="str">
        <f>IF(ISERROR(IF(VLOOKUP(A129,'Liste produits finis'!$A$6:$B$155,2,0)=0,"",VLOOKUP(A129,'Liste produits finis'!$A$6:$B$155,2,0))),"",IF(VLOOKUP(A129,'Liste produits finis'!$A$6:$B$155,2,0)=0,"",VLOOKUP(A129,'Liste produits finis'!$A$6:$B$155,2,0)))</f>
        <v/>
      </c>
      <c r="C129" s="19"/>
      <c r="D129" s="19"/>
      <c r="G129" s="17"/>
    </row>
    <row r="130" spans="1:7" x14ac:dyDescent="0.25">
      <c r="A130" s="4" t="str">
        <f>'Liste produits finis'!A130</f>
        <v>P0125</v>
      </c>
      <c r="B130" s="26" t="str">
        <f>IF(ISERROR(IF(VLOOKUP(A130,'Liste produits finis'!$A$6:$B$155,2,0)=0,"",VLOOKUP(A130,'Liste produits finis'!$A$6:$B$155,2,0))),"",IF(VLOOKUP(A130,'Liste produits finis'!$A$6:$B$155,2,0)=0,"",VLOOKUP(A130,'Liste produits finis'!$A$6:$B$155,2,0)))</f>
        <v/>
      </c>
      <c r="C130" s="19"/>
      <c r="D130" s="19"/>
      <c r="G130" s="17"/>
    </row>
    <row r="131" spans="1:7" x14ac:dyDescent="0.25">
      <c r="A131" s="4" t="str">
        <f>'Liste produits finis'!A131</f>
        <v>P0126</v>
      </c>
      <c r="B131" s="26" t="str">
        <f>IF(ISERROR(IF(VLOOKUP(A131,'Liste produits finis'!$A$6:$B$155,2,0)=0,"",VLOOKUP(A131,'Liste produits finis'!$A$6:$B$155,2,0))),"",IF(VLOOKUP(A131,'Liste produits finis'!$A$6:$B$155,2,0)=0,"",VLOOKUP(A131,'Liste produits finis'!$A$6:$B$155,2,0)))</f>
        <v/>
      </c>
      <c r="C131" s="19"/>
      <c r="D131" s="19"/>
      <c r="G131" s="17"/>
    </row>
    <row r="132" spans="1:7" x14ac:dyDescent="0.25">
      <c r="A132" s="4" t="str">
        <f>'Liste produits finis'!A132</f>
        <v>P0127</v>
      </c>
      <c r="B132" s="26" t="str">
        <f>IF(ISERROR(IF(VLOOKUP(A132,'Liste produits finis'!$A$6:$B$155,2,0)=0,"",VLOOKUP(A132,'Liste produits finis'!$A$6:$B$155,2,0))),"",IF(VLOOKUP(A132,'Liste produits finis'!$A$6:$B$155,2,0)=0,"",VLOOKUP(A132,'Liste produits finis'!$A$6:$B$155,2,0)))</f>
        <v/>
      </c>
      <c r="C132" s="19"/>
      <c r="D132" s="19"/>
      <c r="G132" s="17"/>
    </row>
    <row r="133" spans="1:7" x14ac:dyDescent="0.25">
      <c r="A133" s="4" t="str">
        <f>'Liste produits finis'!A133</f>
        <v>P0128</v>
      </c>
      <c r="B133" s="26" t="str">
        <f>IF(ISERROR(IF(VLOOKUP(A133,'Liste produits finis'!$A$6:$B$155,2,0)=0,"",VLOOKUP(A133,'Liste produits finis'!$A$6:$B$155,2,0))),"",IF(VLOOKUP(A133,'Liste produits finis'!$A$6:$B$155,2,0)=0,"",VLOOKUP(A133,'Liste produits finis'!$A$6:$B$155,2,0)))</f>
        <v/>
      </c>
      <c r="C133" s="19"/>
      <c r="D133" s="19"/>
      <c r="G133" s="17"/>
    </row>
    <row r="134" spans="1:7" x14ac:dyDescent="0.25">
      <c r="A134" s="4" t="str">
        <f>'Liste produits finis'!A134</f>
        <v>P0129</v>
      </c>
      <c r="B134" s="26" t="str">
        <f>IF(ISERROR(IF(VLOOKUP(A134,'Liste produits finis'!$A$6:$B$155,2,0)=0,"",VLOOKUP(A134,'Liste produits finis'!$A$6:$B$155,2,0))),"",IF(VLOOKUP(A134,'Liste produits finis'!$A$6:$B$155,2,0)=0,"",VLOOKUP(A134,'Liste produits finis'!$A$6:$B$155,2,0)))</f>
        <v/>
      </c>
      <c r="C134" s="19"/>
      <c r="D134" s="19"/>
      <c r="G134" s="17"/>
    </row>
    <row r="135" spans="1:7" x14ac:dyDescent="0.25">
      <c r="A135" s="4" t="str">
        <f>'Liste produits finis'!A135</f>
        <v>P0130</v>
      </c>
      <c r="B135" s="26" t="str">
        <f>IF(ISERROR(IF(VLOOKUP(A135,'Liste produits finis'!$A$6:$B$155,2,0)=0,"",VLOOKUP(A135,'Liste produits finis'!$A$6:$B$155,2,0))),"",IF(VLOOKUP(A135,'Liste produits finis'!$A$6:$B$155,2,0)=0,"",VLOOKUP(A135,'Liste produits finis'!$A$6:$B$155,2,0)))</f>
        <v/>
      </c>
      <c r="C135" s="19"/>
      <c r="D135" s="19"/>
      <c r="G135" s="17"/>
    </row>
    <row r="136" spans="1:7" x14ac:dyDescent="0.25">
      <c r="A136" s="4" t="str">
        <f>'Liste produits finis'!A136</f>
        <v>P0131</v>
      </c>
      <c r="B136" s="26" t="str">
        <f>IF(ISERROR(IF(VLOOKUP(A136,'Liste produits finis'!$A$6:$B$155,2,0)=0,"",VLOOKUP(A136,'Liste produits finis'!$A$6:$B$155,2,0))),"",IF(VLOOKUP(A136,'Liste produits finis'!$A$6:$B$155,2,0)=0,"",VLOOKUP(A136,'Liste produits finis'!$A$6:$B$155,2,0)))</f>
        <v/>
      </c>
      <c r="C136" s="19"/>
      <c r="D136" s="19"/>
      <c r="G136" s="17"/>
    </row>
    <row r="137" spans="1:7" x14ac:dyDescent="0.25">
      <c r="A137" s="4" t="str">
        <f>'Liste produits finis'!A137</f>
        <v>P0132</v>
      </c>
      <c r="B137" s="26" t="str">
        <f>IF(ISERROR(IF(VLOOKUP(A137,'Liste produits finis'!$A$6:$B$155,2,0)=0,"",VLOOKUP(A137,'Liste produits finis'!$A$6:$B$155,2,0))),"",IF(VLOOKUP(A137,'Liste produits finis'!$A$6:$B$155,2,0)=0,"",VLOOKUP(A137,'Liste produits finis'!$A$6:$B$155,2,0)))</f>
        <v/>
      </c>
      <c r="C137" s="19"/>
      <c r="D137" s="19"/>
      <c r="G137" s="17"/>
    </row>
    <row r="138" spans="1:7" x14ac:dyDescent="0.25">
      <c r="A138" s="4" t="str">
        <f>'Liste produits finis'!A138</f>
        <v>P0133</v>
      </c>
      <c r="B138" s="26" t="str">
        <f>IF(ISERROR(IF(VLOOKUP(A138,'Liste produits finis'!$A$6:$B$155,2,0)=0,"",VLOOKUP(A138,'Liste produits finis'!$A$6:$B$155,2,0))),"",IF(VLOOKUP(A138,'Liste produits finis'!$A$6:$B$155,2,0)=0,"",VLOOKUP(A138,'Liste produits finis'!$A$6:$B$155,2,0)))</f>
        <v/>
      </c>
      <c r="C138" s="19"/>
      <c r="D138" s="19"/>
      <c r="G138" s="17"/>
    </row>
    <row r="139" spans="1:7" x14ac:dyDescent="0.25">
      <c r="A139" s="4" t="str">
        <f>'Liste produits finis'!A139</f>
        <v>P0134</v>
      </c>
      <c r="B139" s="26" t="str">
        <f>IF(ISERROR(IF(VLOOKUP(A139,'Liste produits finis'!$A$6:$B$155,2,0)=0,"",VLOOKUP(A139,'Liste produits finis'!$A$6:$B$155,2,0))),"",IF(VLOOKUP(A139,'Liste produits finis'!$A$6:$B$155,2,0)=0,"",VLOOKUP(A139,'Liste produits finis'!$A$6:$B$155,2,0)))</f>
        <v/>
      </c>
      <c r="C139" s="19"/>
      <c r="D139" s="19"/>
      <c r="G139" s="17"/>
    </row>
    <row r="140" spans="1:7" x14ac:dyDescent="0.25">
      <c r="A140" s="4" t="str">
        <f>'Liste produits finis'!A140</f>
        <v>P0135</v>
      </c>
      <c r="B140" s="26" t="str">
        <f>IF(ISERROR(IF(VLOOKUP(A140,'Liste produits finis'!$A$6:$B$155,2,0)=0,"",VLOOKUP(A140,'Liste produits finis'!$A$6:$B$155,2,0))),"",IF(VLOOKUP(A140,'Liste produits finis'!$A$6:$B$155,2,0)=0,"",VLOOKUP(A140,'Liste produits finis'!$A$6:$B$155,2,0)))</f>
        <v/>
      </c>
      <c r="C140" s="19"/>
      <c r="D140" s="19"/>
      <c r="G140" s="17"/>
    </row>
    <row r="141" spans="1:7" x14ac:dyDescent="0.25">
      <c r="A141" s="4" t="str">
        <f>'Liste produits finis'!A141</f>
        <v>P0136</v>
      </c>
      <c r="B141" s="26" t="str">
        <f>IF(ISERROR(IF(VLOOKUP(A141,'Liste produits finis'!$A$6:$B$155,2,0)=0,"",VLOOKUP(A141,'Liste produits finis'!$A$6:$B$155,2,0))),"",IF(VLOOKUP(A141,'Liste produits finis'!$A$6:$B$155,2,0)=0,"",VLOOKUP(A141,'Liste produits finis'!$A$6:$B$155,2,0)))</f>
        <v/>
      </c>
      <c r="C141" s="19"/>
      <c r="D141" s="19"/>
      <c r="G141" s="17"/>
    </row>
    <row r="142" spans="1:7" x14ac:dyDescent="0.25">
      <c r="A142" s="4" t="str">
        <f>'Liste produits finis'!A142</f>
        <v>P0137</v>
      </c>
      <c r="B142" s="26" t="str">
        <f>IF(ISERROR(IF(VLOOKUP(A142,'Liste produits finis'!$A$6:$B$155,2,0)=0,"",VLOOKUP(A142,'Liste produits finis'!$A$6:$B$155,2,0))),"",IF(VLOOKUP(A142,'Liste produits finis'!$A$6:$B$155,2,0)=0,"",VLOOKUP(A142,'Liste produits finis'!$A$6:$B$155,2,0)))</f>
        <v/>
      </c>
      <c r="C142" s="19"/>
      <c r="D142" s="19"/>
      <c r="G142" s="17"/>
    </row>
    <row r="143" spans="1:7" x14ac:dyDescent="0.25">
      <c r="A143" s="4" t="str">
        <f>'Liste produits finis'!A143</f>
        <v>P0138</v>
      </c>
      <c r="B143" s="26" t="str">
        <f>IF(ISERROR(IF(VLOOKUP(A143,'Liste produits finis'!$A$6:$B$155,2,0)=0,"",VLOOKUP(A143,'Liste produits finis'!$A$6:$B$155,2,0))),"",IF(VLOOKUP(A143,'Liste produits finis'!$A$6:$B$155,2,0)=0,"",VLOOKUP(A143,'Liste produits finis'!$A$6:$B$155,2,0)))</f>
        <v/>
      </c>
      <c r="C143" s="19"/>
      <c r="D143" s="19"/>
      <c r="G143" s="17"/>
    </row>
    <row r="144" spans="1:7" x14ac:dyDescent="0.25">
      <c r="A144" s="4" t="str">
        <f>'Liste produits finis'!A144</f>
        <v>P0139</v>
      </c>
      <c r="B144" s="26" t="str">
        <f>IF(ISERROR(IF(VLOOKUP(A144,'Liste produits finis'!$A$6:$B$155,2,0)=0,"",VLOOKUP(A144,'Liste produits finis'!$A$6:$B$155,2,0))),"",IF(VLOOKUP(A144,'Liste produits finis'!$A$6:$B$155,2,0)=0,"",VLOOKUP(A144,'Liste produits finis'!$A$6:$B$155,2,0)))</f>
        <v/>
      </c>
      <c r="C144" s="19"/>
      <c r="D144" s="19"/>
      <c r="G144" s="17"/>
    </row>
    <row r="145" spans="1:7" x14ac:dyDescent="0.25">
      <c r="A145" s="4" t="str">
        <f>'Liste produits finis'!A145</f>
        <v>P0140</v>
      </c>
      <c r="B145" s="26" t="str">
        <f>IF(ISERROR(IF(VLOOKUP(A145,'Liste produits finis'!$A$6:$B$155,2,0)=0,"",VLOOKUP(A145,'Liste produits finis'!$A$6:$B$155,2,0))),"",IF(VLOOKUP(A145,'Liste produits finis'!$A$6:$B$155,2,0)=0,"",VLOOKUP(A145,'Liste produits finis'!$A$6:$B$155,2,0)))</f>
        <v/>
      </c>
      <c r="C145" s="19"/>
      <c r="D145" s="19"/>
      <c r="G145" s="17"/>
    </row>
    <row r="146" spans="1:7" x14ac:dyDescent="0.25">
      <c r="A146" s="4" t="str">
        <f>'Liste produits finis'!A146</f>
        <v>P0141</v>
      </c>
      <c r="B146" s="26" t="str">
        <f>IF(ISERROR(IF(VLOOKUP(A146,'Liste produits finis'!$A$6:$B$155,2,0)=0,"",VLOOKUP(A146,'Liste produits finis'!$A$6:$B$155,2,0))),"",IF(VLOOKUP(A146,'Liste produits finis'!$A$6:$B$155,2,0)=0,"",VLOOKUP(A146,'Liste produits finis'!$A$6:$B$155,2,0)))</f>
        <v/>
      </c>
      <c r="C146" s="19"/>
      <c r="D146" s="19"/>
      <c r="G146" s="17"/>
    </row>
    <row r="147" spans="1:7" x14ac:dyDescent="0.25">
      <c r="A147" s="4" t="str">
        <f>'Liste produits finis'!A147</f>
        <v>P0142</v>
      </c>
      <c r="B147" s="26" t="str">
        <f>IF(ISERROR(IF(VLOOKUP(A147,'Liste produits finis'!$A$6:$B$155,2,0)=0,"",VLOOKUP(A147,'Liste produits finis'!$A$6:$B$155,2,0))),"",IF(VLOOKUP(A147,'Liste produits finis'!$A$6:$B$155,2,0)=0,"",VLOOKUP(A147,'Liste produits finis'!$A$6:$B$155,2,0)))</f>
        <v/>
      </c>
      <c r="C147" s="19"/>
      <c r="D147" s="19"/>
      <c r="G147" s="17"/>
    </row>
    <row r="148" spans="1:7" x14ac:dyDescent="0.25">
      <c r="A148" s="4" t="str">
        <f>'Liste produits finis'!A148</f>
        <v>P0143</v>
      </c>
      <c r="B148" s="26" t="str">
        <f>IF(ISERROR(IF(VLOOKUP(A148,'Liste produits finis'!$A$6:$B$155,2,0)=0,"",VLOOKUP(A148,'Liste produits finis'!$A$6:$B$155,2,0))),"",IF(VLOOKUP(A148,'Liste produits finis'!$A$6:$B$155,2,0)=0,"",VLOOKUP(A148,'Liste produits finis'!$A$6:$B$155,2,0)))</f>
        <v/>
      </c>
      <c r="C148" s="19"/>
      <c r="D148" s="19"/>
      <c r="G148" s="17"/>
    </row>
    <row r="149" spans="1:7" x14ac:dyDescent="0.25">
      <c r="A149" s="4" t="str">
        <f>'Liste produits finis'!A149</f>
        <v>P0144</v>
      </c>
      <c r="B149" s="26" t="str">
        <f>IF(ISERROR(IF(VLOOKUP(A149,'Liste produits finis'!$A$6:$B$155,2,0)=0,"",VLOOKUP(A149,'Liste produits finis'!$A$6:$B$155,2,0))),"",IF(VLOOKUP(A149,'Liste produits finis'!$A$6:$B$155,2,0)=0,"",VLOOKUP(A149,'Liste produits finis'!$A$6:$B$155,2,0)))</f>
        <v/>
      </c>
      <c r="C149" s="19"/>
      <c r="D149" s="19"/>
      <c r="G149" s="17"/>
    </row>
    <row r="150" spans="1:7" x14ac:dyDescent="0.25">
      <c r="A150" s="4" t="str">
        <f>'Liste produits finis'!A150</f>
        <v>P0145</v>
      </c>
      <c r="B150" s="26" t="str">
        <f>IF(ISERROR(IF(VLOOKUP(A150,'Liste produits finis'!$A$6:$B$155,2,0)=0,"",VLOOKUP(A150,'Liste produits finis'!$A$6:$B$155,2,0))),"",IF(VLOOKUP(A150,'Liste produits finis'!$A$6:$B$155,2,0)=0,"",VLOOKUP(A150,'Liste produits finis'!$A$6:$B$155,2,0)))</f>
        <v/>
      </c>
      <c r="C150" s="19"/>
      <c r="D150" s="19"/>
      <c r="G150" s="17"/>
    </row>
    <row r="151" spans="1:7" x14ac:dyDescent="0.25">
      <c r="A151" s="4" t="str">
        <f>'Liste produits finis'!A151</f>
        <v>P0146</v>
      </c>
      <c r="B151" s="26" t="str">
        <f>IF(ISERROR(IF(VLOOKUP(A151,'Liste produits finis'!$A$6:$B$155,2,0)=0,"",VLOOKUP(A151,'Liste produits finis'!$A$6:$B$155,2,0))),"",IF(VLOOKUP(A151,'Liste produits finis'!$A$6:$B$155,2,0)=0,"",VLOOKUP(A151,'Liste produits finis'!$A$6:$B$155,2,0)))</f>
        <v/>
      </c>
      <c r="C151" s="19"/>
      <c r="D151" s="19"/>
      <c r="G151" s="17"/>
    </row>
    <row r="152" spans="1:7" x14ac:dyDescent="0.25">
      <c r="A152" s="4" t="str">
        <f>'Liste produits finis'!A152</f>
        <v>P0147</v>
      </c>
      <c r="B152" s="26" t="str">
        <f>IF(ISERROR(IF(VLOOKUP(A152,'Liste produits finis'!$A$6:$B$155,2,0)=0,"",VLOOKUP(A152,'Liste produits finis'!$A$6:$B$155,2,0))),"",IF(VLOOKUP(A152,'Liste produits finis'!$A$6:$B$155,2,0)=0,"",VLOOKUP(A152,'Liste produits finis'!$A$6:$B$155,2,0)))</f>
        <v/>
      </c>
      <c r="C152" s="19"/>
      <c r="D152" s="19"/>
      <c r="G152" s="17"/>
    </row>
    <row r="153" spans="1:7" x14ac:dyDescent="0.25">
      <c r="A153" s="4" t="str">
        <f>'Liste produits finis'!A153</f>
        <v>P0148</v>
      </c>
      <c r="B153" s="26" t="str">
        <f>IF(ISERROR(IF(VLOOKUP(A153,'Liste produits finis'!$A$6:$B$155,2,0)=0,"",VLOOKUP(A153,'Liste produits finis'!$A$6:$B$155,2,0))),"",IF(VLOOKUP(A153,'Liste produits finis'!$A$6:$B$155,2,0)=0,"",VLOOKUP(A153,'Liste produits finis'!$A$6:$B$155,2,0)))</f>
        <v/>
      </c>
      <c r="C153" s="19"/>
      <c r="D153" s="19"/>
      <c r="G153" s="17"/>
    </row>
    <row r="154" spans="1:7" x14ac:dyDescent="0.25">
      <c r="A154" s="4" t="str">
        <f>'Liste produits finis'!A154</f>
        <v>P0149</v>
      </c>
      <c r="B154" s="26" t="str">
        <f>IF(ISERROR(IF(VLOOKUP(A154,'Liste produits finis'!$A$6:$B$155,2,0)=0,"",VLOOKUP(A154,'Liste produits finis'!$A$6:$B$155,2,0))),"",IF(VLOOKUP(A154,'Liste produits finis'!$A$6:$B$155,2,0)=0,"",VLOOKUP(A154,'Liste produits finis'!$A$6:$B$155,2,0)))</f>
        <v/>
      </c>
      <c r="C154" s="19"/>
      <c r="D154" s="19"/>
      <c r="G154" s="17"/>
    </row>
    <row r="155" spans="1:7" x14ac:dyDescent="0.25">
      <c r="A155" s="4" t="str">
        <f>'Liste produits finis'!A155</f>
        <v>P0150</v>
      </c>
      <c r="B155" s="26" t="str">
        <f>IF(ISERROR(IF(VLOOKUP(A155,'Liste produits finis'!$A$6:$B$155,2,0)=0,"",VLOOKUP(A155,'Liste produits finis'!$A$6:$B$155,2,0))),"",IF(VLOOKUP(A155,'Liste produits finis'!$A$6:$B$155,2,0)=0,"",VLOOKUP(A155,'Liste produits finis'!$A$6:$B$155,2,0)))</f>
        <v/>
      </c>
      <c r="C155" s="19"/>
      <c r="D155" s="19"/>
      <c r="G155" s="17"/>
    </row>
    <row r="156" spans="1:7" x14ac:dyDescent="0.25">
      <c r="G156" s="17"/>
    </row>
  </sheetData>
  <sheetProtection algorithmName="SHA-512" hashValue="IMHI2AzwmClxg2ZBvbjCwqdVWP9FfvPdI+ZCMY8Pp/clYIKaTULiJSKVEGN1pYp21EBrg/i7f+vs4lzfiHWdQg==" saltValue="Y5XfLjr9ND5ZyupiEYgKRQ==" spinCount="100000" sheet="1" objects="1" scenarios="1"/>
  <pageMargins left="0.70866141732283472" right="0.70866141732283472" top="0.74803149606299213" bottom="0.74803149606299213" header="0.31496062992125984" footer="0.31496062992125984"/>
  <pageSetup paperSize="9" scale="74" fitToHeight="4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EF0ED-57C7-4718-B2B9-B00B78E9A7EA}">
  <sheetPr>
    <pageSetUpPr fitToPage="1"/>
  </sheetPr>
  <dimension ref="A1:G5"/>
  <sheetViews>
    <sheetView showGridLines="0" zoomScale="110" zoomScaleNormal="110" workbookViewId="0">
      <selection activeCell="C14" sqref="C14"/>
    </sheetView>
  </sheetViews>
  <sheetFormatPr baseColWidth="10" defaultColWidth="11.42578125" defaultRowHeight="28.5" x14ac:dyDescent="0.25"/>
  <cols>
    <col min="1" max="1" width="21.28515625" style="13" customWidth="1"/>
    <col min="2" max="2" width="52" style="13" customWidth="1"/>
    <col min="3" max="4" width="21.5703125" style="13" customWidth="1"/>
  </cols>
  <sheetData>
    <row r="1" spans="1:7" x14ac:dyDescent="0.25">
      <c r="A1" s="13" t="s">
        <v>161</v>
      </c>
      <c r="B1" s="27">
        <v>1234</v>
      </c>
    </row>
    <row r="2" spans="1:7" x14ac:dyDescent="0.25">
      <c r="G2" s="9"/>
    </row>
    <row r="4" spans="1:7" ht="29.25" customHeight="1" x14ac:dyDescent="0.25"/>
    <row r="5" spans="1:7" ht="40.5" customHeight="1" x14ac:dyDescent="0.25"/>
  </sheetData>
  <sheetProtection algorithmName="SHA-512" hashValue="NM8m8E1+TXMo4wxV2AZQWoeZ+x28IHZasbH87TLvOQtrt8aA/cbFPhkN5UXL+OxuhDAQpq4YQTolmfPOVW9LVw==" saltValue="lgrcytXSo1k8Dj2KKU6fpQ==" spinCount="100000" sheet="1" objects="1" scenarios="1"/>
  <pageMargins left="0.70866141732283472" right="0.70866141732283472" top="0.74803149606299213" bottom="0.74803149606299213" header="0.31496062992125984" footer="0.31496062992125984"/>
  <pageSetup paperSize="9" scale="74" fitToHeight="4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B8046891CBF0843B41E859028C58F80" ma:contentTypeVersion="2" ma:contentTypeDescription="Crée un document." ma:contentTypeScope="" ma:versionID="69d15e63f910729062b7834014b639e2">
  <xsd:schema xmlns:xsd="http://www.w3.org/2001/XMLSchema" xmlns:xs="http://www.w3.org/2001/XMLSchema" xmlns:p="http://schemas.microsoft.com/office/2006/metadata/properties" xmlns:ns2="9edd96de-c7aa-4636-8675-fb3a0d1a9004" targetNamespace="http://schemas.microsoft.com/office/2006/metadata/properties" ma:root="true" ma:fieldsID="43cdd3362671fc310a56f0cea003e61c" ns2:_="">
    <xsd:import namespace="9edd96de-c7aa-4636-8675-fb3a0d1a900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edd96de-c7aa-4636-8675-fb3a0d1a90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E6A1D3E-D5CF-4001-8D9A-1066291CD18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edd96de-c7aa-4636-8675-fb3a0d1a900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167DF84-F795-4815-848A-CE9582868AA3}">
  <ds:schemaRefs>
    <ds:schemaRef ds:uri="9edd96de-c7aa-4636-8675-fb3a0d1a9004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purl.org/dc/terms/"/>
    <ds:schemaRef ds:uri="http://purl.org/dc/elements/1.1/"/>
    <ds:schemaRef ds:uri="http://schemas.openxmlformats.org/package/2006/metadata/core-properties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1AA268F7-3FB7-4B46-A6B4-4C429D98225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produits finis</vt:lpstr>
      <vt:lpstr>JOURNAL STOCKS</vt:lpstr>
      <vt:lpstr>ETAT DES STOCKS</vt:lpstr>
      <vt:lpstr>Délais et conditionnement</vt:lpstr>
      <vt:lpstr>MDP</vt:lpstr>
      <vt:lpstr>'Délais et conditionnement'!Zone_d_impression</vt:lpstr>
      <vt:lpstr>'ETAT DES STOCKS'!Zone_d_impression</vt:lpstr>
      <vt:lpstr>'JOURNAL STOCKS'!Zone_d_impression</vt:lpstr>
      <vt:lpstr>'Liste produits finis'!Zone_d_impression</vt:lpstr>
      <vt:lpstr>MDP!Zone_d_impression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F1GHT3R</dc:creator>
  <cp:keywords/>
  <dc:description/>
  <cp:lastModifiedBy>Pierre-Louis Durand</cp:lastModifiedBy>
  <cp:revision/>
  <dcterms:created xsi:type="dcterms:W3CDTF">2017-03-13T12:30:15Z</dcterms:created>
  <dcterms:modified xsi:type="dcterms:W3CDTF">2023-04-03T09:36:18Z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0x0101003B8046891CBF0843B41E859028C58F80</vt:lpwstr>
  </property>
</Properties>
</file>