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llancin15\Downloads\"/>
    </mc:Choice>
  </mc:AlternateContent>
  <xr:revisionPtr revIDLastSave="0" documentId="13_ncr:1_{952BC8C7-DACA-4926-A72C-47A892C98F08}" xr6:coauthVersionLast="47" xr6:coauthVersionMax="47" xr10:uidLastSave="{00000000-0000-0000-0000-000000000000}"/>
  <bookViews>
    <workbookView xWindow="-108" yWindow="-108" windowWidth="23256" windowHeight="12456" xr2:uid="{C9EF98DC-7DEF-410A-9461-EA5F53DEB3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1" l="1"/>
  <c r="S7" i="1"/>
  <c r="T6" i="1"/>
  <c r="S6" i="1"/>
  <c r="R6" i="1"/>
  <c r="Q6" i="1"/>
  <c r="P6" i="1"/>
  <c r="O6" i="1"/>
  <c r="U6" i="1" s="1"/>
  <c r="N6" i="1"/>
  <c r="U5" i="1"/>
  <c r="U4" i="1"/>
  <c r="U3" i="1"/>
  <c r="F27" i="1"/>
  <c r="G27" i="1"/>
  <c r="H27" i="1"/>
  <c r="I27" i="1" s="1"/>
  <c r="E31" i="1"/>
  <c r="F31" i="1"/>
  <c r="D31" i="1"/>
  <c r="F32" i="1"/>
  <c r="E32" i="1"/>
  <c r="K30" i="1"/>
  <c r="K29" i="1"/>
  <c r="E26" i="1"/>
  <c r="F26" i="1"/>
  <c r="D26" i="1"/>
  <c r="K25" i="1"/>
  <c r="K24" i="1"/>
  <c r="F25" i="1"/>
  <c r="G25" i="1"/>
  <c r="H25" i="1"/>
  <c r="I25" i="1"/>
  <c r="J25" i="1"/>
  <c r="E25" i="1"/>
  <c r="F24" i="1"/>
  <c r="G24" i="1"/>
  <c r="H24" i="1"/>
  <c r="I24" i="1"/>
  <c r="J24" i="1"/>
  <c r="E24" i="1"/>
  <c r="E23" i="1"/>
  <c r="F23" i="1"/>
  <c r="G23" i="1"/>
  <c r="H23" i="1"/>
  <c r="I23" i="1"/>
  <c r="J23" i="1"/>
  <c r="D23" i="1"/>
  <c r="E22" i="1"/>
  <c r="F22" i="1"/>
  <c r="G22" i="1"/>
  <c r="H22" i="1"/>
  <c r="I22" i="1"/>
  <c r="J22" i="1"/>
  <c r="D22" i="1"/>
  <c r="K21" i="1"/>
  <c r="K20" i="1"/>
  <c r="K19" i="1"/>
  <c r="J13" i="1"/>
  <c r="D13" i="1"/>
  <c r="K13" i="1" s="1"/>
  <c r="K12" i="1"/>
  <c r="I7" i="1"/>
  <c r="K7" i="1"/>
  <c r="D6" i="1"/>
  <c r="E6" i="1"/>
  <c r="F6" i="1"/>
  <c r="G6" i="1"/>
  <c r="H6" i="1"/>
  <c r="I6" i="1"/>
  <c r="J6" i="1"/>
  <c r="K4" i="1"/>
  <c r="K5" i="1"/>
  <c r="K3" i="1"/>
  <c r="J27" i="1" l="1"/>
  <c r="J26" i="1" s="1"/>
  <c r="J31" i="1" s="1"/>
  <c r="J32" i="1" s="1"/>
  <c r="G26" i="1"/>
  <c r="G31" i="1" s="1"/>
  <c r="G32" i="1" s="1"/>
  <c r="D32" i="1"/>
  <c r="K6" i="1"/>
  <c r="J28" i="1" l="1"/>
  <c r="H26" i="1" l="1"/>
  <c r="H31" i="1" l="1"/>
  <c r="H32" i="1" l="1"/>
  <c r="I26" i="1"/>
  <c r="K26" i="1" s="1"/>
  <c r="L26" i="1" s="1"/>
  <c r="L27" i="1" s="1"/>
  <c r="I31" i="1" l="1"/>
  <c r="I32" i="1" s="1"/>
  <c r="K31" i="1" l="1"/>
</calcChain>
</file>

<file path=xl/sharedStrings.xml><?xml version="1.0" encoding="utf-8"?>
<sst xmlns="http://schemas.openxmlformats.org/spreadsheetml/2006/main" count="32" uniqueCount="22">
  <si>
    <t xml:space="preserve">Activité A : </t>
  </si>
  <si>
    <t xml:space="preserve">Activité B : </t>
  </si>
  <si>
    <t xml:space="preserve">Activité C : </t>
  </si>
  <si>
    <t xml:space="preserve">Total calculé : </t>
  </si>
  <si>
    <t>Ne doit pas dépasser 9</t>
  </si>
  <si>
    <t xml:space="preserve">le résultat correct devrait être : </t>
  </si>
  <si>
    <t>Etape N°1</t>
  </si>
  <si>
    <t>Etape N°2</t>
  </si>
  <si>
    <t xml:space="preserve">Activité D : </t>
  </si>
  <si>
    <t>Equipe 9 personnes Maxi</t>
  </si>
  <si>
    <t xml:space="preserve">on ne doit modifier que dans ce sens : </t>
  </si>
  <si>
    <t>on ne doit répartir que dans ce sens en journée</t>
  </si>
  <si>
    <t>on ne doit répartir que dans ce sens en soirée</t>
  </si>
  <si>
    <t>+</t>
  </si>
  <si>
    <t>2 nombres à répartir sur les plages horaires correspondantes</t>
  </si>
  <si>
    <t xml:space="preserve">le résultat final correct devrait être : </t>
  </si>
  <si>
    <t>ici je retire si &gt; 9</t>
  </si>
  <si>
    <t>ici j'ajoute si &lt; 9</t>
  </si>
  <si>
    <t>à répartir</t>
  </si>
  <si>
    <t>dispo</t>
  </si>
  <si>
    <t xml:space="preserve">Corrections appliquées : </t>
  </si>
  <si>
    <t>Ci-dessous, des essais non concluants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</si>
</sst>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color rgb="FF000000"/>
      <name val="Calibri"/>
      <family val="2"/>
    </font>
    <font>
      <sz val="11"/>
      <color theme="4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8" tint="-0.249977111117893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3" fillId="2" borderId="0" xfId="0" applyNumberFormat="1" applyFont="1" applyFill="1" applyAlignment="1">
      <alignment horizontal="right"/>
    </xf>
    <xf numFmtId="4" fontId="4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5" fillId="2" borderId="1" xfId="0" applyNumberFormat="1" applyFont="1" applyFill="1" applyBorder="1" applyAlignment="1">
      <alignment horizontal="right"/>
    </xf>
    <xf numFmtId="4" fontId="5" fillId="2" borderId="1" xfId="0" applyNumberFormat="1" applyFont="1" applyFill="1" applyBorder="1" applyAlignment="1">
      <alignment horizontal="center"/>
    </xf>
    <xf numFmtId="21" fontId="2" fillId="3" borderId="2" xfId="0" applyNumberFormat="1" applyFont="1" applyFill="1" applyBorder="1" applyAlignment="1">
      <alignment horizontal="center" vertical="center"/>
    </xf>
    <xf numFmtId="21" fontId="1" fillId="4" borderId="2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2" fillId="3" borderId="2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5" borderId="3" xfId="0" applyFill="1" applyBorder="1"/>
    <xf numFmtId="164" fontId="8" fillId="6" borderId="4" xfId="0" applyNumberFormat="1" applyFont="1" applyFill="1" applyBorder="1" applyAlignment="1">
      <alignment horizontal="right"/>
    </xf>
    <xf numFmtId="4" fontId="0" fillId="5" borderId="4" xfId="0" applyNumberFormat="1" applyFill="1" applyBorder="1" applyAlignment="1">
      <alignment horizontal="center"/>
    </xf>
    <xf numFmtId="4" fontId="2" fillId="5" borderId="5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4" fontId="0" fillId="7" borderId="0" xfId="0" applyNumberFormat="1" applyFill="1"/>
    <xf numFmtId="0" fontId="0" fillId="7" borderId="0" xfId="0" applyFill="1"/>
    <xf numFmtId="0" fontId="0" fillId="8" borderId="0" xfId="0" applyFill="1"/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/>
    <xf numFmtId="4" fontId="6" fillId="2" borderId="1" xfId="0" applyNumberFormat="1" applyFont="1" applyFill="1" applyBorder="1" applyAlignment="1">
      <alignment horizontal="center"/>
    </xf>
    <xf numFmtId="0" fontId="12" fillId="0" borderId="0" xfId="0" quotePrefix="1" applyFont="1" applyAlignment="1">
      <alignment horizontal="right"/>
    </xf>
    <xf numFmtId="0" fontId="0" fillId="9" borderId="3" xfId="0" applyFill="1" applyBorder="1"/>
    <xf numFmtId="164" fontId="8" fillId="10" borderId="4" xfId="0" applyNumberFormat="1" applyFont="1" applyFill="1" applyBorder="1" applyAlignment="1">
      <alignment horizontal="right"/>
    </xf>
    <xf numFmtId="4" fontId="0" fillId="9" borderId="4" xfId="0" applyNumberFormat="1" applyFill="1" applyBorder="1" applyAlignment="1">
      <alignment horizontal="center"/>
    </xf>
    <xf numFmtId="4" fontId="2" fillId="9" borderId="5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13" fillId="0" borderId="0" xfId="0" applyNumberFormat="1" applyFont="1"/>
    <xf numFmtId="4" fontId="14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8</xdr:row>
      <xdr:rowOff>114300</xdr:rowOff>
    </xdr:from>
    <xdr:to>
      <xdr:col>10</xdr:col>
      <xdr:colOff>22860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B63A71E-C87F-7CAA-262B-4B43A44475E7}"/>
            </a:ext>
          </a:extLst>
        </xdr:cNvPr>
        <xdr:cNvCxnSpPr/>
      </xdr:nvCxnSpPr>
      <xdr:spPr>
        <a:xfrm>
          <a:off x="6103620" y="1775460"/>
          <a:ext cx="16840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</xdr:colOff>
      <xdr:row>13</xdr:row>
      <xdr:rowOff>76200</xdr:rowOff>
    </xdr:from>
    <xdr:to>
      <xdr:col>11</xdr:col>
      <xdr:colOff>129540</xdr:colOff>
      <xdr:row>13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EA90394-B493-4BAB-9B7A-CC9D32268AFC}"/>
            </a:ext>
          </a:extLst>
        </xdr:cNvPr>
        <xdr:cNvCxnSpPr/>
      </xdr:nvCxnSpPr>
      <xdr:spPr>
        <a:xfrm>
          <a:off x="6659880" y="2667000"/>
          <a:ext cx="1684020" cy="0"/>
        </a:xfrm>
        <a:prstGeom prst="straightConnector1">
          <a:avLst/>
        </a:prstGeom>
        <a:ln>
          <a:solidFill>
            <a:schemeClr val="accent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213360</xdr:colOff>
      <xdr:row>13</xdr:row>
      <xdr:rowOff>83820</xdr:rowOff>
    </xdr:from>
    <xdr:to>
      <xdr:col>7</xdr:col>
      <xdr:colOff>365760</xdr:colOff>
      <xdr:row>13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51F880C1-3721-4444-93AE-256DAEB4E4CD}"/>
            </a:ext>
          </a:extLst>
        </xdr:cNvPr>
        <xdr:cNvCxnSpPr/>
      </xdr:nvCxnSpPr>
      <xdr:spPr>
        <a:xfrm flipH="1">
          <a:off x="4084320" y="2674620"/>
          <a:ext cx="23774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1889760</xdr:colOff>
      <xdr:row>3</xdr:row>
      <xdr:rowOff>0</xdr:rowOff>
    </xdr:from>
    <xdr:to>
      <xdr:col>1</xdr:col>
      <xdr:colOff>2156460</xdr:colOff>
      <xdr:row>4</xdr:row>
      <xdr:rowOff>83820</xdr:rowOff>
    </xdr:to>
    <xdr:sp macro="" textlink="">
      <xdr:nvSpPr>
        <xdr:cNvPr id="13" name="Organigramme : Connecteur 12">
          <a:extLst>
            <a:ext uri="{FF2B5EF4-FFF2-40B4-BE49-F238E27FC236}">
              <a16:creationId xmlns:a16="http://schemas.microsoft.com/office/drawing/2014/main" id="{14FDA642-3226-D060-89DA-F6F25CE3E4FE}"/>
            </a:ext>
          </a:extLst>
        </xdr:cNvPr>
        <xdr:cNvSpPr/>
      </xdr:nvSpPr>
      <xdr:spPr>
        <a:xfrm>
          <a:off x="2682240" y="548640"/>
          <a:ext cx="266700" cy="2667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1</a:t>
          </a:r>
        </a:p>
      </xdr:txBody>
    </xdr:sp>
    <xdr:clientData/>
  </xdr:twoCellAnchor>
  <xdr:twoCellAnchor>
    <xdr:from>
      <xdr:col>11</xdr:col>
      <xdr:colOff>284480</xdr:colOff>
      <xdr:row>12</xdr:row>
      <xdr:rowOff>13970</xdr:rowOff>
    </xdr:from>
    <xdr:to>
      <xdr:col>11</xdr:col>
      <xdr:colOff>551180</xdr:colOff>
      <xdr:row>13</xdr:row>
      <xdr:rowOff>13970</xdr:rowOff>
    </xdr:to>
    <xdr:sp macro="" textlink="">
      <xdr:nvSpPr>
        <xdr:cNvPr id="14" name="Organigramme : Connecteur 13">
          <a:extLst>
            <a:ext uri="{FF2B5EF4-FFF2-40B4-BE49-F238E27FC236}">
              <a16:creationId xmlns:a16="http://schemas.microsoft.com/office/drawing/2014/main" id="{EF1E4C1D-2F24-4669-8AD4-9B4B629D451D}"/>
            </a:ext>
          </a:extLst>
        </xdr:cNvPr>
        <xdr:cNvSpPr/>
      </xdr:nvSpPr>
      <xdr:spPr>
        <a:xfrm>
          <a:off x="8520430" y="2242820"/>
          <a:ext cx="266700" cy="2730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1</a:t>
          </a:r>
        </a:p>
      </xdr:txBody>
    </xdr:sp>
    <xdr:clientData/>
  </xdr:twoCellAnchor>
  <xdr:twoCellAnchor>
    <xdr:from>
      <xdr:col>7</xdr:col>
      <xdr:colOff>419100</xdr:colOff>
      <xdr:row>9</xdr:row>
      <xdr:rowOff>76200</xdr:rowOff>
    </xdr:from>
    <xdr:to>
      <xdr:col>8</xdr:col>
      <xdr:colOff>127000</xdr:colOff>
      <xdr:row>10</xdr:row>
      <xdr:rowOff>158750</xdr:rowOff>
    </xdr:to>
    <xdr:sp macro="" textlink="">
      <xdr:nvSpPr>
        <xdr:cNvPr id="15" name="Organigramme : Connecteur 14">
          <a:extLst>
            <a:ext uri="{FF2B5EF4-FFF2-40B4-BE49-F238E27FC236}">
              <a16:creationId xmlns:a16="http://schemas.microsoft.com/office/drawing/2014/main" id="{C6F88E18-91C2-4116-9AEF-C2DE3AF1A4AB}"/>
            </a:ext>
          </a:extLst>
        </xdr:cNvPr>
        <xdr:cNvSpPr/>
      </xdr:nvSpPr>
      <xdr:spPr>
        <a:xfrm>
          <a:off x="6527800" y="1746250"/>
          <a:ext cx="266700" cy="2667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</a:t>
          </a:r>
        </a:p>
      </xdr:txBody>
    </xdr:sp>
    <xdr:clientData/>
  </xdr:twoCellAnchor>
  <xdr:twoCellAnchor>
    <xdr:from>
      <xdr:col>12</xdr:col>
      <xdr:colOff>76200</xdr:colOff>
      <xdr:row>12</xdr:row>
      <xdr:rowOff>6350</xdr:rowOff>
    </xdr:from>
    <xdr:to>
      <xdr:col>12</xdr:col>
      <xdr:colOff>342900</xdr:colOff>
      <xdr:row>13</xdr:row>
      <xdr:rowOff>6350</xdr:rowOff>
    </xdr:to>
    <xdr:sp macro="" textlink="">
      <xdr:nvSpPr>
        <xdr:cNvPr id="16" name="Organigramme : Connecteur 15">
          <a:extLst>
            <a:ext uri="{FF2B5EF4-FFF2-40B4-BE49-F238E27FC236}">
              <a16:creationId xmlns:a16="http://schemas.microsoft.com/office/drawing/2014/main" id="{0CF3004F-D920-422E-8041-6CDE87192CFC}"/>
            </a:ext>
          </a:extLst>
        </xdr:cNvPr>
        <xdr:cNvSpPr/>
      </xdr:nvSpPr>
      <xdr:spPr>
        <a:xfrm>
          <a:off x="9105900" y="2235200"/>
          <a:ext cx="266700" cy="2730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FF1B-45E5-4823-9F57-9AAE6DD25FE3}">
  <dimension ref="B2:U32"/>
  <sheetViews>
    <sheetView showZeros="0" tabSelected="1" zoomScaleNormal="100" workbookViewId="0">
      <selection activeCell="M24" sqref="M24"/>
    </sheetView>
  </sheetViews>
  <sheetFormatPr baseColWidth="10" defaultRowHeight="14.4" x14ac:dyDescent="0.3"/>
  <cols>
    <col min="2" max="2" width="32" customWidth="1"/>
    <col min="3" max="3" width="12.88671875" bestFit="1" customWidth="1"/>
    <col min="4" max="10" width="8.109375" bestFit="1" customWidth="1"/>
    <col min="11" max="11" width="6.5546875" bestFit="1" customWidth="1"/>
    <col min="13" max="13" width="21.77734375" bestFit="1" customWidth="1"/>
    <col min="14" max="20" width="8.109375" bestFit="1" customWidth="1"/>
    <col min="21" max="21" width="5.5546875" bestFit="1" customWidth="1"/>
  </cols>
  <sheetData>
    <row r="2" spans="2:21" x14ac:dyDescent="0.3">
      <c r="B2" s="17" t="s">
        <v>6</v>
      </c>
      <c r="D2" s="6">
        <v>0.70833333333333337</v>
      </c>
      <c r="E2" s="6">
        <v>0.75</v>
      </c>
      <c r="F2" s="6">
        <v>0.79166666666666696</v>
      </c>
      <c r="G2" s="6">
        <v>0.83333333333333304</v>
      </c>
      <c r="H2" s="6">
        <v>0.875</v>
      </c>
      <c r="I2" s="7">
        <v>0.91666666666666696</v>
      </c>
      <c r="J2" s="7">
        <v>0.95833333333333304</v>
      </c>
      <c r="N2" s="6">
        <v>0.70833333333333337</v>
      </c>
      <c r="O2" s="6">
        <v>0.75</v>
      </c>
      <c r="P2" s="6">
        <v>0.79166666666666696</v>
      </c>
      <c r="Q2" s="6">
        <v>0.83333333333333304</v>
      </c>
      <c r="R2" s="6">
        <v>0.875</v>
      </c>
      <c r="S2" s="7">
        <v>0.91666666666666696</v>
      </c>
      <c r="T2" s="7">
        <v>0.95833333333333304</v>
      </c>
    </row>
    <row r="3" spans="2:21" x14ac:dyDescent="0.3">
      <c r="B3" s="16" t="s">
        <v>9</v>
      </c>
      <c r="C3" s="1" t="s">
        <v>0</v>
      </c>
      <c r="D3" s="2">
        <v>0.13620455945779419</v>
      </c>
      <c r="E3" s="2">
        <v>1.2258410351201479</v>
      </c>
      <c r="F3" s="2">
        <v>2.3154775107825016</v>
      </c>
      <c r="G3" s="2">
        <v>1.0896364756623536</v>
      </c>
      <c r="H3" s="2">
        <v>1.2939433148490449</v>
      </c>
      <c r="I3" s="2">
        <v>0.61292051756007393</v>
      </c>
      <c r="J3" s="2">
        <v>1.5663524337646333</v>
      </c>
      <c r="K3" s="3">
        <f>SUM(D3:J3)</f>
        <v>8.2403758471965496</v>
      </c>
      <c r="M3" s="1" t="s">
        <v>0</v>
      </c>
      <c r="N3" s="2">
        <v>0.13620455945779419</v>
      </c>
      <c r="O3" s="2">
        <v>1.2258410351201479</v>
      </c>
      <c r="P3" s="2">
        <v>2.3154775107825016</v>
      </c>
      <c r="Q3" s="2">
        <v>1.0896364756623536</v>
      </c>
      <c r="R3" s="2">
        <v>1.2939433148490449</v>
      </c>
      <c r="S3" s="2">
        <v>0.61292051756007393</v>
      </c>
      <c r="T3" s="2">
        <v>1.5663524337646333</v>
      </c>
      <c r="U3" s="3">
        <f>SUM(N3:T3)</f>
        <v>8.2403758471965496</v>
      </c>
    </row>
    <row r="4" spans="2:21" x14ac:dyDescent="0.3">
      <c r="C4" s="1" t="s">
        <v>1</v>
      </c>
      <c r="D4" s="2">
        <v>6.6666666666666666E-2</v>
      </c>
      <c r="E4" s="2">
        <v>0.6</v>
      </c>
      <c r="F4" s="2">
        <v>1.1333333333333335</v>
      </c>
      <c r="G4" s="2">
        <v>0.53333333333333333</v>
      </c>
      <c r="H4" s="2">
        <v>0.6333333333333333</v>
      </c>
      <c r="I4" s="2">
        <v>0.3</v>
      </c>
      <c r="J4" s="2">
        <v>0.76666666666666672</v>
      </c>
      <c r="K4" s="3">
        <f t="shared" ref="K4:K6" si="0">SUM(D4:J4)</f>
        <v>4.0333333333333332</v>
      </c>
      <c r="M4" s="1" t="s">
        <v>1</v>
      </c>
      <c r="N4" s="2">
        <v>6.6666666666666666E-2</v>
      </c>
      <c r="O4" s="2">
        <v>0.6</v>
      </c>
      <c r="P4" s="2">
        <v>1.1333333333333335</v>
      </c>
      <c r="Q4" s="2">
        <v>0.53333333333333333</v>
      </c>
      <c r="R4" s="2">
        <v>0.6333333333333333</v>
      </c>
      <c r="S4" s="2">
        <v>0.3</v>
      </c>
      <c r="T4" s="2">
        <v>0.76666666666666672</v>
      </c>
      <c r="U4" s="3">
        <f t="shared" ref="U4:U6" si="1">SUM(N4:T4)</f>
        <v>4.0333333333333332</v>
      </c>
    </row>
    <row r="5" spans="2:21" x14ac:dyDescent="0.3">
      <c r="C5" s="1" t="s">
        <v>2</v>
      </c>
      <c r="D5" s="2">
        <v>0.63642983061240133</v>
      </c>
      <c r="E5" s="2">
        <v>5.7278684755116114</v>
      </c>
      <c r="F5" s="2">
        <v>9.82</v>
      </c>
      <c r="G5" s="2">
        <v>8.0914386448992097</v>
      </c>
      <c r="H5" s="2">
        <v>4.0460833908178104</v>
      </c>
      <c r="I5" s="2">
        <v>2.8639342377558057</v>
      </c>
      <c r="J5" s="2">
        <v>1.31894305204262</v>
      </c>
      <c r="K5" s="3">
        <f t="shared" si="0"/>
        <v>32.504697631639459</v>
      </c>
      <c r="M5" s="1" t="s">
        <v>2</v>
      </c>
      <c r="N5" s="2">
        <v>0.63642983061240133</v>
      </c>
      <c r="O5" s="2">
        <v>5.7278684755116114</v>
      </c>
      <c r="P5" s="2">
        <v>5.5511891558841651</v>
      </c>
      <c r="Q5" s="2">
        <v>7.3770301910043123</v>
      </c>
      <c r="R5" s="2">
        <v>7.072723351817622</v>
      </c>
      <c r="S5" s="2">
        <v>4.8205135747667267</v>
      </c>
      <c r="T5" s="2">
        <v>1.31894305204262</v>
      </c>
      <c r="U5" s="3">
        <f t="shared" si="1"/>
        <v>32.504697631639459</v>
      </c>
    </row>
    <row r="6" spans="2:21" ht="15" thickBot="1" x14ac:dyDescent="0.35">
      <c r="B6" s="11" t="s">
        <v>4</v>
      </c>
      <c r="C6" s="4" t="s">
        <v>3</v>
      </c>
      <c r="D6" s="5">
        <f t="shared" ref="D6:I6" si="2">SUM(D3:D5)</f>
        <v>0.83930105673686217</v>
      </c>
      <c r="E6" s="5">
        <f t="shared" si="2"/>
        <v>7.5537095106317587</v>
      </c>
      <c r="F6" s="26">
        <f t="shared" si="2"/>
        <v>13.268810844115835</v>
      </c>
      <c r="G6" s="26">
        <f t="shared" si="2"/>
        <v>9.7144084538948974</v>
      </c>
      <c r="H6" s="5">
        <f t="shared" si="2"/>
        <v>5.9733600390001884</v>
      </c>
      <c r="I6" s="5">
        <f t="shared" si="2"/>
        <v>3.7768547553158793</v>
      </c>
      <c r="J6" s="5">
        <f>SUM(J3:J5)</f>
        <v>3.6519621524739199</v>
      </c>
      <c r="K6" s="3">
        <f t="shared" si="0"/>
        <v>44.778406812169344</v>
      </c>
      <c r="M6" s="4" t="s">
        <v>20</v>
      </c>
      <c r="N6" s="5">
        <f t="shared" ref="N6:S6" si="3">SUM(N3:N5)</f>
        <v>0.83930105673686217</v>
      </c>
      <c r="O6" s="5">
        <f t="shared" si="3"/>
        <v>7.5537095106317587</v>
      </c>
      <c r="P6" s="35">
        <f t="shared" si="3"/>
        <v>9</v>
      </c>
      <c r="Q6" s="35">
        <f t="shared" si="3"/>
        <v>9</v>
      </c>
      <c r="R6" s="35">
        <f t="shared" si="3"/>
        <v>9</v>
      </c>
      <c r="S6" s="35">
        <f t="shared" si="3"/>
        <v>5.7334340923268003</v>
      </c>
      <c r="T6" s="5">
        <f>SUM(T3:T5)</f>
        <v>3.6519621524739199</v>
      </c>
      <c r="U6" s="3">
        <f t="shared" si="1"/>
        <v>44.778406812169344</v>
      </c>
    </row>
    <row r="7" spans="2:21" ht="15" thickBot="1" x14ac:dyDescent="0.35">
      <c r="B7" s="12"/>
      <c r="C7" s="13" t="s">
        <v>5</v>
      </c>
      <c r="D7" s="14">
        <v>0.83930105673686217</v>
      </c>
      <c r="E7" s="14">
        <v>7.5537095106317587</v>
      </c>
      <c r="F7" s="14">
        <v>9</v>
      </c>
      <c r="G7" s="14">
        <v>9</v>
      </c>
      <c r="H7" s="14">
        <v>9</v>
      </c>
      <c r="I7" s="14">
        <f>3.77685475531588+1.96</f>
        <v>5.7368547553158802</v>
      </c>
      <c r="J7" s="14">
        <v>3.65</v>
      </c>
      <c r="K7" s="15">
        <f>SUM(D7:J7)</f>
        <v>44.7798653226845</v>
      </c>
      <c r="M7" s="13"/>
      <c r="N7" s="14">
        <v>0.83930105673686217</v>
      </c>
      <c r="O7" s="14">
        <v>7.5537095106317587</v>
      </c>
      <c r="P7" s="14">
        <v>9</v>
      </c>
      <c r="Q7" s="14">
        <v>9</v>
      </c>
      <c r="R7" s="14">
        <v>9</v>
      </c>
      <c r="S7" s="14">
        <f>3.77685475531588+1.96</f>
        <v>5.7368547553158802</v>
      </c>
      <c r="T7" s="14">
        <v>3.65</v>
      </c>
      <c r="U7" s="15">
        <f>SUM(N7:T7)</f>
        <v>44.7798653226845</v>
      </c>
    </row>
    <row r="8" spans="2:21" x14ac:dyDescent="0.3">
      <c r="E8" s="21"/>
      <c r="F8" s="21" t="s">
        <v>16</v>
      </c>
      <c r="G8" s="21"/>
      <c r="H8" s="20" t="s">
        <v>17</v>
      </c>
      <c r="I8" s="19"/>
      <c r="J8" s="19"/>
      <c r="K8" s="8"/>
    </row>
    <row r="9" spans="2:21" x14ac:dyDescent="0.3">
      <c r="D9" s="25" t="s">
        <v>10</v>
      </c>
      <c r="G9" s="22"/>
      <c r="K9" s="8"/>
    </row>
    <row r="11" spans="2:21" x14ac:dyDescent="0.3">
      <c r="B11" s="17" t="s">
        <v>7</v>
      </c>
      <c r="C11" s="18" t="s">
        <v>14</v>
      </c>
    </row>
    <row r="12" spans="2:21" ht="15" thickBot="1" x14ac:dyDescent="0.35">
      <c r="B12" s="16" t="s">
        <v>9</v>
      </c>
      <c r="C12" s="1" t="s">
        <v>8</v>
      </c>
      <c r="D12" s="9">
        <v>4.9000000000000004</v>
      </c>
      <c r="E12" s="6"/>
      <c r="F12" s="6"/>
      <c r="G12" s="6"/>
      <c r="H12" s="6"/>
      <c r="I12" s="10">
        <v>3.6</v>
      </c>
      <c r="J12" s="10"/>
      <c r="K12" s="8">
        <f>SUM(D12:J12)+K7</f>
        <v>53.2798653226845</v>
      </c>
      <c r="L12" s="8"/>
    </row>
    <row r="13" spans="2:21" ht="21.6" thickBot="1" x14ac:dyDescent="0.45">
      <c r="B13" s="28"/>
      <c r="C13" s="29" t="s">
        <v>15</v>
      </c>
      <c r="D13" s="30">
        <f>0.839301056736862+3.45</f>
        <v>4.2893010567368623</v>
      </c>
      <c r="E13" s="30">
        <v>9</v>
      </c>
      <c r="F13" s="30">
        <v>9</v>
      </c>
      <c r="G13" s="30">
        <v>9</v>
      </c>
      <c r="H13" s="30">
        <v>9</v>
      </c>
      <c r="I13" s="30">
        <v>9</v>
      </c>
      <c r="J13" s="30">
        <f>3.65+0.34</f>
        <v>3.9899999999999998</v>
      </c>
      <c r="K13" s="31">
        <f>SUM(D13:J13)</f>
        <v>53.279301056736863</v>
      </c>
      <c r="L13" s="27" t="s">
        <v>13</v>
      </c>
    </row>
    <row r="14" spans="2:21" ht="8.4" customHeight="1" x14ac:dyDescent="0.3"/>
    <row r="15" spans="2:21" x14ac:dyDescent="0.3">
      <c r="F15" s="22"/>
      <c r="G15" s="24" t="s">
        <v>11</v>
      </c>
      <c r="I15" s="23" t="s">
        <v>12</v>
      </c>
    </row>
    <row r="16" spans="2:21" x14ac:dyDescent="0.3">
      <c r="E16" s="8"/>
    </row>
    <row r="17" spans="3:14" x14ac:dyDescent="0.3">
      <c r="C17" t="s">
        <v>21</v>
      </c>
      <c r="E17" s="8"/>
    </row>
    <row r="18" spans="3:14" x14ac:dyDescent="0.3">
      <c r="D18" s="6">
        <v>0.70833333333333337</v>
      </c>
      <c r="E18" s="6">
        <v>0.75</v>
      </c>
      <c r="F18" s="6">
        <v>0.79166666666666696</v>
      </c>
      <c r="G18" s="6">
        <v>0.83333333333333304</v>
      </c>
      <c r="H18" s="6">
        <v>0.875</v>
      </c>
      <c r="I18" s="7">
        <v>0.91666666666666696</v>
      </c>
      <c r="J18" s="7">
        <v>0.95833333333333304</v>
      </c>
    </row>
    <row r="19" spans="3:14" x14ac:dyDescent="0.3">
      <c r="C19" s="1" t="s">
        <v>0</v>
      </c>
      <c r="D19" s="2">
        <v>0.13620455945779419</v>
      </c>
      <c r="E19" s="2">
        <v>1.2258410351201479</v>
      </c>
      <c r="F19" s="2">
        <v>2.3154775107825016</v>
      </c>
      <c r="G19" s="2">
        <v>1.0896364756623536</v>
      </c>
      <c r="H19" s="2">
        <v>1.2939433148490449</v>
      </c>
      <c r="I19" s="2">
        <v>0.61292051756007393</v>
      </c>
      <c r="J19" s="2">
        <v>1.5663524337646333</v>
      </c>
      <c r="K19" s="3">
        <f>SUM(D19:J19)</f>
        <v>8.2403758471965496</v>
      </c>
    </row>
    <row r="20" spans="3:14" x14ac:dyDescent="0.3">
      <c r="C20" s="1" t="s">
        <v>1</v>
      </c>
      <c r="D20" s="2">
        <v>6.6666666666666666E-2</v>
      </c>
      <c r="E20" s="2">
        <v>0.6</v>
      </c>
      <c r="F20" s="2">
        <v>1.1333333333333335</v>
      </c>
      <c r="G20" s="2">
        <v>0.53333333333333333</v>
      </c>
      <c r="H20" s="2">
        <v>0.6333333333333333</v>
      </c>
      <c r="I20" s="2">
        <v>0.3</v>
      </c>
      <c r="J20" s="2">
        <v>0.76666666666666672</v>
      </c>
      <c r="K20" s="3">
        <f t="shared" ref="K20:K21" si="4">SUM(D20:J20)</f>
        <v>4.0333333333333332</v>
      </c>
    </row>
    <row r="21" spans="3:14" x14ac:dyDescent="0.3">
      <c r="C21" s="1" t="s">
        <v>2</v>
      </c>
      <c r="D21" s="2">
        <v>0.63642983061240133</v>
      </c>
      <c r="E21" s="2">
        <v>5.7278684755116114</v>
      </c>
      <c r="F21" s="2">
        <v>9.82</v>
      </c>
      <c r="G21" s="2">
        <v>8.0914386448992097</v>
      </c>
      <c r="H21" s="2">
        <v>4.0460833908178104</v>
      </c>
      <c r="I21" s="2">
        <v>2.8639342377558057</v>
      </c>
      <c r="J21" s="2">
        <v>1.31894305204262</v>
      </c>
      <c r="K21" s="3">
        <f t="shared" si="4"/>
        <v>32.504697631639459</v>
      </c>
    </row>
    <row r="22" spans="3:14" x14ac:dyDescent="0.3">
      <c r="D22" s="32">
        <f>SUM(D19:D21)</f>
        <v>0.83930105673686217</v>
      </c>
      <c r="E22" s="32">
        <f t="shared" ref="E22:J22" si="5">SUM(E19:E21)</f>
        <v>7.5537095106317587</v>
      </c>
      <c r="F22" s="32">
        <f t="shared" si="5"/>
        <v>13.268810844115835</v>
      </c>
      <c r="G22" s="32">
        <f t="shared" si="5"/>
        <v>9.7144084538948974</v>
      </c>
      <c r="H22" s="32">
        <f t="shared" si="5"/>
        <v>5.9733600390001884</v>
      </c>
      <c r="I22" s="32">
        <f t="shared" si="5"/>
        <v>3.7768547553158793</v>
      </c>
      <c r="J22" s="32">
        <f t="shared" si="5"/>
        <v>3.6519621524739199</v>
      </c>
    </row>
    <row r="23" spans="3:14" x14ac:dyDescent="0.3">
      <c r="D23" s="33">
        <f>9-D22</f>
        <v>8.1606989432631387</v>
      </c>
      <c r="E23" s="33">
        <f t="shared" ref="E23:J23" si="6">9-E22</f>
        <v>1.4462904893682413</v>
      </c>
      <c r="F23" s="33">
        <f t="shared" si="6"/>
        <v>-4.2688108441158352</v>
      </c>
      <c r="G23" s="33">
        <f t="shared" si="6"/>
        <v>-0.71440845389489738</v>
      </c>
      <c r="H23" s="33">
        <f t="shared" si="6"/>
        <v>3.0266399609998116</v>
      </c>
      <c r="I23" s="33">
        <f t="shared" si="6"/>
        <v>5.2231452446841207</v>
      </c>
      <c r="J23" s="33">
        <f t="shared" si="6"/>
        <v>5.3480378475260801</v>
      </c>
    </row>
    <row r="24" spans="3:14" x14ac:dyDescent="0.3">
      <c r="E24" s="33">
        <f>IF(E23&gt;0,E23,0)</f>
        <v>1.4462904893682413</v>
      </c>
      <c r="F24" s="33">
        <f t="shared" ref="F24:J24" si="7">IF(F23&gt;0,F23,0)</f>
        <v>0</v>
      </c>
      <c r="G24" s="33">
        <f t="shared" si="7"/>
        <v>0</v>
      </c>
      <c r="H24" s="33">
        <f t="shared" si="7"/>
        <v>3.0266399609998116</v>
      </c>
      <c r="I24" s="33">
        <f t="shared" si="7"/>
        <v>5.2231452446841207</v>
      </c>
      <c r="J24" s="33">
        <f t="shared" si="7"/>
        <v>5.3480378475260801</v>
      </c>
      <c r="K24" s="8">
        <f>SUM(E24:J24)</f>
        <v>15.044113542578252</v>
      </c>
      <c r="L24" t="s">
        <v>19</v>
      </c>
    </row>
    <row r="25" spans="3:14" x14ac:dyDescent="0.3">
      <c r="E25" s="33">
        <f>IF(E23&lt;0,E23,0)</f>
        <v>0</v>
      </c>
      <c r="F25" s="33">
        <f t="shared" ref="F25:J25" si="8">IF(F23&lt;0,F23,0)</f>
        <v>-4.2688108441158352</v>
      </c>
      <c r="G25" s="33">
        <f t="shared" si="8"/>
        <v>-0.71440845389489738</v>
      </c>
      <c r="H25" s="33">
        <f t="shared" si="8"/>
        <v>0</v>
      </c>
      <c r="I25" s="33">
        <f t="shared" si="8"/>
        <v>0</v>
      </c>
      <c r="J25" s="33">
        <f t="shared" si="8"/>
        <v>0</v>
      </c>
      <c r="K25" s="34">
        <f>SUM(E25:J25)</f>
        <v>-4.9832192980107326</v>
      </c>
      <c r="L25" t="s">
        <v>18</v>
      </c>
    </row>
    <row r="26" spans="3:14" x14ac:dyDescent="0.3">
      <c r="C26" s="1"/>
      <c r="D26" s="2">
        <f>D21+D25</f>
        <v>0.63642983061240133</v>
      </c>
      <c r="E26" s="2">
        <f t="shared" ref="E26:J26" si="9">E21+E25</f>
        <v>5.7278684755116114</v>
      </c>
      <c r="F26" s="2">
        <f t="shared" si="9"/>
        <v>5.5511891558841651</v>
      </c>
      <c r="G26" s="2">
        <f>G21+G25+G27</f>
        <v>7.3770301910043123</v>
      </c>
      <c r="H26" s="2">
        <f t="shared" ref="H26:J26" si="10">H21+H25+H27</f>
        <v>7.072723351817622</v>
      </c>
      <c r="I26" s="2">
        <f t="shared" si="10"/>
        <v>4.8205135747667267</v>
      </c>
      <c r="J26" s="2">
        <f t="shared" si="10"/>
        <v>1.31894305204262</v>
      </c>
      <c r="K26" s="3">
        <f t="shared" ref="K26" si="11">SUM(D26:J26)</f>
        <v>32.504697631639459</v>
      </c>
      <c r="L26" s="34">
        <f>K21-K26</f>
        <v>0</v>
      </c>
    </row>
    <row r="27" spans="3:14" x14ac:dyDescent="0.3">
      <c r="F27" s="33">
        <f>IF(F21&gt;$K$25*-1,F24,IF(SUM(E$27:$F27)&lt;$K$25*-1,F$24,0))</f>
        <v>0</v>
      </c>
      <c r="G27" s="33">
        <f>IF(G21&gt;$K$25*-1,G24,IF(SUM($F$27:F27)&lt;$K$25*-1,G$24,0))</f>
        <v>0</v>
      </c>
      <c r="H27" s="33">
        <f>IF(H21&gt;$K$25*-1,H24,IF(SUM($F$27:G27)&lt;$K$25*-1,H$24,0))</f>
        <v>3.0266399609998116</v>
      </c>
      <c r="I27" s="33">
        <f>IF(I21&gt;$K$25*-1,I24,IF(SUM($F$27:H27)&lt;$K$25*-1,(K25+H27)*-1,0))</f>
        <v>1.956579337010921</v>
      </c>
      <c r="J27" s="33">
        <f>IF(J21&gt;$K$25*-1,J24,IF(SUM($F$27:I27)&lt;$K$25*-1,(L25+I27)*-1,0))</f>
        <v>0</v>
      </c>
      <c r="L27" s="8">
        <f>SUM(E27:K27)-L26</f>
        <v>4.9832192980107326</v>
      </c>
      <c r="N27" s="8"/>
    </row>
    <row r="28" spans="3:14" x14ac:dyDescent="0.3">
      <c r="I28" s="33"/>
      <c r="J28" s="33">
        <f>IF(SUM($F$27:I27)&lt;$K$25*-1,J24,0)</f>
        <v>0</v>
      </c>
    </row>
    <row r="29" spans="3:14" x14ac:dyDescent="0.3">
      <c r="C29" s="1" t="s">
        <v>0</v>
      </c>
      <c r="D29" s="2">
        <v>0.13620455945779419</v>
      </c>
      <c r="E29" s="2">
        <v>1.2258410351201479</v>
      </c>
      <c r="F29" s="2">
        <v>2.3154775107825016</v>
      </c>
      <c r="G29" s="2">
        <v>1.0896364756623536</v>
      </c>
      <c r="H29" s="2">
        <v>1.2939433148490449</v>
      </c>
      <c r="I29" s="2">
        <v>0.61292051756007393</v>
      </c>
      <c r="J29" s="2">
        <v>1.5663524337646333</v>
      </c>
      <c r="K29" s="3">
        <f>SUM(D29:J29)</f>
        <v>8.2403758471965496</v>
      </c>
    </row>
    <row r="30" spans="3:14" x14ac:dyDescent="0.3">
      <c r="C30" s="1" t="s">
        <v>1</v>
      </c>
      <c r="D30" s="2">
        <v>6.6666666666666666E-2</v>
      </c>
      <c r="E30" s="2">
        <v>0.6</v>
      </c>
      <c r="F30" s="2">
        <v>1.1333333333333335</v>
      </c>
      <c r="G30" s="2">
        <v>0.53333333333333333</v>
      </c>
      <c r="H30" s="2">
        <v>0.6333333333333333</v>
      </c>
      <c r="I30" s="2">
        <v>0.3</v>
      </c>
      <c r="J30" s="2">
        <v>0.76666666666666672</v>
      </c>
      <c r="K30" s="3">
        <f t="shared" ref="K30:K31" si="12">SUM(D30:J30)</f>
        <v>4.0333333333333332</v>
      </c>
    </row>
    <row r="31" spans="3:14" x14ac:dyDescent="0.3">
      <c r="C31" s="1" t="s">
        <v>2</v>
      </c>
      <c r="D31" s="2">
        <f>D26</f>
        <v>0.63642983061240133</v>
      </c>
      <c r="E31" s="2">
        <f t="shared" ref="E31:J31" si="13">E26</f>
        <v>5.7278684755116114</v>
      </c>
      <c r="F31" s="2">
        <f t="shared" si="13"/>
        <v>5.5511891558841651</v>
      </c>
      <c r="G31" s="2">
        <f t="shared" si="13"/>
        <v>7.3770301910043123</v>
      </c>
      <c r="H31" s="2">
        <f t="shared" si="13"/>
        <v>7.072723351817622</v>
      </c>
      <c r="I31" s="2">
        <f t="shared" si="13"/>
        <v>4.8205135747667267</v>
      </c>
      <c r="J31" s="2">
        <f t="shared" si="13"/>
        <v>1.31894305204262</v>
      </c>
      <c r="K31" s="3">
        <f t="shared" si="12"/>
        <v>32.504697631639459</v>
      </c>
    </row>
    <row r="32" spans="3:14" x14ac:dyDescent="0.3">
      <c r="D32" s="32">
        <f>SUM(D29:D31)</f>
        <v>0.83930105673686217</v>
      </c>
      <c r="E32" s="32">
        <f t="shared" ref="E32" si="14">SUM(E29:E31)</f>
        <v>7.5537095106317587</v>
      </c>
      <c r="F32" s="32">
        <f t="shared" ref="F32" si="15">SUM(F29:F31)</f>
        <v>9</v>
      </c>
      <c r="G32" s="32">
        <f t="shared" ref="G32" si="16">SUM(G29:G31)</f>
        <v>9</v>
      </c>
      <c r="H32" s="32">
        <f t="shared" ref="H32" si="17">SUM(H29:H31)</f>
        <v>9</v>
      </c>
      <c r="I32" s="32">
        <f t="shared" ref="I32" si="18">SUM(I29:I31)</f>
        <v>5.7334340923268003</v>
      </c>
      <c r="J32" s="32">
        <f t="shared" ref="J32" si="19">SUM(J29:J31)</f>
        <v>3.6519621524739199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Rouvin</dc:creator>
  <cp:lastModifiedBy>Rouvin</cp:lastModifiedBy>
  <dcterms:created xsi:type="dcterms:W3CDTF">2023-04-02T08:27:39Z</dcterms:created>
  <dcterms:modified xsi:type="dcterms:W3CDTF">2023-04-02T14:49:55Z</dcterms:modified>
</cp:coreProperties>
</file>