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x492457\Desktop\"/>
    </mc:Choice>
  </mc:AlternateContent>
  <bookViews>
    <workbookView xWindow="0" yWindow="0" windowWidth="28800" windowHeight="13035"/>
  </bookViews>
  <sheets>
    <sheet name="Feuil1" sheetId="1" r:id="rId1"/>
  </sheets>
  <definedNames>
    <definedName name="_xlcn.WorksheetConnection_Calculdelai.xlsxTableau11" hidden="1">Tableau1[]</definedName>
    <definedName name="_xlcn.WorksheetConnection_Calculdelai.xlsxTableau131" hidden="1">Tableau13[]</definedName>
    <definedName name="_xlcn.WorksheetConnection_Feuil1A5C151" hidden="1">Feuil1!$A$5:$C$15</definedName>
  </definedNames>
  <calcPr calcId="152511"/>
  <pivotCaches>
    <pivotCache cacheId="7" r:id="rId2"/>
    <pivotCache cacheId="8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-5bbac396-6342-4af1-88da-f62e1c03abdd" name="Plage" connection="WorksheetConnection_Feuil1!$A$5:$C$15"/>
          <x15:modelTable id="Tableau1-cc8398a1-d2c0-409c-8653-63a6afa9a24f" name="Tableau1" connection="WorksheetConnection_Calcul delai.xlsx!Tableau1"/>
          <x15:modelTable id="Tableau13-3c0e0e07-a215-477f-8ec1-73ea50ae034c" name="Tableau13" connection="WorksheetConnection_Calcul delai.xlsx!Tableau13"/>
        </x15:modelTables>
      </x15:dataModel>
    </ext>
  </extLst>
</workbook>
</file>

<file path=xl/calcChain.xml><?xml version="1.0" encoding="utf-8"?>
<calcChain xmlns="http://schemas.openxmlformats.org/spreadsheetml/2006/main">
  <c r="I9" i="1" l="1"/>
  <c r="I10" i="1" l="1"/>
  <c r="H10" i="1"/>
  <c r="H9" i="1"/>
  <c r="G16" i="1" l="1"/>
  <c r="H16" i="1" s="1"/>
  <c r="G17" i="1"/>
  <c r="H17" i="1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alcul delai.xlsx!Tableau1" type="102" refreshedVersion="5" minRefreshableVersion="5">
    <extLst>
      <ext xmlns:x15="http://schemas.microsoft.com/office/spreadsheetml/2010/11/main" uri="{DE250136-89BD-433C-8126-D09CA5730AF9}">
        <x15:connection id="Tableau1-cc8398a1-d2c0-409c-8653-63a6afa9a24f">
          <x15:rangePr sourceName="_xlcn.WorksheetConnection_Calculdelai.xlsxTableau11"/>
        </x15:connection>
      </ext>
    </extLst>
  </connection>
  <connection id="3" name="WorksheetConnection_Calcul delai.xlsx!Tableau13" type="102" refreshedVersion="5" minRefreshableVersion="5">
    <extLst>
      <ext xmlns:x15="http://schemas.microsoft.com/office/spreadsheetml/2010/11/main" uri="{DE250136-89BD-433C-8126-D09CA5730AF9}">
        <x15:connection id="Tableau13-3c0e0e07-a215-477f-8ec1-73ea50ae034c">
          <x15:rangePr sourceName="_xlcn.WorksheetConnection_Calculdelai.xlsxTableau131"/>
        </x15:connection>
      </ext>
    </extLst>
  </connection>
  <connection id="4" name="WorksheetConnection_Feuil1!$A$5:$C$15" type="102" refreshedVersion="5" minRefreshableVersion="5">
    <extLst>
      <ext xmlns:x15="http://schemas.microsoft.com/office/spreadsheetml/2010/11/main" uri="{DE250136-89BD-433C-8126-D09CA5730AF9}">
        <x15:connection id="Plage-5bbac396-6342-4af1-88da-f62e1c03abdd" autoDelete="1">
          <x15:rangePr sourceName="_xlcn.WorksheetConnection_Feuil1A5C151"/>
        </x15:connection>
      </ext>
    </extLst>
  </connection>
</connections>
</file>

<file path=xl/sharedStrings.xml><?xml version="1.0" encoding="utf-8"?>
<sst xmlns="http://schemas.openxmlformats.org/spreadsheetml/2006/main" count="94" uniqueCount="58">
  <si>
    <t>Tableau 1</t>
  </si>
  <si>
    <t>Element</t>
  </si>
  <si>
    <t>Delai</t>
  </si>
  <si>
    <t>2021 Type 1</t>
  </si>
  <si>
    <t>2021 Type 2</t>
  </si>
  <si>
    <t>2022 Type 1</t>
  </si>
  <si>
    <t>2022 Type 2</t>
  </si>
  <si>
    <t>2023 Type 1</t>
  </si>
  <si>
    <t>2023 Type 2</t>
  </si>
  <si>
    <t>Tableau 2</t>
  </si>
  <si>
    <t>2020 Type 1</t>
  </si>
  <si>
    <t>2020 Type 2</t>
  </si>
  <si>
    <t>Type 1</t>
  </si>
  <si>
    <t>Type 2</t>
  </si>
  <si>
    <t>Moyenne délai</t>
  </si>
  <si>
    <t>Ecart type délai</t>
  </si>
  <si>
    <t>Total général</t>
  </si>
  <si>
    <t>Type Element</t>
  </si>
  <si>
    <t>Nom element</t>
  </si>
  <si>
    <t>Element 1</t>
  </si>
  <si>
    <t>Element 2</t>
  </si>
  <si>
    <t>Element 3</t>
  </si>
  <si>
    <t>Element 4</t>
  </si>
  <si>
    <t>Element 5</t>
  </si>
  <si>
    <t>Element 6</t>
  </si>
  <si>
    <t>Element 7</t>
  </si>
  <si>
    <t>Element 8</t>
  </si>
  <si>
    <t>Element 9</t>
  </si>
  <si>
    <t>Element 10</t>
  </si>
  <si>
    <t>Moyenne</t>
  </si>
  <si>
    <t>Ecart type</t>
  </si>
  <si>
    <t>Résultat Voulu</t>
  </si>
  <si>
    <t>Effectif</t>
  </si>
  <si>
    <t>Moyenne de Delai</t>
  </si>
  <si>
    <t>Écartypep de Delai</t>
  </si>
  <si>
    <t>Tableau résumé -Calcul avec formule</t>
  </si>
  <si>
    <t>Tableau résumé - Calcul avec TCD</t>
  </si>
  <si>
    <t>?</t>
  </si>
  <si>
    <t>Type</t>
  </si>
  <si>
    <t>Sous-type</t>
  </si>
  <si>
    <t>Données tableau 1</t>
  </si>
  <si>
    <t>Données tableau 2</t>
  </si>
  <si>
    <t>--&gt; Comment obtenir 1 TCD qui "fusionne les données de ces 2 TCD ?</t>
  </si>
  <si>
    <t>&lt;-- Ce qu'il faut comprendre c'est que le groupe "type 1" contient les sous-type "2020 Type 1", "2021 Type 1", "2022 Type 1" et "2023 Type 1"</t>
  </si>
  <si>
    <t>Nombre d'Element</t>
  </si>
  <si>
    <t>Nombre d'element</t>
  </si>
  <si>
    <t>SOURCES</t>
  </si>
  <si>
    <t>Element 11</t>
  </si>
  <si>
    <t>Element 12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</si>
  <si>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</si>
  <si>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</si>
  <si>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</si>
  <si>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</si>
  <si>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</si>
  <si>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</si>
  <si>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</si>
  <si>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</si>
  <si>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&lt;-- C'est bien ce que je souhaite mais c'est appliquer à la source 1 seulement (tableau 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</si>
</sst>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4">
    <xf numFmtId="0" fontId="0" fillId="0" borderId="0" xfId="0"/>
    <xf numFmtId="0" fontId="0" fillId="0" borderId="0" xfId="0" applyAlignment="1"/>
    <xf numFmtId="0" fontId="0" fillId="3" borderId="1" xfId="0" applyFont="1" applyFill="1" applyBorder="1" applyAlignment="1">
      <alignment horizontal="center"/>
    </xf>
    <xf numFmtId="0" fontId="2" fillId="4" borderId="1" xfId="0" applyFont="1" applyFill="1" applyBorder="1" applyAlignment="1"/>
    <xf numFmtId="164" fontId="2" fillId="6" borderId="1" xfId="0" applyNumberFormat="1" applyFont="1" applyFill="1" applyBorder="1" applyAlignment="1"/>
    <xf numFmtId="0" fontId="0" fillId="0" borderId="5" xfId="0" applyBorder="1" applyAlignment="1"/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8" xfId="0" applyBorder="1" applyAlignment="1"/>
    <xf numFmtId="0" fontId="0" fillId="0" borderId="0" xfId="0" applyBorder="1"/>
    <xf numFmtId="0" fontId="0" fillId="0" borderId="6" xfId="0" applyBorder="1"/>
    <xf numFmtId="0" fontId="0" fillId="0" borderId="0" xfId="0" applyNumberFormat="1" applyBorder="1"/>
    <xf numFmtId="0" fontId="0" fillId="0" borderId="5" xfId="0" applyBorder="1"/>
    <xf numFmtId="0" fontId="2" fillId="4" borderId="10" xfId="0" applyFont="1" applyFill="1" applyBorder="1" applyAlignment="1"/>
    <xf numFmtId="0" fontId="2" fillId="4" borderId="11" xfId="0" applyFont="1" applyFill="1" applyBorder="1" applyAlignment="1"/>
    <xf numFmtId="164" fontId="2" fillId="6" borderId="10" xfId="0" applyNumberFormat="1" applyFont="1" applyFill="1" applyBorder="1" applyAlignment="1"/>
    <xf numFmtId="164" fontId="2" fillId="6" borderId="11" xfId="0" applyNumberFormat="1" applyFont="1" applyFill="1" applyBorder="1" applyAlignment="1"/>
    <xf numFmtId="164" fontId="2" fillId="6" borderId="12" xfId="0" applyNumberFormat="1" applyFont="1" applyFill="1" applyBorder="1" applyAlignment="1"/>
    <xf numFmtId="164" fontId="2" fillId="6" borderId="13" xfId="0" applyNumberFormat="1" applyFont="1" applyFill="1" applyBorder="1" applyAlignment="1"/>
    <xf numFmtId="16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NumberFormat="1" applyBorder="1"/>
    <xf numFmtId="164" fontId="2" fillId="6" borderId="14" xfId="0" applyNumberFormat="1" applyFont="1" applyFill="1" applyBorder="1" applyAlignment="1"/>
    <xf numFmtId="0" fontId="0" fillId="2" borderId="1" xfId="0" applyFill="1" applyBorder="1" applyAlignment="1">
      <alignment horizontal="center"/>
    </xf>
    <xf numFmtId="164" fontId="0" fillId="0" borderId="9" xfId="0" applyNumberFormat="1" applyBorder="1"/>
    <xf numFmtId="0" fontId="2" fillId="8" borderId="15" xfId="0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0" fillId="2" borderId="14" xfId="0" applyFont="1" applyFill="1" applyBorder="1" applyAlignment="1">
      <alignment horizontal="center"/>
    </xf>
    <xf numFmtId="0" fontId="0" fillId="3" borderId="13" xfId="0" applyFont="1" applyFill="1" applyBorder="1" applyAlignment="1">
      <alignment horizontal="center"/>
    </xf>
    <xf numFmtId="0" fontId="0" fillId="0" borderId="0" xfId="0" quotePrefix="1"/>
    <xf numFmtId="0" fontId="0" fillId="4" borderId="15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quotePrefix="1" applyAlignment="1"/>
    <xf numFmtId="43" fontId="2" fillId="8" borderId="18" xfId="1" applyFont="1" applyFill="1" applyBorder="1" applyAlignment="1">
      <alignment horizontal="center" vertical="center"/>
    </xf>
    <xf numFmtId="43" fontId="2" fillId="8" borderId="19" xfId="1" applyFont="1" applyFill="1" applyBorder="1" applyAlignment="1">
      <alignment horizontal="center" vertical="center"/>
    </xf>
    <xf numFmtId="43" fontId="2" fillId="8" borderId="20" xfId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0" fillId="10" borderId="21" xfId="0" applyFont="1" applyFill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5" xfId="0" applyNumberFormat="1" applyBorder="1"/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7" xfId="0" applyNumberFormat="1" applyBorder="1"/>
    <xf numFmtId="0" fontId="0" fillId="0" borderId="24" xfId="0" pivotButton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2" fontId="0" fillId="0" borderId="0" xfId="0" applyNumberFormat="1" applyBorder="1"/>
    <xf numFmtId="2" fontId="0" fillId="0" borderId="6" xfId="0" applyNumberFormat="1" applyBorder="1"/>
    <xf numFmtId="0" fontId="0" fillId="0" borderId="5" xfId="0" quotePrefix="1" applyBorder="1" applyAlignment="1">
      <alignment horizontal="center" wrapText="1"/>
    </xf>
    <xf numFmtId="0" fontId="0" fillId="0" borderId="0" xfId="0" quotePrefix="1" applyBorder="1" applyAlignment="1">
      <alignment horizontal="center" wrapText="1"/>
    </xf>
    <xf numFmtId="0" fontId="0" fillId="0" borderId="6" xfId="0" applyBorder="1" applyAlignment="1"/>
    <xf numFmtId="0" fontId="1" fillId="7" borderId="5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9" borderId="21" xfId="0" applyFont="1" applyFill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4" fillId="7" borderId="4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35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"/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2" formatCode="0.00"/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2" formatCode="0.00"/>
    </dxf>
    <dxf>
      <numFmt numFmtId="2" formatCode="0.00"/>
    </dxf>
    <dxf>
      <numFmt numFmtId="164" formatCode="0.0"/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2" formatCode="0.00"/>
    </dxf>
    <dxf>
      <numFmt numFmtId="2" formatCode="0.00"/>
    </dxf>
    <dxf>
      <numFmt numFmtId="164" formatCode="0.0"/>
    </dxf>
    <dxf>
      <numFmt numFmtId="2" formatCode="0.00"/>
    </dxf>
    <dxf>
      <numFmt numFmtId="164" formatCode="0.0"/>
    </dxf>
    <dxf>
      <numFmt numFmtId="2" formatCode="0.00"/>
    </dxf>
    <dxf>
      <numFmt numFmtId="164" formatCode="0.0"/>
    </dxf>
    <dxf>
      <numFmt numFmtId="2" formatCode="0.00"/>
    </dxf>
    <dxf>
      <numFmt numFmtId="164" formatCode="0.0"/>
    </dxf>
    <dxf>
      <numFmt numFmtId="2" formatCode="0.00"/>
    </dxf>
    <dxf>
      <numFmt numFmtId="164" formatCode="0.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69" formatCode="0.000"/>
    </dxf>
    <dxf>
      <numFmt numFmtId="169" formatCode="0.000"/>
    </dxf>
    <dxf>
      <numFmt numFmtId="169" formatCode="0.000"/>
    </dxf>
    <dxf>
      <numFmt numFmtId="169" formatCode="0.000"/>
    </dxf>
    <dxf>
      <numFmt numFmtId="169" formatCode="0.000"/>
    </dxf>
    <dxf>
      <numFmt numFmtId="168" formatCode="0.0000"/>
    </dxf>
    <dxf>
      <numFmt numFmtId="168" formatCode="0.0000"/>
    </dxf>
    <dxf>
      <numFmt numFmtId="168" formatCode="0.0000"/>
    </dxf>
    <dxf>
      <numFmt numFmtId="168" formatCode="0.0000"/>
    </dxf>
    <dxf>
      <numFmt numFmtId="168" formatCode="0.0000"/>
    </dxf>
    <dxf>
      <numFmt numFmtId="167" formatCode="0.00000"/>
    </dxf>
    <dxf>
      <numFmt numFmtId="167" formatCode="0.00000"/>
    </dxf>
    <dxf>
      <numFmt numFmtId="167" formatCode="0.00000"/>
    </dxf>
    <dxf>
      <numFmt numFmtId="167" formatCode="0.00000"/>
    </dxf>
    <dxf>
      <numFmt numFmtId="167" formatCode="0.00000"/>
    </dxf>
    <dxf>
      <numFmt numFmtId="166" formatCode="0.000000"/>
    </dxf>
    <dxf>
      <numFmt numFmtId="166" formatCode="0.000000"/>
    </dxf>
    <dxf>
      <numFmt numFmtId="166" formatCode="0.000000"/>
    </dxf>
    <dxf>
      <numFmt numFmtId="166" formatCode="0.000000"/>
    </dxf>
    <dxf>
      <numFmt numFmtId="166" formatCode="0.000000"/>
    </dxf>
    <dxf>
      <numFmt numFmtId="165" formatCode="0.0000000"/>
    </dxf>
    <dxf>
      <numFmt numFmtId="165" formatCode="0.0000000"/>
    </dxf>
    <dxf>
      <numFmt numFmtId="165" formatCode="0.0000000"/>
    </dxf>
    <dxf>
      <numFmt numFmtId="165" formatCode="0.0000000"/>
    </dxf>
    <dxf>
      <numFmt numFmtId="165" formatCode="0.0000000"/>
    </dxf>
    <dxf>
      <numFmt numFmtId="164" formatCode="0.0"/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64" formatCode="0.0"/>
    </dxf>
    <dxf>
      <numFmt numFmtId="164" formatCode="0.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64" formatCode="0.0"/>
    </dxf>
    <dxf>
      <numFmt numFmtId="164" formatCode="0.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4" formatCode="0.0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numFmt numFmtId="164" formatCode="0.0"/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numFmt numFmtId="164" formatCode="0.0"/>
    </dxf>
    <dxf>
      <numFmt numFmtId="164" formatCode="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KATAL, Mohamed (CAPGEMINI DEMS)" refreshedDate="45015.611372916668" createdVersion="5" refreshedVersion="5" minRefreshableVersion="3" recordCount="10">
  <cacheSource type="worksheet">
    <worksheetSource name="Tableau1"/>
  </cacheSource>
  <cacheFields count="3">
    <cacheField name="Type Element" numFmtId="0">
      <sharedItems count="6">
        <s v="2020 Type 1"/>
        <s v="2020 Type 2"/>
        <s v="2021 Type 1"/>
        <s v="2021 Type 2"/>
        <s v="2022 Type 1"/>
        <s v="2022 Type 2"/>
      </sharedItems>
      <fieldGroup par="2"/>
    </cacheField>
    <cacheField name="Delai" numFmtId="0">
      <sharedItems containsSemiMixedTypes="0" containsString="0" containsNumber="1" containsInteger="1" minValue="15" maxValue="60"/>
    </cacheField>
    <cacheField name="Type Element2" numFmtId="0" databaseField="0">
      <fieldGroup base="0">
        <discretePr count="6">
          <x v="0"/>
          <x v="1"/>
          <x v="0"/>
          <x v="1"/>
          <x v="0"/>
          <x v="1"/>
        </discretePr>
        <groupItems count="2">
          <s v="Groupe1"/>
          <s v="Groupe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KATAL, Mohamed (CAPGEMINI DEMS)" refreshedDate="45015.611373148146" createdVersion="5" refreshedVersion="5" minRefreshableVersion="3" recordCount="10">
  <cacheSource type="worksheet">
    <worksheetSource name="Tableau13"/>
  </cacheSource>
  <cacheFields count="3">
    <cacheField name="Element" numFmtId="0">
      <sharedItems count="6">
        <s v="2021 Type 1"/>
        <s v="2021 Type 2"/>
        <s v="2022 Type 1"/>
        <s v="2022 Type 2"/>
        <s v="2023 Type 1"/>
        <s v="2023 Type 2"/>
      </sharedItems>
      <fieldGroup par="2"/>
    </cacheField>
    <cacheField name="Delai" numFmtId="0">
      <sharedItems containsSemiMixedTypes="0" containsString="0" containsNumber="1" containsInteger="1" minValue="19" maxValue="101"/>
    </cacheField>
    <cacheField name="Element2" numFmtId="0" databaseField="0">
      <fieldGroup base="0">
        <discretePr count="6">
          <x v="0"/>
          <x v="1"/>
          <x v="0"/>
          <x v="1"/>
          <x v="0"/>
          <x v="1"/>
        </discretePr>
        <groupItems count="2">
          <s v="Groupe1"/>
          <s v="Groupe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20"/>
  </r>
  <r>
    <x v="1"/>
    <n v="50"/>
  </r>
  <r>
    <x v="2"/>
    <n v="22"/>
  </r>
  <r>
    <x v="3"/>
    <n v="58"/>
  </r>
  <r>
    <x v="4"/>
    <n v="26"/>
  </r>
  <r>
    <x v="5"/>
    <n v="49"/>
  </r>
  <r>
    <x v="1"/>
    <n v="55"/>
  </r>
  <r>
    <x v="1"/>
    <n v="47"/>
  </r>
  <r>
    <x v="5"/>
    <n v="60"/>
  </r>
  <r>
    <x v="2"/>
    <n v="1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">
  <r>
    <x v="0"/>
    <n v="20"/>
  </r>
  <r>
    <x v="1"/>
    <n v="50"/>
  </r>
  <r>
    <x v="2"/>
    <n v="22"/>
  </r>
  <r>
    <x v="3"/>
    <n v="58"/>
  </r>
  <r>
    <x v="4"/>
    <n v="49"/>
  </r>
  <r>
    <x v="5"/>
    <n v="101"/>
  </r>
  <r>
    <x v="5"/>
    <n v="45"/>
  </r>
  <r>
    <x v="3"/>
    <n v="40"/>
  </r>
  <r>
    <x v="0"/>
    <n v="19"/>
  </r>
  <r>
    <x v="0"/>
    <n v="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5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onnées tableau 1">
  <location ref="F22:I25" firstHeaderRow="0" firstDataRow="1" firstDataCol="1"/>
  <pivotFields count="3">
    <pivotField axis="axisRow" showAll="0" defaultSubtotal="0">
      <items count="6">
        <item x="0"/>
        <item x="1"/>
        <item x="2"/>
        <item x="3"/>
        <item x="4"/>
        <item x="5"/>
      </items>
    </pivotField>
    <pivotField dataField="1" showAll="0"/>
    <pivotField axis="axisRow" showAll="0">
      <items count="3">
        <item n="Type 1" sd="0" x="0"/>
        <item n="Type 2" sd="0" x="1"/>
        <item t="default"/>
      </items>
    </pivotField>
  </pivotFields>
  <rowFields count="2">
    <field x="2"/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'Element" fld="1" subtotal="count" baseField="0" baseItem="0"/>
    <dataField name="Moyenne de Delai" fld="1" subtotal="average" baseField="0" baseItem="0"/>
    <dataField name="Écartypep de Delai" fld="1" subtotal="stdDevp" baseField="0" baseItem="0"/>
  </dataFields>
  <formats count="28">
    <format dxfId="303">
      <pivotArea collapsedLevelsAreSubtotals="1" fieldPosition="0">
        <references count="2">
          <reference field="4294967294" count="2" selected="0">
            <x v="1"/>
            <x v="2"/>
          </reference>
          <reference field="0" count="1">
            <x v="1"/>
          </reference>
        </references>
      </pivotArea>
    </format>
    <format dxfId="304">
      <pivotArea field="0" grandRow="1" outline="0" collapsedLevelsAreSubtotals="1" axis="axisRow" fieldPosition="1">
        <references count="1">
          <reference field="4294967294" count="1" selected="0">
            <x v="2"/>
          </reference>
        </references>
      </pivotArea>
    </format>
    <format dxfId="305">
      <pivotArea type="all" dataOnly="0" outline="0" fieldPosition="0"/>
    </format>
    <format dxfId="306">
      <pivotArea collapsedLevelsAreSubtotals="1" fieldPosition="0">
        <references count="3">
          <reference field="4294967294" count="2" selected="0">
            <x v="1"/>
            <x v="2"/>
          </reference>
          <reference field="0" count="1">
            <x v="1"/>
          </reference>
          <reference field="2" count="1" selected="0">
            <x v="1"/>
          </reference>
        </references>
      </pivotArea>
    </format>
    <format dxfId="307">
      <pivotArea type="all" dataOnly="0" outline="0" fieldPosition="0"/>
    </format>
    <format dxfId="308">
      <pivotArea outline="0" collapsedLevelsAreSubtotals="1" fieldPosition="0"/>
    </format>
    <format dxfId="309">
      <pivotArea field="2" type="button" dataOnly="0" labelOnly="1" outline="0" axis="axisRow" fieldPosition="0"/>
    </format>
    <format dxfId="310">
      <pivotArea dataOnly="0" labelOnly="1" fieldPosition="0">
        <references count="1">
          <reference field="2" count="0"/>
        </references>
      </pivotArea>
    </format>
    <format dxfId="311">
      <pivotArea dataOnly="0" labelOnly="1" grandRow="1" outline="0" fieldPosition="0"/>
    </format>
    <format dxfId="312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31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14">
      <pivotArea type="all" dataOnly="0" outline="0" fieldPosition="0"/>
    </format>
    <format dxfId="315">
      <pivotArea outline="0" collapsedLevelsAreSubtotals="1" fieldPosition="0"/>
    </format>
    <format dxfId="316">
      <pivotArea field="2" type="button" dataOnly="0" labelOnly="1" outline="0" axis="axisRow" fieldPosition="0"/>
    </format>
    <format dxfId="317">
      <pivotArea dataOnly="0" labelOnly="1" fieldPosition="0">
        <references count="1">
          <reference field="2" count="0"/>
        </references>
      </pivotArea>
    </format>
    <format dxfId="318">
      <pivotArea dataOnly="0" labelOnly="1" grandRow="1" outline="0" fieldPosition="0"/>
    </format>
    <format dxfId="319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32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21">
      <pivotArea type="all" dataOnly="0" outline="0" fieldPosition="0"/>
    </format>
    <format dxfId="322">
      <pivotArea outline="0" collapsedLevelsAreSubtotals="1" fieldPosition="0"/>
    </format>
    <format dxfId="323">
      <pivotArea field="2" type="button" dataOnly="0" labelOnly="1" outline="0" axis="axisRow" fieldPosition="0"/>
    </format>
    <format dxfId="324">
      <pivotArea dataOnly="0" labelOnly="1" fieldPosition="0">
        <references count="1">
          <reference field="2" count="0"/>
        </references>
      </pivotArea>
    </format>
    <format dxfId="325">
      <pivotArea dataOnly="0" labelOnly="1" grandRow="1" outline="0" fieldPosition="0"/>
    </format>
    <format dxfId="326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32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24">
      <pivotArea collapsedLevelsAreSubtotals="1" fieldPosition="0">
        <references count="2">
          <reference field="4294967294" count="1" selected="0">
            <x v="2"/>
          </reference>
          <reference field="2" count="1">
            <x v="0"/>
          </reference>
        </references>
      </pivotArea>
    </format>
    <format dxfId="222">
      <pivotArea collapsedLevelsAreSubtotals="1" fieldPosition="0">
        <references count="2">
          <reference field="4294967294" count="1" selected="0">
            <x v="2"/>
          </reference>
          <reference field="2" count="1">
            <x v="1"/>
          </reference>
        </references>
      </pivotArea>
    </format>
    <format dxfId="220">
      <pivotArea collapsedLevelsAreSubtotals="1" fieldPosition="0">
        <references count="2">
          <reference field="4294967294" count="1" selected="0">
            <x v="1"/>
          </reference>
          <reference field="2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Données tableau 2">
  <location ref="F33:I36" firstHeaderRow="0" firstDataRow="1" firstDataCol="1"/>
  <pivotFields count="3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axis="axisRow" showAll="0">
      <items count="3">
        <item n="Type 1" sd="0" x="0"/>
        <item n="Type 2" sd="0" x="1"/>
        <item t="default"/>
      </items>
    </pivotField>
  </pivotFields>
  <rowFields count="2">
    <field x="2"/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'element" fld="1" subtotal="count" baseField="0" baseItem="0"/>
    <dataField name="Moyenne de Delai" fld="1" subtotal="average" baseField="0" baseItem="0"/>
    <dataField name="Écartypep de Delai" fld="1" subtotal="stdDevp" baseField="0" baseItem="0"/>
  </dataFields>
  <formats count="25">
    <format dxfId="358">
      <pivotArea field="0" grandRow="1" outline="0" collapsedLevelsAreSubtotals="1" axis="axisRow" fieldPosition="1">
        <references count="1">
          <reference field="4294967294" count="1" selected="0">
            <x v="2"/>
          </reference>
        </references>
      </pivotArea>
    </format>
    <format dxfId="357">
      <pivotArea collapsedLevelsAreSubtotals="1" fieldPosition="0">
        <references count="3">
          <reference field="4294967294" count="2" selected="0">
            <x v="1"/>
            <x v="2"/>
          </reference>
          <reference field="0" count="1">
            <x v="0"/>
          </reference>
          <reference field="2" count="1" selected="0">
            <x v="0"/>
          </reference>
        </references>
      </pivotArea>
    </format>
    <format dxfId="356">
      <pivotArea type="all" dataOnly="0" outline="0" fieldPosition="0"/>
    </format>
    <format dxfId="355">
      <pivotArea outline="0" collapsedLevelsAreSubtotals="1" fieldPosition="0"/>
    </format>
    <format dxfId="354">
      <pivotArea field="2" type="button" dataOnly="0" labelOnly="1" outline="0" axis="axisRow" fieldPosition="0"/>
    </format>
    <format dxfId="353">
      <pivotArea dataOnly="0" labelOnly="1" fieldPosition="0">
        <references count="1">
          <reference field="2" count="0"/>
        </references>
      </pivotArea>
    </format>
    <format dxfId="352">
      <pivotArea dataOnly="0" labelOnly="1" grandRow="1" outline="0" fieldPosition="0"/>
    </format>
    <format dxfId="351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35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49">
      <pivotArea type="all" dataOnly="0" outline="0" fieldPosition="0"/>
    </format>
    <format dxfId="348">
      <pivotArea outline="0" collapsedLevelsAreSubtotals="1" fieldPosition="0"/>
    </format>
    <format dxfId="347">
      <pivotArea field="2" type="button" dataOnly="0" labelOnly="1" outline="0" axis="axisRow" fieldPosition="0"/>
    </format>
    <format dxfId="346">
      <pivotArea dataOnly="0" labelOnly="1" fieldPosition="0">
        <references count="1">
          <reference field="2" count="0"/>
        </references>
      </pivotArea>
    </format>
    <format dxfId="345">
      <pivotArea dataOnly="0" labelOnly="1" grandRow="1" outline="0" fieldPosition="0"/>
    </format>
    <format dxfId="344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34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42">
      <pivotArea type="all" dataOnly="0" outline="0" fieldPosition="0"/>
    </format>
    <format dxfId="341">
      <pivotArea outline="0" collapsedLevelsAreSubtotals="1" fieldPosition="0"/>
    </format>
    <format dxfId="340">
      <pivotArea field="2" type="button" dataOnly="0" labelOnly="1" outline="0" axis="axisRow" fieldPosition="0"/>
    </format>
    <format dxfId="339">
      <pivotArea dataOnly="0" labelOnly="1" fieldPosition="0">
        <references count="1">
          <reference field="2" count="0"/>
        </references>
      </pivotArea>
    </format>
    <format dxfId="338">
      <pivotArea dataOnly="0" labelOnly="1" grandRow="1" outline="0" fieldPosition="0"/>
    </format>
    <format dxfId="337">
      <pivotArea dataOnly="0" labelOnly="1" fieldPosition="0">
        <references count="2">
          <reference field="0" count="0"/>
          <reference field="2" count="1" selected="0">
            <x v="0"/>
          </reference>
        </references>
      </pivotArea>
    </format>
    <format dxfId="33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18">
      <pivotArea collapsedLevelsAreSubtotals="1" fieldPosition="0">
        <references count="2">
          <reference field="4294967294" count="1" selected="0">
            <x v="2"/>
          </reference>
          <reference field="2" count="1">
            <x v="0"/>
          </reference>
        </references>
      </pivotArea>
    </format>
    <format dxfId="216">
      <pivotArea collapsedLevelsAreSubtotals="1" fieldPosition="0">
        <references count="2">
          <reference field="4294967294" count="1" selected="0">
            <x v="2"/>
          </reference>
          <reference field="2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5:C15" totalsRowShown="0" headerRowDxfId="335" dataDxfId="334">
  <autoFilter ref="B5:C15"/>
  <tableColumns count="2">
    <tableColumn id="1" name="Type Element" dataDxfId="3"/>
    <tableColumn id="2" name="Delai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21:C31" totalsRowShown="0" headerRowDxfId="5" dataDxfId="4">
  <autoFilter ref="B21:C31"/>
  <tableColumns count="2">
    <tableColumn id="1" name="Type Element" dataDxfId="1"/>
    <tableColumn id="2" name="Delai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15:I17" totalsRowShown="0" headerRowDxfId="333" dataDxfId="332">
  <autoFilter ref="F15:I17"/>
  <tableColumns count="4">
    <tableColumn id="1" name="Element" dataDxfId="331"/>
    <tableColumn id="7" name="Effectif" dataDxfId="330">
      <calculatedColumnFormula>(COUNTIF(Tableau1[Type Element],G2)+COUNTIF(Tableau13[Type Element],G2)+COUNTIF(Tableau1[Type Element],H2)+COUNTIF(Tableau13[Type Element],H2)+COUNTIF(Tableau1[Type Element],I2)+COUNTIF(Tableau13[Type Element],I2)+COUNTIF(Tableau1[Type Element],J2)+COUNTIF(Tableau13[Type Element],J2))</calculatedColumnFormula>
    </tableColumn>
    <tableColumn id="2" name="Moyenne délai" dataDxfId="329">
      <calculatedColumnFormula>(SUMIF(Tableau1[Type Element],G2,Tableau1[Delai])+SUMIF(Tableau13[Type Element],G2,Tableau13[Delai])+SUMIF(Tableau1[Type Element],H2,Tableau1[Delai])+SUMIF(Tableau13[Type Element],H2,Tableau13[Delai])+SUMIF(Tableau1[Type Element],I2,Tableau1[Delai])+SUMIF(Tableau13[Type Element],I2,Tableau13[Delai])+SUMIF(Tableau1[Type Element],J2,Tableau1[Delai])+SUMIF(Tableau13[Type Element],J2,Tableau13[Delai]))/Tableau3[[#This Row],[Effectif]]</calculatedColumnFormula>
    </tableColumn>
    <tableColumn id="4" name="Ecart type délai" dataDxfId="32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4"/>
  <sheetViews>
    <sheetView tabSelected="1" workbookViewId="0">
      <selection activeCell="J17" sqref="J17"/>
    </sheetView>
  </sheetViews>
  <sheetFormatPr baseColWidth="10" defaultRowHeight="15" x14ac:dyDescent="0.25"/>
  <cols>
    <col min="1" max="1" width="13.28515625" style="1" customWidth="1"/>
    <col min="2" max="5" width="11.42578125" style="1"/>
    <col min="6" max="8" width="15.42578125" style="1" customWidth="1"/>
    <col min="9" max="9" width="17.5703125" style="1" customWidth="1"/>
    <col min="10" max="10" width="15.42578125" style="1" customWidth="1"/>
    <col min="11" max="13" width="11.42578125" style="1"/>
    <col min="14" max="14" width="21" style="1" bestFit="1" customWidth="1"/>
    <col min="15" max="15" width="23.85546875" style="1" bestFit="1" customWidth="1"/>
    <col min="16" max="20" width="3" style="1" customWidth="1"/>
    <col min="21" max="21" width="12.5703125" style="1" bestFit="1" customWidth="1"/>
    <col min="22" max="16384" width="11.42578125" style="1"/>
  </cols>
  <sheetData>
    <row r="1" spans="1:15" ht="15.75" thickBot="1" x14ac:dyDescent="0.3">
      <c r="F1" s="27" t="s">
        <v>38</v>
      </c>
      <c r="G1" s="41" t="s">
        <v>39</v>
      </c>
      <c r="H1" s="42"/>
      <c r="I1" s="42"/>
      <c r="J1" s="43"/>
    </row>
    <row r="2" spans="1:15" ht="15" customHeight="1" x14ac:dyDescent="0.3">
      <c r="A2" s="71" t="s">
        <v>46</v>
      </c>
      <c r="B2" s="72"/>
      <c r="C2" s="73"/>
      <c r="F2" s="28" t="s">
        <v>12</v>
      </c>
      <c r="G2" s="30" t="s">
        <v>10</v>
      </c>
      <c r="H2" s="25" t="s">
        <v>3</v>
      </c>
      <c r="I2" s="2" t="s">
        <v>5</v>
      </c>
      <c r="J2" s="31" t="s">
        <v>7</v>
      </c>
      <c r="K2" s="62" t="s">
        <v>43</v>
      </c>
      <c r="L2" s="63"/>
      <c r="M2" s="63"/>
      <c r="N2" s="63"/>
      <c r="O2" s="63"/>
    </row>
    <row r="3" spans="1:15" ht="15.75" thickBot="1" x14ac:dyDescent="0.3">
      <c r="A3" s="5"/>
      <c r="B3" s="6"/>
      <c r="C3" s="64"/>
      <c r="F3" s="29" t="s">
        <v>13</v>
      </c>
      <c r="G3" s="32" t="s">
        <v>11</v>
      </c>
      <c r="H3" s="33" t="s">
        <v>4</v>
      </c>
      <c r="I3" s="33" t="s">
        <v>6</v>
      </c>
      <c r="J3" s="34" t="s">
        <v>8</v>
      </c>
      <c r="K3" s="62"/>
      <c r="L3" s="63"/>
      <c r="M3" s="63"/>
      <c r="N3" s="63"/>
      <c r="O3" s="63"/>
    </row>
    <row r="4" spans="1:15" x14ac:dyDescent="0.25">
      <c r="A4" s="65" t="s">
        <v>0</v>
      </c>
      <c r="B4" s="66"/>
      <c r="C4" s="67"/>
    </row>
    <row r="5" spans="1:15" x14ac:dyDescent="0.25">
      <c r="A5" s="68" t="s">
        <v>18</v>
      </c>
      <c r="B5" s="7" t="s">
        <v>17</v>
      </c>
      <c r="C5" s="8" t="s">
        <v>2</v>
      </c>
    </row>
    <row r="6" spans="1:15" ht="15.75" thickBot="1" x14ac:dyDescent="0.3">
      <c r="A6" s="50" t="s">
        <v>19</v>
      </c>
      <c r="B6" s="7" t="s">
        <v>10</v>
      </c>
      <c r="C6" s="8">
        <v>20</v>
      </c>
    </row>
    <row r="7" spans="1:15" x14ac:dyDescent="0.25">
      <c r="A7" s="69" t="s">
        <v>20</v>
      </c>
      <c r="B7" s="7" t="s">
        <v>11</v>
      </c>
      <c r="C7" s="8">
        <v>50</v>
      </c>
      <c r="G7" s="47" t="s">
        <v>31</v>
      </c>
      <c r="H7" s="48"/>
      <c r="I7" s="49"/>
    </row>
    <row r="8" spans="1:15" ht="15.75" thickBot="1" x14ac:dyDescent="0.3">
      <c r="A8" s="50" t="s">
        <v>21</v>
      </c>
      <c r="B8" s="7" t="s">
        <v>3</v>
      </c>
      <c r="C8" s="8">
        <v>22</v>
      </c>
      <c r="G8" s="15" t="s">
        <v>32</v>
      </c>
      <c r="H8" s="3" t="s">
        <v>29</v>
      </c>
      <c r="I8" s="16" t="s">
        <v>30</v>
      </c>
    </row>
    <row r="9" spans="1:15" x14ac:dyDescent="0.25">
      <c r="A9" s="69" t="s">
        <v>22</v>
      </c>
      <c r="B9" s="7" t="s">
        <v>4</v>
      </c>
      <c r="C9" s="8">
        <v>58</v>
      </c>
      <c r="F9" s="36" t="s">
        <v>12</v>
      </c>
      <c r="G9" s="17">
        <v>9</v>
      </c>
      <c r="H9" s="4">
        <f>(C6+C8+C10+C15+C22+C24+C26+C30+C31)/G9</f>
        <v>24.222222222222221</v>
      </c>
      <c r="I9" s="18">
        <f>SQRT((((C6-$H$9)^2)+((C8-$H$9)^2)+((C10-$H$9)^2)+((C15-$H$9)^2)+((C22-$H$9)^2)+((C24-$H$9)^2)+((C26-$H$9)^2)+((C30-$H$9)^2)+((C31-$H$9)^2))/G9)</f>
        <v>9.2829326996468549</v>
      </c>
    </row>
    <row r="10" spans="1:15" ht="15.75" thickBot="1" x14ac:dyDescent="0.3">
      <c r="A10" s="50" t="s">
        <v>23</v>
      </c>
      <c r="B10" s="7" t="s">
        <v>5</v>
      </c>
      <c r="C10" s="8">
        <v>26</v>
      </c>
      <c r="F10" s="37" t="s">
        <v>13</v>
      </c>
      <c r="G10" s="19">
        <v>11</v>
      </c>
      <c r="H10" s="24">
        <f>(C7+C9+C11+C12+C13+C14+C23+C25+C27+C28+C29)/G10</f>
        <v>55.727272727272727</v>
      </c>
      <c r="I10" s="20">
        <f>SQRT((((C7-$H$10)^2)+((C9-$H$10)^2)+((C11-$H$10)^2)+((C12-$H$10)^2)+((C13-$H$10)^2)+((C14-$H$10)^2)+((C23-$H$10)^2)+((C25-$H$10)^2)+((C27-$H$10)^2)+((C28-$H$10)^2)+((C29-$H$10)^2))/11)</f>
        <v>15.457219020079606</v>
      </c>
    </row>
    <row r="11" spans="1:15" x14ac:dyDescent="0.25">
      <c r="A11" s="69" t="s">
        <v>24</v>
      </c>
      <c r="B11" s="7" t="s">
        <v>6</v>
      </c>
      <c r="C11" s="8">
        <v>49</v>
      </c>
    </row>
    <row r="12" spans="1:15" x14ac:dyDescent="0.25">
      <c r="A12" s="50" t="s">
        <v>25</v>
      </c>
      <c r="B12" s="7" t="s">
        <v>11</v>
      </c>
      <c r="C12" s="8">
        <v>55</v>
      </c>
    </row>
    <row r="13" spans="1:15" ht="15.75" thickBot="1" x14ac:dyDescent="0.3">
      <c r="A13" s="69" t="s">
        <v>26</v>
      </c>
      <c r="B13" s="7" t="s">
        <v>11</v>
      </c>
      <c r="C13" s="8">
        <v>47</v>
      </c>
    </row>
    <row r="14" spans="1:15" x14ac:dyDescent="0.25">
      <c r="A14" s="50" t="s">
        <v>27</v>
      </c>
      <c r="B14" s="7" t="s">
        <v>6</v>
      </c>
      <c r="C14" s="8">
        <v>60</v>
      </c>
      <c r="F14" s="44" t="s">
        <v>35</v>
      </c>
      <c r="G14" s="45"/>
      <c r="H14" s="45"/>
      <c r="I14" s="46"/>
    </row>
    <row r="15" spans="1:15" x14ac:dyDescent="0.25">
      <c r="A15" s="69" t="s">
        <v>28</v>
      </c>
      <c r="B15" s="7" t="s">
        <v>3</v>
      </c>
      <c r="C15" s="8">
        <v>15</v>
      </c>
      <c r="F15" s="5" t="s">
        <v>1</v>
      </c>
      <c r="G15" s="6" t="s">
        <v>32</v>
      </c>
      <c r="H15" s="7" t="s">
        <v>14</v>
      </c>
      <c r="I15" s="8" t="s">
        <v>15</v>
      </c>
    </row>
    <row r="16" spans="1:15" x14ac:dyDescent="0.25">
      <c r="A16" s="5"/>
      <c r="B16" s="6"/>
      <c r="C16" s="64"/>
      <c r="F16" s="38" t="s">
        <v>12</v>
      </c>
      <c r="G16" s="6">
        <f>(COUNTIF(Tableau1[Type Element],G2)+COUNTIF(Tableau13[Type Element],G2)+COUNTIF(Tableau1[Type Element],H2)+COUNTIF(Tableau13[Type Element],H2)+COUNTIF(Tableau1[Type Element],I2)+COUNTIF(Tableau13[Type Element],I2)+COUNTIF(Tableau1[Type Element],J2)+COUNTIF(Tableau13[Type Element],J2))</f>
        <v>9</v>
      </c>
      <c r="H16" s="9">
        <f>(SUMIF(Tableau1[Type Element],G2,Tableau1[Delai])+SUMIF(Tableau13[Type Element],G2,Tableau13[Delai])+SUMIF(Tableau1[Type Element],H2,Tableau1[Delai])+SUMIF(Tableau13[Type Element],H2,Tableau13[Delai])+SUMIF(Tableau1[Type Element],I2,Tableau1[Delai])+SUMIF(Tableau13[Type Element],I2,Tableau13[Delai])+SUMIF(Tableau1[Type Element],J2,Tableau1[Delai])+SUMIF(Tableau13[Type Element],J2,Tableau13[Delai]))/Tableau3[[#This Row],[Effectif]]</f>
        <v>24.222222222222221</v>
      </c>
      <c r="I16" s="8" t="s">
        <v>37</v>
      </c>
    </row>
    <row r="17" spans="1:16" ht="15.75" thickBot="1" x14ac:dyDescent="0.3">
      <c r="A17" s="5"/>
      <c r="B17" s="6"/>
      <c r="C17" s="64"/>
      <c r="F17" s="39" t="s">
        <v>13</v>
      </c>
      <c r="G17" s="10">
        <f>(COUNTIF(Tableau1[Type Element],G3)+COUNTIF(Tableau13[Type Element],G3)+COUNTIF(Tableau1[Type Element],H3)+COUNTIF(Tableau13[Type Element],H3)+COUNTIF(Tableau1[Type Element],I3)+COUNTIF(Tableau13[Type Element],I3)+COUNTIF(Tableau1[Type Element],J3)+COUNTIF(Tableau13[Type Element],J3))</f>
        <v>11</v>
      </c>
      <c r="H17" s="21">
        <f>(SUMIF(Tableau1[Type Element],G3,Tableau1[Delai])+SUMIF(Tableau13[Type Element],G3,Tableau13[Delai])+SUMIF(Tableau1[Type Element],H3,Tableau1[Delai])+SUMIF(Tableau13[Type Element],H3,Tableau13[Delai])+SUMIF(Tableau1[Type Element],I3,Tableau1[Delai])+SUMIF(Tableau13[Type Element],I3,Tableau13[Delai])+SUMIF(Tableau1[Type Element],J3,Tableau1[Delai])+SUMIF(Tableau13[Type Element],J3,Tableau13[Delai]))/Tableau3[[#This Row],[Effectif]]</f>
        <v>55.727272727272727</v>
      </c>
      <c r="I17" s="22" t="s">
        <v>37</v>
      </c>
      <c r="M17"/>
      <c r="N17"/>
      <c r="O17"/>
    </row>
    <row r="18" spans="1:16" x14ac:dyDescent="0.25">
      <c r="A18" s="5"/>
      <c r="B18" s="6"/>
      <c r="C18" s="64"/>
      <c r="N18"/>
      <c r="O18"/>
      <c r="P18"/>
    </row>
    <row r="19" spans="1:16" x14ac:dyDescent="0.25">
      <c r="A19" s="5"/>
      <c r="B19" s="6"/>
      <c r="C19" s="64"/>
      <c r="N19"/>
      <c r="O19"/>
      <c r="P19"/>
    </row>
    <row r="20" spans="1:16" ht="15.75" thickBot="1" x14ac:dyDescent="0.3">
      <c r="A20" s="65" t="s">
        <v>9</v>
      </c>
      <c r="B20" s="66"/>
      <c r="C20" s="67"/>
      <c r="N20"/>
      <c r="O20"/>
      <c r="P20"/>
    </row>
    <row r="21" spans="1:16" x14ac:dyDescent="0.25">
      <c r="A21" s="68" t="s">
        <v>18</v>
      </c>
      <c r="B21" s="7" t="s">
        <v>17</v>
      </c>
      <c r="C21" s="8" t="s">
        <v>2</v>
      </c>
      <c r="F21" s="44" t="s">
        <v>36</v>
      </c>
      <c r="G21" s="45"/>
      <c r="H21" s="45"/>
      <c r="I21" s="46"/>
      <c r="N21"/>
      <c r="O21"/>
      <c r="P21"/>
    </row>
    <row r="22" spans="1:16" ht="15.75" thickBot="1" x14ac:dyDescent="0.3">
      <c r="A22" s="50" t="s">
        <v>47</v>
      </c>
      <c r="B22" s="7" t="s">
        <v>3</v>
      </c>
      <c r="C22" s="8">
        <v>20</v>
      </c>
      <c r="F22" s="56" t="s">
        <v>40</v>
      </c>
      <c r="G22" s="57" t="s">
        <v>44</v>
      </c>
      <c r="H22" s="58" t="s">
        <v>33</v>
      </c>
      <c r="I22" s="59" t="s">
        <v>34</v>
      </c>
      <c r="N22"/>
      <c r="O22"/>
      <c r="P22"/>
    </row>
    <row r="23" spans="1:16" x14ac:dyDescent="0.25">
      <c r="A23" s="69" t="s">
        <v>48</v>
      </c>
      <c r="B23" s="7" t="s">
        <v>4</v>
      </c>
      <c r="C23" s="8">
        <v>50</v>
      </c>
      <c r="F23" s="53" t="s">
        <v>12</v>
      </c>
      <c r="G23" s="52">
        <v>4</v>
      </c>
      <c r="H23" s="13">
        <v>20.75</v>
      </c>
      <c r="I23" s="61">
        <v>3.9607448794387148</v>
      </c>
      <c r="J23" s="35" t="s">
        <v>57</v>
      </c>
      <c r="K23"/>
      <c r="L23"/>
      <c r="M23"/>
      <c r="N23"/>
      <c r="O23"/>
      <c r="P23"/>
    </row>
    <row r="24" spans="1:16" ht="15.75" thickBot="1" x14ac:dyDescent="0.3">
      <c r="A24" s="50" t="s">
        <v>49</v>
      </c>
      <c r="B24" s="7" t="s">
        <v>5</v>
      </c>
      <c r="C24" s="8">
        <v>22</v>
      </c>
      <c r="F24" s="54" t="s">
        <v>13</v>
      </c>
      <c r="G24" s="52">
        <v>6</v>
      </c>
      <c r="H24" s="60">
        <v>53.166666666666664</v>
      </c>
      <c r="I24" s="61">
        <v>4.8102898965539369</v>
      </c>
      <c r="J24"/>
      <c r="K24"/>
      <c r="L24"/>
      <c r="M24"/>
      <c r="N24"/>
      <c r="O24"/>
      <c r="P24"/>
    </row>
    <row r="25" spans="1:16" ht="15.75" thickBot="1" x14ac:dyDescent="0.3">
      <c r="A25" s="69" t="s">
        <v>50</v>
      </c>
      <c r="B25" s="7" t="s">
        <v>6</v>
      </c>
      <c r="C25" s="8">
        <v>58</v>
      </c>
      <c r="F25" s="54" t="s">
        <v>16</v>
      </c>
      <c r="G25" s="55">
        <v>10</v>
      </c>
      <c r="H25" s="23">
        <v>40.200000000000003</v>
      </c>
      <c r="I25" s="26">
        <v>16.503332996701001</v>
      </c>
      <c r="J25"/>
      <c r="K25"/>
      <c r="L25"/>
      <c r="M25"/>
      <c r="N25"/>
      <c r="O25"/>
      <c r="P25"/>
    </row>
    <row r="26" spans="1:16" x14ac:dyDescent="0.25">
      <c r="A26" s="50" t="s">
        <v>51</v>
      </c>
      <c r="B26" s="7" t="s">
        <v>7</v>
      </c>
      <c r="C26" s="8">
        <v>49</v>
      </c>
      <c r="F26"/>
      <c r="G26"/>
      <c r="H26"/>
      <c r="I26"/>
      <c r="J26"/>
      <c r="K26"/>
      <c r="L26"/>
      <c r="M26"/>
    </row>
    <row r="27" spans="1:16" x14ac:dyDescent="0.25">
      <c r="A27" s="69" t="s">
        <v>52</v>
      </c>
      <c r="B27" s="7" t="s">
        <v>8</v>
      </c>
      <c r="C27" s="8">
        <v>101</v>
      </c>
      <c r="F27"/>
      <c r="G27"/>
      <c r="H27"/>
      <c r="I27"/>
      <c r="J27"/>
      <c r="K27"/>
      <c r="L27"/>
      <c r="M27"/>
    </row>
    <row r="28" spans="1:16" x14ac:dyDescent="0.25">
      <c r="A28" s="50" t="s">
        <v>53</v>
      </c>
      <c r="B28" s="7" t="s">
        <v>8</v>
      </c>
      <c r="C28" s="8">
        <v>45</v>
      </c>
      <c r="F28"/>
      <c r="G28"/>
      <c r="H28"/>
      <c r="I28"/>
      <c r="J28"/>
      <c r="K28"/>
      <c r="L28"/>
      <c r="M28"/>
    </row>
    <row r="29" spans="1:16" x14ac:dyDescent="0.25">
      <c r="A29" s="69" t="s">
        <v>54</v>
      </c>
      <c r="B29" s="7" t="s">
        <v>6</v>
      </c>
      <c r="C29" s="8">
        <v>40</v>
      </c>
      <c r="F29"/>
      <c r="G29"/>
      <c r="H29"/>
      <c r="I29"/>
      <c r="J29"/>
      <c r="K29"/>
      <c r="L29"/>
      <c r="M29"/>
    </row>
    <row r="30" spans="1:16" x14ac:dyDescent="0.25">
      <c r="A30" s="50" t="s">
        <v>55</v>
      </c>
      <c r="B30" s="7" t="s">
        <v>3</v>
      </c>
      <c r="C30" s="8">
        <v>19</v>
      </c>
      <c r="F30"/>
      <c r="G30"/>
      <c r="H30"/>
      <c r="I30"/>
      <c r="J30"/>
      <c r="K30"/>
      <c r="L30"/>
      <c r="M30"/>
    </row>
    <row r="31" spans="1:16" ht="15.75" thickBot="1" x14ac:dyDescent="0.3">
      <c r="A31" s="51" t="s">
        <v>56</v>
      </c>
      <c r="B31" s="70" t="s">
        <v>3</v>
      </c>
      <c r="C31" s="22">
        <v>25</v>
      </c>
      <c r="F31"/>
      <c r="G31"/>
      <c r="H31"/>
      <c r="I31"/>
      <c r="J31"/>
      <c r="K31"/>
      <c r="L31"/>
      <c r="M31"/>
    </row>
    <row r="32" spans="1:16" x14ac:dyDescent="0.25">
      <c r="F32" s="14"/>
      <c r="G32" s="11"/>
      <c r="H32" s="11"/>
      <c r="I32" s="12"/>
      <c r="J32" s="40" t="s">
        <v>42</v>
      </c>
    </row>
    <row r="33" spans="6:9" ht="15.75" thickBot="1" x14ac:dyDescent="0.3">
      <c r="F33" s="56" t="s">
        <v>41</v>
      </c>
      <c r="G33" s="57" t="s">
        <v>45</v>
      </c>
      <c r="H33" s="58" t="s">
        <v>33</v>
      </c>
      <c r="I33" s="59" t="s">
        <v>34</v>
      </c>
    </row>
    <row r="34" spans="6:9" x14ac:dyDescent="0.25">
      <c r="F34" s="53" t="s">
        <v>12</v>
      </c>
      <c r="G34" s="52">
        <v>5</v>
      </c>
      <c r="H34" s="13">
        <v>27</v>
      </c>
      <c r="I34" s="61">
        <v>11.189280584559492</v>
      </c>
    </row>
    <row r="35" spans="6:9" ht="15.75" thickBot="1" x14ac:dyDescent="0.3">
      <c r="F35" s="54" t="s">
        <v>13</v>
      </c>
      <c r="G35" s="52">
        <v>5</v>
      </c>
      <c r="H35" s="13">
        <v>58.8</v>
      </c>
      <c r="I35" s="61">
        <v>21.921678767831629</v>
      </c>
    </row>
    <row r="36" spans="6:9" ht="15.75" thickBot="1" x14ac:dyDescent="0.3">
      <c r="F36" s="54" t="s">
        <v>16</v>
      </c>
      <c r="G36" s="55">
        <v>10</v>
      </c>
      <c r="H36" s="23">
        <v>42.9</v>
      </c>
      <c r="I36" s="26">
        <v>23.573077864377407</v>
      </c>
    </row>
    <row r="37" spans="6:9" x14ac:dyDescent="0.25">
      <c r="F37"/>
      <c r="G37"/>
      <c r="H37"/>
      <c r="I37"/>
    </row>
    <row r="38" spans="6:9" ht="15.75" thickBot="1" x14ac:dyDescent="0.3">
      <c r="F38"/>
      <c r="G38"/>
      <c r="H38"/>
      <c r="I38"/>
    </row>
    <row r="39" spans="6:9" ht="15.75" thickBot="1" x14ac:dyDescent="0.3">
      <c r="F39"/>
      <c r="G39"/>
      <c r="H39"/>
      <c r="I39"/>
    </row>
    <row r="40" spans="6:9" x14ac:dyDescent="0.25">
      <c r="F40"/>
      <c r="G40"/>
      <c r="H40"/>
      <c r="I40"/>
    </row>
    <row r="75" spans="6:8" x14ac:dyDescent="0.25">
      <c r="F75"/>
      <c r="G75"/>
      <c r="H75"/>
    </row>
    <row r="76" spans="6:8" x14ac:dyDescent="0.25">
      <c r="F76"/>
      <c r="G76"/>
      <c r="H76"/>
    </row>
    <row r="77" spans="6:8" x14ac:dyDescent="0.25">
      <c r="F77"/>
      <c r="G77"/>
      <c r="H77"/>
    </row>
    <row r="78" spans="6:8" x14ac:dyDescent="0.25">
      <c r="F78"/>
      <c r="G78"/>
      <c r="H78"/>
    </row>
    <row r="79" spans="6:8" x14ac:dyDescent="0.25">
      <c r="F79"/>
      <c r="G79"/>
      <c r="H79"/>
    </row>
    <row r="80" spans="6:8" x14ac:dyDescent="0.25">
      <c r="F80"/>
      <c r="G80"/>
      <c r="H80"/>
    </row>
    <row r="81" spans="6:8" x14ac:dyDescent="0.25">
      <c r="F81"/>
      <c r="G81"/>
      <c r="H81"/>
    </row>
    <row r="82" spans="6:8" x14ac:dyDescent="0.25">
      <c r="F82"/>
      <c r="G82"/>
      <c r="H82"/>
    </row>
    <row r="83" spans="6:8" x14ac:dyDescent="0.25">
      <c r="F83"/>
      <c r="G83"/>
      <c r="H83"/>
    </row>
    <row r="84" spans="6:8" x14ac:dyDescent="0.25">
      <c r="F84"/>
      <c r="G84"/>
      <c r="H84"/>
    </row>
  </sheetData>
  <mergeCells count="8">
    <mergeCell ref="K2:O3"/>
    <mergeCell ref="A2:C2"/>
    <mergeCell ref="G1:J1"/>
    <mergeCell ref="A4:C4"/>
    <mergeCell ref="A20:C20"/>
    <mergeCell ref="F21:I21"/>
    <mergeCell ref="F14:I14"/>
    <mergeCell ref="G7:I7"/>
  </mergeCells>
  <pageMargins left="0.7" right="0.7" top="0.75" bottom="0.75" header="0.3" footer="0.3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AKATAL, Mohamed (CAPGEMINI DEMS)</dc:creator>
  <cp:lastModifiedBy>AKATAL, Mohamed (CAPGEMINI DEMS)</cp:lastModifiedBy>
  <dcterms:created xsi:type="dcterms:W3CDTF">2023-03-30T11:34:42Z</dcterms:created>
  <dcterms:modified xsi:type="dcterms:W3CDTF">2023-03-31T10:24:45Z</dcterms:modified>
</cp:coreProperties>
</file>