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492457\Desktop\"/>
    </mc:Choice>
  </mc:AlternateContent>
  <bookViews>
    <workbookView xWindow="0" yWindow="0" windowWidth="28800" windowHeight="13035"/>
  </bookViews>
  <sheets>
    <sheet name="Feuil1" sheetId="1" r:id="rId1"/>
  </sheets>
  <calcPr calcId="152511"/>
  <pivotCaches>
    <pivotCache cacheId="0" r:id="rId2"/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 s="1"/>
  <c r="I9" i="1" s="1"/>
  <c r="G17" i="1"/>
  <c r="H17" i="1" s="1"/>
  <c r="I10" i="1" s="1"/>
  <c r="H10" i="1"/>
  <c r="H9" i="1"/>
</calcChain>
</file>

<file path=xl/sharedStrings.xml><?xml version="1.0" encoding="utf-8"?>
<sst xmlns="http://schemas.openxmlformats.org/spreadsheetml/2006/main" count="103" uniqueCount="45">
  <si>
    <t>Tableau 1</t>
  </si>
  <si>
    <t>Element</t>
  </si>
  <si>
    <t>Delai</t>
  </si>
  <si>
    <t>2021 Type 1</t>
  </si>
  <si>
    <t>2021 Type 2</t>
  </si>
  <si>
    <t>2022 Type 1</t>
  </si>
  <si>
    <t>2022 Type 2</t>
  </si>
  <si>
    <t>2023 Type 1</t>
  </si>
  <si>
    <t>2023 Type 2</t>
  </si>
  <si>
    <t>Tableau 2</t>
  </si>
  <si>
    <t>2020 Type 1</t>
  </si>
  <si>
    <t>2020 Type 2</t>
  </si>
  <si>
    <t>Type 1</t>
  </si>
  <si>
    <t>Type 2</t>
  </si>
  <si>
    <t>Moyenne délai</t>
  </si>
  <si>
    <t>Ecart type délai</t>
  </si>
  <si>
    <t>Total général</t>
  </si>
  <si>
    <t>Type Element</t>
  </si>
  <si>
    <t>Nom element</t>
  </si>
  <si>
    <t>Element 1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</si>
  <si>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</si>
  <si>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</si>
  <si>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</si>
  <si>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</si>
  <si>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</si>
  <si>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</si>
  <si>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</si>
  <si>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</si>
  <si>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</si>
  <si>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Moyenne</t>
  </si>
  <si>
    <t>Ecart type</t>
  </si>
  <si>
    <t>Résultat Voulu</t>
  </si>
  <si>
    <t>Effectif</t>
  </si>
  <si>
    <t>Moyenne de Delai</t>
  </si>
  <si>
    <t>Écartypep de Delai</t>
  </si>
  <si>
    <t>Nombre de Delai</t>
  </si>
  <si>
    <t>Tableau résumé -Calcul avec formule</t>
  </si>
  <si>
    <t>Tableau résumé - Calcul avec TCD</t>
  </si>
  <si>
    <t>?</t>
  </si>
  <si>
    <t>Type</t>
  </si>
  <si>
    <t>Sous-type</t>
  </si>
  <si>
    <t>Données tableau 1</t>
  </si>
  <si>
    <t>Données tableau 2</t>
  </si>
  <si>
    <t>&lt;-- J'aimerai avoir les moyennes et ecartype pour chaque groupe complet</t>
  </si>
  <si>
    <t>--&gt; Comment obtenir 1 TCD qui "fusionne les données de ces 2 TCD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</si>
</sst>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3" borderId="1" xfId="0" applyFont="1" applyFill="1" applyBorder="1" applyAlignment="1">
      <alignment horizontal="center"/>
    </xf>
    <xf numFmtId="0" fontId="2" fillId="4" borderId="1" xfId="0" applyFont="1" applyFill="1" applyBorder="1" applyAlignment="1"/>
    <xf numFmtId="164" fontId="2" fillId="6" borderId="1" xfId="0" applyNumberFormat="1" applyFont="1" applyFill="1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8" xfId="0" applyBorder="1" applyAlignment="1"/>
    <xf numFmtId="0" fontId="0" fillId="0" borderId="5" xfId="0" pivotButton="1" applyBorder="1"/>
    <xf numFmtId="0" fontId="0" fillId="0" borderId="0" xfId="0" applyBorder="1"/>
    <xf numFmtId="0" fontId="0" fillId="0" borderId="6" xfId="0" applyBorder="1"/>
    <xf numFmtId="0" fontId="0" fillId="0" borderId="5" xfId="0" applyBorder="1" applyAlignment="1">
      <alignment horizontal="left"/>
    </xf>
    <xf numFmtId="0" fontId="0" fillId="0" borderId="0" xfId="0" applyNumberFormat="1" applyBorder="1"/>
    <xf numFmtId="0" fontId="0" fillId="0" borderId="6" xfId="0" applyNumberFormat="1" applyBorder="1"/>
    <xf numFmtId="0" fontId="0" fillId="0" borderId="5" xfId="0" applyBorder="1" applyAlignment="1">
      <alignment horizontal="left" indent="1"/>
    </xf>
    <xf numFmtId="164" fontId="0" fillId="0" borderId="0" xfId="0" applyNumberFormat="1" applyBorder="1"/>
    <xf numFmtId="0" fontId="0" fillId="0" borderId="5" xfId="0" applyBorder="1"/>
    <xf numFmtId="0" fontId="2" fillId="4" borderId="10" xfId="0" applyFont="1" applyFill="1" applyBorder="1" applyAlignment="1"/>
    <xf numFmtId="0" fontId="2" fillId="4" borderId="11" xfId="0" applyFont="1" applyFill="1" applyBorder="1" applyAlignment="1"/>
    <xf numFmtId="164" fontId="2" fillId="6" borderId="10" xfId="0" applyNumberFormat="1" applyFont="1" applyFill="1" applyBorder="1" applyAlignment="1"/>
    <xf numFmtId="164" fontId="2" fillId="6" borderId="11" xfId="0" applyNumberFormat="1" applyFont="1" applyFill="1" applyBorder="1" applyAlignment="1"/>
    <xf numFmtId="164" fontId="2" fillId="6" borderId="12" xfId="0" applyNumberFormat="1" applyFont="1" applyFill="1" applyBorder="1" applyAlignment="1"/>
    <xf numFmtId="164" fontId="2" fillId="6" borderId="13" xfId="0" applyNumberFormat="1" applyFont="1" applyFill="1" applyBorder="1" applyAlignment="1"/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8" xfId="0" applyNumberFormat="1" applyBorder="1"/>
    <xf numFmtId="164" fontId="2" fillId="6" borderId="14" xfId="0" applyNumberFormat="1" applyFont="1" applyFill="1" applyBorder="1" applyAlignment="1"/>
    <xf numFmtId="0" fontId="0" fillId="2" borderId="1" xfId="0" applyFill="1" applyBorder="1" applyAlignment="1">
      <alignment horizontal="center"/>
    </xf>
    <xf numFmtId="164" fontId="0" fillId="0" borderId="6" xfId="0" applyNumberFormat="1" applyBorder="1"/>
    <xf numFmtId="164" fontId="0" fillId="0" borderId="9" xfId="0" applyNumberFormat="1" applyBorder="1"/>
    <xf numFmtId="0" fontId="1" fillId="7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/>
    </xf>
    <xf numFmtId="43" fontId="2" fillId="8" borderId="18" xfId="1" applyFont="1" applyFill="1" applyBorder="1" applyAlignment="1">
      <alignment horizontal="center" vertical="center"/>
    </xf>
    <xf numFmtId="43" fontId="2" fillId="8" borderId="19" xfId="1" applyFont="1" applyFill="1" applyBorder="1" applyAlignment="1">
      <alignment horizontal="center" vertical="center"/>
    </xf>
    <xf numFmtId="43" fontId="2" fillId="8" borderId="20" xfId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0" borderId="0" xfId="0" quotePrefix="1"/>
    <xf numFmtId="0" fontId="0" fillId="4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quotePrefix="1" applyAlignment="1"/>
  </cellXfs>
  <cellStyles count="2">
    <cellStyle name="Milliers" xfId="1" builtinId="3"/>
    <cellStyle name="Normal" xfId="0" builtinId="0"/>
  </cellStyles>
  <dxfs count="110"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numFmt numFmtId="164" formatCode="0.0"/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164" formatCode="0.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KATAL, Mohamed (CAPGEMINI DEMS)" refreshedDate="45015.611372916668" createdVersion="5" refreshedVersion="5" minRefreshableVersion="3" recordCount="10">
  <cacheSource type="worksheet">
    <worksheetSource name="Tableau1"/>
  </cacheSource>
  <cacheFields count="3">
    <cacheField name="Type Element" numFmtId="0">
      <sharedItems count="6">
        <s v="2020 Type 1"/>
        <s v="2020 Type 2"/>
        <s v="2021 Type 1"/>
        <s v="2021 Type 2"/>
        <s v="2022 Type 1"/>
        <s v="2022 Type 2"/>
      </sharedItems>
      <fieldGroup par="2"/>
    </cacheField>
    <cacheField name="Delai" numFmtId="0">
      <sharedItems containsSemiMixedTypes="0" containsString="0" containsNumber="1" containsInteger="1" minValue="15" maxValue="60"/>
    </cacheField>
    <cacheField name="Type Element2" numFmtId="0" databaseField="0">
      <fieldGroup base="0">
        <discretePr count="6">
          <x v="0"/>
          <x v="1"/>
          <x v="0"/>
          <x v="1"/>
          <x v="0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KATAL, Mohamed (CAPGEMINI DEMS)" refreshedDate="45015.611373148146" createdVersion="5" refreshedVersion="5" minRefreshableVersion="3" recordCount="10">
  <cacheSource type="worksheet">
    <worksheetSource name="Tableau13"/>
  </cacheSource>
  <cacheFields count="3">
    <cacheField name="Element" numFmtId="0">
      <sharedItems count="6">
        <s v="2021 Type 1"/>
        <s v="2021 Type 2"/>
        <s v="2022 Type 1"/>
        <s v="2022 Type 2"/>
        <s v="2023 Type 1"/>
        <s v="2023 Type 2"/>
      </sharedItems>
      <fieldGroup par="2"/>
    </cacheField>
    <cacheField name="Delai" numFmtId="0">
      <sharedItems containsSemiMixedTypes="0" containsString="0" containsNumber="1" containsInteger="1" minValue="19" maxValue="101"/>
    </cacheField>
    <cacheField name="Element2" numFmtId="0" databaseField="0">
      <fieldGroup base="0">
        <discretePr count="6">
          <x v="0"/>
          <x v="1"/>
          <x v="0"/>
          <x v="1"/>
          <x v="0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20"/>
  </r>
  <r>
    <x v="1"/>
    <n v="50"/>
  </r>
  <r>
    <x v="2"/>
    <n v="22"/>
  </r>
  <r>
    <x v="3"/>
    <n v="58"/>
  </r>
  <r>
    <x v="4"/>
    <n v="26"/>
  </r>
  <r>
    <x v="5"/>
    <n v="49"/>
  </r>
  <r>
    <x v="1"/>
    <n v="55"/>
  </r>
  <r>
    <x v="1"/>
    <n v="47"/>
  </r>
  <r>
    <x v="5"/>
    <n v="60"/>
  </r>
  <r>
    <x v="2"/>
    <n v="1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n v="20"/>
  </r>
  <r>
    <x v="1"/>
    <n v="50"/>
  </r>
  <r>
    <x v="2"/>
    <n v="22"/>
  </r>
  <r>
    <x v="3"/>
    <n v="58"/>
  </r>
  <r>
    <x v="4"/>
    <n v="49"/>
  </r>
  <r>
    <x v="5"/>
    <n v="101"/>
  </r>
  <r>
    <x v="5"/>
    <n v="45"/>
  </r>
  <r>
    <x v="3"/>
    <n v="40"/>
  </r>
  <r>
    <x v="0"/>
    <n v="19"/>
  </r>
  <r>
    <x v="0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onnées tableau 1">
  <location ref="F22:I31" firstHeaderRow="0" firstDataRow="1" firstDataCol="1"/>
  <pivotFields count="3">
    <pivotField axis="axisRow" showAll="0" defaultSubtotal="0">
      <items count="6">
        <item x="0"/>
        <item x="1"/>
        <item x="2"/>
        <item x="3"/>
        <item x="4"/>
        <item x="5"/>
      </items>
    </pivotField>
    <pivotField dataField="1" showAll="0"/>
    <pivotField axis="axisRow" showAll="0" defaultSubtotal="0">
      <items count="2">
        <item n="Type 1" x="0"/>
        <item n="Type 2" x="1"/>
      </items>
    </pivotField>
  </pivotFields>
  <rowFields count="2">
    <field x="2"/>
    <field x="0"/>
  </rowFields>
  <rowItems count="9">
    <i>
      <x/>
    </i>
    <i r="1">
      <x/>
    </i>
    <i r="1">
      <x v="2"/>
    </i>
    <i r="1">
      <x v="4"/>
    </i>
    <i>
      <x v="1"/>
    </i>
    <i r="1">
      <x v="1"/>
    </i>
    <i r="1">
      <x v="3"/>
    </i>
    <i r="1"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elai" fld="1" subtotal="count" baseField="0" baseItem="0"/>
    <dataField name="Moyenne de Delai" fld="1" subtotal="average" baseField="0" baseItem="0"/>
    <dataField name="Écartypep de Delai" fld="1" subtotal="stdDevp" baseField="0" baseItem="0"/>
  </dataFields>
  <formats count="25">
    <format dxfId="86">
      <pivotArea collapsedLevelsAreSubtotals="1" fieldPosition="0">
        <references count="2">
          <reference field="4294967294" count="2" selected="0">
            <x v="1"/>
            <x v="2"/>
          </reference>
          <reference field="0" count="1">
            <x v="1"/>
          </reference>
        </references>
      </pivotArea>
    </format>
    <format dxfId="85">
      <pivotArea field="0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84">
      <pivotArea type="all" dataOnly="0" outline="0" fieldPosition="0"/>
    </format>
    <format dxfId="83">
      <pivotArea collapsedLevelsAreSubtotals="1" fieldPosition="0">
        <references count="3">
          <reference field="4294967294" count="2" selected="0">
            <x v="1"/>
            <x v="2"/>
          </reference>
          <reference field="0" count="1">
            <x v="1"/>
          </reference>
          <reference field="2" count="1" selected="0">
            <x v="1"/>
          </reference>
        </references>
      </pivotArea>
    </format>
    <format dxfId="82">
      <pivotArea type="all" dataOnly="0" outline="0" fieldPosition="0"/>
    </format>
    <format dxfId="81">
      <pivotArea outline="0" collapsedLevelsAreSubtotals="1" fieldPosition="0"/>
    </format>
    <format dxfId="80">
      <pivotArea field="2" type="button" dataOnly="0" labelOnly="1" outline="0" axis="axisRow" fieldPosition="0"/>
    </format>
    <format dxfId="79">
      <pivotArea dataOnly="0" labelOnly="1" fieldPosition="0">
        <references count="1">
          <reference field="2" count="0"/>
        </references>
      </pivotArea>
    </format>
    <format dxfId="78">
      <pivotArea dataOnly="0" labelOnly="1" grandRow="1" outline="0" fieldPosition="0"/>
    </format>
    <format dxfId="77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7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5">
      <pivotArea type="all" dataOnly="0" outline="0" fieldPosition="0"/>
    </format>
    <format dxfId="74">
      <pivotArea outline="0" collapsedLevelsAreSubtotals="1" fieldPosition="0"/>
    </format>
    <format dxfId="73">
      <pivotArea field="2" type="button" dataOnly="0" labelOnly="1" outline="0" axis="axisRow" fieldPosition="0"/>
    </format>
    <format dxfId="72">
      <pivotArea dataOnly="0" labelOnly="1" fieldPosition="0">
        <references count="1">
          <reference field="2" count="0"/>
        </references>
      </pivotArea>
    </format>
    <format dxfId="71">
      <pivotArea dataOnly="0" labelOnly="1" grandRow="1" outline="0" fieldPosition="0"/>
    </format>
    <format dxfId="70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6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">
      <pivotArea type="all" dataOnly="0" outline="0" fieldPosition="0"/>
    </format>
    <format dxfId="67">
      <pivotArea outline="0" collapsedLevelsAreSubtotals="1" fieldPosition="0"/>
    </format>
    <format dxfId="66">
      <pivotArea field="2" type="button" dataOnly="0" labelOnly="1" outline="0" axis="axisRow" fieldPosition="0"/>
    </format>
    <format dxfId="65">
      <pivotArea dataOnly="0" labelOnly="1" fieldPosition="0">
        <references count="1">
          <reference field="2" count="0"/>
        </references>
      </pivotArea>
    </format>
    <format dxfId="64">
      <pivotArea dataOnly="0" labelOnly="1" grandRow="1" outline="0" fieldPosition="0"/>
    </format>
    <format dxfId="63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onnées tableau 2">
  <location ref="F33:I42" firstHeaderRow="0" firstDataRow="1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Row" showAll="0" defaultSubtotal="0">
      <items count="2">
        <item n="Type 1" x="0"/>
        <item n="Type 2" x="1"/>
      </items>
    </pivotField>
  </pivotFields>
  <rowFields count="2">
    <field x="2"/>
    <field x="0"/>
  </rowFields>
  <rowItems count="9">
    <i>
      <x/>
    </i>
    <i r="1">
      <x/>
    </i>
    <i r="1">
      <x v="2"/>
    </i>
    <i r="1">
      <x v="4"/>
    </i>
    <i>
      <x v="1"/>
    </i>
    <i r="1">
      <x v="1"/>
    </i>
    <i r="1">
      <x v="3"/>
    </i>
    <i r="1"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elai" fld="1" subtotal="count" baseField="0" baseItem="0"/>
    <dataField name="Moyenne de Delai" fld="1" subtotal="average" baseField="0" baseItem="0"/>
    <dataField name="Écartypep de Delai" fld="1" subtotal="stdDevp" baseField="0" baseItem="0"/>
  </dataFields>
  <formats count="23">
    <format dxfId="109">
      <pivotArea field="0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108">
      <pivotArea collapsedLevelsAreSubtotals="1" fieldPosition="0">
        <references count="3">
          <reference field="4294967294" count="2" selected="0">
            <x v="1"/>
            <x v="2"/>
          </reference>
          <reference field="0" count="1">
            <x v="0"/>
          </reference>
          <reference field="2" count="1" selected="0">
            <x v="0"/>
          </reference>
        </references>
      </pivotArea>
    </format>
    <format dxfId="107">
      <pivotArea type="all" dataOnly="0" outline="0" fieldPosition="0"/>
    </format>
    <format dxfId="106">
      <pivotArea outline="0" collapsedLevelsAreSubtotals="1" fieldPosition="0"/>
    </format>
    <format dxfId="105">
      <pivotArea field="2" type="button" dataOnly="0" labelOnly="1" outline="0" axis="axisRow" fieldPosition="0"/>
    </format>
    <format dxfId="104">
      <pivotArea dataOnly="0" labelOnly="1" fieldPosition="0">
        <references count="1">
          <reference field="2" count="0"/>
        </references>
      </pivotArea>
    </format>
    <format dxfId="103">
      <pivotArea dataOnly="0" labelOnly="1" grandRow="1" outline="0" fieldPosition="0"/>
    </format>
    <format dxfId="102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0">
      <pivotArea type="all" dataOnly="0" outline="0" fieldPosition="0"/>
    </format>
    <format dxfId="99">
      <pivotArea outline="0" collapsedLevelsAreSubtotals="1" fieldPosition="0"/>
    </format>
    <format dxfId="98">
      <pivotArea field="2" type="button" dataOnly="0" labelOnly="1" outline="0" axis="axisRow" fieldPosition="0"/>
    </format>
    <format dxfId="97">
      <pivotArea dataOnly="0" labelOnly="1" fieldPosition="0">
        <references count="1">
          <reference field="2" count="0"/>
        </references>
      </pivotArea>
    </format>
    <format dxfId="96">
      <pivotArea dataOnly="0" labelOnly="1" grandRow="1" outline="0" fieldPosition="0"/>
    </format>
    <format dxfId="95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9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3">
      <pivotArea type="all" dataOnly="0" outline="0" fieldPosition="0"/>
    </format>
    <format dxfId="92">
      <pivotArea outline="0" collapsedLevelsAreSubtotals="1" fieldPosition="0"/>
    </format>
    <format dxfId="91">
      <pivotArea field="2" type="button" dataOnly="0" labelOnly="1" outline="0" axis="axisRow" fieldPosition="0"/>
    </format>
    <format dxfId="90">
      <pivotArea dataOnly="0" labelOnly="1" fieldPosition="0">
        <references count="1">
          <reference field="2" count="0"/>
        </references>
      </pivotArea>
    </format>
    <format dxfId="89">
      <pivotArea dataOnly="0" labelOnly="1" grandRow="1" outline="0" fieldPosition="0"/>
    </format>
    <format dxfId="88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8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5:C15" totalsRowShown="0" headerRowDxfId="61" dataDxfId="60">
  <autoFilter ref="B5:C15"/>
  <tableColumns count="2">
    <tableColumn id="1" name="Type Element" dataDxfId="59"/>
    <tableColumn id="2" name="Delai" dataDxfId="5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1:C31" totalsRowShown="0" headerRowDxfId="57" dataDxfId="56">
  <autoFilter ref="B21:C31"/>
  <tableColumns count="2">
    <tableColumn id="1" name="Element" dataDxfId="55"/>
    <tableColumn id="2" name="Delai" dataDxfId="5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5:I17" totalsRowShown="0" headerRowDxfId="53" dataDxfId="52">
  <autoFilter ref="F15:I17"/>
  <tableColumns count="4">
    <tableColumn id="1" name="Element" dataDxfId="48"/>
    <tableColumn id="7" name="Effectif" dataDxfId="49">
      <calculatedColumnFormula>(COUNTIF(Tableau1[Type Element],G2)+COUNTIF(Tableau13[Element],G2)+COUNTIF(Tableau1[Type Element],H2)+COUNTIF(Tableau13[Element],H2)+COUNTIF(Tableau1[Type Element],I2)+COUNTIF(Tableau13[Element],I2)+COUNTIF(Tableau1[Type Element],J2)+COUNTIF(Tableau13[Element],J2))</calculatedColumnFormula>
    </tableColumn>
    <tableColumn id="2" name="Moyenne délai" dataDxfId="51">
      <calculatedColumnFormula>(SUMIF(Tableau1[Type Element],G2,Tableau1[Delai])+SUMIF(Tableau13[Element],G2,Tableau13[Delai])+SUMIF(Tableau1[Type Element],H2,Tableau1[Delai])+SUMIF(Tableau13[Element],H2,Tableau13[Delai])+SUMIF(Tableau1[Type Element],I2,Tableau1[Delai])+SUMIF(Tableau13[Element],I2,Tableau13[Delai])+SUMIF(Tableau1[Type Element],J2,Tableau1[Delai])+SUMIF(Tableau13[Element],J2,Tableau13[Delai]))/Tableau3[[#This Row],[Effectif]]</calculatedColumnFormula>
    </tableColumn>
    <tableColumn id="4" name="Ecart type délai" dataDxfId="5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topLeftCell="A4" workbookViewId="0">
      <selection activeCell="M29" sqref="M29"/>
    </sheetView>
  </sheetViews>
  <sheetFormatPr baseColWidth="10" defaultRowHeight="15" x14ac:dyDescent="0.25"/>
  <cols>
    <col min="1" max="1" width="13.28515625" style="2" customWidth="1"/>
    <col min="2" max="5" width="11.42578125" style="2"/>
    <col min="6" max="6" width="21" style="2" customWidth="1"/>
    <col min="7" max="7" width="16.140625" style="2" customWidth="1"/>
    <col min="8" max="8" width="17.42578125" style="2" customWidth="1"/>
    <col min="9" max="9" width="17.5703125" style="2" customWidth="1"/>
    <col min="10" max="10" width="15.42578125" style="2" customWidth="1"/>
    <col min="11" max="13" width="11.42578125" style="2"/>
    <col min="14" max="14" width="21" style="2" bestFit="1" customWidth="1"/>
    <col min="15" max="15" width="23.85546875" style="2" bestFit="1" customWidth="1"/>
    <col min="16" max="20" width="3" style="2" customWidth="1"/>
    <col min="21" max="21" width="12.5703125" style="2" bestFit="1" customWidth="1"/>
    <col min="22" max="16384" width="11.42578125" style="2"/>
  </cols>
  <sheetData>
    <row r="1" spans="1:10" x14ac:dyDescent="0.25">
      <c r="F1" s="42" t="s">
        <v>39</v>
      </c>
      <c r="G1" s="45" t="s">
        <v>40</v>
      </c>
      <c r="H1" s="46"/>
      <c r="I1" s="46"/>
      <c r="J1" s="47"/>
    </row>
    <row r="2" spans="1:10" x14ac:dyDescent="0.25">
      <c r="F2" s="43" t="s">
        <v>12</v>
      </c>
      <c r="G2" s="48" t="s">
        <v>10</v>
      </c>
      <c r="H2" s="32" t="s">
        <v>3</v>
      </c>
      <c r="I2" s="3" t="s">
        <v>5</v>
      </c>
      <c r="J2" s="49" t="s">
        <v>7</v>
      </c>
    </row>
    <row r="3" spans="1:10" ht="15.75" thickBot="1" x14ac:dyDescent="0.3">
      <c r="F3" s="44" t="s">
        <v>13</v>
      </c>
      <c r="G3" s="50" t="s">
        <v>11</v>
      </c>
      <c r="H3" s="51" t="s">
        <v>4</v>
      </c>
      <c r="I3" s="51" t="s">
        <v>6</v>
      </c>
      <c r="J3" s="52" t="s">
        <v>8</v>
      </c>
    </row>
    <row r="4" spans="1:10" x14ac:dyDescent="0.25">
      <c r="A4" s="35" t="s">
        <v>0</v>
      </c>
      <c r="B4" s="35"/>
      <c r="C4" s="35"/>
    </row>
    <row r="5" spans="1:10" x14ac:dyDescent="0.25">
      <c r="A5" s="2" t="s">
        <v>18</v>
      </c>
      <c r="B5" s="1" t="s">
        <v>17</v>
      </c>
      <c r="C5" s="1" t="s">
        <v>2</v>
      </c>
    </row>
    <row r="6" spans="1:10" ht="15.75" thickBot="1" x14ac:dyDescent="0.3">
      <c r="A6" s="2" t="s">
        <v>19</v>
      </c>
      <c r="B6" s="1" t="s">
        <v>10</v>
      </c>
      <c r="C6" s="1">
        <v>20</v>
      </c>
    </row>
    <row r="7" spans="1:10" x14ac:dyDescent="0.25">
      <c r="A7" s="2" t="s">
        <v>20</v>
      </c>
      <c r="B7" s="1" t="s">
        <v>11</v>
      </c>
      <c r="C7" s="1">
        <v>50</v>
      </c>
      <c r="G7" s="39" t="s">
        <v>31</v>
      </c>
      <c r="H7" s="40"/>
      <c r="I7" s="41"/>
    </row>
    <row r="8" spans="1:10" ht="15.75" thickBot="1" x14ac:dyDescent="0.3">
      <c r="A8" s="2" t="s">
        <v>21</v>
      </c>
      <c r="B8" s="1" t="s">
        <v>3</v>
      </c>
      <c r="C8" s="1">
        <v>22</v>
      </c>
      <c r="G8" s="21" t="s">
        <v>32</v>
      </c>
      <c r="H8" s="4" t="s">
        <v>29</v>
      </c>
      <c r="I8" s="22" t="s">
        <v>30</v>
      </c>
    </row>
    <row r="9" spans="1:10" x14ac:dyDescent="0.25">
      <c r="A9" s="2" t="s">
        <v>22</v>
      </c>
      <c r="B9" s="1" t="s">
        <v>4</v>
      </c>
      <c r="C9" s="1">
        <v>58</v>
      </c>
      <c r="F9" s="54" t="s">
        <v>12</v>
      </c>
      <c r="G9" s="23">
        <v>9</v>
      </c>
      <c r="H9" s="5">
        <f>(C6+C8+C10+C15+C22+C24+C26+C30+C31)/9</f>
        <v>24.222222222222221</v>
      </c>
      <c r="I9" s="24">
        <f>SQRT((((C6-$H$16)^2)+((C8-$H$16)^2)+((C10-$H$16)^2)+((C15-$H$16)^2)+((C22-$H$16)^2)+((C24-$H$16)^2)+((C26-$H$16)^2)+((C30-$H$16)^2)+((C31-$H$16)^2))/9)</f>
        <v>9.2829326996468549</v>
      </c>
    </row>
    <row r="10" spans="1:10" ht="15.75" thickBot="1" x14ac:dyDescent="0.3">
      <c r="A10" s="2" t="s">
        <v>23</v>
      </c>
      <c r="B10" s="1" t="s">
        <v>5</v>
      </c>
      <c r="C10" s="1">
        <v>26</v>
      </c>
      <c r="F10" s="55" t="s">
        <v>13</v>
      </c>
      <c r="G10" s="25">
        <v>11</v>
      </c>
      <c r="H10" s="31">
        <f>(C7+C9+C11+C12+C13+C14+C23+C25+C27+C28+C29)/11</f>
        <v>55.727272727272727</v>
      </c>
      <c r="I10" s="26">
        <f>SQRT((((C7-$H$17)^2)+((C9-$H$17)^2)+((C11-$H$17)^2)+((C12-$H$17)^2)+((C13-$H$17)^2)+((C14-$H$17)^2)+((C23-$H$17)^2)+((C25-$H$17)^2)+((C27-$H$17)^2)+((C28-$H$17)^2)+((C29-$H$17)^2))/11)</f>
        <v>15.457219020079606</v>
      </c>
    </row>
    <row r="11" spans="1:10" x14ac:dyDescent="0.25">
      <c r="A11" s="2" t="s">
        <v>24</v>
      </c>
      <c r="B11" s="1" t="s">
        <v>6</v>
      </c>
      <c r="C11" s="1">
        <v>49</v>
      </c>
    </row>
    <row r="12" spans="1:10" x14ac:dyDescent="0.25">
      <c r="A12" s="2" t="s">
        <v>25</v>
      </c>
      <c r="B12" s="1" t="s">
        <v>11</v>
      </c>
      <c r="C12" s="1">
        <v>55</v>
      </c>
    </row>
    <row r="13" spans="1:10" ht="15.75" thickBot="1" x14ac:dyDescent="0.3">
      <c r="A13" s="2" t="s">
        <v>26</v>
      </c>
      <c r="B13" s="1" t="s">
        <v>11</v>
      </c>
      <c r="C13" s="1">
        <v>47</v>
      </c>
    </row>
    <row r="14" spans="1:10" x14ac:dyDescent="0.25">
      <c r="A14" s="2" t="s">
        <v>27</v>
      </c>
      <c r="B14" s="1" t="s">
        <v>6</v>
      </c>
      <c r="C14" s="1">
        <v>60</v>
      </c>
      <c r="F14" s="36" t="s">
        <v>36</v>
      </c>
      <c r="G14" s="37"/>
      <c r="H14" s="37"/>
      <c r="I14" s="38"/>
    </row>
    <row r="15" spans="1:10" x14ac:dyDescent="0.25">
      <c r="A15" s="2" t="s">
        <v>28</v>
      </c>
      <c r="B15" s="1" t="s">
        <v>3</v>
      </c>
      <c r="C15" s="1">
        <v>15</v>
      </c>
      <c r="F15" s="6" t="s">
        <v>1</v>
      </c>
      <c r="G15" s="7" t="s">
        <v>32</v>
      </c>
      <c r="H15" s="8" t="s">
        <v>14</v>
      </c>
      <c r="I15" s="9" t="s">
        <v>15</v>
      </c>
    </row>
    <row r="16" spans="1:10" x14ac:dyDescent="0.25">
      <c r="F16" s="56" t="s">
        <v>12</v>
      </c>
      <c r="G16" s="7">
        <f>(COUNTIF(Tableau1[Type Element],G2)+COUNTIF(Tableau13[Element],G2)+COUNTIF(Tableau1[Type Element],H2)+COUNTIF(Tableau13[Element],H2)+COUNTIF(Tableau1[Type Element],I2)+COUNTIF(Tableau13[Element],I2)+COUNTIF(Tableau1[Type Element],J2)+COUNTIF(Tableau13[Element],J2))</f>
        <v>9</v>
      </c>
      <c r="H16" s="10">
        <f>(SUMIF(Tableau1[Type Element],G2,Tableau1[Delai])+SUMIF(Tableau13[Element],G2,Tableau13[Delai])+SUMIF(Tableau1[Type Element],H2,Tableau1[Delai])+SUMIF(Tableau13[Element],H2,Tableau13[Delai])+SUMIF(Tableau1[Type Element],I2,Tableau1[Delai])+SUMIF(Tableau13[Element],I2,Tableau13[Delai])+SUMIF(Tableau1[Type Element],J2,Tableau1[Delai])+SUMIF(Tableau13[Element],J2,Tableau13[Delai]))/Tableau3[[#This Row],[Effectif]]</f>
        <v>24.222222222222221</v>
      </c>
      <c r="I16" s="9" t="s">
        <v>38</v>
      </c>
    </row>
    <row r="17" spans="1:16" ht="15.75" thickBot="1" x14ac:dyDescent="0.3">
      <c r="F17" s="57" t="s">
        <v>13</v>
      </c>
      <c r="G17" s="11">
        <f>(COUNTIF(Tableau1[Type Element],G3)+COUNTIF(Tableau13[Element],G3)+COUNTIF(Tableau1[Type Element],H3)+COUNTIF(Tableau13[Element],H3)+COUNTIF(Tableau1[Type Element],I3)+COUNTIF(Tableau13[Element],I3)+COUNTIF(Tableau1[Type Element],J3)+COUNTIF(Tableau13[Element],J3))</f>
        <v>11</v>
      </c>
      <c r="H17" s="27">
        <f>(SUMIF(Tableau1[Type Element],G3,Tableau1[Delai])+SUMIF(Tableau13[Element],G3,Tableau13[Delai])+SUMIF(Tableau1[Type Element],H3,Tableau1[Delai])+SUMIF(Tableau13[Element],H3,Tableau13[Delai])+SUMIF(Tableau1[Type Element],I3,Tableau1[Delai])+SUMIF(Tableau13[Element],I3,Tableau13[Delai])+SUMIF(Tableau1[Type Element],J3,Tableau1[Delai])+SUMIF(Tableau13[Element],J3,Tableau13[Delai]))/Tableau3[[#This Row],[Effectif]]</f>
        <v>55.727272727272727</v>
      </c>
      <c r="I17" s="28" t="s">
        <v>38</v>
      </c>
      <c r="M17"/>
      <c r="N17"/>
      <c r="O17"/>
    </row>
    <row r="18" spans="1:16" x14ac:dyDescent="0.25">
      <c r="N18"/>
      <c r="O18"/>
      <c r="P18"/>
    </row>
    <row r="19" spans="1:16" x14ac:dyDescent="0.25">
      <c r="N19"/>
      <c r="O19"/>
      <c r="P19"/>
    </row>
    <row r="20" spans="1:16" ht="15.75" thickBot="1" x14ac:dyDescent="0.3">
      <c r="A20" s="35" t="s">
        <v>9</v>
      </c>
      <c r="B20" s="35"/>
      <c r="C20" s="35"/>
      <c r="N20"/>
      <c r="O20"/>
      <c r="P20"/>
    </row>
    <row r="21" spans="1:16" x14ac:dyDescent="0.25">
      <c r="B21" s="1" t="s">
        <v>1</v>
      </c>
      <c r="C21" s="1" t="s">
        <v>2</v>
      </c>
      <c r="F21" s="36" t="s">
        <v>37</v>
      </c>
      <c r="G21" s="37"/>
      <c r="H21" s="37"/>
      <c r="I21" s="38"/>
      <c r="N21"/>
      <c r="O21"/>
      <c r="P21"/>
    </row>
    <row r="22" spans="1:16" x14ac:dyDescent="0.25">
      <c r="A22" s="2" t="s">
        <v>19</v>
      </c>
      <c r="B22" s="1" t="s">
        <v>3</v>
      </c>
      <c r="C22" s="1">
        <v>20</v>
      </c>
      <c r="F22" s="12" t="s">
        <v>41</v>
      </c>
      <c r="G22" s="13" t="s">
        <v>35</v>
      </c>
      <c r="H22" s="13" t="s">
        <v>33</v>
      </c>
      <c r="I22" s="14" t="s">
        <v>34</v>
      </c>
      <c r="N22"/>
      <c r="O22"/>
      <c r="P22"/>
    </row>
    <row r="23" spans="1:16" x14ac:dyDescent="0.25">
      <c r="A23" s="2" t="s">
        <v>20</v>
      </c>
      <c r="B23" s="1" t="s">
        <v>4</v>
      </c>
      <c r="C23" s="1">
        <v>50</v>
      </c>
      <c r="F23" s="15" t="s">
        <v>12</v>
      </c>
      <c r="G23" s="16"/>
      <c r="H23" s="16"/>
      <c r="I23" s="17"/>
      <c r="J23" s="53" t="s">
        <v>43</v>
      </c>
      <c r="K23"/>
      <c r="L23"/>
      <c r="M23"/>
      <c r="N23"/>
      <c r="O23"/>
      <c r="P23"/>
    </row>
    <row r="24" spans="1:16" x14ac:dyDescent="0.25">
      <c r="A24" s="2" t="s">
        <v>21</v>
      </c>
      <c r="B24" s="1" t="s">
        <v>5</v>
      </c>
      <c r="C24" s="1">
        <v>22</v>
      </c>
      <c r="F24" s="18" t="s">
        <v>10</v>
      </c>
      <c r="G24" s="16">
        <v>1</v>
      </c>
      <c r="H24" s="16">
        <v>20</v>
      </c>
      <c r="I24" s="17">
        <v>0</v>
      </c>
      <c r="J24"/>
      <c r="K24"/>
      <c r="L24"/>
      <c r="M24"/>
      <c r="N24"/>
      <c r="O24"/>
      <c r="P24"/>
    </row>
    <row r="25" spans="1:16" x14ac:dyDescent="0.25">
      <c r="A25" s="2" t="s">
        <v>22</v>
      </c>
      <c r="B25" s="1" t="s">
        <v>6</v>
      </c>
      <c r="C25" s="1">
        <v>58</v>
      </c>
      <c r="F25" s="18" t="s">
        <v>3</v>
      </c>
      <c r="G25" s="16">
        <v>2</v>
      </c>
      <c r="H25" s="16">
        <v>18.5</v>
      </c>
      <c r="I25" s="17">
        <v>3.5</v>
      </c>
      <c r="J25"/>
      <c r="K25"/>
      <c r="L25"/>
      <c r="M25"/>
      <c r="N25"/>
      <c r="O25"/>
      <c r="P25"/>
    </row>
    <row r="26" spans="1:16" x14ac:dyDescent="0.25">
      <c r="A26" s="2" t="s">
        <v>23</v>
      </c>
      <c r="B26" s="1" t="s">
        <v>7</v>
      </c>
      <c r="C26" s="1">
        <v>49</v>
      </c>
      <c r="F26" s="18" t="s">
        <v>5</v>
      </c>
      <c r="G26" s="16">
        <v>1</v>
      </c>
      <c r="H26" s="16">
        <v>26</v>
      </c>
      <c r="I26" s="17">
        <v>0</v>
      </c>
      <c r="J26"/>
      <c r="K26"/>
      <c r="L26"/>
      <c r="M26"/>
    </row>
    <row r="27" spans="1:16" x14ac:dyDescent="0.25">
      <c r="A27" s="2" t="s">
        <v>24</v>
      </c>
      <c r="B27" s="1" t="s">
        <v>8</v>
      </c>
      <c r="C27" s="1">
        <v>101</v>
      </c>
      <c r="F27" s="15" t="s">
        <v>13</v>
      </c>
      <c r="G27" s="16"/>
      <c r="H27" s="16"/>
      <c r="I27" s="17"/>
      <c r="J27"/>
      <c r="K27"/>
      <c r="L27"/>
      <c r="M27"/>
    </row>
    <row r="28" spans="1:16" x14ac:dyDescent="0.25">
      <c r="A28" s="2" t="s">
        <v>25</v>
      </c>
      <c r="B28" s="1" t="s">
        <v>8</v>
      </c>
      <c r="C28" s="1">
        <v>45</v>
      </c>
      <c r="F28" s="18" t="s">
        <v>11</v>
      </c>
      <c r="G28" s="16">
        <v>3</v>
      </c>
      <c r="H28" s="19">
        <v>50.666666666666664</v>
      </c>
      <c r="I28" s="33">
        <v>3.2998316455372216</v>
      </c>
      <c r="J28"/>
      <c r="K28"/>
      <c r="L28"/>
      <c r="M28"/>
    </row>
    <row r="29" spans="1:16" x14ac:dyDescent="0.25">
      <c r="A29" s="2" t="s">
        <v>26</v>
      </c>
      <c r="B29" s="1" t="s">
        <v>6</v>
      </c>
      <c r="C29" s="1">
        <v>40</v>
      </c>
      <c r="F29" s="18" t="s">
        <v>4</v>
      </c>
      <c r="G29" s="16">
        <v>1</v>
      </c>
      <c r="H29" s="16">
        <v>58</v>
      </c>
      <c r="I29" s="17">
        <v>0</v>
      </c>
      <c r="J29"/>
      <c r="K29"/>
      <c r="L29"/>
      <c r="M29"/>
    </row>
    <row r="30" spans="1:16" x14ac:dyDescent="0.25">
      <c r="A30" s="2" t="s">
        <v>27</v>
      </c>
      <c r="B30" s="1" t="s">
        <v>3</v>
      </c>
      <c r="C30" s="1">
        <v>19</v>
      </c>
      <c r="F30" s="18" t="s">
        <v>6</v>
      </c>
      <c r="G30" s="16">
        <v>2</v>
      </c>
      <c r="H30" s="16">
        <v>54.5</v>
      </c>
      <c r="I30" s="17">
        <v>5.5</v>
      </c>
      <c r="J30"/>
      <c r="K30"/>
      <c r="L30"/>
      <c r="M30"/>
    </row>
    <row r="31" spans="1:16" x14ac:dyDescent="0.25">
      <c r="A31" s="2" t="s">
        <v>28</v>
      </c>
      <c r="B31" s="1" t="s">
        <v>3</v>
      </c>
      <c r="C31" s="1">
        <v>25</v>
      </c>
      <c r="F31" s="15" t="s">
        <v>16</v>
      </c>
      <c r="G31" s="16">
        <v>10</v>
      </c>
      <c r="H31" s="16">
        <v>40.200000000000003</v>
      </c>
      <c r="I31" s="33">
        <v>16.503332996701001</v>
      </c>
      <c r="J31"/>
      <c r="K31"/>
      <c r="L31"/>
      <c r="M31"/>
    </row>
    <row r="32" spans="1:16" x14ac:dyDescent="0.25">
      <c r="F32" s="20"/>
      <c r="G32" s="13"/>
      <c r="H32" s="13"/>
      <c r="I32" s="14"/>
      <c r="J32" s="58" t="s">
        <v>44</v>
      </c>
    </row>
    <row r="33" spans="6:9" x14ac:dyDescent="0.25">
      <c r="F33" s="12" t="s">
        <v>42</v>
      </c>
      <c r="G33" s="13" t="s">
        <v>35</v>
      </c>
      <c r="H33" s="13" t="s">
        <v>33</v>
      </c>
      <c r="I33" s="14" t="s">
        <v>34</v>
      </c>
    </row>
    <row r="34" spans="6:9" x14ac:dyDescent="0.25">
      <c r="F34" s="15" t="s">
        <v>12</v>
      </c>
      <c r="G34" s="16"/>
      <c r="H34" s="16"/>
      <c r="I34" s="17"/>
    </row>
    <row r="35" spans="6:9" x14ac:dyDescent="0.25">
      <c r="F35" s="18" t="s">
        <v>3</v>
      </c>
      <c r="G35" s="16">
        <v>3</v>
      </c>
      <c r="H35" s="19">
        <v>21.333333333333332</v>
      </c>
      <c r="I35" s="33">
        <v>2.6246692913372702</v>
      </c>
    </row>
    <row r="36" spans="6:9" x14ac:dyDescent="0.25">
      <c r="F36" s="18" t="s">
        <v>5</v>
      </c>
      <c r="G36" s="16">
        <v>1</v>
      </c>
      <c r="H36" s="16">
        <v>22</v>
      </c>
      <c r="I36" s="17">
        <v>0</v>
      </c>
    </row>
    <row r="37" spans="6:9" x14ac:dyDescent="0.25">
      <c r="F37" s="18" t="s">
        <v>7</v>
      </c>
      <c r="G37" s="16">
        <v>1</v>
      </c>
      <c r="H37" s="16">
        <v>49</v>
      </c>
      <c r="I37" s="17">
        <v>0</v>
      </c>
    </row>
    <row r="38" spans="6:9" x14ac:dyDescent="0.25">
      <c r="F38" s="15" t="s">
        <v>13</v>
      </c>
      <c r="G38" s="16"/>
      <c r="H38" s="16"/>
      <c r="I38" s="17"/>
    </row>
    <row r="39" spans="6:9" x14ac:dyDescent="0.25">
      <c r="F39" s="18" t="s">
        <v>4</v>
      </c>
      <c r="G39" s="16">
        <v>1</v>
      </c>
      <c r="H39" s="16">
        <v>50</v>
      </c>
      <c r="I39" s="17">
        <v>0</v>
      </c>
    </row>
    <row r="40" spans="6:9" x14ac:dyDescent="0.25">
      <c r="F40" s="18" t="s">
        <v>6</v>
      </c>
      <c r="G40" s="16">
        <v>2</v>
      </c>
      <c r="H40" s="16">
        <v>49</v>
      </c>
      <c r="I40" s="17">
        <v>9</v>
      </c>
    </row>
    <row r="41" spans="6:9" x14ac:dyDescent="0.25">
      <c r="F41" s="18" t="s">
        <v>8</v>
      </c>
      <c r="G41" s="16">
        <v>2</v>
      </c>
      <c r="H41" s="16">
        <v>73</v>
      </c>
      <c r="I41" s="17">
        <v>28</v>
      </c>
    </row>
    <row r="42" spans="6:9" ht="15.75" thickBot="1" x14ac:dyDescent="0.3">
      <c r="F42" s="29" t="s">
        <v>16</v>
      </c>
      <c r="G42" s="30">
        <v>10</v>
      </c>
      <c r="H42" s="30">
        <v>42.9</v>
      </c>
      <c r="I42" s="34">
        <v>23.573077864377407</v>
      </c>
    </row>
    <row r="43" spans="6:9" x14ac:dyDescent="0.25">
      <c r="F43"/>
      <c r="G43"/>
      <c r="H43"/>
      <c r="I43"/>
    </row>
  </sheetData>
  <mergeCells count="6">
    <mergeCell ref="G1:J1"/>
    <mergeCell ref="A4:C4"/>
    <mergeCell ref="A20:C20"/>
    <mergeCell ref="F21:I21"/>
    <mergeCell ref="F14:I14"/>
    <mergeCell ref="G7:I7"/>
  </mergeCells>
  <pageMargins left="0.7" right="0.7" top="0.75" bottom="0.75" header="0.3" footer="0.3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AKATAL, Mohamed (CAPGEMINI DEMS)</dc:creator>
  <cp:lastModifiedBy>AKATAL, Mohamed (CAPGEMINI DEMS)</cp:lastModifiedBy>
  <dcterms:created xsi:type="dcterms:W3CDTF">2023-03-30T11:34:42Z</dcterms:created>
  <dcterms:modified xsi:type="dcterms:W3CDTF">2023-03-31T06:34:13Z</dcterms:modified>
</cp:coreProperties>
</file>