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camille.poulet\2025 SM\PERIODE 1\Outils de pilotage\éva diag\"/>
    </mc:Choice>
  </mc:AlternateContent>
  <xr:revisionPtr revIDLastSave="0" documentId="13_ncr:1_{4182C567-938E-4A53-A39B-C0FEB06F59DD}" xr6:coauthVersionLast="47" xr6:coauthVersionMax="47" xr10:uidLastSave="{00000000-0000-0000-0000-000000000000}"/>
  <bookViews>
    <workbookView xWindow="-108" yWindow="-108" windowWidth="23256" windowHeight="13176" tabRatio="719" activeTab="7" xr2:uid="{00000000-000D-0000-FFFF-FFFF00000000}"/>
  </bookViews>
  <sheets>
    <sheet name="Liste des Elèves" sheetId="1" r:id="rId1"/>
    <sheet name="Tableau" sheetId="2" r:id="rId2"/>
    <sheet name="Livret" sheetId="3" r:id="rId3"/>
    <sheet name="Classe" sheetId="6" r:id="rId4"/>
    <sheet name="Le langage groupes" sheetId="8" r:id="rId5"/>
    <sheet name="Les nombres groupes" sheetId="9" r:id="rId6"/>
    <sheet name="Compréhension La cigale" sheetId="10" r:id="rId7"/>
    <sheet name="Groupes compréhension" sheetId="11" r:id="rId8"/>
  </sheets>
  <externalReferences>
    <externalReference r:id="rId9"/>
  </externalReferences>
  <definedNames>
    <definedName name="__NOM2">'[1]Liste des élèves'!$A$2:$A$36</definedName>
    <definedName name="_NOM2">'[1]Liste des élèves'!$A$2:$A$36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6" i="10" l="1"/>
  <c r="A6" i="10"/>
  <c r="A7" i="10"/>
  <c r="A8" i="10"/>
  <c r="A9" i="10"/>
  <c r="A10" i="10"/>
  <c r="A11" i="10"/>
  <c r="A12" i="10"/>
  <c r="A13" i="10"/>
  <c r="A14" i="10"/>
  <c r="A15" i="10"/>
  <c r="A17" i="10"/>
  <c r="A18" i="10"/>
  <c r="A19" i="10"/>
  <c r="A20" i="10"/>
  <c r="A21" i="10"/>
  <c r="A22" i="10"/>
  <c r="A23" i="10"/>
  <c r="A5" i="10"/>
  <c r="T6" i="10"/>
  <c r="T7" i="10"/>
  <c r="T8" i="10"/>
  <c r="T9" i="10"/>
  <c r="T10" i="10"/>
  <c r="T11" i="10"/>
  <c r="T12" i="10"/>
  <c r="T13" i="10"/>
  <c r="T14" i="10"/>
  <c r="T15" i="10"/>
  <c r="T16" i="10"/>
  <c r="T17" i="10"/>
  <c r="T18" i="10"/>
  <c r="T19" i="10"/>
  <c r="T20" i="10"/>
  <c r="T21" i="10"/>
  <c r="T22" i="10"/>
  <c r="T23" i="10"/>
  <c r="T5" i="10"/>
  <c r="L5" i="10"/>
  <c r="L6" i="10"/>
  <c r="L7" i="10"/>
  <c r="L8" i="10"/>
  <c r="L9" i="10"/>
  <c r="L10" i="10"/>
  <c r="L11" i="10"/>
  <c r="L12" i="10"/>
  <c r="L13" i="10"/>
  <c r="L14" i="10"/>
  <c r="L16" i="10"/>
  <c r="L17" i="10"/>
  <c r="L18" i="10"/>
  <c r="W18" i="10" s="1"/>
  <c r="X18" i="10" s="1"/>
  <c r="L19" i="10"/>
  <c r="L20" i="10"/>
  <c r="L21" i="10"/>
  <c r="L22" i="10"/>
  <c r="L23" i="10"/>
  <c r="L15" i="10"/>
  <c r="E16" i="6"/>
  <c r="A16" i="6"/>
  <c r="A26" i="3"/>
  <c r="AE10" i="2"/>
  <c r="AG14" i="2"/>
  <c r="AG15" i="2"/>
  <c r="D15" i="6" s="1"/>
  <c r="AG16" i="2"/>
  <c r="D16" i="6" s="1"/>
  <c r="AG17" i="2"/>
  <c r="D17" i="6" s="1"/>
  <c r="AF14" i="2"/>
  <c r="AF15" i="2"/>
  <c r="C15" i="6" s="1"/>
  <c r="AF16" i="2"/>
  <c r="C16" i="6" s="1"/>
  <c r="AF17" i="2"/>
  <c r="C17" i="6" s="1"/>
  <c r="AE14" i="2"/>
  <c r="AE15" i="2"/>
  <c r="B15" i="6" s="1"/>
  <c r="AE16" i="2"/>
  <c r="B16" i="6" s="1"/>
  <c r="AE17" i="2"/>
  <c r="B17" i="6" s="1"/>
  <c r="AG13" i="2"/>
  <c r="AG10" i="2"/>
  <c r="AG9" i="2"/>
  <c r="AG5" i="2"/>
  <c r="AG6" i="2"/>
  <c r="AG7" i="2"/>
  <c r="AG4" i="2"/>
  <c r="AF13" i="2"/>
  <c r="AF10" i="2"/>
  <c r="AF9" i="2"/>
  <c r="AF5" i="2"/>
  <c r="AF6" i="2"/>
  <c r="AF7" i="2"/>
  <c r="AF4" i="2"/>
  <c r="AE13" i="2"/>
  <c r="AE9" i="2"/>
  <c r="AE5" i="2"/>
  <c r="AE6" i="2"/>
  <c r="AE7" i="2"/>
  <c r="AE4" i="2"/>
  <c r="E17" i="6"/>
  <c r="E15" i="6"/>
  <c r="E9" i="6"/>
  <c r="A14" i="6"/>
  <c r="A15" i="6"/>
  <c r="A17" i="6"/>
  <c r="A13" i="6"/>
  <c r="A10" i="6"/>
  <c r="A9" i="6"/>
  <c r="A5" i="6"/>
  <c r="A6" i="6"/>
  <c r="A7" i="6"/>
  <c r="A4" i="6"/>
  <c r="A25" i="3"/>
  <c r="A27" i="3"/>
  <c r="W15" i="10" l="1"/>
  <c r="X15" i="10" s="1"/>
  <c r="W16" i="10"/>
  <c r="X16" i="10" s="1"/>
  <c r="W17" i="10"/>
  <c r="X17" i="10" s="1"/>
  <c r="W14" i="10"/>
  <c r="X14" i="10" s="1"/>
  <c r="W20" i="10"/>
  <c r="X20" i="10" s="1"/>
  <c r="W19" i="10"/>
  <c r="X19" i="10" s="1"/>
  <c r="W23" i="10"/>
  <c r="X23" i="10" s="1"/>
  <c r="W22" i="10"/>
  <c r="X22" i="10" s="1"/>
  <c r="W21" i="10"/>
  <c r="X21" i="10" s="1"/>
  <c r="W13" i="10"/>
  <c r="X13" i="10" s="1"/>
  <c r="W12" i="10"/>
  <c r="X12" i="10" s="1"/>
  <c r="W11" i="10"/>
  <c r="X11" i="10" s="1"/>
  <c r="W10" i="10"/>
  <c r="X10" i="10" s="1"/>
  <c r="W9" i="10"/>
  <c r="X9" i="10" s="1"/>
  <c r="W8" i="10"/>
  <c r="X8" i="10" s="1"/>
  <c r="W7" i="10"/>
  <c r="X7" i="10" s="1"/>
  <c r="W6" i="10"/>
  <c r="X6" i="10" s="1"/>
  <c r="W5" i="10"/>
  <c r="X5" i="10" s="1"/>
  <c r="A18" i="3"/>
  <c r="C10" i="6"/>
  <c r="C14" i="6"/>
  <c r="D13" i="6"/>
  <c r="B7" i="6"/>
  <c r="D6" i="6"/>
  <c r="B4" i="6"/>
  <c r="B1" i="2" a="1"/>
  <c r="AD1" i="2" s="1"/>
  <c r="A21" i="3"/>
  <c r="A22" i="3"/>
  <c r="A23" i="3"/>
  <c r="A24" i="3"/>
  <c r="A20" i="3"/>
  <c r="A19" i="3"/>
  <c r="G1" i="2" l="1"/>
  <c r="L1" i="2"/>
  <c r="Q1" i="2"/>
  <c r="W1" i="2"/>
  <c r="AB1" i="2"/>
  <c r="B1" i="2"/>
  <c r="E1" i="2"/>
  <c r="K1" i="2"/>
  <c r="P1" i="2"/>
  <c r="U1" i="2"/>
  <c r="AA1" i="2"/>
  <c r="C1" i="2"/>
  <c r="H1" i="2"/>
  <c r="M1" i="2"/>
  <c r="S1" i="2"/>
  <c r="X1" i="2"/>
  <c r="AC1" i="2"/>
  <c r="D1" i="2"/>
  <c r="I1" i="2"/>
  <c r="O1" i="2"/>
  <c r="T1" i="2"/>
  <c r="Y1" i="2"/>
  <c r="B6" i="6"/>
  <c r="E6" i="6"/>
  <c r="E14" i="6"/>
  <c r="E13" i="6"/>
  <c r="E7" i="6"/>
  <c r="B5" i="6"/>
  <c r="E5" i="6"/>
  <c r="E4" i="6"/>
  <c r="E10" i="6"/>
  <c r="D4" i="6"/>
  <c r="B13" i="6"/>
  <c r="C13" i="6"/>
  <c r="D14" i="6"/>
  <c r="B14" i="6"/>
  <c r="B10" i="6"/>
  <c r="D9" i="6"/>
  <c r="D10" i="6"/>
  <c r="B9" i="6"/>
  <c r="C9" i="6"/>
  <c r="C4" i="6"/>
  <c r="C5" i="6"/>
  <c r="C6" i="6"/>
  <c r="D5" i="6"/>
  <c r="D7" i="6"/>
  <c r="C7" i="6"/>
  <c r="F1" i="2"/>
  <c r="J1" i="2"/>
  <c r="N1" i="2"/>
  <c r="R1" i="2"/>
  <c r="V1" i="2"/>
  <c r="Z1" i="2"/>
  <c r="B26" i="3" l="1"/>
  <c r="B14" i="3"/>
  <c r="B19" i="3"/>
  <c r="B27" i="3"/>
  <c r="B24" i="3"/>
  <c r="B23" i="3"/>
  <c r="B25" i="3"/>
  <c r="B20" i="3"/>
  <c r="B17" i="3"/>
  <c r="B16" i="3"/>
  <c r="B15" i="3"/>
  <c r="A13" i="3"/>
  <c r="A14" i="3"/>
  <c r="A15" i="3"/>
  <c r="A16" i="3"/>
  <c r="A17" i="3"/>
  <c r="A12" i="3"/>
  <c r="B21" i="3" l="1"/>
</calcChain>
</file>

<file path=xl/sharedStrings.xml><?xml version="1.0" encoding="utf-8"?>
<sst xmlns="http://schemas.openxmlformats.org/spreadsheetml/2006/main" count="409" uniqueCount="103">
  <si>
    <t>Prénom et nom</t>
  </si>
  <si>
    <t>Nom Prénom</t>
  </si>
  <si>
    <t>% de A par compétence</t>
  </si>
  <si>
    <t>nombre d'élèves évalués</t>
  </si>
  <si>
    <t>***</t>
  </si>
  <si>
    <t>Cycle des apprentissages premiers (SP - SM - SG) - Cycle 1</t>
  </si>
  <si>
    <t>Domaines d'activités</t>
  </si>
  <si>
    <t>Nom de l'enseignante : Mme POULET Camille</t>
  </si>
  <si>
    <t>MOBILISER LE LANGAGE DANS TOUTES LES DIMENSIONS</t>
  </si>
  <si>
    <t>ORAL</t>
  </si>
  <si>
    <t>ECRIT</t>
  </si>
  <si>
    <t>CONSTRUIRE LES PREMIERS OUTILS POUR STRUCTURER SA PENSEE</t>
  </si>
  <si>
    <t>Découvrir les nombres et leurs utilisations</t>
  </si>
  <si>
    <t>Item 2 / Entrer en relation avec autrui par la médiation du langage / Prendre la parole dans diverses situations</t>
  </si>
  <si>
    <r>
      <t>Item 3 / Comprendre, acquérir et utiliser un vocabulaire pertinent : le lexique de l’école (niveaux 1 &amp; 2)</t>
    </r>
    <r>
      <rPr>
        <sz val="11"/>
        <color theme="1"/>
        <rFont val="Calibri"/>
        <family val="2"/>
        <scheme val="minor"/>
      </rPr>
      <t xml:space="preserve"> </t>
    </r>
  </si>
  <si>
    <t>item 1 / Comprendre une histoire simple et répondre à des questions portant sur les actions (Le monstre du tableau de Méli Marlo)</t>
  </si>
  <si>
    <t>Item 4 / Décrire, questionner, expliquer en situation de jeu / Utiliser le langage pour jouer ensemble (Gloups au coin dinette)</t>
  </si>
  <si>
    <t>Item 5 / Reconnaître son prénom  en capitales d’imprimerie</t>
  </si>
  <si>
    <t>Item 6 / Reconnaître l’initiale de son prénom  en capitale d’imprimerie</t>
  </si>
  <si>
    <r>
      <t>Item 7/ Reconnaître globalement les quantités de 1 à 3</t>
    </r>
    <r>
      <rPr>
        <sz val="11"/>
        <color theme="1"/>
        <rFont val="Calibri"/>
        <family val="2"/>
        <scheme val="minor"/>
      </rPr>
      <t xml:space="preserve"> </t>
    </r>
  </si>
  <si>
    <r>
      <t>Item 8/ Dire la suite des nombres de 1 à 5.</t>
    </r>
    <r>
      <rPr>
        <sz val="11"/>
        <color theme="1"/>
        <rFont val="Calibri"/>
        <family val="2"/>
        <scheme val="minor"/>
      </rPr>
      <t xml:space="preserve"> </t>
    </r>
  </si>
  <si>
    <t>Item 9/ Réaliser des collections jusqu'à 3 éléments</t>
  </si>
  <si>
    <r>
      <t xml:space="preserve">Ecole </t>
    </r>
    <r>
      <rPr>
        <sz val="10"/>
        <rFont val="Century Gothic"/>
        <family val="2"/>
      </rPr>
      <t xml:space="preserve">: Les Pensées         </t>
    </r>
    <r>
      <rPr>
        <b/>
        <sz val="10"/>
        <rFont val="Century Gothic"/>
        <family val="2"/>
      </rPr>
      <t xml:space="preserve">  </t>
    </r>
    <r>
      <rPr>
        <b/>
        <sz val="10"/>
        <color indexed="10"/>
        <rFont val="Century Gothic"/>
        <family val="2"/>
      </rPr>
      <t xml:space="preserve"> </t>
    </r>
    <r>
      <rPr>
        <sz val="10"/>
        <rFont val="Century Gothic"/>
        <family val="2"/>
      </rPr>
      <t xml:space="preserve">      </t>
    </r>
    <r>
      <rPr>
        <b/>
        <sz val="10"/>
        <rFont val="Century Gothic"/>
        <family val="2"/>
      </rPr>
      <t>Classe</t>
    </r>
    <r>
      <rPr>
        <sz val="10"/>
        <rFont val="Century Gothic"/>
        <family val="2"/>
      </rPr>
      <t xml:space="preserve"> :</t>
    </r>
    <r>
      <rPr>
        <sz val="10"/>
        <color indexed="10"/>
        <rFont val="Century Gothic"/>
        <family val="2"/>
      </rPr>
      <t xml:space="preserve"> </t>
    </r>
    <r>
      <rPr>
        <sz val="10"/>
        <rFont val="Century Gothic"/>
        <family val="2"/>
      </rPr>
      <t xml:space="preserve">Section des Moyens      </t>
    </r>
  </si>
  <si>
    <t>Evaluation A, EA, NA</t>
  </si>
  <si>
    <t>% de EA par compétence</t>
  </si>
  <si>
    <t>% de NA par compétence</t>
  </si>
  <si>
    <t>Acquis</t>
  </si>
  <si>
    <t>En cours d'acquisition</t>
  </si>
  <si>
    <t>Non acquis</t>
  </si>
  <si>
    <t>CODE</t>
  </si>
  <si>
    <r>
      <t>Item 11/ Associer les différentes représentations des nombres de 1 à 3 (collections figuratives, monstrations, constellations)</t>
    </r>
    <r>
      <rPr>
        <sz val="11"/>
        <color theme="1"/>
        <rFont val="Calibri"/>
        <family val="2"/>
        <scheme val="minor"/>
      </rPr>
      <t xml:space="preserve"> </t>
    </r>
  </si>
  <si>
    <t>Item 10/ Utiliser le dernier mot nombre cité pour exprimer la quantité de la collection jusqu’à 5 (mémoire de quantité)</t>
  </si>
  <si>
    <t>EVALUATIONS diagnostique de rentrée SM</t>
  </si>
  <si>
    <t>Principe alphabétique</t>
  </si>
  <si>
    <t>GROUPE 2</t>
  </si>
  <si>
    <t>GROUPE 3</t>
  </si>
  <si>
    <t>Communication et langage en production</t>
  </si>
  <si>
    <t>GROUPE1</t>
  </si>
  <si>
    <t>Vocabulaire</t>
  </si>
  <si>
    <t>item 1</t>
  </si>
  <si>
    <t>item 3</t>
  </si>
  <si>
    <t>items 2 et 4</t>
  </si>
  <si>
    <t>GROUPE2</t>
  </si>
  <si>
    <t>GROUPE3</t>
  </si>
  <si>
    <t>Compréhension de textes entendus</t>
  </si>
  <si>
    <t>items 5 et 6</t>
  </si>
  <si>
    <t>items7 et 8</t>
  </si>
  <si>
    <t>items 9, 10 et 11</t>
  </si>
  <si>
    <t>Connaître les nombres</t>
  </si>
  <si>
    <t>Utiliser les nombres</t>
  </si>
  <si>
    <t>GROUPE 1</t>
  </si>
  <si>
    <t>Hugo</t>
  </si>
  <si>
    <t>Naël</t>
  </si>
  <si>
    <t>Emmanuel</t>
  </si>
  <si>
    <t>Lucie</t>
  </si>
  <si>
    <t>Roméo</t>
  </si>
  <si>
    <t>Tom</t>
  </si>
  <si>
    <t>Enzo</t>
  </si>
  <si>
    <t>Lilyah</t>
  </si>
  <si>
    <t>Muni</t>
  </si>
  <si>
    <t>Illianna</t>
  </si>
  <si>
    <t>Darren</t>
  </si>
  <si>
    <t>Guynomer</t>
  </si>
  <si>
    <t>Kämyha</t>
  </si>
  <si>
    <t>Nyx</t>
  </si>
  <si>
    <t>Watipane</t>
  </si>
  <si>
    <t>Christély</t>
  </si>
  <si>
    <t>Léa</t>
  </si>
  <si>
    <t>Yran</t>
  </si>
  <si>
    <t>EVALUATION DIAGNOSTIQUE COMPREHENSION LA CIGALE</t>
  </si>
  <si>
    <t>PRENOMS</t>
  </si>
  <si>
    <t>TOTAL</t>
  </si>
  <si>
    <t>GROUPE</t>
  </si>
  <si>
    <t>COMPREHENSION DE PHRASES</t>
  </si>
  <si>
    <t>COMPREHENSION DE TEXTES</t>
  </si>
  <si>
    <t>TOTAL 10</t>
  </si>
  <si>
    <t>DEDUCTION 4</t>
  </si>
  <si>
    <t>TOTAL 11</t>
  </si>
  <si>
    <t>Compréhension de phrases</t>
  </si>
  <si>
    <t>10 à 14</t>
  </si>
  <si>
    <t>15 à 25</t>
  </si>
  <si>
    <t>petit</t>
  </si>
  <si>
    <t>moyen</t>
  </si>
  <si>
    <t>bon</t>
  </si>
  <si>
    <t>0 à 9</t>
  </si>
  <si>
    <t>Elias</t>
  </si>
  <si>
    <t>x</t>
  </si>
  <si>
    <t>x&lt;=4</t>
  </si>
  <si>
    <t>x&gt;=5</t>
  </si>
  <si>
    <t>Compréhension de textes</t>
  </si>
  <si>
    <t>A</t>
  </si>
  <si>
    <t>B</t>
  </si>
  <si>
    <t>x&gt;=6</t>
  </si>
  <si>
    <t>x&lt;=5</t>
  </si>
  <si>
    <t>Groupes compréhension générale</t>
  </si>
  <si>
    <t>Si valeur dans la colonne L de l'onglet Compréhension La Cigale</t>
  </si>
  <si>
    <t>Si valeur dans la colonne T de l'onglet Compréhension La Cigale</t>
  </si>
  <si>
    <t>Si valeur dans la colonne X de l'onglet Compréhension La Cigale</t>
  </si>
  <si>
    <t>x=1</t>
  </si>
  <si>
    <t>x=2</t>
  </si>
  <si>
    <t>x=3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</si>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</sst>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10"/>
      <name val="Century Gothic"/>
      <family val="2"/>
    </font>
    <font>
      <b/>
      <sz val="14"/>
      <name val="Century Gothic"/>
      <family val="2"/>
    </font>
    <font>
      <b/>
      <sz val="10"/>
      <name val="Arial"/>
      <family val="2"/>
    </font>
    <font>
      <b/>
      <sz val="11"/>
      <name val="Century Gothic"/>
      <family val="2"/>
    </font>
    <font>
      <b/>
      <sz val="11"/>
      <color indexed="10"/>
      <name val="Century Gothic"/>
      <family val="2"/>
    </font>
    <font>
      <sz val="11"/>
      <name val="Arial"/>
      <family val="2"/>
    </font>
    <font>
      <sz val="9"/>
      <name val="Arial"/>
      <family val="2"/>
    </font>
    <font>
      <sz val="8"/>
      <name val="Arial"/>
      <family val="2"/>
    </font>
    <font>
      <i/>
      <sz val="10"/>
      <name val="Century Gothic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entury Gothic"/>
      <family val="2"/>
    </font>
    <font>
      <sz val="10"/>
      <name val="Century Gothic"/>
      <family val="2"/>
    </font>
    <font>
      <b/>
      <sz val="10"/>
      <color indexed="10"/>
      <name val="Century Gothic"/>
      <family val="2"/>
    </font>
    <font>
      <sz val="10"/>
      <color indexed="10"/>
      <name val="Century Gothic"/>
      <family val="2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entury Gothic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Script cole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26"/>
      </patternFill>
    </fill>
    <fill>
      <patternFill patternType="solid">
        <fgColor indexed="47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4" fillId="0" borderId="0"/>
  </cellStyleXfs>
  <cellXfs count="143">
    <xf numFmtId="0" fontId="0" fillId="0" borderId="0" xfId="0"/>
    <xf numFmtId="0" fontId="1" fillId="0" borderId="0" xfId="0" applyFont="1" applyAlignment="1" applyProtection="1">
      <alignment horizontal="center"/>
    </xf>
    <xf numFmtId="0" fontId="2" fillId="0" borderId="0" xfId="0" applyFont="1" applyAlignment="1">
      <alignment textRotation="90"/>
    </xf>
    <xf numFmtId="0" fontId="3" fillId="0" borderId="0" xfId="0" applyFont="1" applyAlignment="1">
      <alignment textRotation="90"/>
    </xf>
    <xf numFmtId="0" fontId="4" fillId="3" borderId="1" xfId="0" applyFont="1" applyFill="1" applyBorder="1" applyAlignment="1" applyProtection="1">
      <alignment horizontal="center" vertical="center" textRotation="90" wrapText="1"/>
    </xf>
    <xf numFmtId="0" fontId="4" fillId="4" borderId="2" xfId="0" applyFont="1" applyFill="1" applyBorder="1" applyAlignment="1" applyProtection="1">
      <alignment horizontal="center" vertical="center" textRotation="90" wrapText="1"/>
    </xf>
    <xf numFmtId="0" fontId="4" fillId="5" borderId="3" xfId="0" applyFont="1" applyFill="1" applyBorder="1" applyAlignment="1" applyProtection="1">
      <alignment horizontal="center" vertical="center" textRotation="90" wrapText="1"/>
    </xf>
    <xf numFmtId="0" fontId="0" fillId="6" borderId="4" xfId="0" applyFont="1" applyFill="1" applyBorder="1" applyAlignment="1" applyProtection="1">
      <alignment horizontal="center" vertical="center" textRotation="90" wrapText="1"/>
    </xf>
    <xf numFmtId="0" fontId="3" fillId="0" borderId="0" xfId="0" applyFont="1" applyFill="1" applyBorder="1" applyAlignment="1">
      <alignment textRotation="90"/>
    </xf>
    <xf numFmtId="0" fontId="3" fillId="0" borderId="0" xfId="0" applyFont="1" applyFill="1" applyAlignment="1">
      <alignment textRotation="90"/>
    </xf>
    <xf numFmtId="0" fontId="5" fillId="7" borderId="0" xfId="0" applyFont="1" applyFill="1" applyBorder="1" applyAlignment="1">
      <alignment horizontal="center"/>
    </xf>
    <xf numFmtId="0" fontId="6" fillId="8" borderId="0" xfId="0" applyFont="1" applyFill="1" applyAlignment="1">
      <alignment horizontal="center"/>
    </xf>
    <xf numFmtId="0" fontId="7" fillId="0" borderId="0" xfId="0" applyFont="1" applyFill="1" applyBorder="1"/>
    <xf numFmtId="0" fontId="7" fillId="0" borderId="0" xfId="0" applyFont="1" applyFill="1"/>
    <xf numFmtId="0" fontId="7" fillId="8" borderId="0" xfId="0" applyFont="1" applyFill="1"/>
    <xf numFmtId="0" fontId="6" fillId="8" borderId="5" xfId="0" applyFont="1" applyFill="1" applyBorder="1" applyAlignment="1">
      <alignment horizontal="center"/>
    </xf>
    <xf numFmtId="0" fontId="8" fillId="0" borderId="6" xfId="0" applyFont="1" applyBorder="1" applyAlignment="1" applyProtection="1">
      <alignment wrapText="1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9" fontId="9" fillId="9" borderId="7" xfId="0" applyNumberFormat="1" applyFont="1" applyFill="1" applyBorder="1" applyAlignment="1" applyProtection="1">
      <alignment horizontal="center" vertical="center"/>
    </xf>
    <xf numFmtId="9" fontId="9" fillId="2" borderId="8" xfId="0" applyNumberFormat="1" applyFont="1" applyFill="1" applyBorder="1" applyAlignment="1" applyProtection="1">
      <alignment horizontal="center" vertical="center"/>
    </xf>
    <xf numFmtId="9" fontId="9" fillId="10" borderId="9" xfId="0" applyNumberFormat="1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 wrapText="1"/>
    </xf>
    <xf numFmtId="0" fontId="7" fillId="0" borderId="0" xfId="0" applyFont="1"/>
    <xf numFmtId="0" fontId="6" fillId="8" borderId="11" xfId="0" applyFont="1" applyFill="1" applyBorder="1" applyAlignment="1">
      <alignment horizont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horizontal="center" vertical="center"/>
      <protection locked="0"/>
    </xf>
    <xf numFmtId="11" fontId="5" fillId="8" borderId="0" xfId="0" applyNumberFormat="1" applyFont="1" applyFill="1" applyAlignment="1">
      <alignment horizontal="center"/>
    </xf>
    <xf numFmtId="11" fontId="6" fillId="8" borderId="0" xfId="0" applyNumberFormat="1" applyFont="1" applyFill="1" applyAlignment="1">
      <alignment horizontal="center"/>
    </xf>
    <xf numFmtId="11" fontId="7" fillId="0" borderId="0" xfId="0" applyNumberFormat="1" applyFont="1" applyFill="1" applyBorder="1"/>
    <xf numFmtId="11" fontId="7" fillId="0" borderId="0" xfId="0" applyNumberFormat="1" applyFont="1" applyFill="1"/>
    <xf numFmtId="11" fontId="7" fillId="8" borderId="0" xfId="0" applyNumberFormat="1" applyFont="1" applyFill="1"/>
    <xf numFmtId="0" fontId="10" fillId="7" borderId="12" xfId="0" applyFont="1" applyFill="1" applyBorder="1" applyAlignment="1">
      <alignment horizontal="center" wrapText="1"/>
    </xf>
    <xf numFmtId="0" fontId="0" fillId="0" borderId="0" xfId="0" applyBorder="1"/>
    <xf numFmtId="0" fontId="14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13" borderId="6" xfId="0" applyFont="1" applyFill="1" applyBorder="1" applyAlignment="1" applyProtection="1">
      <alignment horizontal="center" vertical="center" wrapText="1"/>
    </xf>
    <xf numFmtId="0" fontId="11" fillId="11" borderId="6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12" fillId="13" borderId="0" xfId="0" applyFont="1" applyFill="1" applyAlignment="1">
      <alignment vertical="center" wrapText="1"/>
    </xf>
    <xf numFmtId="0" fontId="11" fillId="13" borderId="0" xfId="0" applyFont="1" applyFill="1" applyAlignment="1">
      <alignment horizontal="center" vertical="center" wrapText="1"/>
    </xf>
    <xf numFmtId="0" fontId="11" fillId="13" borderId="0" xfId="0" applyFont="1" applyFill="1" applyAlignment="1">
      <alignment vertical="center" wrapText="1"/>
    </xf>
    <xf numFmtId="0" fontId="12" fillId="13" borderId="6" xfId="0" applyFont="1" applyFill="1" applyBorder="1" applyAlignment="1">
      <alignment vertical="center" wrapText="1"/>
    </xf>
    <xf numFmtId="0" fontId="19" fillId="13" borderId="6" xfId="0" applyNumberFormat="1" applyFont="1" applyFill="1" applyBorder="1" applyAlignment="1" applyProtection="1">
      <alignment horizontal="center" vertical="center" wrapText="1"/>
    </xf>
    <xf numFmtId="0" fontId="18" fillId="11" borderId="13" xfId="0" applyFont="1" applyFill="1" applyBorder="1" applyAlignment="1">
      <alignment horizontal="center" vertical="center" wrapText="1"/>
    </xf>
    <xf numFmtId="0" fontId="18" fillId="11" borderId="11" xfId="0" applyFont="1" applyFill="1" applyBorder="1" applyAlignment="1">
      <alignment vertical="center" wrapText="1"/>
    </xf>
    <xf numFmtId="0" fontId="20" fillId="3" borderId="6" xfId="0" applyFont="1" applyFill="1" applyBorder="1" applyAlignment="1" applyProtection="1">
      <alignment horizontal="center" vertical="center" wrapText="1"/>
    </xf>
    <xf numFmtId="0" fontId="20" fillId="4" borderId="6" xfId="0" applyFont="1" applyFill="1" applyBorder="1" applyAlignment="1" applyProtection="1">
      <alignment horizontal="center" vertical="center" wrapText="1"/>
    </xf>
    <xf numFmtId="0" fontId="20" fillId="5" borderId="6" xfId="0" applyFont="1" applyFill="1" applyBorder="1" applyAlignment="1" applyProtection="1">
      <alignment horizontal="center" vertical="center" wrapText="1"/>
    </xf>
    <xf numFmtId="0" fontId="21" fillId="6" borderId="6" xfId="0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0" fontId="8" fillId="0" borderId="6" xfId="0" applyFont="1" applyBorder="1" applyAlignment="1" applyProtection="1">
      <alignment horizontal="justify" wrapText="1"/>
      <protection locked="0"/>
    </xf>
    <xf numFmtId="0" fontId="22" fillId="0" borderId="0" xfId="0" applyFont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23" fillId="15" borderId="0" xfId="0" applyFont="1" applyFill="1" applyAlignment="1">
      <alignment horizontal="center" vertical="center" wrapText="1"/>
    </xf>
    <xf numFmtId="0" fontId="0" fillId="16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11" borderId="6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17" borderId="6" xfId="0" applyFont="1" applyFill="1" applyBorder="1" applyAlignment="1">
      <alignment horizontal="center" vertical="center"/>
    </xf>
    <xf numFmtId="0" fontId="26" fillId="18" borderId="6" xfId="0" applyFont="1" applyFill="1" applyBorder="1" applyAlignment="1">
      <alignment horizontal="center" vertical="center"/>
    </xf>
    <xf numFmtId="0" fontId="26" fillId="19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0" borderId="15" xfId="0" applyFill="1" applyBorder="1" applyAlignment="1">
      <alignment horizontal="center" vertical="center"/>
    </xf>
    <xf numFmtId="0" fontId="0" fillId="21" borderId="25" xfId="0" applyFill="1" applyBorder="1" applyAlignment="1">
      <alignment horizontal="center" vertical="center"/>
    </xf>
    <xf numFmtId="0" fontId="0" fillId="18" borderId="25" xfId="0" applyFill="1" applyBorder="1" applyAlignment="1">
      <alignment horizontal="center" vertical="center"/>
    </xf>
    <xf numFmtId="0" fontId="0" fillId="20" borderId="22" xfId="0" applyFill="1" applyBorder="1" applyAlignment="1">
      <alignment horizontal="center" vertical="center"/>
    </xf>
    <xf numFmtId="0" fontId="0" fillId="20" borderId="23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18" borderId="22" xfId="0" applyFill="1" applyBorder="1" applyAlignment="1">
      <alignment horizontal="center" vertical="center"/>
    </xf>
    <xf numFmtId="0" fontId="0" fillId="18" borderId="23" xfId="0" applyFill="1" applyBorder="1" applyAlignment="1">
      <alignment horizontal="center" vertical="center"/>
    </xf>
    <xf numFmtId="0" fontId="0" fillId="18" borderId="24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4" borderId="0" xfId="0" applyFill="1" applyAlignment="1">
      <alignment horizontal="center" vertical="center"/>
    </xf>
    <xf numFmtId="0" fontId="23" fillId="15" borderId="0" xfId="0" applyFont="1" applyFill="1" applyAlignment="1">
      <alignment horizontal="center" vertical="center" wrapText="1"/>
    </xf>
    <xf numFmtId="0" fontId="0" fillId="16" borderId="0" xfId="0" applyFill="1" applyAlignment="1">
      <alignment horizontal="center" vertical="center" wrapText="1"/>
    </xf>
    <xf numFmtId="0" fontId="18" fillId="11" borderId="13" xfId="0" applyFont="1" applyFill="1" applyBorder="1" applyAlignment="1">
      <alignment horizontal="center" vertical="center" wrapText="1"/>
    </xf>
    <xf numFmtId="0" fontId="18" fillId="11" borderId="11" xfId="0" applyFont="1" applyFill="1" applyBorder="1" applyAlignment="1">
      <alignment horizontal="center" vertical="center" wrapText="1"/>
    </xf>
    <xf numFmtId="0" fontId="11" fillId="12" borderId="13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3" fillId="8" borderId="6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center" vertical="center" wrapText="1"/>
      <protection locked="0"/>
    </xf>
    <xf numFmtId="0" fontId="10" fillId="7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/>
    </xf>
    <xf numFmtId="11" fontId="5" fillId="8" borderId="6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0" borderId="14" xfId="0" applyFill="1" applyBorder="1" applyAlignment="1">
      <alignment horizontal="center" vertical="center" textRotation="90" wrapText="1"/>
    </xf>
    <xf numFmtId="0" fontId="0" fillId="20" borderId="15" xfId="0" applyFill="1" applyBorder="1" applyAlignment="1">
      <alignment horizontal="center" vertical="center" textRotation="90" wrapText="1"/>
    </xf>
    <xf numFmtId="0" fontId="0" fillId="20" borderId="16" xfId="0" applyFill="1" applyBorder="1" applyAlignment="1">
      <alignment horizontal="center" vertical="center" textRotation="90" wrapText="1"/>
    </xf>
    <xf numFmtId="0" fontId="0" fillId="18" borderId="14" xfId="0" applyFill="1" applyBorder="1" applyAlignment="1">
      <alignment horizontal="center" vertical="center" textRotation="90" wrapText="1"/>
    </xf>
    <xf numFmtId="0" fontId="0" fillId="18" borderId="15" xfId="0" applyFill="1" applyBorder="1" applyAlignment="1">
      <alignment horizontal="center" vertical="center" textRotation="90" wrapText="1"/>
    </xf>
    <xf numFmtId="0" fontId="0" fillId="18" borderId="16" xfId="0" applyFill="1" applyBorder="1" applyAlignment="1">
      <alignment horizontal="center" vertical="center" textRotation="90" wrapText="1"/>
    </xf>
    <xf numFmtId="0" fontId="0" fillId="21" borderId="14" xfId="0" applyFill="1" applyBorder="1" applyAlignment="1">
      <alignment horizontal="center" vertical="center" textRotation="90"/>
    </xf>
    <xf numFmtId="0" fontId="0" fillId="21" borderId="15" xfId="0" applyFill="1" applyBorder="1" applyAlignment="1">
      <alignment horizontal="center" vertical="center" textRotation="90"/>
    </xf>
    <xf numFmtId="0" fontId="0" fillId="21" borderId="16" xfId="0" applyFill="1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16" xfId="0" applyBorder="1" applyAlignment="1">
      <alignment horizontal="center" vertical="center" textRotation="90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18" borderId="17" xfId="0" applyFill="1" applyBorder="1" applyAlignment="1">
      <alignment horizontal="center" vertical="center"/>
    </xf>
    <xf numFmtId="0" fontId="0" fillId="18" borderId="18" xfId="0" applyFill="1" applyBorder="1" applyAlignment="1">
      <alignment horizontal="center" vertical="center"/>
    </xf>
    <xf numFmtId="0" fontId="0" fillId="18" borderId="19" xfId="0" applyFill="1" applyBorder="1" applyAlignment="1">
      <alignment horizontal="center" vertical="center"/>
    </xf>
    <xf numFmtId="0" fontId="0" fillId="18" borderId="20" xfId="0" applyFill="1" applyBorder="1" applyAlignment="1">
      <alignment horizontal="center" vertical="center"/>
    </xf>
    <xf numFmtId="0" fontId="0" fillId="18" borderId="6" xfId="0" applyFill="1" applyBorder="1" applyAlignment="1">
      <alignment horizontal="center" vertical="center"/>
    </xf>
    <xf numFmtId="0" fontId="0" fillId="18" borderId="21" xfId="0" applyFill="1" applyBorder="1" applyAlignment="1">
      <alignment horizontal="center" vertical="center"/>
    </xf>
    <xf numFmtId="0" fontId="0" fillId="20" borderId="17" xfId="0" applyFill="1" applyBorder="1" applyAlignment="1">
      <alignment horizontal="center" vertical="center"/>
    </xf>
    <xf numFmtId="0" fontId="0" fillId="20" borderId="18" xfId="0" applyFill="1" applyBorder="1" applyAlignment="1">
      <alignment horizontal="center" vertical="center"/>
    </xf>
    <xf numFmtId="0" fontId="0" fillId="20" borderId="19" xfId="0" applyFill="1" applyBorder="1" applyAlignment="1">
      <alignment horizontal="center" vertical="center"/>
    </xf>
    <xf numFmtId="0" fontId="0" fillId="20" borderId="20" xfId="0" applyFill="1" applyBorder="1" applyAlignment="1">
      <alignment horizontal="center" vertical="center"/>
    </xf>
    <xf numFmtId="0" fontId="0" fillId="20" borderId="6" xfId="0" applyFill="1" applyBorder="1" applyAlignment="1">
      <alignment horizontal="center" vertical="center"/>
    </xf>
    <xf numFmtId="0" fontId="0" fillId="20" borderId="21" xfId="0" applyFill="1" applyBorder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6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26" xfId="0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2">
    <dxf>
      <font>
        <condense val="0"/>
        <extend val="0"/>
        <color indexed="9"/>
      </font>
    </dxf>
    <dxf>
      <font>
        <b val="0"/>
        <condense val="0"/>
        <extend val="0"/>
        <color indexed="9"/>
      </font>
    </dxf>
  </dxfs>
  <tableStyles count="0" defaultTableStyle="TableStyleMedium2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99060</xdr:rowOff>
    </xdr:from>
    <xdr:to>
      <xdr:col>0</xdr:col>
      <xdr:colOff>1930458</xdr:colOff>
      <xdr:row>4</xdr:row>
      <xdr:rowOff>144780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99060"/>
          <a:ext cx="1892358" cy="746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2011680</xdr:colOff>
      <xdr:row>0</xdr:row>
      <xdr:rowOff>30480</xdr:rowOff>
    </xdr:from>
    <xdr:to>
      <xdr:col>2</xdr:col>
      <xdr:colOff>0</xdr:colOff>
      <xdr:row>4</xdr:row>
      <xdr:rowOff>171483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011680" y="30480"/>
          <a:ext cx="3749040" cy="87252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ANNEE 2025  //  SM</a:t>
          </a:r>
        </a:p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EVALUATIONS</a:t>
          </a:r>
        </a:p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DE RENTREE</a:t>
          </a:r>
          <a:endParaRPr lang="fr-FR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mille.poulet/2018%20Grande%20section/PERIODE%201/livret%20P1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élèves"/>
      <sheetName val="tableau"/>
      <sheetName val="Livret"/>
      <sheetName val="Commentaires"/>
    </sheetNames>
    <sheetDataSet>
      <sheetData sheetId="0">
        <row r="2">
          <cell r="A2" t="str">
            <v>CANTIN Erwann</v>
          </cell>
        </row>
        <row r="3">
          <cell r="A3" t="str">
            <v>DESVIGNES Aude</v>
          </cell>
        </row>
        <row r="4">
          <cell r="A4" t="str">
            <v>DIHACE Avid</v>
          </cell>
        </row>
        <row r="5">
          <cell r="A5" t="str">
            <v>DOUEPERE Mickaël</v>
          </cell>
        </row>
        <row r="6">
          <cell r="A6" t="str">
            <v>FOLITUU Violyna</v>
          </cell>
        </row>
        <row r="7">
          <cell r="A7" t="str">
            <v>HOUKITIRO Lyla</v>
          </cell>
        </row>
        <row r="8">
          <cell r="A8" t="str">
            <v>HUEDRO Jean-Marck</v>
          </cell>
        </row>
        <row r="9">
          <cell r="A9" t="str">
            <v>ITONE Maëlyne</v>
          </cell>
        </row>
        <row r="10">
          <cell r="A10" t="str">
            <v>KASSO Manese</v>
          </cell>
        </row>
        <row r="11">
          <cell r="A11" t="str">
            <v>KEIRUAN Daisy</v>
          </cell>
        </row>
        <row r="12">
          <cell r="A12" t="str">
            <v>LUALIKI Erick</v>
          </cell>
        </row>
        <row r="13">
          <cell r="A13" t="str">
            <v>MANUOPUAVA Deven</v>
          </cell>
        </row>
        <row r="14">
          <cell r="A14" t="str">
            <v>MEAOU Ruben</v>
          </cell>
        </row>
        <row r="15">
          <cell r="A15" t="str">
            <v>MILIE Grace</v>
          </cell>
        </row>
        <row r="16">
          <cell r="A16" t="str">
            <v>MUNI William</v>
          </cell>
        </row>
        <row r="17">
          <cell r="A17" t="str">
            <v>OIREMOIN Jovanca</v>
          </cell>
        </row>
        <row r="18">
          <cell r="A18" t="str">
            <v>OUTHEY-VARNEY Hinatéa</v>
          </cell>
        </row>
        <row r="19">
          <cell r="A19" t="str">
            <v>PINCEDE Gabin</v>
          </cell>
        </row>
        <row r="20">
          <cell r="A20" t="str">
            <v>SCIENDI Jean</v>
          </cell>
        </row>
        <row r="21">
          <cell r="A21" t="str">
            <v>SEALEU Maïnessa</v>
          </cell>
        </row>
        <row r="22">
          <cell r="A22" t="str">
            <v>SIUTAULA Kimberley</v>
          </cell>
        </row>
        <row r="23">
          <cell r="A23" t="str">
            <v>TIATOA Ymera</v>
          </cell>
        </row>
        <row r="24">
          <cell r="A24" t="str">
            <v>TIPOTIO Eusenia</v>
          </cell>
        </row>
        <row r="25">
          <cell r="A25" t="str">
            <v>TONG Antoine</v>
          </cell>
        </row>
        <row r="26">
          <cell r="A26" t="str">
            <v>WAZABI Steeve</v>
          </cell>
        </row>
        <row r="27">
          <cell r="A27" t="str">
            <v>Elève 26</v>
          </cell>
        </row>
        <row r="28">
          <cell r="A28" t="str">
            <v>Elève 27</v>
          </cell>
        </row>
        <row r="29">
          <cell r="A29" t="str">
            <v>Elève 28</v>
          </cell>
        </row>
        <row r="30">
          <cell r="A30" t="str">
            <v>Elève 29</v>
          </cell>
        </row>
        <row r="31">
          <cell r="A31" t="str">
            <v>Elève 30</v>
          </cell>
        </row>
        <row r="32">
          <cell r="A32" t="str">
            <v>Elève 31</v>
          </cell>
        </row>
        <row r="33">
          <cell r="A33" t="str">
            <v>Elève 32</v>
          </cell>
        </row>
        <row r="34">
          <cell r="A34" t="str">
            <v>Elève 33</v>
          </cell>
        </row>
        <row r="35">
          <cell r="A35" t="str">
            <v>Elève 34</v>
          </cell>
        </row>
        <row r="36">
          <cell r="A36" t="str">
            <v>Elève 35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30"/>
  <sheetViews>
    <sheetView workbookViewId="0">
      <selection activeCell="A21" sqref="A21"/>
    </sheetView>
  </sheetViews>
  <sheetFormatPr baseColWidth="10" defaultRowHeight="14.4" x14ac:dyDescent="0.3"/>
  <cols>
    <col min="1" max="1" width="34.5546875" customWidth="1"/>
  </cols>
  <sheetData>
    <row r="1" spans="1:1" ht="17.399999999999999" x14ac:dyDescent="0.3">
      <c r="A1" s="1" t="s">
        <v>0</v>
      </c>
    </row>
    <row r="2" spans="1:1" ht="15.6" x14ac:dyDescent="0.3">
      <c r="A2" s="54" t="s">
        <v>51</v>
      </c>
    </row>
    <row r="3" spans="1:1" ht="15.6" x14ac:dyDescent="0.3">
      <c r="A3" s="54" t="s">
        <v>52</v>
      </c>
    </row>
    <row r="4" spans="1:1" ht="15.6" x14ac:dyDescent="0.3">
      <c r="A4" s="54" t="s">
        <v>53</v>
      </c>
    </row>
    <row r="5" spans="1:1" ht="15.6" x14ac:dyDescent="0.3">
      <c r="A5" s="54" t="s">
        <v>54</v>
      </c>
    </row>
    <row r="6" spans="1:1" ht="15.6" x14ac:dyDescent="0.3">
      <c r="A6" s="54" t="s">
        <v>55</v>
      </c>
    </row>
    <row r="7" spans="1:1" ht="15.6" x14ac:dyDescent="0.3">
      <c r="A7" s="54" t="s">
        <v>58</v>
      </c>
    </row>
    <row r="8" spans="1:1" ht="15.6" x14ac:dyDescent="0.3">
      <c r="A8" s="54" t="s">
        <v>56</v>
      </c>
    </row>
    <row r="9" spans="1:1" ht="15.6" x14ac:dyDescent="0.3">
      <c r="A9" s="54" t="s">
        <v>57</v>
      </c>
    </row>
    <row r="10" spans="1:1" ht="15.6" x14ac:dyDescent="0.3">
      <c r="A10" s="54" t="s">
        <v>59</v>
      </c>
    </row>
    <row r="11" spans="1:1" ht="15.6" x14ac:dyDescent="0.3">
      <c r="A11" s="54" t="s">
        <v>60</v>
      </c>
    </row>
    <row r="12" spans="1:1" ht="15.6" x14ac:dyDescent="0.3">
      <c r="A12" s="54" t="s">
        <v>61</v>
      </c>
    </row>
    <row r="13" spans="1:1" ht="15.6" x14ac:dyDescent="0.3">
      <c r="A13" s="54" t="s">
        <v>62</v>
      </c>
    </row>
    <row r="14" spans="1:1" ht="15.6" x14ac:dyDescent="0.3">
      <c r="A14" s="54" t="s">
        <v>63</v>
      </c>
    </row>
    <row r="15" spans="1:1" ht="15.6" x14ac:dyDescent="0.3">
      <c r="A15" s="54" t="s">
        <v>64</v>
      </c>
    </row>
    <row r="16" spans="1:1" ht="15.6" x14ac:dyDescent="0.3">
      <c r="A16" s="54" t="s">
        <v>65</v>
      </c>
    </row>
    <row r="17" spans="1:1" ht="15.6" x14ac:dyDescent="0.3">
      <c r="A17" s="54" t="s">
        <v>66</v>
      </c>
    </row>
    <row r="18" spans="1:1" ht="15.6" x14ac:dyDescent="0.3">
      <c r="A18" s="54" t="s">
        <v>67</v>
      </c>
    </row>
    <row r="19" spans="1:1" ht="15.6" x14ac:dyDescent="0.3">
      <c r="A19" s="54" t="s">
        <v>68</v>
      </c>
    </row>
    <row r="20" spans="1:1" ht="15.6" x14ac:dyDescent="0.3">
      <c r="A20" s="54" t="s">
        <v>85</v>
      </c>
    </row>
    <row r="21" spans="1:1" ht="15.6" x14ac:dyDescent="0.3">
      <c r="A21" s="54"/>
    </row>
    <row r="22" spans="1:1" ht="15.6" x14ac:dyDescent="0.3">
      <c r="A22" s="54"/>
    </row>
    <row r="23" spans="1:1" ht="15.6" x14ac:dyDescent="0.3">
      <c r="A23" s="54"/>
    </row>
    <row r="24" spans="1:1" ht="15.6" x14ac:dyDescent="0.3">
      <c r="A24" s="54"/>
    </row>
    <row r="25" spans="1:1" ht="15.6" x14ac:dyDescent="0.3">
      <c r="A25" s="54"/>
    </row>
    <row r="26" spans="1:1" ht="15.6" x14ac:dyDescent="0.3">
      <c r="A26" s="54"/>
    </row>
    <row r="27" spans="1:1" ht="15.6" x14ac:dyDescent="0.3">
      <c r="A27" s="54"/>
    </row>
    <row r="28" spans="1:1" ht="15.6" x14ac:dyDescent="0.3">
      <c r="A28" s="54"/>
    </row>
    <row r="29" spans="1:1" ht="15.6" x14ac:dyDescent="0.3">
      <c r="A29" s="54"/>
    </row>
    <row r="30" spans="1:1" ht="15.6" x14ac:dyDescent="0.3">
      <c r="A30" s="54"/>
    </row>
  </sheetData>
  <sortState xmlns:xlrd2="http://schemas.microsoft.com/office/spreadsheetml/2017/richdata2" ref="A2:A30">
    <sortCondition ref="A2:A3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Z20"/>
  <sheetViews>
    <sheetView zoomScale="90" zoomScaleNormal="90" workbookViewId="0">
      <pane ySplit="1" topLeftCell="A4" activePane="bottomLeft" state="frozen"/>
      <selection pane="bottomLeft" activeCell="B1" sqref="B1"/>
    </sheetView>
  </sheetViews>
  <sheetFormatPr baseColWidth="10" defaultRowHeight="14.4" x14ac:dyDescent="0.3"/>
  <cols>
    <col min="1" max="1" width="70.33203125" customWidth="1"/>
    <col min="2" max="25" width="4.44140625" customWidth="1"/>
    <col min="26" max="30" width="4.44140625" style="33" customWidth="1"/>
    <col min="31" max="31" width="5.6640625" style="33" bestFit="1" customWidth="1"/>
    <col min="32" max="34" width="4.44140625" style="33" customWidth="1"/>
    <col min="35" max="47" width="11.5546875" style="33" customWidth="1"/>
  </cols>
  <sheetData>
    <row r="1" spans="1:78" s="3" customFormat="1" ht="174" customHeight="1" x14ac:dyDescent="0.3">
      <c r="A1" s="2" t="s">
        <v>1</v>
      </c>
      <c r="B1" s="3" t="str">
        <f t="array" ref="B1:AD1">TRANSPOSE('Liste des Elèves'!A2:A30)</f>
        <v>Hugo</v>
      </c>
      <c r="C1" s="3" t="str">
        <v>Naël</v>
      </c>
      <c r="D1" s="3" t="str">
        <v>Emmanuel</v>
      </c>
      <c r="E1" s="3" t="str">
        <v>Lucie</v>
      </c>
      <c r="F1" s="3" t="str">
        <v>Roméo</v>
      </c>
      <c r="G1" s="3" t="str">
        <v>Lilyah</v>
      </c>
      <c r="H1" s="3" t="str">
        <v>Tom</v>
      </c>
      <c r="I1" s="3" t="str">
        <v>Enzo</v>
      </c>
      <c r="J1" s="3" t="str">
        <v>Muni</v>
      </c>
      <c r="K1" s="3" t="str">
        <v>Illianna</v>
      </c>
      <c r="L1" s="3" t="str">
        <v>Darren</v>
      </c>
      <c r="M1" s="3" t="str">
        <v>Guynomer</v>
      </c>
      <c r="N1" s="3" t="str">
        <v>Kämyha</v>
      </c>
      <c r="O1" s="3" t="str">
        <v>Nyx</v>
      </c>
      <c r="P1" s="3" t="str">
        <v>Watipane</v>
      </c>
      <c r="Q1" s="3" t="str">
        <v>Christély</v>
      </c>
      <c r="R1" s="3" t="str">
        <v>Léa</v>
      </c>
      <c r="S1" s="3" t="str">
        <v>Yran</v>
      </c>
      <c r="T1" s="3" t="str">
        <v>Elias</v>
      </c>
      <c r="U1" s="3">
        <v>0</v>
      </c>
      <c r="V1" s="3">
        <v>0</v>
      </c>
      <c r="W1" s="3">
        <v>0</v>
      </c>
      <c r="X1" s="3">
        <v>0</v>
      </c>
      <c r="Y1" s="3">
        <v>0</v>
      </c>
      <c r="Z1" s="3">
        <v>0</v>
      </c>
      <c r="AA1" s="3">
        <v>0</v>
      </c>
      <c r="AB1" s="3">
        <v>0</v>
      </c>
      <c r="AC1" s="3">
        <v>0</v>
      </c>
      <c r="AD1" s="3">
        <v>0</v>
      </c>
      <c r="AE1" s="4" t="s">
        <v>2</v>
      </c>
      <c r="AF1" s="5" t="s">
        <v>24</v>
      </c>
      <c r="AG1" s="6" t="s">
        <v>25</v>
      </c>
      <c r="AH1" s="7" t="s">
        <v>3</v>
      </c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</row>
    <row r="2" spans="1:78" s="14" customFormat="1" ht="13.8" x14ac:dyDescent="0.25">
      <c r="A2" s="10" t="s">
        <v>8</v>
      </c>
      <c r="B2" s="11" t="s">
        <v>4</v>
      </c>
      <c r="C2" s="11" t="s">
        <v>4</v>
      </c>
      <c r="D2" s="11" t="s">
        <v>4</v>
      </c>
      <c r="E2" s="11" t="s">
        <v>4</v>
      </c>
      <c r="F2" s="11" t="s">
        <v>4</v>
      </c>
      <c r="G2" s="11" t="s">
        <v>4</v>
      </c>
      <c r="H2" s="11" t="s">
        <v>4</v>
      </c>
      <c r="I2" s="11" t="s">
        <v>4</v>
      </c>
      <c r="J2" s="11" t="s">
        <v>4</v>
      </c>
      <c r="K2" s="11" t="s">
        <v>4</v>
      </c>
      <c r="L2" s="11" t="s">
        <v>4</v>
      </c>
      <c r="M2" s="11" t="s">
        <v>4</v>
      </c>
      <c r="N2" s="11" t="s">
        <v>4</v>
      </c>
      <c r="O2" s="11" t="s">
        <v>4</v>
      </c>
      <c r="P2" s="11" t="s">
        <v>4</v>
      </c>
      <c r="Q2" s="11" t="s">
        <v>4</v>
      </c>
      <c r="R2" s="11" t="s">
        <v>4</v>
      </c>
      <c r="S2" s="11" t="s">
        <v>4</v>
      </c>
      <c r="T2" s="11" t="s">
        <v>4</v>
      </c>
      <c r="U2" s="11" t="s">
        <v>4</v>
      </c>
      <c r="V2" s="11" t="s">
        <v>4</v>
      </c>
      <c r="W2" s="11" t="s">
        <v>4</v>
      </c>
      <c r="X2" s="11" t="s">
        <v>4</v>
      </c>
      <c r="Y2" s="11" t="s">
        <v>4</v>
      </c>
      <c r="Z2" s="11" t="s">
        <v>4</v>
      </c>
      <c r="AA2" s="11" t="s">
        <v>4</v>
      </c>
      <c r="AB2" s="11" t="s">
        <v>4</v>
      </c>
      <c r="AC2" s="11" t="s">
        <v>4</v>
      </c>
      <c r="AD2" s="11" t="s">
        <v>4</v>
      </c>
      <c r="AE2" s="11" t="s">
        <v>4</v>
      </c>
      <c r="AF2" s="11" t="s">
        <v>4</v>
      </c>
      <c r="AG2" s="11" t="s">
        <v>4</v>
      </c>
      <c r="AH2" s="11" t="s">
        <v>4</v>
      </c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</row>
    <row r="3" spans="1:78" s="14" customFormat="1" ht="13.8" x14ac:dyDescent="0.25">
      <c r="A3" s="32" t="s">
        <v>9</v>
      </c>
      <c r="B3" s="15" t="s">
        <v>4</v>
      </c>
      <c r="C3" s="15" t="s">
        <v>4</v>
      </c>
      <c r="D3" s="15" t="s">
        <v>4</v>
      </c>
      <c r="E3" s="15" t="s">
        <v>4</v>
      </c>
      <c r="F3" s="15" t="s">
        <v>4</v>
      </c>
      <c r="G3" s="15" t="s">
        <v>4</v>
      </c>
      <c r="H3" s="15" t="s">
        <v>4</v>
      </c>
      <c r="I3" s="15" t="s">
        <v>4</v>
      </c>
      <c r="J3" s="15" t="s">
        <v>4</v>
      </c>
      <c r="K3" s="15" t="s">
        <v>4</v>
      </c>
      <c r="L3" s="15" t="s">
        <v>4</v>
      </c>
      <c r="M3" s="15" t="s">
        <v>4</v>
      </c>
      <c r="N3" s="15" t="s">
        <v>4</v>
      </c>
      <c r="O3" s="15" t="s">
        <v>4</v>
      </c>
      <c r="P3" s="15" t="s">
        <v>4</v>
      </c>
      <c r="Q3" s="15" t="s">
        <v>4</v>
      </c>
      <c r="R3" s="15" t="s">
        <v>4</v>
      </c>
      <c r="S3" s="15" t="s">
        <v>4</v>
      </c>
      <c r="T3" s="15" t="s">
        <v>4</v>
      </c>
      <c r="U3" s="15" t="s">
        <v>4</v>
      </c>
      <c r="V3" s="15" t="s">
        <v>4</v>
      </c>
      <c r="W3" s="15" t="s">
        <v>4</v>
      </c>
      <c r="X3" s="15" t="s">
        <v>4</v>
      </c>
      <c r="Y3" s="15" t="s">
        <v>4</v>
      </c>
      <c r="Z3" s="15" t="s">
        <v>4</v>
      </c>
      <c r="AA3" s="15" t="s">
        <v>4</v>
      </c>
      <c r="AB3" s="15" t="s">
        <v>4</v>
      </c>
      <c r="AC3" s="15" t="s">
        <v>4</v>
      </c>
      <c r="AD3" s="15" t="s">
        <v>4</v>
      </c>
      <c r="AE3" s="15" t="s">
        <v>4</v>
      </c>
      <c r="AF3" s="15" t="s">
        <v>4</v>
      </c>
      <c r="AG3" s="15" t="s">
        <v>4</v>
      </c>
      <c r="AH3" s="15" t="s">
        <v>4</v>
      </c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</row>
    <row r="4" spans="1:78" s="23" customFormat="1" ht="29.4" customHeight="1" x14ac:dyDescent="0.25">
      <c r="A4" s="16" t="s">
        <v>15</v>
      </c>
      <c r="B4" s="17">
        <v>1</v>
      </c>
      <c r="C4" s="17">
        <v>1</v>
      </c>
      <c r="D4" s="17">
        <v>2</v>
      </c>
      <c r="E4" s="17">
        <v>1</v>
      </c>
      <c r="F4" s="17">
        <v>1</v>
      </c>
      <c r="G4" s="17">
        <v>1</v>
      </c>
      <c r="H4" s="17">
        <v>1</v>
      </c>
      <c r="I4" s="17">
        <v>1</v>
      </c>
      <c r="J4" s="17">
        <v>1</v>
      </c>
      <c r="K4" s="17">
        <v>2</v>
      </c>
      <c r="L4" s="17">
        <v>1</v>
      </c>
      <c r="M4" s="17">
        <v>1</v>
      </c>
      <c r="N4" s="17">
        <v>1</v>
      </c>
      <c r="O4" s="17">
        <v>3</v>
      </c>
      <c r="P4" s="17">
        <v>2</v>
      </c>
      <c r="Q4" s="17">
        <v>1</v>
      </c>
      <c r="R4" s="17"/>
      <c r="S4" s="17">
        <v>1</v>
      </c>
      <c r="T4" s="17" t="s">
        <v>86</v>
      </c>
      <c r="U4" s="17"/>
      <c r="V4" s="17"/>
      <c r="W4" s="17"/>
      <c r="X4" s="17"/>
      <c r="Y4" s="17"/>
      <c r="Z4" s="17"/>
      <c r="AA4" s="18"/>
      <c r="AB4" s="18"/>
      <c r="AC4" s="18"/>
      <c r="AD4" s="18"/>
      <c r="AE4" s="19">
        <f>(COUNTIF(B4:AD4,"1")/AH4)</f>
        <v>0.72222222222222221</v>
      </c>
      <c r="AF4" s="20">
        <f>(COUNTIF(B4:AD4,"2")/AH4)</f>
        <v>0.16666666666666666</v>
      </c>
      <c r="AG4" s="21">
        <f>(COUNTIF(B4:AD4,"3")/AH4)</f>
        <v>5.5555555555555552E-2</v>
      </c>
      <c r="AH4" s="22">
        <v>18</v>
      </c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</row>
    <row r="5" spans="1:78" s="23" customFormat="1" ht="27.6" customHeight="1" x14ac:dyDescent="0.25">
      <c r="A5" s="16" t="s">
        <v>13</v>
      </c>
      <c r="B5" s="17">
        <v>1</v>
      </c>
      <c r="C5" s="17">
        <v>1</v>
      </c>
      <c r="D5" s="17">
        <v>1</v>
      </c>
      <c r="E5" s="17">
        <v>1</v>
      </c>
      <c r="F5" s="17">
        <v>1</v>
      </c>
      <c r="G5" s="17">
        <v>1</v>
      </c>
      <c r="H5" s="17">
        <v>1</v>
      </c>
      <c r="I5" s="17">
        <v>2</v>
      </c>
      <c r="J5" s="17">
        <v>1</v>
      </c>
      <c r="K5" s="17">
        <v>2</v>
      </c>
      <c r="L5" s="17">
        <v>1</v>
      </c>
      <c r="M5" s="17">
        <v>1</v>
      </c>
      <c r="N5" s="17">
        <v>1</v>
      </c>
      <c r="O5" s="17">
        <v>3</v>
      </c>
      <c r="P5" s="17">
        <v>2</v>
      </c>
      <c r="Q5" s="17">
        <v>2</v>
      </c>
      <c r="R5" s="17">
        <v>3</v>
      </c>
      <c r="S5" s="17">
        <v>1</v>
      </c>
      <c r="T5" s="17">
        <v>1</v>
      </c>
      <c r="U5" s="17"/>
      <c r="V5" s="17"/>
      <c r="W5" s="17"/>
      <c r="X5" s="17"/>
      <c r="Y5" s="17"/>
      <c r="Z5" s="17"/>
      <c r="AA5" s="18"/>
      <c r="AB5" s="18"/>
      <c r="AC5" s="18"/>
      <c r="AD5" s="18"/>
      <c r="AE5" s="19">
        <f t="shared" ref="AE5:AE7" si="0">(COUNTIF(B5:AD5,"1")/AH5)</f>
        <v>0.72222222222222221</v>
      </c>
      <c r="AF5" s="20">
        <f t="shared" ref="AF5:AF7" si="1">(COUNTIF(B5:AD5,"2")/AH5)</f>
        <v>0.22222222222222221</v>
      </c>
      <c r="AG5" s="21">
        <f t="shared" ref="AG5:AG7" si="2">(COUNTIF(B5:AD5,"3")/AH5)</f>
        <v>0.1111111111111111</v>
      </c>
      <c r="AH5" s="22">
        <v>18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</row>
    <row r="6" spans="1:78" s="23" customFormat="1" ht="28.95" customHeight="1" x14ac:dyDescent="0.25">
      <c r="A6" s="16" t="s">
        <v>14</v>
      </c>
      <c r="B6" s="17">
        <v>1</v>
      </c>
      <c r="C6" s="17">
        <v>1</v>
      </c>
      <c r="D6" s="17">
        <v>2</v>
      </c>
      <c r="E6" s="17">
        <v>1</v>
      </c>
      <c r="F6" s="17">
        <v>1</v>
      </c>
      <c r="G6" s="17">
        <v>2</v>
      </c>
      <c r="H6" s="17">
        <v>1</v>
      </c>
      <c r="I6" s="17" t="s">
        <v>86</v>
      </c>
      <c r="J6" s="17">
        <v>1</v>
      </c>
      <c r="K6" s="17">
        <v>2</v>
      </c>
      <c r="L6" s="17">
        <v>3</v>
      </c>
      <c r="M6" s="17">
        <v>2</v>
      </c>
      <c r="N6" s="17">
        <v>1</v>
      </c>
      <c r="O6" s="17">
        <v>3</v>
      </c>
      <c r="P6" s="17">
        <v>2</v>
      </c>
      <c r="Q6" s="17">
        <v>2</v>
      </c>
      <c r="R6" s="17">
        <v>3</v>
      </c>
      <c r="S6" s="17">
        <v>2</v>
      </c>
      <c r="T6" s="17" t="s">
        <v>86</v>
      </c>
      <c r="U6" s="17"/>
      <c r="V6" s="17"/>
      <c r="W6" s="17"/>
      <c r="X6" s="17"/>
      <c r="Y6" s="17"/>
      <c r="Z6" s="17"/>
      <c r="AA6" s="18"/>
      <c r="AB6" s="18"/>
      <c r="AC6" s="18"/>
      <c r="AD6" s="18"/>
      <c r="AE6" s="19">
        <f t="shared" si="0"/>
        <v>0.3888888888888889</v>
      </c>
      <c r="AF6" s="20">
        <f t="shared" si="1"/>
        <v>0.3888888888888889</v>
      </c>
      <c r="AG6" s="21">
        <f t="shared" si="2"/>
        <v>0.16666666666666666</v>
      </c>
      <c r="AH6" s="22">
        <v>18</v>
      </c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</row>
    <row r="7" spans="1:78" s="23" customFormat="1" ht="30" customHeight="1" x14ac:dyDescent="0.25">
      <c r="A7" s="16" t="s">
        <v>16</v>
      </c>
      <c r="B7" s="17">
        <v>1</v>
      </c>
      <c r="C7" s="17">
        <v>1</v>
      </c>
      <c r="D7" s="17">
        <v>1</v>
      </c>
      <c r="E7" s="17">
        <v>1</v>
      </c>
      <c r="F7" s="17">
        <v>1</v>
      </c>
      <c r="G7" s="17">
        <v>1</v>
      </c>
      <c r="H7" s="17">
        <v>1</v>
      </c>
      <c r="I7" s="18">
        <v>3</v>
      </c>
      <c r="J7" s="18">
        <v>1</v>
      </c>
      <c r="K7" s="18">
        <v>3</v>
      </c>
      <c r="L7" s="18">
        <v>3</v>
      </c>
      <c r="M7" s="18">
        <v>1</v>
      </c>
      <c r="N7" s="18">
        <v>1</v>
      </c>
      <c r="O7" s="18">
        <v>3</v>
      </c>
      <c r="P7" s="18">
        <v>3</v>
      </c>
      <c r="Q7" s="18">
        <v>2</v>
      </c>
      <c r="R7" s="18">
        <v>3</v>
      </c>
      <c r="S7" s="18">
        <v>2</v>
      </c>
      <c r="T7" s="18">
        <v>1</v>
      </c>
      <c r="U7" s="18"/>
      <c r="V7" s="18"/>
      <c r="W7" s="18"/>
      <c r="X7" s="18"/>
      <c r="Y7" s="18"/>
      <c r="Z7" s="18"/>
      <c r="AA7" s="18"/>
      <c r="AB7" s="18"/>
      <c r="AC7" s="18"/>
      <c r="AD7" s="18"/>
      <c r="AE7" s="19">
        <f t="shared" si="0"/>
        <v>0.61111111111111116</v>
      </c>
      <c r="AF7" s="20">
        <f t="shared" si="1"/>
        <v>0.1111111111111111</v>
      </c>
      <c r="AG7" s="21">
        <f t="shared" si="2"/>
        <v>0.33333333333333331</v>
      </c>
      <c r="AH7" s="22">
        <v>18</v>
      </c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</row>
    <row r="8" spans="1:78" s="14" customFormat="1" ht="13.8" x14ac:dyDescent="0.25">
      <c r="A8" s="32" t="s">
        <v>10</v>
      </c>
      <c r="B8" s="15" t="s">
        <v>4</v>
      </c>
      <c r="C8" s="15" t="s">
        <v>4</v>
      </c>
      <c r="D8" s="15" t="s">
        <v>4</v>
      </c>
      <c r="E8" s="15" t="s">
        <v>4</v>
      </c>
      <c r="F8" s="15" t="s">
        <v>4</v>
      </c>
      <c r="G8" s="15" t="s">
        <v>4</v>
      </c>
      <c r="H8" s="15" t="s">
        <v>4</v>
      </c>
      <c r="I8" s="15" t="s">
        <v>4</v>
      </c>
      <c r="J8" s="15" t="s">
        <v>4</v>
      </c>
      <c r="K8" s="15" t="s">
        <v>4</v>
      </c>
      <c r="L8" s="15" t="s">
        <v>4</v>
      </c>
      <c r="M8" s="15" t="s">
        <v>4</v>
      </c>
      <c r="N8" s="15" t="s">
        <v>4</v>
      </c>
      <c r="O8" s="15" t="s">
        <v>4</v>
      </c>
      <c r="P8" s="15" t="s">
        <v>4</v>
      </c>
      <c r="Q8" s="15" t="s">
        <v>4</v>
      </c>
      <c r="R8" s="15" t="s">
        <v>4</v>
      </c>
      <c r="S8" s="15" t="s">
        <v>4</v>
      </c>
      <c r="T8" s="15" t="s">
        <v>4</v>
      </c>
      <c r="U8" s="15" t="s">
        <v>4</v>
      </c>
      <c r="V8" s="15" t="s">
        <v>4</v>
      </c>
      <c r="W8" s="15" t="s">
        <v>4</v>
      </c>
      <c r="X8" s="15" t="s">
        <v>4</v>
      </c>
      <c r="Y8" s="15" t="s">
        <v>4</v>
      </c>
      <c r="Z8" s="15" t="s">
        <v>4</v>
      </c>
      <c r="AA8" s="15" t="s">
        <v>4</v>
      </c>
      <c r="AB8" s="15" t="s">
        <v>4</v>
      </c>
      <c r="AC8" s="15" t="s">
        <v>4</v>
      </c>
      <c r="AD8" s="15" t="s">
        <v>4</v>
      </c>
      <c r="AE8" s="24" t="s">
        <v>4</v>
      </c>
      <c r="AF8" s="24" t="s">
        <v>4</v>
      </c>
      <c r="AG8" s="24" t="s">
        <v>4</v>
      </c>
      <c r="AH8" s="24" t="s">
        <v>4</v>
      </c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</row>
    <row r="9" spans="1:78" s="23" customFormat="1" x14ac:dyDescent="0.25">
      <c r="A9" s="16" t="s">
        <v>17</v>
      </c>
      <c r="B9" s="25">
        <v>1</v>
      </c>
      <c r="C9" s="25">
        <v>1</v>
      </c>
      <c r="D9" s="25">
        <v>1</v>
      </c>
      <c r="E9" s="25">
        <v>1</v>
      </c>
      <c r="F9" s="25">
        <v>1</v>
      </c>
      <c r="G9" s="25">
        <v>1</v>
      </c>
      <c r="H9" s="25">
        <v>1</v>
      </c>
      <c r="I9" s="25">
        <v>1</v>
      </c>
      <c r="J9" s="25">
        <v>1</v>
      </c>
      <c r="K9" s="25">
        <v>1</v>
      </c>
      <c r="L9" s="25">
        <v>1</v>
      </c>
      <c r="M9" s="25">
        <v>1</v>
      </c>
      <c r="N9" s="25">
        <v>1</v>
      </c>
      <c r="O9" s="25">
        <v>1</v>
      </c>
      <c r="P9" s="25">
        <v>1</v>
      </c>
      <c r="Q9" s="25">
        <v>1</v>
      </c>
      <c r="R9" s="25">
        <v>2</v>
      </c>
      <c r="S9" s="25">
        <v>1</v>
      </c>
      <c r="T9" s="25">
        <v>1</v>
      </c>
      <c r="U9" s="25"/>
      <c r="V9" s="25"/>
      <c r="W9" s="25"/>
      <c r="X9" s="25"/>
      <c r="Y9" s="25"/>
      <c r="Z9" s="25"/>
      <c r="AA9" s="26"/>
      <c r="AB9" s="26"/>
      <c r="AC9" s="26"/>
      <c r="AD9" s="26"/>
      <c r="AE9" s="19">
        <f>(COUNTIF(B9:AD9,"1")/AH9)</f>
        <v>1</v>
      </c>
      <c r="AF9" s="20">
        <f>(COUNTIF(B9:AD9,"2")/AH9)</f>
        <v>5.5555555555555552E-2</v>
      </c>
      <c r="AG9" s="21">
        <f>(COUNTIF(B9:AD9,"3")/AH9)</f>
        <v>0</v>
      </c>
      <c r="AH9" s="22">
        <v>18</v>
      </c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</row>
    <row r="10" spans="1:78" s="23" customFormat="1" x14ac:dyDescent="0.25">
      <c r="A10" s="16" t="s">
        <v>18</v>
      </c>
      <c r="B10" s="25">
        <v>1</v>
      </c>
      <c r="C10" s="25">
        <v>1</v>
      </c>
      <c r="D10" s="25">
        <v>1</v>
      </c>
      <c r="E10" s="25">
        <v>1</v>
      </c>
      <c r="F10" s="26">
        <v>1</v>
      </c>
      <c r="G10" s="26">
        <v>1</v>
      </c>
      <c r="H10" s="26">
        <v>1</v>
      </c>
      <c r="I10" s="26">
        <v>1</v>
      </c>
      <c r="J10" s="26">
        <v>1</v>
      </c>
      <c r="K10" s="26">
        <v>1</v>
      </c>
      <c r="L10" s="26">
        <v>1</v>
      </c>
      <c r="M10" s="26">
        <v>1</v>
      </c>
      <c r="N10" s="26">
        <v>1</v>
      </c>
      <c r="O10" s="26">
        <v>1</v>
      </c>
      <c r="P10" s="26">
        <v>1</v>
      </c>
      <c r="Q10" s="26">
        <v>2</v>
      </c>
      <c r="R10" s="26">
        <v>3</v>
      </c>
      <c r="S10" s="26">
        <v>1</v>
      </c>
      <c r="T10" s="26">
        <v>1</v>
      </c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19">
        <f>(COUNTIF(B10:AD10,"1")/AH10)</f>
        <v>0.94444444444444442</v>
      </c>
      <c r="AF10" s="20">
        <f>(COUNTIF(B10:AD10,"2")/AH10)</f>
        <v>5.5555555555555552E-2</v>
      </c>
      <c r="AG10" s="21">
        <f>(COUNTIF(B10:AD10,"3")/AH10)</f>
        <v>5.5555555555555552E-2</v>
      </c>
      <c r="AH10" s="22">
        <v>18</v>
      </c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</row>
    <row r="11" spans="1:78" s="31" customFormat="1" ht="13.8" x14ac:dyDescent="0.25">
      <c r="A11" s="27" t="s">
        <v>11</v>
      </c>
      <c r="B11" s="28" t="s">
        <v>4</v>
      </c>
      <c r="C11" s="28" t="s">
        <v>4</v>
      </c>
      <c r="D11" s="28" t="s">
        <v>4</v>
      </c>
      <c r="E11" s="28" t="s">
        <v>4</v>
      </c>
      <c r="F11" s="28" t="s">
        <v>4</v>
      </c>
      <c r="G11" s="28" t="s">
        <v>4</v>
      </c>
      <c r="H11" s="28" t="s">
        <v>4</v>
      </c>
      <c r="I11" s="28" t="s">
        <v>4</v>
      </c>
      <c r="J11" s="28" t="s">
        <v>4</v>
      </c>
      <c r="K11" s="28" t="s">
        <v>4</v>
      </c>
      <c r="L11" s="28" t="s">
        <v>4</v>
      </c>
      <c r="M11" s="28" t="s">
        <v>4</v>
      </c>
      <c r="N11" s="28" t="s">
        <v>4</v>
      </c>
      <c r="O11" s="28" t="s">
        <v>4</v>
      </c>
      <c r="P11" s="28" t="s">
        <v>4</v>
      </c>
      <c r="Q11" s="28" t="s">
        <v>4</v>
      </c>
      <c r="R11" s="28" t="s">
        <v>4</v>
      </c>
      <c r="S11" s="28" t="s">
        <v>4</v>
      </c>
      <c r="T11" s="28" t="s">
        <v>4</v>
      </c>
      <c r="U11" s="28" t="s">
        <v>4</v>
      </c>
      <c r="V11" s="28" t="s">
        <v>4</v>
      </c>
      <c r="W11" s="28" t="s">
        <v>4</v>
      </c>
      <c r="X11" s="28" t="s">
        <v>4</v>
      </c>
      <c r="Y11" s="28" t="s">
        <v>4</v>
      </c>
      <c r="Z11" s="28" t="s">
        <v>4</v>
      </c>
      <c r="AA11" s="28" t="s">
        <v>4</v>
      </c>
      <c r="AB11" s="28" t="s">
        <v>4</v>
      </c>
      <c r="AC11" s="28" t="s">
        <v>4</v>
      </c>
      <c r="AD11" s="28" t="s">
        <v>4</v>
      </c>
      <c r="AE11" s="28" t="s">
        <v>4</v>
      </c>
      <c r="AF11" s="28" t="s">
        <v>4</v>
      </c>
      <c r="AG11" s="28" t="s">
        <v>4</v>
      </c>
      <c r="AH11" s="28" t="s">
        <v>4</v>
      </c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</row>
    <row r="12" spans="1:78" s="23" customFormat="1" ht="13.8" x14ac:dyDescent="0.25">
      <c r="A12" s="32" t="s">
        <v>12</v>
      </c>
      <c r="B12" s="15" t="s">
        <v>4</v>
      </c>
      <c r="C12" s="15" t="s">
        <v>4</v>
      </c>
      <c r="D12" s="15" t="s">
        <v>4</v>
      </c>
      <c r="E12" s="15" t="s">
        <v>4</v>
      </c>
      <c r="F12" s="15" t="s">
        <v>4</v>
      </c>
      <c r="G12" s="15" t="s">
        <v>4</v>
      </c>
      <c r="H12" s="15" t="s">
        <v>4</v>
      </c>
      <c r="I12" s="15" t="s">
        <v>4</v>
      </c>
      <c r="J12" s="15" t="s">
        <v>4</v>
      </c>
      <c r="K12" s="15" t="s">
        <v>4</v>
      </c>
      <c r="L12" s="15" t="s">
        <v>4</v>
      </c>
      <c r="M12" s="15" t="s">
        <v>4</v>
      </c>
      <c r="N12" s="15" t="s">
        <v>4</v>
      </c>
      <c r="O12" s="15" t="s">
        <v>4</v>
      </c>
      <c r="P12" s="15" t="s">
        <v>4</v>
      </c>
      <c r="Q12" s="15" t="s">
        <v>4</v>
      </c>
      <c r="R12" s="15" t="s">
        <v>4</v>
      </c>
      <c r="S12" s="15" t="s">
        <v>4</v>
      </c>
      <c r="T12" s="15" t="s">
        <v>4</v>
      </c>
      <c r="U12" s="15" t="s">
        <v>4</v>
      </c>
      <c r="V12" s="15" t="s">
        <v>4</v>
      </c>
      <c r="W12" s="15" t="s">
        <v>4</v>
      </c>
      <c r="X12" s="15" t="s">
        <v>4</v>
      </c>
      <c r="Y12" s="15" t="s">
        <v>4</v>
      </c>
      <c r="Z12" s="15" t="s">
        <v>4</v>
      </c>
      <c r="AA12" s="15" t="s">
        <v>4</v>
      </c>
      <c r="AB12" s="15" t="s">
        <v>4</v>
      </c>
      <c r="AC12" s="15" t="s">
        <v>4</v>
      </c>
      <c r="AD12" s="15" t="s">
        <v>4</v>
      </c>
      <c r="AE12" s="24" t="s">
        <v>4</v>
      </c>
      <c r="AF12" s="24" t="s">
        <v>4</v>
      </c>
      <c r="AG12" s="24" t="s">
        <v>4</v>
      </c>
      <c r="AH12" s="24" t="s">
        <v>4</v>
      </c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</row>
    <row r="13" spans="1:78" s="23" customFormat="1" x14ac:dyDescent="0.25">
      <c r="A13" s="16" t="s">
        <v>19</v>
      </c>
      <c r="B13" s="17">
        <v>1</v>
      </c>
      <c r="C13" s="17">
        <v>1</v>
      </c>
      <c r="D13" s="17">
        <v>1</v>
      </c>
      <c r="E13" s="17">
        <v>1</v>
      </c>
      <c r="F13" s="17">
        <v>1</v>
      </c>
      <c r="G13" s="17">
        <v>1</v>
      </c>
      <c r="H13" s="17">
        <v>1</v>
      </c>
      <c r="I13" s="17">
        <v>1</v>
      </c>
      <c r="J13" s="17">
        <v>1</v>
      </c>
      <c r="K13" s="17">
        <v>2</v>
      </c>
      <c r="L13" s="17">
        <v>1</v>
      </c>
      <c r="M13" s="17">
        <v>1</v>
      </c>
      <c r="N13" s="17">
        <v>2</v>
      </c>
      <c r="O13" s="17">
        <v>2</v>
      </c>
      <c r="P13" s="17">
        <v>1</v>
      </c>
      <c r="Q13" s="17">
        <v>2</v>
      </c>
      <c r="R13" s="17">
        <v>3</v>
      </c>
      <c r="S13" s="17">
        <v>3</v>
      </c>
      <c r="T13" s="17">
        <v>1</v>
      </c>
      <c r="U13" s="17"/>
      <c r="V13" s="17"/>
      <c r="W13" s="17"/>
      <c r="X13" s="17"/>
      <c r="Y13" s="17"/>
      <c r="Z13" s="17"/>
      <c r="AA13" s="18"/>
      <c r="AB13" s="18"/>
      <c r="AC13" s="18"/>
      <c r="AD13" s="18"/>
      <c r="AE13" s="19">
        <f>(COUNTIF(B13:AD13,"1")/AH13)</f>
        <v>0.72222222222222221</v>
      </c>
      <c r="AF13" s="20">
        <f>(COUNTIF(B13:AD13,"2")/AH13)</f>
        <v>0.22222222222222221</v>
      </c>
      <c r="AG13" s="21">
        <f>(COUNTIF(B13:AD13,"3")/AH13)</f>
        <v>0.1111111111111111</v>
      </c>
      <c r="AH13" s="22">
        <v>18</v>
      </c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</row>
    <row r="14" spans="1:78" s="23" customFormat="1" x14ac:dyDescent="0.25">
      <c r="A14" s="16" t="s">
        <v>20</v>
      </c>
      <c r="B14" s="17">
        <v>1</v>
      </c>
      <c r="C14" s="17">
        <v>1</v>
      </c>
      <c r="D14" s="17">
        <v>1</v>
      </c>
      <c r="E14" s="17">
        <v>1</v>
      </c>
      <c r="F14" s="17">
        <v>1</v>
      </c>
      <c r="G14" s="17">
        <v>1</v>
      </c>
      <c r="H14" s="17">
        <v>1</v>
      </c>
      <c r="I14" s="17">
        <v>1</v>
      </c>
      <c r="J14" s="17">
        <v>1</v>
      </c>
      <c r="K14" s="17">
        <v>1</v>
      </c>
      <c r="L14" s="17">
        <v>1</v>
      </c>
      <c r="M14" s="17">
        <v>3</v>
      </c>
      <c r="N14" s="17">
        <v>1</v>
      </c>
      <c r="O14" s="17">
        <v>3</v>
      </c>
      <c r="P14" s="17">
        <v>1</v>
      </c>
      <c r="Q14" s="17">
        <v>1</v>
      </c>
      <c r="R14" s="17">
        <v>2</v>
      </c>
      <c r="S14" s="17">
        <v>2</v>
      </c>
      <c r="T14" s="17">
        <v>1</v>
      </c>
      <c r="U14" s="17"/>
      <c r="V14" s="17"/>
      <c r="W14" s="17"/>
      <c r="X14" s="17"/>
      <c r="Y14" s="17"/>
      <c r="Z14" s="17"/>
      <c r="AA14" s="18"/>
      <c r="AB14" s="18"/>
      <c r="AC14" s="18"/>
      <c r="AD14" s="18"/>
      <c r="AE14" s="19">
        <f t="shared" ref="AE14:AE17" si="3">(COUNTIF(B14:AD14,"1")/AH14)</f>
        <v>0.83333333333333337</v>
      </c>
      <c r="AF14" s="20">
        <f t="shared" ref="AF14:AF17" si="4">(COUNTIF(B14:AD14,"2")/AH14)</f>
        <v>0.1111111111111111</v>
      </c>
      <c r="AG14" s="21">
        <f t="shared" ref="AG14:AG17" si="5">(COUNTIF(B14:AD14,"3")/AH14)</f>
        <v>0.1111111111111111</v>
      </c>
      <c r="AH14" s="22">
        <v>18</v>
      </c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</row>
    <row r="15" spans="1:78" s="23" customFormat="1" x14ac:dyDescent="0.25">
      <c r="A15" s="16" t="s">
        <v>21</v>
      </c>
      <c r="B15" s="17">
        <v>1</v>
      </c>
      <c r="C15" s="17">
        <v>1</v>
      </c>
      <c r="D15" s="17">
        <v>1</v>
      </c>
      <c r="E15" s="17">
        <v>1</v>
      </c>
      <c r="F15" s="17">
        <v>1</v>
      </c>
      <c r="G15" s="17">
        <v>1</v>
      </c>
      <c r="H15" s="17">
        <v>1</v>
      </c>
      <c r="I15" s="17">
        <v>1</v>
      </c>
      <c r="J15" s="17">
        <v>1</v>
      </c>
      <c r="K15" s="17">
        <v>1</v>
      </c>
      <c r="L15" s="17">
        <v>1</v>
      </c>
      <c r="M15" s="17">
        <v>2</v>
      </c>
      <c r="N15" s="17">
        <v>1</v>
      </c>
      <c r="O15" s="17">
        <v>2</v>
      </c>
      <c r="P15" s="17">
        <v>1</v>
      </c>
      <c r="Q15" s="17">
        <v>1</v>
      </c>
      <c r="R15" s="17">
        <v>3</v>
      </c>
      <c r="S15" s="17">
        <v>3</v>
      </c>
      <c r="T15" s="17">
        <v>2</v>
      </c>
      <c r="U15" s="17"/>
      <c r="V15" s="17"/>
      <c r="W15" s="17"/>
      <c r="X15" s="17"/>
      <c r="Y15" s="17"/>
      <c r="Z15" s="17"/>
      <c r="AA15" s="18"/>
      <c r="AB15" s="18"/>
      <c r="AC15" s="18"/>
      <c r="AD15" s="18"/>
      <c r="AE15" s="19">
        <f t="shared" si="3"/>
        <v>0.77777777777777779</v>
      </c>
      <c r="AF15" s="20">
        <f t="shared" si="4"/>
        <v>0.16666666666666666</v>
      </c>
      <c r="AG15" s="21">
        <f t="shared" si="5"/>
        <v>0.1111111111111111</v>
      </c>
      <c r="AH15" s="22">
        <v>18</v>
      </c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</row>
    <row r="16" spans="1:78" s="23" customFormat="1" ht="23.4" x14ac:dyDescent="0.25">
      <c r="A16" s="16" t="s">
        <v>31</v>
      </c>
      <c r="B16" s="17">
        <v>1</v>
      </c>
      <c r="C16" s="17">
        <v>1</v>
      </c>
      <c r="D16" s="17">
        <v>1</v>
      </c>
      <c r="E16" s="17">
        <v>1</v>
      </c>
      <c r="F16" s="17">
        <v>1</v>
      </c>
      <c r="G16" s="17">
        <v>1</v>
      </c>
      <c r="H16" s="17">
        <v>1</v>
      </c>
      <c r="I16" s="17">
        <v>1</v>
      </c>
      <c r="J16" s="17">
        <v>1</v>
      </c>
      <c r="K16" s="17">
        <v>1</v>
      </c>
      <c r="L16" s="17">
        <v>1</v>
      </c>
      <c r="M16" s="17">
        <v>2</v>
      </c>
      <c r="N16" s="17">
        <v>1</v>
      </c>
      <c r="O16" s="17">
        <v>3</v>
      </c>
      <c r="P16" s="17">
        <v>1</v>
      </c>
      <c r="Q16" s="17">
        <v>1</v>
      </c>
      <c r="R16" s="17">
        <v>2</v>
      </c>
      <c r="S16" s="17">
        <v>1</v>
      </c>
      <c r="T16" s="17">
        <v>1</v>
      </c>
      <c r="U16" s="17"/>
      <c r="V16" s="17"/>
      <c r="W16" s="17"/>
      <c r="X16" s="17"/>
      <c r="Y16" s="17"/>
      <c r="Z16" s="17"/>
      <c r="AA16" s="18"/>
      <c r="AB16" s="18"/>
      <c r="AC16" s="18"/>
      <c r="AD16" s="18"/>
      <c r="AE16" s="19">
        <f t="shared" si="3"/>
        <v>0.88888888888888884</v>
      </c>
      <c r="AF16" s="20">
        <f t="shared" si="4"/>
        <v>0.1111111111111111</v>
      </c>
      <c r="AG16" s="21">
        <f t="shared" si="5"/>
        <v>5.5555555555555552E-2</v>
      </c>
      <c r="AH16" s="22">
        <v>18</v>
      </c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</row>
    <row r="17" spans="1:78" s="23" customFormat="1" ht="23.4" x14ac:dyDescent="0.25">
      <c r="A17" s="16" t="s">
        <v>30</v>
      </c>
      <c r="B17" s="17">
        <v>1</v>
      </c>
      <c r="C17" s="18">
        <v>1</v>
      </c>
      <c r="D17" s="18">
        <v>1</v>
      </c>
      <c r="E17" s="18">
        <v>1</v>
      </c>
      <c r="F17" s="18">
        <v>1</v>
      </c>
      <c r="G17" s="18">
        <v>1</v>
      </c>
      <c r="H17" s="18">
        <v>1</v>
      </c>
      <c r="I17" s="18">
        <v>1</v>
      </c>
      <c r="J17" s="18">
        <v>1</v>
      </c>
      <c r="K17" s="18">
        <v>2</v>
      </c>
      <c r="L17" s="18">
        <v>2</v>
      </c>
      <c r="M17" s="18">
        <v>2</v>
      </c>
      <c r="N17" s="18">
        <v>1</v>
      </c>
      <c r="O17" s="18">
        <v>2</v>
      </c>
      <c r="P17" s="18">
        <v>1</v>
      </c>
      <c r="Q17" s="18">
        <v>2</v>
      </c>
      <c r="R17" s="18">
        <v>2</v>
      </c>
      <c r="S17" s="18">
        <v>2</v>
      </c>
      <c r="T17" s="18">
        <v>1</v>
      </c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9">
        <f t="shared" si="3"/>
        <v>0.66666666666666663</v>
      </c>
      <c r="AF17" s="20">
        <f t="shared" si="4"/>
        <v>0.3888888888888889</v>
      </c>
      <c r="AG17" s="21">
        <f t="shared" si="5"/>
        <v>0</v>
      </c>
      <c r="AH17" s="22">
        <v>18</v>
      </c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</row>
    <row r="19" spans="1:78" ht="28.2" customHeight="1" x14ac:dyDescent="0.3">
      <c r="AC19" s="93" t="s">
        <v>26</v>
      </c>
      <c r="AD19" s="93"/>
      <c r="AE19" s="94" t="s">
        <v>27</v>
      </c>
      <c r="AF19" s="94"/>
      <c r="AG19" s="95" t="s">
        <v>28</v>
      </c>
      <c r="AH19" s="95"/>
    </row>
    <row r="20" spans="1:78" x14ac:dyDescent="0.3">
      <c r="AA20" s="92" t="s">
        <v>29</v>
      </c>
      <c r="AB20" s="92"/>
      <c r="AC20" s="92">
        <v>1</v>
      </c>
      <c r="AD20" s="92"/>
      <c r="AE20" s="92">
        <v>2</v>
      </c>
      <c r="AF20" s="92"/>
      <c r="AG20" s="92">
        <v>3</v>
      </c>
      <c r="AH20" s="92"/>
    </row>
  </sheetData>
  <mergeCells count="7">
    <mergeCell ref="AA20:AB20"/>
    <mergeCell ref="AC19:AD19"/>
    <mergeCell ref="AE19:AF19"/>
    <mergeCell ref="AG19:AH19"/>
    <mergeCell ref="AC20:AD20"/>
    <mergeCell ref="AE20:AF20"/>
    <mergeCell ref="AG20:AH20"/>
  </mergeCells>
  <conditionalFormatting sqref="AH13:AH17 AH4:AH7 AH9:AH10">
    <cfRule type="cellIs" dxfId="1" priority="3" stopIfTrue="1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5:L27"/>
  <sheetViews>
    <sheetView topLeftCell="A2" zoomScale="90" zoomScaleNormal="90" workbookViewId="0">
      <selection activeCell="A6" sqref="A6:B6"/>
    </sheetView>
  </sheetViews>
  <sheetFormatPr baseColWidth="10" defaultColWidth="11.5546875" defaultRowHeight="13.8" x14ac:dyDescent="0.3"/>
  <cols>
    <col min="1" max="1" width="73.5546875" style="38" customWidth="1"/>
    <col min="2" max="2" width="15.5546875" style="35" customWidth="1"/>
    <col min="3" max="16384" width="11.5546875" style="38"/>
  </cols>
  <sheetData>
    <row r="5" spans="1:12" ht="15" customHeight="1" x14ac:dyDescent="0.3"/>
    <row r="6" spans="1:12" ht="19.95" customHeight="1" x14ac:dyDescent="0.3">
      <c r="A6" s="100" t="s">
        <v>51</v>
      </c>
      <c r="B6" s="100"/>
    </row>
    <row r="7" spans="1:12" ht="14.4" customHeight="1" x14ac:dyDescent="0.3">
      <c r="A7" s="102" t="s">
        <v>22</v>
      </c>
      <c r="B7" s="102"/>
      <c r="E7" s="33"/>
      <c r="F7" s="33"/>
      <c r="G7" s="93" t="s">
        <v>26</v>
      </c>
      <c r="H7" s="93"/>
      <c r="I7" s="94" t="s">
        <v>27</v>
      </c>
      <c r="J7" s="94"/>
      <c r="K7" s="95" t="s">
        <v>28</v>
      </c>
      <c r="L7" s="95"/>
    </row>
    <row r="8" spans="1:12" ht="19.2" customHeight="1" x14ac:dyDescent="0.3">
      <c r="A8" s="102" t="s">
        <v>7</v>
      </c>
      <c r="B8" s="102"/>
      <c r="E8" s="92" t="s">
        <v>29</v>
      </c>
      <c r="F8" s="92"/>
      <c r="G8" s="92">
        <v>1</v>
      </c>
      <c r="H8" s="92"/>
      <c r="I8" s="92">
        <v>2</v>
      </c>
      <c r="J8" s="92"/>
      <c r="K8" s="92">
        <v>3</v>
      </c>
      <c r="L8" s="92"/>
    </row>
    <row r="9" spans="1:12" ht="5.4" customHeight="1" x14ac:dyDescent="0.3">
      <c r="A9" s="39"/>
      <c r="B9" s="34"/>
    </row>
    <row r="10" spans="1:12" ht="15" customHeight="1" x14ac:dyDescent="0.3">
      <c r="A10" s="101" t="s">
        <v>5</v>
      </c>
      <c r="B10" s="101"/>
    </row>
    <row r="11" spans="1:12" s="40" customFormat="1" ht="15.6" customHeight="1" x14ac:dyDescent="0.3">
      <c r="A11" s="36" t="s">
        <v>6</v>
      </c>
      <c r="B11" s="44" t="s">
        <v>23</v>
      </c>
    </row>
    <row r="12" spans="1:12" s="41" customFormat="1" x14ac:dyDescent="0.3">
      <c r="A12" s="98" t="str">
        <f>Tableau!A2</f>
        <v>MOBILISER LE LANGAGE DANS TOUTES LES DIMENSIONS</v>
      </c>
      <c r="B12" s="99"/>
    </row>
    <row r="13" spans="1:12" s="42" customFormat="1" x14ac:dyDescent="0.3">
      <c r="A13" s="96" t="str">
        <f>Tableau!A3</f>
        <v>ORAL</v>
      </c>
      <c r="B13" s="97"/>
    </row>
    <row r="14" spans="1:12" s="40" customFormat="1" ht="27.6" x14ac:dyDescent="0.3">
      <c r="A14" s="43" t="str">
        <f>Tableau!A4</f>
        <v>item 1 / Comprendre une histoire simple et répondre à des questions portant sur les actions (Le monstre du tableau de Méli Marlo)</v>
      </c>
      <c r="B14" s="37">
        <f>HLOOKUP($A$6,Tableau!$B$1:$AD$17,4,FALSE)</f>
        <v>1</v>
      </c>
    </row>
    <row r="15" spans="1:12" s="40" customFormat="1" ht="27.6" x14ac:dyDescent="0.3">
      <c r="A15" s="43" t="str">
        <f>Tableau!A5</f>
        <v>Item 2 / Entrer en relation avec autrui par la médiation du langage / Prendre la parole dans diverses situations</v>
      </c>
      <c r="B15" s="37">
        <f>HLOOKUP($A$6,Tableau!$B$1:$AD$17,5,FALSE)</f>
        <v>1</v>
      </c>
    </row>
    <row r="16" spans="1:12" s="40" customFormat="1" ht="27.6" x14ac:dyDescent="0.3">
      <c r="A16" s="43" t="str">
        <f>Tableau!A6</f>
        <v xml:space="preserve">Item 3 / Comprendre, acquérir et utiliser un vocabulaire pertinent : le lexique de l’école (niveaux 1 &amp; 2) </v>
      </c>
      <c r="B16" s="37">
        <f>HLOOKUP($A$6,Tableau!$B$1:$AD$17,6,FALSE)</f>
        <v>1</v>
      </c>
    </row>
    <row r="17" spans="1:2" s="40" customFormat="1" ht="27.6" x14ac:dyDescent="0.3">
      <c r="A17" s="43" t="str">
        <f>Tableau!A7</f>
        <v>Item 4 / Décrire, questionner, expliquer en situation de jeu / Utiliser le langage pour jouer ensemble (Gloups au coin dinette)</v>
      </c>
      <c r="B17" s="37">
        <f>HLOOKUP($A$6,Tableau!$B$1:$AD$17,7,FALSE)</f>
        <v>1</v>
      </c>
    </row>
    <row r="18" spans="1:2" s="40" customFormat="1" x14ac:dyDescent="0.3">
      <c r="A18" s="96" t="str">
        <f>Tableau!A8</f>
        <v>ECRIT</v>
      </c>
      <c r="B18" s="97"/>
    </row>
    <row r="19" spans="1:2" s="40" customFormat="1" x14ac:dyDescent="0.3">
      <c r="A19" s="43" t="str">
        <f>Tableau!A9</f>
        <v>Item 5 / Reconnaître son prénom  en capitales d’imprimerie</v>
      </c>
      <c r="B19" s="37">
        <f>HLOOKUP($A$6,Tableau!$B$1:$AD$17,9,FALSE)</f>
        <v>1</v>
      </c>
    </row>
    <row r="20" spans="1:2" s="42" customFormat="1" x14ac:dyDescent="0.3">
      <c r="A20" s="43" t="str">
        <f>Tableau!A10</f>
        <v>Item 6 / Reconnaître l’initiale de son prénom  en capitale d’imprimerie</v>
      </c>
      <c r="B20" s="37">
        <f>HLOOKUP($A$6,Tableau!$B$1:$AD$17,10,FALSE)</f>
        <v>1</v>
      </c>
    </row>
    <row r="21" spans="1:2" s="40" customFormat="1" x14ac:dyDescent="0.3">
      <c r="A21" s="98" t="str">
        <f>Tableau!A11</f>
        <v>CONSTRUIRE LES PREMIERS OUTILS POUR STRUCTURER SA PENSEE</v>
      </c>
      <c r="B21" s="99" t="e">
        <f>HLOOKUP($A$6,Tableau!$B$1:$AD$17,20,FALSE)</f>
        <v>#REF!</v>
      </c>
    </row>
    <row r="22" spans="1:2" s="42" customFormat="1" x14ac:dyDescent="0.3">
      <c r="A22" s="45" t="str">
        <f>Tableau!A12</f>
        <v>Découvrir les nombres et leurs utilisations</v>
      </c>
      <c r="B22" s="46"/>
    </row>
    <row r="23" spans="1:2" s="40" customFormat="1" x14ac:dyDescent="0.3">
      <c r="A23" s="43" t="str">
        <f>Tableau!A13</f>
        <v xml:space="preserve">Item 7/ Reconnaître globalement les quantités de 1 à 3 </v>
      </c>
      <c r="B23" s="37">
        <f>HLOOKUP($A$6,Tableau!$B$1:$AD$17,13,FALSE)</f>
        <v>1</v>
      </c>
    </row>
    <row r="24" spans="1:2" s="40" customFormat="1" x14ac:dyDescent="0.3">
      <c r="A24" s="43" t="str">
        <f>Tableau!A14</f>
        <v xml:space="preserve">Item 8/ Dire la suite des nombres de 1 à 5. </v>
      </c>
      <c r="B24" s="37">
        <f>HLOOKUP($A$6,Tableau!$B$1:$AD$17,14,FALSE)</f>
        <v>1</v>
      </c>
    </row>
    <row r="25" spans="1:2" s="40" customFormat="1" x14ac:dyDescent="0.3">
      <c r="A25" s="43" t="str">
        <f>Tableau!A15</f>
        <v>Item 9/ Réaliser des collections jusqu'à 3 éléments</v>
      </c>
      <c r="B25" s="37">
        <f>HLOOKUP($A$6,Tableau!$B$1:$AD$17,15,FALSE)</f>
        <v>1</v>
      </c>
    </row>
    <row r="26" spans="1:2" s="40" customFormat="1" ht="27.6" x14ac:dyDescent="0.3">
      <c r="A26" s="43" t="str">
        <f>Tableau!A16</f>
        <v>Item 10/ Utiliser le dernier mot nombre cité pour exprimer la quantité de la collection jusqu’à 5 (mémoire de quantité)</v>
      </c>
      <c r="B26" s="37">
        <f>HLOOKUP($A$6,Tableau!$B$1:$AD$17,15,FALSE)</f>
        <v>1</v>
      </c>
    </row>
    <row r="27" spans="1:2" s="40" customFormat="1" ht="27.6" x14ac:dyDescent="0.3">
      <c r="A27" s="43" t="str">
        <f>Tableau!A17</f>
        <v xml:space="preserve">Item 11/ Associer les différentes représentations des nombres de 1 à 3 (collections figuratives, monstrations, constellations) </v>
      </c>
      <c r="B27" s="37">
        <f>HLOOKUP($A$6,Tableau!$B$1:$AD$17,16,FALSE)</f>
        <v>1</v>
      </c>
    </row>
  </sheetData>
  <dataConsolidate function="varp"/>
  <mergeCells count="15">
    <mergeCell ref="A13:B13"/>
    <mergeCell ref="A21:B21"/>
    <mergeCell ref="A18:B18"/>
    <mergeCell ref="A6:B6"/>
    <mergeCell ref="A10:B10"/>
    <mergeCell ref="A12:B12"/>
    <mergeCell ref="A7:B7"/>
    <mergeCell ref="A8:B8"/>
    <mergeCell ref="G7:H7"/>
    <mergeCell ref="I7:J7"/>
    <mergeCell ref="K7:L7"/>
    <mergeCell ref="E8:F8"/>
    <mergeCell ref="G8:H8"/>
    <mergeCell ref="I8:J8"/>
    <mergeCell ref="K8:L8"/>
  </mergeCells>
  <conditionalFormatting sqref="A7 A10:A11">
    <cfRule type="cellIs" dxfId="0" priority="4" stopIfTrue="1" operator="equal">
      <formula>"***"</formula>
    </cfRule>
  </conditionalFormatting>
  <pageMargins left="0.39370078740157483" right="0.39370078740157483" top="0.39370078740157483" bottom="0.3937007874015748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'Liste des Elèves'!$A$2:$A$30</xm:f>
          </x14:formula1>
          <xm:sqref>A6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19"/>
  <sheetViews>
    <sheetView workbookViewId="0">
      <selection activeCell="G9" sqref="G9"/>
    </sheetView>
  </sheetViews>
  <sheetFormatPr baseColWidth="10" defaultRowHeight="14.4" x14ac:dyDescent="0.3"/>
  <cols>
    <col min="1" max="1" width="48.33203125" customWidth="1"/>
    <col min="2" max="2" width="9.33203125" customWidth="1"/>
    <col min="3" max="3" width="9.6640625" customWidth="1"/>
    <col min="4" max="4" width="9.44140625" customWidth="1"/>
    <col min="5" max="5" width="10.33203125" customWidth="1"/>
  </cols>
  <sheetData>
    <row r="1" spans="1:5" ht="28.2" customHeight="1" x14ac:dyDescent="0.3">
      <c r="A1" s="51" t="s">
        <v>32</v>
      </c>
      <c r="B1" s="47" t="s">
        <v>2</v>
      </c>
      <c r="C1" s="48" t="s">
        <v>24</v>
      </c>
      <c r="D1" s="49" t="s">
        <v>25</v>
      </c>
      <c r="E1" s="50" t="s">
        <v>3</v>
      </c>
    </row>
    <row r="2" spans="1:5" ht="14.4" customHeight="1" x14ac:dyDescent="0.3">
      <c r="A2" s="104" t="s">
        <v>8</v>
      </c>
      <c r="B2" s="104"/>
      <c r="C2" s="104"/>
      <c r="D2" s="104"/>
      <c r="E2" s="104"/>
    </row>
    <row r="3" spans="1:5" x14ac:dyDescent="0.3">
      <c r="A3" s="103" t="s">
        <v>9</v>
      </c>
      <c r="B3" s="103"/>
      <c r="C3" s="103"/>
      <c r="D3" s="103"/>
      <c r="E3" s="103"/>
    </row>
    <row r="4" spans="1:5" ht="35.4" x14ac:dyDescent="0.3">
      <c r="A4" s="16" t="str">
        <f>Tableau!A4</f>
        <v>item 1 / Comprendre une histoire simple et répondre à des questions portant sur les actions (Le monstre du tableau de Méli Marlo)</v>
      </c>
      <c r="B4" s="52">
        <f>Tableau!AE4</f>
        <v>0.72222222222222221</v>
      </c>
      <c r="C4" s="52">
        <f>Tableau!AF4</f>
        <v>0.16666666666666666</v>
      </c>
      <c r="D4" s="52">
        <f>Tableau!AG4</f>
        <v>5.5555555555555552E-2</v>
      </c>
      <c r="E4" s="51">
        <f>Tableau!AH4</f>
        <v>18</v>
      </c>
    </row>
    <row r="5" spans="1:5" ht="24" x14ac:dyDescent="0.3">
      <c r="A5" s="16" t="str">
        <f>Tableau!A5</f>
        <v>Item 2 / Entrer en relation avec autrui par la médiation du langage / Prendre la parole dans diverses situations</v>
      </c>
      <c r="B5" s="52">
        <f>Tableau!AE5</f>
        <v>0.72222222222222221</v>
      </c>
      <c r="C5" s="52">
        <f>Tableau!AF5</f>
        <v>0.22222222222222221</v>
      </c>
      <c r="D5" s="52">
        <f>Tableau!AG5</f>
        <v>0.1111111111111111</v>
      </c>
      <c r="E5" s="51">
        <f>Tableau!AH5</f>
        <v>18</v>
      </c>
    </row>
    <row r="6" spans="1:5" ht="24" x14ac:dyDescent="0.3">
      <c r="A6" s="16" t="str">
        <f>Tableau!A6</f>
        <v xml:space="preserve">Item 3 / Comprendre, acquérir et utiliser un vocabulaire pertinent : le lexique de l’école (niveaux 1 &amp; 2) </v>
      </c>
      <c r="B6" s="52">
        <f>Tableau!AE6</f>
        <v>0.3888888888888889</v>
      </c>
      <c r="C6" s="52">
        <f>Tableau!AF6</f>
        <v>0.3888888888888889</v>
      </c>
      <c r="D6" s="52">
        <f>Tableau!AG6</f>
        <v>0.16666666666666666</v>
      </c>
      <c r="E6" s="51">
        <f>Tableau!AH6</f>
        <v>18</v>
      </c>
    </row>
    <row r="7" spans="1:5" ht="24" x14ac:dyDescent="0.3">
      <c r="A7" s="16" t="str">
        <f>Tableau!A7</f>
        <v>Item 4 / Décrire, questionner, expliquer en situation de jeu / Utiliser le langage pour jouer ensemble (Gloups au coin dinette)</v>
      </c>
      <c r="B7" s="52">
        <f>Tableau!AE7</f>
        <v>0.61111111111111116</v>
      </c>
      <c r="C7" s="52">
        <f>Tableau!AF7</f>
        <v>0.1111111111111111</v>
      </c>
      <c r="D7" s="52">
        <f>Tableau!AG7</f>
        <v>0.33333333333333331</v>
      </c>
      <c r="E7" s="51">
        <f>Tableau!AH7</f>
        <v>18</v>
      </c>
    </row>
    <row r="8" spans="1:5" x14ac:dyDescent="0.3">
      <c r="A8" s="103" t="s">
        <v>10</v>
      </c>
      <c r="B8" s="103"/>
      <c r="C8" s="103"/>
      <c r="D8" s="103"/>
      <c r="E8" s="103"/>
    </row>
    <row r="9" spans="1:5" x14ac:dyDescent="0.3">
      <c r="A9" s="53" t="str">
        <f>Tableau!A9</f>
        <v>Item 5 / Reconnaître son prénom  en capitales d’imprimerie</v>
      </c>
      <c r="B9" s="52">
        <f>Tableau!AE9</f>
        <v>1</v>
      </c>
      <c r="C9" s="52">
        <f>Tableau!AF9</f>
        <v>5.5555555555555552E-2</v>
      </c>
      <c r="D9" s="52">
        <f>Tableau!AG9</f>
        <v>0</v>
      </c>
      <c r="E9" s="51">
        <f>Tableau!AH10</f>
        <v>18</v>
      </c>
    </row>
    <row r="10" spans="1:5" ht="27.6" customHeight="1" x14ac:dyDescent="0.3">
      <c r="A10" s="53" t="str">
        <f>Tableau!A10</f>
        <v>Item 6 / Reconnaître l’initiale de son prénom  en capitale d’imprimerie</v>
      </c>
      <c r="B10" s="52">
        <f>Tableau!AE10</f>
        <v>0.94444444444444442</v>
      </c>
      <c r="C10" s="52">
        <f>Tableau!AF10</f>
        <v>5.5555555555555552E-2</v>
      </c>
      <c r="D10" s="52">
        <f>Tableau!AG10</f>
        <v>5.5555555555555552E-2</v>
      </c>
      <c r="E10" s="51">
        <f>Tableau!AH9</f>
        <v>18</v>
      </c>
    </row>
    <row r="11" spans="1:5" x14ac:dyDescent="0.3">
      <c r="A11" s="105" t="s">
        <v>11</v>
      </c>
      <c r="B11" s="105"/>
      <c r="C11" s="105"/>
      <c r="D11" s="105"/>
      <c r="E11" s="105"/>
    </row>
    <row r="12" spans="1:5" x14ac:dyDescent="0.3">
      <c r="A12" s="103" t="s">
        <v>12</v>
      </c>
      <c r="B12" s="103"/>
      <c r="C12" s="103"/>
      <c r="D12" s="103"/>
      <c r="E12" s="103"/>
    </row>
    <row r="13" spans="1:5" x14ac:dyDescent="0.3">
      <c r="A13" s="16" t="str">
        <f>Tableau!A13</f>
        <v xml:space="preserve">Item 7/ Reconnaître globalement les quantités de 1 à 3 </v>
      </c>
      <c r="B13" s="52">
        <f>Tableau!AE13</f>
        <v>0.72222222222222221</v>
      </c>
      <c r="C13" s="52">
        <f>Tableau!AF13</f>
        <v>0.22222222222222221</v>
      </c>
      <c r="D13" s="52">
        <f>Tableau!AG13</f>
        <v>0.1111111111111111</v>
      </c>
      <c r="E13" s="51">
        <f>Tableau!AH13</f>
        <v>18</v>
      </c>
    </row>
    <row r="14" spans="1:5" x14ac:dyDescent="0.3">
      <c r="A14" s="16" t="str">
        <f>Tableau!A14</f>
        <v xml:space="preserve">Item 8/ Dire la suite des nombres de 1 à 5. </v>
      </c>
      <c r="B14" s="52">
        <f>Tableau!AE14</f>
        <v>0.83333333333333337</v>
      </c>
      <c r="C14" s="52">
        <f>Tableau!AF14</f>
        <v>0.1111111111111111</v>
      </c>
      <c r="D14" s="52">
        <f>Tableau!AG14</f>
        <v>0.1111111111111111</v>
      </c>
      <c r="E14" s="51">
        <f>Tableau!AH14</f>
        <v>18</v>
      </c>
    </row>
    <row r="15" spans="1:5" x14ac:dyDescent="0.3">
      <c r="A15" s="16" t="str">
        <f>Tableau!A15</f>
        <v>Item 9/ Réaliser des collections jusqu'à 3 éléments</v>
      </c>
      <c r="B15" s="52">
        <f>Tableau!AE15</f>
        <v>0.77777777777777779</v>
      </c>
      <c r="C15" s="52">
        <f>Tableau!AF15</f>
        <v>0.16666666666666666</v>
      </c>
      <c r="D15" s="52">
        <f>Tableau!AG15</f>
        <v>0.1111111111111111</v>
      </c>
      <c r="E15" s="51">
        <f>Tableau!AH15</f>
        <v>18</v>
      </c>
    </row>
    <row r="16" spans="1:5" ht="24" x14ac:dyDescent="0.3">
      <c r="A16" s="16" t="str">
        <f>Tableau!A16</f>
        <v>Item 10/ Utiliser le dernier mot nombre cité pour exprimer la quantité de la collection jusqu’à 5 (mémoire de quantité)</v>
      </c>
      <c r="B16" s="52">
        <f>Tableau!AE16</f>
        <v>0.88888888888888884</v>
      </c>
      <c r="C16" s="52">
        <f>Tableau!AF16</f>
        <v>0.1111111111111111</v>
      </c>
      <c r="D16" s="52">
        <f>Tableau!AG16</f>
        <v>5.5555555555555552E-2</v>
      </c>
      <c r="E16" s="51">
        <f>Tableau!AH16</f>
        <v>18</v>
      </c>
    </row>
    <row r="17" spans="1:5" ht="24" x14ac:dyDescent="0.3">
      <c r="A17" s="16" t="str">
        <f>Tableau!A17</f>
        <v xml:space="preserve">Item 11/ Associer les différentes représentations des nombres de 1 à 3 (collections figuratives, monstrations, constellations) </v>
      </c>
      <c r="B17" s="52">
        <f>Tableau!AE17</f>
        <v>0.66666666666666663</v>
      </c>
      <c r="C17" s="52">
        <f>Tableau!AF17</f>
        <v>0.3888888888888889</v>
      </c>
      <c r="D17" s="52">
        <f>Tableau!AG17</f>
        <v>0</v>
      </c>
      <c r="E17" s="51">
        <f>Tableau!AH17</f>
        <v>18</v>
      </c>
    </row>
    <row r="19" spans="1:5" ht="24" x14ac:dyDescent="0.3">
      <c r="B19" s="55" t="s">
        <v>26</v>
      </c>
      <c r="C19" s="56" t="s">
        <v>27</v>
      </c>
      <c r="D19" s="57" t="s">
        <v>28</v>
      </c>
    </row>
  </sheetData>
  <mergeCells count="5">
    <mergeCell ref="A8:E8"/>
    <mergeCell ref="A2:E2"/>
    <mergeCell ref="A3:E3"/>
    <mergeCell ref="A11:E11"/>
    <mergeCell ref="A12:E12"/>
  </mergeCells>
  <pageMargins left="0.25" right="0.25" top="0.75" bottom="0.75" header="0.3" footer="0.3"/>
  <pageSetup paperSize="9" orientation="portrait" horizontalDpi="300" verticalDpi="300" r:id="rId1"/>
  <ignoredErrors>
    <ignoredError sqref="A6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P31"/>
  <sheetViews>
    <sheetView workbookViewId="0">
      <selection activeCell="C4" sqref="C4"/>
    </sheetView>
  </sheetViews>
  <sheetFormatPr baseColWidth="10" defaultColWidth="11.5546875" defaultRowHeight="14.4" x14ac:dyDescent="0.3"/>
  <cols>
    <col min="1" max="1" width="4" style="58" customWidth="1"/>
    <col min="2" max="4" width="11.5546875" style="58"/>
    <col min="5" max="5" width="3.109375" style="58" customWidth="1"/>
    <col min="6" max="8" width="11.5546875" style="58"/>
    <col min="9" max="9" width="2.5546875" style="58" customWidth="1"/>
    <col min="10" max="10" width="14.33203125" style="58" customWidth="1"/>
    <col min="11" max="11" width="15.44140625" style="58" customWidth="1"/>
    <col min="12" max="12" width="14.88671875" style="58" customWidth="1"/>
    <col min="13" max="13" width="3.44140625" style="58" customWidth="1"/>
    <col min="14" max="16384" width="11.5546875" style="58"/>
  </cols>
  <sheetData>
    <row r="1" spans="2:16" x14ac:dyDescent="0.3">
      <c r="B1" s="106" t="s">
        <v>39</v>
      </c>
      <c r="C1" s="106"/>
      <c r="D1" s="106"/>
      <c r="F1" s="106" t="s">
        <v>40</v>
      </c>
      <c r="G1" s="106"/>
      <c r="H1" s="106"/>
      <c r="J1" s="106" t="s">
        <v>41</v>
      </c>
      <c r="K1" s="106"/>
      <c r="L1" s="106"/>
      <c r="N1" s="106" t="s">
        <v>45</v>
      </c>
      <c r="O1" s="106"/>
      <c r="P1" s="106"/>
    </row>
    <row r="2" spans="2:16" x14ac:dyDescent="0.3">
      <c r="B2" s="106" t="s">
        <v>44</v>
      </c>
      <c r="C2" s="106"/>
      <c r="D2" s="106"/>
      <c r="F2" s="106" t="s">
        <v>38</v>
      </c>
      <c r="G2" s="106"/>
      <c r="H2" s="106"/>
      <c r="J2" s="106" t="s">
        <v>36</v>
      </c>
      <c r="K2" s="106"/>
      <c r="L2" s="106"/>
      <c r="N2" s="106" t="s">
        <v>33</v>
      </c>
      <c r="O2" s="106"/>
      <c r="P2" s="106"/>
    </row>
    <row r="3" spans="2:16" x14ac:dyDescent="0.3">
      <c r="B3" s="51" t="s">
        <v>50</v>
      </c>
      <c r="C3" s="51" t="s">
        <v>34</v>
      </c>
      <c r="D3" s="51" t="s">
        <v>35</v>
      </c>
      <c r="F3" s="51" t="s">
        <v>37</v>
      </c>
      <c r="G3" s="51" t="s">
        <v>42</v>
      </c>
      <c r="H3" s="51" t="s">
        <v>43</v>
      </c>
      <c r="J3" s="51" t="s">
        <v>37</v>
      </c>
      <c r="K3" s="51" t="s">
        <v>42</v>
      </c>
      <c r="L3" s="51" t="s">
        <v>43</v>
      </c>
      <c r="N3" s="51" t="s">
        <v>37</v>
      </c>
      <c r="O3" s="51" t="s">
        <v>42</v>
      </c>
      <c r="P3" s="51" t="s">
        <v>43</v>
      </c>
    </row>
    <row r="4" spans="2:16" x14ac:dyDescent="0.3">
      <c r="B4" s="37" t="s">
        <v>51</v>
      </c>
      <c r="C4" s="59" t="s">
        <v>53</v>
      </c>
      <c r="D4" s="59" t="s">
        <v>64</v>
      </c>
      <c r="E4" s="60"/>
      <c r="F4" s="61" t="s">
        <v>51</v>
      </c>
      <c r="G4" s="61" t="s">
        <v>53</v>
      </c>
      <c r="H4" s="61" t="s">
        <v>61</v>
      </c>
      <c r="I4" s="60"/>
      <c r="J4" s="62" t="s">
        <v>51</v>
      </c>
      <c r="K4" s="62" t="s">
        <v>57</v>
      </c>
      <c r="L4" s="62" t="s">
        <v>64</v>
      </c>
      <c r="M4" s="60"/>
      <c r="N4" s="63" t="s">
        <v>51</v>
      </c>
      <c r="O4" s="63" t="s">
        <v>67</v>
      </c>
      <c r="P4" s="63"/>
    </row>
    <row r="5" spans="2:16" x14ac:dyDescent="0.3">
      <c r="B5" s="37" t="s">
        <v>52</v>
      </c>
      <c r="C5" s="59" t="s">
        <v>60</v>
      </c>
      <c r="D5" s="59"/>
      <c r="E5" s="60"/>
      <c r="F5" s="61" t="s">
        <v>52</v>
      </c>
      <c r="G5" s="61" t="s">
        <v>58</v>
      </c>
      <c r="H5" s="61" t="s">
        <v>64</v>
      </c>
      <c r="I5" s="60"/>
      <c r="J5" s="62" t="s">
        <v>52</v>
      </c>
      <c r="K5" s="62" t="s">
        <v>60</v>
      </c>
      <c r="L5" s="62" t="s">
        <v>67</v>
      </c>
      <c r="M5" s="60"/>
      <c r="N5" s="63" t="s">
        <v>52</v>
      </c>
      <c r="O5" s="63"/>
      <c r="P5" s="63"/>
    </row>
    <row r="6" spans="2:16" x14ac:dyDescent="0.3">
      <c r="B6" s="37" t="s">
        <v>54</v>
      </c>
      <c r="C6" s="59" t="s">
        <v>65</v>
      </c>
      <c r="D6" s="59"/>
      <c r="E6" s="60"/>
      <c r="F6" s="61" t="s">
        <v>54</v>
      </c>
      <c r="G6" s="61" t="s">
        <v>60</v>
      </c>
      <c r="H6" s="61" t="s">
        <v>67</v>
      </c>
      <c r="I6" s="60"/>
      <c r="J6" s="62" t="s">
        <v>53</v>
      </c>
      <c r="K6" s="62" t="s">
        <v>61</v>
      </c>
      <c r="L6" s="62"/>
      <c r="M6" s="60"/>
      <c r="N6" s="63" t="s">
        <v>53</v>
      </c>
      <c r="O6" s="63"/>
      <c r="P6" s="63"/>
    </row>
    <row r="7" spans="2:16" x14ac:dyDescent="0.3">
      <c r="B7" s="37" t="s">
        <v>55</v>
      </c>
      <c r="C7" s="59"/>
      <c r="D7" s="59"/>
      <c r="E7" s="60"/>
      <c r="F7" s="61" t="s">
        <v>55</v>
      </c>
      <c r="G7" s="61" t="s">
        <v>62</v>
      </c>
      <c r="H7" s="61"/>
      <c r="I7" s="60"/>
      <c r="J7" s="62" t="s">
        <v>54</v>
      </c>
      <c r="K7" s="62" t="s">
        <v>65</v>
      </c>
      <c r="L7" s="62"/>
      <c r="M7" s="60"/>
      <c r="N7" s="63" t="s">
        <v>54</v>
      </c>
      <c r="O7" s="63"/>
      <c r="P7" s="63"/>
    </row>
    <row r="8" spans="2:16" x14ac:dyDescent="0.3">
      <c r="B8" s="37" t="s">
        <v>58</v>
      </c>
      <c r="C8" s="59"/>
      <c r="D8" s="59"/>
      <c r="E8" s="60"/>
      <c r="F8" s="61" t="s">
        <v>56</v>
      </c>
      <c r="G8" s="61" t="s">
        <v>65</v>
      </c>
      <c r="H8" s="61"/>
      <c r="I8" s="60"/>
      <c r="J8" s="62" t="s">
        <v>55</v>
      </c>
      <c r="K8" s="62" t="s">
        <v>66</v>
      </c>
      <c r="L8" s="62"/>
      <c r="M8" s="60"/>
      <c r="N8" s="63" t="s">
        <v>55</v>
      </c>
      <c r="O8" s="63"/>
      <c r="P8" s="63"/>
    </row>
    <row r="9" spans="2:16" x14ac:dyDescent="0.3">
      <c r="B9" s="37" t="s">
        <v>56</v>
      </c>
      <c r="C9" s="59"/>
      <c r="D9" s="59"/>
      <c r="E9" s="60"/>
      <c r="F9" s="61" t="s">
        <v>59</v>
      </c>
      <c r="G9" s="61" t="s">
        <v>66</v>
      </c>
      <c r="H9" s="61"/>
      <c r="I9" s="60"/>
      <c r="J9" s="62" t="s">
        <v>58</v>
      </c>
      <c r="K9" s="62"/>
      <c r="L9" s="62"/>
      <c r="M9" s="60"/>
      <c r="N9" s="63" t="s">
        <v>58</v>
      </c>
      <c r="O9" s="63"/>
      <c r="P9" s="63"/>
    </row>
    <row r="10" spans="2:16" x14ac:dyDescent="0.3">
      <c r="B10" s="37" t="s">
        <v>57</v>
      </c>
      <c r="C10" s="59"/>
      <c r="D10" s="59"/>
      <c r="E10" s="60"/>
      <c r="F10" s="61" t="s">
        <v>63</v>
      </c>
      <c r="G10" s="61" t="s">
        <v>68</v>
      </c>
      <c r="H10" s="61"/>
      <c r="I10" s="60"/>
      <c r="J10" s="62" t="s">
        <v>56</v>
      </c>
      <c r="K10" s="62"/>
      <c r="L10" s="62"/>
      <c r="M10" s="60"/>
      <c r="N10" s="63" t="s">
        <v>56</v>
      </c>
      <c r="O10" s="63"/>
      <c r="P10" s="63"/>
    </row>
    <row r="11" spans="2:16" x14ac:dyDescent="0.3">
      <c r="B11" s="37" t="s">
        <v>59</v>
      </c>
      <c r="C11" s="59"/>
      <c r="D11" s="59"/>
      <c r="E11" s="60"/>
      <c r="F11" s="61"/>
      <c r="G11" s="61"/>
      <c r="H11" s="61"/>
      <c r="I11" s="60"/>
      <c r="J11" s="62" t="s">
        <v>59</v>
      </c>
      <c r="K11" s="62"/>
      <c r="L11" s="62"/>
      <c r="M11" s="60"/>
      <c r="N11" s="63" t="s">
        <v>57</v>
      </c>
      <c r="O11" s="63"/>
      <c r="P11" s="63"/>
    </row>
    <row r="12" spans="2:16" x14ac:dyDescent="0.3">
      <c r="B12" s="37" t="s">
        <v>61</v>
      </c>
      <c r="C12" s="59"/>
      <c r="D12" s="59"/>
      <c r="E12" s="60"/>
      <c r="F12" s="61"/>
      <c r="G12" s="61"/>
      <c r="H12" s="61"/>
      <c r="I12" s="60"/>
      <c r="J12" s="62" t="s">
        <v>62</v>
      </c>
      <c r="K12" s="62"/>
      <c r="L12" s="62"/>
      <c r="M12" s="60"/>
      <c r="N12" s="63" t="s">
        <v>59</v>
      </c>
      <c r="O12" s="63"/>
      <c r="P12" s="63"/>
    </row>
    <row r="13" spans="2:16" x14ac:dyDescent="0.3">
      <c r="B13" s="37" t="s">
        <v>62</v>
      </c>
      <c r="C13" s="59"/>
      <c r="D13" s="59"/>
      <c r="E13" s="60"/>
      <c r="F13" s="61"/>
      <c r="G13" s="61"/>
      <c r="H13" s="61"/>
      <c r="I13" s="60"/>
      <c r="J13" s="62" t="s">
        <v>63</v>
      </c>
      <c r="K13" s="62"/>
      <c r="L13" s="62"/>
      <c r="M13" s="60"/>
      <c r="N13" s="63" t="s">
        <v>60</v>
      </c>
      <c r="O13" s="63"/>
      <c r="P13" s="63"/>
    </row>
    <row r="14" spans="2:16" x14ac:dyDescent="0.3">
      <c r="B14" s="37" t="s">
        <v>63</v>
      </c>
      <c r="C14" s="59"/>
      <c r="D14" s="59"/>
      <c r="E14" s="60"/>
      <c r="F14" s="61"/>
      <c r="G14" s="61"/>
      <c r="H14" s="61"/>
      <c r="I14" s="60"/>
      <c r="J14" s="62" t="s">
        <v>68</v>
      </c>
      <c r="K14" s="62"/>
      <c r="L14" s="62"/>
      <c r="M14" s="60"/>
      <c r="N14" s="63" t="s">
        <v>61</v>
      </c>
      <c r="O14" s="63"/>
      <c r="P14" s="63"/>
    </row>
    <row r="15" spans="2:16" x14ac:dyDescent="0.3">
      <c r="B15" s="37" t="s">
        <v>66</v>
      </c>
      <c r="C15" s="59"/>
      <c r="D15" s="59"/>
      <c r="E15" s="60"/>
      <c r="F15" s="61"/>
      <c r="G15" s="61"/>
      <c r="H15" s="61"/>
      <c r="I15" s="60"/>
      <c r="J15" s="62" t="s">
        <v>85</v>
      </c>
      <c r="K15" s="62"/>
      <c r="L15" s="62"/>
      <c r="M15" s="60"/>
      <c r="N15" s="63" t="s">
        <v>62</v>
      </c>
      <c r="O15" s="63"/>
      <c r="P15" s="63"/>
    </row>
    <row r="16" spans="2:16" x14ac:dyDescent="0.3">
      <c r="B16" s="37" t="s">
        <v>68</v>
      </c>
      <c r="C16" s="59"/>
      <c r="D16" s="59"/>
      <c r="E16" s="60"/>
      <c r="F16" s="61"/>
      <c r="G16" s="61"/>
      <c r="H16" s="61"/>
      <c r="I16" s="60"/>
      <c r="J16" s="62"/>
      <c r="K16" s="62"/>
      <c r="L16" s="62"/>
      <c r="M16" s="60"/>
      <c r="N16" s="63" t="s">
        <v>63</v>
      </c>
      <c r="O16" s="63"/>
      <c r="P16" s="63"/>
    </row>
    <row r="17" spans="2:16" x14ac:dyDescent="0.3">
      <c r="B17" s="37"/>
      <c r="C17" s="59"/>
      <c r="D17" s="59"/>
      <c r="E17" s="60"/>
      <c r="F17" s="61"/>
      <c r="G17" s="61"/>
      <c r="H17" s="61"/>
      <c r="I17" s="60"/>
      <c r="J17" s="62"/>
      <c r="K17" s="62"/>
      <c r="L17" s="62"/>
      <c r="M17" s="60"/>
      <c r="N17" s="63" t="s">
        <v>64</v>
      </c>
      <c r="O17" s="63"/>
      <c r="P17" s="63"/>
    </row>
    <row r="18" spans="2:16" x14ac:dyDescent="0.3">
      <c r="B18" s="37"/>
      <c r="C18" s="59"/>
      <c r="D18" s="59"/>
      <c r="E18" s="60"/>
      <c r="F18" s="61"/>
      <c r="G18" s="61"/>
      <c r="H18" s="61"/>
      <c r="I18" s="60"/>
      <c r="J18" s="62"/>
      <c r="K18" s="62"/>
      <c r="L18" s="62"/>
      <c r="M18" s="60"/>
      <c r="N18" s="63" t="s">
        <v>65</v>
      </c>
      <c r="O18" s="63"/>
      <c r="P18" s="63"/>
    </row>
    <row r="19" spans="2:16" x14ac:dyDescent="0.3">
      <c r="B19" s="37"/>
      <c r="C19" s="59"/>
      <c r="D19" s="59"/>
      <c r="E19" s="60"/>
      <c r="F19" s="61"/>
      <c r="G19" s="61"/>
      <c r="H19" s="61"/>
      <c r="I19" s="60"/>
      <c r="J19" s="62"/>
      <c r="K19" s="62"/>
      <c r="L19" s="62"/>
      <c r="M19" s="60"/>
      <c r="N19" s="63" t="s">
        <v>66</v>
      </c>
      <c r="O19" s="63"/>
      <c r="P19" s="63"/>
    </row>
    <row r="20" spans="2:16" x14ac:dyDescent="0.3">
      <c r="B20" s="37"/>
      <c r="C20" s="59"/>
      <c r="D20" s="59"/>
      <c r="E20" s="60"/>
      <c r="F20" s="61"/>
      <c r="G20" s="61"/>
      <c r="H20" s="61"/>
      <c r="I20" s="60"/>
      <c r="J20" s="62"/>
      <c r="K20" s="62"/>
      <c r="L20" s="62"/>
      <c r="M20" s="60"/>
      <c r="N20" s="63" t="s">
        <v>68</v>
      </c>
      <c r="O20" s="63"/>
      <c r="P20" s="63"/>
    </row>
    <row r="21" spans="2:16" x14ac:dyDescent="0.3">
      <c r="B21" s="37"/>
      <c r="C21" s="59"/>
      <c r="D21" s="59"/>
      <c r="E21" s="60"/>
      <c r="F21" s="61"/>
      <c r="G21" s="61"/>
      <c r="H21" s="61"/>
      <c r="I21" s="60"/>
      <c r="J21" s="62"/>
      <c r="K21" s="62"/>
      <c r="L21" s="62"/>
      <c r="M21" s="60"/>
      <c r="N21" s="63" t="s">
        <v>85</v>
      </c>
      <c r="O21" s="63"/>
      <c r="P21" s="63"/>
    </row>
    <row r="22" spans="2:16" x14ac:dyDescent="0.3">
      <c r="B22" s="37"/>
      <c r="C22" s="59"/>
      <c r="D22" s="59"/>
      <c r="E22" s="60"/>
      <c r="F22" s="61"/>
      <c r="G22" s="61"/>
      <c r="H22" s="61"/>
      <c r="I22" s="60"/>
      <c r="J22" s="62"/>
      <c r="K22" s="62"/>
      <c r="L22" s="62"/>
      <c r="M22" s="60"/>
      <c r="N22" s="63"/>
      <c r="O22" s="63"/>
      <c r="P22" s="63"/>
    </row>
    <row r="23" spans="2:16" x14ac:dyDescent="0.3">
      <c r="B23" s="37"/>
      <c r="C23" s="59"/>
      <c r="D23" s="59"/>
      <c r="E23" s="60"/>
      <c r="F23" s="61"/>
      <c r="G23" s="61"/>
      <c r="H23" s="61"/>
      <c r="I23" s="60"/>
      <c r="J23" s="62"/>
      <c r="K23" s="62"/>
      <c r="L23" s="62"/>
      <c r="M23" s="60"/>
      <c r="N23" s="63"/>
      <c r="O23" s="63"/>
      <c r="P23" s="63"/>
    </row>
    <row r="24" spans="2:16" x14ac:dyDescent="0.3">
      <c r="B24" s="37"/>
      <c r="C24" s="59"/>
      <c r="D24" s="59"/>
      <c r="E24" s="60"/>
      <c r="F24" s="61"/>
      <c r="G24" s="61"/>
      <c r="H24" s="61"/>
      <c r="I24" s="60"/>
      <c r="J24" s="62"/>
      <c r="K24" s="62"/>
      <c r="L24" s="62"/>
      <c r="M24" s="60"/>
      <c r="N24" s="63"/>
      <c r="O24" s="63"/>
      <c r="P24" s="63"/>
    </row>
    <row r="25" spans="2:16" x14ac:dyDescent="0.3">
      <c r="B25" s="37"/>
      <c r="C25" s="59"/>
      <c r="D25" s="59"/>
      <c r="E25" s="60"/>
      <c r="F25" s="61"/>
      <c r="G25" s="61"/>
      <c r="H25" s="61"/>
      <c r="I25" s="60"/>
      <c r="J25" s="62"/>
      <c r="K25" s="62"/>
      <c r="L25" s="62"/>
      <c r="M25" s="60"/>
      <c r="N25" s="63"/>
      <c r="O25" s="63"/>
      <c r="P25" s="63"/>
    </row>
    <row r="26" spans="2:16" x14ac:dyDescent="0.3">
      <c r="B26" s="37"/>
      <c r="C26" s="59"/>
      <c r="D26" s="59"/>
      <c r="E26" s="60"/>
      <c r="F26" s="61"/>
      <c r="G26" s="61"/>
      <c r="H26" s="61"/>
      <c r="I26" s="60"/>
      <c r="J26" s="62"/>
      <c r="K26" s="62"/>
      <c r="L26" s="62"/>
      <c r="M26" s="60"/>
      <c r="N26" s="63"/>
      <c r="O26" s="63"/>
      <c r="P26" s="63"/>
    </row>
    <row r="27" spans="2:16" x14ac:dyDescent="0.3">
      <c r="B27" s="37"/>
      <c r="C27" s="59"/>
      <c r="D27" s="59"/>
      <c r="E27" s="60"/>
      <c r="F27" s="61"/>
      <c r="G27" s="61"/>
      <c r="H27" s="61"/>
      <c r="I27" s="60"/>
      <c r="J27" s="62"/>
      <c r="K27" s="62"/>
      <c r="L27" s="62"/>
      <c r="M27" s="60"/>
      <c r="N27" s="63"/>
      <c r="O27" s="63"/>
      <c r="P27" s="63"/>
    </row>
    <row r="28" spans="2:16" x14ac:dyDescent="0.3">
      <c r="B28" s="37"/>
      <c r="C28" s="59"/>
      <c r="D28" s="59"/>
      <c r="E28" s="60"/>
      <c r="F28" s="61"/>
      <c r="G28" s="61"/>
      <c r="H28" s="61"/>
      <c r="I28" s="60"/>
      <c r="J28" s="62"/>
      <c r="K28" s="62"/>
      <c r="L28" s="62"/>
      <c r="M28" s="60"/>
      <c r="N28" s="63"/>
      <c r="O28" s="63"/>
      <c r="P28" s="63"/>
    </row>
    <row r="29" spans="2:16" x14ac:dyDescent="0.3">
      <c r="B29" s="37"/>
      <c r="C29" s="59"/>
      <c r="D29" s="59"/>
      <c r="E29" s="60"/>
      <c r="F29" s="61"/>
      <c r="G29" s="61"/>
      <c r="H29" s="61"/>
      <c r="I29" s="60"/>
      <c r="J29" s="62"/>
      <c r="K29" s="62"/>
      <c r="L29" s="62"/>
      <c r="M29" s="60"/>
      <c r="N29" s="63"/>
      <c r="O29" s="63"/>
      <c r="P29" s="63"/>
    </row>
    <row r="30" spans="2:16" x14ac:dyDescent="0.3">
      <c r="B30" s="37"/>
      <c r="C30" s="59"/>
      <c r="D30" s="59"/>
      <c r="E30" s="60"/>
      <c r="F30" s="61"/>
      <c r="G30" s="61"/>
      <c r="H30" s="61"/>
      <c r="I30" s="60"/>
      <c r="J30" s="62"/>
      <c r="K30" s="62"/>
      <c r="L30" s="62"/>
      <c r="M30" s="60"/>
      <c r="N30" s="63"/>
      <c r="O30" s="63"/>
      <c r="P30" s="63"/>
    </row>
    <row r="31" spans="2:16" x14ac:dyDescent="0.3">
      <c r="B31" s="37"/>
      <c r="C31" s="59"/>
      <c r="D31" s="59"/>
      <c r="E31" s="60"/>
      <c r="F31" s="61"/>
      <c r="G31" s="61"/>
      <c r="H31" s="61"/>
      <c r="I31" s="60"/>
      <c r="J31" s="62"/>
      <c r="K31" s="62"/>
      <c r="L31" s="62"/>
      <c r="M31" s="60"/>
      <c r="N31" s="63"/>
      <c r="O31" s="63"/>
      <c r="P31" s="63"/>
    </row>
  </sheetData>
  <mergeCells count="8">
    <mergeCell ref="N2:P2"/>
    <mergeCell ref="N1:P1"/>
    <mergeCell ref="F2:H2"/>
    <mergeCell ref="B2:D2"/>
    <mergeCell ref="J2:L2"/>
    <mergeCell ref="B1:D1"/>
    <mergeCell ref="F1:H1"/>
    <mergeCell ref="J1:L1"/>
  </mergeCells>
  <phoneticPr fontId="2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H31"/>
  <sheetViews>
    <sheetView workbookViewId="0">
      <selection activeCell="G10" sqref="G10"/>
    </sheetView>
  </sheetViews>
  <sheetFormatPr baseColWidth="10" defaultRowHeight="14.4" x14ac:dyDescent="0.3"/>
  <sheetData>
    <row r="1" spans="2:8" x14ac:dyDescent="0.3">
      <c r="B1" s="107" t="s">
        <v>46</v>
      </c>
      <c r="C1" s="107"/>
      <c r="D1" s="107"/>
      <c r="E1" s="58"/>
      <c r="F1" s="107" t="s">
        <v>47</v>
      </c>
      <c r="G1" s="107"/>
      <c r="H1" s="107"/>
    </row>
    <row r="2" spans="2:8" x14ac:dyDescent="0.3">
      <c r="B2" s="107" t="s">
        <v>48</v>
      </c>
      <c r="C2" s="107"/>
      <c r="D2" s="107"/>
      <c r="E2" s="58"/>
      <c r="F2" s="107" t="s">
        <v>49</v>
      </c>
      <c r="G2" s="107"/>
      <c r="H2" s="107"/>
    </row>
    <row r="3" spans="2:8" x14ac:dyDescent="0.3">
      <c r="B3" s="51" t="s">
        <v>50</v>
      </c>
      <c r="C3" s="51" t="s">
        <v>34</v>
      </c>
      <c r="D3" s="51" t="s">
        <v>35</v>
      </c>
      <c r="E3" s="58"/>
      <c r="F3" s="51" t="s">
        <v>37</v>
      </c>
      <c r="G3" s="51" t="s">
        <v>42</v>
      </c>
      <c r="H3" s="51" t="s">
        <v>43</v>
      </c>
    </row>
    <row r="4" spans="2:8" x14ac:dyDescent="0.3">
      <c r="B4" s="37" t="s">
        <v>51</v>
      </c>
      <c r="C4" s="59" t="s">
        <v>62</v>
      </c>
      <c r="D4" s="59"/>
      <c r="E4" s="60"/>
      <c r="F4" s="61" t="s">
        <v>51</v>
      </c>
      <c r="G4" s="61" t="s">
        <v>62</v>
      </c>
      <c r="H4" s="61"/>
    </row>
    <row r="5" spans="2:8" x14ac:dyDescent="0.3">
      <c r="B5" s="37" t="s">
        <v>52</v>
      </c>
      <c r="C5" s="59" t="s">
        <v>64</v>
      </c>
      <c r="D5" s="59"/>
      <c r="E5" s="60"/>
      <c r="F5" s="61" t="s">
        <v>52</v>
      </c>
      <c r="G5" s="61" t="s">
        <v>64</v>
      </c>
      <c r="H5" s="61"/>
    </row>
    <row r="6" spans="2:8" x14ac:dyDescent="0.3">
      <c r="B6" s="37" t="s">
        <v>53</v>
      </c>
      <c r="C6" s="59" t="s">
        <v>67</v>
      </c>
      <c r="D6" s="59"/>
      <c r="E6" s="60"/>
      <c r="F6" s="61" t="s">
        <v>53</v>
      </c>
      <c r="G6" s="61" t="s">
        <v>67</v>
      </c>
      <c r="H6" s="61"/>
    </row>
    <row r="7" spans="2:8" x14ac:dyDescent="0.3">
      <c r="B7" s="37" t="s">
        <v>54</v>
      </c>
      <c r="C7" s="59" t="s">
        <v>68</v>
      </c>
      <c r="D7" s="59"/>
      <c r="E7" s="60"/>
      <c r="F7" s="61" t="s">
        <v>54</v>
      </c>
      <c r="G7" s="61" t="s">
        <v>68</v>
      </c>
      <c r="H7" s="61"/>
    </row>
    <row r="8" spans="2:8" x14ac:dyDescent="0.3">
      <c r="B8" s="37" t="s">
        <v>55</v>
      </c>
      <c r="C8" s="59"/>
      <c r="D8" s="59"/>
      <c r="E8" s="60"/>
      <c r="F8" s="61" t="s">
        <v>55</v>
      </c>
      <c r="G8" s="61"/>
      <c r="H8" s="61"/>
    </row>
    <row r="9" spans="2:8" x14ac:dyDescent="0.3">
      <c r="B9" s="37" t="s">
        <v>58</v>
      </c>
      <c r="C9" s="59"/>
      <c r="D9" s="59"/>
      <c r="E9" s="60"/>
      <c r="F9" s="61" t="s">
        <v>58</v>
      </c>
      <c r="G9" s="61"/>
      <c r="H9" s="61"/>
    </row>
    <row r="10" spans="2:8" x14ac:dyDescent="0.3">
      <c r="B10" s="37" t="s">
        <v>56</v>
      </c>
      <c r="C10" s="59"/>
      <c r="D10" s="59"/>
      <c r="E10" s="60"/>
      <c r="F10" s="61" t="s">
        <v>56</v>
      </c>
      <c r="G10" s="61"/>
      <c r="H10" s="61"/>
    </row>
    <row r="11" spans="2:8" x14ac:dyDescent="0.3">
      <c r="B11" s="37" t="s">
        <v>57</v>
      </c>
      <c r="C11" s="59"/>
      <c r="D11" s="59"/>
      <c r="E11" s="60"/>
      <c r="F11" s="61" t="s">
        <v>57</v>
      </c>
      <c r="G11" s="61"/>
      <c r="H11" s="61"/>
    </row>
    <row r="12" spans="2:8" x14ac:dyDescent="0.3">
      <c r="B12" s="37" t="s">
        <v>59</v>
      </c>
      <c r="C12" s="59"/>
      <c r="D12" s="59"/>
      <c r="E12" s="60"/>
      <c r="F12" s="61" t="s">
        <v>59</v>
      </c>
      <c r="G12" s="61"/>
      <c r="H12" s="61"/>
    </row>
    <row r="13" spans="2:8" x14ac:dyDescent="0.3">
      <c r="B13" s="37" t="s">
        <v>60</v>
      </c>
      <c r="C13" s="59"/>
      <c r="D13" s="59"/>
      <c r="E13" s="60"/>
      <c r="F13" s="61" t="s">
        <v>60</v>
      </c>
      <c r="G13" s="61"/>
      <c r="H13" s="61"/>
    </row>
    <row r="14" spans="2:8" x14ac:dyDescent="0.3">
      <c r="B14" s="37" t="s">
        <v>61</v>
      </c>
      <c r="C14" s="59"/>
      <c r="D14" s="59"/>
      <c r="E14" s="60"/>
      <c r="F14" s="61" t="s">
        <v>61</v>
      </c>
      <c r="G14" s="61"/>
      <c r="H14" s="61"/>
    </row>
    <row r="15" spans="2:8" x14ac:dyDescent="0.3">
      <c r="B15" s="37" t="s">
        <v>63</v>
      </c>
      <c r="C15" s="59"/>
      <c r="D15" s="59"/>
      <c r="E15" s="60"/>
      <c r="F15" s="61" t="s">
        <v>63</v>
      </c>
      <c r="G15" s="61"/>
      <c r="H15" s="61"/>
    </row>
    <row r="16" spans="2:8" x14ac:dyDescent="0.3">
      <c r="B16" s="37" t="s">
        <v>65</v>
      </c>
      <c r="C16" s="59"/>
      <c r="D16" s="59"/>
      <c r="E16" s="60"/>
      <c r="F16" s="61" t="s">
        <v>65</v>
      </c>
      <c r="G16" s="61"/>
      <c r="H16" s="61"/>
    </row>
    <row r="17" spans="2:8" x14ac:dyDescent="0.3">
      <c r="B17" s="37" t="s">
        <v>66</v>
      </c>
      <c r="C17" s="59"/>
      <c r="D17" s="59"/>
      <c r="E17" s="60"/>
      <c r="F17" s="61" t="s">
        <v>66</v>
      </c>
      <c r="G17" s="61"/>
      <c r="H17" s="61"/>
    </row>
    <row r="18" spans="2:8" x14ac:dyDescent="0.3">
      <c r="B18" s="37" t="s">
        <v>85</v>
      </c>
      <c r="C18" s="59"/>
      <c r="D18" s="59"/>
      <c r="E18" s="60"/>
      <c r="F18" s="61" t="s">
        <v>85</v>
      </c>
      <c r="G18" s="61"/>
      <c r="H18" s="61"/>
    </row>
    <row r="19" spans="2:8" x14ac:dyDescent="0.3">
      <c r="B19" s="37"/>
      <c r="C19" s="59"/>
      <c r="D19" s="59"/>
      <c r="E19" s="60"/>
      <c r="F19" s="61"/>
      <c r="G19" s="61"/>
      <c r="H19" s="61"/>
    </row>
    <row r="20" spans="2:8" x14ac:dyDescent="0.3">
      <c r="B20" s="37"/>
      <c r="C20" s="59"/>
      <c r="D20" s="59"/>
      <c r="E20" s="60"/>
      <c r="F20" s="61"/>
      <c r="G20" s="61"/>
      <c r="H20" s="61"/>
    </row>
    <row r="21" spans="2:8" x14ac:dyDescent="0.3">
      <c r="B21" s="37"/>
      <c r="C21" s="59"/>
      <c r="D21" s="59"/>
      <c r="E21" s="60"/>
      <c r="F21" s="61"/>
      <c r="G21" s="61"/>
      <c r="H21" s="61"/>
    </row>
    <row r="22" spans="2:8" x14ac:dyDescent="0.3">
      <c r="B22" s="37"/>
      <c r="C22" s="59"/>
      <c r="D22" s="59"/>
      <c r="E22" s="60"/>
      <c r="F22" s="61"/>
      <c r="G22" s="61"/>
      <c r="H22" s="61"/>
    </row>
    <row r="23" spans="2:8" x14ac:dyDescent="0.3">
      <c r="B23" s="37"/>
      <c r="C23" s="59"/>
      <c r="D23" s="59"/>
      <c r="E23" s="60"/>
      <c r="F23" s="61"/>
      <c r="G23" s="61"/>
      <c r="H23" s="61"/>
    </row>
    <row r="24" spans="2:8" x14ac:dyDescent="0.3">
      <c r="B24" s="37"/>
      <c r="C24" s="59"/>
      <c r="D24" s="59"/>
      <c r="E24" s="60"/>
      <c r="F24" s="61"/>
      <c r="G24" s="61"/>
      <c r="H24" s="61"/>
    </row>
    <row r="25" spans="2:8" x14ac:dyDescent="0.3">
      <c r="B25" s="37"/>
      <c r="C25" s="59"/>
      <c r="D25" s="59"/>
      <c r="E25" s="60"/>
      <c r="F25" s="61"/>
      <c r="G25" s="61"/>
      <c r="H25" s="61"/>
    </row>
    <row r="26" spans="2:8" x14ac:dyDescent="0.3">
      <c r="B26" s="37"/>
      <c r="C26" s="59"/>
      <c r="D26" s="59"/>
      <c r="E26" s="60"/>
      <c r="F26" s="61"/>
      <c r="G26" s="61"/>
      <c r="H26" s="61"/>
    </row>
    <row r="27" spans="2:8" x14ac:dyDescent="0.3">
      <c r="B27" s="37"/>
      <c r="C27" s="59"/>
      <c r="D27" s="59"/>
      <c r="E27" s="60"/>
      <c r="F27" s="61"/>
      <c r="G27" s="61"/>
      <c r="H27" s="61"/>
    </row>
    <row r="28" spans="2:8" x14ac:dyDescent="0.3">
      <c r="B28" s="37"/>
      <c r="C28" s="59"/>
      <c r="D28" s="59"/>
      <c r="E28" s="60"/>
      <c r="F28" s="61"/>
      <c r="G28" s="61"/>
      <c r="H28" s="61"/>
    </row>
    <row r="29" spans="2:8" x14ac:dyDescent="0.3">
      <c r="B29" s="37"/>
      <c r="C29" s="59"/>
      <c r="D29" s="59"/>
      <c r="E29" s="60"/>
      <c r="F29" s="61"/>
      <c r="G29" s="61"/>
      <c r="H29" s="61"/>
    </row>
    <row r="30" spans="2:8" x14ac:dyDescent="0.3">
      <c r="B30" s="37"/>
      <c r="C30" s="59"/>
      <c r="D30" s="59"/>
      <c r="E30" s="60"/>
      <c r="F30" s="61"/>
      <c r="G30" s="61"/>
      <c r="H30" s="61"/>
    </row>
    <row r="31" spans="2:8" x14ac:dyDescent="0.3">
      <c r="B31" s="37"/>
      <c r="C31" s="59"/>
      <c r="D31" s="59"/>
      <c r="E31" s="60"/>
      <c r="F31" s="61"/>
      <c r="G31" s="61"/>
      <c r="H31" s="61"/>
    </row>
  </sheetData>
  <mergeCells count="4">
    <mergeCell ref="B1:D1"/>
    <mergeCell ref="F1:H1"/>
    <mergeCell ref="B2:D2"/>
    <mergeCell ref="F2:H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8B913-99D5-48C6-8195-F71F581FC7FF}">
  <sheetPr codeName="Feuil7"/>
  <dimension ref="A1:AB36"/>
  <sheetViews>
    <sheetView workbookViewId="0">
      <selection activeCell="AA20" sqref="AA20"/>
    </sheetView>
  </sheetViews>
  <sheetFormatPr baseColWidth="10" defaultRowHeight="14.4" x14ac:dyDescent="0.3"/>
  <cols>
    <col min="1" max="1" width="11.5546875" style="65"/>
    <col min="2" max="11" width="4.33203125" style="65" customWidth="1"/>
    <col min="12" max="12" width="6.77734375" style="65" customWidth="1"/>
    <col min="13" max="19" width="4.44140625" style="65" customWidth="1"/>
    <col min="20" max="20" width="6.77734375" style="65" customWidth="1"/>
    <col min="21" max="22" width="5.44140625" style="65" customWidth="1"/>
    <col min="23" max="23" width="12.88671875" style="65" customWidth="1"/>
    <col min="24" max="24" width="11.6640625" style="65" customWidth="1"/>
    <col min="25" max="16384" width="11.5546875" style="65"/>
  </cols>
  <sheetData>
    <row r="1" spans="1:28" ht="15" thickBot="1" x14ac:dyDescent="0.35">
      <c r="A1" s="142" t="s">
        <v>69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</row>
    <row r="2" spans="1:28" x14ac:dyDescent="0.3">
      <c r="A2" s="108" t="s">
        <v>70</v>
      </c>
      <c r="B2" s="132" t="s">
        <v>73</v>
      </c>
      <c r="C2" s="133"/>
      <c r="D2" s="133"/>
      <c r="E2" s="133"/>
      <c r="F2" s="133"/>
      <c r="G2" s="133"/>
      <c r="H2" s="133"/>
      <c r="I2" s="133"/>
      <c r="J2" s="133"/>
      <c r="K2" s="134"/>
      <c r="L2" s="110" t="s">
        <v>75</v>
      </c>
      <c r="M2" s="126" t="s">
        <v>74</v>
      </c>
      <c r="N2" s="127"/>
      <c r="O2" s="127"/>
      <c r="P2" s="127"/>
      <c r="Q2" s="127"/>
      <c r="R2" s="127"/>
      <c r="S2" s="128"/>
      <c r="T2" s="113" t="s">
        <v>77</v>
      </c>
      <c r="U2" s="122" t="s">
        <v>76</v>
      </c>
      <c r="V2" s="123"/>
      <c r="W2" s="116" t="s">
        <v>71</v>
      </c>
      <c r="X2" s="119" t="s">
        <v>72</v>
      </c>
    </row>
    <row r="3" spans="1:28" x14ac:dyDescent="0.3">
      <c r="A3" s="109"/>
      <c r="B3" s="135"/>
      <c r="C3" s="136"/>
      <c r="D3" s="136"/>
      <c r="E3" s="136"/>
      <c r="F3" s="136"/>
      <c r="G3" s="136"/>
      <c r="H3" s="136"/>
      <c r="I3" s="136"/>
      <c r="J3" s="136"/>
      <c r="K3" s="137"/>
      <c r="L3" s="111"/>
      <c r="M3" s="129"/>
      <c r="N3" s="130"/>
      <c r="O3" s="130"/>
      <c r="P3" s="130"/>
      <c r="Q3" s="130"/>
      <c r="R3" s="130"/>
      <c r="S3" s="131"/>
      <c r="T3" s="114"/>
      <c r="U3" s="124"/>
      <c r="V3" s="125"/>
      <c r="W3" s="117"/>
      <c r="X3" s="120"/>
    </row>
    <row r="4" spans="1:28" ht="15" thickBot="1" x14ac:dyDescent="0.35">
      <c r="A4" s="109"/>
      <c r="B4" s="79">
        <v>1</v>
      </c>
      <c r="C4" s="80">
        <v>2</v>
      </c>
      <c r="D4" s="80">
        <v>3</v>
      </c>
      <c r="E4" s="80">
        <v>4</v>
      </c>
      <c r="F4" s="80">
        <v>5</v>
      </c>
      <c r="G4" s="80">
        <v>6</v>
      </c>
      <c r="H4" s="80">
        <v>7</v>
      </c>
      <c r="I4" s="80">
        <v>8</v>
      </c>
      <c r="J4" s="80">
        <v>9</v>
      </c>
      <c r="K4" s="81">
        <v>10</v>
      </c>
      <c r="L4" s="112"/>
      <c r="M4" s="82">
        <v>11</v>
      </c>
      <c r="N4" s="83">
        <v>12</v>
      </c>
      <c r="O4" s="83">
        <v>13</v>
      </c>
      <c r="P4" s="83">
        <v>14</v>
      </c>
      <c r="Q4" s="83">
        <v>15</v>
      </c>
      <c r="R4" s="83">
        <v>16</v>
      </c>
      <c r="S4" s="84">
        <v>17</v>
      </c>
      <c r="T4" s="115"/>
      <c r="U4" s="69">
        <v>18</v>
      </c>
      <c r="V4" s="70">
        <v>19</v>
      </c>
      <c r="W4" s="118"/>
      <c r="X4" s="121"/>
    </row>
    <row r="5" spans="1:28" x14ac:dyDescent="0.3">
      <c r="A5" s="74" t="str">
        <f>'Liste des Elèves'!A2</f>
        <v>Hugo</v>
      </c>
      <c r="B5" s="71">
        <v>1</v>
      </c>
      <c r="C5" s="72">
        <v>1</v>
      </c>
      <c r="D5" s="72">
        <v>1</v>
      </c>
      <c r="E5" s="72">
        <v>0</v>
      </c>
      <c r="F5" s="72">
        <v>0</v>
      </c>
      <c r="G5" s="72">
        <v>1</v>
      </c>
      <c r="H5" s="72">
        <v>1</v>
      </c>
      <c r="I5" s="72">
        <v>1</v>
      </c>
      <c r="J5" s="72">
        <v>1</v>
      </c>
      <c r="K5" s="73">
        <v>1</v>
      </c>
      <c r="L5" s="76">
        <f t="shared" ref="L5:L14" si="0">SUM(B5:K5)</f>
        <v>8</v>
      </c>
      <c r="M5" s="71">
        <v>1</v>
      </c>
      <c r="N5" s="72">
        <v>3</v>
      </c>
      <c r="O5" s="72">
        <v>0</v>
      </c>
      <c r="P5" s="72">
        <v>1</v>
      </c>
      <c r="Q5" s="72">
        <v>0</v>
      </c>
      <c r="R5" s="72">
        <v>1</v>
      </c>
      <c r="S5" s="73">
        <v>1</v>
      </c>
      <c r="T5" s="78">
        <f>SUM(M5:S5)</f>
        <v>7</v>
      </c>
      <c r="U5" s="71">
        <v>1</v>
      </c>
      <c r="V5" s="73">
        <v>0</v>
      </c>
      <c r="W5" s="77">
        <f t="shared" ref="W5:W14" si="1">SUM(L5+T5+U5+V5)</f>
        <v>16</v>
      </c>
      <c r="X5" s="75" t="str">
        <f>IF(W5&lt;=9,"3",IF(W5&lt;=14,"2","1"))</f>
        <v>1</v>
      </c>
      <c r="Z5" s="107" t="s">
        <v>94</v>
      </c>
      <c r="AA5" s="107"/>
      <c r="AB5" s="107"/>
    </row>
    <row r="6" spans="1:28" x14ac:dyDescent="0.3">
      <c r="A6" s="90" t="str">
        <f>'Liste des Elèves'!A3</f>
        <v>Naël</v>
      </c>
      <c r="B6" s="85">
        <v>1</v>
      </c>
      <c r="C6" s="86">
        <v>0</v>
      </c>
      <c r="D6" s="86">
        <v>1</v>
      </c>
      <c r="E6" s="86">
        <v>1</v>
      </c>
      <c r="F6" s="86">
        <v>0</v>
      </c>
      <c r="G6" s="86">
        <v>0</v>
      </c>
      <c r="H6" s="86">
        <v>1</v>
      </c>
      <c r="I6" s="86">
        <v>1</v>
      </c>
      <c r="J6" s="86">
        <v>0</v>
      </c>
      <c r="K6" s="87">
        <v>1</v>
      </c>
      <c r="L6" s="76">
        <f t="shared" si="0"/>
        <v>6</v>
      </c>
      <c r="M6" s="85">
        <v>2</v>
      </c>
      <c r="N6" s="86">
        <v>3</v>
      </c>
      <c r="O6" s="86">
        <v>0</v>
      </c>
      <c r="P6" s="86">
        <v>1</v>
      </c>
      <c r="Q6" s="86">
        <v>1</v>
      </c>
      <c r="R6" s="86">
        <v>1</v>
      </c>
      <c r="S6" s="87">
        <v>1</v>
      </c>
      <c r="T6" s="78">
        <f t="shared" ref="T6:T23" si="2">SUM(M6:S6)</f>
        <v>9</v>
      </c>
      <c r="U6" s="85">
        <v>2</v>
      </c>
      <c r="V6" s="87">
        <v>0</v>
      </c>
      <c r="W6" s="77">
        <f t="shared" si="1"/>
        <v>17</v>
      </c>
      <c r="X6" s="75" t="str">
        <f t="shared" ref="X6:X23" si="3">IF(W6&lt;=9,"3",IF(W6&lt;=14,"2","1"))</f>
        <v>1</v>
      </c>
      <c r="Z6" s="65" t="s">
        <v>84</v>
      </c>
      <c r="AA6" s="65" t="s">
        <v>81</v>
      </c>
      <c r="AB6" s="65">
        <v>3</v>
      </c>
    </row>
    <row r="7" spans="1:28" x14ac:dyDescent="0.3">
      <c r="A7" s="90" t="str">
        <f>'Liste des Elèves'!A4</f>
        <v>Emmanuel</v>
      </c>
      <c r="B7" s="67">
        <v>1</v>
      </c>
      <c r="C7" s="64">
        <v>0</v>
      </c>
      <c r="D7" s="64">
        <v>0</v>
      </c>
      <c r="E7" s="64">
        <v>0</v>
      </c>
      <c r="F7" s="64">
        <v>0</v>
      </c>
      <c r="G7" s="64">
        <v>1</v>
      </c>
      <c r="H7" s="64">
        <v>0</v>
      </c>
      <c r="I7" s="64">
        <v>0</v>
      </c>
      <c r="J7" s="64">
        <v>0</v>
      </c>
      <c r="K7" s="68">
        <v>0</v>
      </c>
      <c r="L7" s="76">
        <f t="shared" si="0"/>
        <v>2</v>
      </c>
      <c r="M7" s="67">
        <v>2</v>
      </c>
      <c r="N7" s="64">
        <v>0</v>
      </c>
      <c r="O7" s="64">
        <v>0</v>
      </c>
      <c r="P7" s="64">
        <v>0</v>
      </c>
      <c r="Q7" s="64">
        <v>0</v>
      </c>
      <c r="R7" s="64">
        <v>0</v>
      </c>
      <c r="S7" s="68">
        <v>0</v>
      </c>
      <c r="T7" s="78">
        <f t="shared" si="2"/>
        <v>2</v>
      </c>
      <c r="U7" s="67">
        <v>0</v>
      </c>
      <c r="V7" s="68">
        <v>0</v>
      </c>
      <c r="W7" s="77">
        <f t="shared" si="1"/>
        <v>4</v>
      </c>
      <c r="X7" s="75" t="str">
        <f t="shared" si="3"/>
        <v>3</v>
      </c>
      <c r="Z7" s="65" t="s">
        <v>79</v>
      </c>
      <c r="AA7" s="65" t="s">
        <v>82</v>
      </c>
      <c r="AB7" s="65">
        <v>2</v>
      </c>
    </row>
    <row r="8" spans="1:28" x14ac:dyDescent="0.3">
      <c r="A8" s="90" t="str">
        <f>'Liste des Elèves'!A5</f>
        <v>Lucie</v>
      </c>
      <c r="B8" s="85">
        <v>0</v>
      </c>
      <c r="C8" s="86">
        <v>1</v>
      </c>
      <c r="D8" s="86">
        <v>1</v>
      </c>
      <c r="E8" s="86">
        <v>1</v>
      </c>
      <c r="F8" s="86">
        <v>1</v>
      </c>
      <c r="G8" s="86">
        <v>1</v>
      </c>
      <c r="H8" s="86">
        <v>1</v>
      </c>
      <c r="I8" s="86">
        <v>1</v>
      </c>
      <c r="J8" s="86">
        <v>1</v>
      </c>
      <c r="K8" s="87">
        <v>1</v>
      </c>
      <c r="L8" s="76">
        <f t="shared" si="0"/>
        <v>9</v>
      </c>
      <c r="M8" s="85">
        <v>2</v>
      </c>
      <c r="N8" s="86">
        <v>3</v>
      </c>
      <c r="O8" s="86">
        <v>1</v>
      </c>
      <c r="P8" s="86">
        <v>0</v>
      </c>
      <c r="Q8" s="86">
        <v>0</v>
      </c>
      <c r="R8" s="86">
        <v>2</v>
      </c>
      <c r="S8" s="87">
        <v>1</v>
      </c>
      <c r="T8" s="78">
        <f t="shared" si="2"/>
        <v>9</v>
      </c>
      <c r="U8" s="85">
        <v>0</v>
      </c>
      <c r="V8" s="87">
        <v>0</v>
      </c>
      <c r="W8" s="77">
        <f t="shared" si="1"/>
        <v>18</v>
      </c>
      <c r="X8" s="75" t="str">
        <f t="shared" si="3"/>
        <v>1</v>
      </c>
      <c r="Z8" s="65" t="s">
        <v>80</v>
      </c>
      <c r="AA8" s="65" t="s">
        <v>83</v>
      </c>
      <c r="AB8" s="65">
        <v>1</v>
      </c>
    </row>
    <row r="9" spans="1:28" x14ac:dyDescent="0.3">
      <c r="A9" s="90" t="str">
        <f>'Liste des Elèves'!A6</f>
        <v>Roméo</v>
      </c>
      <c r="B9" s="67">
        <v>1</v>
      </c>
      <c r="C9" s="64">
        <v>1</v>
      </c>
      <c r="D9" s="64">
        <v>1</v>
      </c>
      <c r="E9" s="64">
        <v>1</v>
      </c>
      <c r="F9" s="64">
        <v>0</v>
      </c>
      <c r="G9" s="64">
        <v>0</v>
      </c>
      <c r="H9" s="64">
        <v>1</v>
      </c>
      <c r="I9" s="64">
        <v>1</v>
      </c>
      <c r="J9" s="64">
        <v>1</v>
      </c>
      <c r="K9" s="68">
        <v>1</v>
      </c>
      <c r="L9" s="76">
        <f t="shared" si="0"/>
        <v>8</v>
      </c>
      <c r="M9" s="67">
        <v>1</v>
      </c>
      <c r="N9" s="64">
        <v>3</v>
      </c>
      <c r="O9" s="64">
        <v>0</v>
      </c>
      <c r="P9" s="64">
        <v>0</v>
      </c>
      <c r="Q9" s="64">
        <v>1</v>
      </c>
      <c r="R9" s="64">
        <v>2</v>
      </c>
      <c r="S9" s="68">
        <v>1</v>
      </c>
      <c r="T9" s="78">
        <f t="shared" si="2"/>
        <v>8</v>
      </c>
      <c r="U9" s="67">
        <v>2</v>
      </c>
      <c r="V9" s="68">
        <v>1</v>
      </c>
      <c r="W9" s="77">
        <f t="shared" si="1"/>
        <v>19</v>
      </c>
      <c r="X9" s="75" t="str">
        <f t="shared" si="3"/>
        <v>1</v>
      </c>
    </row>
    <row r="10" spans="1:28" x14ac:dyDescent="0.3">
      <c r="A10" s="90" t="str">
        <f>'Liste des Elèves'!A7</f>
        <v>Lilyah</v>
      </c>
      <c r="B10" s="85">
        <v>1</v>
      </c>
      <c r="C10" s="86">
        <v>1</v>
      </c>
      <c r="D10" s="86">
        <v>1</v>
      </c>
      <c r="E10" s="86">
        <v>0</v>
      </c>
      <c r="F10" s="86">
        <v>0</v>
      </c>
      <c r="G10" s="86">
        <v>1</v>
      </c>
      <c r="H10" s="86">
        <v>1</v>
      </c>
      <c r="I10" s="86">
        <v>1</v>
      </c>
      <c r="J10" s="86">
        <v>1</v>
      </c>
      <c r="K10" s="87">
        <v>1</v>
      </c>
      <c r="L10" s="76">
        <f t="shared" si="0"/>
        <v>8</v>
      </c>
      <c r="M10" s="85">
        <v>2</v>
      </c>
      <c r="N10" s="86">
        <v>3</v>
      </c>
      <c r="O10" s="86">
        <v>0</v>
      </c>
      <c r="P10" s="86">
        <v>0</v>
      </c>
      <c r="Q10" s="86">
        <v>1</v>
      </c>
      <c r="R10" s="86">
        <v>1</v>
      </c>
      <c r="S10" s="87">
        <v>0</v>
      </c>
      <c r="T10" s="78">
        <f t="shared" si="2"/>
        <v>7</v>
      </c>
      <c r="U10" s="85">
        <v>1</v>
      </c>
      <c r="V10" s="87">
        <v>0</v>
      </c>
      <c r="W10" s="77">
        <f t="shared" si="1"/>
        <v>16</v>
      </c>
      <c r="X10" s="75" t="str">
        <f t="shared" si="3"/>
        <v>1</v>
      </c>
    </row>
    <row r="11" spans="1:28" x14ac:dyDescent="0.3">
      <c r="A11" s="90" t="str">
        <f>'Liste des Elèves'!A8</f>
        <v>Tom</v>
      </c>
      <c r="B11" s="67">
        <v>1</v>
      </c>
      <c r="C11" s="64">
        <v>1</v>
      </c>
      <c r="D11" s="64">
        <v>1</v>
      </c>
      <c r="E11" s="64">
        <v>1</v>
      </c>
      <c r="F11" s="64">
        <v>1</v>
      </c>
      <c r="G11" s="64">
        <v>1</v>
      </c>
      <c r="H11" s="64">
        <v>1</v>
      </c>
      <c r="I11" s="64">
        <v>1</v>
      </c>
      <c r="J11" s="64">
        <v>1</v>
      </c>
      <c r="K11" s="68">
        <v>1</v>
      </c>
      <c r="L11" s="76">
        <f t="shared" si="0"/>
        <v>10</v>
      </c>
      <c r="M11" s="67">
        <v>2</v>
      </c>
      <c r="N11" s="64">
        <v>3</v>
      </c>
      <c r="O11" s="64">
        <v>1</v>
      </c>
      <c r="P11" s="64">
        <v>1</v>
      </c>
      <c r="Q11" s="64">
        <v>1</v>
      </c>
      <c r="R11" s="64">
        <v>2</v>
      </c>
      <c r="S11" s="68">
        <v>1</v>
      </c>
      <c r="T11" s="78">
        <f t="shared" si="2"/>
        <v>11</v>
      </c>
      <c r="U11" s="67">
        <v>2</v>
      </c>
      <c r="V11" s="68">
        <v>2</v>
      </c>
      <c r="W11" s="77">
        <f t="shared" si="1"/>
        <v>25</v>
      </c>
      <c r="X11" s="75" t="str">
        <f t="shared" si="3"/>
        <v>1</v>
      </c>
    </row>
    <row r="12" spans="1:28" x14ac:dyDescent="0.3">
      <c r="A12" s="90" t="str">
        <f>'Liste des Elèves'!A9</f>
        <v>Enzo</v>
      </c>
      <c r="B12" s="85">
        <v>1</v>
      </c>
      <c r="C12" s="86">
        <v>0</v>
      </c>
      <c r="D12" s="86">
        <v>1</v>
      </c>
      <c r="E12" s="86">
        <v>0</v>
      </c>
      <c r="F12" s="86">
        <v>0</v>
      </c>
      <c r="G12" s="86">
        <v>1</v>
      </c>
      <c r="H12" s="86">
        <v>1</v>
      </c>
      <c r="I12" s="86">
        <v>1</v>
      </c>
      <c r="J12" s="86">
        <v>1</v>
      </c>
      <c r="K12" s="87">
        <v>1</v>
      </c>
      <c r="L12" s="76">
        <f t="shared" si="0"/>
        <v>7</v>
      </c>
      <c r="M12" s="85">
        <v>2</v>
      </c>
      <c r="N12" s="86">
        <v>3</v>
      </c>
      <c r="O12" s="86">
        <v>1</v>
      </c>
      <c r="P12" s="86">
        <v>0</v>
      </c>
      <c r="Q12" s="86">
        <v>1</v>
      </c>
      <c r="R12" s="86">
        <v>2</v>
      </c>
      <c r="S12" s="87">
        <v>1</v>
      </c>
      <c r="T12" s="78">
        <f t="shared" si="2"/>
        <v>10</v>
      </c>
      <c r="U12" s="85">
        <v>2</v>
      </c>
      <c r="V12" s="87">
        <v>1</v>
      </c>
      <c r="W12" s="77">
        <f t="shared" si="1"/>
        <v>20</v>
      </c>
      <c r="X12" s="75" t="str">
        <f t="shared" si="3"/>
        <v>1</v>
      </c>
    </row>
    <row r="13" spans="1:28" x14ac:dyDescent="0.3">
      <c r="A13" s="90" t="str">
        <f>'Liste des Elèves'!A10</f>
        <v>Muni</v>
      </c>
      <c r="B13" s="67">
        <v>1</v>
      </c>
      <c r="C13" s="64">
        <v>0</v>
      </c>
      <c r="D13" s="64">
        <v>1</v>
      </c>
      <c r="E13" s="64">
        <v>1</v>
      </c>
      <c r="F13" s="64">
        <v>1</v>
      </c>
      <c r="G13" s="64">
        <v>0</v>
      </c>
      <c r="H13" s="64">
        <v>1</v>
      </c>
      <c r="I13" s="64">
        <v>0</v>
      </c>
      <c r="J13" s="64">
        <v>1</v>
      </c>
      <c r="K13" s="68">
        <v>1</v>
      </c>
      <c r="L13" s="76">
        <f t="shared" si="0"/>
        <v>7</v>
      </c>
      <c r="M13" s="67">
        <v>2</v>
      </c>
      <c r="N13" s="64">
        <v>3</v>
      </c>
      <c r="O13" s="64">
        <v>1</v>
      </c>
      <c r="P13" s="64">
        <v>0</v>
      </c>
      <c r="Q13" s="64">
        <v>0</v>
      </c>
      <c r="R13" s="64">
        <v>2</v>
      </c>
      <c r="S13" s="68">
        <v>0</v>
      </c>
      <c r="T13" s="78">
        <f t="shared" si="2"/>
        <v>8</v>
      </c>
      <c r="U13" s="67">
        <v>1</v>
      </c>
      <c r="V13" s="68">
        <v>0</v>
      </c>
      <c r="W13" s="77">
        <f t="shared" si="1"/>
        <v>16</v>
      </c>
      <c r="X13" s="75" t="str">
        <f t="shared" si="3"/>
        <v>1</v>
      </c>
    </row>
    <row r="14" spans="1:28" x14ac:dyDescent="0.3">
      <c r="A14" s="90" t="str">
        <f>'Liste des Elèves'!A11</f>
        <v>Illianna</v>
      </c>
      <c r="B14" s="85">
        <v>1</v>
      </c>
      <c r="C14" s="86">
        <v>1</v>
      </c>
      <c r="D14" s="86">
        <v>1</v>
      </c>
      <c r="E14" s="86">
        <v>1</v>
      </c>
      <c r="F14" s="86">
        <v>0</v>
      </c>
      <c r="G14" s="86">
        <v>0</v>
      </c>
      <c r="H14" s="86">
        <v>0</v>
      </c>
      <c r="I14" s="86">
        <v>1</v>
      </c>
      <c r="J14" s="86">
        <v>0</v>
      </c>
      <c r="K14" s="87">
        <v>1</v>
      </c>
      <c r="L14" s="76">
        <f t="shared" si="0"/>
        <v>6</v>
      </c>
      <c r="M14" s="85">
        <v>0</v>
      </c>
      <c r="N14" s="86">
        <v>0</v>
      </c>
      <c r="O14" s="86">
        <v>0</v>
      </c>
      <c r="P14" s="86">
        <v>0</v>
      </c>
      <c r="Q14" s="86">
        <v>0</v>
      </c>
      <c r="R14" s="86">
        <v>0</v>
      </c>
      <c r="S14" s="87">
        <v>0</v>
      </c>
      <c r="T14" s="78">
        <f t="shared" si="2"/>
        <v>0</v>
      </c>
      <c r="U14" s="85">
        <v>0</v>
      </c>
      <c r="V14" s="87">
        <v>0</v>
      </c>
      <c r="W14" s="77">
        <f t="shared" si="1"/>
        <v>6</v>
      </c>
      <c r="X14" s="75" t="str">
        <f t="shared" si="3"/>
        <v>3</v>
      </c>
    </row>
    <row r="15" spans="1:28" x14ac:dyDescent="0.3">
      <c r="A15" s="90" t="str">
        <f>'Liste des Elèves'!A12</f>
        <v>Darren</v>
      </c>
      <c r="B15" s="67">
        <v>0</v>
      </c>
      <c r="C15" s="64">
        <v>1</v>
      </c>
      <c r="D15" s="64">
        <v>0</v>
      </c>
      <c r="E15" s="64">
        <v>1</v>
      </c>
      <c r="F15" s="64">
        <v>0</v>
      </c>
      <c r="G15" s="64">
        <v>0</v>
      </c>
      <c r="H15" s="64">
        <v>1</v>
      </c>
      <c r="I15" s="64">
        <v>1</v>
      </c>
      <c r="J15" s="64">
        <v>0</v>
      </c>
      <c r="K15" s="68">
        <v>0</v>
      </c>
      <c r="L15" s="76">
        <f>SUM(B15:K15)</f>
        <v>4</v>
      </c>
      <c r="M15" s="67">
        <v>1</v>
      </c>
      <c r="N15" s="64">
        <v>0</v>
      </c>
      <c r="O15" s="64">
        <v>0</v>
      </c>
      <c r="P15" s="64">
        <v>0</v>
      </c>
      <c r="Q15" s="64">
        <v>0</v>
      </c>
      <c r="R15" s="64">
        <v>1</v>
      </c>
      <c r="S15" s="68">
        <v>0</v>
      </c>
      <c r="T15" s="78">
        <f t="shared" si="2"/>
        <v>2</v>
      </c>
      <c r="U15" s="67">
        <v>1</v>
      </c>
      <c r="V15" s="68">
        <v>0</v>
      </c>
      <c r="W15" s="77">
        <f>SUM(L15+T15+U15+V15)</f>
        <v>7</v>
      </c>
      <c r="X15" s="75" t="str">
        <f t="shared" si="3"/>
        <v>3</v>
      </c>
    </row>
    <row r="16" spans="1:28" x14ac:dyDescent="0.3">
      <c r="A16" s="90" t="str">
        <f>'Liste des Elèves'!A13</f>
        <v>Guynomer</v>
      </c>
      <c r="B16" s="85">
        <v>1</v>
      </c>
      <c r="C16" s="86">
        <v>0</v>
      </c>
      <c r="D16" s="86">
        <v>1</v>
      </c>
      <c r="E16" s="86">
        <v>0</v>
      </c>
      <c r="F16" s="86">
        <v>0</v>
      </c>
      <c r="G16" s="86">
        <v>0</v>
      </c>
      <c r="H16" s="86">
        <v>0</v>
      </c>
      <c r="I16" s="86">
        <v>1</v>
      </c>
      <c r="J16" s="86">
        <v>0</v>
      </c>
      <c r="K16" s="87">
        <v>1</v>
      </c>
      <c r="L16" s="76">
        <f t="shared" ref="L16:L23" si="4">SUM(B16:K16)</f>
        <v>4</v>
      </c>
      <c r="M16" s="85">
        <v>2</v>
      </c>
      <c r="N16" s="86">
        <v>2</v>
      </c>
      <c r="O16" s="86">
        <v>1</v>
      </c>
      <c r="P16" s="86">
        <v>0</v>
      </c>
      <c r="Q16" s="86">
        <v>0</v>
      </c>
      <c r="R16" s="86">
        <v>2</v>
      </c>
      <c r="S16" s="87">
        <v>1</v>
      </c>
      <c r="T16" s="78">
        <f t="shared" si="2"/>
        <v>8</v>
      </c>
      <c r="U16" s="85">
        <v>1</v>
      </c>
      <c r="V16" s="87">
        <v>0</v>
      </c>
      <c r="W16" s="77">
        <f t="shared" ref="W16:W23" si="5">SUM(L16+T16+U16+V16)</f>
        <v>13</v>
      </c>
      <c r="X16" s="75" t="str">
        <f t="shared" si="3"/>
        <v>2</v>
      </c>
    </row>
    <row r="17" spans="1:24" x14ac:dyDescent="0.3">
      <c r="A17" s="90" t="str">
        <f>'Liste des Elèves'!A14</f>
        <v>Kämyha</v>
      </c>
      <c r="B17" s="67">
        <v>0</v>
      </c>
      <c r="C17" s="64">
        <v>0</v>
      </c>
      <c r="D17" s="64">
        <v>1</v>
      </c>
      <c r="E17" s="64">
        <v>0</v>
      </c>
      <c r="F17" s="64">
        <v>0</v>
      </c>
      <c r="G17" s="64">
        <v>0</v>
      </c>
      <c r="H17" s="64">
        <v>0</v>
      </c>
      <c r="I17" s="64">
        <v>0</v>
      </c>
      <c r="J17" s="64">
        <v>1</v>
      </c>
      <c r="K17" s="68">
        <v>0</v>
      </c>
      <c r="L17" s="76">
        <f t="shared" si="4"/>
        <v>2</v>
      </c>
      <c r="M17" s="67">
        <v>2</v>
      </c>
      <c r="N17" s="64">
        <v>3</v>
      </c>
      <c r="O17" s="64">
        <v>1</v>
      </c>
      <c r="P17" s="64">
        <v>0</v>
      </c>
      <c r="Q17" s="64">
        <v>0</v>
      </c>
      <c r="R17" s="64">
        <v>1</v>
      </c>
      <c r="S17" s="68">
        <v>0</v>
      </c>
      <c r="T17" s="78">
        <f t="shared" si="2"/>
        <v>7</v>
      </c>
      <c r="U17" s="67">
        <v>0</v>
      </c>
      <c r="V17" s="68">
        <v>0</v>
      </c>
      <c r="W17" s="77">
        <f t="shared" si="5"/>
        <v>9</v>
      </c>
      <c r="X17" s="75" t="str">
        <f t="shared" si="3"/>
        <v>3</v>
      </c>
    </row>
    <row r="18" spans="1:24" x14ac:dyDescent="0.3">
      <c r="A18" s="90" t="str">
        <f>'Liste des Elèves'!A15</f>
        <v>Nyx</v>
      </c>
      <c r="B18" s="85">
        <v>1</v>
      </c>
      <c r="C18" s="86">
        <v>0</v>
      </c>
      <c r="D18" s="86">
        <v>0</v>
      </c>
      <c r="E18" s="86">
        <v>0</v>
      </c>
      <c r="F18" s="86">
        <v>0</v>
      </c>
      <c r="G18" s="86">
        <v>1</v>
      </c>
      <c r="H18" s="86">
        <v>0</v>
      </c>
      <c r="I18" s="86">
        <v>1</v>
      </c>
      <c r="J18" s="86">
        <v>0</v>
      </c>
      <c r="K18" s="87">
        <v>0</v>
      </c>
      <c r="L18" s="76">
        <f t="shared" si="4"/>
        <v>3</v>
      </c>
      <c r="M18" s="85">
        <v>0</v>
      </c>
      <c r="N18" s="86">
        <v>2</v>
      </c>
      <c r="O18" s="86">
        <v>1</v>
      </c>
      <c r="P18" s="86">
        <v>0</v>
      </c>
      <c r="Q18" s="86">
        <v>0</v>
      </c>
      <c r="R18" s="86">
        <v>0</v>
      </c>
      <c r="S18" s="87">
        <v>0</v>
      </c>
      <c r="T18" s="78">
        <f t="shared" si="2"/>
        <v>3</v>
      </c>
      <c r="U18" s="85">
        <v>0</v>
      </c>
      <c r="V18" s="87">
        <v>0</v>
      </c>
      <c r="W18" s="77">
        <f t="shared" si="5"/>
        <v>6</v>
      </c>
      <c r="X18" s="75" t="str">
        <f t="shared" si="3"/>
        <v>3</v>
      </c>
    </row>
    <row r="19" spans="1:24" x14ac:dyDescent="0.3">
      <c r="A19" s="90" t="str">
        <f>'Liste des Elèves'!A16</f>
        <v>Watipane</v>
      </c>
      <c r="B19" s="67">
        <v>1</v>
      </c>
      <c r="C19" s="64">
        <v>1</v>
      </c>
      <c r="D19" s="64">
        <v>0</v>
      </c>
      <c r="E19" s="64">
        <v>1</v>
      </c>
      <c r="F19" s="64">
        <v>0</v>
      </c>
      <c r="G19" s="64">
        <v>0</v>
      </c>
      <c r="H19" s="64">
        <v>1</v>
      </c>
      <c r="I19" s="64">
        <v>0</v>
      </c>
      <c r="J19" s="64">
        <v>0</v>
      </c>
      <c r="K19" s="68">
        <v>0</v>
      </c>
      <c r="L19" s="76">
        <f t="shared" si="4"/>
        <v>4</v>
      </c>
      <c r="M19" s="67">
        <v>1</v>
      </c>
      <c r="N19" s="64">
        <v>3</v>
      </c>
      <c r="O19" s="64">
        <v>1</v>
      </c>
      <c r="P19" s="64">
        <v>0</v>
      </c>
      <c r="Q19" s="64">
        <v>0</v>
      </c>
      <c r="R19" s="64">
        <v>1</v>
      </c>
      <c r="S19" s="68">
        <v>0</v>
      </c>
      <c r="T19" s="78">
        <f t="shared" si="2"/>
        <v>6</v>
      </c>
      <c r="U19" s="67">
        <v>0</v>
      </c>
      <c r="V19" s="68">
        <v>0</v>
      </c>
      <c r="W19" s="77">
        <f t="shared" si="5"/>
        <v>10</v>
      </c>
      <c r="X19" s="75" t="str">
        <f t="shared" si="3"/>
        <v>2</v>
      </c>
    </row>
    <row r="20" spans="1:24" x14ac:dyDescent="0.3">
      <c r="A20" s="90" t="str">
        <f>'Liste des Elèves'!A17</f>
        <v>Christély</v>
      </c>
      <c r="B20" s="85">
        <v>0</v>
      </c>
      <c r="C20" s="86">
        <v>0</v>
      </c>
      <c r="D20" s="86">
        <v>0</v>
      </c>
      <c r="E20" s="86">
        <v>0</v>
      </c>
      <c r="F20" s="86">
        <v>0</v>
      </c>
      <c r="G20" s="86">
        <v>0</v>
      </c>
      <c r="H20" s="86">
        <v>1</v>
      </c>
      <c r="I20" s="86">
        <v>0</v>
      </c>
      <c r="J20" s="86">
        <v>0</v>
      </c>
      <c r="K20" s="87">
        <v>0</v>
      </c>
      <c r="L20" s="76">
        <f t="shared" si="4"/>
        <v>1</v>
      </c>
      <c r="M20" s="85">
        <v>0</v>
      </c>
      <c r="N20" s="86">
        <v>0</v>
      </c>
      <c r="O20" s="86">
        <v>1</v>
      </c>
      <c r="P20" s="86">
        <v>1</v>
      </c>
      <c r="Q20" s="86">
        <v>0</v>
      </c>
      <c r="R20" s="86">
        <v>0</v>
      </c>
      <c r="S20" s="87">
        <v>0</v>
      </c>
      <c r="T20" s="78">
        <f t="shared" si="2"/>
        <v>2</v>
      </c>
      <c r="U20" s="85">
        <v>0</v>
      </c>
      <c r="V20" s="87">
        <v>0</v>
      </c>
      <c r="W20" s="77">
        <f t="shared" si="5"/>
        <v>3</v>
      </c>
      <c r="X20" s="75" t="str">
        <f t="shared" si="3"/>
        <v>3</v>
      </c>
    </row>
    <row r="21" spans="1:24" x14ac:dyDescent="0.3">
      <c r="A21" s="90" t="str">
        <f>'Liste des Elèves'!A18</f>
        <v>Léa</v>
      </c>
      <c r="B21" s="67">
        <v>0</v>
      </c>
      <c r="C21" s="64">
        <v>0</v>
      </c>
      <c r="D21" s="64">
        <v>1</v>
      </c>
      <c r="E21" s="64">
        <v>1</v>
      </c>
      <c r="F21" s="64">
        <v>1</v>
      </c>
      <c r="G21" s="64">
        <v>1</v>
      </c>
      <c r="H21" s="64">
        <v>0</v>
      </c>
      <c r="I21" s="64">
        <v>1</v>
      </c>
      <c r="J21" s="64">
        <v>0</v>
      </c>
      <c r="K21" s="68">
        <v>1</v>
      </c>
      <c r="L21" s="76">
        <f t="shared" si="4"/>
        <v>6</v>
      </c>
      <c r="M21" s="67">
        <v>1</v>
      </c>
      <c r="N21" s="64">
        <v>3</v>
      </c>
      <c r="O21" s="64">
        <v>0</v>
      </c>
      <c r="P21" s="64">
        <v>0</v>
      </c>
      <c r="Q21" s="64">
        <v>0</v>
      </c>
      <c r="R21" s="64">
        <v>1</v>
      </c>
      <c r="S21" s="68">
        <v>0</v>
      </c>
      <c r="T21" s="78">
        <f t="shared" si="2"/>
        <v>5</v>
      </c>
      <c r="U21" s="67">
        <v>0</v>
      </c>
      <c r="V21" s="68">
        <v>0</v>
      </c>
      <c r="W21" s="77">
        <f t="shared" si="5"/>
        <v>11</v>
      </c>
      <c r="X21" s="75" t="str">
        <f t="shared" si="3"/>
        <v>2</v>
      </c>
    </row>
    <row r="22" spans="1:24" x14ac:dyDescent="0.3">
      <c r="A22" s="90" t="str">
        <f>'Liste des Elèves'!A19</f>
        <v>Yran</v>
      </c>
      <c r="B22" s="85">
        <v>0</v>
      </c>
      <c r="C22" s="86">
        <v>0</v>
      </c>
      <c r="D22" s="86">
        <v>0</v>
      </c>
      <c r="E22" s="86">
        <v>0</v>
      </c>
      <c r="F22" s="86">
        <v>0</v>
      </c>
      <c r="G22" s="86">
        <v>1</v>
      </c>
      <c r="H22" s="86">
        <v>1</v>
      </c>
      <c r="I22" s="86">
        <v>1</v>
      </c>
      <c r="J22" s="86">
        <v>1</v>
      </c>
      <c r="K22" s="87">
        <v>1</v>
      </c>
      <c r="L22" s="76">
        <f t="shared" si="4"/>
        <v>5</v>
      </c>
      <c r="M22" s="85">
        <v>1</v>
      </c>
      <c r="N22" s="86">
        <v>3</v>
      </c>
      <c r="O22" s="86">
        <v>0</v>
      </c>
      <c r="P22" s="86">
        <v>0</v>
      </c>
      <c r="Q22" s="86">
        <v>0</v>
      </c>
      <c r="R22" s="86">
        <v>1</v>
      </c>
      <c r="S22" s="87">
        <v>0</v>
      </c>
      <c r="T22" s="78">
        <f t="shared" si="2"/>
        <v>5</v>
      </c>
      <c r="U22" s="85">
        <v>0</v>
      </c>
      <c r="V22" s="87">
        <v>0</v>
      </c>
      <c r="W22" s="77">
        <f t="shared" si="5"/>
        <v>10</v>
      </c>
      <c r="X22" s="75" t="str">
        <f t="shared" si="3"/>
        <v>2</v>
      </c>
    </row>
    <row r="23" spans="1:24" x14ac:dyDescent="0.3">
      <c r="A23" s="90" t="str">
        <f>'Liste des Elèves'!A20</f>
        <v>Elias</v>
      </c>
      <c r="B23" s="67"/>
      <c r="C23" s="64"/>
      <c r="D23" s="64"/>
      <c r="E23" s="64"/>
      <c r="F23" s="64"/>
      <c r="G23" s="64"/>
      <c r="H23" s="64"/>
      <c r="I23" s="64"/>
      <c r="J23" s="64"/>
      <c r="K23" s="68"/>
      <c r="L23" s="76">
        <f t="shared" si="4"/>
        <v>0</v>
      </c>
      <c r="M23" s="67"/>
      <c r="N23" s="64"/>
      <c r="O23" s="64"/>
      <c r="P23" s="64"/>
      <c r="Q23" s="64"/>
      <c r="R23" s="64"/>
      <c r="S23" s="68"/>
      <c r="T23" s="78">
        <f t="shared" si="2"/>
        <v>0</v>
      </c>
      <c r="U23" s="67"/>
      <c r="V23" s="68"/>
      <c r="W23" s="77">
        <f t="shared" si="5"/>
        <v>0</v>
      </c>
      <c r="X23" s="75" t="str">
        <f t="shared" si="3"/>
        <v>3</v>
      </c>
    </row>
    <row r="28" spans="1:24" x14ac:dyDescent="0.3">
      <c r="H28" s="107"/>
      <c r="I28" s="107"/>
      <c r="J28" s="107"/>
      <c r="K28" s="107"/>
      <c r="L28" s="107"/>
      <c r="N28" s="107"/>
      <c r="O28" s="107"/>
      <c r="P28" s="107"/>
      <c r="Q28" s="107"/>
      <c r="R28" s="107"/>
      <c r="T28" s="107"/>
      <c r="U28" s="107"/>
      <c r="V28" s="107"/>
      <c r="W28" s="107"/>
      <c r="X28" s="107"/>
    </row>
    <row r="29" spans="1:24" x14ac:dyDescent="0.3">
      <c r="H29" s="107"/>
      <c r="I29" s="107"/>
      <c r="J29" s="107"/>
      <c r="K29" s="107"/>
      <c r="L29" s="107"/>
      <c r="N29" s="107"/>
      <c r="O29" s="107"/>
      <c r="P29" s="107"/>
      <c r="Q29" s="107"/>
      <c r="R29" s="107"/>
      <c r="T29" s="107"/>
      <c r="U29" s="107"/>
      <c r="V29" s="107"/>
      <c r="W29" s="107"/>
      <c r="X29" s="107"/>
    </row>
    <row r="30" spans="1:24" x14ac:dyDescent="0.3">
      <c r="H30" s="107"/>
      <c r="I30" s="107"/>
      <c r="J30" s="107"/>
      <c r="K30" s="107"/>
      <c r="L30" s="107"/>
      <c r="N30" s="107"/>
      <c r="O30" s="107"/>
      <c r="P30" s="107"/>
      <c r="Q30" s="107"/>
      <c r="R30" s="107"/>
      <c r="T30" s="107"/>
      <c r="U30" s="107"/>
      <c r="V30" s="107"/>
      <c r="W30" s="107"/>
      <c r="X30" s="107"/>
    </row>
    <row r="31" spans="1:24" x14ac:dyDescent="0.3">
      <c r="H31" s="107"/>
      <c r="I31" s="107"/>
      <c r="J31" s="107"/>
      <c r="K31" s="107"/>
      <c r="L31" s="107"/>
      <c r="N31" s="107"/>
      <c r="O31" s="107"/>
      <c r="P31" s="107"/>
      <c r="Q31" s="107"/>
      <c r="R31" s="107"/>
      <c r="T31" s="107"/>
      <c r="U31" s="107"/>
      <c r="V31" s="107"/>
      <c r="W31" s="107"/>
      <c r="X31" s="107"/>
    </row>
    <row r="32" spans="1:24" x14ac:dyDescent="0.3">
      <c r="H32" s="107"/>
      <c r="I32" s="107"/>
      <c r="J32" s="107"/>
      <c r="K32" s="107"/>
      <c r="L32" s="107"/>
      <c r="N32" s="107"/>
      <c r="O32" s="107"/>
      <c r="P32" s="107"/>
      <c r="Q32" s="107"/>
      <c r="R32" s="107"/>
      <c r="T32" s="107"/>
      <c r="U32" s="107"/>
      <c r="V32" s="107"/>
      <c r="W32" s="107"/>
      <c r="X32" s="107"/>
    </row>
    <row r="33" spans="8:24" x14ac:dyDescent="0.3">
      <c r="H33" s="107"/>
      <c r="I33" s="107"/>
      <c r="J33" s="107"/>
      <c r="K33" s="107"/>
      <c r="L33" s="107"/>
      <c r="N33" s="107"/>
      <c r="O33" s="107"/>
      <c r="P33" s="107"/>
      <c r="Q33" s="107"/>
      <c r="R33" s="107"/>
      <c r="T33" s="107"/>
      <c r="U33" s="107"/>
      <c r="V33" s="107"/>
      <c r="W33" s="107"/>
      <c r="X33" s="107"/>
    </row>
    <row r="34" spans="8:24" x14ac:dyDescent="0.3">
      <c r="H34" s="107"/>
      <c r="I34" s="107"/>
      <c r="J34" s="107"/>
      <c r="K34" s="107"/>
      <c r="L34" s="107"/>
      <c r="N34" s="107"/>
      <c r="O34" s="107"/>
      <c r="P34" s="107"/>
      <c r="Q34" s="107"/>
      <c r="R34" s="107"/>
      <c r="T34" s="107"/>
      <c r="U34" s="107"/>
      <c r="V34" s="107"/>
      <c r="W34" s="107"/>
      <c r="X34" s="107"/>
    </row>
    <row r="35" spans="8:24" x14ac:dyDescent="0.3">
      <c r="H35" s="107"/>
      <c r="I35" s="107"/>
      <c r="J35" s="107"/>
      <c r="K35" s="107"/>
      <c r="L35" s="107"/>
      <c r="N35" s="107"/>
      <c r="O35" s="107"/>
      <c r="P35" s="107"/>
      <c r="Q35" s="107"/>
      <c r="R35" s="107"/>
      <c r="T35" s="107"/>
      <c r="U35" s="107"/>
      <c r="V35" s="107"/>
      <c r="W35" s="107"/>
      <c r="X35" s="107"/>
    </row>
    <row r="36" spans="8:24" x14ac:dyDescent="0.3">
      <c r="H36" s="107"/>
      <c r="I36" s="107"/>
      <c r="J36" s="107"/>
      <c r="K36" s="107"/>
      <c r="L36" s="107"/>
      <c r="N36" s="107"/>
      <c r="O36" s="107"/>
      <c r="P36" s="107"/>
      <c r="Q36" s="107"/>
      <c r="R36" s="107"/>
      <c r="T36" s="107"/>
      <c r="U36" s="107"/>
      <c r="V36" s="107"/>
      <c r="W36" s="107"/>
      <c r="X36" s="107"/>
    </row>
  </sheetData>
  <mergeCells count="37">
    <mergeCell ref="A1:X1"/>
    <mergeCell ref="T28:X28"/>
    <mergeCell ref="T29:X29"/>
    <mergeCell ref="T30:X30"/>
    <mergeCell ref="T36:X36"/>
    <mergeCell ref="N32:R32"/>
    <mergeCell ref="N33:R33"/>
    <mergeCell ref="N34:R34"/>
    <mergeCell ref="N35:R35"/>
    <mergeCell ref="N36:R36"/>
    <mergeCell ref="T31:X31"/>
    <mergeCell ref="T32:X32"/>
    <mergeCell ref="T33:X33"/>
    <mergeCell ref="T34:X34"/>
    <mergeCell ref="T35:X35"/>
    <mergeCell ref="N31:R31"/>
    <mergeCell ref="H34:L34"/>
    <mergeCell ref="H35:L35"/>
    <mergeCell ref="H36:L36"/>
    <mergeCell ref="H28:L28"/>
    <mergeCell ref="H29:L29"/>
    <mergeCell ref="H30:L30"/>
    <mergeCell ref="H31:L31"/>
    <mergeCell ref="H32:L32"/>
    <mergeCell ref="H33:L33"/>
    <mergeCell ref="N28:R28"/>
    <mergeCell ref="N29:R29"/>
    <mergeCell ref="N30:R30"/>
    <mergeCell ref="Z5:AB5"/>
    <mergeCell ref="A2:A4"/>
    <mergeCell ref="L2:L4"/>
    <mergeCell ref="T2:T4"/>
    <mergeCell ref="W2:W4"/>
    <mergeCell ref="X2:X4"/>
    <mergeCell ref="U2:V3"/>
    <mergeCell ref="M2:S3"/>
    <mergeCell ref="B2:K3"/>
  </mergeCells>
  <conditionalFormatting sqref="T5:T23">
    <cfRule type="colorScale" priority="1">
      <colorScale>
        <cfvo type="num" val="5"/>
        <cfvo type="num" val="6"/>
        <color theme="9" tint="0.59999389629810485"/>
        <color theme="8" tint="0.79998168889431442"/>
      </colorScale>
    </cfRule>
    <cfRule type="colorScale" priority="2">
      <colorScale>
        <cfvo type="num" val="5"/>
        <cfvo type="num" val="6"/>
        <color theme="9" tint="0.59999389629810485"/>
        <color theme="4" tint="0.59999389629810485"/>
      </colorScale>
    </cfRule>
  </conditionalFormatting>
  <conditionalFormatting sqref="L5:L23">
    <cfRule type="colorScale" priority="5">
      <colorScale>
        <cfvo type="num" val="4"/>
        <cfvo type="num" val="5"/>
        <color theme="9" tint="0.59999389629810485"/>
        <color theme="6" tint="0.59999389629810485"/>
      </colorScale>
    </cfRule>
    <cfRule type="colorScale" priority="6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54585-BCA2-446E-875D-FA61296C1E73}">
  <dimension ref="B3:R13"/>
  <sheetViews>
    <sheetView tabSelected="1" workbookViewId="0">
      <selection activeCell="I12" sqref="I12"/>
    </sheetView>
  </sheetViews>
  <sheetFormatPr baseColWidth="10" defaultRowHeight="14.4" x14ac:dyDescent="0.3"/>
  <sheetData>
    <row r="3" spans="2:18" ht="42.6" customHeight="1" x14ac:dyDescent="0.3">
      <c r="B3" s="141" t="s">
        <v>95</v>
      </c>
      <c r="C3" s="141"/>
      <c r="D3" s="141"/>
      <c r="F3" s="141" t="s">
        <v>96</v>
      </c>
      <c r="G3" s="141"/>
      <c r="H3" s="141"/>
      <c r="J3" s="141" t="s">
        <v>97</v>
      </c>
      <c r="K3" s="141"/>
      <c r="L3" s="141"/>
    </row>
    <row r="4" spans="2:18" x14ac:dyDescent="0.3">
      <c r="B4" s="66" t="s">
        <v>88</v>
      </c>
      <c r="C4" s="66"/>
      <c r="D4" s="66" t="s">
        <v>87</v>
      </c>
      <c r="F4" s="66" t="s">
        <v>92</v>
      </c>
      <c r="G4" s="66"/>
      <c r="H4" s="66" t="s">
        <v>93</v>
      </c>
      <c r="J4" t="s">
        <v>98</v>
      </c>
      <c r="K4" s="66" t="s">
        <v>99</v>
      </c>
      <c r="L4" s="66" t="s">
        <v>100</v>
      </c>
    </row>
    <row r="5" spans="2:18" x14ac:dyDescent="0.3">
      <c r="B5" s="66"/>
      <c r="C5" s="66"/>
      <c r="D5" s="66"/>
      <c r="F5" s="66"/>
      <c r="G5" s="66"/>
      <c r="H5" s="66"/>
    </row>
    <row r="6" spans="2:18" x14ac:dyDescent="0.3">
      <c r="B6" s="138" t="s">
        <v>78</v>
      </c>
      <c r="C6" s="138"/>
      <c r="D6" s="138"/>
      <c r="F6" s="139" t="s">
        <v>89</v>
      </c>
      <c r="G6" s="139"/>
      <c r="H6" s="139"/>
      <c r="J6" s="140" t="s">
        <v>94</v>
      </c>
      <c r="K6" s="140"/>
      <c r="L6" s="140"/>
    </row>
    <row r="7" spans="2:18" x14ac:dyDescent="0.3">
      <c r="B7" s="88" t="s">
        <v>90</v>
      </c>
      <c r="C7" s="91"/>
      <c r="D7" s="88" t="s">
        <v>91</v>
      </c>
      <c r="F7" s="89" t="s">
        <v>101</v>
      </c>
      <c r="G7" s="66"/>
      <c r="H7" s="89" t="s">
        <v>102</v>
      </c>
      <c r="J7" s="57">
        <v>1</v>
      </c>
      <c r="K7" s="57">
        <v>2</v>
      </c>
      <c r="L7" s="57">
        <v>3</v>
      </c>
    </row>
    <row r="13" spans="2:18" x14ac:dyDescent="0.3">
      <c r="P13" s="65"/>
      <c r="Q13" s="65"/>
      <c r="R13" s="65"/>
    </row>
  </sheetData>
  <mergeCells count="6">
    <mergeCell ref="B6:D6"/>
    <mergeCell ref="F6:H6"/>
    <mergeCell ref="J6:L6"/>
    <mergeCell ref="B3:D3"/>
    <mergeCell ref="F3:H3"/>
    <mergeCell ref="J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Liste des Elèves</vt:lpstr>
      <vt:lpstr>Tableau</vt:lpstr>
      <vt:lpstr>Livret</vt:lpstr>
      <vt:lpstr>Classe</vt:lpstr>
      <vt:lpstr>Le langage groupes</vt:lpstr>
      <vt:lpstr>Les nombres groupes</vt:lpstr>
      <vt:lpstr>Compréhension La cigale</vt:lpstr>
      <vt:lpstr>Groupes compréhension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</dc:creator>
  <cp:lastModifiedBy>Camille Poulet</cp:lastModifiedBy>
  <cp:lastPrinted>2020-08-05T04:24:48Z</cp:lastPrinted>
  <dcterms:created xsi:type="dcterms:W3CDTF">2018-04-01T10:23:14Z</dcterms:created>
  <dcterms:modified xsi:type="dcterms:W3CDTF">2025-03-26T07:30:53Z</dcterms:modified>
</cp:coreProperties>
</file>