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pi-srv-data\donnees\03 DOCUMENTS DE REFERENCE\04 DOCUMENTATION\02 ARCHITECTURE D'INTERIEUR\2 IMMOBILIER\04 SUPPLEMENTS ET FINITIONS\"/>
    </mc:Choice>
  </mc:AlternateContent>
  <xr:revisionPtr revIDLastSave="0" documentId="8_{7A557992-B421-43BC-A193-59D4DDE3C109}" xr6:coauthVersionLast="47" xr6:coauthVersionMax="47" xr10:uidLastSave="{00000000-0000-0000-0000-000000000000}"/>
  <bookViews>
    <workbookView xWindow="-120" yWindow="-120" windowWidth="29040" windowHeight="15720" activeTab="5" xr2:uid="{952FE43B-91FB-4CF1-A40D-C55BD66B41F4}"/>
  </bookViews>
  <sheets>
    <sheet name="BDD" sheetId="1" r:id="rId1"/>
    <sheet name="BASE" sheetId="2" r:id="rId2"/>
    <sheet name="MODELE" sheetId="3" r:id="rId3"/>
    <sheet name="ROBINSON A3" sheetId="11" r:id="rId4"/>
    <sheet name="ROBINSON A5" sheetId="13" r:id="rId5"/>
    <sheet name="BESOINS" sheetId="14" r:id="rId6"/>
    <sheet name="RECAP" sheetId="16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3" i="13" l="1"/>
  <c r="J263" i="13"/>
  <c r="K263" i="13" s="1"/>
  <c r="J262" i="13"/>
  <c r="K262" i="13" s="1"/>
  <c r="K261" i="13"/>
  <c r="J261" i="13"/>
  <c r="J260" i="13"/>
  <c r="K260" i="13" s="1"/>
  <c r="J259" i="13"/>
  <c r="K259" i="13" s="1"/>
  <c r="K258" i="13"/>
  <c r="J258" i="13"/>
  <c r="K257" i="13"/>
  <c r="J257" i="13"/>
  <c r="J256" i="13"/>
  <c r="K256" i="13" s="1"/>
  <c r="J255" i="13"/>
  <c r="K255" i="13" s="1"/>
  <c r="K254" i="13"/>
  <c r="J254" i="13"/>
  <c r="K253" i="13"/>
  <c r="J253" i="13"/>
  <c r="J252" i="13"/>
  <c r="K252" i="13" s="1"/>
  <c r="J251" i="13"/>
  <c r="K251" i="13" s="1"/>
  <c r="K250" i="13"/>
  <c r="J250" i="13"/>
  <c r="K249" i="13"/>
  <c r="J249" i="13"/>
  <c r="J248" i="13"/>
  <c r="K248" i="13" s="1"/>
  <c r="J247" i="13"/>
  <c r="K247" i="13" s="1"/>
  <c r="K246" i="13"/>
  <c r="J246" i="13"/>
  <c r="K245" i="13"/>
  <c r="J245" i="13"/>
  <c r="J244" i="13"/>
  <c r="K244" i="13" s="1"/>
  <c r="J243" i="13"/>
  <c r="K243" i="13" s="1"/>
  <c r="K242" i="13"/>
  <c r="J242" i="13"/>
  <c r="K241" i="13"/>
  <c r="J241" i="13"/>
  <c r="J240" i="13"/>
  <c r="K240" i="13" s="1"/>
  <c r="J239" i="13"/>
  <c r="K239" i="13" s="1"/>
  <c r="K238" i="13"/>
  <c r="J238" i="13"/>
  <c r="K237" i="13"/>
  <c r="J237" i="13"/>
  <c r="J236" i="13"/>
  <c r="K236" i="13" s="1"/>
  <c r="J235" i="13"/>
  <c r="K235" i="13" s="1"/>
  <c r="K234" i="13"/>
  <c r="J234" i="13"/>
  <c r="K233" i="13"/>
  <c r="J233" i="13"/>
  <c r="J232" i="13"/>
  <c r="K232" i="13" s="1"/>
  <c r="J231" i="13"/>
  <c r="K231" i="13" s="1"/>
  <c r="K230" i="13"/>
  <c r="J230" i="13"/>
  <c r="K229" i="13"/>
  <c r="J229" i="13"/>
  <c r="J228" i="13"/>
  <c r="K228" i="13" s="1"/>
  <c r="J227" i="13"/>
  <c r="K227" i="13" s="1"/>
  <c r="K226" i="13"/>
  <c r="J226" i="13"/>
  <c r="K225" i="13"/>
  <c r="J225" i="13"/>
  <c r="J224" i="13"/>
  <c r="K224" i="13" s="1"/>
  <c r="J223" i="13"/>
  <c r="K223" i="13" s="1"/>
  <c r="K222" i="13"/>
  <c r="J222" i="13"/>
  <c r="K221" i="13"/>
  <c r="J221" i="13"/>
  <c r="J220" i="13"/>
  <c r="K220" i="13" s="1"/>
  <c r="J219" i="13"/>
  <c r="K219" i="13" s="1"/>
  <c r="K218" i="13"/>
  <c r="J218" i="13"/>
  <c r="K217" i="13"/>
  <c r="J217" i="13"/>
  <c r="J216" i="13"/>
  <c r="K216" i="13" s="1"/>
  <c r="J215" i="13"/>
  <c r="K215" i="13" s="1"/>
  <c r="K214" i="13"/>
  <c r="J214" i="13"/>
  <c r="K213" i="13"/>
  <c r="J213" i="13"/>
  <c r="J212" i="13"/>
  <c r="K212" i="13" s="1"/>
  <c r="J211" i="13"/>
  <c r="K211" i="13" s="1"/>
  <c r="K210" i="13"/>
  <c r="J210" i="13"/>
  <c r="K209" i="13"/>
  <c r="J209" i="13"/>
  <c r="J208" i="13"/>
  <c r="K208" i="13" s="1"/>
  <c r="J207" i="13"/>
  <c r="K207" i="13" s="1"/>
  <c r="K206" i="13"/>
  <c r="J206" i="13"/>
  <c r="K205" i="13"/>
  <c r="J205" i="13"/>
  <c r="J204" i="13"/>
  <c r="K204" i="13" s="1"/>
  <c r="J203" i="13"/>
  <c r="K203" i="13" s="1"/>
  <c r="K202" i="13"/>
  <c r="J202" i="13"/>
  <c r="K201" i="13"/>
  <c r="J201" i="13"/>
  <c r="J200" i="13"/>
  <c r="K200" i="13" s="1"/>
  <c r="J199" i="13"/>
  <c r="K199" i="13" s="1"/>
  <c r="K198" i="13"/>
  <c r="J198" i="13"/>
  <c r="K197" i="13"/>
  <c r="J197" i="13"/>
  <c r="J196" i="13"/>
  <c r="K196" i="13" s="1"/>
  <c r="J195" i="13"/>
  <c r="K195" i="13" s="1"/>
  <c r="K194" i="13"/>
  <c r="J194" i="13"/>
  <c r="K193" i="13"/>
  <c r="J193" i="13"/>
  <c r="J192" i="13"/>
  <c r="K192" i="13" s="1"/>
  <c r="J191" i="13"/>
  <c r="K191" i="13" s="1"/>
  <c r="K190" i="13"/>
  <c r="J190" i="13"/>
  <c r="K189" i="13"/>
  <c r="J189" i="13"/>
  <c r="J188" i="13"/>
  <c r="K188" i="13" s="1"/>
  <c r="J187" i="13"/>
  <c r="K187" i="13" s="1"/>
  <c r="K186" i="13"/>
  <c r="J186" i="13"/>
  <c r="K185" i="13"/>
  <c r="J185" i="13"/>
  <c r="J184" i="13"/>
  <c r="K184" i="13" s="1"/>
  <c r="J183" i="13"/>
  <c r="K183" i="13" s="1"/>
  <c r="K182" i="13"/>
  <c r="J182" i="13"/>
  <c r="K181" i="13"/>
  <c r="J181" i="13"/>
  <c r="J180" i="13"/>
  <c r="K180" i="13" s="1"/>
  <c r="J179" i="13"/>
  <c r="K179" i="13" s="1"/>
  <c r="K178" i="13"/>
  <c r="J178" i="13"/>
  <c r="K177" i="13"/>
  <c r="J177" i="13"/>
  <c r="J176" i="13"/>
  <c r="K176" i="13" s="1"/>
  <c r="J175" i="13"/>
  <c r="K175" i="13" s="1"/>
  <c r="K174" i="13"/>
  <c r="J174" i="13"/>
  <c r="K173" i="13"/>
  <c r="J173" i="13"/>
  <c r="J172" i="13"/>
  <c r="K172" i="13" s="1"/>
  <c r="J171" i="13"/>
  <c r="K171" i="13" s="1"/>
  <c r="K170" i="13"/>
  <c r="J170" i="13"/>
  <c r="K169" i="13"/>
  <c r="J169" i="13"/>
  <c r="J168" i="13"/>
  <c r="K168" i="13" s="1"/>
  <c r="J167" i="13"/>
  <c r="K167" i="13" s="1"/>
  <c r="K166" i="13"/>
  <c r="J166" i="13"/>
  <c r="K165" i="13"/>
  <c r="J165" i="13"/>
  <c r="J164" i="13"/>
  <c r="K164" i="13" s="1"/>
  <c r="J163" i="13"/>
  <c r="K163" i="13" s="1"/>
  <c r="K162" i="13"/>
  <c r="J162" i="13"/>
  <c r="K161" i="13"/>
  <c r="J161" i="13"/>
  <c r="J160" i="13"/>
  <c r="K160" i="13" s="1"/>
  <c r="J159" i="13"/>
  <c r="K159" i="13" s="1"/>
  <c r="K158" i="13"/>
  <c r="J158" i="13"/>
  <c r="K157" i="13"/>
  <c r="J157" i="13"/>
  <c r="J156" i="13"/>
  <c r="K156" i="13" s="1"/>
  <c r="J155" i="13"/>
  <c r="K155" i="13" s="1"/>
  <c r="K154" i="13"/>
  <c r="J154" i="13"/>
  <c r="K153" i="13"/>
  <c r="J153" i="13"/>
  <c r="J152" i="13"/>
  <c r="K152" i="13" s="1"/>
  <c r="J151" i="13"/>
  <c r="K151" i="13" s="1"/>
  <c r="K150" i="13"/>
  <c r="J150" i="13"/>
  <c r="K149" i="13"/>
  <c r="J149" i="13"/>
  <c r="J148" i="13"/>
  <c r="K148" i="13" s="1"/>
  <c r="J147" i="13"/>
  <c r="K147" i="13" s="1"/>
  <c r="K146" i="13"/>
  <c r="J146" i="13"/>
  <c r="K145" i="13"/>
  <c r="J145" i="13"/>
  <c r="J144" i="13"/>
  <c r="K144" i="13" s="1"/>
  <c r="J143" i="13"/>
  <c r="K143" i="13" s="1"/>
  <c r="K142" i="13"/>
  <c r="J142" i="13"/>
  <c r="K141" i="13"/>
  <c r="J141" i="13"/>
  <c r="J140" i="13"/>
  <c r="K140" i="13" s="1"/>
  <c r="J139" i="13"/>
  <c r="K139" i="13" s="1"/>
  <c r="K138" i="13"/>
  <c r="J138" i="13"/>
  <c r="K137" i="13"/>
  <c r="J137" i="13"/>
  <c r="J136" i="13"/>
  <c r="K136" i="13" s="1"/>
  <c r="J135" i="13"/>
  <c r="K135" i="13" s="1"/>
  <c r="K134" i="13"/>
  <c r="J134" i="13"/>
  <c r="K133" i="13"/>
  <c r="J133" i="13"/>
  <c r="J132" i="13"/>
  <c r="K132" i="13" s="1"/>
  <c r="J131" i="13"/>
  <c r="K131" i="13" s="1"/>
  <c r="K130" i="13"/>
  <c r="J130" i="13"/>
  <c r="K129" i="13"/>
  <c r="J129" i="13"/>
  <c r="J128" i="13"/>
  <c r="K128" i="13" s="1"/>
  <c r="J127" i="13"/>
  <c r="K127" i="13" s="1"/>
  <c r="K126" i="13"/>
  <c r="J126" i="13"/>
  <c r="K125" i="13"/>
  <c r="J125" i="13"/>
  <c r="J124" i="13"/>
  <c r="K124" i="13" s="1"/>
  <c r="J123" i="13"/>
  <c r="K123" i="13" s="1"/>
  <c r="K122" i="13"/>
  <c r="J122" i="13"/>
  <c r="K121" i="13"/>
  <c r="J121" i="13"/>
  <c r="J120" i="13"/>
  <c r="K120" i="13" s="1"/>
  <c r="J119" i="13"/>
  <c r="K119" i="13" s="1"/>
  <c r="K118" i="13"/>
  <c r="J118" i="13"/>
  <c r="K117" i="13"/>
  <c r="J117" i="13"/>
  <c r="J116" i="13"/>
  <c r="K116" i="13" s="1"/>
  <c r="J115" i="13"/>
  <c r="K115" i="13" s="1"/>
  <c r="K114" i="13"/>
  <c r="J114" i="13"/>
  <c r="K113" i="13"/>
  <c r="J113" i="13"/>
  <c r="J112" i="13"/>
  <c r="K112" i="13" s="1"/>
  <c r="J111" i="13"/>
  <c r="K111" i="13" s="1"/>
  <c r="K110" i="13"/>
  <c r="J110" i="13"/>
  <c r="K109" i="13"/>
  <c r="J109" i="13"/>
  <c r="J108" i="13"/>
  <c r="K108" i="13" s="1"/>
  <c r="J107" i="13"/>
  <c r="K107" i="13" s="1"/>
  <c r="K106" i="13"/>
  <c r="J106" i="13"/>
  <c r="K105" i="13"/>
  <c r="J105" i="13"/>
  <c r="J104" i="13"/>
  <c r="K104" i="13" s="1"/>
  <c r="J103" i="13"/>
  <c r="K103" i="13" s="1"/>
  <c r="K102" i="13"/>
  <c r="J102" i="13"/>
  <c r="K101" i="13"/>
  <c r="J101" i="13"/>
  <c r="J100" i="13"/>
  <c r="K100" i="13" s="1"/>
  <c r="J99" i="13"/>
  <c r="K99" i="13" s="1"/>
  <c r="K98" i="13"/>
  <c r="J98" i="13"/>
  <c r="K97" i="13"/>
  <c r="J97" i="13"/>
  <c r="J96" i="13"/>
  <c r="K96" i="13" s="1"/>
  <c r="J95" i="13"/>
  <c r="K95" i="13" s="1"/>
  <c r="K94" i="13"/>
  <c r="J94" i="13"/>
  <c r="K93" i="13"/>
  <c r="J93" i="13"/>
  <c r="J92" i="13"/>
  <c r="K92" i="13" s="1"/>
  <c r="J91" i="13"/>
  <c r="K91" i="13" s="1"/>
  <c r="K90" i="13"/>
  <c r="J90" i="13"/>
  <c r="K89" i="13"/>
  <c r="J89" i="13"/>
  <c r="J88" i="13"/>
  <c r="K88" i="13" s="1"/>
  <c r="J87" i="13"/>
  <c r="K87" i="13" s="1"/>
  <c r="K86" i="13"/>
  <c r="J86" i="13"/>
  <c r="K85" i="13"/>
  <c r="J85" i="13"/>
  <c r="J84" i="13"/>
  <c r="K84" i="13" s="1"/>
  <c r="J83" i="13"/>
  <c r="K83" i="13" s="1"/>
  <c r="K82" i="13"/>
  <c r="J82" i="13"/>
  <c r="K81" i="13"/>
  <c r="J81" i="13"/>
  <c r="J80" i="13"/>
  <c r="K80" i="13" s="1"/>
  <c r="J79" i="13"/>
  <c r="K79" i="13" s="1"/>
  <c r="K78" i="13"/>
  <c r="J78" i="13"/>
  <c r="K77" i="13"/>
  <c r="J77" i="13"/>
  <c r="J76" i="13"/>
  <c r="K76" i="13" s="1"/>
  <c r="J75" i="13"/>
  <c r="K75" i="13" s="1"/>
  <c r="K74" i="13"/>
  <c r="J74" i="13"/>
  <c r="K73" i="13"/>
  <c r="J73" i="13"/>
  <c r="J72" i="13"/>
  <c r="K72" i="13" s="1"/>
  <c r="J71" i="13"/>
  <c r="K71" i="13" s="1"/>
  <c r="K70" i="13"/>
  <c r="J70" i="13"/>
  <c r="K69" i="13"/>
  <c r="J69" i="13"/>
  <c r="J68" i="13"/>
  <c r="K68" i="13" s="1"/>
  <c r="J67" i="13"/>
  <c r="K67" i="13" s="1"/>
  <c r="K66" i="13"/>
  <c r="J66" i="13"/>
  <c r="K65" i="13"/>
  <c r="J65" i="13"/>
  <c r="J64" i="13"/>
  <c r="K64" i="13" s="1"/>
  <c r="J63" i="13"/>
  <c r="K63" i="13" s="1"/>
  <c r="K62" i="13"/>
  <c r="J62" i="13"/>
  <c r="K61" i="13"/>
  <c r="J61" i="13"/>
  <c r="J60" i="13"/>
  <c r="K60" i="13" s="1"/>
  <c r="J59" i="13"/>
  <c r="K59" i="13" s="1"/>
  <c r="K58" i="13"/>
  <c r="J58" i="13"/>
  <c r="K57" i="13"/>
  <c r="J57" i="13"/>
  <c r="J56" i="13"/>
  <c r="K56" i="13" s="1"/>
  <c r="J55" i="13"/>
  <c r="K55" i="13" s="1"/>
  <c r="J54" i="13"/>
  <c r="K54" i="13" s="1"/>
  <c r="K53" i="13"/>
  <c r="J53" i="13"/>
  <c r="J52" i="13"/>
  <c r="K52" i="13" s="1"/>
  <c r="J51" i="13"/>
  <c r="K51" i="13" s="1"/>
  <c r="J50" i="13"/>
  <c r="K50" i="13" s="1"/>
  <c r="K49" i="13"/>
  <c r="J49" i="13"/>
  <c r="J48" i="13"/>
  <c r="K48" i="13" s="1"/>
  <c r="J47" i="13"/>
  <c r="K47" i="13" s="1"/>
  <c r="J46" i="13"/>
  <c r="K46" i="13" s="1"/>
  <c r="K45" i="13"/>
  <c r="J45" i="13"/>
  <c r="J44" i="13"/>
  <c r="K44" i="13" s="1"/>
  <c r="J43" i="13"/>
  <c r="K43" i="13" s="1"/>
  <c r="J42" i="13"/>
  <c r="K42" i="13" s="1"/>
  <c r="K41" i="13"/>
  <c r="J41" i="13"/>
  <c r="J40" i="13"/>
  <c r="K40" i="13" s="1"/>
  <c r="J39" i="13"/>
  <c r="K39" i="13" s="1"/>
  <c r="J38" i="13"/>
  <c r="K38" i="13" s="1"/>
  <c r="K37" i="13"/>
  <c r="J37" i="13"/>
  <c r="K36" i="13"/>
  <c r="K35" i="13"/>
  <c r="K34" i="13"/>
  <c r="J32" i="13"/>
  <c r="K32" i="13" s="1"/>
  <c r="J31" i="13"/>
  <c r="K31" i="13" s="1"/>
  <c r="J30" i="13"/>
  <c r="K30" i="13" s="1"/>
  <c r="K29" i="13"/>
  <c r="J29" i="13"/>
  <c r="J28" i="13"/>
  <c r="K28" i="13" s="1"/>
  <c r="J27" i="13"/>
  <c r="K27" i="13" s="1"/>
  <c r="J26" i="13"/>
  <c r="K26" i="13" s="1"/>
  <c r="K25" i="13"/>
  <c r="J25" i="13"/>
  <c r="J24" i="13"/>
  <c r="K24" i="13" s="1"/>
  <c r="J23" i="13"/>
  <c r="K23" i="13" s="1"/>
  <c r="J22" i="13"/>
  <c r="K22" i="13" s="1"/>
  <c r="K21" i="13"/>
  <c r="J21" i="13"/>
  <c r="J20" i="13"/>
  <c r="K20" i="13" s="1"/>
  <c r="J19" i="13"/>
  <c r="K19" i="13" s="1"/>
  <c r="J18" i="13"/>
  <c r="K18" i="13" s="1"/>
  <c r="F3" i="13"/>
  <c r="J39" i="2"/>
  <c r="L39" i="2"/>
  <c r="K39" i="2"/>
  <c r="J38" i="2"/>
  <c r="L38" i="2" s="1"/>
  <c r="K38" i="2"/>
  <c r="L37" i="2"/>
  <c r="K37" i="2"/>
  <c r="J36" i="2"/>
  <c r="L36" i="2" s="1"/>
  <c r="K36" i="2"/>
  <c r="K35" i="2"/>
  <c r="L35" i="2"/>
  <c r="I34" i="2"/>
  <c r="J34" i="2" s="1"/>
  <c r="L34" i="2" s="1"/>
  <c r="L33" i="2"/>
  <c r="K33" i="2"/>
  <c r="K264" i="13" l="1"/>
  <c r="K34" i="2"/>
  <c r="K32" i="2" l="1"/>
  <c r="L32" i="2"/>
  <c r="K263" i="11"/>
  <c r="J263" i="11"/>
  <c r="J262" i="11"/>
  <c r="K262" i="11" s="1"/>
  <c r="K261" i="11"/>
  <c r="J261" i="11"/>
  <c r="J260" i="11"/>
  <c r="K260" i="11" s="1"/>
  <c r="J259" i="11"/>
  <c r="K259" i="11" s="1"/>
  <c r="J258" i="11"/>
  <c r="K258" i="11" s="1"/>
  <c r="J257" i="11"/>
  <c r="K257" i="11" s="1"/>
  <c r="J256" i="11"/>
  <c r="K256" i="11" s="1"/>
  <c r="J255" i="11"/>
  <c r="K255" i="11" s="1"/>
  <c r="J254" i="11"/>
  <c r="K254" i="11" s="1"/>
  <c r="J253" i="11"/>
  <c r="K253" i="11" s="1"/>
  <c r="J252" i="11"/>
  <c r="K252" i="11" s="1"/>
  <c r="J251" i="11"/>
  <c r="K251" i="11" s="1"/>
  <c r="J250" i="11"/>
  <c r="K250" i="11" s="1"/>
  <c r="K249" i="11"/>
  <c r="J249" i="11"/>
  <c r="J248" i="11"/>
  <c r="K248" i="11" s="1"/>
  <c r="K247" i="11"/>
  <c r="J247" i="11"/>
  <c r="J246" i="11"/>
  <c r="K246" i="11" s="1"/>
  <c r="K245" i="11"/>
  <c r="J245" i="11"/>
  <c r="J244" i="11"/>
  <c r="K244" i="11" s="1"/>
  <c r="J243" i="11"/>
  <c r="K243" i="11" s="1"/>
  <c r="J242" i="11"/>
  <c r="K242" i="11" s="1"/>
  <c r="J241" i="11"/>
  <c r="K241" i="11" s="1"/>
  <c r="J240" i="11"/>
  <c r="K240" i="11" s="1"/>
  <c r="J239" i="11"/>
  <c r="K239" i="11" s="1"/>
  <c r="J238" i="11"/>
  <c r="K238" i="11" s="1"/>
  <c r="J237" i="11"/>
  <c r="K237" i="11" s="1"/>
  <c r="J236" i="11"/>
  <c r="K236" i="11" s="1"/>
  <c r="J235" i="11"/>
  <c r="K235" i="11" s="1"/>
  <c r="J234" i="11"/>
  <c r="K234" i="11" s="1"/>
  <c r="K233" i="11"/>
  <c r="J233" i="11"/>
  <c r="J232" i="11"/>
  <c r="K232" i="11" s="1"/>
  <c r="K231" i="11"/>
  <c r="J231" i="11"/>
  <c r="J230" i="11"/>
  <c r="K230" i="11" s="1"/>
  <c r="J229" i="11"/>
  <c r="K229" i="11" s="1"/>
  <c r="J228" i="11"/>
  <c r="K228" i="11" s="1"/>
  <c r="J227" i="11"/>
  <c r="K227" i="11" s="1"/>
  <c r="J226" i="11"/>
  <c r="K226" i="11" s="1"/>
  <c r="J225" i="11"/>
  <c r="K225" i="11" s="1"/>
  <c r="J224" i="11"/>
  <c r="K224" i="11" s="1"/>
  <c r="J223" i="11"/>
  <c r="K223" i="11" s="1"/>
  <c r="J222" i="11"/>
  <c r="K222" i="11" s="1"/>
  <c r="J221" i="11"/>
  <c r="K221" i="11" s="1"/>
  <c r="J220" i="11"/>
  <c r="K220" i="11" s="1"/>
  <c r="J219" i="11"/>
  <c r="K219" i="11" s="1"/>
  <c r="J218" i="11"/>
  <c r="K218" i="11" s="1"/>
  <c r="K217" i="11"/>
  <c r="J217" i="11"/>
  <c r="J216" i="11"/>
  <c r="K216" i="11" s="1"/>
  <c r="K215" i="11"/>
  <c r="J215" i="11"/>
  <c r="J214" i="11"/>
  <c r="K214" i="11" s="1"/>
  <c r="J213" i="11"/>
  <c r="K213" i="11" s="1"/>
  <c r="J212" i="11"/>
  <c r="K212" i="11" s="1"/>
  <c r="J211" i="11"/>
  <c r="K211" i="11" s="1"/>
  <c r="J210" i="11"/>
  <c r="K210" i="11" s="1"/>
  <c r="J209" i="11"/>
  <c r="K209" i="11" s="1"/>
  <c r="J208" i="11"/>
  <c r="K208" i="11" s="1"/>
  <c r="J207" i="11"/>
  <c r="K207" i="11" s="1"/>
  <c r="J206" i="11"/>
  <c r="K206" i="11" s="1"/>
  <c r="J205" i="11"/>
  <c r="K205" i="11" s="1"/>
  <c r="J204" i="11"/>
  <c r="K204" i="11" s="1"/>
  <c r="J203" i="11"/>
  <c r="K203" i="11" s="1"/>
  <c r="J202" i="11"/>
  <c r="K202" i="11" s="1"/>
  <c r="K201" i="11"/>
  <c r="J201" i="11"/>
  <c r="J200" i="11"/>
  <c r="K200" i="11" s="1"/>
  <c r="K199" i="11"/>
  <c r="J199" i="11"/>
  <c r="J198" i="11"/>
  <c r="K198" i="11" s="1"/>
  <c r="J197" i="11"/>
  <c r="K197" i="11" s="1"/>
  <c r="J196" i="11"/>
  <c r="K196" i="11" s="1"/>
  <c r="J195" i="11"/>
  <c r="K195" i="11" s="1"/>
  <c r="J194" i="11"/>
  <c r="K194" i="11" s="1"/>
  <c r="J193" i="11"/>
  <c r="K193" i="11" s="1"/>
  <c r="J192" i="11"/>
  <c r="K192" i="11" s="1"/>
  <c r="J191" i="11"/>
  <c r="K191" i="11" s="1"/>
  <c r="J190" i="11"/>
  <c r="K190" i="11" s="1"/>
  <c r="J189" i="11"/>
  <c r="K189" i="11" s="1"/>
  <c r="J188" i="11"/>
  <c r="K188" i="11" s="1"/>
  <c r="J187" i="11"/>
  <c r="K187" i="11" s="1"/>
  <c r="J186" i="11"/>
  <c r="K186" i="11" s="1"/>
  <c r="K185" i="11"/>
  <c r="J185" i="11"/>
  <c r="J184" i="11"/>
  <c r="K184" i="11" s="1"/>
  <c r="K183" i="11"/>
  <c r="J183" i="11"/>
  <c r="J182" i="11"/>
  <c r="K182" i="11" s="1"/>
  <c r="J181" i="11"/>
  <c r="K181" i="11" s="1"/>
  <c r="J180" i="11"/>
  <c r="K180" i="11" s="1"/>
  <c r="J179" i="11"/>
  <c r="K179" i="11" s="1"/>
  <c r="J178" i="11"/>
  <c r="K178" i="11" s="1"/>
  <c r="J177" i="11"/>
  <c r="K177" i="11" s="1"/>
  <c r="J176" i="11"/>
  <c r="K176" i="11" s="1"/>
  <c r="J175" i="11"/>
  <c r="K175" i="11" s="1"/>
  <c r="J174" i="11"/>
  <c r="K174" i="11" s="1"/>
  <c r="J173" i="11"/>
  <c r="K173" i="11" s="1"/>
  <c r="J172" i="11"/>
  <c r="K172" i="11" s="1"/>
  <c r="J171" i="11"/>
  <c r="K171" i="11" s="1"/>
  <c r="J170" i="11"/>
  <c r="K170" i="11" s="1"/>
  <c r="K169" i="11"/>
  <c r="J169" i="11"/>
  <c r="J168" i="11"/>
  <c r="K168" i="11" s="1"/>
  <c r="K167" i="11"/>
  <c r="J167" i="11"/>
  <c r="J166" i="11"/>
  <c r="K166" i="11" s="1"/>
  <c r="J165" i="11"/>
  <c r="K165" i="11" s="1"/>
  <c r="J164" i="11"/>
  <c r="K164" i="11" s="1"/>
  <c r="J163" i="11"/>
  <c r="K163" i="11" s="1"/>
  <c r="J162" i="11"/>
  <c r="K162" i="11" s="1"/>
  <c r="J161" i="11"/>
  <c r="K161" i="11" s="1"/>
  <c r="J160" i="11"/>
  <c r="K160" i="11" s="1"/>
  <c r="J159" i="11"/>
  <c r="K159" i="11" s="1"/>
  <c r="J158" i="11"/>
  <c r="K158" i="11" s="1"/>
  <c r="J157" i="11"/>
  <c r="K157" i="11" s="1"/>
  <c r="J156" i="11"/>
  <c r="K156" i="11" s="1"/>
  <c r="J155" i="11"/>
  <c r="K155" i="11" s="1"/>
  <c r="J154" i="11"/>
  <c r="K154" i="11" s="1"/>
  <c r="K153" i="11"/>
  <c r="J153" i="11"/>
  <c r="J152" i="11"/>
  <c r="K152" i="11" s="1"/>
  <c r="K151" i="11"/>
  <c r="J151" i="11"/>
  <c r="J150" i="11"/>
  <c r="K150" i="11" s="1"/>
  <c r="J149" i="11"/>
  <c r="K149" i="11" s="1"/>
  <c r="J148" i="11"/>
  <c r="K148" i="11" s="1"/>
  <c r="J147" i="11"/>
  <c r="K147" i="11" s="1"/>
  <c r="J146" i="11"/>
  <c r="K146" i="11" s="1"/>
  <c r="J145" i="11"/>
  <c r="K145" i="11" s="1"/>
  <c r="J144" i="11"/>
  <c r="K144" i="11" s="1"/>
  <c r="J143" i="11"/>
  <c r="K143" i="11" s="1"/>
  <c r="J142" i="11"/>
  <c r="K142" i="11" s="1"/>
  <c r="J141" i="11"/>
  <c r="K141" i="11" s="1"/>
  <c r="J140" i="11"/>
  <c r="K140" i="11" s="1"/>
  <c r="J139" i="11"/>
  <c r="K139" i="11" s="1"/>
  <c r="J138" i="11"/>
  <c r="K138" i="11" s="1"/>
  <c r="K137" i="11"/>
  <c r="J137" i="11"/>
  <c r="J136" i="11"/>
  <c r="K136" i="11" s="1"/>
  <c r="K135" i="11"/>
  <c r="J135" i="11"/>
  <c r="J134" i="11"/>
  <c r="K134" i="11" s="1"/>
  <c r="J133" i="11"/>
  <c r="K133" i="11" s="1"/>
  <c r="J132" i="11"/>
  <c r="K132" i="11" s="1"/>
  <c r="J131" i="11"/>
  <c r="K131" i="11" s="1"/>
  <c r="J130" i="11"/>
  <c r="K130" i="11" s="1"/>
  <c r="J129" i="11"/>
  <c r="K129" i="11" s="1"/>
  <c r="J128" i="11"/>
  <c r="K128" i="11" s="1"/>
  <c r="J127" i="11"/>
  <c r="K127" i="11" s="1"/>
  <c r="J126" i="11"/>
  <c r="K126" i="11" s="1"/>
  <c r="J125" i="11"/>
  <c r="K125" i="11" s="1"/>
  <c r="J124" i="11"/>
  <c r="K124" i="11" s="1"/>
  <c r="J123" i="11"/>
  <c r="K123" i="11" s="1"/>
  <c r="J122" i="11"/>
  <c r="K122" i="11" s="1"/>
  <c r="K121" i="11"/>
  <c r="J121" i="11"/>
  <c r="J120" i="11"/>
  <c r="K120" i="11" s="1"/>
  <c r="K119" i="11"/>
  <c r="J119" i="11"/>
  <c r="J118" i="11"/>
  <c r="K118" i="11" s="1"/>
  <c r="J117" i="11"/>
  <c r="K117" i="11" s="1"/>
  <c r="J116" i="11"/>
  <c r="K116" i="11" s="1"/>
  <c r="J115" i="11"/>
  <c r="K115" i="11" s="1"/>
  <c r="J114" i="11"/>
  <c r="K114" i="11" s="1"/>
  <c r="J113" i="11"/>
  <c r="K113" i="11" s="1"/>
  <c r="J112" i="11"/>
  <c r="K112" i="11" s="1"/>
  <c r="J111" i="11"/>
  <c r="K111" i="11" s="1"/>
  <c r="J110" i="11"/>
  <c r="K110" i="11" s="1"/>
  <c r="J109" i="11"/>
  <c r="K109" i="11" s="1"/>
  <c r="J108" i="11"/>
  <c r="K108" i="11" s="1"/>
  <c r="J107" i="11"/>
  <c r="K107" i="11" s="1"/>
  <c r="J106" i="11"/>
  <c r="K106" i="11" s="1"/>
  <c r="K105" i="11"/>
  <c r="J105" i="11"/>
  <c r="J104" i="11"/>
  <c r="K104" i="11" s="1"/>
  <c r="K103" i="11"/>
  <c r="J103" i="11"/>
  <c r="J102" i="11"/>
  <c r="K102" i="11" s="1"/>
  <c r="J101" i="11"/>
  <c r="K101" i="11" s="1"/>
  <c r="J100" i="11"/>
  <c r="K100" i="11" s="1"/>
  <c r="J99" i="11"/>
  <c r="K99" i="11" s="1"/>
  <c r="J98" i="11"/>
  <c r="K98" i="11" s="1"/>
  <c r="J97" i="11"/>
  <c r="K97" i="11" s="1"/>
  <c r="J96" i="11"/>
  <c r="K96" i="11" s="1"/>
  <c r="J95" i="11"/>
  <c r="K95" i="11" s="1"/>
  <c r="J94" i="11"/>
  <c r="K94" i="11" s="1"/>
  <c r="J93" i="11"/>
  <c r="K93" i="11" s="1"/>
  <c r="J92" i="11"/>
  <c r="K92" i="11" s="1"/>
  <c r="J91" i="11"/>
  <c r="K91" i="11" s="1"/>
  <c r="J90" i="11"/>
  <c r="K90" i="11" s="1"/>
  <c r="K89" i="11"/>
  <c r="J89" i="11"/>
  <c r="J88" i="11"/>
  <c r="K88" i="11" s="1"/>
  <c r="K87" i="11"/>
  <c r="J87" i="11"/>
  <c r="J86" i="11"/>
  <c r="K86" i="11" s="1"/>
  <c r="J85" i="11"/>
  <c r="K85" i="11" s="1"/>
  <c r="J84" i="11"/>
  <c r="K84" i="11" s="1"/>
  <c r="J83" i="11"/>
  <c r="K83" i="11" s="1"/>
  <c r="J82" i="11"/>
  <c r="K82" i="11" s="1"/>
  <c r="K81" i="11"/>
  <c r="J81" i="11"/>
  <c r="J80" i="11"/>
  <c r="K80" i="11" s="1"/>
  <c r="J79" i="11"/>
  <c r="K79" i="11" s="1"/>
  <c r="J78" i="11"/>
  <c r="K78" i="11" s="1"/>
  <c r="J77" i="11"/>
  <c r="K77" i="11" s="1"/>
  <c r="J76" i="11"/>
  <c r="K76" i="11" s="1"/>
  <c r="J75" i="11"/>
  <c r="K75" i="11" s="1"/>
  <c r="J74" i="11"/>
  <c r="K74" i="11" s="1"/>
  <c r="K73" i="11"/>
  <c r="J73" i="11"/>
  <c r="J72" i="11"/>
  <c r="K72" i="11" s="1"/>
  <c r="K71" i="11"/>
  <c r="J71" i="11"/>
  <c r="J70" i="11"/>
  <c r="K70" i="11" s="1"/>
  <c r="J69" i="11"/>
  <c r="K69" i="11" s="1"/>
  <c r="J68" i="11"/>
  <c r="K68" i="11" s="1"/>
  <c r="J67" i="11"/>
  <c r="K67" i="11" s="1"/>
  <c r="J66" i="11"/>
  <c r="K66" i="11" s="1"/>
  <c r="K65" i="11"/>
  <c r="J65" i="11"/>
  <c r="J64" i="11"/>
  <c r="K64" i="11" s="1"/>
  <c r="J63" i="11"/>
  <c r="K63" i="11" s="1"/>
  <c r="J62" i="11"/>
  <c r="K62" i="11" s="1"/>
  <c r="J61" i="11"/>
  <c r="K61" i="11" s="1"/>
  <c r="J60" i="11"/>
  <c r="K60" i="11" s="1"/>
  <c r="J59" i="11"/>
  <c r="K59" i="11" s="1"/>
  <c r="J58" i="11"/>
  <c r="K58" i="11" s="1"/>
  <c r="K57" i="11"/>
  <c r="J57" i="11"/>
  <c r="J56" i="11"/>
  <c r="K56" i="11" s="1"/>
  <c r="K55" i="11"/>
  <c r="J55" i="11"/>
  <c r="J54" i="11"/>
  <c r="K54" i="11" s="1"/>
  <c r="J53" i="11"/>
  <c r="K53" i="11" s="1"/>
  <c r="J52" i="11"/>
  <c r="K52" i="11" s="1"/>
  <c r="J51" i="11"/>
  <c r="K51" i="11" s="1"/>
  <c r="J50" i="11"/>
  <c r="K50" i="11" s="1"/>
  <c r="K49" i="11"/>
  <c r="J49" i="11"/>
  <c r="J48" i="11"/>
  <c r="K48" i="11" s="1"/>
  <c r="J47" i="11"/>
  <c r="K47" i="11" s="1"/>
  <c r="J46" i="11"/>
  <c r="K46" i="11" s="1"/>
  <c r="J45" i="11"/>
  <c r="K45" i="11" s="1"/>
  <c r="J44" i="11"/>
  <c r="K44" i="11" s="1"/>
  <c r="J43" i="11"/>
  <c r="K43" i="11" s="1"/>
  <c r="J42" i="11"/>
  <c r="K42" i="11" s="1"/>
  <c r="K41" i="11"/>
  <c r="J41" i="11"/>
  <c r="J40" i="11"/>
  <c r="K40" i="11" s="1"/>
  <c r="K39" i="11"/>
  <c r="J39" i="11"/>
  <c r="J38" i="11"/>
  <c r="K38" i="11" s="1"/>
  <c r="J37" i="11"/>
  <c r="K37" i="11" s="1"/>
  <c r="J36" i="11"/>
  <c r="K36" i="11" s="1"/>
  <c r="J35" i="11"/>
  <c r="K35" i="11" s="1"/>
  <c r="J34" i="11"/>
  <c r="K34" i="11" s="1"/>
  <c r="J33" i="11"/>
  <c r="K33" i="11" s="1"/>
  <c r="K32" i="11"/>
  <c r="K31" i="11"/>
  <c r="K30" i="11"/>
  <c r="J29" i="11"/>
  <c r="K29" i="11" s="1"/>
  <c r="J28" i="11"/>
  <c r="K28" i="11" s="1"/>
  <c r="J27" i="11"/>
  <c r="K27" i="11" s="1"/>
  <c r="J26" i="11"/>
  <c r="K26" i="11" s="1"/>
  <c r="J25" i="11"/>
  <c r="K25" i="11" s="1"/>
  <c r="K24" i="11"/>
  <c r="K23" i="11"/>
  <c r="K22" i="11"/>
  <c r="J21" i="11"/>
  <c r="K21" i="11" s="1"/>
  <c r="J20" i="11"/>
  <c r="K20" i="11" s="1"/>
  <c r="J19" i="11"/>
  <c r="K19" i="11" s="1"/>
  <c r="J18" i="11"/>
  <c r="K18" i="11" s="1"/>
  <c r="F3" i="11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18" i="3"/>
  <c r="F3" i="3"/>
  <c r="K264" i="11" l="1"/>
  <c r="K19" i="3" l="1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L7" i="2"/>
  <c r="K18" i="3"/>
  <c r="J3" i="2"/>
  <c r="L3" i="2" s="1"/>
  <c r="K3" i="2"/>
  <c r="J4" i="2"/>
  <c r="K4" i="2"/>
  <c r="L4" i="2"/>
  <c r="J5" i="2"/>
  <c r="K5" i="2"/>
  <c r="L5" i="2"/>
  <c r="K6" i="2"/>
  <c r="L6" i="2"/>
  <c r="K7" i="2"/>
  <c r="J8" i="2"/>
  <c r="K8" i="2" s="1"/>
  <c r="K9" i="2"/>
  <c r="L9" i="2"/>
  <c r="K10" i="2"/>
  <c r="L10" i="2"/>
  <c r="K11" i="2"/>
  <c r="L11" i="2"/>
  <c r="K12" i="2"/>
  <c r="L12" i="2"/>
  <c r="K13" i="2"/>
  <c r="L13" i="2"/>
  <c r="I14" i="2"/>
  <c r="K14" i="2"/>
  <c r="L14" i="2"/>
  <c r="K15" i="2"/>
  <c r="L15" i="2"/>
  <c r="K16" i="2"/>
  <c r="L16" i="2"/>
  <c r="K17" i="2"/>
  <c r="L17" i="2"/>
  <c r="I18" i="2"/>
  <c r="J18" i="2"/>
  <c r="L18" i="2"/>
  <c r="K19" i="2"/>
  <c r="L19" i="2"/>
  <c r="K20" i="2"/>
  <c r="L20" i="2"/>
  <c r="K21" i="2"/>
  <c r="L21" i="2"/>
  <c r="I22" i="2"/>
  <c r="K22" i="2" s="1"/>
  <c r="J22" i="2"/>
  <c r="L22" i="2" s="1"/>
  <c r="K23" i="2"/>
  <c r="L23" i="2"/>
  <c r="J24" i="2"/>
  <c r="L24" i="2" s="1"/>
  <c r="K24" i="2"/>
  <c r="J25" i="2"/>
  <c r="L25" i="2" s="1"/>
  <c r="K25" i="2"/>
  <c r="K26" i="2"/>
  <c r="L26" i="2"/>
  <c r="K27" i="2"/>
  <c r="L27" i="2"/>
  <c r="K28" i="2"/>
  <c r="L28" i="2"/>
  <c r="K29" i="2"/>
  <c r="L29" i="2"/>
  <c r="K30" i="2"/>
  <c r="L30" i="2"/>
  <c r="K31" i="2"/>
  <c r="L31" i="2"/>
  <c r="K18" i="2" l="1"/>
  <c r="L8" i="2"/>
  <c r="K26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tc={4303A78E-CAF6-43E3-8884-5D917738779D}</author>
  </authors>
  <commentList>
    <comment ref="E2" authorId="0" shapeId="0" xr:uid="{4303A78E-CAF6-43E3-8884-5D917738779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Références fournisseurs (VM = Mac Marcke ; FA = Facq; SI = Siemens)</t>
      </text>
    </comment>
  </commentList>
</comments>
</file>

<file path=xl/sharedStrings.xml><?xml version="1.0" encoding="utf-8"?>
<sst xmlns="http://schemas.openxmlformats.org/spreadsheetml/2006/main" count="1356" uniqueCount="129">
  <si>
    <t>PROJET</t>
  </si>
  <si>
    <t>ALL</t>
  </si>
  <si>
    <t>GRAVIERE</t>
  </si>
  <si>
    <t>ROBINSON</t>
  </si>
  <si>
    <t>TYPE</t>
  </si>
  <si>
    <t>STANDING</t>
  </si>
  <si>
    <t>MAISON</t>
  </si>
  <si>
    <t>LOT</t>
  </si>
  <si>
    <t>1 - GROS ŒUVRE</t>
  </si>
  <si>
    <t>2 - CHARPENTE</t>
  </si>
  <si>
    <t>3 - COUVERTURE</t>
  </si>
  <si>
    <t>4 - MENUISERIE EXT.</t>
  </si>
  <si>
    <t>5 - MENUISERIE INT.</t>
  </si>
  <si>
    <t>8 - ÉLECTRICITÉ</t>
  </si>
  <si>
    <t>8b - VENTILATION</t>
  </si>
  <si>
    <t>9 - PLAFONNAGE</t>
  </si>
  <si>
    <t>10 - CHAPES / CARELLAGE</t>
  </si>
  <si>
    <t>6/7 CHAUFFAGE / SANITAIRE</t>
  </si>
  <si>
    <t>11 - FERRONNERIE</t>
  </si>
  <si>
    <t>12 - TERRASSEMENT : ABORDS</t>
  </si>
  <si>
    <t>13 - PEINTURE</t>
  </si>
  <si>
    <t>14 - ASCENSEURS</t>
  </si>
  <si>
    <t>STATUT</t>
  </si>
  <si>
    <t>INCLUS</t>
  </si>
  <si>
    <t>OPTION</t>
  </si>
  <si>
    <t>STAND / EXCL.</t>
  </si>
  <si>
    <t>DESCRIPTION</t>
  </si>
  <si>
    <t>CATÉGORIE</t>
  </si>
  <si>
    <t>PORTES</t>
  </si>
  <si>
    <t>REVETEMENT SOL</t>
  </si>
  <si>
    <t>REVETEMENT MUR</t>
  </si>
  <si>
    <t>ELECTROMENAGERS</t>
  </si>
  <si>
    <t>CLIM</t>
  </si>
  <si>
    <t>MOBILIER</t>
  </si>
  <si>
    <t>ELECTRICITE</t>
  </si>
  <si>
    <t>DIVERS</t>
  </si>
  <si>
    <t>DÉTAILS</t>
  </si>
  <si>
    <t>Porte isolante et acoustique, bouton fixe/poignée inox, finition blanc  - Type DC4A</t>
  </si>
  <si>
    <t>COEFFICIENT</t>
  </si>
  <si>
    <t>Porte entrée ant-effraction</t>
  </si>
  <si>
    <t>Type FALCON</t>
  </si>
  <si>
    <t>Judas</t>
  </si>
  <si>
    <t>Arrêt de porte</t>
  </si>
  <si>
    <t>EXCLUSIF</t>
  </si>
  <si>
    <t>Porte d'entrée EXCLUSIF</t>
  </si>
  <si>
    <t>Porte d'entrée STANDING</t>
  </si>
  <si>
    <t>Porte anti-effraction, serrure à 3 points de fermeture, 3 taquets anti-vol, 4 paumelles inox, judas, bouton fixe/poignée inox, finition blanc. Type SECURITY</t>
  </si>
  <si>
    <t>Porte entrée ant-effaraction renforcée</t>
  </si>
  <si>
    <t>Porte antieffraction serrure 3 points de fermeture avec 9 tiges, 3 taquets anti-vol, renforcée avec un cadre en bois massif dur et par 2 tôles en alu, 4 paumelles inox, judas, bouton fixe/poignée inox, finition blanc</t>
  </si>
  <si>
    <t>Porte intérieure STANDING</t>
  </si>
  <si>
    <t>Porte à recouvrement, joint acoustique, poignée inox, finition blanc. Placement compris, poignée inox 16mm comprise</t>
  </si>
  <si>
    <t>Porte intérieure supplémentaire</t>
  </si>
  <si>
    <t>Supplément verrou</t>
  </si>
  <si>
    <t>Porte intérieure de base (vers autre pièce)</t>
  </si>
  <si>
    <t>Porte vers sdb/wc fermeture libre occupé inox</t>
  </si>
  <si>
    <t>REF</t>
  </si>
  <si>
    <t>Porte intérieure EXCLUSIF</t>
  </si>
  <si>
    <t>Porte sur cadre toute hauteur à peindre, poignées en inox, joints acoustiques (Ht. 300 cm max.). Placement compris, poignées inox 16mm comprise</t>
  </si>
  <si>
    <t>Charnière invisibles (3 pièces)</t>
  </si>
  <si>
    <t>Serrure magnétique</t>
  </si>
  <si>
    <t>Porte de garage</t>
  </si>
  <si>
    <t>Motorisation porte de garage, alimentation comprise, clavier à code extérieur</t>
  </si>
  <si>
    <t>PRIX VENTE HTVA</t>
  </si>
  <si>
    <t>PRIX PUBLIC HTVA</t>
  </si>
  <si>
    <t>PRIX PG  HTVA</t>
  </si>
  <si>
    <t>FENETRES</t>
  </si>
  <si>
    <t>SANITAIRES</t>
  </si>
  <si>
    <t>Tenture manuelle</t>
  </si>
  <si>
    <t>Sur RDV chez HOUBEN</t>
  </si>
  <si>
    <t>Rail blanc pour tenture manuelle</t>
  </si>
  <si>
    <t>Decoline 215 longueur 300 cm</t>
  </si>
  <si>
    <t>Decoline 215 longueur 200 cm</t>
  </si>
  <si>
    <t>Tenture motorisée</t>
  </si>
  <si>
    <t>Tissu ESPRIT ou BRUGES</t>
  </si>
  <si>
    <t>Store manuel</t>
  </si>
  <si>
    <t>Store motorisé</t>
  </si>
  <si>
    <t>Moustiquaire</t>
  </si>
  <si>
    <t>Fixe, en aluminium, couleur des chassis</t>
  </si>
  <si>
    <t>Coulissante, en aluminium, couleur des chassis</t>
  </si>
  <si>
    <t>MODIFICATION</t>
  </si>
  <si>
    <t>Femerture mezzanine</t>
  </si>
  <si>
    <t>Gitage en bois afin de créer une nouvelle pièce au premier étage</t>
  </si>
  <si>
    <t>Finition plafond mezzanine</t>
  </si>
  <si>
    <t>Rez sous-mezzanine en plancher</t>
  </si>
  <si>
    <t>Fermeture nouvelle pièce blocs</t>
  </si>
  <si>
    <t>Ajout d'une porte intérieure</t>
  </si>
  <si>
    <t>QUANTITÉ</t>
  </si>
  <si>
    <t>PRIX TOTAL</t>
  </si>
  <si>
    <t>Total</t>
  </si>
  <si>
    <r>
      <t xml:space="preserve">GARAGE : </t>
    </r>
    <r>
      <rPr>
        <b/>
        <sz val="9"/>
        <color rgb="FFC00000"/>
        <rFont val="Helvetica"/>
      </rPr>
      <t>G10</t>
    </r>
    <r>
      <rPr>
        <b/>
        <sz val="9"/>
        <color theme="1"/>
        <rFont val="Helvetica"/>
      </rPr>
      <t xml:space="preserve"> PARKING : </t>
    </r>
    <r>
      <rPr>
        <b/>
        <sz val="9"/>
        <color rgb="FFC00000"/>
        <rFont val="Helvetica"/>
      </rPr>
      <t>P19</t>
    </r>
    <r>
      <rPr>
        <b/>
        <sz val="9"/>
        <color theme="1"/>
        <rFont val="Helvetica"/>
      </rPr>
      <t xml:space="preserve"> RESERVE : </t>
    </r>
    <r>
      <rPr>
        <b/>
        <sz val="9"/>
        <color rgb="FFC00000"/>
        <rFont val="Helvetica"/>
      </rPr>
      <t>A5</t>
    </r>
  </si>
  <si>
    <t>RECAPITULATIF DES FINITIONS ET DES SUPPLEMENTS</t>
  </si>
  <si>
    <t>Clients :</t>
  </si>
  <si>
    <t>Adresse :</t>
  </si>
  <si>
    <t>Téléphone :</t>
  </si>
  <si>
    <t>E-mail :</t>
  </si>
  <si>
    <t>Date</t>
  </si>
  <si>
    <t>Projet :</t>
  </si>
  <si>
    <t>Type :</t>
  </si>
  <si>
    <t>Unité :</t>
  </si>
  <si>
    <t>A3</t>
  </si>
  <si>
    <t>Receveur de douche avec cache-siphone intégré</t>
  </si>
  <si>
    <t xml:space="preserve">HUPPE Manufaktur Easystep tub de douche en pierre naturelle reconstituée, blanc </t>
  </si>
  <si>
    <t>Receveur de douche 180x90</t>
  </si>
  <si>
    <t>Receveur de douche 160x*90</t>
  </si>
  <si>
    <t>Set de douche (mitigeur + barre + douchette)</t>
  </si>
  <si>
    <t>HANSGROHE Croma select E vario combi set 65 cm blanc/chrome, set mitigeur douche thermostatique + barre de douche avec douchette à main</t>
  </si>
  <si>
    <t>Colonne de douche</t>
  </si>
  <si>
    <t>HANSGROHE colonne de douche Crometta S 240 - 1 jet</t>
  </si>
  <si>
    <t>VM 187031</t>
  </si>
  <si>
    <t>VM 187024</t>
  </si>
  <si>
    <t>ECLAIRAGES</t>
  </si>
  <si>
    <t>5b - ÉLECTROMÉNAGERS</t>
  </si>
  <si>
    <t>SI HB113FBS0</t>
  </si>
  <si>
    <t>SI CM585AGS0</t>
  </si>
  <si>
    <t>Combi micro-ondes encastré</t>
  </si>
  <si>
    <t>Siemens HB113FBS0</t>
  </si>
  <si>
    <t>Four encastré</t>
  </si>
  <si>
    <t>Four micro-ondes encastré</t>
  </si>
  <si>
    <t>Siemens CM585AGS0 inox 45 cm</t>
  </si>
  <si>
    <t>Siemens BE520LMR0 inox 38 cm (+ 1 prise simple + niche pour placement)</t>
  </si>
  <si>
    <t>SI BE520LMR0</t>
  </si>
  <si>
    <t>A5</t>
  </si>
  <si>
    <t>Récap par projet</t>
  </si>
  <si>
    <t>Récap par lot</t>
  </si>
  <si>
    <t>Colonne C</t>
  </si>
  <si>
    <t>Case B3</t>
  </si>
  <si>
    <t>Récap par appartement</t>
  </si>
  <si>
    <t>Nom de la feuille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</si>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</sst>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#,##0.00\ &quot;€&quot;;\-#,##0.00\ &quot;€&quot;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_-;\-* #,##0.0_-;_-* &quot;-&quot;??_-;_-@_-"/>
    <numFmt numFmtId="167" formatCode="_-* #,##0\ &quot;€&quot;_-;\-* #,##0\ &quot;€&quot;_-;_-* &quot;-&quot;??\ &quot;€&quot;_-;_-@_-"/>
    <numFmt numFmtId="168" formatCode="_(* #,##0_);_(* \(#,##0\);_(* &quot;-&quot;??_);_(@_)"/>
    <numFmt numFmtId="169" formatCode="[$-80C]General"/>
  </numFmts>
  <fonts count="16" x14ac:knownFonts="1">
    <font>
      <sz val="8"/>
      <color theme="1"/>
      <name val="AktivGrotesk-Regular"/>
      <family val="2"/>
    </font>
    <font>
      <sz val="8"/>
      <color theme="1"/>
      <name val="AktivGrotesk-Regular"/>
      <family val="2"/>
    </font>
    <font>
      <sz val="8"/>
      <color rgb="FFFF0000"/>
      <name val="AktivGrotesk-Regular"/>
      <family val="2"/>
    </font>
    <font>
      <b/>
      <sz val="8"/>
      <color theme="1"/>
      <name val="AktivGrotesk-Regular"/>
      <family val="2"/>
    </font>
    <font>
      <sz val="8"/>
      <name val="AktivGrotesk-Regular"/>
      <family val="2"/>
    </font>
    <font>
      <sz val="8"/>
      <color theme="0" tint="-0.499984740745262"/>
      <name val="AktivGrotesk-Regular"/>
      <family val="2"/>
    </font>
    <font>
      <sz val="8"/>
      <color theme="0"/>
      <name val="AktivGrotesk-Regular"/>
      <family val="2"/>
    </font>
    <font>
      <sz val="11"/>
      <color rgb="FF000000"/>
      <name val="Calibri"/>
      <family val="2"/>
    </font>
    <font>
      <b/>
      <sz val="9"/>
      <color theme="1"/>
      <name val="Helvetica"/>
    </font>
    <font>
      <b/>
      <sz val="9"/>
      <color rgb="FFC00000"/>
      <name val="Helvetica"/>
    </font>
    <font>
      <b/>
      <sz val="9"/>
      <color rgb="FF000000"/>
      <name val="Helvetica"/>
    </font>
    <font>
      <sz val="9"/>
      <color rgb="FF000000"/>
      <name val="Helvetica"/>
    </font>
    <font>
      <b/>
      <sz val="9"/>
      <color theme="0"/>
      <name val="Helvetica"/>
    </font>
    <font>
      <u/>
      <sz val="8"/>
      <color theme="10"/>
      <name val="AktivGrotesk-Regular"/>
      <family val="2"/>
    </font>
    <font>
      <b/>
      <sz val="8"/>
      <color rgb="FFC00000"/>
      <name val="AktivGrotesk-Regular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7" fillId="0" borderId="0" applyBorder="0" applyProtection="0"/>
    <xf numFmtId="0" fontId="13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167" fontId="0" fillId="0" borderId="0" xfId="2" applyNumberFormat="1" applyFont="1" applyAlignment="1">
      <alignment vertical="center"/>
    </xf>
    <xf numFmtId="0" fontId="5" fillId="0" borderId="0" xfId="0" applyFont="1" applyAlignment="1">
      <alignment vertical="center"/>
    </xf>
    <xf numFmtId="167" fontId="5" fillId="0" borderId="0" xfId="2" applyNumberFormat="1" applyFont="1" applyAlignment="1">
      <alignment vertical="center"/>
    </xf>
    <xf numFmtId="0" fontId="0" fillId="0" borderId="0" xfId="0" applyAlignment="1">
      <alignment horizontal="center" vertical="center"/>
    </xf>
    <xf numFmtId="166" fontId="5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7" fontId="0" fillId="0" borderId="0" xfId="0" applyNumberFormat="1" applyAlignment="1">
      <alignment vertical="center"/>
    </xf>
    <xf numFmtId="168" fontId="0" fillId="0" borderId="0" xfId="1" applyNumberFormat="1" applyFont="1" applyAlignment="1">
      <alignment vertical="center"/>
    </xf>
    <xf numFmtId="164" fontId="0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169" fontId="8" fillId="0" borderId="0" xfId="3" applyFont="1" applyAlignment="1">
      <alignment horizontal="left" vertical="center"/>
    </xf>
    <xf numFmtId="169" fontId="10" fillId="0" borderId="0" xfId="3" applyFont="1" applyAlignment="1">
      <alignment vertical="center"/>
    </xf>
    <xf numFmtId="17" fontId="8" fillId="0" borderId="0" xfId="0" applyNumberFormat="1" applyFont="1" applyAlignment="1">
      <alignment horizontal="left" vertical="center"/>
    </xf>
    <xf numFmtId="169" fontId="11" fillId="0" borderId="0" xfId="3" applyFont="1" applyAlignment="1">
      <alignment vertical="center"/>
    </xf>
    <xf numFmtId="0" fontId="8" fillId="0" borderId="0" xfId="0" applyFont="1" applyAlignment="1">
      <alignment horizontal="left" vertical="center"/>
    </xf>
    <xf numFmtId="0" fontId="1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3" fillId="0" borderId="0" xfId="4" applyAlignment="1">
      <alignment horizontal="right" vertical="center"/>
    </xf>
    <xf numFmtId="0" fontId="1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169" fontId="9" fillId="0" borderId="0" xfId="3" applyFont="1" applyAlignment="1">
      <alignment horizontal="left" vertical="center"/>
    </xf>
    <xf numFmtId="169" fontId="6" fillId="0" borderId="0" xfId="0" applyNumberFormat="1" applyFont="1" applyAlignment="1">
      <alignment horizontal="right" vertical="center"/>
    </xf>
    <xf numFmtId="14" fontId="14" fillId="0" borderId="0" xfId="0" applyNumberFormat="1" applyFont="1" applyAlignment="1">
      <alignment horizontal="right" vertical="center"/>
    </xf>
    <xf numFmtId="164" fontId="0" fillId="0" borderId="0" xfId="0" applyNumberFormat="1" applyAlignment="1">
      <alignment vertical="center"/>
    </xf>
  </cellXfs>
  <cellStyles count="5">
    <cellStyle name="Excel Built-in Normal" xfId="3" xr:uid="{97C46825-63EC-48F4-89B7-3D53842DDC44}"/>
    <cellStyle name="Lien hypertexte" xfId="4" builtinId="8"/>
    <cellStyle name="Milliers" xfId="1" builtinId="3"/>
    <cellStyle name="Monétaire" xfId="2" builtinId="4"/>
    <cellStyle name="Normal" xfId="0" builtinId="0"/>
  </cellStyles>
  <dxfs count="98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_(&quot;€&quot;* #,##0.00_);_(&quot;€&quot;* \(#,##0.00\);_(&quot;€&quot;* &quot;-&quot;??_);_(@_)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_(&quot;€&quot;* #,##0.00_);_(&quot;€&quot;* \(#,##0.00\);_(&quot;€&quot;* &quot;-&quot;??_);_(@_)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_(&quot;€&quot;* #,##0.00_);_(&quot;€&quot;* \(#,##0.00\);_(&quot;€&quot;* &quot;-&quot;??_);_(@_)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8" formatCode="_(* #,##0_);_(* \(#,##0\);_(* &quot;-&quot;??_);_(@_)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8" formatCode="_(* #,##0_);_(* \(#,##0\);_(* &quot;-&quot;??_);_(@_)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8" formatCode="_(* #,##0_);_(* \(#,##0\);_(* &quot;-&quot;??_);_(@_)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0" tint="-0.499984740745262"/>
        <name val="AktivGrotesk-Regular"/>
        <family val="2"/>
        <scheme val="none"/>
      </font>
      <numFmt numFmtId="167" formatCode="_-* #,##0\ &quot;€&quot;_-;\-* #,##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499984740745262"/>
        <name val="AktivGrotesk-Regular"/>
        <family val="2"/>
        <scheme val="none"/>
      </font>
      <numFmt numFmtId="166" formatCode="_-* #,##0.0_-;\-* #,##0.0_-;_-* &quot;-&quot;??_-;_-@_-"/>
      <alignment horizontal="general" vertical="center" textRotation="0" wrapText="0" indent="0" justifyLastLine="0" shrinkToFit="0" readingOrder="0"/>
    </dxf>
    <dxf>
      <numFmt numFmtId="167" formatCode="_-* #,##0\ &quot;€&quot;_-;\-* #,##0\ &quot;€&quot;_-;_-* &quot;-&quot;??\ &quot;€&quot;_-;_-@_-"/>
      <alignment horizontal="general" vertical="center" textRotation="0" wrapText="0" indent="0" justifyLastLine="0" shrinkToFit="0" readingOrder="0"/>
    </dxf>
    <dxf>
      <numFmt numFmtId="167" formatCode="_-* #,##0\ &quot;€&quot;_-;\-* #,##0\ &quot;€&quot;_-;_-* &quot;-&quot;??\ &quot;€&quot;_-;_-@_-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ktivGrotesk-Regular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74543</xdr:colOff>
      <xdr:row>2</xdr:row>
      <xdr:rowOff>157369</xdr:rowOff>
    </xdr:from>
    <xdr:to>
      <xdr:col>5</xdr:col>
      <xdr:colOff>434543</xdr:colOff>
      <xdr:row>4</xdr:row>
      <xdr:rowOff>93024</xdr:rowOff>
    </xdr:to>
    <xdr:pic macro="[0]!Feuil3.Copyrenameworksheet">
      <xdr:nvPicPr>
        <xdr:cNvPr id="7" name="Graphique 6" descr="Badge à suivre contour">
          <a:extLst>
            <a:ext uri="{FF2B5EF4-FFF2-40B4-BE49-F238E27FC236}">
              <a16:creationId xmlns:a16="http://schemas.microsoft.com/office/drawing/2014/main" id="{68B8F446-8275-CB42-CF6B-97A608DCB0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565413" y="1308652"/>
          <a:ext cx="360000" cy="3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74543</xdr:colOff>
      <xdr:row>2</xdr:row>
      <xdr:rowOff>157369</xdr:rowOff>
    </xdr:from>
    <xdr:to>
      <xdr:col>5</xdr:col>
      <xdr:colOff>434543</xdr:colOff>
      <xdr:row>4</xdr:row>
      <xdr:rowOff>93024</xdr:rowOff>
    </xdr:to>
    <xdr:pic macro="[0]!Feuil3.Copyrenameworksheet">
      <xdr:nvPicPr>
        <xdr:cNvPr id="3" name="Graphique 2" descr="Badge à suivre contour">
          <a:extLst>
            <a:ext uri="{FF2B5EF4-FFF2-40B4-BE49-F238E27FC236}">
              <a16:creationId xmlns:a16="http://schemas.microsoft.com/office/drawing/2014/main" id="{34003080-92FA-4B18-B2ED-900C95D42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560443" y="1309894"/>
          <a:ext cx="360000" cy="3738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74543</xdr:colOff>
      <xdr:row>2</xdr:row>
      <xdr:rowOff>157369</xdr:rowOff>
    </xdr:from>
    <xdr:to>
      <xdr:col>5</xdr:col>
      <xdr:colOff>434543</xdr:colOff>
      <xdr:row>4</xdr:row>
      <xdr:rowOff>93024</xdr:rowOff>
    </xdr:to>
    <xdr:pic macro="[0]!Feuil3.Copyrenameworksheet">
      <xdr:nvPicPr>
        <xdr:cNvPr id="3" name="Graphique 2" descr="Badge à suivre contour">
          <a:extLst>
            <a:ext uri="{FF2B5EF4-FFF2-40B4-BE49-F238E27FC236}">
              <a16:creationId xmlns:a16="http://schemas.microsoft.com/office/drawing/2014/main" id="{9BDCF89B-AC21-4FF3-8A67-C6239F0E2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560443" y="1309894"/>
          <a:ext cx="360000" cy="37380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enjamin Masset" id="{87F1BBE4-42FA-416A-B77F-03B1F267CDB1}" userId="S::BenjaminMasset@perspectivegroupe.onmicrosoft.com::5a6bd8e3-5516-4630-ba8a-31ff320ca092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E80888-FD27-4BD9-AE0E-03925A5AB3C9}" name="Tableau2" displayName="Tableau2" ref="A1:E16" totalsRowShown="0" headerRowDxfId="97">
  <autoFilter ref="A1:E16" xr:uid="{06E80888-FD27-4BD9-AE0E-03925A5AB3C9}"/>
  <tableColumns count="5">
    <tableColumn id="1" xr3:uid="{B5F20199-DE33-4B4E-A9C0-DFC31FF44450}" name="PROJET"/>
    <tableColumn id="2" xr3:uid="{D6B278E0-43D0-43CE-AFF1-8AB5F5D66007}" name="TYPE"/>
    <tableColumn id="3" xr3:uid="{77AC5E92-C565-4656-9192-319DC94464C6}" name="LOT"/>
    <tableColumn id="5" xr3:uid="{5240C03B-9B95-4EEF-B0EC-DB469A8A63EB}" name="CATÉGORIE"/>
    <tableColumn id="4" xr3:uid="{63F8CB8B-C835-4C55-B016-2D54A99B04AB}" name="STATU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9C658D-D8F4-44DE-BB64-BB5D71A66ABF}" name="Tableau1" displayName="Tableau1" ref="A2:L39" totalsRowShown="0" headerRowDxfId="96" dataDxfId="95">
  <autoFilter ref="A2:L39" xr:uid="{989C658D-D8F4-44DE-BB64-BB5D71A66ABF}"/>
  <tableColumns count="12">
    <tableColumn id="1" xr3:uid="{594D3F1D-2132-4E29-A29A-120D482D0D50}" name="PROJET" dataDxfId="94"/>
    <tableColumn id="2" xr3:uid="{F53A356C-840A-4F04-B76A-7C7577A96BBC}" name="TYPE" dataDxfId="93"/>
    <tableColumn id="3" xr3:uid="{2FDB6D03-CE1F-48A9-824D-38016FCD0667}" name="LOT" dataDxfId="92"/>
    <tableColumn id="5" xr3:uid="{36FFB61B-9176-4C07-B6DB-BE71642F1858}" name="CATÉGORIE" dataDxfId="91"/>
    <tableColumn id="11" xr3:uid="{D02478D9-A920-4A1C-9774-9C24E8A18F12}" name="REF" dataDxfId="90"/>
    <tableColumn id="6" xr3:uid="{045AD163-6488-4CB4-9F63-A575157B0F3A}" name="DESCRIPTION" dataDxfId="89"/>
    <tableColumn id="7" xr3:uid="{E64E8C16-9643-45E2-A608-692FF1B296B3}" name="DÉTAILS" dataDxfId="88"/>
    <tableColumn id="4" xr3:uid="{1B6ACDAE-7333-4900-B04A-E4C08638EC30}" name="STATUT" dataDxfId="87"/>
    <tableColumn id="8" xr3:uid="{F5E89B15-C324-4C89-9F9A-A48E9A7F04C9}" name="PRIX PG  HTVA" dataDxfId="86" dataCellStyle="Monétaire"/>
    <tableColumn id="10" xr3:uid="{9BDA2DB2-DB61-4EAF-9989-174C28F3DDB2}" name="PRIX VENTE HTVA" dataDxfId="85" dataCellStyle="Monétaire">
      <calculatedColumnFormula>Tableau1[[#This Row],[PRIX PG  HTVA]]*#REF!</calculatedColumnFormula>
    </tableColumn>
    <tableColumn id="13" xr3:uid="{68D2E5B6-B8E0-4C0E-9614-84F46E75251D}" name="COEFFICIENT" dataDxfId="84" dataCellStyle="Milliers">
      <calculatedColumnFormula>IF(Tableau1[[#This Row],[PRIX PG  HTVA]]=0,0,Tableau1[[#This Row],[PRIX VENTE HTVA]]/Tableau1[[#This Row],[PRIX PG  HTVA]])</calculatedColumnFormula>
    </tableColumn>
    <tableColumn id="12" xr3:uid="{B261448F-6E14-4E27-A169-2A67C4291822}" name="PRIX PUBLIC HTVA" dataDxfId="83" dataCellStyle="Monétaire">
      <calculatedColumnFormula>IF(Tableau1[[#This Row],[STATUT]]="INCLUS",0,Tableau1[[#This Row],[PRIX VENTE HTVA]])</calculatedColumnFormula>
    </tableColumn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957C18-CFE3-416A-BCBC-38CB30F49DD5}" name="Tableau3" displayName="Tableau3" ref="A17:K264" totalsRowCount="1" headerRowDxfId="82" dataDxfId="81">
  <autoFilter ref="A17:K263" xr:uid="{5D957C18-CFE3-416A-BCBC-38CB30F49DD5}"/>
  <tableColumns count="11">
    <tableColumn id="1" xr3:uid="{3ECF53D4-B5CA-4AD7-ACC8-8EF24F9C1FF0}" name="PROJET" totalsRowLabel="Total" dataDxfId="80" totalsRowDxfId="21"/>
    <tableColumn id="2" xr3:uid="{4407DCE2-F99C-4E55-950F-30213202BB10}" name="TYPE" dataDxfId="79" totalsRowDxfId="20"/>
    <tableColumn id="3" xr3:uid="{DD2CB919-650B-469E-8BF0-0FB9ED750E50}" name="LOT" dataDxfId="78" totalsRowDxfId="19"/>
    <tableColumn id="4" xr3:uid="{A6D60513-13A4-43E4-ABD2-BEABE15211EE}" name="CATÉGORIE" dataDxfId="77" totalsRowDxfId="18"/>
    <tableColumn id="5" xr3:uid="{B055340D-CA3E-48A7-8188-157E92DAC8BF}" name="REF" dataDxfId="76" totalsRowDxfId="17"/>
    <tableColumn id="6" xr3:uid="{2CF56687-0902-43E7-96DC-1DDA77F620F2}" name="DESCRIPTION" dataDxfId="75" totalsRowDxfId="16"/>
    <tableColumn id="7" xr3:uid="{0CB067C1-D1EF-41CB-9ED1-CA9F68131B3A}" name="DÉTAILS" dataDxfId="74" totalsRowDxfId="15"/>
    <tableColumn id="8" xr3:uid="{C472027C-E401-46EC-B664-B9771168D745}" name="STATUT" dataDxfId="73" totalsRowDxfId="14"/>
    <tableColumn id="9" xr3:uid="{45AD6E25-0445-457C-9F21-2CAD3C01F9D0}" name="PRIX PUBLIC HTVA" dataDxfId="72" totalsRowDxfId="13"/>
    <tableColumn id="12" xr3:uid="{5169E242-215C-4631-BBD7-FE9071DB9F25}" name="QUANTITÉ" dataDxfId="71" totalsRowDxfId="12" dataCellStyle="Milliers">
      <calculatedColumnFormula>IF(Tableau3[[#This Row],[STATUT]]="INCLUS",1,0)</calculatedColumnFormula>
    </tableColumn>
    <tableColumn id="13" xr3:uid="{D8A6F3B4-6BD0-4668-9027-64C282CF7A37}" name="PRIX TOTAL" totalsRowFunction="sum" dataDxfId="70" totalsRowDxfId="11" dataCellStyle="Monétaire">
      <calculatedColumnFormula>Tableau3[[#This Row],[QUANTITÉ]]*Tableau3[[#This Row],[PRIX PUBLIC HTVA]]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F234B9E-9BFF-44EE-A004-87DC5D836775}" name="Tableau310" displayName="Tableau310" ref="A17:K264" totalsRowCount="1" headerRowDxfId="69" dataDxfId="68">
  <autoFilter ref="A17:K263" xr:uid="{5D957C18-CFE3-416A-BCBC-38CB30F49DD5}">
    <filterColumn colId="0">
      <filters>
        <filter val="ALL"/>
        <filter val="ROBINSON"/>
      </filters>
    </filterColumn>
    <filterColumn colId="1">
      <filters>
        <filter val="STAND / EXCL."/>
        <filter val="STANDING"/>
      </filters>
    </filterColumn>
    <filterColumn colId="9">
      <filters>
        <filter val="1"/>
        <filter val="2"/>
      </filters>
    </filterColumn>
  </autoFilter>
  <tableColumns count="11">
    <tableColumn id="1" xr3:uid="{10031ABD-0971-4A3D-9835-5A30118EDD0F}" name="PROJET" totalsRowLabel="Total" dataDxfId="67" totalsRowDxfId="32"/>
    <tableColumn id="2" xr3:uid="{FD933F51-E516-4867-A4BC-C717606B0951}" name="TYPE" dataDxfId="66" totalsRowDxfId="31"/>
    <tableColumn id="3" xr3:uid="{A6CB8013-7DA6-473C-8690-A56DC5C2A708}" name="LOT" dataDxfId="65" totalsRowDxfId="30"/>
    <tableColumn id="4" xr3:uid="{27983752-F991-4BE9-B481-5E36DEA7A3D8}" name="CATÉGORIE" dataDxfId="64" totalsRowDxfId="29"/>
    <tableColumn id="5" xr3:uid="{173F13B0-EBC2-41C7-893A-A0C888BBCCCE}" name="REF" dataDxfId="63" totalsRowDxfId="28"/>
    <tableColumn id="6" xr3:uid="{9213494E-96A9-437C-BF98-DF0778C0FABE}" name="DESCRIPTION" dataDxfId="62" totalsRowDxfId="27"/>
    <tableColumn id="7" xr3:uid="{C07D115F-CD67-48E2-B7BD-537AEEB52D6B}" name="DÉTAILS" dataDxfId="61" totalsRowDxfId="26"/>
    <tableColumn id="8" xr3:uid="{D681215A-FE1E-4BE6-AD3A-DCE2A8471D9F}" name="STATUT" dataDxfId="60" totalsRowDxfId="25"/>
    <tableColumn id="9" xr3:uid="{16AFBF0B-6A4E-404A-AB08-C695536E67F9}" name="PRIX PUBLIC HTVA" dataDxfId="59" totalsRowDxfId="24"/>
    <tableColumn id="12" xr3:uid="{AB48D585-9516-4890-91E4-3190B7199302}" name="QUANTITÉ" dataDxfId="58" totalsRowDxfId="23" dataCellStyle="Milliers">
      <calculatedColumnFormula>IF(Tableau310[[#This Row],[STATUT]]="INCLUS",1,0)</calculatedColumnFormula>
    </tableColumn>
    <tableColumn id="13" xr3:uid="{1670ECBF-1E34-4DBB-AF3A-841C19218AD7}" name="PRIX TOTAL" totalsRowFunction="sum" dataDxfId="57" totalsRowDxfId="22" dataCellStyle="Monétaire">
      <calculatedColumnFormula>Tableau310[[#This Row],[QUANTITÉ]]*Tableau310[[#This Row],[PRIX PUBLIC HTVA]]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79E937A-29DF-43CD-A94C-5E39B4DC0509}" name="Tableau35" displayName="Tableau35" ref="A17:K264" totalsRowCount="1" headerRowDxfId="56" dataDxfId="55">
  <autoFilter ref="A17:K263" xr:uid="{5D957C18-CFE3-416A-BCBC-38CB30F49DD5}">
    <filterColumn colId="0">
      <filters>
        <filter val="ALL"/>
        <filter val="ROBINSON"/>
      </filters>
    </filterColumn>
  </autoFilter>
  <tableColumns count="11">
    <tableColumn id="1" xr3:uid="{55CD4DC9-5B63-42A1-A63B-8CE0F21C663C}" name="PROJET" totalsRowLabel="Total" dataDxfId="54" totalsRowDxfId="43"/>
    <tableColumn id="2" xr3:uid="{A8E98EFD-A7A9-41B3-8133-99D0528807D0}" name="TYPE" dataDxfId="53" totalsRowDxfId="42"/>
    <tableColumn id="3" xr3:uid="{45A3F991-D1E3-42A0-8647-ECC1231CEF58}" name="LOT" dataDxfId="52" totalsRowDxfId="41"/>
    <tableColumn id="4" xr3:uid="{EB61E227-74CA-4A2C-B9C9-56DD8AE6F333}" name="CATÉGORIE" dataDxfId="51" totalsRowDxfId="40"/>
    <tableColumn id="5" xr3:uid="{167E55F0-D27B-43BA-AE80-DC8FE9E436EB}" name="REF" dataDxfId="50" totalsRowDxfId="39"/>
    <tableColumn id="6" xr3:uid="{BF8051CD-078E-4459-85D5-F6CE7D676583}" name="DESCRIPTION" dataDxfId="49" totalsRowDxfId="38"/>
    <tableColumn id="7" xr3:uid="{8ECAE04C-6A25-45E7-BB24-EACA3B560738}" name="DÉTAILS" dataDxfId="48" totalsRowDxfId="37"/>
    <tableColumn id="8" xr3:uid="{D3FB200D-674D-4F3C-B78F-D043884D07C1}" name="STATUT" dataDxfId="47" totalsRowDxfId="36"/>
    <tableColumn id="9" xr3:uid="{750AAC75-48FB-4BE3-9449-31B5F5EBD814}" name="PRIX PUBLIC HTVA" dataDxfId="46" totalsRowDxfId="35"/>
    <tableColumn id="12" xr3:uid="{1445D2C6-E17C-4D63-A5A9-AF8455CA9B8C}" name="QUANTITÉ" dataDxfId="45" totalsRowDxfId="34" dataCellStyle="Milliers">
      <calculatedColumnFormula>IF(Tableau35[[#This Row],[STATUT]]="INCLUS",1,0)</calculatedColumnFormula>
    </tableColumn>
    <tableColumn id="13" xr3:uid="{D7B38D21-0442-4D27-9796-C8E8D1752CC2}" name="PRIX TOTAL" totalsRowFunction="sum" dataDxfId="44" totalsRowDxfId="33" dataCellStyle="Monétaire">
      <calculatedColumnFormula>Tableau35[[#This Row],[QUANTITÉ]]*Tableau35[[#This Row],[PRIX PUBLIC HTVA]]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15BC585-29CB-4555-9B86-CF45BAD4188F}" name="Tableau6" displayName="Tableau6" ref="A2:I39" totalsRowShown="0" headerRowDxfId="1" dataDxfId="2">
  <autoFilter ref="A2:I39" xr:uid="{615BC585-29CB-4555-9B86-CF45BAD4188F}"/>
  <tableColumns count="9">
    <tableColumn id="1" xr3:uid="{59A99AC4-681D-497D-9B11-758712A17AC4}" name="PROJET" dataDxfId="10"/>
    <tableColumn id="2" xr3:uid="{558BF5F3-6B63-4887-B0D1-EBBA9DA2B321}" name="TYPE" dataDxfId="9"/>
    <tableColumn id="3" xr3:uid="{146360B1-A37F-4469-9E8D-E2EF35247F05}" name="LOT" dataDxfId="8"/>
    <tableColumn id="4" xr3:uid="{E71D7435-3DC0-4220-8FC5-E065A8A90889}" name="CATÉGORIE" dataDxfId="7"/>
    <tableColumn id="5" xr3:uid="{F7F6A1C5-1B75-412E-A5F9-8079A5ABEA41}" name="REF" dataDxfId="6"/>
    <tableColumn id="6" xr3:uid="{9E3FF2C4-8476-4299-A4E6-F064C3C71CE0}" name="DESCRIPTION" dataDxfId="5"/>
    <tableColumn id="7" xr3:uid="{74B63C67-CA97-4269-8EE8-F44751890504}" name="DÉTAILS" dataDxfId="4"/>
    <tableColumn id="8" xr3:uid="{73F04692-A8E6-499A-BE53-CBBBDF254385}" name="STATUT" dataDxfId="3"/>
    <tableColumn id="9" xr3:uid="{D570E9EE-50B6-4386-82E6-BDCC6A5CE1C6}" name="Colonne1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" dT="2023-03-23T13:06:40.29" personId="{87F1BBE4-42FA-416A-B77F-03B1F267CDB1}" id="{4303A78E-CAF6-43E3-8884-5D917738779D}">
    <text>Références fournisseurs (VM = Mac Marcke ; FA = Facq; SI = Siemens)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866B7-7F6F-4D70-999B-3E5FD185F11C}">
  <sheetPr codeName="Feuil1"/>
  <dimension ref="A1:E16"/>
  <sheetViews>
    <sheetView workbookViewId="0">
      <selection activeCell="C26" sqref="C26"/>
    </sheetView>
  </sheetViews>
  <sheetFormatPr baseColWidth="10" defaultRowHeight="11.25" x14ac:dyDescent="0.2"/>
  <cols>
    <col min="3" max="3" width="24" bestFit="1" customWidth="1"/>
    <col min="4" max="4" width="24" customWidth="1"/>
  </cols>
  <sheetData>
    <row r="1" spans="1:5" s="1" customFormat="1" x14ac:dyDescent="0.2">
      <c r="A1" s="1" t="s">
        <v>0</v>
      </c>
      <c r="B1" s="1" t="s">
        <v>4</v>
      </c>
      <c r="C1" s="1" t="s">
        <v>7</v>
      </c>
      <c r="D1" s="1" t="s">
        <v>27</v>
      </c>
      <c r="E1" s="1" t="s">
        <v>22</v>
      </c>
    </row>
    <row r="2" spans="1:5" x14ac:dyDescent="0.2">
      <c r="A2" t="s">
        <v>1</v>
      </c>
      <c r="B2" t="s">
        <v>5</v>
      </c>
      <c r="C2" t="s">
        <v>8</v>
      </c>
      <c r="D2" t="s">
        <v>79</v>
      </c>
      <c r="E2" t="s">
        <v>23</v>
      </c>
    </row>
    <row r="3" spans="1:5" x14ac:dyDescent="0.2">
      <c r="A3" t="s">
        <v>2</v>
      </c>
      <c r="B3" t="s">
        <v>43</v>
      </c>
      <c r="C3" t="s">
        <v>9</v>
      </c>
      <c r="D3" t="s">
        <v>28</v>
      </c>
      <c r="E3" t="s">
        <v>24</v>
      </c>
    </row>
    <row r="4" spans="1:5" x14ac:dyDescent="0.2">
      <c r="A4" t="s">
        <v>3</v>
      </c>
      <c r="B4" t="s">
        <v>25</v>
      </c>
      <c r="C4" t="s">
        <v>10</v>
      </c>
      <c r="D4" t="s">
        <v>65</v>
      </c>
    </row>
    <row r="5" spans="1:5" x14ac:dyDescent="0.2">
      <c r="B5" t="s">
        <v>6</v>
      </c>
      <c r="C5" t="s">
        <v>11</v>
      </c>
      <c r="D5" t="s">
        <v>29</v>
      </c>
    </row>
    <row r="6" spans="1:5" x14ac:dyDescent="0.2">
      <c r="C6" t="s">
        <v>12</v>
      </c>
      <c r="D6" t="s">
        <v>30</v>
      </c>
    </row>
    <row r="7" spans="1:5" x14ac:dyDescent="0.2">
      <c r="C7" t="s">
        <v>111</v>
      </c>
      <c r="D7" t="s">
        <v>31</v>
      </c>
    </row>
    <row r="8" spans="1:5" x14ac:dyDescent="0.2">
      <c r="C8" t="s">
        <v>17</v>
      </c>
      <c r="D8" t="s">
        <v>66</v>
      </c>
    </row>
    <row r="9" spans="1:5" x14ac:dyDescent="0.2">
      <c r="C9" t="s">
        <v>13</v>
      </c>
      <c r="D9" t="s">
        <v>32</v>
      </c>
    </row>
    <row r="10" spans="1:5" x14ac:dyDescent="0.2">
      <c r="C10" t="s">
        <v>14</v>
      </c>
      <c r="D10" t="s">
        <v>33</v>
      </c>
    </row>
    <row r="11" spans="1:5" x14ac:dyDescent="0.2">
      <c r="C11" t="s">
        <v>15</v>
      </c>
      <c r="D11" t="s">
        <v>34</v>
      </c>
    </row>
    <row r="12" spans="1:5" x14ac:dyDescent="0.2">
      <c r="C12" t="s">
        <v>16</v>
      </c>
      <c r="D12" t="s">
        <v>110</v>
      </c>
    </row>
    <row r="13" spans="1:5" x14ac:dyDescent="0.2">
      <c r="C13" t="s">
        <v>18</v>
      </c>
      <c r="D13" t="s">
        <v>35</v>
      </c>
    </row>
    <row r="14" spans="1:5" x14ac:dyDescent="0.2">
      <c r="C14" t="s">
        <v>19</v>
      </c>
    </row>
    <row r="15" spans="1:5" x14ac:dyDescent="0.2">
      <c r="C15" t="s">
        <v>20</v>
      </c>
    </row>
    <row r="16" spans="1:5" x14ac:dyDescent="0.2">
      <c r="C16" t="s">
        <v>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5353D-7D33-4737-B066-8DE6D40F8FE6}">
  <sheetPr codeName="Feuil2"/>
  <dimension ref="A2:L39"/>
  <sheetViews>
    <sheetView zoomScale="115" zoomScaleNormal="115" workbookViewId="0">
      <selection activeCell="C16" sqref="C16"/>
    </sheetView>
  </sheetViews>
  <sheetFormatPr baseColWidth="10" defaultRowHeight="15" customHeight="1" x14ac:dyDescent="0.2"/>
  <cols>
    <col min="1" max="1" width="9.28515625" style="2" bestFit="1" customWidth="1"/>
    <col min="2" max="2" width="11.7109375" style="2" bestFit="1" customWidth="1"/>
    <col min="3" max="3" width="15.7109375" style="2" bestFit="1" customWidth="1"/>
    <col min="4" max="4" width="12.140625" bestFit="1" customWidth="1"/>
    <col min="5" max="5" width="12.5703125" bestFit="1" customWidth="1"/>
    <col min="6" max="6" width="30.7109375" style="2" bestFit="1" customWidth="1"/>
    <col min="7" max="7" width="66.42578125" style="2" customWidth="1"/>
    <col min="8" max="8" width="11.28515625" style="6" bestFit="1" customWidth="1"/>
    <col min="9" max="9" width="14.28515625" style="2" bestFit="1" customWidth="1"/>
    <col min="10" max="10" width="17" style="2" bestFit="1" customWidth="1"/>
    <col min="11" max="11" width="13.5703125" style="4" bestFit="1" customWidth="1"/>
    <col min="12" max="12" width="17.28515625" style="4" bestFit="1" customWidth="1"/>
    <col min="13" max="16384" width="11.42578125" style="2"/>
  </cols>
  <sheetData>
    <row r="2" spans="1:12" ht="15" customHeight="1" x14ac:dyDescent="0.2">
      <c r="A2" s="2" t="s">
        <v>0</v>
      </c>
      <c r="B2" s="2" t="s">
        <v>4</v>
      </c>
      <c r="C2" s="2" t="s">
        <v>7</v>
      </c>
      <c r="D2" s="2" t="s">
        <v>27</v>
      </c>
      <c r="E2" s="2" t="s">
        <v>55</v>
      </c>
      <c r="F2" s="2" t="s">
        <v>26</v>
      </c>
      <c r="G2" s="2" t="s">
        <v>36</v>
      </c>
      <c r="H2" s="6" t="s">
        <v>22</v>
      </c>
      <c r="I2" s="2" t="s">
        <v>64</v>
      </c>
      <c r="J2" s="2" t="s">
        <v>62</v>
      </c>
      <c r="K2" s="4" t="s">
        <v>38</v>
      </c>
      <c r="L2" s="4" t="s">
        <v>63</v>
      </c>
    </row>
    <row r="3" spans="1:12" ht="15" customHeight="1" x14ac:dyDescent="0.2">
      <c r="A3" s="2" t="s">
        <v>2</v>
      </c>
      <c r="B3" s="2" t="s">
        <v>6</v>
      </c>
      <c r="C3" s="8" t="s">
        <v>8</v>
      </c>
      <c r="D3" s="2" t="s">
        <v>79</v>
      </c>
      <c r="E3" s="2"/>
      <c r="F3" s="2" t="s">
        <v>80</v>
      </c>
      <c r="G3" s="2" t="s">
        <v>81</v>
      </c>
      <c r="H3" s="6" t="s">
        <v>24</v>
      </c>
      <c r="I3" s="3"/>
      <c r="J3" s="3">
        <f>(12.4*30)+(12.4*35)</f>
        <v>806</v>
      </c>
      <c r="K3" s="7">
        <f>IF(Tableau1[[#This Row],[PRIX PG  HTVA]]=0,0,Tableau1[[#This Row],[PRIX VENTE HTVA]]/Tableau1[[#This Row],[PRIX PG  HTVA]])</f>
        <v>0</v>
      </c>
      <c r="L3" s="5">
        <f>IF(Tableau1[[#This Row],[STATUT]]="INCLUS",0,Tableau1[[#This Row],[PRIX VENTE HTVA]])</f>
        <v>806</v>
      </c>
    </row>
    <row r="4" spans="1:12" ht="15" customHeight="1" x14ac:dyDescent="0.2">
      <c r="A4" s="2" t="s">
        <v>2</v>
      </c>
      <c r="B4" s="2" t="s">
        <v>6</v>
      </c>
      <c r="C4" s="8" t="s">
        <v>8</v>
      </c>
      <c r="D4" s="2" t="s">
        <v>79</v>
      </c>
      <c r="E4" s="2"/>
      <c r="F4" s="2" t="s">
        <v>82</v>
      </c>
      <c r="G4" s="2" t="s">
        <v>83</v>
      </c>
      <c r="H4" s="6" t="s">
        <v>24</v>
      </c>
      <c r="I4" s="3"/>
      <c r="J4" s="3">
        <f>(12.4*55)</f>
        <v>682</v>
      </c>
      <c r="K4" s="7">
        <f>IF(Tableau1[[#This Row],[PRIX PG  HTVA]]=0,0,Tableau1[[#This Row],[PRIX VENTE HTVA]]/Tableau1[[#This Row],[PRIX PG  HTVA]])</f>
        <v>0</v>
      </c>
      <c r="L4" s="5">
        <f>IF(Tableau1[[#This Row],[STATUT]]="INCLUS",0,Tableau1[[#This Row],[PRIX VENTE HTVA]])</f>
        <v>682</v>
      </c>
    </row>
    <row r="5" spans="1:12" ht="15" customHeight="1" x14ac:dyDescent="0.2">
      <c r="A5" s="2" t="s">
        <v>2</v>
      </c>
      <c r="B5" s="2" t="s">
        <v>6</v>
      </c>
      <c r="C5" s="8" t="s">
        <v>8</v>
      </c>
      <c r="D5" s="2" t="s">
        <v>79</v>
      </c>
      <c r="E5" s="2"/>
      <c r="F5" s="2" t="s">
        <v>84</v>
      </c>
      <c r="H5" s="6" t="s">
        <v>24</v>
      </c>
      <c r="I5" s="3"/>
      <c r="J5" s="3">
        <f>(9.69*55)+(18.93*14)</f>
        <v>797.96999999999991</v>
      </c>
      <c r="K5" s="7">
        <f>IF(Tableau1[[#This Row],[PRIX PG  HTVA]]=0,0,Tableau1[[#This Row],[PRIX VENTE HTVA]]/Tableau1[[#This Row],[PRIX PG  HTVA]])</f>
        <v>0</v>
      </c>
      <c r="L5" s="5">
        <f>IF(Tableau1[[#This Row],[STATUT]]="INCLUS",0,Tableau1[[#This Row],[PRIX VENTE HTVA]])</f>
        <v>797.96999999999991</v>
      </c>
    </row>
    <row r="6" spans="1:12" ht="15" customHeight="1" x14ac:dyDescent="0.2">
      <c r="A6" s="2" t="s">
        <v>2</v>
      </c>
      <c r="B6" s="2" t="s">
        <v>6</v>
      </c>
      <c r="C6" s="8" t="s">
        <v>8</v>
      </c>
      <c r="D6" s="2" t="s">
        <v>79</v>
      </c>
      <c r="E6" s="2"/>
      <c r="F6" s="2" t="s">
        <v>85</v>
      </c>
      <c r="H6" s="6" t="s">
        <v>24</v>
      </c>
      <c r="I6" s="3"/>
      <c r="J6" s="3">
        <v>300</v>
      </c>
      <c r="K6" s="7">
        <f>IF(Tableau1[[#This Row],[PRIX PG  HTVA]]=0,0,Tableau1[[#This Row],[PRIX VENTE HTVA]]/Tableau1[[#This Row],[PRIX PG  HTVA]])</f>
        <v>0</v>
      </c>
      <c r="L6" s="5">
        <f>IF(Tableau1[[#This Row],[STATUT]]="INCLUS",0,Tableau1[[#This Row],[PRIX VENTE HTVA]])</f>
        <v>300</v>
      </c>
    </row>
    <row r="7" spans="1:12" ht="15" customHeight="1" x14ac:dyDescent="0.2">
      <c r="A7" s="2" t="s">
        <v>1</v>
      </c>
      <c r="B7" s="2" t="s">
        <v>5</v>
      </c>
      <c r="C7" s="2" t="s">
        <v>12</v>
      </c>
      <c r="D7" s="2" t="s">
        <v>28</v>
      </c>
      <c r="E7" s="2"/>
      <c r="F7" s="2" t="s">
        <v>45</v>
      </c>
      <c r="G7" s="2" t="s">
        <v>37</v>
      </c>
      <c r="H7" s="6" t="s">
        <v>23</v>
      </c>
      <c r="I7" s="3"/>
      <c r="J7" s="3">
        <v>1200</v>
      </c>
      <c r="K7" s="7">
        <f>IF(Tableau1[[#This Row],[PRIX PG  HTVA]]=0,0,Tableau1[[#This Row],[PRIX VENTE HTVA]]/Tableau1[[#This Row],[PRIX PG  HTVA]])</f>
        <v>0</v>
      </c>
      <c r="L7" s="5">
        <f>IF(Tableau1[[#This Row],[STATUT]]="INCLUS",0,Tableau1[[#This Row],[PRIX VENTE HTVA]])</f>
        <v>0</v>
      </c>
    </row>
    <row r="8" spans="1:12" ht="15" customHeight="1" x14ac:dyDescent="0.2">
      <c r="A8" s="2" t="s">
        <v>1</v>
      </c>
      <c r="B8" s="2" t="s">
        <v>5</v>
      </c>
      <c r="C8" s="2" t="s">
        <v>12</v>
      </c>
      <c r="D8" s="2" t="s">
        <v>28</v>
      </c>
      <c r="E8" s="2"/>
      <c r="F8" s="2" t="s">
        <v>39</v>
      </c>
      <c r="G8" s="2" t="s">
        <v>40</v>
      </c>
      <c r="H8" s="6" t="s">
        <v>24</v>
      </c>
      <c r="I8" s="3">
        <v>360</v>
      </c>
      <c r="J8" s="3">
        <f>-1200+2100</f>
        <v>900</v>
      </c>
      <c r="K8" s="7">
        <f>IF(Tableau1[[#This Row],[PRIX PG  HTVA]]=0,0,Tableau1[[#This Row],[PRIX VENTE HTVA]]/Tableau1[[#This Row],[PRIX PG  HTVA]])</f>
        <v>2.5</v>
      </c>
      <c r="L8" s="5">
        <f>IF(Tableau1[[#This Row],[STATUT]]="INCLUS",0,Tableau1[[#This Row],[PRIX VENTE HTVA]])</f>
        <v>900</v>
      </c>
    </row>
    <row r="9" spans="1:12" ht="15" customHeight="1" x14ac:dyDescent="0.2">
      <c r="A9" s="2" t="s">
        <v>1</v>
      </c>
      <c r="B9" s="2" t="s">
        <v>5</v>
      </c>
      <c r="C9" s="2" t="s">
        <v>12</v>
      </c>
      <c r="D9" s="2" t="s">
        <v>28</v>
      </c>
      <c r="E9" s="2"/>
      <c r="F9" s="2" t="s">
        <v>41</v>
      </c>
      <c r="H9" s="6" t="s">
        <v>24</v>
      </c>
      <c r="I9" s="3"/>
      <c r="J9" s="3">
        <v>30</v>
      </c>
      <c r="K9" s="7">
        <f>IF(Tableau1[[#This Row],[PRIX PG  HTVA]]=0,0,Tableau1[[#This Row],[PRIX VENTE HTVA]]/Tableau1[[#This Row],[PRIX PG  HTVA]])</f>
        <v>0</v>
      </c>
      <c r="L9" s="5">
        <f>IF(Tableau1[[#This Row],[STATUT]]="INCLUS",0,Tableau1[[#This Row],[PRIX VENTE HTVA]])</f>
        <v>30</v>
      </c>
    </row>
    <row r="10" spans="1:12" ht="15" customHeight="1" x14ac:dyDescent="0.2">
      <c r="A10" s="2" t="s">
        <v>1</v>
      </c>
      <c r="B10" s="2" t="s">
        <v>5</v>
      </c>
      <c r="C10" s="2" t="s">
        <v>12</v>
      </c>
      <c r="D10" s="2" t="s">
        <v>28</v>
      </c>
      <c r="E10" s="2"/>
      <c r="F10" s="2" t="s">
        <v>42</v>
      </c>
      <c r="H10" s="6" t="s">
        <v>24</v>
      </c>
      <c r="I10" s="3">
        <v>13</v>
      </c>
      <c r="J10" s="3">
        <v>30</v>
      </c>
      <c r="K10" s="7">
        <f>IF(Tableau1[[#This Row],[PRIX PG  HTVA]]=0,0,Tableau1[[#This Row],[PRIX VENTE HTVA]]/Tableau1[[#This Row],[PRIX PG  HTVA]])</f>
        <v>2.3076923076923075</v>
      </c>
      <c r="L10" s="5">
        <f>IF(Tableau1[[#This Row],[STATUT]]="INCLUS",0,Tableau1[[#This Row],[PRIX VENTE HTVA]])</f>
        <v>30</v>
      </c>
    </row>
    <row r="11" spans="1:12" ht="15" customHeight="1" x14ac:dyDescent="0.2">
      <c r="A11" s="2" t="s">
        <v>1</v>
      </c>
      <c r="B11" s="2" t="s">
        <v>43</v>
      </c>
      <c r="C11" s="2" t="s">
        <v>12</v>
      </c>
      <c r="D11" s="2" t="s">
        <v>28</v>
      </c>
      <c r="E11" s="2"/>
      <c r="F11" s="2" t="s">
        <v>44</v>
      </c>
      <c r="G11" s="2" t="s">
        <v>46</v>
      </c>
      <c r="H11" s="6" t="s">
        <v>23</v>
      </c>
      <c r="I11" s="3"/>
      <c r="J11" s="3">
        <v>1500</v>
      </c>
      <c r="K11" s="7">
        <f>IF(Tableau1[[#This Row],[PRIX PG  HTVA]]=0,0,Tableau1[[#This Row],[PRIX VENTE HTVA]]/Tableau1[[#This Row],[PRIX PG  HTVA]])</f>
        <v>0</v>
      </c>
      <c r="L11" s="5">
        <f>IF(Tableau1[[#This Row],[STATUT]]="INCLUS",0,Tableau1[[#This Row],[PRIX VENTE HTVA]])</f>
        <v>0</v>
      </c>
    </row>
    <row r="12" spans="1:12" ht="15" customHeight="1" x14ac:dyDescent="0.2">
      <c r="A12" s="2" t="s">
        <v>1</v>
      </c>
      <c r="B12" s="2" t="s">
        <v>43</v>
      </c>
      <c r="C12" s="2" t="s">
        <v>12</v>
      </c>
      <c r="D12" s="2" t="s">
        <v>28</v>
      </c>
      <c r="E12" s="2"/>
      <c r="F12" s="2" t="s">
        <v>47</v>
      </c>
      <c r="G12" s="2" t="s">
        <v>48</v>
      </c>
      <c r="H12" s="6" t="s">
        <v>24</v>
      </c>
      <c r="I12" s="3">
        <v>360</v>
      </c>
      <c r="J12" s="3">
        <v>600</v>
      </c>
      <c r="K12" s="7">
        <f>IF(Tableau1[[#This Row],[PRIX PG  HTVA]]=0,0,Tableau1[[#This Row],[PRIX VENTE HTVA]]/Tableau1[[#This Row],[PRIX PG  HTVA]])</f>
        <v>1.6666666666666667</v>
      </c>
      <c r="L12" s="5">
        <f>IF(Tableau1[[#This Row],[STATUT]]="INCLUS",0,Tableau1[[#This Row],[PRIX VENTE HTVA]])</f>
        <v>600</v>
      </c>
    </row>
    <row r="13" spans="1:12" ht="15" customHeight="1" x14ac:dyDescent="0.2">
      <c r="A13" s="2" t="s">
        <v>1</v>
      </c>
      <c r="B13" s="2" t="s">
        <v>43</v>
      </c>
      <c r="C13" s="2" t="s">
        <v>12</v>
      </c>
      <c r="D13" s="2" t="s">
        <v>28</v>
      </c>
      <c r="E13" s="2"/>
      <c r="F13" s="2" t="s">
        <v>42</v>
      </c>
      <c r="H13" s="6" t="s">
        <v>24</v>
      </c>
      <c r="I13" s="3">
        <v>13</v>
      </c>
      <c r="J13" s="3">
        <v>30</v>
      </c>
      <c r="K13" s="7">
        <f>IF(Tableau1[[#This Row],[PRIX PG  HTVA]]=0,0,Tableau1[[#This Row],[PRIX VENTE HTVA]]/Tableau1[[#This Row],[PRIX PG  HTVA]])</f>
        <v>2.3076923076923075</v>
      </c>
      <c r="L13" s="5">
        <f>IF(Tableau1[[#This Row],[STATUT]]="INCLUS",0,Tableau1[[#This Row],[PRIX VENTE HTVA]])</f>
        <v>30</v>
      </c>
    </row>
    <row r="14" spans="1:12" ht="15" customHeight="1" x14ac:dyDescent="0.2">
      <c r="A14" s="2" t="s">
        <v>1</v>
      </c>
      <c r="B14" s="2" t="s">
        <v>5</v>
      </c>
      <c r="C14" s="2" t="s">
        <v>12</v>
      </c>
      <c r="D14" s="2" t="s">
        <v>28</v>
      </c>
      <c r="E14" s="2"/>
      <c r="F14" s="2" t="s">
        <v>49</v>
      </c>
      <c r="G14" s="2" t="s">
        <v>50</v>
      </c>
      <c r="H14" s="6" t="s">
        <v>23</v>
      </c>
      <c r="I14" s="3">
        <f>230+10</f>
        <v>240</v>
      </c>
      <c r="J14" s="3"/>
      <c r="K14" s="7">
        <f>IF(Tableau1[[#This Row],[PRIX PG  HTVA]]=0,0,Tableau1[[#This Row],[PRIX VENTE HTVA]]/Tableau1[[#This Row],[PRIX PG  HTVA]])</f>
        <v>0</v>
      </c>
      <c r="L14" s="5">
        <f>IF(Tableau1[[#This Row],[STATUT]]="INCLUS",0,Tableau1[[#This Row],[PRIX VENTE HTVA]])</f>
        <v>0</v>
      </c>
    </row>
    <row r="15" spans="1:12" ht="15" customHeight="1" x14ac:dyDescent="0.2">
      <c r="A15" s="2" t="s">
        <v>1</v>
      </c>
      <c r="B15" s="2" t="s">
        <v>5</v>
      </c>
      <c r="C15" s="2" t="s">
        <v>12</v>
      </c>
      <c r="D15" s="2" t="s">
        <v>28</v>
      </c>
      <c r="E15" s="2"/>
      <c r="F15" s="2" t="s">
        <v>51</v>
      </c>
      <c r="G15" s="2" t="s">
        <v>53</v>
      </c>
      <c r="H15" s="6" t="s">
        <v>24</v>
      </c>
      <c r="I15" s="3">
        <v>275</v>
      </c>
      <c r="J15" s="3">
        <v>330</v>
      </c>
      <c r="K15" s="7">
        <f>IF(Tableau1[[#This Row],[PRIX PG  HTVA]]=0,0,Tableau1[[#This Row],[PRIX VENTE HTVA]]/Tableau1[[#This Row],[PRIX PG  HTVA]])</f>
        <v>1.2</v>
      </c>
      <c r="L15" s="5">
        <f>IF(Tableau1[[#This Row],[STATUT]]="INCLUS",0,Tableau1[[#This Row],[PRIX VENTE HTVA]])</f>
        <v>330</v>
      </c>
    </row>
    <row r="16" spans="1:12" ht="15" customHeight="1" x14ac:dyDescent="0.2">
      <c r="A16" s="2" t="s">
        <v>1</v>
      </c>
      <c r="B16" s="2" t="s">
        <v>5</v>
      </c>
      <c r="C16" s="2" t="s">
        <v>12</v>
      </c>
      <c r="D16" s="2" t="s">
        <v>28</v>
      </c>
      <c r="E16" s="2"/>
      <c r="F16" s="2" t="s">
        <v>52</v>
      </c>
      <c r="G16" s="2" t="s">
        <v>54</v>
      </c>
      <c r="H16" s="6" t="s">
        <v>24</v>
      </c>
      <c r="I16" s="3">
        <v>20</v>
      </c>
      <c r="J16" s="3">
        <v>25</v>
      </c>
      <c r="K16" s="7">
        <f>IF(Tableau1[[#This Row],[PRIX PG  HTVA]]=0,0,Tableau1[[#This Row],[PRIX VENTE HTVA]]/Tableau1[[#This Row],[PRIX PG  HTVA]])</f>
        <v>1.25</v>
      </c>
      <c r="L16" s="5">
        <f>IF(Tableau1[[#This Row],[STATUT]]="INCLUS",0,Tableau1[[#This Row],[PRIX VENTE HTVA]])</f>
        <v>25</v>
      </c>
    </row>
    <row r="17" spans="1:12" ht="15" customHeight="1" x14ac:dyDescent="0.2">
      <c r="A17" s="2" t="s">
        <v>1</v>
      </c>
      <c r="B17" s="2" t="s">
        <v>5</v>
      </c>
      <c r="C17" s="2" t="s">
        <v>12</v>
      </c>
      <c r="D17" s="2" t="s">
        <v>28</v>
      </c>
      <c r="E17" s="2"/>
      <c r="F17" s="2" t="s">
        <v>42</v>
      </c>
      <c r="H17" s="6" t="s">
        <v>24</v>
      </c>
      <c r="I17" s="3">
        <v>14</v>
      </c>
      <c r="J17" s="3">
        <v>30</v>
      </c>
      <c r="K17" s="7">
        <f>IF(Tableau1[[#This Row],[PRIX PG  HTVA]]=0,0,Tableau1[[#This Row],[PRIX VENTE HTVA]]/Tableau1[[#This Row],[PRIX PG  HTVA]])</f>
        <v>2.1428571428571428</v>
      </c>
      <c r="L17" s="5">
        <f>IF(Tableau1[[#This Row],[STATUT]]="INCLUS",0,Tableau1[[#This Row],[PRIX VENTE HTVA]])</f>
        <v>30</v>
      </c>
    </row>
    <row r="18" spans="1:12" ht="15" customHeight="1" x14ac:dyDescent="0.2">
      <c r="A18" s="2" t="s">
        <v>1</v>
      </c>
      <c r="B18" s="2" t="s">
        <v>5</v>
      </c>
      <c r="C18" s="2" t="s">
        <v>12</v>
      </c>
      <c r="D18" s="2" t="s">
        <v>28</v>
      </c>
      <c r="E18" s="2"/>
      <c r="F18" s="2" t="s">
        <v>56</v>
      </c>
      <c r="G18" s="2" t="s">
        <v>57</v>
      </c>
      <c r="H18" s="6" t="s">
        <v>23</v>
      </c>
      <c r="I18" s="3">
        <f>418+12.3</f>
        <v>430.3</v>
      </c>
      <c r="J18" s="3">
        <f>502+16</f>
        <v>518</v>
      </c>
      <c r="K18" s="7">
        <f>IF(Tableau1[[#This Row],[PRIX PG  HTVA]]=0,0,Tableau1[[#This Row],[PRIX VENTE HTVA]]/Tableau1[[#This Row],[PRIX PG  HTVA]])</f>
        <v>1.2038112944457355</v>
      </c>
      <c r="L18" s="5">
        <f>IF(Tableau1[[#This Row],[STATUT]]="INCLUS",0,Tableau1[[#This Row],[PRIX VENTE HTVA]])</f>
        <v>0</v>
      </c>
    </row>
    <row r="19" spans="1:12" ht="15" customHeight="1" x14ac:dyDescent="0.2">
      <c r="A19" s="2" t="s">
        <v>1</v>
      </c>
      <c r="B19" s="2" t="s">
        <v>5</v>
      </c>
      <c r="C19" s="2" t="s">
        <v>12</v>
      </c>
      <c r="D19" s="2" t="s">
        <v>28</v>
      </c>
      <c r="E19" s="2"/>
      <c r="F19" s="2" t="s">
        <v>58</v>
      </c>
      <c r="H19" s="6" t="s">
        <v>24</v>
      </c>
      <c r="I19" s="3">
        <v>91</v>
      </c>
      <c r="J19" s="3">
        <v>109</v>
      </c>
      <c r="K19" s="7">
        <f>IF(Tableau1[[#This Row],[PRIX PG  HTVA]]=0,0,Tableau1[[#This Row],[PRIX VENTE HTVA]]/Tableau1[[#This Row],[PRIX PG  HTVA]])</f>
        <v>1.1978021978021978</v>
      </c>
      <c r="L19" s="5">
        <f>IF(Tableau1[[#This Row],[STATUT]]="INCLUS",0,Tableau1[[#This Row],[PRIX VENTE HTVA]])</f>
        <v>109</v>
      </c>
    </row>
    <row r="20" spans="1:12" ht="15" customHeight="1" x14ac:dyDescent="0.2">
      <c r="A20" s="2" t="s">
        <v>1</v>
      </c>
      <c r="B20" s="2" t="s">
        <v>5</v>
      </c>
      <c r="C20" s="2" t="s">
        <v>12</v>
      </c>
      <c r="D20" s="2" t="s">
        <v>28</v>
      </c>
      <c r="E20" s="2"/>
      <c r="F20" s="2" t="s">
        <v>59</v>
      </c>
      <c r="H20" s="6" t="s">
        <v>24</v>
      </c>
      <c r="I20" s="3">
        <v>27</v>
      </c>
      <c r="J20" s="3">
        <v>32</v>
      </c>
      <c r="K20" s="7">
        <f>IF(Tableau1[[#This Row],[PRIX PG  HTVA]]=0,0,Tableau1[[#This Row],[PRIX VENTE HTVA]]/Tableau1[[#This Row],[PRIX PG  HTVA]])</f>
        <v>1.1851851851851851</v>
      </c>
      <c r="L20" s="5">
        <f>IF(Tableau1[[#This Row],[STATUT]]="INCLUS",0,Tableau1[[#This Row],[PRIX VENTE HTVA]])</f>
        <v>32</v>
      </c>
    </row>
    <row r="21" spans="1:12" ht="15" customHeight="1" x14ac:dyDescent="0.2">
      <c r="A21" s="2" t="s">
        <v>1</v>
      </c>
      <c r="B21" s="2" t="s">
        <v>5</v>
      </c>
      <c r="C21" s="2" t="s">
        <v>12</v>
      </c>
      <c r="D21" s="2" t="s">
        <v>28</v>
      </c>
      <c r="E21" s="2"/>
      <c r="F21" s="2" t="s">
        <v>42</v>
      </c>
      <c r="H21" s="6" t="s">
        <v>24</v>
      </c>
      <c r="I21" s="3">
        <v>14</v>
      </c>
      <c r="J21" s="3">
        <v>30</v>
      </c>
      <c r="K21" s="7">
        <f>IF(Tableau1[[#This Row],[PRIX PG  HTVA]]=0,0,Tableau1[[#This Row],[PRIX VENTE HTVA]]/Tableau1[[#This Row],[PRIX PG  HTVA]])</f>
        <v>2.1428571428571428</v>
      </c>
      <c r="L21" s="5">
        <f>IF(Tableau1[[#This Row],[STATUT]]="INCLUS",0,Tableau1[[#This Row],[PRIX VENTE HTVA]])</f>
        <v>30</v>
      </c>
    </row>
    <row r="22" spans="1:12" ht="15" customHeight="1" x14ac:dyDescent="0.2">
      <c r="A22" s="2" t="s">
        <v>3</v>
      </c>
      <c r="B22" s="2" t="s">
        <v>5</v>
      </c>
      <c r="C22" s="2" t="s">
        <v>12</v>
      </c>
      <c r="D22" s="2" t="s">
        <v>28</v>
      </c>
      <c r="E22" s="2"/>
      <c r="F22" s="2" t="s">
        <v>60</v>
      </c>
      <c r="G22" s="2" t="s">
        <v>61</v>
      </c>
      <c r="H22" s="6" t="s">
        <v>24</v>
      </c>
      <c r="I22" s="3">
        <f>557+90</f>
        <v>647</v>
      </c>
      <c r="J22" s="3">
        <f>770+108</f>
        <v>878</v>
      </c>
      <c r="K22" s="7">
        <f>IF(Tableau1[[#This Row],[PRIX PG  HTVA]]=0,0,Tableau1[[#This Row],[PRIX VENTE HTVA]]/Tableau1[[#This Row],[PRIX PG  HTVA]])</f>
        <v>1.3570324574961361</v>
      </c>
      <c r="L22" s="5">
        <f>IF(Tableau1[[#This Row],[STATUT]]="INCLUS",0,Tableau1[[#This Row],[PRIX VENTE HTVA]])</f>
        <v>878</v>
      </c>
    </row>
    <row r="23" spans="1:12" ht="15" customHeight="1" x14ac:dyDescent="0.2">
      <c r="A23" s="2" t="s">
        <v>1</v>
      </c>
      <c r="B23" s="2" t="s">
        <v>25</v>
      </c>
      <c r="C23" s="2" t="s">
        <v>12</v>
      </c>
      <c r="D23" s="2" t="s">
        <v>65</v>
      </c>
      <c r="E23" s="2"/>
      <c r="F23" s="2" t="s">
        <v>67</v>
      </c>
      <c r="G23" s="2" t="s">
        <v>68</v>
      </c>
      <c r="H23" s="6" t="s">
        <v>24</v>
      </c>
      <c r="I23" s="3"/>
      <c r="J23" s="3">
        <v>0</v>
      </c>
      <c r="K23" s="7">
        <f>IF(Tableau1[[#This Row],[PRIX PG  HTVA]]=0,0,Tableau1[[#This Row],[PRIX VENTE HTVA]]/Tableau1[[#This Row],[PRIX PG  HTVA]])</f>
        <v>0</v>
      </c>
      <c r="L23" s="5">
        <f>IF(Tableau1[[#This Row],[STATUT]]="INCLUS",0,Tableau1[[#This Row],[PRIX VENTE HTVA]])</f>
        <v>0</v>
      </c>
    </row>
    <row r="24" spans="1:12" ht="15" customHeight="1" x14ac:dyDescent="0.2">
      <c r="A24" s="2" t="s">
        <v>1</v>
      </c>
      <c r="B24" s="2" t="s">
        <v>25</v>
      </c>
      <c r="C24" s="2" t="s">
        <v>12</v>
      </c>
      <c r="D24" s="2" t="s">
        <v>65</v>
      </c>
      <c r="E24" s="2"/>
      <c r="F24" s="2" t="s">
        <v>69</v>
      </c>
      <c r="G24" s="2" t="s">
        <v>71</v>
      </c>
      <c r="H24" s="6" t="s">
        <v>24</v>
      </c>
      <c r="I24" s="3"/>
      <c r="J24" s="3">
        <f>29+30+60</f>
        <v>119</v>
      </c>
      <c r="K24" s="7">
        <f>IF(Tableau1[[#This Row],[PRIX PG  HTVA]]=0,0,Tableau1[[#This Row],[PRIX VENTE HTVA]]/Tableau1[[#This Row],[PRIX PG  HTVA]])</f>
        <v>0</v>
      </c>
      <c r="L24" s="5">
        <f>IF(Tableau1[[#This Row],[STATUT]]="INCLUS",0,Tableau1[[#This Row],[PRIX VENTE HTVA]])</f>
        <v>119</v>
      </c>
    </row>
    <row r="25" spans="1:12" ht="15" customHeight="1" x14ac:dyDescent="0.2">
      <c r="A25" s="2" t="s">
        <v>1</v>
      </c>
      <c r="B25" s="2" t="s">
        <v>25</v>
      </c>
      <c r="C25" s="2" t="s">
        <v>12</v>
      </c>
      <c r="D25" s="2" t="s">
        <v>65</v>
      </c>
      <c r="E25" s="2"/>
      <c r="F25" s="2" t="s">
        <v>69</v>
      </c>
      <c r="G25" s="2" t="s">
        <v>70</v>
      </c>
      <c r="H25" s="6" t="s">
        <v>24</v>
      </c>
      <c r="I25" s="3"/>
      <c r="J25" s="3">
        <f>41+30+60</f>
        <v>131</v>
      </c>
      <c r="K25" s="7">
        <f>IF(Tableau1[[#This Row],[PRIX PG  HTVA]]=0,0,Tableau1[[#This Row],[PRIX VENTE HTVA]]/Tableau1[[#This Row],[PRIX PG  HTVA]])</f>
        <v>0</v>
      </c>
      <c r="L25" s="5">
        <f>IF(Tableau1[[#This Row],[STATUT]]="INCLUS",0,Tableau1[[#This Row],[PRIX VENTE HTVA]])</f>
        <v>131</v>
      </c>
    </row>
    <row r="26" spans="1:12" ht="15" customHeight="1" x14ac:dyDescent="0.2">
      <c r="A26" s="2" t="s">
        <v>1</v>
      </c>
      <c r="B26" s="2" t="s">
        <v>25</v>
      </c>
      <c r="C26" s="2" t="s">
        <v>12</v>
      </c>
      <c r="D26" s="2" t="s">
        <v>65</v>
      </c>
      <c r="E26" s="2"/>
      <c r="F26" s="2" t="s">
        <v>72</v>
      </c>
      <c r="G26" s="2" t="s">
        <v>68</v>
      </c>
      <c r="H26" s="6" t="s">
        <v>24</v>
      </c>
      <c r="I26" s="3"/>
      <c r="J26" s="3">
        <v>0</v>
      </c>
      <c r="K26" s="7">
        <f>IF(Tableau1[[#This Row],[PRIX PG  HTVA]]=0,0,Tableau1[[#This Row],[PRIX VENTE HTVA]]/Tableau1[[#This Row],[PRIX PG  HTVA]])</f>
        <v>0</v>
      </c>
      <c r="L26" s="5">
        <f>IF(Tableau1[[#This Row],[STATUT]]="INCLUS",0,Tableau1[[#This Row],[PRIX VENTE HTVA]])</f>
        <v>0</v>
      </c>
    </row>
    <row r="27" spans="1:12" ht="15" customHeight="1" x14ac:dyDescent="0.2">
      <c r="A27" s="2" t="s">
        <v>1</v>
      </c>
      <c r="B27" s="2" t="s">
        <v>25</v>
      </c>
      <c r="C27" s="2" t="s">
        <v>12</v>
      </c>
      <c r="D27" s="2" t="s">
        <v>65</v>
      </c>
      <c r="E27" s="2"/>
      <c r="F27" s="2" t="s">
        <v>73</v>
      </c>
      <c r="G27" s="2" t="s">
        <v>68</v>
      </c>
      <c r="H27" s="6" t="s">
        <v>24</v>
      </c>
      <c r="I27" s="3"/>
      <c r="J27" s="3">
        <v>0</v>
      </c>
      <c r="K27" s="7">
        <f>IF(Tableau1[[#This Row],[PRIX PG  HTVA]]=0,0,Tableau1[[#This Row],[PRIX VENTE HTVA]]/Tableau1[[#This Row],[PRIX PG  HTVA]])</f>
        <v>0</v>
      </c>
      <c r="L27" s="5">
        <f>IF(Tableau1[[#This Row],[STATUT]]="INCLUS",0,Tableau1[[#This Row],[PRIX VENTE HTVA]])</f>
        <v>0</v>
      </c>
    </row>
    <row r="28" spans="1:12" ht="15" customHeight="1" x14ac:dyDescent="0.2">
      <c r="A28" s="2" t="s">
        <v>1</v>
      </c>
      <c r="B28" s="2" t="s">
        <v>25</v>
      </c>
      <c r="C28" s="2" t="s">
        <v>12</v>
      </c>
      <c r="D28" s="2" t="s">
        <v>65</v>
      </c>
      <c r="E28" s="2"/>
      <c r="F28" s="2" t="s">
        <v>74</v>
      </c>
      <c r="G28" s="2" t="s">
        <v>68</v>
      </c>
      <c r="H28" s="6" t="s">
        <v>24</v>
      </c>
      <c r="I28" s="3"/>
      <c r="J28" s="3">
        <v>0</v>
      </c>
      <c r="K28" s="7">
        <f>IF(Tableau1[[#This Row],[PRIX PG  HTVA]]=0,0,Tableau1[[#This Row],[PRIX VENTE HTVA]]/Tableau1[[#This Row],[PRIX PG  HTVA]])</f>
        <v>0</v>
      </c>
      <c r="L28" s="5">
        <f>IF(Tableau1[[#This Row],[STATUT]]="INCLUS",0,Tableau1[[#This Row],[PRIX VENTE HTVA]])</f>
        <v>0</v>
      </c>
    </row>
    <row r="29" spans="1:12" ht="15" customHeight="1" x14ac:dyDescent="0.2">
      <c r="A29" s="2" t="s">
        <v>1</v>
      </c>
      <c r="B29" s="2" t="s">
        <v>25</v>
      </c>
      <c r="C29" s="2" t="s">
        <v>12</v>
      </c>
      <c r="D29" s="2" t="s">
        <v>65</v>
      </c>
      <c r="E29" s="2"/>
      <c r="F29" s="2" t="s">
        <v>75</v>
      </c>
      <c r="G29" s="2" t="s">
        <v>68</v>
      </c>
      <c r="H29" s="6" t="s">
        <v>24</v>
      </c>
      <c r="I29" s="3"/>
      <c r="J29" s="3">
        <v>0</v>
      </c>
      <c r="K29" s="7">
        <f>IF(Tableau1[[#This Row],[PRIX PG  HTVA]]=0,0,Tableau1[[#This Row],[PRIX VENTE HTVA]]/Tableau1[[#This Row],[PRIX PG  HTVA]])</f>
        <v>0</v>
      </c>
      <c r="L29" s="5">
        <f>IF(Tableau1[[#This Row],[STATUT]]="INCLUS",0,Tableau1[[#This Row],[PRIX VENTE HTVA]])</f>
        <v>0</v>
      </c>
    </row>
    <row r="30" spans="1:12" ht="15" customHeight="1" x14ac:dyDescent="0.2">
      <c r="A30" s="2" t="s">
        <v>1</v>
      </c>
      <c r="B30" s="2" t="s">
        <v>25</v>
      </c>
      <c r="C30" s="2" t="s">
        <v>12</v>
      </c>
      <c r="D30" s="2" t="s">
        <v>65</v>
      </c>
      <c r="E30" s="2"/>
      <c r="F30" s="2" t="s">
        <v>76</v>
      </c>
      <c r="G30" s="2" t="s">
        <v>77</v>
      </c>
      <c r="H30" s="6" t="s">
        <v>24</v>
      </c>
      <c r="I30" s="3"/>
      <c r="J30" s="3">
        <v>330</v>
      </c>
      <c r="K30" s="7">
        <f>IF(Tableau1[[#This Row],[PRIX PG  HTVA]]=0,0,Tableau1[[#This Row],[PRIX VENTE HTVA]]/Tableau1[[#This Row],[PRIX PG  HTVA]])</f>
        <v>0</v>
      </c>
      <c r="L30" s="5">
        <f>IF(Tableau1[[#This Row],[STATUT]]="INCLUS",0,Tableau1[[#This Row],[PRIX VENTE HTVA]])</f>
        <v>330</v>
      </c>
    </row>
    <row r="31" spans="1:12" ht="15" customHeight="1" x14ac:dyDescent="0.2">
      <c r="A31" s="2" t="s">
        <v>1</v>
      </c>
      <c r="B31" s="2" t="s">
        <v>25</v>
      </c>
      <c r="C31" s="2" t="s">
        <v>12</v>
      </c>
      <c r="D31" s="2" t="s">
        <v>65</v>
      </c>
      <c r="E31" s="2"/>
      <c r="F31" s="2" t="s">
        <v>76</v>
      </c>
      <c r="G31" s="2" t="s">
        <v>78</v>
      </c>
      <c r="H31" s="6" t="s">
        <v>24</v>
      </c>
      <c r="I31" s="3"/>
      <c r="J31" s="3">
        <v>1250</v>
      </c>
      <c r="K31" s="7">
        <f>IF(Tableau1[[#This Row],[PRIX PG  HTVA]]=0,0,Tableau1[[#This Row],[PRIX VENTE HTVA]]/Tableau1[[#This Row],[PRIX PG  HTVA]])</f>
        <v>0</v>
      </c>
      <c r="L31" s="5">
        <f>IF(Tableau1[[#This Row],[STATUT]]="INCLUS",0,Tableau1[[#This Row],[PRIX VENTE HTVA]])</f>
        <v>1250</v>
      </c>
    </row>
    <row r="32" spans="1:12" ht="15" customHeight="1" x14ac:dyDescent="0.2">
      <c r="A32" s="2" t="s">
        <v>1</v>
      </c>
      <c r="B32" s="2" t="s">
        <v>25</v>
      </c>
      <c r="C32" s="2" t="s">
        <v>17</v>
      </c>
      <c r="D32" s="2" t="s">
        <v>66</v>
      </c>
      <c r="E32" s="2"/>
      <c r="F32" s="2" t="s">
        <v>102</v>
      </c>
      <c r="G32" s="2" t="s">
        <v>101</v>
      </c>
      <c r="H32" s="6" t="s">
        <v>23</v>
      </c>
      <c r="I32" s="3">
        <v>875</v>
      </c>
      <c r="J32" s="3">
        <v>875</v>
      </c>
      <c r="K32" s="7">
        <f>IF(Tableau1[[#This Row],[PRIX PG  HTVA]]=0,0,Tableau1[[#This Row],[PRIX VENTE HTVA]]/Tableau1[[#This Row],[PRIX PG  HTVA]])</f>
        <v>1</v>
      </c>
      <c r="L32" s="5">
        <f>IF(Tableau1[[#This Row],[STATUT]]="INCLUS",0,Tableau1[[#This Row],[PRIX VENTE HTVA]])</f>
        <v>0</v>
      </c>
    </row>
    <row r="33" spans="1:12" ht="15" customHeight="1" x14ac:dyDescent="0.2">
      <c r="A33" s="2" t="s">
        <v>1</v>
      </c>
      <c r="B33" s="2" t="s">
        <v>25</v>
      </c>
      <c r="C33" s="2" t="s">
        <v>17</v>
      </c>
      <c r="D33" s="2" t="s">
        <v>66</v>
      </c>
      <c r="E33" s="2"/>
      <c r="F33" s="2" t="s">
        <v>103</v>
      </c>
      <c r="G33" s="2" t="s">
        <v>101</v>
      </c>
      <c r="H33" s="6" t="s">
        <v>24</v>
      </c>
      <c r="I33" s="3">
        <v>1112</v>
      </c>
      <c r="J33" s="3">
        <v>0</v>
      </c>
      <c r="K33" s="7">
        <f>IF(Tableau1[[#This Row],[PRIX PG  HTVA]]=0,0,Tableau1[[#This Row],[PRIX VENTE HTVA]]/Tableau1[[#This Row],[PRIX PG  HTVA]])</f>
        <v>0</v>
      </c>
      <c r="L33" s="5">
        <f>IF(Tableau1[[#This Row],[STATUT]]="INCLUS",0,Tableau1[[#This Row],[PRIX VENTE HTVA]])</f>
        <v>0</v>
      </c>
    </row>
    <row r="34" spans="1:12" ht="15" customHeight="1" x14ac:dyDescent="0.2">
      <c r="A34" s="2" t="s">
        <v>1</v>
      </c>
      <c r="B34" s="2" t="s">
        <v>25</v>
      </c>
      <c r="C34" s="2" t="s">
        <v>17</v>
      </c>
      <c r="D34" s="2" t="s">
        <v>66</v>
      </c>
      <c r="E34" s="2"/>
      <c r="F34" s="2" t="s">
        <v>100</v>
      </c>
      <c r="H34" s="6" t="s">
        <v>24</v>
      </c>
      <c r="I34" s="3">
        <f>1133+83-425</f>
        <v>791</v>
      </c>
      <c r="J34" s="3">
        <f>Tableau1[[#This Row],[PRIX PG  HTVA]]*1.2</f>
        <v>949.19999999999993</v>
      </c>
      <c r="K34" s="7">
        <f>IF(Tableau1[[#This Row],[PRIX PG  HTVA]]=0,0,Tableau1[[#This Row],[PRIX VENTE HTVA]]/Tableau1[[#This Row],[PRIX PG  HTVA]])</f>
        <v>1.2</v>
      </c>
      <c r="L34" s="5">
        <f>IF(Tableau1[[#This Row],[STATUT]]="INCLUS",0,Tableau1[[#This Row],[PRIX VENTE HTVA]])</f>
        <v>949.19999999999993</v>
      </c>
    </row>
    <row r="35" spans="1:12" ht="15" customHeight="1" x14ac:dyDescent="0.2">
      <c r="A35" s="2" t="s">
        <v>1</v>
      </c>
      <c r="B35" s="2" t="s">
        <v>25</v>
      </c>
      <c r="C35" s="2" t="s">
        <v>17</v>
      </c>
      <c r="D35" s="2" t="s">
        <v>66</v>
      </c>
      <c r="E35" s="2" t="s">
        <v>108</v>
      </c>
      <c r="F35" s="2" t="s">
        <v>104</v>
      </c>
      <c r="G35" s="2" t="s">
        <v>105</v>
      </c>
      <c r="H35" s="6" t="s">
        <v>23</v>
      </c>
      <c r="I35" s="3"/>
      <c r="J35" s="3">
        <v>310</v>
      </c>
      <c r="K35" s="7">
        <f>IF(Tableau1[[#This Row],[PRIX PG  HTVA]]=0,0,Tableau1[[#This Row],[PRIX VENTE HTVA]]/Tableau1[[#This Row],[PRIX PG  HTVA]])</f>
        <v>0</v>
      </c>
      <c r="L35" s="5">
        <f>IF(Tableau1[[#This Row],[STATUT]]="INCLUS",0,Tableau1[[#This Row],[PRIX VENTE HTVA]])</f>
        <v>0</v>
      </c>
    </row>
    <row r="36" spans="1:12" ht="15" customHeight="1" x14ac:dyDescent="0.2">
      <c r="A36" s="2" t="s">
        <v>1</v>
      </c>
      <c r="B36" s="2" t="s">
        <v>25</v>
      </c>
      <c r="C36" s="2" t="s">
        <v>17</v>
      </c>
      <c r="D36" s="2" t="s">
        <v>66</v>
      </c>
      <c r="E36" s="2" t="s">
        <v>109</v>
      </c>
      <c r="F36" s="2" t="s">
        <v>106</v>
      </c>
      <c r="G36" s="2" t="s">
        <v>107</v>
      </c>
      <c r="H36" s="6" t="s">
        <v>24</v>
      </c>
      <c r="I36" s="3"/>
      <c r="J36" s="3">
        <f>(580-J35)*1.2</f>
        <v>324</v>
      </c>
      <c r="K36" s="7">
        <f>IF(Tableau1[[#This Row],[PRIX PG  HTVA]]=0,0,Tableau1[[#This Row],[PRIX VENTE HTVA]]/Tableau1[[#This Row],[PRIX PG  HTVA]])</f>
        <v>0</v>
      </c>
      <c r="L36" s="5">
        <f>IF(Tableau1[[#This Row],[STATUT]]="INCLUS",0,Tableau1[[#This Row],[PRIX VENTE HTVA]])</f>
        <v>324</v>
      </c>
    </row>
    <row r="37" spans="1:12" ht="15" customHeight="1" x14ac:dyDescent="0.2">
      <c r="A37" s="2" t="s">
        <v>1</v>
      </c>
      <c r="B37" s="2" t="s">
        <v>25</v>
      </c>
      <c r="C37" s="2" t="s">
        <v>111</v>
      </c>
      <c r="D37" s="2" t="s">
        <v>31</v>
      </c>
      <c r="E37" s="2" t="s">
        <v>112</v>
      </c>
      <c r="F37" s="2" t="s">
        <v>116</v>
      </c>
      <c r="G37" s="2" t="s">
        <v>115</v>
      </c>
      <c r="H37" s="6" t="s">
        <v>23</v>
      </c>
      <c r="I37" s="3"/>
      <c r="J37" s="3">
        <v>479</v>
      </c>
      <c r="K37" s="7">
        <f>IF(Tableau1[[#This Row],[PRIX PG  HTVA]]=0,0,Tableau1[[#This Row],[PRIX VENTE HTVA]]/Tableau1[[#This Row],[PRIX PG  HTVA]])</f>
        <v>0</v>
      </c>
      <c r="L37" s="5">
        <f>IF(Tableau1[[#This Row],[STATUT]]="INCLUS",0,Tableau1[[#This Row],[PRIX VENTE HTVA]])</f>
        <v>0</v>
      </c>
    </row>
    <row r="38" spans="1:12" ht="15" customHeight="1" x14ac:dyDescent="0.2">
      <c r="A38" s="2" t="s">
        <v>1</v>
      </c>
      <c r="B38" s="2" t="s">
        <v>43</v>
      </c>
      <c r="C38" s="2" t="s">
        <v>111</v>
      </c>
      <c r="D38" s="2" t="s">
        <v>31</v>
      </c>
      <c r="E38" s="2" t="s">
        <v>113</v>
      </c>
      <c r="F38" s="2" t="s">
        <v>114</v>
      </c>
      <c r="G38" s="2" t="s">
        <v>118</v>
      </c>
      <c r="H38" s="6" t="s">
        <v>24</v>
      </c>
      <c r="I38" s="3"/>
      <c r="J38" s="3">
        <f>868-479</f>
        <v>389</v>
      </c>
      <c r="K38" s="7">
        <f>IF(Tableau1[[#This Row],[PRIX PG  HTVA]]=0,0,Tableau1[[#This Row],[PRIX VENTE HTVA]]/Tableau1[[#This Row],[PRIX PG  HTVA]])</f>
        <v>0</v>
      </c>
      <c r="L38" s="5">
        <f>IF(Tableau1[[#This Row],[STATUT]]="INCLUS",0,Tableau1[[#This Row],[PRIX VENTE HTVA]])</f>
        <v>389</v>
      </c>
    </row>
    <row r="39" spans="1:12" ht="15" customHeight="1" x14ac:dyDescent="0.2">
      <c r="A39" s="2" t="s">
        <v>1</v>
      </c>
      <c r="B39" s="2" t="s">
        <v>43</v>
      </c>
      <c r="C39" s="2" t="s">
        <v>111</v>
      </c>
      <c r="D39" s="2" t="s">
        <v>31</v>
      </c>
      <c r="E39" s="2" t="s">
        <v>120</v>
      </c>
      <c r="F39" s="2" t="s">
        <v>117</v>
      </c>
      <c r="G39" s="2" t="s">
        <v>119</v>
      </c>
      <c r="H39" s="6" t="s">
        <v>24</v>
      </c>
      <c r="I39" s="3"/>
      <c r="J39" s="3">
        <f>255+82+216</f>
        <v>553</v>
      </c>
      <c r="K39" s="7">
        <f>IF(Tableau1[[#This Row],[PRIX PG  HTVA]]=0,0,Tableau1[[#This Row],[PRIX VENTE HTVA]]/Tableau1[[#This Row],[PRIX PG  HTVA]])</f>
        <v>0</v>
      </c>
      <c r="L39" s="5">
        <f>IF(Tableau1[[#This Row],[STATUT]]="INCLUS",0,Tableau1[[#This Row],[PRIX VENTE HTVA]])</f>
        <v>553</v>
      </c>
    </row>
  </sheetData>
  <phoneticPr fontId="4" type="noConversion"/>
  <pageMargins left="0.7" right="0.7" top="0.75" bottom="0.75" header="0.3" footer="0.3"/>
  <pageSetup paperSize="9" orientation="portrait" r:id="rId1"/>
  <ignoredErrors>
    <ignoredError sqref="J8:J10 J12" calculatedColumn="1"/>
  </ignoredErrors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E290C99-2312-43C5-97A7-A4807EEA7358}">
          <x14:formula1>
            <xm:f>BDD!$A$2:$A$4</xm:f>
          </x14:formula1>
          <xm:sqref>A3:A39</xm:sqref>
        </x14:dataValidation>
        <x14:dataValidation type="list" allowBlank="1" showInputMessage="1" showErrorMessage="1" xr:uid="{117CDCF3-6D60-4E4A-9F5D-43E90B8E4498}">
          <x14:formula1>
            <xm:f>BDD!$E$2:$E$3</xm:f>
          </x14:formula1>
          <xm:sqref>H3:H39</xm:sqref>
        </x14:dataValidation>
        <x14:dataValidation type="list" allowBlank="1" showInputMessage="1" showErrorMessage="1" xr:uid="{0B7D02E8-7EAB-422B-B397-8812178B9020}">
          <x14:formula1>
            <xm:f>BDD!$B$2:$B$5</xm:f>
          </x14:formula1>
          <xm:sqref>B3:B39</xm:sqref>
        </x14:dataValidation>
        <x14:dataValidation type="list" allowBlank="1" showInputMessage="1" showErrorMessage="1" xr:uid="{6309C220-874D-4059-AC85-57CF23A9A8CA}">
          <x14:formula1>
            <xm:f>BDD!$D$2:$D$13</xm:f>
          </x14:formula1>
          <xm:sqref>D3:D39</xm:sqref>
        </x14:dataValidation>
        <x14:dataValidation type="list" allowBlank="1" showInputMessage="1" showErrorMessage="1" xr:uid="{17A1707F-288A-4867-8A35-D7C0AE2309A0}">
          <x14:formula1>
            <xm:f>BDD!$C$2:$C$16</xm:f>
          </x14:formula1>
          <xm:sqref>C3:C39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1922C-7757-4209-97C4-2D327F8F1CE3}">
  <sheetPr codeName="Feuil3"/>
  <dimension ref="A1:L264"/>
  <sheetViews>
    <sheetView zoomScale="115" zoomScaleNormal="115" workbookViewId="0">
      <selection activeCell="F10" sqref="F10"/>
    </sheetView>
  </sheetViews>
  <sheetFormatPr baseColWidth="10" defaultRowHeight="17.25" customHeight="1" x14ac:dyDescent="0.2"/>
  <cols>
    <col min="1" max="1" width="9.28515625" style="2" bestFit="1" customWidth="1"/>
    <col min="2" max="2" width="13" style="2" bestFit="1" customWidth="1"/>
    <col min="3" max="3" width="15.7109375" style="2" hidden="1" customWidth="1"/>
    <col min="4" max="4" width="12.140625" style="2" hidden="1" customWidth="1"/>
    <col min="5" max="5" width="6" style="2" hidden="1" customWidth="1"/>
    <col min="6" max="6" width="28.5703125" style="2" bestFit="1" customWidth="1"/>
    <col min="7" max="7" width="63.140625" style="2" customWidth="1"/>
    <col min="8" max="8" width="11.28515625" style="2" bestFit="1" customWidth="1"/>
    <col min="9" max="9" width="17.28515625" style="2" bestFit="1" customWidth="1"/>
    <col min="10" max="10" width="11.140625" style="2" bestFit="1" customWidth="1"/>
    <col min="11" max="11" width="12.140625" style="2" bestFit="1" customWidth="1"/>
    <col min="12" max="12" width="4.7109375" style="2" bestFit="1" customWidth="1"/>
    <col min="13" max="16384" width="11.42578125" style="2"/>
  </cols>
  <sheetData>
    <row r="1" spans="1:11" s="22" customFormat="1" ht="73.5" customHeight="1" x14ac:dyDescent="0.2">
      <c r="A1" s="21" t="s">
        <v>90</v>
      </c>
    </row>
    <row r="2" spans="1:11" ht="17.25" customHeight="1" x14ac:dyDescent="0.2">
      <c r="G2" s="12"/>
    </row>
    <row r="3" spans="1:11" ht="17.25" customHeight="1" x14ac:dyDescent="0.2">
      <c r="A3" s="13" t="s">
        <v>96</v>
      </c>
      <c r="B3" s="23" t="s">
        <v>3</v>
      </c>
      <c r="F3" s="24" t="str">
        <f>B3&amp;" "&amp;B4</f>
        <v>ROBINSON A5</v>
      </c>
      <c r="G3" s="12"/>
    </row>
    <row r="4" spans="1:11" ht="17.25" customHeight="1" x14ac:dyDescent="0.2">
      <c r="A4" s="13" t="s">
        <v>98</v>
      </c>
      <c r="B4" s="23" t="s">
        <v>121</v>
      </c>
      <c r="F4" s="12"/>
      <c r="G4" s="12"/>
    </row>
    <row r="5" spans="1:11" ht="17.25" customHeight="1" x14ac:dyDescent="0.2">
      <c r="A5" s="13" t="s">
        <v>97</v>
      </c>
      <c r="B5" s="23" t="s">
        <v>5</v>
      </c>
      <c r="F5" s="12"/>
      <c r="G5" s="12"/>
    </row>
    <row r="6" spans="1:11" ht="17.25" customHeight="1" x14ac:dyDescent="0.2">
      <c r="A6" s="13" t="s">
        <v>89</v>
      </c>
      <c r="F6" s="12"/>
      <c r="G6" s="12"/>
    </row>
    <row r="7" spans="1:11" ht="17.25" customHeight="1" x14ac:dyDescent="0.2">
      <c r="F7" s="12"/>
      <c r="G7" s="12"/>
    </row>
    <row r="8" spans="1:11" ht="17.25" customHeight="1" x14ac:dyDescent="0.2">
      <c r="A8" s="15" t="s">
        <v>95</v>
      </c>
      <c r="B8" s="25">
        <v>45008</v>
      </c>
      <c r="G8" s="12"/>
    </row>
    <row r="9" spans="1:11" ht="17.25" customHeight="1" x14ac:dyDescent="0.2">
      <c r="A9" s="16"/>
      <c r="F9" s="12"/>
      <c r="G9" s="12"/>
    </row>
    <row r="10" spans="1:11" ht="17.25" customHeight="1" x14ac:dyDescent="0.2">
      <c r="A10" s="14" t="s">
        <v>91</v>
      </c>
      <c r="F10" s="12"/>
      <c r="G10" s="12"/>
    </row>
    <row r="11" spans="1:11" ht="17.25" customHeight="1" x14ac:dyDescent="0.2">
      <c r="A11" s="14" t="s">
        <v>92</v>
      </c>
      <c r="F11" s="12"/>
      <c r="G11" s="12"/>
    </row>
    <row r="12" spans="1:11" ht="17.25" customHeight="1" x14ac:dyDescent="0.2">
      <c r="A12" s="15" t="s">
        <v>93</v>
      </c>
      <c r="F12" s="12"/>
      <c r="G12" s="12"/>
    </row>
    <row r="13" spans="1:11" ht="17.25" customHeight="1" x14ac:dyDescent="0.2">
      <c r="A13" s="17" t="s">
        <v>94</v>
      </c>
      <c r="F13" s="20"/>
      <c r="G13" s="12"/>
    </row>
    <row r="14" spans="1:11" ht="17.25" customHeight="1" x14ac:dyDescent="0.2">
      <c r="B14" s="12"/>
      <c r="F14" s="12"/>
      <c r="G14" s="12"/>
    </row>
    <row r="15" spans="1:11" ht="17.25" customHeight="1" x14ac:dyDescent="0.2">
      <c r="A15" s="18" t="s">
        <v>90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</row>
    <row r="17" spans="1:12" ht="17.25" customHeight="1" x14ac:dyDescent="0.2">
      <c r="A17" s="2" t="s">
        <v>0</v>
      </c>
      <c r="B17" s="2" t="s">
        <v>4</v>
      </c>
      <c r="C17" s="2" t="s">
        <v>7</v>
      </c>
      <c r="D17" s="2" t="s">
        <v>27</v>
      </c>
      <c r="E17" s="2" t="s">
        <v>55</v>
      </c>
      <c r="F17" s="2" t="s">
        <v>26</v>
      </c>
      <c r="G17" s="2" t="s">
        <v>36</v>
      </c>
      <c r="H17" s="6" t="s">
        <v>22</v>
      </c>
      <c r="I17" s="9" t="s">
        <v>63</v>
      </c>
      <c r="J17" s="2" t="s">
        <v>86</v>
      </c>
      <c r="K17" s="2" t="s">
        <v>87</v>
      </c>
      <c r="L17" s="4"/>
    </row>
    <row r="18" spans="1:12" ht="17.25" customHeight="1" x14ac:dyDescent="0.2">
      <c r="A18" s="2" t="s">
        <v>2</v>
      </c>
      <c r="B18" s="2" t="s">
        <v>6</v>
      </c>
      <c r="C18" s="2" t="s">
        <v>8</v>
      </c>
      <c r="D18" s="2" t="s">
        <v>79</v>
      </c>
      <c r="F18" s="2" t="s">
        <v>80</v>
      </c>
      <c r="G18" s="2" t="s">
        <v>81</v>
      </c>
      <c r="H18" s="2" t="s">
        <v>24</v>
      </c>
      <c r="I18" s="9">
        <v>806</v>
      </c>
      <c r="J18" s="10">
        <f>IF(Tableau3[[#This Row],[STATUT]]="INCLUS",1,0)</f>
        <v>0</v>
      </c>
      <c r="K18" s="11">
        <f>Tableau3[[#This Row],[QUANTITÉ]]*Tableau3[[#This Row],[PRIX PUBLIC HTVA]]</f>
        <v>0</v>
      </c>
      <c r="L18" s="9"/>
    </row>
    <row r="19" spans="1:12" ht="17.25" customHeight="1" x14ac:dyDescent="0.2">
      <c r="A19" s="2" t="s">
        <v>2</v>
      </c>
      <c r="B19" s="2" t="s">
        <v>6</v>
      </c>
      <c r="C19" s="2" t="s">
        <v>8</v>
      </c>
      <c r="D19" s="2" t="s">
        <v>79</v>
      </c>
      <c r="F19" s="2" t="s">
        <v>82</v>
      </c>
      <c r="G19" s="2" t="s">
        <v>83</v>
      </c>
      <c r="H19" s="2" t="s">
        <v>24</v>
      </c>
      <c r="I19" s="9">
        <v>682</v>
      </c>
      <c r="J19" s="10">
        <f>IF(Tableau3[[#This Row],[STATUT]]="INCLUS",1,0)</f>
        <v>0</v>
      </c>
      <c r="K19" s="11">
        <f>Tableau3[[#This Row],[QUANTITÉ]]*Tableau3[[#This Row],[PRIX PUBLIC HTVA]]</f>
        <v>0</v>
      </c>
      <c r="L19" s="9"/>
    </row>
    <row r="20" spans="1:12" ht="17.25" customHeight="1" x14ac:dyDescent="0.2">
      <c r="A20" s="2" t="s">
        <v>2</v>
      </c>
      <c r="B20" s="2" t="s">
        <v>6</v>
      </c>
      <c r="C20" s="2" t="s">
        <v>8</v>
      </c>
      <c r="D20" s="2" t="s">
        <v>79</v>
      </c>
      <c r="F20" s="2" t="s">
        <v>84</v>
      </c>
      <c r="H20" s="2" t="s">
        <v>24</v>
      </c>
      <c r="I20" s="9">
        <v>797.97</v>
      </c>
      <c r="J20" s="10">
        <f>IF(Tableau3[[#This Row],[STATUT]]="INCLUS",1,0)</f>
        <v>0</v>
      </c>
      <c r="K20" s="11">
        <f>Tableau3[[#This Row],[QUANTITÉ]]*Tableau3[[#This Row],[PRIX PUBLIC HTVA]]</f>
        <v>0</v>
      </c>
      <c r="L20" s="9"/>
    </row>
    <row r="21" spans="1:12" ht="17.25" customHeight="1" x14ac:dyDescent="0.2">
      <c r="A21" s="2" t="s">
        <v>2</v>
      </c>
      <c r="B21" s="2" t="s">
        <v>6</v>
      </c>
      <c r="C21" s="2" t="s">
        <v>8</v>
      </c>
      <c r="D21" s="2" t="s">
        <v>79</v>
      </c>
      <c r="F21" s="2" t="s">
        <v>85</v>
      </c>
      <c r="H21" s="2" t="s">
        <v>24</v>
      </c>
      <c r="I21" s="9">
        <v>300</v>
      </c>
      <c r="J21" s="10">
        <f>IF(Tableau3[[#This Row],[STATUT]]="INCLUS",1,0)</f>
        <v>0</v>
      </c>
      <c r="K21" s="11">
        <f>Tableau3[[#This Row],[QUANTITÉ]]*Tableau3[[#This Row],[PRIX PUBLIC HTVA]]</f>
        <v>0</v>
      </c>
      <c r="L21" s="9"/>
    </row>
    <row r="22" spans="1:12" ht="17.25" customHeight="1" x14ac:dyDescent="0.2">
      <c r="A22" s="2" t="s">
        <v>1</v>
      </c>
      <c r="B22" s="2" t="s">
        <v>5</v>
      </c>
      <c r="C22" s="2" t="s">
        <v>12</v>
      </c>
      <c r="D22" s="2" t="s">
        <v>28</v>
      </c>
      <c r="F22" s="2" t="s">
        <v>45</v>
      </c>
      <c r="G22" s="2" t="s">
        <v>37</v>
      </c>
      <c r="H22" s="2" t="s">
        <v>23</v>
      </c>
      <c r="I22" s="9">
        <v>0</v>
      </c>
      <c r="J22" s="10">
        <f>IF(Tableau3[[#This Row],[STATUT]]="INCLUS",1,0)</f>
        <v>1</v>
      </c>
      <c r="K22" s="11">
        <f>Tableau3[[#This Row],[QUANTITÉ]]*Tableau3[[#This Row],[PRIX PUBLIC HTVA]]</f>
        <v>0</v>
      </c>
      <c r="L22" s="9"/>
    </row>
    <row r="23" spans="1:12" ht="17.25" customHeight="1" x14ac:dyDescent="0.2">
      <c r="A23" s="2" t="s">
        <v>1</v>
      </c>
      <c r="B23" s="2" t="s">
        <v>5</v>
      </c>
      <c r="C23" s="2" t="s">
        <v>12</v>
      </c>
      <c r="D23" s="2" t="s">
        <v>28</v>
      </c>
      <c r="F23" s="2" t="s">
        <v>39</v>
      </c>
      <c r="G23" s="2" t="s">
        <v>40</v>
      </c>
      <c r="H23" s="2" t="s">
        <v>24</v>
      </c>
      <c r="I23" s="9">
        <v>900</v>
      </c>
      <c r="J23" s="10">
        <f>IF(Tableau3[[#This Row],[STATUT]]="INCLUS",1,0)</f>
        <v>0</v>
      </c>
      <c r="K23" s="11">
        <f>Tableau3[[#This Row],[QUANTITÉ]]*Tableau3[[#This Row],[PRIX PUBLIC HTVA]]</f>
        <v>0</v>
      </c>
      <c r="L23" s="9"/>
    </row>
    <row r="24" spans="1:12" ht="17.25" customHeight="1" x14ac:dyDescent="0.2">
      <c r="A24" s="2" t="s">
        <v>1</v>
      </c>
      <c r="B24" s="2" t="s">
        <v>5</v>
      </c>
      <c r="C24" s="2" t="s">
        <v>12</v>
      </c>
      <c r="D24" s="2" t="s">
        <v>28</v>
      </c>
      <c r="F24" s="2" t="s">
        <v>41</v>
      </c>
      <c r="H24" s="2" t="s">
        <v>24</v>
      </c>
      <c r="I24" s="9">
        <v>30</v>
      </c>
      <c r="J24" s="10">
        <f>IF(Tableau3[[#This Row],[STATUT]]="INCLUS",1,0)</f>
        <v>0</v>
      </c>
      <c r="K24" s="11">
        <f>Tableau3[[#This Row],[QUANTITÉ]]*Tableau3[[#This Row],[PRIX PUBLIC HTVA]]</f>
        <v>0</v>
      </c>
      <c r="L24" s="9"/>
    </row>
    <row r="25" spans="1:12" ht="17.25" customHeight="1" x14ac:dyDescent="0.2">
      <c r="A25" s="2" t="s">
        <v>1</v>
      </c>
      <c r="B25" s="2" t="s">
        <v>5</v>
      </c>
      <c r="C25" s="2" t="s">
        <v>12</v>
      </c>
      <c r="D25" s="2" t="s">
        <v>28</v>
      </c>
      <c r="F25" s="2" t="s">
        <v>42</v>
      </c>
      <c r="H25" s="2" t="s">
        <v>24</v>
      </c>
      <c r="I25" s="9">
        <v>30</v>
      </c>
      <c r="J25" s="10">
        <f>IF(Tableau3[[#This Row],[STATUT]]="INCLUS",1,0)</f>
        <v>0</v>
      </c>
      <c r="K25" s="11">
        <f>Tableau3[[#This Row],[QUANTITÉ]]*Tableau3[[#This Row],[PRIX PUBLIC HTVA]]</f>
        <v>0</v>
      </c>
      <c r="L25" s="9"/>
    </row>
    <row r="26" spans="1:12" ht="17.25" customHeight="1" x14ac:dyDescent="0.2">
      <c r="A26" s="2" t="s">
        <v>1</v>
      </c>
      <c r="B26" s="2" t="s">
        <v>43</v>
      </c>
      <c r="C26" s="2" t="s">
        <v>12</v>
      </c>
      <c r="D26" s="2" t="s">
        <v>28</v>
      </c>
      <c r="F26" s="2" t="s">
        <v>44</v>
      </c>
      <c r="G26" s="2" t="s">
        <v>46</v>
      </c>
      <c r="H26" s="2" t="s">
        <v>23</v>
      </c>
      <c r="I26" s="9">
        <v>0</v>
      </c>
      <c r="J26" s="10">
        <f>IF(Tableau3[[#This Row],[STATUT]]="INCLUS",1,0)</f>
        <v>1</v>
      </c>
      <c r="K26" s="11">
        <f>Tableau3[[#This Row],[QUANTITÉ]]*Tableau3[[#This Row],[PRIX PUBLIC HTVA]]</f>
        <v>0</v>
      </c>
      <c r="L26" s="9"/>
    </row>
    <row r="27" spans="1:12" ht="17.25" customHeight="1" x14ac:dyDescent="0.2">
      <c r="A27" s="2" t="s">
        <v>1</v>
      </c>
      <c r="B27" s="2" t="s">
        <v>43</v>
      </c>
      <c r="C27" s="2" t="s">
        <v>12</v>
      </c>
      <c r="D27" s="2" t="s">
        <v>28</v>
      </c>
      <c r="F27" s="2" t="s">
        <v>47</v>
      </c>
      <c r="G27" s="2" t="s">
        <v>48</v>
      </c>
      <c r="H27" s="2" t="s">
        <v>24</v>
      </c>
      <c r="I27" s="9">
        <v>600</v>
      </c>
      <c r="J27" s="10">
        <f>IF(Tableau3[[#This Row],[STATUT]]="INCLUS",1,0)</f>
        <v>0</v>
      </c>
      <c r="K27" s="11">
        <f>Tableau3[[#This Row],[QUANTITÉ]]*Tableau3[[#This Row],[PRIX PUBLIC HTVA]]</f>
        <v>0</v>
      </c>
      <c r="L27" s="9"/>
    </row>
    <row r="28" spans="1:12" ht="17.25" customHeight="1" x14ac:dyDescent="0.2">
      <c r="A28" s="2" t="s">
        <v>1</v>
      </c>
      <c r="B28" s="2" t="s">
        <v>43</v>
      </c>
      <c r="C28" s="2" t="s">
        <v>12</v>
      </c>
      <c r="D28" s="2" t="s">
        <v>28</v>
      </c>
      <c r="F28" s="2" t="s">
        <v>42</v>
      </c>
      <c r="H28" s="2" t="s">
        <v>24</v>
      </c>
      <c r="I28" s="9">
        <v>30</v>
      </c>
      <c r="J28" s="10">
        <f>IF(Tableau3[[#This Row],[STATUT]]="INCLUS",1,0)</f>
        <v>0</v>
      </c>
      <c r="K28" s="11">
        <f>Tableau3[[#This Row],[QUANTITÉ]]*Tableau3[[#This Row],[PRIX PUBLIC HTVA]]</f>
        <v>0</v>
      </c>
      <c r="L28" s="9"/>
    </row>
    <row r="29" spans="1:12" ht="17.25" customHeight="1" x14ac:dyDescent="0.2">
      <c r="A29" s="2" t="s">
        <v>1</v>
      </c>
      <c r="B29" s="2" t="s">
        <v>5</v>
      </c>
      <c r="C29" s="2" t="s">
        <v>12</v>
      </c>
      <c r="D29" s="2" t="s">
        <v>28</v>
      </c>
      <c r="F29" s="2" t="s">
        <v>49</v>
      </c>
      <c r="G29" s="2" t="s">
        <v>50</v>
      </c>
      <c r="H29" s="2" t="s">
        <v>23</v>
      </c>
      <c r="I29" s="9">
        <v>0</v>
      </c>
      <c r="J29" s="10">
        <f>IF(Tableau3[[#This Row],[STATUT]]="INCLUS",1,0)</f>
        <v>1</v>
      </c>
      <c r="K29" s="11">
        <f>Tableau3[[#This Row],[QUANTITÉ]]*Tableau3[[#This Row],[PRIX PUBLIC HTVA]]</f>
        <v>0</v>
      </c>
      <c r="L29" s="9"/>
    </row>
    <row r="30" spans="1:12" ht="17.25" customHeight="1" x14ac:dyDescent="0.2">
      <c r="A30" s="2" t="s">
        <v>1</v>
      </c>
      <c r="B30" s="2" t="s">
        <v>5</v>
      </c>
      <c r="C30" s="2" t="s">
        <v>12</v>
      </c>
      <c r="D30" s="2" t="s">
        <v>28</v>
      </c>
      <c r="F30" s="2" t="s">
        <v>51</v>
      </c>
      <c r="G30" s="2" t="s">
        <v>53</v>
      </c>
      <c r="H30" s="2" t="s">
        <v>24</v>
      </c>
      <c r="I30" s="9">
        <v>330</v>
      </c>
      <c r="J30" s="10">
        <f>IF(Tableau3[[#This Row],[STATUT]]="INCLUS",1,0)</f>
        <v>0</v>
      </c>
      <c r="K30" s="11">
        <f>Tableau3[[#This Row],[QUANTITÉ]]*Tableau3[[#This Row],[PRIX PUBLIC HTVA]]</f>
        <v>0</v>
      </c>
      <c r="L30" s="9"/>
    </row>
    <row r="31" spans="1:12" ht="17.25" customHeight="1" x14ac:dyDescent="0.2">
      <c r="A31" s="2" t="s">
        <v>1</v>
      </c>
      <c r="B31" s="2" t="s">
        <v>5</v>
      </c>
      <c r="C31" s="2" t="s">
        <v>12</v>
      </c>
      <c r="D31" s="2" t="s">
        <v>28</v>
      </c>
      <c r="F31" s="2" t="s">
        <v>52</v>
      </c>
      <c r="G31" s="2" t="s">
        <v>54</v>
      </c>
      <c r="H31" s="2" t="s">
        <v>24</v>
      </c>
      <c r="I31" s="9">
        <v>25</v>
      </c>
      <c r="J31" s="10">
        <f>IF(Tableau3[[#This Row],[STATUT]]="INCLUS",1,0)</f>
        <v>0</v>
      </c>
      <c r="K31" s="11">
        <f>Tableau3[[#This Row],[QUANTITÉ]]*Tableau3[[#This Row],[PRIX PUBLIC HTVA]]</f>
        <v>0</v>
      </c>
      <c r="L31" s="9"/>
    </row>
    <row r="32" spans="1:12" ht="17.25" customHeight="1" x14ac:dyDescent="0.2">
      <c r="A32" s="2" t="s">
        <v>1</v>
      </c>
      <c r="B32" s="2" t="s">
        <v>5</v>
      </c>
      <c r="C32" s="2" t="s">
        <v>12</v>
      </c>
      <c r="D32" s="2" t="s">
        <v>28</v>
      </c>
      <c r="F32" s="2" t="s">
        <v>42</v>
      </c>
      <c r="H32" s="2" t="s">
        <v>24</v>
      </c>
      <c r="I32" s="9">
        <v>30</v>
      </c>
      <c r="J32" s="10">
        <f>IF(Tableau3[[#This Row],[STATUT]]="INCLUS",1,0)</f>
        <v>0</v>
      </c>
      <c r="K32" s="11">
        <f>Tableau3[[#This Row],[QUANTITÉ]]*Tableau3[[#This Row],[PRIX PUBLIC HTVA]]</f>
        <v>0</v>
      </c>
      <c r="L32" s="9"/>
    </row>
    <row r="33" spans="1:12" ht="17.25" customHeight="1" x14ac:dyDescent="0.2">
      <c r="A33" s="2" t="s">
        <v>1</v>
      </c>
      <c r="B33" s="2" t="s">
        <v>5</v>
      </c>
      <c r="C33" s="2" t="s">
        <v>12</v>
      </c>
      <c r="D33" s="2" t="s">
        <v>28</v>
      </c>
      <c r="F33" s="2" t="s">
        <v>56</v>
      </c>
      <c r="G33" s="2" t="s">
        <v>57</v>
      </c>
      <c r="H33" s="2" t="s">
        <v>23</v>
      </c>
      <c r="I33" s="9">
        <v>0</v>
      </c>
      <c r="J33" s="10">
        <f>IF(Tableau3[[#This Row],[STATUT]]="INCLUS",1,0)</f>
        <v>1</v>
      </c>
      <c r="K33" s="11">
        <f>Tableau3[[#This Row],[QUANTITÉ]]*Tableau3[[#This Row],[PRIX PUBLIC HTVA]]</f>
        <v>0</v>
      </c>
      <c r="L33" s="9"/>
    </row>
    <row r="34" spans="1:12" ht="17.25" customHeight="1" x14ac:dyDescent="0.2">
      <c r="A34" s="2" t="s">
        <v>1</v>
      </c>
      <c r="B34" s="2" t="s">
        <v>5</v>
      </c>
      <c r="C34" s="2" t="s">
        <v>12</v>
      </c>
      <c r="D34" s="2" t="s">
        <v>28</v>
      </c>
      <c r="F34" s="2" t="s">
        <v>58</v>
      </c>
      <c r="H34" s="2" t="s">
        <v>24</v>
      </c>
      <c r="I34" s="9">
        <v>109</v>
      </c>
      <c r="J34" s="10">
        <f>IF(Tableau3[[#This Row],[STATUT]]="INCLUS",1,0)</f>
        <v>0</v>
      </c>
      <c r="K34" s="11">
        <f>Tableau3[[#This Row],[QUANTITÉ]]*Tableau3[[#This Row],[PRIX PUBLIC HTVA]]</f>
        <v>0</v>
      </c>
      <c r="L34" s="9"/>
    </row>
    <row r="35" spans="1:12" ht="17.25" customHeight="1" x14ac:dyDescent="0.2">
      <c r="A35" s="2" t="s">
        <v>1</v>
      </c>
      <c r="B35" s="2" t="s">
        <v>5</v>
      </c>
      <c r="C35" s="2" t="s">
        <v>12</v>
      </c>
      <c r="D35" s="2" t="s">
        <v>28</v>
      </c>
      <c r="F35" s="2" t="s">
        <v>59</v>
      </c>
      <c r="H35" s="2" t="s">
        <v>24</v>
      </c>
      <c r="I35" s="9">
        <v>32</v>
      </c>
      <c r="J35" s="10">
        <f>IF(Tableau3[[#This Row],[STATUT]]="INCLUS",1,0)</f>
        <v>0</v>
      </c>
      <c r="K35" s="11">
        <f>Tableau3[[#This Row],[QUANTITÉ]]*Tableau3[[#This Row],[PRIX PUBLIC HTVA]]</f>
        <v>0</v>
      </c>
      <c r="L35" s="9"/>
    </row>
    <row r="36" spans="1:12" ht="17.25" customHeight="1" x14ac:dyDescent="0.2">
      <c r="A36" s="2" t="s">
        <v>1</v>
      </c>
      <c r="B36" s="2" t="s">
        <v>5</v>
      </c>
      <c r="C36" s="2" t="s">
        <v>12</v>
      </c>
      <c r="D36" s="2" t="s">
        <v>28</v>
      </c>
      <c r="F36" s="2" t="s">
        <v>42</v>
      </c>
      <c r="H36" s="2" t="s">
        <v>24</v>
      </c>
      <c r="I36" s="9">
        <v>30</v>
      </c>
      <c r="J36" s="10">
        <f>IF(Tableau3[[#This Row],[STATUT]]="INCLUS",1,0)</f>
        <v>0</v>
      </c>
      <c r="K36" s="11">
        <f>Tableau3[[#This Row],[QUANTITÉ]]*Tableau3[[#This Row],[PRIX PUBLIC HTVA]]</f>
        <v>0</v>
      </c>
      <c r="L36" s="9"/>
    </row>
    <row r="37" spans="1:12" ht="17.25" customHeight="1" x14ac:dyDescent="0.2">
      <c r="A37" s="2" t="s">
        <v>3</v>
      </c>
      <c r="B37" s="2" t="s">
        <v>5</v>
      </c>
      <c r="C37" s="2" t="s">
        <v>12</v>
      </c>
      <c r="D37" s="2" t="s">
        <v>28</v>
      </c>
      <c r="F37" s="2" t="s">
        <v>60</v>
      </c>
      <c r="G37" s="2" t="s">
        <v>61</v>
      </c>
      <c r="H37" s="2" t="s">
        <v>24</v>
      </c>
      <c r="I37" s="9">
        <v>878</v>
      </c>
      <c r="J37" s="10">
        <f>IF(Tableau3[[#This Row],[STATUT]]="INCLUS",1,0)</f>
        <v>0</v>
      </c>
      <c r="K37" s="11">
        <f>Tableau3[[#This Row],[QUANTITÉ]]*Tableau3[[#This Row],[PRIX PUBLIC HTVA]]</f>
        <v>0</v>
      </c>
      <c r="L37" s="9"/>
    </row>
    <row r="38" spans="1:12" ht="17.25" customHeight="1" x14ac:dyDescent="0.2">
      <c r="A38" s="2" t="s">
        <v>1</v>
      </c>
      <c r="B38" s="2" t="s">
        <v>25</v>
      </c>
      <c r="C38" s="2" t="s">
        <v>12</v>
      </c>
      <c r="D38" s="2" t="s">
        <v>65</v>
      </c>
      <c r="F38" s="2" t="s">
        <v>67</v>
      </c>
      <c r="G38" s="2" t="s">
        <v>68</v>
      </c>
      <c r="H38" s="2" t="s">
        <v>24</v>
      </c>
      <c r="I38" s="9">
        <v>0</v>
      </c>
      <c r="J38" s="10">
        <f>IF(Tableau3[[#This Row],[STATUT]]="INCLUS",1,0)</f>
        <v>0</v>
      </c>
      <c r="K38" s="11">
        <f>Tableau3[[#This Row],[QUANTITÉ]]*Tableau3[[#This Row],[PRIX PUBLIC HTVA]]</f>
        <v>0</v>
      </c>
      <c r="L38" s="9"/>
    </row>
    <row r="39" spans="1:12" ht="17.25" customHeight="1" x14ac:dyDescent="0.2">
      <c r="A39" s="2" t="s">
        <v>1</v>
      </c>
      <c r="B39" s="2" t="s">
        <v>25</v>
      </c>
      <c r="C39" s="2" t="s">
        <v>12</v>
      </c>
      <c r="D39" s="2" t="s">
        <v>65</v>
      </c>
      <c r="F39" s="2" t="s">
        <v>69</v>
      </c>
      <c r="G39" s="2" t="s">
        <v>71</v>
      </c>
      <c r="H39" s="2" t="s">
        <v>24</v>
      </c>
      <c r="I39" s="9">
        <v>119</v>
      </c>
      <c r="J39" s="10">
        <f>IF(Tableau3[[#This Row],[STATUT]]="INCLUS",1,0)</f>
        <v>0</v>
      </c>
      <c r="K39" s="11">
        <f>Tableau3[[#This Row],[QUANTITÉ]]*Tableau3[[#This Row],[PRIX PUBLIC HTVA]]</f>
        <v>0</v>
      </c>
      <c r="L39" s="9"/>
    </row>
    <row r="40" spans="1:12" ht="17.25" customHeight="1" x14ac:dyDescent="0.2">
      <c r="A40" s="2" t="s">
        <v>1</v>
      </c>
      <c r="B40" s="2" t="s">
        <v>25</v>
      </c>
      <c r="C40" s="2" t="s">
        <v>12</v>
      </c>
      <c r="D40" s="2" t="s">
        <v>65</v>
      </c>
      <c r="F40" s="2" t="s">
        <v>69</v>
      </c>
      <c r="G40" s="2" t="s">
        <v>70</v>
      </c>
      <c r="H40" s="2" t="s">
        <v>24</v>
      </c>
      <c r="I40" s="9">
        <v>131</v>
      </c>
      <c r="J40" s="10">
        <f>IF(Tableau3[[#This Row],[STATUT]]="INCLUS",1,0)</f>
        <v>0</v>
      </c>
      <c r="K40" s="11">
        <f>Tableau3[[#This Row],[QUANTITÉ]]*Tableau3[[#This Row],[PRIX PUBLIC HTVA]]</f>
        <v>0</v>
      </c>
      <c r="L40" s="9"/>
    </row>
    <row r="41" spans="1:12" ht="17.25" customHeight="1" x14ac:dyDescent="0.2">
      <c r="A41" s="2" t="s">
        <v>1</v>
      </c>
      <c r="B41" s="2" t="s">
        <v>25</v>
      </c>
      <c r="C41" s="2" t="s">
        <v>12</v>
      </c>
      <c r="D41" s="2" t="s">
        <v>65</v>
      </c>
      <c r="F41" s="2" t="s">
        <v>72</v>
      </c>
      <c r="G41" s="2" t="s">
        <v>68</v>
      </c>
      <c r="H41" s="2" t="s">
        <v>24</v>
      </c>
      <c r="I41" s="9">
        <v>0</v>
      </c>
      <c r="J41" s="10">
        <f>IF(Tableau3[[#This Row],[STATUT]]="INCLUS",1,0)</f>
        <v>0</v>
      </c>
      <c r="K41" s="11">
        <f>Tableau3[[#This Row],[QUANTITÉ]]*Tableau3[[#This Row],[PRIX PUBLIC HTVA]]</f>
        <v>0</v>
      </c>
      <c r="L41" s="9"/>
    </row>
    <row r="42" spans="1:12" ht="17.25" customHeight="1" x14ac:dyDescent="0.2">
      <c r="A42" s="2" t="s">
        <v>1</v>
      </c>
      <c r="B42" s="2" t="s">
        <v>25</v>
      </c>
      <c r="C42" s="2" t="s">
        <v>12</v>
      </c>
      <c r="D42" s="2" t="s">
        <v>65</v>
      </c>
      <c r="F42" s="2" t="s">
        <v>73</v>
      </c>
      <c r="G42" s="2" t="s">
        <v>68</v>
      </c>
      <c r="H42" s="2" t="s">
        <v>24</v>
      </c>
      <c r="I42" s="9">
        <v>0</v>
      </c>
      <c r="J42" s="10">
        <f>IF(Tableau3[[#This Row],[STATUT]]="INCLUS",1,0)</f>
        <v>0</v>
      </c>
      <c r="K42" s="11">
        <f>Tableau3[[#This Row],[QUANTITÉ]]*Tableau3[[#This Row],[PRIX PUBLIC HTVA]]</f>
        <v>0</v>
      </c>
      <c r="L42" s="9"/>
    </row>
    <row r="43" spans="1:12" ht="17.25" customHeight="1" x14ac:dyDescent="0.2">
      <c r="A43" s="2" t="s">
        <v>1</v>
      </c>
      <c r="B43" s="2" t="s">
        <v>25</v>
      </c>
      <c r="C43" s="2" t="s">
        <v>12</v>
      </c>
      <c r="D43" s="2" t="s">
        <v>65</v>
      </c>
      <c r="F43" s="2" t="s">
        <v>74</v>
      </c>
      <c r="G43" s="2" t="s">
        <v>68</v>
      </c>
      <c r="H43" s="2" t="s">
        <v>24</v>
      </c>
      <c r="I43" s="9">
        <v>0</v>
      </c>
      <c r="J43" s="10">
        <f>IF(Tableau3[[#This Row],[STATUT]]="INCLUS",1,0)</f>
        <v>0</v>
      </c>
      <c r="K43" s="11">
        <f>Tableau3[[#This Row],[QUANTITÉ]]*Tableau3[[#This Row],[PRIX PUBLIC HTVA]]</f>
        <v>0</v>
      </c>
      <c r="L43" s="9"/>
    </row>
    <row r="44" spans="1:12" ht="17.25" customHeight="1" x14ac:dyDescent="0.2">
      <c r="A44" s="2" t="s">
        <v>1</v>
      </c>
      <c r="B44" s="2" t="s">
        <v>25</v>
      </c>
      <c r="C44" s="2" t="s">
        <v>12</v>
      </c>
      <c r="D44" s="2" t="s">
        <v>65</v>
      </c>
      <c r="F44" s="2" t="s">
        <v>75</v>
      </c>
      <c r="G44" s="2" t="s">
        <v>68</v>
      </c>
      <c r="H44" s="2" t="s">
        <v>24</v>
      </c>
      <c r="I44" s="9">
        <v>0</v>
      </c>
      <c r="J44" s="10">
        <f>IF(Tableau3[[#This Row],[STATUT]]="INCLUS",1,0)</f>
        <v>0</v>
      </c>
      <c r="K44" s="11">
        <f>Tableau3[[#This Row],[QUANTITÉ]]*Tableau3[[#This Row],[PRIX PUBLIC HTVA]]</f>
        <v>0</v>
      </c>
      <c r="L44" s="9"/>
    </row>
    <row r="45" spans="1:12" ht="17.25" customHeight="1" x14ac:dyDescent="0.2">
      <c r="A45" s="2" t="s">
        <v>1</v>
      </c>
      <c r="B45" s="2" t="s">
        <v>25</v>
      </c>
      <c r="C45" s="2" t="s">
        <v>12</v>
      </c>
      <c r="D45" s="2" t="s">
        <v>65</v>
      </c>
      <c r="F45" s="2" t="s">
        <v>76</v>
      </c>
      <c r="G45" s="2" t="s">
        <v>77</v>
      </c>
      <c r="H45" s="2" t="s">
        <v>24</v>
      </c>
      <c r="I45" s="9">
        <v>330</v>
      </c>
      <c r="J45" s="10">
        <f>IF(Tableau3[[#This Row],[STATUT]]="INCLUS",1,0)</f>
        <v>0</v>
      </c>
      <c r="K45" s="11">
        <f>Tableau3[[#This Row],[QUANTITÉ]]*Tableau3[[#This Row],[PRIX PUBLIC HTVA]]</f>
        <v>0</v>
      </c>
      <c r="L45" s="9"/>
    </row>
    <row r="46" spans="1:12" ht="17.25" customHeight="1" x14ac:dyDescent="0.2">
      <c r="A46" s="2" t="s">
        <v>1</v>
      </c>
      <c r="B46" s="2" t="s">
        <v>25</v>
      </c>
      <c r="C46" s="2" t="s">
        <v>12</v>
      </c>
      <c r="D46" s="2" t="s">
        <v>65</v>
      </c>
      <c r="F46" s="2" t="s">
        <v>76</v>
      </c>
      <c r="G46" s="2" t="s">
        <v>78</v>
      </c>
      <c r="H46" s="2" t="s">
        <v>24</v>
      </c>
      <c r="I46" s="9">
        <v>1250</v>
      </c>
      <c r="J46" s="10">
        <f>IF(Tableau3[[#This Row],[STATUT]]="INCLUS",1,0)</f>
        <v>0</v>
      </c>
      <c r="K46" s="11">
        <f>Tableau3[[#This Row],[QUANTITÉ]]*Tableau3[[#This Row],[PRIX PUBLIC HTVA]]</f>
        <v>0</v>
      </c>
      <c r="L46" s="9"/>
    </row>
    <row r="47" spans="1:12" ht="17.25" customHeight="1" x14ac:dyDescent="0.2">
      <c r="A47" s="2" t="s">
        <v>1</v>
      </c>
      <c r="B47" s="2" t="s">
        <v>25</v>
      </c>
      <c r="C47" s="2" t="s">
        <v>17</v>
      </c>
      <c r="D47" s="2" t="s">
        <v>66</v>
      </c>
      <c r="F47" s="2" t="s">
        <v>102</v>
      </c>
      <c r="G47" s="2" t="s">
        <v>101</v>
      </c>
      <c r="H47" s="2" t="s">
        <v>23</v>
      </c>
      <c r="I47" s="9">
        <v>0</v>
      </c>
      <c r="J47" s="10">
        <f>IF(Tableau3[[#This Row],[STATUT]]="INCLUS",1,0)</f>
        <v>1</v>
      </c>
      <c r="K47" s="11">
        <f>Tableau3[[#This Row],[QUANTITÉ]]*Tableau3[[#This Row],[PRIX PUBLIC HTVA]]</f>
        <v>0</v>
      </c>
    </row>
    <row r="48" spans="1:12" ht="17.25" customHeight="1" x14ac:dyDescent="0.2">
      <c r="A48" s="2" t="s">
        <v>1</v>
      </c>
      <c r="B48" s="2" t="s">
        <v>25</v>
      </c>
      <c r="C48" s="2" t="s">
        <v>17</v>
      </c>
      <c r="D48" s="2" t="s">
        <v>66</v>
      </c>
      <c r="F48" s="2" t="s">
        <v>103</v>
      </c>
      <c r="G48" s="2" t="s">
        <v>101</v>
      </c>
      <c r="H48" s="2" t="s">
        <v>24</v>
      </c>
      <c r="I48" s="9">
        <v>0</v>
      </c>
      <c r="J48" s="10">
        <f>IF(Tableau3[[#This Row],[STATUT]]="INCLUS",1,0)</f>
        <v>0</v>
      </c>
      <c r="K48" s="11">
        <f>Tableau3[[#This Row],[QUANTITÉ]]*Tableau3[[#This Row],[PRIX PUBLIC HTVA]]</f>
        <v>0</v>
      </c>
    </row>
    <row r="49" spans="1:11" ht="17.25" customHeight="1" x14ac:dyDescent="0.2">
      <c r="A49" s="2" t="s">
        <v>1</v>
      </c>
      <c r="B49" s="2" t="s">
        <v>25</v>
      </c>
      <c r="C49" s="2" t="s">
        <v>17</v>
      </c>
      <c r="D49" s="2" t="s">
        <v>66</v>
      </c>
      <c r="F49" s="2" t="s">
        <v>100</v>
      </c>
      <c r="H49" s="2" t="s">
        <v>24</v>
      </c>
      <c r="I49" s="9">
        <v>949.2</v>
      </c>
      <c r="J49" s="10">
        <f>IF(Tableau3[[#This Row],[STATUT]]="INCLUS",1,0)</f>
        <v>0</v>
      </c>
      <c r="K49" s="11">
        <f>Tableau3[[#This Row],[QUANTITÉ]]*Tableau3[[#This Row],[PRIX PUBLIC HTVA]]</f>
        <v>0</v>
      </c>
    </row>
    <row r="50" spans="1:11" ht="17.25" customHeight="1" x14ac:dyDescent="0.2">
      <c r="A50" s="2" t="s">
        <v>1</v>
      </c>
      <c r="B50" s="2" t="s">
        <v>25</v>
      </c>
      <c r="C50" s="2" t="s">
        <v>17</v>
      </c>
      <c r="D50" s="2" t="s">
        <v>66</v>
      </c>
      <c r="E50" s="2" t="s">
        <v>108</v>
      </c>
      <c r="F50" s="2" t="s">
        <v>104</v>
      </c>
      <c r="G50" s="2" t="s">
        <v>105</v>
      </c>
      <c r="H50" s="2" t="s">
        <v>23</v>
      </c>
      <c r="I50" s="9">
        <v>0</v>
      </c>
      <c r="J50" s="10">
        <f>IF(Tableau3[[#This Row],[STATUT]]="INCLUS",1,0)</f>
        <v>1</v>
      </c>
      <c r="K50" s="11">
        <f>Tableau3[[#This Row],[QUANTITÉ]]*Tableau3[[#This Row],[PRIX PUBLIC HTVA]]</f>
        <v>0</v>
      </c>
    </row>
    <row r="51" spans="1:11" ht="17.25" customHeight="1" x14ac:dyDescent="0.2">
      <c r="A51" s="2" t="s">
        <v>1</v>
      </c>
      <c r="B51" s="2" t="s">
        <v>25</v>
      </c>
      <c r="C51" s="2" t="s">
        <v>17</v>
      </c>
      <c r="D51" s="2" t="s">
        <v>66</v>
      </c>
      <c r="E51" s="2" t="s">
        <v>109</v>
      </c>
      <c r="F51" s="2" t="s">
        <v>106</v>
      </c>
      <c r="G51" s="2" t="s">
        <v>107</v>
      </c>
      <c r="H51" s="2" t="s">
        <v>24</v>
      </c>
      <c r="I51" s="9">
        <v>324</v>
      </c>
      <c r="J51" s="10">
        <f>IF(Tableau3[[#This Row],[STATUT]]="INCLUS",1,0)</f>
        <v>0</v>
      </c>
      <c r="K51" s="11">
        <f>Tableau3[[#This Row],[QUANTITÉ]]*Tableau3[[#This Row],[PRIX PUBLIC HTVA]]</f>
        <v>0</v>
      </c>
    </row>
    <row r="52" spans="1:11" ht="17.25" customHeight="1" x14ac:dyDescent="0.2">
      <c r="A52" s="2" t="s">
        <v>1</v>
      </c>
      <c r="B52" s="2" t="s">
        <v>25</v>
      </c>
      <c r="C52" s="2" t="s">
        <v>111</v>
      </c>
      <c r="D52" s="2" t="s">
        <v>31</v>
      </c>
      <c r="E52" s="2" t="s">
        <v>112</v>
      </c>
      <c r="F52" s="2" t="s">
        <v>116</v>
      </c>
      <c r="G52" s="2" t="s">
        <v>115</v>
      </c>
      <c r="H52" s="2" t="s">
        <v>23</v>
      </c>
      <c r="I52" s="9">
        <v>0</v>
      </c>
      <c r="J52" s="10">
        <f>IF(Tableau3[[#This Row],[STATUT]]="INCLUS",1,0)</f>
        <v>1</v>
      </c>
      <c r="K52" s="11">
        <f>Tableau3[[#This Row],[QUANTITÉ]]*Tableau3[[#This Row],[PRIX PUBLIC HTVA]]</f>
        <v>0</v>
      </c>
    </row>
    <row r="53" spans="1:11" ht="17.25" customHeight="1" x14ac:dyDescent="0.2">
      <c r="A53" s="2" t="s">
        <v>1</v>
      </c>
      <c r="B53" s="2" t="s">
        <v>43</v>
      </c>
      <c r="C53" s="2" t="s">
        <v>111</v>
      </c>
      <c r="D53" s="2" t="s">
        <v>31</v>
      </c>
      <c r="E53" s="2" t="s">
        <v>113</v>
      </c>
      <c r="F53" s="2" t="s">
        <v>114</v>
      </c>
      <c r="G53" s="2" t="s">
        <v>118</v>
      </c>
      <c r="H53" s="2" t="s">
        <v>24</v>
      </c>
      <c r="I53" s="9">
        <v>389</v>
      </c>
      <c r="J53" s="10">
        <f>IF(Tableau3[[#This Row],[STATUT]]="INCLUS",1,0)</f>
        <v>0</v>
      </c>
      <c r="K53" s="11">
        <f>Tableau3[[#This Row],[QUANTITÉ]]*Tableau3[[#This Row],[PRIX PUBLIC HTVA]]</f>
        <v>0</v>
      </c>
    </row>
    <row r="54" spans="1:11" ht="17.25" customHeight="1" x14ac:dyDescent="0.2">
      <c r="A54" s="2" t="s">
        <v>1</v>
      </c>
      <c r="B54" s="2" t="s">
        <v>43</v>
      </c>
      <c r="C54" s="2" t="s">
        <v>111</v>
      </c>
      <c r="D54" s="2" t="s">
        <v>31</v>
      </c>
      <c r="E54" s="2" t="s">
        <v>120</v>
      </c>
      <c r="F54" s="2" t="s">
        <v>117</v>
      </c>
      <c r="G54" s="2" t="s">
        <v>119</v>
      </c>
      <c r="H54" s="2" t="s">
        <v>24</v>
      </c>
      <c r="I54" s="9">
        <v>553</v>
      </c>
      <c r="J54" s="10">
        <f>IF(Tableau3[[#This Row],[STATUT]]="INCLUS",1,0)</f>
        <v>0</v>
      </c>
      <c r="K54" s="11">
        <f>Tableau3[[#This Row],[QUANTITÉ]]*Tableau3[[#This Row],[PRIX PUBLIC HTVA]]</f>
        <v>0</v>
      </c>
    </row>
    <row r="55" spans="1:11" ht="17.25" customHeight="1" x14ac:dyDescent="0.2">
      <c r="J55" s="10">
        <f>IF(Tableau3[[#This Row],[STATUT]]="INCLUS",1,0)</f>
        <v>0</v>
      </c>
      <c r="K55" s="11">
        <f>Tableau3[[#This Row],[QUANTITÉ]]*Tableau3[[#This Row],[PRIX PUBLIC HTVA]]</f>
        <v>0</v>
      </c>
    </row>
    <row r="56" spans="1:11" ht="17.25" customHeight="1" x14ac:dyDescent="0.2">
      <c r="J56" s="10">
        <f>IF(Tableau3[[#This Row],[STATUT]]="INCLUS",1,0)</f>
        <v>0</v>
      </c>
      <c r="K56" s="11">
        <f>Tableau3[[#This Row],[QUANTITÉ]]*Tableau3[[#This Row],[PRIX PUBLIC HTVA]]</f>
        <v>0</v>
      </c>
    </row>
    <row r="57" spans="1:11" ht="17.25" customHeight="1" x14ac:dyDescent="0.2">
      <c r="J57" s="10">
        <f>IF(Tableau3[[#This Row],[STATUT]]="INCLUS",1,0)</f>
        <v>0</v>
      </c>
      <c r="K57" s="11">
        <f>Tableau3[[#This Row],[QUANTITÉ]]*Tableau3[[#This Row],[PRIX PUBLIC HTVA]]</f>
        <v>0</v>
      </c>
    </row>
    <row r="58" spans="1:11" ht="17.25" customHeight="1" x14ac:dyDescent="0.2">
      <c r="J58" s="10">
        <f>IF(Tableau3[[#This Row],[STATUT]]="INCLUS",1,0)</f>
        <v>0</v>
      </c>
      <c r="K58" s="11">
        <f>Tableau3[[#This Row],[QUANTITÉ]]*Tableau3[[#This Row],[PRIX PUBLIC HTVA]]</f>
        <v>0</v>
      </c>
    </row>
    <row r="59" spans="1:11" ht="17.25" customHeight="1" x14ac:dyDescent="0.2">
      <c r="J59" s="10">
        <f>IF(Tableau3[[#This Row],[STATUT]]="INCLUS",1,0)</f>
        <v>0</v>
      </c>
      <c r="K59" s="11">
        <f>Tableau3[[#This Row],[QUANTITÉ]]*Tableau3[[#This Row],[PRIX PUBLIC HTVA]]</f>
        <v>0</v>
      </c>
    </row>
    <row r="60" spans="1:11" ht="17.25" customHeight="1" x14ac:dyDescent="0.2">
      <c r="J60" s="10">
        <f>IF(Tableau3[[#This Row],[STATUT]]="INCLUS",1,0)</f>
        <v>0</v>
      </c>
      <c r="K60" s="11">
        <f>Tableau3[[#This Row],[QUANTITÉ]]*Tableau3[[#This Row],[PRIX PUBLIC HTVA]]</f>
        <v>0</v>
      </c>
    </row>
    <row r="61" spans="1:11" ht="17.25" customHeight="1" x14ac:dyDescent="0.2">
      <c r="J61" s="10">
        <f>IF(Tableau3[[#This Row],[STATUT]]="INCLUS",1,0)</f>
        <v>0</v>
      </c>
      <c r="K61" s="11">
        <f>Tableau3[[#This Row],[QUANTITÉ]]*Tableau3[[#This Row],[PRIX PUBLIC HTVA]]</f>
        <v>0</v>
      </c>
    </row>
    <row r="62" spans="1:11" ht="17.25" customHeight="1" x14ac:dyDescent="0.2">
      <c r="J62" s="10">
        <f>IF(Tableau3[[#This Row],[STATUT]]="INCLUS",1,0)</f>
        <v>0</v>
      </c>
      <c r="K62" s="11">
        <f>Tableau3[[#This Row],[QUANTITÉ]]*Tableau3[[#This Row],[PRIX PUBLIC HTVA]]</f>
        <v>0</v>
      </c>
    </row>
    <row r="63" spans="1:11" ht="17.25" customHeight="1" x14ac:dyDescent="0.2">
      <c r="J63" s="10">
        <f>IF(Tableau3[[#This Row],[STATUT]]="INCLUS",1,0)</f>
        <v>0</v>
      </c>
      <c r="K63" s="11">
        <f>Tableau3[[#This Row],[QUANTITÉ]]*Tableau3[[#This Row],[PRIX PUBLIC HTVA]]</f>
        <v>0</v>
      </c>
    </row>
    <row r="64" spans="1:11" ht="17.25" customHeight="1" x14ac:dyDescent="0.2">
      <c r="J64" s="10">
        <f>IF(Tableau3[[#This Row],[STATUT]]="INCLUS",1,0)</f>
        <v>0</v>
      </c>
      <c r="K64" s="11">
        <f>Tableau3[[#This Row],[QUANTITÉ]]*Tableau3[[#This Row],[PRIX PUBLIC HTVA]]</f>
        <v>0</v>
      </c>
    </row>
    <row r="65" spans="10:11" ht="17.25" customHeight="1" x14ac:dyDescent="0.2">
      <c r="J65" s="10">
        <f>IF(Tableau3[[#This Row],[STATUT]]="INCLUS",1,0)</f>
        <v>0</v>
      </c>
      <c r="K65" s="11">
        <f>Tableau3[[#This Row],[QUANTITÉ]]*Tableau3[[#This Row],[PRIX PUBLIC HTVA]]</f>
        <v>0</v>
      </c>
    </row>
    <row r="66" spans="10:11" ht="17.25" customHeight="1" x14ac:dyDescent="0.2">
      <c r="J66" s="10">
        <f>IF(Tableau3[[#This Row],[STATUT]]="INCLUS",1,0)</f>
        <v>0</v>
      </c>
      <c r="K66" s="11">
        <f>Tableau3[[#This Row],[QUANTITÉ]]*Tableau3[[#This Row],[PRIX PUBLIC HTVA]]</f>
        <v>0</v>
      </c>
    </row>
    <row r="67" spans="10:11" ht="17.25" customHeight="1" x14ac:dyDescent="0.2">
      <c r="J67" s="10">
        <f>IF(Tableau3[[#This Row],[STATUT]]="INCLUS",1,0)</f>
        <v>0</v>
      </c>
      <c r="K67" s="11">
        <f>Tableau3[[#This Row],[QUANTITÉ]]*Tableau3[[#This Row],[PRIX PUBLIC HTVA]]</f>
        <v>0</v>
      </c>
    </row>
    <row r="68" spans="10:11" ht="17.25" customHeight="1" x14ac:dyDescent="0.2">
      <c r="J68" s="10">
        <f>IF(Tableau3[[#This Row],[STATUT]]="INCLUS",1,0)</f>
        <v>0</v>
      </c>
      <c r="K68" s="11">
        <f>Tableau3[[#This Row],[QUANTITÉ]]*Tableau3[[#This Row],[PRIX PUBLIC HTVA]]</f>
        <v>0</v>
      </c>
    </row>
    <row r="69" spans="10:11" ht="17.25" customHeight="1" x14ac:dyDescent="0.2">
      <c r="J69" s="10">
        <f>IF(Tableau3[[#This Row],[STATUT]]="INCLUS",1,0)</f>
        <v>0</v>
      </c>
      <c r="K69" s="11">
        <f>Tableau3[[#This Row],[QUANTITÉ]]*Tableau3[[#This Row],[PRIX PUBLIC HTVA]]</f>
        <v>0</v>
      </c>
    </row>
    <row r="70" spans="10:11" ht="17.25" customHeight="1" x14ac:dyDescent="0.2">
      <c r="J70" s="10">
        <f>IF(Tableau3[[#This Row],[STATUT]]="INCLUS",1,0)</f>
        <v>0</v>
      </c>
      <c r="K70" s="11">
        <f>Tableau3[[#This Row],[QUANTITÉ]]*Tableau3[[#This Row],[PRIX PUBLIC HTVA]]</f>
        <v>0</v>
      </c>
    </row>
    <row r="71" spans="10:11" ht="17.25" customHeight="1" x14ac:dyDescent="0.2">
      <c r="J71" s="10">
        <f>IF(Tableau3[[#This Row],[STATUT]]="INCLUS",1,0)</f>
        <v>0</v>
      </c>
      <c r="K71" s="11">
        <f>Tableau3[[#This Row],[QUANTITÉ]]*Tableau3[[#This Row],[PRIX PUBLIC HTVA]]</f>
        <v>0</v>
      </c>
    </row>
    <row r="72" spans="10:11" ht="17.25" customHeight="1" x14ac:dyDescent="0.2">
      <c r="J72" s="10">
        <f>IF(Tableau3[[#This Row],[STATUT]]="INCLUS",1,0)</f>
        <v>0</v>
      </c>
      <c r="K72" s="11">
        <f>Tableau3[[#This Row],[QUANTITÉ]]*Tableau3[[#This Row],[PRIX PUBLIC HTVA]]</f>
        <v>0</v>
      </c>
    </row>
    <row r="73" spans="10:11" ht="17.25" customHeight="1" x14ac:dyDescent="0.2">
      <c r="J73" s="10">
        <f>IF(Tableau3[[#This Row],[STATUT]]="INCLUS",1,0)</f>
        <v>0</v>
      </c>
      <c r="K73" s="11">
        <f>Tableau3[[#This Row],[QUANTITÉ]]*Tableau3[[#This Row],[PRIX PUBLIC HTVA]]</f>
        <v>0</v>
      </c>
    </row>
    <row r="74" spans="10:11" ht="17.25" customHeight="1" x14ac:dyDescent="0.2">
      <c r="J74" s="10">
        <f>IF(Tableau3[[#This Row],[STATUT]]="INCLUS",1,0)</f>
        <v>0</v>
      </c>
      <c r="K74" s="11">
        <f>Tableau3[[#This Row],[QUANTITÉ]]*Tableau3[[#This Row],[PRIX PUBLIC HTVA]]</f>
        <v>0</v>
      </c>
    </row>
    <row r="75" spans="10:11" ht="17.25" customHeight="1" x14ac:dyDescent="0.2">
      <c r="J75" s="10">
        <f>IF(Tableau3[[#This Row],[STATUT]]="INCLUS",1,0)</f>
        <v>0</v>
      </c>
      <c r="K75" s="11">
        <f>Tableau3[[#This Row],[QUANTITÉ]]*Tableau3[[#This Row],[PRIX PUBLIC HTVA]]</f>
        <v>0</v>
      </c>
    </row>
    <row r="76" spans="10:11" ht="17.25" customHeight="1" x14ac:dyDescent="0.2">
      <c r="J76" s="10">
        <f>IF(Tableau3[[#This Row],[STATUT]]="INCLUS",1,0)</f>
        <v>0</v>
      </c>
      <c r="K76" s="11">
        <f>Tableau3[[#This Row],[QUANTITÉ]]*Tableau3[[#This Row],[PRIX PUBLIC HTVA]]</f>
        <v>0</v>
      </c>
    </row>
    <row r="77" spans="10:11" ht="17.25" customHeight="1" x14ac:dyDescent="0.2">
      <c r="J77" s="10">
        <f>IF(Tableau3[[#This Row],[STATUT]]="INCLUS",1,0)</f>
        <v>0</v>
      </c>
      <c r="K77" s="11">
        <f>Tableau3[[#This Row],[QUANTITÉ]]*Tableau3[[#This Row],[PRIX PUBLIC HTVA]]</f>
        <v>0</v>
      </c>
    </row>
    <row r="78" spans="10:11" ht="17.25" customHeight="1" x14ac:dyDescent="0.2">
      <c r="J78" s="10">
        <f>IF(Tableau3[[#This Row],[STATUT]]="INCLUS",1,0)</f>
        <v>0</v>
      </c>
      <c r="K78" s="11">
        <f>Tableau3[[#This Row],[QUANTITÉ]]*Tableau3[[#This Row],[PRIX PUBLIC HTVA]]</f>
        <v>0</v>
      </c>
    </row>
    <row r="79" spans="10:11" ht="17.25" customHeight="1" x14ac:dyDescent="0.2">
      <c r="J79" s="10">
        <f>IF(Tableau3[[#This Row],[STATUT]]="INCLUS",1,0)</f>
        <v>0</v>
      </c>
      <c r="K79" s="11">
        <f>Tableau3[[#This Row],[QUANTITÉ]]*Tableau3[[#This Row],[PRIX PUBLIC HTVA]]</f>
        <v>0</v>
      </c>
    </row>
    <row r="80" spans="10:11" ht="17.25" customHeight="1" x14ac:dyDescent="0.2">
      <c r="J80" s="10">
        <f>IF(Tableau3[[#This Row],[STATUT]]="INCLUS",1,0)</f>
        <v>0</v>
      </c>
      <c r="K80" s="11">
        <f>Tableau3[[#This Row],[QUANTITÉ]]*Tableau3[[#This Row],[PRIX PUBLIC HTVA]]</f>
        <v>0</v>
      </c>
    </row>
    <row r="81" spans="10:11" ht="17.25" customHeight="1" x14ac:dyDescent="0.2">
      <c r="J81" s="10">
        <f>IF(Tableau3[[#This Row],[STATUT]]="INCLUS",1,0)</f>
        <v>0</v>
      </c>
      <c r="K81" s="11">
        <f>Tableau3[[#This Row],[QUANTITÉ]]*Tableau3[[#This Row],[PRIX PUBLIC HTVA]]</f>
        <v>0</v>
      </c>
    </row>
    <row r="82" spans="10:11" ht="17.25" customHeight="1" x14ac:dyDescent="0.2">
      <c r="J82" s="10">
        <f>IF(Tableau3[[#This Row],[STATUT]]="INCLUS",1,0)</f>
        <v>0</v>
      </c>
      <c r="K82" s="11">
        <f>Tableau3[[#This Row],[QUANTITÉ]]*Tableau3[[#This Row],[PRIX PUBLIC HTVA]]</f>
        <v>0</v>
      </c>
    </row>
    <row r="83" spans="10:11" ht="17.25" customHeight="1" x14ac:dyDescent="0.2">
      <c r="J83" s="10">
        <f>IF(Tableau3[[#This Row],[STATUT]]="INCLUS",1,0)</f>
        <v>0</v>
      </c>
      <c r="K83" s="11">
        <f>Tableau3[[#This Row],[QUANTITÉ]]*Tableau3[[#This Row],[PRIX PUBLIC HTVA]]</f>
        <v>0</v>
      </c>
    </row>
    <row r="84" spans="10:11" ht="17.25" customHeight="1" x14ac:dyDescent="0.2">
      <c r="J84" s="10">
        <f>IF(Tableau3[[#This Row],[STATUT]]="INCLUS",1,0)</f>
        <v>0</v>
      </c>
      <c r="K84" s="11">
        <f>Tableau3[[#This Row],[QUANTITÉ]]*Tableau3[[#This Row],[PRIX PUBLIC HTVA]]</f>
        <v>0</v>
      </c>
    </row>
    <row r="85" spans="10:11" ht="17.25" customHeight="1" x14ac:dyDescent="0.2">
      <c r="J85" s="10">
        <f>IF(Tableau3[[#This Row],[STATUT]]="INCLUS",1,0)</f>
        <v>0</v>
      </c>
      <c r="K85" s="11">
        <f>Tableau3[[#This Row],[QUANTITÉ]]*Tableau3[[#This Row],[PRIX PUBLIC HTVA]]</f>
        <v>0</v>
      </c>
    </row>
    <row r="86" spans="10:11" ht="17.25" customHeight="1" x14ac:dyDescent="0.2">
      <c r="J86" s="10">
        <f>IF(Tableau3[[#This Row],[STATUT]]="INCLUS",1,0)</f>
        <v>0</v>
      </c>
      <c r="K86" s="11">
        <f>Tableau3[[#This Row],[QUANTITÉ]]*Tableau3[[#This Row],[PRIX PUBLIC HTVA]]</f>
        <v>0</v>
      </c>
    </row>
    <row r="87" spans="10:11" ht="17.25" customHeight="1" x14ac:dyDescent="0.2">
      <c r="J87" s="10">
        <f>IF(Tableau3[[#This Row],[STATUT]]="INCLUS",1,0)</f>
        <v>0</v>
      </c>
      <c r="K87" s="11">
        <f>Tableau3[[#This Row],[QUANTITÉ]]*Tableau3[[#This Row],[PRIX PUBLIC HTVA]]</f>
        <v>0</v>
      </c>
    </row>
    <row r="88" spans="10:11" ht="17.25" customHeight="1" x14ac:dyDescent="0.2">
      <c r="J88" s="10">
        <f>IF(Tableau3[[#This Row],[STATUT]]="INCLUS",1,0)</f>
        <v>0</v>
      </c>
      <c r="K88" s="11">
        <f>Tableau3[[#This Row],[QUANTITÉ]]*Tableau3[[#This Row],[PRIX PUBLIC HTVA]]</f>
        <v>0</v>
      </c>
    </row>
    <row r="89" spans="10:11" ht="17.25" customHeight="1" x14ac:dyDescent="0.2">
      <c r="J89" s="10">
        <f>IF(Tableau3[[#This Row],[STATUT]]="INCLUS",1,0)</f>
        <v>0</v>
      </c>
      <c r="K89" s="11">
        <f>Tableau3[[#This Row],[QUANTITÉ]]*Tableau3[[#This Row],[PRIX PUBLIC HTVA]]</f>
        <v>0</v>
      </c>
    </row>
    <row r="90" spans="10:11" ht="17.25" customHeight="1" x14ac:dyDescent="0.2">
      <c r="J90" s="10">
        <f>IF(Tableau3[[#This Row],[STATUT]]="INCLUS",1,0)</f>
        <v>0</v>
      </c>
      <c r="K90" s="11">
        <f>Tableau3[[#This Row],[QUANTITÉ]]*Tableau3[[#This Row],[PRIX PUBLIC HTVA]]</f>
        <v>0</v>
      </c>
    </row>
    <row r="91" spans="10:11" ht="17.25" customHeight="1" x14ac:dyDescent="0.2">
      <c r="J91" s="10">
        <f>IF(Tableau3[[#This Row],[STATUT]]="INCLUS",1,0)</f>
        <v>0</v>
      </c>
      <c r="K91" s="11">
        <f>Tableau3[[#This Row],[QUANTITÉ]]*Tableau3[[#This Row],[PRIX PUBLIC HTVA]]</f>
        <v>0</v>
      </c>
    </row>
    <row r="92" spans="10:11" ht="17.25" customHeight="1" x14ac:dyDescent="0.2">
      <c r="J92" s="10">
        <f>IF(Tableau3[[#This Row],[STATUT]]="INCLUS",1,0)</f>
        <v>0</v>
      </c>
      <c r="K92" s="11">
        <f>Tableau3[[#This Row],[QUANTITÉ]]*Tableau3[[#This Row],[PRIX PUBLIC HTVA]]</f>
        <v>0</v>
      </c>
    </row>
    <row r="93" spans="10:11" ht="17.25" customHeight="1" x14ac:dyDescent="0.2">
      <c r="J93" s="10">
        <f>IF(Tableau3[[#This Row],[STATUT]]="INCLUS",1,0)</f>
        <v>0</v>
      </c>
      <c r="K93" s="11">
        <f>Tableau3[[#This Row],[QUANTITÉ]]*Tableau3[[#This Row],[PRIX PUBLIC HTVA]]</f>
        <v>0</v>
      </c>
    </row>
    <row r="94" spans="10:11" ht="17.25" customHeight="1" x14ac:dyDescent="0.2">
      <c r="J94" s="10">
        <f>IF(Tableau3[[#This Row],[STATUT]]="INCLUS",1,0)</f>
        <v>0</v>
      </c>
      <c r="K94" s="11">
        <f>Tableau3[[#This Row],[QUANTITÉ]]*Tableau3[[#This Row],[PRIX PUBLIC HTVA]]</f>
        <v>0</v>
      </c>
    </row>
    <row r="95" spans="10:11" ht="17.25" customHeight="1" x14ac:dyDescent="0.2">
      <c r="J95" s="10">
        <f>IF(Tableau3[[#This Row],[STATUT]]="INCLUS",1,0)</f>
        <v>0</v>
      </c>
      <c r="K95" s="11">
        <f>Tableau3[[#This Row],[QUANTITÉ]]*Tableau3[[#This Row],[PRIX PUBLIC HTVA]]</f>
        <v>0</v>
      </c>
    </row>
    <row r="96" spans="10:11" ht="17.25" customHeight="1" x14ac:dyDescent="0.2">
      <c r="J96" s="10">
        <f>IF(Tableau3[[#This Row],[STATUT]]="INCLUS",1,0)</f>
        <v>0</v>
      </c>
      <c r="K96" s="11">
        <f>Tableau3[[#This Row],[QUANTITÉ]]*Tableau3[[#This Row],[PRIX PUBLIC HTVA]]</f>
        <v>0</v>
      </c>
    </row>
    <row r="97" spans="10:11" ht="17.25" customHeight="1" x14ac:dyDescent="0.2">
      <c r="J97" s="10">
        <f>IF(Tableau3[[#This Row],[STATUT]]="INCLUS",1,0)</f>
        <v>0</v>
      </c>
      <c r="K97" s="11">
        <f>Tableau3[[#This Row],[QUANTITÉ]]*Tableau3[[#This Row],[PRIX PUBLIC HTVA]]</f>
        <v>0</v>
      </c>
    </row>
    <row r="98" spans="10:11" ht="17.25" customHeight="1" x14ac:dyDescent="0.2">
      <c r="J98" s="10">
        <f>IF(Tableau3[[#This Row],[STATUT]]="INCLUS",1,0)</f>
        <v>0</v>
      </c>
      <c r="K98" s="11">
        <f>Tableau3[[#This Row],[QUANTITÉ]]*Tableau3[[#This Row],[PRIX PUBLIC HTVA]]</f>
        <v>0</v>
      </c>
    </row>
    <row r="99" spans="10:11" ht="17.25" customHeight="1" x14ac:dyDescent="0.2">
      <c r="J99" s="10">
        <f>IF(Tableau3[[#This Row],[STATUT]]="INCLUS",1,0)</f>
        <v>0</v>
      </c>
      <c r="K99" s="11">
        <f>Tableau3[[#This Row],[QUANTITÉ]]*Tableau3[[#This Row],[PRIX PUBLIC HTVA]]</f>
        <v>0</v>
      </c>
    </row>
    <row r="100" spans="10:11" ht="17.25" customHeight="1" x14ac:dyDescent="0.2">
      <c r="J100" s="10">
        <f>IF(Tableau3[[#This Row],[STATUT]]="INCLUS",1,0)</f>
        <v>0</v>
      </c>
      <c r="K100" s="11">
        <f>Tableau3[[#This Row],[QUANTITÉ]]*Tableau3[[#This Row],[PRIX PUBLIC HTVA]]</f>
        <v>0</v>
      </c>
    </row>
    <row r="101" spans="10:11" ht="17.25" customHeight="1" x14ac:dyDescent="0.2">
      <c r="J101" s="10">
        <f>IF(Tableau3[[#This Row],[STATUT]]="INCLUS",1,0)</f>
        <v>0</v>
      </c>
      <c r="K101" s="11">
        <f>Tableau3[[#This Row],[QUANTITÉ]]*Tableau3[[#This Row],[PRIX PUBLIC HTVA]]</f>
        <v>0</v>
      </c>
    </row>
    <row r="102" spans="10:11" ht="17.25" customHeight="1" x14ac:dyDescent="0.2">
      <c r="J102" s="10">
        <f>IF(Tableau3[[#This Row],[STATUT]]="INCLUS",1,0)</f>
        <v>0</v>
      </c>
      <c r="K102" s="11">
        <f>Tableau3[[#This Row],[QUANTITÉ]]*Tableau3[[#This Row],[PRIX PUBLIC HTVA]]</f>
        <v>0</v>
      </c>
    </row>
    <row r="103" spans="10:11" ht="17.25" customHeight="1" x14ac:dyDescent="0.2">
      <c r="J103" s="10">
        <f>IF(Tableau3[[#This Row],[STATUT]]="INCLUS",1,0)</f>
        <v>0</v>
      </c>
      <c r="K103" s="11">
        <f>Tableau3[[#This Row],[QUANTITÉ]]*Tableau3[[#This Row],[PRIX PUBLIC HTVA]]</f>
        <v>0</v>
      </c>
    </row>
    <row r="104" spans="10:11" ht="17.25" customHeight="1" x14ac:dyDescent="0.2">
      <c r="J104" s="10">
        <f>IF(Tableau3[[#This Row],[STATUT]]="INCLUS",1,0)</f>
        <v>0</v>
      </c>
      <c r="K104" s="11">
        <f>Tableau3[[#This Row],[QUANTITÉ]]*Tableau3[[#This Row],[PRIX PUBLIC HTVA]]</f>
        <v>0</v>
      </c>
    </row>
    <row r="105" spans="10:11" ht="17.25" customHeight="1" x14ac:dyDescent="0.2">
      <c r="J105" s="10">
        <f>IF(Tableau3[[#This Row],[STATUT]]="INCLUS",1,0)</f>
        <v>0</v>
      </c>
      <c r="K105" s="11">
        <f>Tableau3[[#This Row],[QUANTITÉ]]*Tableau3[[#This Row],[PRIX PUBLIC HTVA]]</f>
        <v>0</v>
      </c>
    </row>
    <row r="106" spans="10:11" ht="17.25" customHeight="1" x14ac:dyDescent="0.2">
      <c r="J106" s="10">
        <f>IF(Tableau3[[#This Row],[STATUT]]="INCLUS",1,0)</f>
        <v>0</v>
      </c>
      <c r="K106" s="11">
        <f>Tableau3[[#This Row],[QUANTITÉ]]*Tableau3[[#This Row],[PRIX PUBLIC HTVA]]</f>
        <v>0</v>
      </c>
    </row>
    <row r="107" spans="10:11" ht="17.25" customHeight="1" x14ac:dyDescent="0.2">
      <c r="J107" s="10">
        <f>IF(Tableau3[[#This Row],[STATUT]]="INCLUS",1,0)</f>
        <v>0</v>
      </c>
      <c r="K107" s="11">
        <f>Tableau3[[#This Row],[QUANTITÉ]]*Tableau3[[#This Row],[PRIX PUBLIC HTVA]]</f>
        <v>0</v>
      </c>
    </row>
    <row r="108" spans="10:11" ht="17.25" customHeight="1" x14ac:dyDescent="0.2">
      <c r="J108" s="10">
        <f>IF(Tableau3[[#This Row],[STATUT]]="INCLUS",1,0)</f>
        <v>0</v>
      </c>
      <c r="K108" s="11">
        <f>Tableau3[[#This Row],[QUANTITÉ]]*Tableau3[[#This Row],[PRIX PUBLIC HTVA]]</f>
        <v>0</v>
      </c>
    </row>
    <row r="109" spans="10:11" ht="17.25" customHeight="1" x14ac:dyDescent="0.2">
      <c r="J109" s="10">
        <f>IF(Tableau3[[#This Row],[STATUT]]="INCLUS",1,0)</f>
        <v>0</v>
      </c>
      <c r="K109" s="11">
        <f>Tableau3[[#This Row],[QUANTITÉ]]*Tableau3[[#This Row],[PRIX PUBLIC HTVA]]</f>
        <v>0</v>
      </c>
    </row>
    <row r="110" spans="10:11" ht="17.25" customHeight="1" x14ac:dyDescent="0.2">
      <c r="J110" s="10">
        <f>IF(Tableau3[[#This Row],[STATUT]]="INCLUS",1,0)</f>
        <v>0</v>
      </c>
      <c r="K110" s="11">
        <f>Tableau3[[#This Row],[QUANTITÉ]]*Tableau3[[#This Row],[PRIX PUBLIC HTVA]]</f>
        <v>0</v>
      </c>
    </row>
    <row r="111" spans="10:11" ht="17.25" customHeight="1" x14ac:dyDescent="0.2">
      <c r="J111" s="10">
        <f>IF(Tableau3[[#This Row],[STATUT]]="INCLUS",1,0)</f>
        <v>0</v>
      </c>
      <c r="K111" s="11">
        <f>Tableau3[[#This Row],[QUANTITÉ]]*Tableau3[[#This Row],[PRIX PUBLIC HTVA]]</f>
        <v>0</v>
      </c>
    </row>
    <row r="112" spans="10:11" ht="17.25" customHeight="1" x14ac:dyDescent="0.2">
      <c r="J112" s="10">
        <f>IF(Tableau3[[#This Row],[STATUT]]="INCLUS",1,0)</f>
        <v>0</v>
      </c>
      <c r="K112" s="11">
        <f>Tableau3[[#This Row],[QUANTITÉ]]*Tableau3[[#This Row],[PRIX PUBLIC HTVA]]</f>
        <v>0</v>
      </c>
    </row>
    <row r="113" spans="10:11" ht="17.25" customHeight="1" x14ac:dyDescent="0.2">
      <c r="J113" s="10">
        <f>IF(Tableau3[[#This Row],[STATUT]]="INCLUS",1,0)</f>
        <v>0</v>
      </c>
      <c r="K113" s="11">
        <f>Tableau3[[#This Row],[QUANTITÉ]]*Tableau3[[#This Row],[PRIX PUBLIC HTVA]]</f>
        <v>0</v>
      </c>
    </row>
    <row r="114" spans="10:11" ht="17.25" customHeight="1" x14ac:dyDescent="0.2">
      <c r="J114" s="10">
        <f>IF(Tableau3[[#This Row],[STATUT]]="INCLUS",1,0)</f>
        <v>0</v>
      </c>
      <c r="K114" s="11">
        <f>Tableau3[[#This Row],[QUANTITÉ]]*Tableau3[[#This Row],[PRIX PUBLIC HTVA]]</f>
        <v>0</v>
      </c>
    </row>
    <row r="115" spans="10:11" ht="17.25" customHeight="1" x14ac:dyDescent="0.2">
      <c r="J115" s="10">
        <f>IF(Tableau3[[#This Row],[STATUT]]="INCLUS",1,0)</f>
        <v>0</v>
      </c>
      <c r="K115" s="11">
        <f>Tableau3[[#This Row],[QUANTITÉ]]*Tableau3[[#This Row],[PRIX PUBLIC HTVA]]</f>
        <v>0</v>
      </c>
    </row>
    <row r="116" spans="10:11" ht="17.25" customHeight="1" x14ac:dyDescent="0.2">
      <c r="J116" s="10">
        <f>IF(Tableau3[[#This Row],[STATUT]]="INCLUS",1,0)</f>
        <v>0</v>
      </c>
      <c r="K116" s="11">
        <f>Tableau3[[#This Row],[QUANTITÉ]]*Tableau3[[#This Row],[PRIX PUBLIC HTVA]]</f>
        <v>0</v>
      </c>
    </row>
    <row r="117" spans="10:11" ht="17.25" customHeight="1" x14ac:dyDescent="0.2">
      <c r="J117" s="10">
        <f>IF(Tableau3[[#This Row],[STATUT]]="INCLUS",1,0)</f>
        <v>0</v>
      </c>
      <c r="K117" s="11">
        <f>Tableau3[[#This Row],[QUANTITÉ]]*Tableau3[[#This Row],[PRIX PUBLIC HTVA]]</f>
        <v>0</v>
      </c>
    </row>
    <row r="118" spans="10:11" ht="17.25" customHeight="1" x14ac:dyDescent="0.2">
      <c r="J118" s="10">
        <f>IF(Tableau3[[#This Row],[STATUT]]="INCLUS",1,0)</f>
        <v>0</v>
      </c>
      <c r="K118" s="11">
        <f>Tableau3[[#This Row],[QUANTITÉ]]*Tableau3[[#This Row],[PRIX PUBLIC HTVA]]</f>
        <v>0</v>
      </c>
    </row>
    <row r="119" spans="10:11" ht="17.25" customHeight="1" x14ac:dyDescent="0.2">
      <c r="J119" s="10">
        <f>IF(Tableau3[[#This Row],[STATUT]]="INCLUS",1,0)</f>
        <v>0</v>
      </c>
      <c r="K119" s="11">
        <f>Tableau3[[#This Row],[QUANTITÉ]]*Tableau3[[#This Row],[PRIX PUBLIC HTVA]]</f>
        <v>0</v>
      </c>
    </row>
    <row r="120" spans="10:11" ht="17.25" customHeight="1" x14ac:dyDescent="0.2">
      <c r="J120" s="10">
        <f>IF(Tableau3[[#This Row],[STATUT]]="INCLUS",1,0)</f>
        <v>0</v>
      </c>
      <c r="K120" s="11">
        <f>Tableau3[[#This Row],[QUANTITÉ]]*Tableau3[[#This Row],[PRIX PUBLIC HTVA]]</f>
        <v>0</v>
      </c>
    </row>
    <row r="121" spans="10:11" ht="17.25" customHeight="1" x14ac:dyDescent="0.2">
      <c r="J121" s="10">
        <f>IF(Tableau3[[#This Row],[STATUT]]="INCLUS",1,0)</f>
        <v>0</v>
      </c>
      <c r="K121" s="11">
        <f>Tableau3[[#This Row],[QUANTITÉ]]*Tableau3[[#This Row],[PRIX PUBLIC HTVA]]</f>
        <v>0</v>
      </c>
    </row>
    <row r="122" spans="10:11" ht="17.25" customHeight="1" x14ac:dyDescent="0.2">
      <c r="J122" s="10">
        <f>IF(Tableau3[[#This Row],[STATUT]]="INCLUS",1,0)</f>
        <v>0</v>
      </c>
      <c r="K122" s="11">
        <f>Tableau3[[#This Row],[QUANTITÉ]]*Tableau3[[#This Row],[PRIX PUBLIC HTVA]]</f>
        <v>0</v>
      </c>
    </row>
    <row r="123" spans="10:11" ht="17.25" customHeight="1" x14ac:dyDescent="0.2">
      <c r="J123" s="10">
        <f>IF(Tableau3[[#This Row],[STATUT]]="INCLUS",1,0)</f>
        <v>0</v>
      </c>
      <c r="K123" s="11">
        <f>Tableau3[[#This Row],[QUANTITÉ]]*Tableau3[[#This Row],[PRIX PUBLIC HTVA]]</f>
        <v>0</v>
      </c>
    </row>
    <row r="124" spans="10:11" ht="17.25" customHeight="1" x14ac:dyDescent="0.2">
      <c r="J124" s="10">
        <f>IF(Tableau3[[#This Row],[STATUT]]="INCLUS",1,0)</f>
        <v>0</v>
      </c>
      <c r="K124" s="11">
        <f>Tableau3[[#This Row],[QUANTITÉ]]*Tableau3[[#This Row],[PRIX PUBLIC HTVA]]</f>
        <v>0</v>
      </c>
    </row>
    <row r="125" spans="10:11" ht="17.25" customHeight="1" x14ac:dyDescent="0.2">
      <c r="J125" s="10">
        <f>IF(Tableau3[[#This Row],[STATUT]]="INCLUS",1,0)</f>
        <v>0</v>
      </c>
      <c r="K125" s="11">
        <f>Tableau3[[#This Row],[QUANTITÉ]]*Tableau3[[#This Row],[PRIX PUBLIC HTVA]]</f>
        <v>0</v>
      </c>
    </row>
    <row r="126" spans="10:11" ht="17.25" customHeight="1" x14ac:dyDescent="0.2">
      <c r="J126" s="10">
        <f>IF(Tableau3[[#This Row],[STATUT]]="INCLUS",1,0)</f>
        <v>0</v>
      </c>
      <c r="K126" s="11">
        <f>Tableau3[[#This Row],[QUANTITÉ]]*Tableau3[[#This Row],[PRIX PUBLIC HTVA]]</f>
        <v>0</v>
      </c>
    </row>
    <row r="127" spans="10:11" ht="17.25" customHeight="1" x14ac:dyDescent="0.2">
      <c r="J127" s="10">
        <f>IF(Tableau3[[#This Row],[STATUT]]="INCLUS",1,0)</f>
        <v>0</v>
      </c>
      <c r="K127" s="11">
        <f>Tableau3[[#This Row],[QUANTITÉ]]*Tableau3[[#This Row],[PRIX PUBLIC HTVA]]</f>
        <v>0</v>
      </c>
    </row>
    <row r="128" spans="10:11" ht="17.25" customHeight="1" x14ac:dyDescent="0.2">
      <c r="J128" s="10">
        <f>IF(Tableau3[[#This Row],[STATUT]]="INCLUS",1,0)</f>
        <v>0</v>
      </c>
      <c r="K128" s="11">
        <f>Tableau3[[#This Row],[QUANTITÉ]]*Tableau3[[#This Row],[PRIX PUBLIC HTVA]]</f>
        <v>0</v>
      </c>
    </row>
    <row r="129" spans="10:11" ht="17.25" customHeight="1" x14ac:dyDescent="0.2">
      <c r="J129" s="10">
        <f>IF(Tableau3[[#This Row],[STATUT]]="INCLUS",1,0)</f>
        <v>0</v>
      </c>
      <c r="K129" s="11">
        <f>Tableau3[[#This Row],[QUANTITÉ]]*Tableau3[[#This Row],[PRIX PUBLIC HTVA]]</f>
        <v>0</v>
      </c>
    </row>
    <row r="130" spans="10:11" ht="17.25" customHeight="1" x14ac:dyDescent="0.2">
      <c r="J130" s="10">
        <f>IF(Tableau3[[#This Row],[STATUT]]="INCLUS",1,0)</f>
        <v>0</v>
      </c>
      <c r="K130" s="11">
        <f>Tableau3[[#This Row],[QUANTITÉ]]*Tableau3[[#This Row],[PRIX PUBLIC HTVA]]</f>
        <v>0</v>
      </c>
    </row>
    <row r="131" spans="10:11" ht="17.25" customHeight="1" x14ac:dyDescent="0.2">
      <c r="J131" s="10">
        <f>IF(Tableau3[[#This Row],[STATUT]]="INCLUS",1,0)</f>
        <v>0</v>
      </c>
      <c r="K131" s="11">
        <f>Tableau3[[#This Row],[QUANTITÉ]]*Tableau3[[#This Row],[PRIX PUBLIC HTVA]]</f>
        <v>0</v>
      </c>
    </row>
    <row r="132" spans="10:11" ht="17.25" customHeight="1" x14ac:dyDescent="0.2">
      <c r="J132" s="10">
        <f>IF(Tableau3[[#This Row],[STATUT]]="INCLUS",1,0)</f>
        <v>0</v>
      </c>
      <c r="K132" s="11">
        <f>Tableau3[[#This Row],[QUANTITÉ]]*Tableau3[[#This Row],[PRIX PUBLIC HTVA]]</f>
        <v>0</v>
      </c>
    </row>
    <row r="133" spans="10:11" ht="17.25" customHeight="1" x14ac:dyDescent="0.2">
      <c r="J133" s="10">
        <f>IF(Tableau3[[#This Row],[STATUT]]="INCLUS",1,0)</f>
        <v>0</v>
      </c>
      <c r="K133" s="11">
        <f>Tableau3[[#This Row],[QUANTITÉ]]*Tableau3[[#This Row],[PRIX PUBLIC HTVA]]</f>
        <v>0</v>
      </c>
    </row>
    <row r="134" spans="10:11" ht="17.25" customHeight="1" x14ac:dyDescent="0.2">
      <c r="J134" s="10">
        <f>IF(Tableau3[[#This Row],[STATUT]]="INCLUS",1,0)</f>
        <v>0</v>
      </c>
      <c r="K134" s="11">
        <f>Tableau3[[#This Row],[QUANTITÉ]]*Tableau3[[#This Row],[PRIX PUBLIC HTVA]]</f>
        <v>0</v>
      </c>
    </row>
    <row r="135" spans="10:11" ht="17.25" customHeight="1" x14ac:dyDescent="0.2">
      <c r="J135" s="10">
        <f>IF(Tableau3[[#This Row],[STATUT]]="INCLUS",1,0)</f>
        <v>0</v>
      </c>
      <c r="K135" s="11">
        <f>Tableau3[[#This Row],[QUANTITÉ]]*Tableau3[[#This Row],[PRIX PUBLIC HTVA]]</f>
        <v>0</v>
      </c>
    </row>
    <row r="136" spans="10:11" ht="17.25" customHeight="1" x14ac:dyDescent="0.2">
      <c r="J136" s="10">
        <f>IF(Tableau3[[#This Row],[STATUT]]="INCLUS",1,0)</f>
        <v>0</v>
      </c>
      <c r="K136" s="11">
        <f>Tableau3[[#This Row],[QUANTITÉ]]*Tableau3[[#This Row],[PRIX PUBLIC HTVA]]</f>
        <v>0</v>
      </c>
    </row>
    <row r="137" spans="10:11" ht="17.25" customHeight="1" x14ac:dyDescent="0.2">
      <c r="J137" s="10">
        <f>IF(Tableau3[[#This Row],[STATUT]]="INCLUS",1,0)</f>
        <v>0</v>
      </c>
      <c r="K137" s="11">
        <f>Tableau3[[#This Row],[QUANTITÉ]]*Tableau3[[#This Row],[PRIX PUBLIC HTVA]]</f>
        <v>0</v>
      </c>
    </row>
    <row r="138" spans="10:11" ht="17.25" customHeight="1" x14ac:dyDescent="0.2">
      <c r="J138" s="10">
        <f>IF(Tableau3[[#This Row],[STATUT]]="INCLUS",1,0)</f>
        <v>0</v>
      </c>
      <c r="K138" s="11">
        <f>Tableau3[[#This Row],[QUANTITÉ]]*Tableau3[[#This Row],[PRIX PUBLIC HTVA]]</f>
        <v>0</v>
      </c>
    </row>
    <row r="139" spans="10:11" ht="17.25" customHeight="1" x14ac:dyDescent="0.2">
      <c r="J139" s="10">
        <f>IF(Tableau3[[#This Row],[STATUT]]="INCLUS",1,0)</f>
        <v>0</v>
      </c>
      <c r="K139" s="11">
        <f>Tableau3[[#This Row],[QUANTITÉ]]*Tableau3[[#This Row],[PRIX PUBLIC HTVA]]</f>
        <v>0</v>
      </c>
    </row>
    <row r="140" spans="10:11" ht="17.25" customHeight="1" x14ac:dyDescent="0.2">
      <c r="J140" s="10">
        <f>IF(Tableau3[[#This Row],[STATUT]]="INCLUS",1,0)</f>
        <v>0</v>
      </c>
      <c r="K140" s="11">
        <f>Tableau3[[#This Row],[QUANTITÉ]]*Tableau3[[#This Row],[PRIX PUBLIC HTVA]]</f>
        <v>0</v>
      </c>
    </row>
    <row r="141" spans="10:11" ht="17.25" customHeight="1" x14ac:dyDescent="0.2">
      <c r="J141" s="10">
        <f>IF(Tableau3[[#This Row],[STATUT]]="INCLUS",1,0)</f>
        <v>0</v>
      </c>
      <c r="K141" s="11">
        <f>Tableau3[[#This Row],[QUANTITÉ]]*Tableau3[[#This Row],[PRIX PUBLIC HTVA]]</f>
        <v>0</v>
      </c>
    </row>
    <row r="142" spans="10:11" ht="17.25" customHeight="1" x14ac:dyDescent="0.2">
      <c r="J142" s="10">
        <f>IF(Tableau3[[#This Row],[STATUT]]="INCLUS",1,0)</f>
        <v>0</v>
      </c>
      <c r="K142" s="11">
        <f>Tableau3[[#This Row],[QUANTITÉ]]*Tableau3[[#This Row],[PRIX PUBLIC HTVA]]</f>
        <v>0</v>
      </c>
    </row>
    <row r="143" spans="10:11" ht="17.25" customHeight="1" x14ac:dyDescent="0.2">
      <c r="J143" s="10">
        <f>IF(Tableau3[[#This Row],[STATUT]]="INCLUS",1,0)</f>
        <v>0</v>
      </c>
      <c r="K143" s="11">
        <f>Tableau3[[#This Row],[QUANTITÉ]]*Tableau3[[#This Row],[PRIX PUBLIC HTVA]]</f>
        <v>0</v>
      </c>
    </row>
    <row r="144" spans="10:11" ht="17.25" customHeight="1" x14ac:dyDescent="0.2">
      <c r="J144" s="10">
        <f>IF(Tableau3[[#This Row],[STATUT]]="INCLUS",1,0)</f>
        <v>0</v>
      </c>
      <c r="K144" s="11">
        <f>Tableau3[[#This Row],[QUANTITÉ]]*Tableau3[[#This Row],[PRIX PUBLIC HTVA]]</f>
        <v>0</v>
      </c>
    </row>
    <row r="145" spans="10:11" ht="17.25" customHeight="1" x14ac:dyDescent="0.2">
      <c r="J145" s="10">
        <f>IF(Tableau3[[#This Row],[STATUT]]="INCLUS",1,0)</f>
        <v>0</v>
      </c>
      <c r="K145" s="11">
        <f>Tableau3[[#This Row],[QUANTITÉ]]*Tableau3[[#This Row],[PRIX PUBLIC HTVA]]</f>
        <v>0</v>
      </c>
    </row>
    <row r="146" spans="10:11" ht="17.25" customHeight="1" x14ac:dyDescent="0.2">
      <c r="J146" s="10">
        <f>IF(Tableau3[[#This Row],[STATUT]]="INCLUS",1,0)</f>
        <v>0</v>
      </c>
      <c r="K146" s="11">
        <f>Tableau3[[#This Row],[QUANTITÉ]]*Tableau3[[#This Row],[PRIX PUBLIC HTVA]]</f>
        <v>0</v>
      </c>
    </row>
    <row r="147" spans="10:11" ht="17.25" customHeight="1" x14ac:dyDescent="0.2">
      <c r="J147" s="10">
        <f>IF(Tableau3[[#This Row],[STATUT]]="INCLUS",1,0)</f>
        <v>0</v>
      </c>
      <c r="K147" s="11">
        <f>Tableau3[[#This Row],[QUANTITÉ]]*Tableau3[[#This Row],[PRIX PUBLIC HTVA]]</f>
        <v>0</v>
      </c>
    </row>
    <row r="148" spans="10:11" ht="17.25" customHeight="1" x14ac:dyDescent="0.2">
      <c r="J148" s="10">
        <f>IF(Tableau3[[#This Row],[STATUT]]="INCLUS",1,0)</f>
        <v>0</v>
      </c>
      <c r="K148" s="11">
        <f>Tableau3[[#This Row],[QUANTITÉ]]*Tableau3[[#This Row],[PRIX PUBLIC HTVA]]</f>
        <v>0</v>
      </c>
    </row>
    <row r="149" spans="10:11" ht="17.25" customHeight="1" x14ac:dyDescent="0.2">
      <c r="J149" s="10">
        <f>IF(Tableau3[[#This Row],[STATUT]]="INCLUS",1,0)</f>
        <v>0</v>
      </c>
      <c r="K149" s="11">
        <f>Tableau3[[#This Row],[QUANTITÉ]]*Tableau3[[#This Row],[PRIX PUBLIC HTVA]]</f>
        <v>0</v>
      </c>
    </row>
    <row r="150" spans="10:11" ht="17.25" customHeight="1" x14ac:dyDescent="0.2">
      <c r="J150" s="10">
        <f>IF(Tableau3[[#This Row],[STATUT]]="INCLUS",1,0)</f>
        <v>0</v>
      </c>
      <c r="K150" s="11">
        <f>Tableau3[[#This Row],[QUANTITÉ]]*Tableau3[[#This Row],[PRIX PUBLIC HTVA]]</f>
        <v>0</v>
      </c>
    </row>
    <row r="151" spans="10:11" ht="17.25" customHeight="1" x14ac:dyDescent="0.2">
      <c r="J151" s="10">
        <f>IF(Tableau3[[#This Row],[STATUT]]="INCLUS",1,0)</f>
        <v>0</v>
      </c>
      <c r="K151" s="11">
        <f>Tableau3[[#This Row],[QUANTITÉ]]*Tableau3[[#This Row],[PRIX PUBLIC HTVA]]</f>
        <v>0</v>
      </c>
    </row>
    <row r="152" spans="10:11" ht="17.25" customHeight="1" x14ac:dyDescent="0.2">
      <c r="J152" s="10">
        <f>IF(Tableau3[[#This Row],[STATUT]]="INCLUS",1,0)</f>
        <v>0</v>
      </c>
      <c r="K152" s="11">
        <f>Tableau3[[#This Row],[QUANTITÉ]]*Tableau3[[#This Row],[PRIX PUBLIC HTVA]]</f>
        <v>0</v>
      </c>
    </row>
    <row r="153" spans="10:11" ht="17.25" customHeight="1" x14ac:dyDescent="0.2">
      <c r="J153" s="10">
        <f>IF(Tableau3[[#This Row],[STATUT]]="INCLUS",1,0)</f>
        <v>0</v>
      </c>
      <c r="K153" s="11">
        <f>Tableau3[[#This Row],[QUANTITÉ]]*Tableau3[[#This Row],[PRIX PUBLIC HTVA]]</f>
        <v>0</v>
      </c>
    </row>
    <row r="154" spans="10:11" ht="17.25" customHeight="1" x14ac:dyDescent="0.2">
      <c r="J154" s="10">
        <f>IF(Tableau3[[#This Row],[STATUT]]="INCLUS",1,0)</f>
        <v>0</v>
      </c>
      <c r="K154" s="11">
        <f>Tableau3[[#This Row],[QUANTITÉ]]*Tableau3[[#This Row],[PRIX PUBLIC HTVA]]</f>
        <v>0</v>
      </c>
    </row>
    <row r="155" spans="10:11" ht="17.25" customHeight="1" x14ac:dyDescent="0.2">
      <c r="J155" s="10">
        <f>IF(Tableau3[[#This Row],[STATUT]]="INCLUS",1,0)</f>
        <v>0</v>
      </c>
      <c r="K155" s="11">
        <f>Tableau3[[#This Row],[QUANTITÉ]]*Tableau3[[#This Row],[PRIX PUBLIC HTVA]]</f>
        <v>0</v>
      </c>
    </row>
    <row r="156" spans="10:11" ht="17.25" customHeight="1" x14ac:dyDescent="0.2">
      <c r="J156" s="10">
        <f>IF(Tableau3[[#This Row],[STATUT]]="INCLUS",1,0)</f>
        <v>0</v>
      </c>
      <c r="K156" s="11">
        <f>Tableau3[[#This Row],[QUANTITÉ]]*Tableau3[[#This Row],[PRIX PUBLIC HTVA]]</f>
        <v>0</v>
      </c>
    </row>
    <row r="157" spans="10:11" ht="17.25" customHeight="1" x14ac:dyDescent="0.2">
      <c r="J157" s="10">
        <f>IF(Tableau3[[#This Row],[STATUT]]="INCLUS",1,0)</f>
        <v>0</v>
      </c>
      <c r="K157" s="11">
        <f>Tableau3[[#This Row],[QUANTITÉ]]*Tableau3[[#This Row],[PRIX PUBLIC HTVA]]</f>
        <v>0</v>
      </c>
    </row>
    <row r="158" spans="10:11" ht="17.25" customHeight="1" x14ac:dyDescent="0.2">
      <c r="J158" s="10">
        <f>IF(Tableau3[[#This Row],[STATUT]]="INCLUS",1,0)</f>
        <v>0</v>
      </c>
      <c r="K158" s="11">
        <f>Tableau3[[#This Row],[QUANTITÉ]]*Tableau3[[#This Row],[PRIX PUBLIC HTVA]]</f>
        <v>0</v>
      </c>
    </row>
    <row r="159" spans="10:11" ht="17.25" customHeight="1" x14ac:dyDescent="0.2">
      <c r="J159" s="10">
        <f>IF(Tableau3[[#This Row],[STATUT]]="INCLUS",1,0)</f>
        <v>0</v>
      </c>
      <c r="K159" s="11">
        <f>Tableau3[[#This Row],[QUANTITÉ]]*Tableau3[[#This Row],[PRIX PUBLIC HTVA]]</f>
        <v>0</v>
      </c>
    </row>
    <row r="160" spans="10:11" ht="17.25" customHeight="1" x14ac:dyDescent="0.2">
      <c r="J160" s="10">
        <f>IF(Tableau3[[#This Row],[STATUT]]="INCLUS",1,0)</f>
        <v>0</v>
      </c>
      <c r="K160" s="11">
        <f>Tableau3[[#This Row],[QUANTITÉ]]*Tableau3[[#This Row],[PRIX PUBLIC HTVA]]</f>
        <v>0</v>
      </c>
    </row>
    <row r="161" spans="10:11" ht="17.25" customHeight="1" x14ac:dyDescent="0.2">
      <c r="J161" s="10">
        <f>IF(Tableau3[[#This Row],[STATUT]]="INCLUS",1,0)</f>
        <v>0</v>
      </c>
      <c r="K161" s="11">
        <f>Tableau3[[#This Row],[QUANTITÉ]]*Tableau3[[#This Row],[PRIX PUBLIC HTVA]]</f>
        <v>0</v>
      </c>
    </row>
    <row r="162" spans="10:11" ht="17.25" customHeight="1" x14ac:dyDescent="0.2">
      <c r="J162" s="10">
        <f>IF(Tableau3[[#This Row],[STATUT]]="INCLUS",1,0)</f>
        <v>0</v>
      </c>
      <c r="K162" s="11">
        <f>Tableau3[[#This Row],[QUANTITÉ]]*Tableau3[[#This Row],[PRIX PUBLIC HTVA]]</f>
        <v>0</v>
      </c>
    </row>
    <row r="163" spans="10:11" ht="17.25" customHeight="1" x14ac:dyDescent="0.2">
      <c r="J163" s="10">
        <f>IF(Tableau3[[#This Row],[STATUT]]="INCLUS",1,0)</f>
        <v>0</v>
      </c>
      <c r="K163" s="11">
        <f>Tableau3[[#This Row],[QUANTITÉ]]*Tableau3[[#This Row],[PRIX PUBLIC HTVA]]</f>
        <v>0</v>
      </c>
    </row>
    <row r="164" spans="10:11" ht="17.25" customHeight="1" x14ac:dyDescent="0.2">
      <c r="J164" s="10">
        <f>IF(Tableau3[[#This Row],[STATUT]]="INCLUS",1,0)</f>
        <v>0</v>
      </c>
      <c r="K164" s="11">
        <f>Tableau3[[#This Row],[QUANTITÉ]]*Tableau3[[#This Row],[PRIX PUBLIC HTVA]]</f>
        <v>0</v>
      </c>
    </row>
    <row r="165" spans="10:11" ht="17.25" customHeight="1" x14ac:dyDescent="0.2">
      <c r="J165" s="10">
        <f>IF(Tableau3[[#This Row],[STATUT]]="INCLUS",1,0)</f>
        <v>0</v>
      </c>
      <c r="K165" s="11">
        <f>Tableau3[[#This Row],[QUANTITÉ]]*Tableau3[[#This Row],[PRIX PUBLIC HTVA]]</f>
        <v>0</v>
      </c>
    </row>
    <row r="166" spans="10:11" ht="17.25" customHeight="1" x14ac:dyDescent="0.2">
      <c r="J166" s="10">
        <f>IF(Tableau3[[#This Row],[STATUT]]="INCLUS",1,0)</f>
        <v>0</v>
      </c>
      <c r="K166" s="11">
        <f>Tableau3[[#This Row],[QUANTITÉ]]*Tableau3[[#This Row],[PRIX PUBLIC HTVA]]</f>
        <v>0</v>
      </c>
    </row>
    <row r="167" spans="10:11" ht="17.25" customHeight="1" x14ac:dyDescent="0.2">
      <c r="J167" s="10">
        <f>IF(Tableau3[[#This Row],[STATUT]]="INCLUS",1,0)</f>
        <v>0</v>
      </c>
      <c r="K167" s="11">
        <f>Tableau3[[#This Row],[QUANTITÉ]]*Tableau3[[#This Row],[PRIX PUBLIC HTVA]]</f>
        <v>0</v>
      </c>
    </row>
    <row r="168" spans="10:11" ht="17.25" customHeight="1" x14ac:dyDescent="0.2">
      <c r="J168" s="10">
        <f>IF(Tableau3[[#This Row],[STATUT]]="INCLUS",1,0)</f>
        <v>0</v>
      </c>
      <c r="K168" s="11">
        <f>Tableau3[[#This Row],[QUANTITÉ]]*Tableau3[[#This Row],[PRIX PUBLIC HTVA]]</f>
        <v>0</v>
      </c>
    </row>
    <row r="169" spans="10:11" ht="17.25" customHeight="1" x14ac:dyDescent="0.2">
      <c r="J169" s="10">
        <f>IF(Tableau3[[#This Row],[STATUT]]="INCLUS",1,0)</f>
        <v>0</v>
      </c>
      <c r="K169" s="11">
        <f>Tableau3[[#This Row],[QUANTITÉ]]*Tableau3[[#This Row],[PRIX PUBLIC HTVA]]</f>
        <v>0</v>
      </c>
    </row>
    <row r="170" spans="10:11" ht="17.25" customHeight="1" x14ac:dyDescent="0.2">
      <c r="J170" s="10">
        <f>IF(Tableau3[[#This Row],[STATUT]]="INCLUS",1,0)</f>
        <v>0</v>
      </c>
      <c r="K170" s="11">
        <f>Tableau3[[#This Row],[QUANTITÉ]]*Tableau3[[#This Row],[PRIX PUBLIC HTVA]]</f>
        <v>0</v>
      </c>
    </row>
    <row r="171" spans="10:11" ht="17.25" customHeight="1" x14ac:dyDescent="0.2">
      <c r="J171" s="10">
        <f>IF(Tableau3[[#This Row],[STATUT]]="INCLUS",1,0)</f>
        <v>0</v>
      </c>
      <c r="K171" s="11">
        <f>Tableau3[[#This Row],[QUANTITÉ]]*Tableau3[[#This Row],[PRIX PUBLIC HTVA]]</f>
        <v>0</v>
      </c>
    </row>
    <row r="172" spans="10:11" ht="17.25" customHeight="1" x14ac:dyDescent="0.2">
      <c r="J172" s="10">
        <f>IF(Tableau3[[#This Row],[STATUT]]="INCLUS",1,0)</f>
        <v>0</v>
      </c>
      <c r="K172" s="11">
        <f>Tableau3[[#This Row],[QUANTITÉ]]*Tableau3[[#This Row],[PRIX PUBLIC HTVA]]</f>
        <v>0</v>
      </c>
    </row>
    <row r="173" spans="10:11" ht="17.25" customHeight="1" x14ac:dyDescent="0.2">
      <c r="J173" s="10">
        <f>IF(Tableau3[[#This Row],[STATUT]]="INCLUS",1,0)</f>
        <v>0</v>
      </c>
      <c r="K173" s="11">
        <f>Tableau3[[#This Row],[QUANTITÉ]]*Tableau3[[#This Row],[PRIX PUBLIC HTVA]]</f>
        <v>0</v>
      </c>
    </row>
    <row r="174" spans="10:11" ht="17.25" customHeight="1" x14ac:dyDescent="0.2">
      <c r="J174" s="10">
        <f>IF(Tableau3[[#This Row],[STATUT]]="INCLUS",1,0)</f>
        <v>0</v>
      </c>
      <c r="K174" s="11">
        <f>Tableau3[[#This Row],[QUANTITÉ]]*Tableau3[[#This Row],[PRIX PUBLIC HTVA]]</f>
        <v>0</v>
      </c>
    </row>
    <row r="175" spans="10:11" ht="17.25" customHeight="1" x14ac:dyDescent="0.2">
      <c r="J175" s="10">
        <f>IF(Tableau3[[#This Row],[STATUT]]="INCLUS",1,0)</f>
        <v>0</v>
      </c>
      <c r="K175" s="11">
        <f>Tableau3[[#This Row],[QUANTITÉ]]*Tableau3[[#This Row],[PRIX PUBLIC HTVA]]</f>
        <v>0</v>
      </c>
    </row>
    <row r="176" spans="10:11" ht="17.25" customHeight="1" x14ac:dyDescent="0.2">
      <c r="J176" s="10">
        <f>IF(Tableau3[[#This Row],[STATUT]]="INCLUS",1,0)</f>
        <v>0</v>
      </c>
      <c r="K176" s="11">
        <f>Tableau3[[#This Row],[QUANTITÉ]]*Tableau3[[#This Row],[PRIX PUBLIC HTVA]]</f>
        <v>0</v>
      </c>
    </row>
    <row r="177" spans="10:11" ht="17.25" customHeight="1" x14ac:dyDescent="0.2">
      <c r="J177" s="10">
        <f>IF(Tableau3[[#This Row],[STATUT]]="INCLUS",1,0)</f>
        <v>0</v>
      </c>
      <c r="K177" s="11">
        <f>Tableau3[[#This Row],[QUANTITÉ]]*Tableau3[[#This Row],[PRIX PUBLIC HTVA]]</f>
        <v>0</v>
      </c>
    </row>
    <row r="178" spans="10:11" ht="17.25" customHeight="1" x14ac:dyDescent="0.2">
      <c r="J178" s="10">
        <f>IF(Tableau3[[#This Row],[STATUT]]="INCLUS",1,0)</f>
        <v>0</v>
      </c>
      <c r="K178" s="11">
        <f>Tableau3[[#This Row],[QUANTITÉ]]*Tableau3[[#This Row],[PRIX PUBLIC HTVA]]</f>
        <v>0</v>
      </c>
    </row>
    <row r="179" spans="10:11" ht="17.25" customHeight="1" x14ac:dyDescent="0.2">
      <c r="J179" s="10">
        <f>IF(Tableau3[[#This Row],[STATUT]]="INCLUS",1,0)</f>
        <v>0</v>
      </c>
      <c r="K179" s="11">
        <f>Tableau3[[#This Row],[QUANTITÉ]]*Tableau3[[#This Row],[PRIX PUBLIC HTVA]]</f>
        <v>0</v>
      </c>
    </row>
    <row r="180" spans="10:11" ht="17.25" customHeight="1" x14ac:dyDescent="0.2">
      <c r="J180" s="10">
        <f>IF(Tableau3[[#This Row],[STATUT]]="INCLUS",1,0)</f>
        <v>0</v>
      </c>
      <c r="K180" s="11">
        <f>Tableau3[[#This Row],[QUANTITÉ]]*Tableau3[[#This Row],[PRIX PUBLIC HTVA]]</f>
        <v>0</v>
      </c>
    </row>
    <row r="181" spans="10:11" ht="17.25" customHeight="1" x14ac:dyDescent="0.2">
      <c r="J181" s="10">
        <f>IF(Tableau3[[#This Row],[STATUT]]="INCLUS",1,0)</f>
        <v>0</v>
      </c>
      <c r="K181" s="11">
        <f>Tableau3[[#This Row],[QUANTITÉ]]*Tableau3[[#This Row],[PRIX PUBLIC HTVA]]</f>
        <v>0</v>
      </c>
    </row>
    <row r="182" spans="10:11" ht="17.25" customHeight="1" x14ac:dyDescent="0.2">
      <c r="J182" s="10">
        <f>IF(Tableau3[[#This Row],[STATUT]]="INCLUS",1,0)</f>
        <v>0</v>
      </c>
      <c r="K182" s="11">
        <f>Tableau3[[#This Row],[QUANTITÉ]]*Tableau3[[#This Row],[PRIX PUBLIC HTVA]]</f>
        <v>0</v>
      </c>
    </row>
    <row r="183" spans="10:11" ht="17.25" customHeight="1" x14ac:dyDescent="0.2">
      <c r="J183" s="10">
        <f>IF(Tableau3[[#This Row],[STATUT]]="INCLUS",1,0)</f>
        <v>0</v>
      </c>
      <c r="K183" s="11">
        <f>Tableau3[[#This Row],[QUANTITÉ]]*Tableau3[[#This Row],[PRIX PUBLIC HTVA]]</f>
        <v>0</v>
      </c>
    </row>
    <row r="184" spans="10:11" ht="17.25" customHeight="1" x14ac:dyDescent="0.2">
      <c r="J184" s="10">
        <f>IF(Tableau3[[#This Row],[STATUT]]="INCLUS",1,0)</f>
        <v>0</v>
      </c>
      <c r="K184" s="11">
        <f>Tableau3[[#This Row],[QUANTITÉ]]*Tableau3[[#This Row],[PRIX PUBLIC HTVA]]</f>
        <v>0</v>
      </c>
    </row>
    <row r="185" spans="10:11" ht="17.25" customHeight="1" x14ac:dyDescent="0.2">
      <c r="J185" s="10">
        <f>IF(Tableau3[[#This Row],[STATUT]]="INCLUS",1,0)</f>
        <v>0</v>
      </c>
      <c r="K185" s="11">
        <f>Tableau3[[#This Row],[QUANTITÉ]]*Tableau3[[#This Row],[PRIX PUBLIC HTVA]]</f>
        <v>0</v>
      </c>
    </row>
    <row r="186" spans="10:11" ht="17.25" customHeight="1" x14ac:dyDescent="0.2">
      <c r="J186" s="10">
        <f>IF(Tableau3[[#This Row],[STATUT]]="INCLUS",1,0)</f>
        <v>0</v>
      </c>
      <c r="K186" s="11">
        <f>Tableau3[[#This Row],[QUANTITÉ]]*Tableau3[[#This Row],[PRIX PUBLIC HTVA]]</f>
        <v>0</v>
      </c>
    </row>
    <row r="187" spans="10:11" ht="17.25" customHeight="1" x14ac:dyDescent="0.2">
      <c r="J187" s="10">
        <f>IF(Tableau3[[#This Row],[STATUT]]="INCLUS",1,0)</f>
        <v>0</v>
      </c>
      <c r="K187" s="11">
        <f>Tableau3[[#This Row],[QUANTITÉ]]*Tableau3[[#This Row],[PRIX PUBLIC HTVA]]</f>
        <v>0</v>
      </c>
    </row>
    <row r="188" spans="10:11" ht="17.25" customHeight="1" x14ac:dyDescent="0.2">
      <c r="J188" s="10">
        <f>IF(Tableau3[[#This Row],[STATUT]]="INCLUS",1,0)</f>
        <v>0</v>
      </c>
      <c r="K188" s="11">
        <f>Tableau3[[#This Row],[QUANTITÉ]]*Tableau3[[#This Row],[PRIX PUBLIC HTVA]]</f>
        <v>0</v>
      </c>
    </row>
    <row r="189" spans="10:11" ht="17.25" customHeight="1" x14ac:dyDescent="0.2">
      <c r="J189" s="10">
        <f>IF(Tableau3[[#This Row],[STATUT]]="INCLUS",1,0)</f>
        <v>0</v>
      </c>
      <c r="K189" s="11">
        <f>Tableau3[[#This Row],[QUANTITÉ]]*Tableau3[[#This Row],[PRIX PUBLIC HTVA]]</f>
        <v>0</v>
      </c>
    </row>
    <row r="190" spans="10:11" ht="17.25" customHeight="1" x14ac:dyDescent="0.2">
      <c r="J190" s="10">
        <f>IF(Tableau3[[#This Row],[STATUT]]="INCLUS",1,0)</f>
        <v>0</v>
      </c>
      <c r="K190" s="11">
        <f>Tableau3[[#This Row],[QUANTITÉ]]*Tableau3[[#This Row],[PRIX PUBLIC HTVA]]</f>
        <v>0</v>
      </c>
    </row>
    <row r="191" spans="10:11" ht="17.25" customHeight="1" x14ac:dyDescent="0.2">
      <c r="J191" s="10">
        <f>IF(Tableau3[[#This Row],[STATUT]]="INCLUS",1,0)</f>
        <v>0</v>
      </c>
      <c r="K191" s="11">
        <f>Tableau3[[#This Row],[QUANTITÉ]]*Tableau3[[#This Row],[PRIX PUBLIC HTVA]]</f>
        <v>0</v>
      </c>
    </row>
    <row r="192" spans="10:11" ht="17.25" customHeight="1" x14ac:dyDescent="0.2">
      <c r="J192" s="10">
        <f>IF(Tableau3[[#This Row],[STATUT]]="INCLUS",1,0)</f>
        <v>0</v>
      </c>
      <c r="K192" s="11">
        <f>Tableau3[[#This Row],[QUANTITÉ]]*Tableau3[[#This Row],[PRIX PUBLIC HTVA]]</f>
        <v>0</v>
      </c>
    </row>
    <row r="193" spans="10:11" ht="17.25" customHeight="1" x14ac:dyDescent="0.2">
      <c r="J193" s="10">
        <f>IF(Tableau3[[#This Row],[STATUT]]="INCLUS",1,0)</f>
        <v>0</v>
      </c>
      <c r="K193" s="11">
        <f>Tableau3[[#This Row],[QUANTITÉ]]*Tableau3[[#This Row],[PRIX PUBLIC HTVA]]</f>
        <v>0</v>
      </c>
    </row>
    <row r="194" spans="10:11" ht="17.25" customHeight="1" x14ac:dyDescent="0.2">
      <c r="J194" s="10">
        <f>IF(Tableau3[[#This Row],[STATUT]]="INCLUS",1,0)</f>
        <v>0</v>
      </c>
      <c r="K194" s="11">
        <f>Tableau3[[#This Row],[QUANTITÉ]]*Tableau3[[#This Row],[PRIX PUBLIC HTVA]]</f>
        <v>0</v>
      </c>
    </row>
    <row r="195" spans="10:11" ht="17.25" customHeight="1" x14ac:dyDescent="0.2">
      <c r="J195" s="10">
        <f>IF(Tableau3[[#This Row],[STATUT]]="INCLUS",1,0)</f>
        <v>0</v>
      </c>
      <c r="K195" s="11">
        <f>Tableau3[[#This Row],[QUANTITÉ]]*Tableau3[[#This Row],[PRIX PUBLIC HTVA]]</f>
        <v>0</v>
      </c>
    </row>
    <row r="196" spans="10:11" ht="17.25" customHeight="1" x14ac:dyDescent="0.2">
      <c r="J196" s="10">
        <f>IF(Tableau3[[#This Row],[STATUT]]="INCLUS",1,0)</f>
        <v>0</v>
      </c>
      <c r="K196" s="11">
        <f>Tableau3[[#This Row],[QUANTITÉ]]*Tableau3[[#This Row],[PRIX PUBLIC HTVA]]</f>
        <v>0</v>
      </c>
    </row>
    <row r="197" spans="10:11" ht="17.25" customHeight="1" x14ac:dyDescent="0.2">
      <c r="J197" s="10">
        <f>IF(Tableau3[[#This Row],[STATUT]]="INCLUS",1,0)</f>
        <v>0</v>
      </c>
      <c r="K197" s="11">
        <f>Tableau3[[#This Row],[QUANTITÉ]]*Tableau3[[#This Row],[PRIX PUBLIC HTVA]]</f>
        <v>0</v>
      </c>
    </row>
    <row r="198" spans="10:11" ht="17.25" customHeight="1" x14ac:dyDescent="0.2">
      <c r="J198" s="10">
        <f>IF(Tableau3[[#This Row],[STATUT]]="INCLUS",1,0)</f>
        <v>0</v>
      </c>
      <c r="K198" s="11">
        <f>Tableau3[[#This Row],[QUANTITÉ]]*Tableau3[[#This Row],[PRIX PUBLIC HTVA]]</f>
        <v>0</v>
      </c>
    </row>
    <row r="199" spans="10:11" ht="17.25" customHeight="1" x14ac:dyDescent="0.2">
      <c r="J199" s="10">
        <f>IF(Tableau3[[#This Row],[STATUT]]="INCLUS",1,0)</f>
        <v>0</v>
      </c>
      <c r="K199" s="11">
        <f>Tableau3[[#This Row],[QUANTITÉ]]*Tableau3[[#This Row],[PRIX PUBLIC HTVA]]</f>
        <v>0</v>
      </c>
    </row>
    <row r="200" spans="10:11" ht="17.25" customHeight="1" x14ac:dyDescent="0.2">
      <c r="J200" s="10">
        <f>IF(Tableau3[[#This Row],[STATUT]]="INCLUS",1,0)</f>
        <v>0</v>
      </c>
      <c r="K200" s="11">
        <f>Tableau3[[#This Row],[QUANTITÉ]]*Tableau3[[#This Row],[PRIX PUBLIC HTVA]]</f>
        <v>0</v>
      </c>
    </row>
    <row r="201" spans="10:11" ht="17.25" customHeight="1" x14ac:dyDescent="0.2">
      <c r="J201" s="10">
        <f>IF(Tableau3[[#This Row],[STATUT]]="INCLUS",1,0)</f>
        <v>0</v>
      </c>
      <c r="K201" s="11">
        <f>Tableau3[[#This Row],[QUANTITÉ]]*Tableau3[[#This Row],[PRIX PUBLIC HTVA]]</f>
        <v>0</v>
      </c>
    </row>
    <row r="202" spans="10:11" ht="17.25" customHeight="1" x14ac:dyDescent="0.2">
      <c r="J202" s="10">
        <f>IF(Tableau3[[#This Row],[STATUT]]="INCLUS",1,0)</f>
        <v>0</v>
      </c>
      <c r="K202" s="11">
        <f>Tableau3[[#This Row],[QUANTITÉ]]*Tableau3[[#This Row],[PRIX PUBLIC HTVA]]</f>
        <v>0</v>
      </c>
    </row>
    <row r="203" spans="10:11" ht="17.25" customHeight="1" x14ac:dyDescent="0.2">
      <c r="J203" s="10">
        <f>IF(Tableau3[[#This Row],[STATUT]]="INCLUS",1,0)</f>
        <v>0</v>
      </c>
      <c r="K203" s="11">
        <f>Tableau3[[#This Row],[QUANTITÉ]]*Tableau3[[#This Row],[PRIX PUBLIC HTVA]]</f>
        <v>0</v>
      </c>
    </row>
    <row r="204" spans="10:11" ht="17.25" customHeight="1" x14ac:dyDescent="0.2">
      <c r="J204" s="10">
        <f>IF(Tableau3[[#This Row],[STATUT]]="INCLUS",1,0)</f>
        <v>0</v>
      </c>
      <c r="K204" s="11">
        <f>Tableau3[[#This Row],[QUANTITÉ]]*Tableau3[[#This Row],[PRIX PUBLIC HTVA]]</f>
        <v>0</v>
      </c>
    </row>
    <row r="205" spans="10:11" ht="17.25" customHeight="1" x14ac:dyDescent="0.2">
      <c r="J205" s="10">
        <f>IF(Tableau3[[#This Row],[STATUT]]="INCLUS",1,0)</f>
        <v>0</v>
      </c>
      <c r="K205" s="11">
        <f>Tableau3[[#This Row],[QUANTITÉ]]*Tableau3[[#This Row],[PRIX PUBLIC HTVA]]</f>
        <v>0</v>
      </c>
    </row>
    <row r="206" spans="10:11" ht="17.25" customHeight="1" x14ac:dyDescent="0.2">
      <c r="J206" s="10">
        <f>IF(Tableau3[[#This Row],[STATUT]]="INCLUS",1,0)</f>
        <v>0</v>
      </c>
      <c r="K206" s="11">
        <f>Tableau3[[#This Row],[QUANTITÉ]]*Tableau3[[#This Row],[PRIX PUBLIC HTVA]]</f>
        <v>0</v>
      </c>
    </row>
    <row r="207" spans="10:11" ht="17.25" customHeight="1" x14ac:dyDescent="0.2">
      <c r="J207" s="10">
        <f>IF(Tableau3[[#This Row],[STATUT]]="INCLUS",1,0)</f>
        <v>0</v>
      </c>
      <c r="K207" s="11">
        <f>Tableau3[[#This Row],[QUANTITÉ]]*Tableau3[[#This Row],[PRIX PUBLIC HTVA]]</f>
        <v>0</v>
      </c>
    </row>
    <row r="208" spans="10:11" ht="17.25" customHeight="1" x14ac:dyDescent="0.2">
      <c r="J208" s="10">
        <f>IF(Tableau3[[#This Row],[STATUT]]="INCLUS",1,0)</f>
        <v>0</v>
      </c>
      <c r="K208" s="11">
        <f>Tableau3[[#This Row],[QUANTITÉ]]*Tableau3[[#This Row],[PRIX PUBLIC HTVA]]</f>
        <v>0</v>
      </c>
    </row>
    <row r="209" spans="10:11" ht="17.25" customHeight="1" x14ac:dyDescent="0.2">
      <c r="J209" s="10">
        <f>IF(Tableau3[[#This Row],[STATUT]]="INCLUS",1,0)</f>
        <v>0</v>
      </c>
      <c r="K209" s="11">
        <f>Tableau3[[#This Row],[QUANTITÉ]]*Tableau3[[#This Row],[PRIX PUBLIC HTVA]]</f>
        <v>0</v>
      </c>
    </row>
    <row r="210" spans="10:11" ht="17.25" customHeight="1" x14ac:dyDescent="0.2">
      <c r="J210" s="10">
        <f>IF(Tableau3[[#This Row],[STATUT]]="INCLUS",1,0)</f>
        <v>0</v>
      </c>
      <c r="K210" s="11">
        <f>Tableau3[[#This Row],[QUANTITÉ]]*Tableau3[[#This Row],[PRIX PUBLIC HTVA]]</f>
        <v>0</v>
      </c>
    </row>
    <row r="211" spans="10:11" ht="17.25" customHeight="1" x14ac:dyDescent="0.2">
      <c r="J211" s="10">
        <f>IF(Tableau3[[#This Row],[STATUT]]="INCLUS",1,0)</f>
        <v>0</v>
      </c>
      <c r="K211" s="11">
        <f>Tableau3[[#This Row],[QUANTITÉ]]*Tableau3[[#This Row],[PRIX PUBLIC HTVA]]</f>
        <v>0</v>
      </c>
    </row>
    <row r="212" spans="10:11" ht="17.25" customHeight="1" x14ac:dyDescent="0.2">
      <c r="J212" s="10">
        <f>IF(Tableau3[[#This Row],[STATUT]]="INCLUS",1,0)</f>
        <v>0</v>
      </c>
      <c r="K212" s="11">
        <f>Tableau3[[#This Row],[QUANTITÉ]]*Tableau3[[#This Row],[PRIX PUBLIC HTVA]]</f>
        <v>0</v>
      </c>
    </row>
    <row r="213" spans="10:11" ht="17.25" customHeight="1" x14ac:dyDescent="0.2">
      <c r="J213" s="10">
        <f>IF(Tableau3[[#This Row],[STATUT]]="INCLUS",1,0)</f>
        <v>0</v>
      </c>
      <c r="K213" s="11">
        <f>Tableau3[[#This Row],[QUANTITÉ]]*Tableau3[[#This Row],[PRIX PUBLIC HTVA]]</f>
        <v>0</v>
      </c>
    </row>
    <row r="214" spans="10:11" ht="17.25" customHeight="1" x14ac:dyDescent="0.2">
      <c r="J214" s="10">
        <f>IF(Tableau3[[#This Row],[STATUT]]="INCLUS",1,0)</f>
        <v>0</v>
      </c>
      <c r="K214" s="11">
        <f>Tableau3[[#This Row],[QUANTITÉ]]*Tableau3[[#This Row],[PRIX PUBLIC HTVA]]</f>
        <v>0</v>
      </c>
    </row>
    <row r="215" spans="10:11" ht="17.25" customHeight="1" x14ac:dyDescent="0.2">
      <c r="J215" s="10">
        <f>IF(Tableau3[[#This Row],[STATUT]]="INCLUS",1,0)</f>
        <v>0</v>
      </c>
      <c r="K215" s="11">
        <f>Tableau3[[#This Row],[QUANTITÉ]]*Tableau3[[#This Row],[PRIX PUBLIC HTVA]]</f>
        <v>0</v>
      </c>
    </row>
    <row r="216" spans="10:11" ht="17.25" customHeight="1" x14ac:dyDescent="0.2">
      <c r="J216" s="10">
        <f>IF(Tableau3[[#This Row],[STATUT]]="INCLUS",1,0)</f>
        <v>0</v>
      </c>
      <c r="K216" s="11">
        <f>Tableau3[[#This Row],[QUANTITÉ]]*Tableau3[[#This Row],[PRIX PUBLIC HTVA]]</f>
        <v>0</v>
      </c>
    </row>
    <row r="217" spans="10:11" ht="17.25" customHeight="1" x14ac:dyDescent="0.2">
      <c r="J217" s="10">
        <f>IF(Tableau3[[#This Row],[STATUT]]="INCLUS",1,0)</f>
        <v>0</v>
      </c>
      <c r="K217" s="11">
        <f>Tableau3[[#This Row],[QUANTITÉ]]*Tableau3[[#This Row],[PRIX PUBLIC HTVA]]</f>
        <v>0</v>
      </c>
    </row>
    <row r="218" spans="10:11" ht="17.25" customHeight="1" x14ac:dyDescent="0.2">
      <c r="J218" s="10">
        <f>IF(Tableau3[[#This Row],[STATUT]]="INCLUS",1,0)</f>
        <v>0</v>
      </c>
      <c r="K218" s="11">
        <f>Tableau3[[#This Row],[QUANTITÉ]]*Tableau3[[#This Row],[PRIX PUBLIC HTVA]]</f>
        <v>0</v>
      </c>
    </row>
    <row r="219" spans="10:11" ht="17.25" customHeight="1" x14ac:dyDescent="0.2">
      <c r="J219" s="10">
        <f>IF(Tableau3[[#This Row],[STATUT]]="INCLUS",1,0)</f>
        <v>0</v>
      </c>
      <c r="K219" s="11">
        <f>Tableau3[[#This Row],[QUANTITÉ]]*Tableau3[[#This Row],[PRIX PUBLIC HTVA]]</f>
        <v>0</v>
      </c>
    </row>
    <row r="220" spans="10:11" ht="17.25" customHeight="1" x14ac:dyDescent="0.2">
      <c r="J220" s="10">
        <f>IF(Tableau3[[#This Row],[STATUT]]="INCLUS",1,0)</f>
        <v>0</v>
      </c>
      <c r="K220" s="11">
        <f>Tableau3[[#This Row],[QUANTITÉ]]*Tableau3[[#This Row],[PRIX PUBLIC HTVA]]</f>
        <v>0</v>
      </c>
    </row>
    <row r="221" spans="10:11" ht="17.25" customHeight="1" x14ac:dyDescent="0.2">
      <c r="J221" s="10">
        <f>IF(Tableau3[[#This Row],[STATUT]]="INCLUS",1,0)</f>
        <v>0</v>
      </c>
      <c r="K221" s="11">
        <f>Tableau3[[#This Row],[QUANTITÉ]]*Tableau3[[#This Row],[PRIX PUBLIC HTVA]]</f>
        <v>0</v>
      </c>
    </row>
    <row r="222" spans="10:11" ht="17.25" customHeight="1" x14ac:dyDescent="0.2">
      <c r="J222" s="10">
        <f>IF(Tableau3[[#This Row],[STATUT]]="INCLUS",1,0)</f>
        <v>0</v>
      </c>
      <c r="K222" s="11">
        <f>Tableau3[[#This Row],[QUANTITÉ]]*Tableau3[[#This Row],[PRIX PUBLIC HTVA]]</f>
        <v>0</v>
      </c>
    </row>
    <row r="223" spans="10:11" ht="17.25" customHeight="1" x14ac:dyDescent="0.2">
      <c r="J223" s="10">
        <f>IF(Tableau3[[#This Row],[STATUT]]="INCLUS",1,0)</f>
        <v>0</v>
      </c>
      <c r="K223" s="11">
        <f>Tableau3[[#This Row],[QUANTITÉ]]*Tableau3[[#This Row],[PRIX PUBLIC HTVA]]</f>
        <v>0</v>
      </c>
    </row>
    <row r="224" spans="10:11" ht="17.25" customHeight="1" x14ac:dyDescent="0.2">
      <c r="J224" s="10">
        <f>IF(Tableau3[[#This Row],[STATUT]]="INCLUS",1,0)</f>
        <v>0</v>
      </c>
      <c r="K224" s="11">
        <f>Tableau3[[#This Row],[QUANTITÉ]]*Tableau3[[#This Row],[PRIX PUBLIC HTVA]]</f>
        <v>0</v>
      </c>
    </row>
    <row r="225" spans="10:11" ht="17.25" customHeight="1" x14ac:dyDescent="0.2">
      <c r="J225" s="10">
        <f>IF(Tableau3[[#This Row],[STATUT]]="INCLUS",1,0)</f>
        <v>0</v>
      </c>
      <c r="K225" s="11">
        <f>Tableau3[[#This Row],[QUANTITÉ]]*Tableau3[[#This Row],[PRIX PUBLIC HTVA]]</f>
        <v>0</v>
      </c>
    </row>
    <row r="226" spans="10:11" ht="17.25" customHeight="1" x14ac:dyDescent="0.2">
      <c r="J226" s="10">
        <f>IF(Tableau3[[#This Row],[STATUT]]="INCLUS",1,0)</f>
        <v>0</v>
      </c>
      <c r="K226" s="11">
        <f>Tableau3[[#This Row],[QUANTITÉ]]*Tableau3[[#This Row],[PRIX PUBLIC HTVA]]</f>
        <v>0</v>
      </c>
    </row>
    <row r="227" spans="10:11" ht="17.25" customHeight="1" x14ac:dyDescent="0.2">
      <c r="J227" s="10">
        <f>IF(Tableau3[[#This Row],[STATUT]]="INCLUS",1,0)</f>
        <v>0</v>
      </c>
      <c r="K227" s="11">
        <f>Tableau3[[#This Row],[QUANTITÉ]]*Tableau3[[#This Row],[PRIX PUBLIC HTVA]]</f>
        <v>0</v>
      </c>
    </row>
    <row r="228" spans="10:11" ht="17.25" customHeight="1" x14ac:dyDescent="0.2">
      <c r="J228" s="10">
        <f>IF(Tableau3[[#This Row],[STATUT]]="INCLUS",1,0)</f>
        <v>0</v>
      </c>
      <c r="K228" s="11">
        <f>Tableau3[[#This Row],[QUANTITÉ]]*Tableau3[[#This Row],[PRIX PUBLIC HTVA]]</f>
        <v>0</v>
      </c>
    </row>
    <row r="229" spans="10:11" ht="17.25" customHeight="1" x14ac:dyDescent="0.2">
      <c r="J229" s="10">
        <f>IF(Tableau3[[#This Row],[STATUT]]="INCLUS",1,0)</f>
        <v>0</v>
      </c>
      <c r="K229" s="11">
        <f>Tableau3[[#This Row],[QUANTITÉ]]*Tableau3[[#This Row],[PRIX PUBLIC HTVA]]</f>
        <v>0</v>
      </c>
    </row>
    <row r="230" spans="10:11" ht="17.25" customHeight="1" x14ac:dyDescent="0.2">
      <c r="J230" s="10">
        <f>IF(Tableau3[[#This Row],[STATUT]]="INCLUS",1,0)</f>
        <v>0</v>
      </c>
      <c r="K230" s="11">
        <f>Tableau3[[#This Row],[QUANTITÉ]]*Tableau3[[#This Row],[PRIX PUBLIC HTVA]]</f>
        <v>0</v>
      </c>
    </row>
    <row r="231" spans="10:11" ht="17.25" customHeight="1" x14ac:dyDescent="0.2">
      <c r="J231" s="10">
        <f>IF(Tableau3[[#This Row],[STATUT]]="INCLUS",1,0)</f>
        <v>0</v>
      </c>
      <c r="K231" s="11">
        <f>Tableau3[[#This Row],[QUANTITÉ]]*Tableau3[[#This Row],[PRIX PUBLIC HTVA]]</f>
        <v>0</v>
      </c>
    </row>
    <row r="232" spans="10:11" ht="17.25" customHeight="1" x14ac:dyDescent="0.2">
      <c r="J232" s="10">
        <f>IF(Tableau3[[#This Row],[STATUT]]="INCLUS",1,0)</f>
        <v>0</v>
      </c>
      <c r="K232" s="11">
        <f>Tableau3[[#This Row],[QUANTITÉ]]*Tableau3[[#This Row],[PRIX PUBLIC HTVA]]</f>
        <v>0</v>
      </c>
    </row>
    <row r="233" spans="10:11" ht="17.25" customHeight="1" x14ac:dyDescent="0.2">
      <c r="J233" s="10">
        <f>IF(Tableau3[[#This Row],[STATUT]]="INCLUS",1,0)</f>
        <v>0</v>
      </c>
      <c r="K233" s="11">
        <f>Tableau3[[#This Row],[QUANTITÉ]]*Tableau3[[#This Row],[PRIX PUBLIC HTVA]]</f>
        <v>0</v>
      </c>
    </row>
    <row r="234" spans="10:11" ht="17.25" customHeight="1" x14ac:dyDescent="0.2">
      <c r="J234" s="10">
        <f>IF(Tableau3[[#This Row],[STATUT]]="INCLUS",1,0)</f>
        <v>0</v>
      </c>
      <c r="K234" s="11">
        <f>Tableau3[[#This Row],[QUANTITÉ]]*Tableau3[[#This Row],[PRIX PUBLIC HTVA]]</f>
        <v>0</v>
      </c>
    </row>
    <row r="235" spans="10:11" ht="17.25" customHeight="1" x14ac:dyDescent="0.2">
      <c r="J235" s="10">
        <f>IF(Tableau3[[#This Row],[STATUT]]="INCLUS",1,0)</f>
        <v>0</v>
      </c>
      <c r="K235" s="11">
        <f>Tableau3[[#This Row],[QUANTITÉ]]*Tableau3[[#This Row],[PRIX PUBLIC HTVA]]</f>
        <v>0</v>
      </c>
    </row>
    <row r="236" spans="10:11" ht="17.25" customHeight="1" x14ac:dyDescent="0.2">
      <c r="J236" s="10">
        <f>IF(Tableau3[[#This Row],[STATUT]]="INCLUS",1,0)</f>
        <v>0</v>
      </c>
      <c r="K236" s="11">
        <f>Tableau3[[#This Row],[QUANTITÉ]]*Tableau3[[#This Row],[PRIX PUBLIC HTVA]]</f>
        <v>0</v>
      </c>
    </row>
    <row r="237" spans="10:11" ht="17.25" customHeight="1" x14ac:dyDescent="0.2">
      <c r="J237" s="10">
        <f>IF(Tableau3[[#This Row],[STATUT]]="INCLUS",1,0)</f>
        <v>0</v>
      </c>
      <c r="K237" s="11">
        <f>Tableau3[[#This Row],[QUANTITÉ]]*Tableau3[[#This Row],[PRIX PUBLIC HTVA]]</f>
        <v>0</v>
      </c>
    </row>
    <row r="238" spans="10:11" ht="17.25" customHeight="1" x14ac:dyDescent="0.2">
      <c r="J238" s="10">
        <f>IF(Tableau3[[#This Row],[STATUT]]="INCLUS",1,0)</f>
        <v>0</v>
      </c>
      <c r="K238" s="11">
        <f>Tableau3[[#This Row],[QUANTITÉ]]*Tableau3[[#This Row],[PRIX PUBLIC HTVA]]</f>
        <v>0</v>
      </c>
    </row>
    <row r="239" spans="10:11" ht="17.25" customHeight="1" x14ac:dyDescent="0.2">
      <c r="J239" s="10">
        <f>IF(Tableau3[[#This Row],[STATUT]]="INCLUS",1,0)</f>
        <v>0</v>
      </c>
      <c r="K239" s="11">
        <f>Tableau3[[#This Row],[QUANTITÉ]]*Tableau3[[#This Row],[PRIX PUBLIC HTVA]]</f>
        <v>0</v>
      </c>
    </row>
    <row r="240" spans="10:11" ht="17.25" customHeight="1" x14ac:dyDescent="0.2">
      <c r="J240" s="10">
        <f>IF(Tableau3[[#This Row],[STATUT]]="INCLUS",1,0)</f>
        <v>0</v>
      </c>
      <c r="K240" s="11">
        <f>Tableau3[[#This Row],[QUANTITÉ]]*Tableau3[[#This Row],[PRIX PUBLIC HTVA]]</f>
        <v>0</v>
      </c>
    </row>
    <row r="241" spans="10:11" ht="17.25" customHeight="1" x14ac:dyDescent="0.2">
      <c r="J241" s="10">
        <f>IF(Tableau3[[#This Row],[STATUT]]="INCLUS",1,0)</f>
        <v>0</v>
      </c>
      <c r="K241" s="11">
        <f>Tableau3[[#This Row],[QUANTITÉ]]*Tableau3[[#This Row],[PRIX PUBLIC HTVA]]</f>
        <v>0</v>
      </c>
    </row>
    <row r="242" spans="10:11" ht="17.25" customHeight="1" x14ac:dyDescent="0.2">
      <c r="J242" s="10">
        <f>IF(Tableau3[[#This Row],[STATUT]]="INCLUS",1,0)</f>
        <v>0</v>
      </c>
      <c r="K242" s="11">
        <f>Tableau3[[#This Row],[QUANTITÉ]]*Tableau3[[#This Row],[PRIX PUBLIC HTVA]]</f>
        <v>0</v>
      </c>
    </row>
    <row r="243" spans="10:11" ht="17.25" customHeight="1" x14ac:dyDescent="0.2">
      <c r="J243" s="10">
        <f>IF(Tableau3[[#This Row],[STATUT]]="INCLUS",1,0)</f>
        <v>0</v>
      </c>
      <c r="K243" s="11">
        <f>Tableau3[[#This Row],[QUANTITÉ]]*Tableau3[[#This Row],[PRIX PUBLIC HTVA]]</f>
        <v>0</v>
      </c>
    </row>
    <row r="244" spans="10:11" ht="17.25" customHeight="1" x14ac:dyDescent="0.2">
      <c r="J244" s="10">
        <f>IF(Tableau3[[#This Row],[STATUT]]="INCLUS",1,0)</f>
        <v>0</v>
      </c>
      <c r="K244" s="11">
        <f>Tableau3[[#This Row],[QUANTITÉ]]*Tableau3[[#This Row],[PRIX PUBLIC HTVA]]</f>
        <v>0</v>
      </c>
    </row>
    <row r="245" spans="10:11" ht="17.25" customHeight="1" x14ac:dyDescent="0.2">
      <c r="J245" s="10">
        <f>IF(Tableau3[[#This Row],[STATUT]]="INCLUS",1,0)</f>
        <v>0</v>
      </c>
      <c r="K245" s="11">
        <f>Tableau3[[#This Row],[QUANTITÉ]]*Tableau3[[#This Row],[PRIX PUBLIC HTVA]]</f>
        <v>0</v>
      </c>
    </row>
    <row r="246" spans="10:11" ht="17.25" customHeight="1" x14ac:dyDescent="0.2">
      <c r="J246" s="10">
        <f>IF(Tableau3[[#This Row],[STATUT]]="INCLUS",1,0)</f>
        <v>0</v>
      </c>
      <c r="K246" s="11">
        <f>Tableau3[[#This Row],[QUANTITÉ]]*Tableau3[[#This Row],[PRIX PUBLIC HTVA]]</f>
        <v>0</v>
      </c>
    </row>
    <row r="247" spans="10:11" ht="17.25" customHeight="1" x14ac:dyDescent="0.2">
      <c r="J247" s="10">
        <f>IF(Tableau3[[#This Row],[STATUT]]="INCLUS",1,0)</f>
        <v>0</v>
      </c>
      <c r="K247" s="11">
        <f>Tableau3[[#This Row],[QUANTITÉ]]*Tableau3[[#This Row],[PRIX PUBLIC HTVA]]</f>
        <v>0</v>
      </c>
    </row>
    <row r="248" spans="10:11" ht="17.25" customHeight="1" x14ac:dyDescent="0.2">
      <c r="J248" s="10">
        <f>IF(Tableau3[[#This Row],[STATUT]]="INCLUS",1,0)</f>
        <v>0</v>
      </c>
      <c r="K248" s="11">
        <f>Tableau3[[#This Row],[QUANTITÉ]]*Tableau3[[#This Row],[PRIX PUBLIC HTVA]]</f>
        <v>0</v>
      </c>
    </row>
    <row r="249" spans="10:11" ht="17.25" customHeight="1" x14ac:dyDescent="0.2">
      <c r="J249" s="10">
        <f>IF(Tableau3[[#This Row],[STATUT]]="INCLUS",1,0)</f>
        <v>0</v>
      </c>
      <c r="K249" s="11">
        <f>Tableau3[[#This Row],[QUANTITÉ]]*Tableau3[[#This Row],[PRIX PUBLIC HTVA]]</f>
        <v>0</v>
      </c>
    </row>
    <row r="250" spans="10:11" ht="17.25" customHeight="1" x14ac:dyDescent="0.2">
      <c r="J250" s="10">
        <f>IF(Tableau3[[#This Row],[STATUT]]="INCLUS",1,0)</f>
        <v>0</v>
      </c>
      <c r="K250" s="11">
        <f>Tableau3[[#This Row],[QUANTITÉ]]*Tableau3[[#This Row],[PRIX PUBLIC HTVA]]</f>
        <v>0</v>
      </c>
    </row>
    <row r="251" spans="10:11" ht="17.25" customHeight="1" x14ac:dyDescent="0.2">
      <c r="J251" s="10">
        <f>IF(Tableau3[[#This Row],[STATUT]]="INCLUS",1,0)</f>
        <v>0</v>
      </c>
      <c r="K251" s="11">
        <f>Tableau3[[#This Row],[QUANTITÉ]]*Tableau3[[#This Row],[PRIX PUBLIC HTVA]]</f>
        <v>0</v>
      </c>
    </row>
    <row r="252" spans="10:11" ht="17.25" customHeight="1" x14ac:dyDescent="0.2">
      <c r="J252" s="10">
        <f>IF(Tableau3[[#This Row],[STATUT]]="INCLUS",1,0)</f>
        <v>0</v>
      </c>
      <c r="K252" s="11">
        <f>Tableau3[[#This Row],[QUANTITÉ]]*Tableau3[[#This Row],[PRIX PUBLIC HTVA]]</f>
        <v>0</v>
      </c>
    </row>
    <row r="253" spans="10:11" ht="17.25" customHeight="1" x14ac:dyDescent="0.2">
      <c r="J253" s="10">
        <f>IF(Tableau3[[#This Row],[STATUT]]="INCLUS",1,0)</f>
        <v>0</v>
      </c>
      <c r="K253" s="11">
        <f>Tableau3[[#This Row],[QUANTITÉ]]*Tableau3[[#This Row],[PRIX PUBLIC HTVA]]</f>
        <v>0</v>
      </c>
    </row>
    <row r="254" spans="10:11" ht="17.25" customHeight="1" x14ac:dyDescent="0.2">
      <c r="J254" s="10">
        <f>IF(Tableau3[[#This Row],[STATUT]]="INCLUS",1,0)</f>
        <v>0</v>
      </c>
      <c r="K254" s="11">
        <f>Tableau3[[#This Row],[QUANTITÉ]]*Tableau3[[#This Row],[PRIX PUBLIC HTVA]]</f>
        <v>0</v>
      </c>
    </row>
    <row r="255" spans="10:11" ht="17.25" customHeight="1" x14ac:dyDescent="0.2">
      <c r="J255" s="10">
        <f>IF(Tableau3[[#This Row],[STATUT]]="INCLUS",1,0)</f>
        <v>0</v>
      </c>
      <c r="K255" s="11">
        <f>Tableau3[[#This Row],[QUANTITÉ]]*Tableau3[[#This Row],[PRIX PUBLIC HTVA]]</f>
        <v>0</v>
      </c>
    </row>
    <row r="256" spans="10:11" ht="17.25" customHeight="1" x14ac:dyDescent="0.2">
      <c r="J256" s="10">
        <f>IF(Tableau3[[#This Row],[STATUT]]="INCLUS",1,0)</f>
        <v>0</v>
      </c>
      <c r="K256" s="11">
        <f>Tableau3[[#This Row],[QUANTITÉ]]*Tableau3[[#This Row],[PRIX PUBLIC HTVA]]</f>
        <v>0</v>
      </c>
    </row>
    <row r="257" spans="1:11" ht="17.25" customHeight="1" x14ac:dyDescent="0.2">
      <c r="J257" s="10">
        <f>IF(Tableau3[[#This Row],[STATUT]]="INCLUS",1,0)</f>
        <v>0</v>
      </c>
      <c r="K257" s="11">
        <f>Tableau3[[#This Row],[QUANTITÉ]]*Tableau3[[#This Row],[PRIX PUBLIC HTVA]]</f>
        <v>0</v>
      </c>
    </row>
    <row r="258" spans="1:11" ht="17.25" customHeight="1" x14ac:dyDescent="0.2">
      <c r="J258" s="10">
        <f>IF(Tableau3[[#This Row],[STATUT]]="INCLUS",1,0)</f>
        <v>0</v>
      </c>
      <c r="K258" s="11">
        <f>Tableau3[[#This Row],[QUANTITÉ]]*Tableau3[[#This Row],[PRIX PUBLIC HTVA]]</f>
        <v>0</v>
      </c>
    </row>
    <row r="259" spans="1:11" ht="17.25" customHeight="1" x14ac:dyDescent="0.2">
      <c r="J259" s="10">
        <f>IF(Tableau3[[#This Row],[STATUT]]="INCLUS",1,0)</f>
        <v>0</v>
      </c>
      <c r="K259" s="11">
        <f>Tableau3[[#This Row],[QUANTITÉ]]*Tableau3[[#This Row],[PRIX PUBLIC HTVA]]</f>
        <v>0</v>
      </c>
    </row>
    <row r="260" spans="1:11" ht="17.25" customHeight="1" x14ac:dyDescent="0.2">
      <c r="J260" s="10">
        <f>IF(Tableau3[[#This Row],[STATUT]]="INCLUS",1,0)</f>
        <v>0</v>
      </c>
      <c r="K260" s="11">
        <f>Tableau3[[#This Row],[QUANTITÉ]]*Tableau3[[#This Row],[PRIX PUBLIC HTVA]]</f>
        <v>0</v>
      </c>
    </row>
    <row r="261" spans="1:11" ht="17.25" customHeight="1" x14ac:dyDescent="0.2">
      <c r="J261" s="10">
        <f>IF(Tableau3[[#This Row],[STATUT]]="INCLUS",1,0)</f>
        <v>0</v>
      </c>
      <c r="K261" s="11">
        <f>Tableau3[[#This Row],[QUANTITÉ]]*Tableau3[[#This Row],[PRIX PUBLIC HTVA]]</f>
        <v>0</v>
      </c>
    </row>
    <row r="262" spans="1:11" ht="17.25" customHeight="1" x14ac:dyDescent="0.2">
      <c r="J262" s="10">
        <f>IF(Tableau3[[#This Row],[STATUT]]="INCLUS",1,0)</f>
        <v>0</v>
      </c>
      <c r="K262" s="11">
        <f>Tableau3[[#This Row],[QUANTITÉ]]*Tableau3[[#This Row],[PRIX PUBLIC HTVA]]</f>
        <v>0</v>
      </c>
    </row>
    <row r="263" spans="1:11" ht="17.25" customHeight="1" x14ac:dyDescent="0.2">
      <c r="J263" s="10">
        <f>IF(Tableau3[[#This Row],[STATUT]]="INCLUS",1,0)</f>
        <v>0</v>
      </c>
      <c r="K263" s="11">
        <f>Tableau3[[#This Row],[QUANTITÉ]]*Tableau3[[#This Row],[PRIX PUBLIC HTVA]]</f>
        <v>0</v>
      </c>
    </row>
    <row r="264" spans="1:11" ht="17.25" customHeight="1" x14ac:dyDescent="0.2">
      <c r="A264" s="2" t="s">
        <v>88</v>
      </c>
      <c r="K264" s="26">
        <f>SUBTOTAL(109,Tableau3[PRIX TOTAL])</f>
        <v>0</v>
      </c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344A7-31CA-4894-9273-932DD5D46445}">
  <sheetPr codeName="Feuil4"/>
  <dimension ref="A1:L264"/>
  <sheetViews>
    <sheetView zoomScale="115" zoomScaleNormal="115" workbookViewId="0">
      <selection activeCell="F10" sqref="F10:F13"/>
    </sheetView>
  </sheetViews>
  <sheetFormatPr baseColWidth="10" defaultRowHeight="17.25" customHeight="1" x14ac:dyDescent="0.2"/>
  <cols>
    <col min="1" max="1" width="9.28515625" style="2" bestFit="1" customWidth="1"/>
    <col min="2" max="2" width="13" style="2" bestFit="1" customWidth="1"/>
    <col min="3" max="3" width="15.7109375" style="2" hidden="1" customWidth="1"/>
    <col min="4" max="4" width="12.140625" style="2" hidden="1" customWidth="1"/>
    <col min="5" max="5" width="6" style="2" hidden="1" customWidth="1"/>
    <col min="6" max="6" width="28.5703125" style="2" bestFit="1" customWidth="1"/>
    <col min="7" max="7" width="63.140625" style="2" customWidth="1"/>
    <col min="8" max="8" width="11.28515625" style="2" bestFit="1" customWidth="1"/>
    <col min="9" max="9" width="17.28515625" style="2" bestFit="1" customWidth="1"/>
    <col min="10" max="10" width="11.140625" style="2" bestFit="1" customWidth="1"/>
    <col min="11" max="11" width="12.140625" style="2" bestFit="1" customWidth="1"/>
    <col min="12" max="12" width="4.7109375" style="2" bestFit="1" customWidth="1"/>
    <col min="13" max="16384" width="11.42578125" style="2"/>
  </cols>
  <sheetData>
    <row r="1" spans="1:11" s="22" customFormat="1" ht="73.5" customHeight="1" x14ac:dyDescent="0.2">
      <c r="A1" s="21" t="s">
        <v>90</v>
      </c>
    </row>
    <row r="2" spans="1:11" ht="17.25" customHeight="1" x14ac:dyDescent="0.2">
      <c r="G2" s="12"/>
    </row>
    <row r="3" spans="1:11" ht="17.25" customHeight="1" x14ac:dyDescent="0.2">
      <c r="A3" s="13" t="s">
        <v>96</v>
      </c>
      <c r="B3" s="23" t="s">
        <v>3</v>
      </c>
      <c r="F3" s="24" t="str">
        <f>B3&amp;" "&amp;B4</f>
        <v>ROBINSON A3</v>
      </c>
      <c r="G3" s="12"/>
    </row>
    <row r="4" spans="1:11" ht="17.25" customHeight="1" x14ac:dyDescent="0.2">
      <c r="A4" s="13" t="s">
        <v>98</v>
      </c>
      <c r="B4" s="23" t="s">
        <v>99</v>
      </c>
      <c r="F4" s="12"/>
      <c r="G4" s="12"/>
    </row>
    <row r="5" spans="1:11" ht="17.25" customHeight="1" x14ac:dyDescent="0.2">
      <c r="A5" s="13" t="s">
        <v>97</v>
      </c>
      <c r="B5" s="23" t="s">
        <v>5</v>
      </c>
      <c r="F5" s="12"/>
      <c r="G5" s="12"/>
    </row>
    <row r="6" spans="1:11" ht="17.25" customHeight="1" x14ac:dyDescent="0.2">
      <c r="A6" s="13" t="s">
        <v>89</v>
      </c>
      <c r="F6" s="12"/>
      <c r="G6" s="12"/>
    </row>
    <row r="7" spans="1:11" ht="17.25" customHeight="1" x14ac:dyDescent="0.2">
      <c r="F7" s="12"/>
      <c r="G7" s="12"/>
    </row>
    <row r="8" spans="1:11" ht="17.25" customHeight="1" x14ac:dyDescent="0.2">
      <c r="A8" s="15" t="s">
        <v>95</v>
      </c>
      <c r="B8" s="25">
        <v>44985</v>
      </c>
      <c r="G8" s="12"/>
    </row>
    <row r="9" spans="1:11" ht="17.25" customHeight="1" x14ac:dyDescent="0.2">
      <c r="A9" s="16"/>
      <c r="F9" s="12"/>
      <c r="G9" s="12"/>
    </row>
    <row r="10" spans="1:11" ht="17.25" customHeight="1" x14ac:dyDescent="0.2">
      <c r="A10" s="14" t="s">
        <v>91</v>
      </c>
      <c r="F10" s="12"/>
      <c r="G10" s="12"/>
    </row>
    <row r="11" spans="1:11" ht="17.25" customHeight="1" x14ac:dyDescent="0.2">
      <c r="A11" s="14" t="s">
        <v>92</v>
      </c>
      <c r="F11" s="12"/>
      <c r="G11" s="12"/>
    </row>
    <row r="12" spans="1:11" ht="17.25" customHeight="1" x14ac:dyDescent="0.2">
      <c r="A12" s="15" t="s">
        <v>93</v>
      </c>
      <c r="F12" s="12"/>
      <c r="G12" s="12"/>
    </row>
    <row r="13" spans="1:11" ht="17.25" customHeight="1" x14ac:dyDescent="0.2">
      <c r="A13" s="17" t="s">
        <v>94</v>
      </c>
      <c r="F13" s="20"/>
      <c r="G13" s="12"/>
    </row>
    <row r="14" spans="1:11" ht="17.25" customHeight="1" x14ac:dyDescent="0.2">
      <c r="B14" s="12"/>
      <c r="F14" s="12"/>
      <c r="G14" s="12"/>
    </row>
    <row r="15" spans="1:11" ht="17.25" customHeight="1" x14ac:dyDescent="0.2">
      <c r="A15" s="18" t="s">
        <v>90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</row>
    <row r="17" spans="1:12" ht="17.25" customHeight="1" x14ac:dyDescent="0.2">
      <c r="A17" s="2" t="s">
        <v>0</v>
      </c>
      <c r="B17" s="2" t="s">
        <v>4</v>
      </c>
      <c r="C17" s="2" t="s">
        <v>7</v>
      </c>
      <c r="D17" s="2" t="s">
        <v>27</v>
      </c>
      <c r="E17" s="2" t="s">
        <v>55</v>
      </c>
      <c r="F17" s="2" t="s">
        <v>26</v>
      </c>
      <c r="G17" s="2" t="s">
        <v>36</v>
      </c>
      <c r="H17" s="6" t="s">
        <v>22</v>
      </c>
      <c r="I17" s="9" t="s">
        <v>63</v>
      </c>
      <c r="J17" s="2" t="s">
        <v>86</v>
      </c>
      <c r="K17" s="2" t="s">
        <v>87</v>
      </c>
      <c r="L17" s="4"/>
    </row>
    <row r="18" spans="1:12" ht="17.25" hidden="1" customHeight="1" x14ac:dyDescent="0.2">
      <c r="A18" s="2" t="s">
        <v>2</v>
      </c>
      <c r="B18" s="2" t="s">
        <v>6</v>
      </c>
      <c r="C18" s="2" t="s">
        <v>8</v>
      </c>
      <c r="D18" s="2" t="s">
        <v>79</v>
      </c>
      <c r="F18" s="2" t="s">
        <v>80</v>
      </c>
      <c r="G18" s="2" t="s">
        <v>81</v>
      </c>
      <c r="H18" s="2" t="s">
        <v>24</v>
      </c>
      <c r="I18" s="9">
        <v>806</v>
      </c>
      <c r="J18" s="10">
        <f>IF(Tableau310[[#This Row],[STATUT]]="INCLUS",1,0)</f>
        <v>0</v>
      </c>
      <c r="K18" s="11">
        <f>Tableau310[[#This Row],[QUANTITÉ]]*Tableau310[[#This Row],[PRIX PUBLIC HTVA]]</f>
        <v>0</v>
      </c>
      <c r="L18" s="9"/>
    </row>
    <row r="19" spans="1:12" ht="17.25" hidden="1" customHeight="1" x14ac:dyDescent="0.2">
      <c r="A19" s="2" t="s">
        <v>2</v>
      </c>
      <c r="B19" s="2" t="s">
        <v>6</v>
      </c>
      <c r="C19" s="2" t="s">
        <v>8</v>
      </c>
      <c r="D19" s="2" t="s">
        <v>79</v>
      </c>
      <c r="F19" s="2" t="s">
        <v>82</v>
      </c>
      <c r="G19" s="2" t="s">
        <v>83</v>
      </c>
      <c r="H19" s="2" t="s">
        <v>24</v>
      </c>
      <c r="I19" s="9">
        <v>682</v>
      </c>
      <c r="J19" s="10">
        <f>IF(Tableau310[[#This Row],[STATUT]]="INCLUS",1,0)</f>
        <v>0</v>
      </c>
      <c r="K19" s="11">
        <f>Tableau310[[#This Row],[QUANTITÉ]]*Tableau310[[#This Row],[PRIX PUBLIC HTVA]]</f>
        <v>0</v>
      </c>
      <c r="L19" s="9"/>
    </row>
    <row r="20" spans="1:12" ht="17.25" hidden="1" customHeight="1" x14ac:dyDescent="0.2">
      <c r="A20" s="2" t="s">
        <v>2</v>
      </c>
      <c r="B20" s="2" t="s">
        <v>6</v>
      </c>
      <c r="C20" s="2" t="s">
        <v>8</v>
      </c>
      <c r="D20" s="2" t="s">
        <v>79</v>
      </c>
      <c r="F20" s="2" t="s">
        <v>84</v>
      </c>
      <c r="H20" s="2" t="s">
        <v>24</v>
      </c>
      <c r="I20" s="9">
        <v>797.97</v>
      </c>
      <c r="J20" s="10">
        <f>IF(Tableau310[[#This Row],[STATUT]]="INCLUS",1,0)</f>
        <v>0</v>
      </c>
      <c r="K20" s="11">
        <f>Tableau310[[#This Row],[QUANTITÉ]]*Tableau310[[#This Row],[PRIX PUBLIC HTVA]]</f>
        <v>0</v>
      </c>
      <c r="L20" s="9"/>
    </row>
    <row r="21" spans="1:12" ht="17.25" hidden="1" customHeight="1" x14ac:dyDescent="0.2">
      <c r="A21" s="2" t="s">
        <v>2</v>
      </c>
      <c r="B21" s="2" t="s">
        <v>6</v>
      </c>
      <c r="C21" s="2" t="s">
        <v>8</v>
      </c>
      <c r="D21" s="2" t="s">
        <v>79</v>
      </c>
      <c r="F21" s="2" t="s">
        <v>85</v>
      </c>
      <c r="H21" s="2" t="s">
        <v>24</v>
      </c>
      <c r="I21" s="9">
        <v>300</v>
      </c>
      <c r="J21" s="10">
        <f>IF(Tableau310[[#This Row],[STATUT]]="INCLUS",1,0)</f>
        <v>0</v>
      </c>
      <c r="K21" s="11">
        <f>Tableau310[[#This Row],[QUANTITÉ]]*Tableau310[[#This Row],[PRIX PUBLIC HTVA]]</f>
        <v>0</v>
      </c>
      <c r="L21" s="9"/>
    </row>
    <row r="22" spans="1:12" ht="17.25" customHeight="1" x14ac:dyDescent="0.2">
      <c r="A22" s="2" t="s">
        <v>1</v>
      </c>
      <c r="B22" s="2" t="s">
        <v>5</v>
      </c>
      <c r="C22" s="2" t="s">
        <v>12</v>
      </c>
      <c r="D22" s="2" t="s">
        <v>28</v>
      </c>
      <c r="F22" s="2" t="s">
        <v>45</v>
      </c>
      <c r="G22" s="2" t="s">
        <v>37</v>
      </c>
      <c r="H22" s="2" t="s">
        <v>23</v>
      </c>
      <c r="I22" s="9">
        <v>0</v>
      </c>
      <c r="J22" s="10">
        <v>3</v>
      </c>
      <c r="K22" s="11">
        <f>Tableau310[[#This Row],[QUANTITÉ]]*Tableau310[[#This Row],[PRIX PUBLIC HTVA]]</f>
        <v>0</v>
      </c>
      <c r="L22" s="9"/>
    </row>
    <row r="23" spans="1:12" ht="17.25" customHeight="1" x14ac:dyDescent="0.2">
      <c r="A23" s="2" t="s">
        <v>1</v>
      </c>
      <c r="B23" s="2" t="s">
        <v>5</v>
      </c>
      <c r="C23" s="2" t="s">
        <v>12</v>
      </c>
      <c r="D23" s="2" t="s">
        <v>28</v>
      </c>
      <c r="F23" s="2" t="s">
        <v>39</v>
      </c>
      <c r="G23" s="2" t="s">
        <v>40</v>
      </c>
      <c r="H23" s="2" t="s">
        <v>24</v>
      </c>
      <c r="I23" s="9">
        <v>900</v>
      </c>
      <c r="J23" s="10">
        <v>0</v>
      </c>
      <c r="K23" s="11">
        <f>Tableau310[[#This Row],[QUANTITÉ]]*Tableau310[[#This Row],[PRIX PUBLIC HTVA]]</f>
        <v>0</v>
      </c>
      <c r="L23" s="9"/>
    </row>
    <row r="24" spans="1:12" ht="17.25" customHeight="1" x14ac:dyDescent="0.2">
      <c r="A24" s="2" t="s">
        <v>1</v>
      </c>
      <c r="B24" s="2" t="s">
        <v>5</v>
      </c>
      <c r="C24" s="2" t="s">
        <v>12</v>
      </c>
      <c r="D24" s="2" t="s">
        <v>28</v>
      </c>
      <c r="F24" s="2" t="s">
        <v>41</v>
      </c>
      <c r="H24" s="2" t="s">
        <v>24</v>
      </c>
      <c r="I24" s="9">
        <v>30</v>
      </c>
      <c r="J24" s="10">
        <v>0</v>
      </c>
      <c r="K24" s="11">
        <f>Tableau310[[#This Row],[QUANTITÉ]]*Tableau310[[#This Row],[PRIX PUBLIC HTVA]]</f>
        <v>0</v>
      </c>
      <c r="L24" s="9"/>
    </row>
    <row r="25" spans="1:12" ht="17.25" hidden="1" customHeight="1" x14ac:dyDescent="0.2">
      <c r="A25" s="2" t="s">
        <v>1</v>
      </c>
      <c r="B25" s="2" t="s">
        <v>5</v>
      </c>
      <c r="C25" s="2" t="s">
        <v>12</v>
      </c>
      <c r="D25" s="2" t="s">
        <v>28</v>
      </c>
      <c r="F25" s="2" t="s">
        <v>42</v>
      </c>
      <c r="H25" s="2" t="s">
        <v>24</v>
      </c>
      <c r="I25" s="9">
        <v>30</v>
      </c>
      <c r="J25" s="10">
        <f>IF(Tableau310[[#This Row],[STATUT]]="INCLUS",1,0)</f>
        <v>0</v>
      </c>
      <c r="K25" s="11">
        <f>Tableau310[[#This Row],[QUANTITÉ]]*Tableau310[[#This Row],[PRIX PUBLIC HTVA]]</f>
        <v>0</v>
      </c>
      <c r="L25" s="9"/>
    </row>
    <row r="26" spans="1:12" ht="17.25" hidden="1" customHeight="1" x14ac:dyDescent="0.2">
      <c r="A26" s="2" t="s">
        <v>1</v>
      </c>
      <c r="B26" s="2" t="s">
        <v>43</v>
      </c>
      <c r="C26" s="2" t="s">
        <v>12</v>
      </c>
      <c r="D26" s="2" t="s">
        <v>28</v>
      </c>
      <c r="F26" s="2" t="s">
        <v>44</v>
      </c>
      <c r="G26" s="2" t="s">
        <v>46</v>
      </c>
      <c r="H26" s="2" t="s">
        <v>23</v>
      </c>
      <c r="I26" s="9">
        <v>0</v>
      </c>
      <c r="J26" s="10">
        <f>IF(Tableau310[[#This Row],[STATUT]]="INCLUS",1,0)</f>
        <v>1</v>
      </c>
      <c r="K26" s="11">
        <f>Tableau310[[#This Row],[QUANTITÉ]]*Tableau310[[#This Row],[PRIX PUBLIC HTVA]]</f>
        <v>0</v>
      </c>
      <c r="L26" s="9"/>
    </row>
    <row r="27" spans="1:12" ht="17.25" hidden="1" customHeight="1" x14ac:dyDescent="0.2">
      <c r="A27" s="2" t="s">
        <v>1</v>
      </c>
      <c r="B27" s="2" t="s">
        <v>43</v>
      </c>
      <c r="C27" s="2" t="s">
        <v>12</v>
      </c>
      <c r="D27" s="2" t="s">
        <v>28</v>
      </c>
      <c r="F27" s="2" t="s">
        <v>47</v>
      </c>
      <c r="G27" s="2" t="s">
        <v>48</v>
      </c>
      <c r="H27" s="2" t="s">
        <v>24</v>
      </c>
      <c r="I27" s="9">
        <v>600</v>
      </c>
      <c r="J27" s="10">
        <f>IF(Tableau310[[#This Row],[STATUT]]="INCLUS",1,0)</f>
        <v>0</v>
      </c>
      <c r="K27" s="11">
        <f>Tableau310[[#This Row],[QUANTITÉ]]*Tableau310[[#This Row],[PRIX PUBLIC HTVA]]</f>
        <v>0</v>
      </c>
      <c r="L27" s="9"/>
    </row>
    <row r="28" spans="1:12" ht="17.25" hidden="1" customHeight="1" x14ac:dyDescent="0.2">
      <c r="A28" s="2" t="s">
        <v>1</v>
      </c>
      <c r="B28" s="2" t="s">
        <v>43</v>
      </c>
      <c r="C28" s="2" t="s">
        <v>12</v>
      </c>
      <c r="D28" s="2" t="s">
        <v>28</v>
      </c>
      <c r="F28" s="2" t="s">
        <v>42</v>
      </c>
      <c r="H28" s="2" t="s">
        <v>24</v>
      </c>
      <c r="I28" s="9">
        <v>30</v>
      </c>
      <c r="J28" s="10">
        <f>IF(Tableau310[[#This Row],[STATUT]]="INCLUS",1,0)</f>
        <v>0</v>
      </c>
      <c r="K28" s="11">
        <f>Tableau310[[#This Row],[QUANTITÉ]]*Tableau310[[#This Row],[PRIX PUBLIC HTVA]]</f>
        <v>0</v>
      </c>
      <c r="L28" s="9"/>
    </row>
    <row r="29" spans="1:12" ht="17.25" customHeight="1" x14ac:dyDescent="0.2">
      <c r="A29" s="2" t="s">
        <v>1</v>
      </c>
      <c r="B29" s="2" t="s">
        <v>5</v>
      </c>
      <c r="C29" s="2" t="s">
        <v>12</v>
      </c>
      <c r="D29" s="2" t="s">
        <v>28</v>
      </c>
      <c r="F29" s="2" t="s">
        <v>49</v>
      </c>
      <c r="G29" s="2" t="s">
        <v>50</v>
      </c>
      <c r="H29" s="2" t="s">
        <v>23</v>
      </c>
      <c r="I29" s="9">
        <v>0</v>
      </c>
      <c r="J29" s="10">
        <f>IF(Tableau310[[#This Row],[STATUT]]="INCLUS",1,0)</f>
        <v>1</v>
      </c>
      <c r="K29" s="11">
        <f>Tableau310[[#This Row],[QUANTITÉ]]*Tableau310[[#This Row],[PRIX PUBLIC HTVA]]</f>
        <v>0</v>
      </c>
      <c r="L29" s="9"/>
    </row>
    <row r="30" spans="1:12" ht="17.25" customHeight="1" x14ac:dyDescent="0.2">
      <c r="A30" s="2" t="s">
        <v>1</v>
      </c>
      <c r="B30" s="2" t="s">
        <v>5</v>
      </c>
      <c r="C30" s="2" t="s">
        <v>12</v>
      </c>
      <c r="D30" s="2" t="s">
        <v>28</v>
      </c>
      <c r="F30" s="2" t="s">
        <v>51</v>
      </c>
      <c r="G30" s="2" t="s">
        <v>53</v>
      </c>
      <c r="H30" s="2" t="s">
        <v>24</v>
      </c>
      <c r="I30" s="9">
        <v>330</v>
      </c>
      <c r="J30" s="10">
        <v>0</v>
      </c>
      <c r="K30" s="11">
        <f>Tableau310[[#This Row],[QUANTITÉ]]*Tableau310[[#This Row],[PRIX PUBLIC HTVA]]</f>
        <v>0</v>
      </c>
      <c r="L30" s="9"/>
    </row>
    <row r="31" spans="1:12" ht="17.25" customHeight="1" x14ac:dyDescent="0.2">
      <c r="A31" s="2" t="s">
        <v>1</v>
      </c>
      <c r="B31" s="2" t="s">
        <v>5</v>
      </c>
      <c r="C31" s="2" t="s">
        <v>12</v>
      </c>
      <c r="D31" s="2" t="s">
        <v>28</v>
      </c>
      <c r="F31" s="2" t="s">
        <v>52</v>
      </c>
      <c r="G31" s="2" t="s">
        <v>54</v>
      </c>
      <c r="H31" s="2" t="s">
        <v>24</v>
      </c>
      <c r="I31" s="9">
        <v>25</v>
      </c>
      <c r="J31" s="10">
        <v>0</v>
      </c>
      <c r="K31" s="11">
        <f>Tableau310[[#This Row],[QUANTITÉ]]*Tableau310[[#This Row],[PRIX PUBLIC HTVA]]</f>
        <v>0</v>
      </c>
      <c r="L31" s="9"/>
    </row>
    <row r="32" spans="1:12" ht="17.25" customHeight="1" x14ac:dyDescent="0.2">
      <c r="A32" s="2" t="s">
        <v>1</v>
      </c>
      <c r="B32" s="2" t="s">
        <v>5</v>
      </c>
      <c r="C32" s="2" t="s">
        <v>12</v>
      </c>
      <c r="D32" s="2" t="s">
        <v>28</v>
      </c>
      <c r="F32" s="2" t="s">
        <v>42</v>
      </c>
      <c r="H32" s="2" t="s">
        <v>24</v>
      </c>
      <c r="I32" s="9">
        <v>30</v>
      </c>
      <c r="J32" s="10">
        <v>0</v>
      </c>
      <c r="K32" s="11">
        <f>Tableau310[[#This Row],[QUANTITÉ]]*Tableau310[[#This Row],[PRIX PUBLIC HTVA]]</f>
        <v>0</v>
      </c>
      <c r="L32" s="9"/>
    </row>
    <row r="33" spans="1:12" ht="17.25" customHeight="1" x14ac:dyDescent="0.2">
      <c r="A33" s="2" t="s">
        <v>1</v>
      </c>
      <c r="B33" s="2" t="s">
        <v>5</v>
      </c>
      <c r="C33" s="2" t="s">
        <v>12</v>
      </c>
      <c r="D33" s="2" t="s">
        <v>28</v>
      </c>
      <c r="F33" s="2" t="s">
        <v>56</v>
      </c>
      <c r="G33" s="2" t="s">
        <v>57</v>
      </c>
      <c r="H33" s="2" t="s">
        <v>23</v>
      </c>
      <c r="I33" s="9">
        <v>0</v>
      </c>
      <c r="J33" s="10">
        <f>IF(Tableau310[[#This Row],[STATUT]]="INCLUS",1,0)</f>
        <v>1</v>
      </c>
      <c r="K33" s="11">
        <f>Tableau310[[#This Row],[QUANTITÉ]]*Tableau310[[#This Row],[PRIX PUBLIC HTVA]]</f>
        <v>0</v>
      </c>
      <c r="L33" s="9"/>
    </row>
    <row r="34" spans="1:12" ht="17.25" hidden="1" customHeight="1" x14ac:dyDescent="0.2">
      <c r="A34" s="2" t="s">
        <v>1</v>
      </c>
      <c r="B34" s="2" t="s">
        <v>5</v>
      </c>
      <c r="C34" s="2" t="s">
        <v>12</v>
      </c>
      <c r="D34" s="2" t="s">
        <v>28</v>
      </c>
      <c r="F34" s="2" t="s">
        <v>58</v>
      </c>
      <c r="H34" s="2" t="s">
        <v>24</v>
      </c>
      <c r="I34" s="9">
        <v>109</v>
      </c>
      <c r="J34" s="10">
        <f>IF(Tableau310[[#This Row],[STATUT]]="INCLUS",1,0)</f>
        <v>0</v>
      </c>
      <c r="K34" s="11">
        <f>Tableau310[[#This Row],[QUANTITÉ]]*Tableau310[[#This Row],[PRIX PUBLIC HTVA]]</f>
        <v>0</v>
      </c>
      <c r="L34" s="9"/>
    </row>
    <row r="35" spans="1:12" ht="17.25" hidden="1" customHeight="1" x14ac:dyDescent="0.2">
      <c r="A35" s="2" t="s">
        <v>1</v>
      </c>
      <c r="B35" s="2" t="s">
        <v>5</v>
      </c>
      <c r="C35" s="2" t="s">
        <v>12</v>
      </c>
      <c r="D35" s="2" t="s">
        <v>28</v>
      </c>
      <c r="F35" s="2" t="s">
        <v>59</v>
      </c>
      <c r="H35" s="2" t="s">
        <v>24</v>
      </c>
      <c r="I35" s="9">
        <v>32</v>
      </c>
      <c r="J35" s="10">
        <f>IF(Tableau310[[#This Row],[STATUT]]="INCLUS",1,0)</f>
        <v>0</v>
      </c>
      <c r="K35" s="11">
        <f>Tableau310[[#This Row],[QUANTITÉ]]*Tableau310[[#This Row],[PRIX PUBLIC HTVA]]</f>
        <v>0</v>
      </c>
      <c r="L35" s="9"/>
    </row>
    <row r="36" spans="1:12" ht="17.25" hidden="1" customHeight="1" x14ac:dyDescent="0.2">
      <c r="A36" s="2" t="s">
        <v>1</v>
      </c>
      <c r="B36" s="2" t="s">
        <v>5</v>
      </c>
      <c r="C36" s="2" t="s">
        <v>12</v>
      </c>
      <c r="D36" s="2" t="s">
        <v>28</v>
      </c>
      <c r="F36" s="2" t="s">
        <v>42</v>
      </c>
      <c r="H36" s="2" t="s">
        <v>24</v>
      </c>
      <c r="I36" s="9">
        <v>30</v>
      </c>
      <c r="J36" s="10">
        <f>IF(Tableau310[[#This Row],[STATUT]]="INCLUS",1,0)</f>
        <v>0</v>
      </c>
      <c r="K36" s="11">
        <f>Tableau310[[#This Row],[QUANTITÉ]]*Tableau310[[#This Row],[PRIX PUBLIC HTVA]]</f>
        <v>0</v>
      </c>
      <c r="L36" s="9"/>
    </row>
    <row r="37" spans="1:12" ht="17.25" hidden="1" customHeight="1" x14ac:dyDescent="0.2">
      <c r="A37" s="2" t="s">
        <v>3</v>
      </c>
      <c r="B37" s="2" t="s">
        <v>5</v>
      </c>
      <c r="C37" s="2" t="s">
        <v>12</v>
      </c>
      <c r="D37" s="2" t="s">
        <v>28</v>
      </c>
      <c r="F37" s="2" t="s">
        <v>60</v>
      </c>
      <c r="G37" s="2" t="s">
        <v>61</v>
      </c>
      <c r="H37" s="2" t="s">
        <v>24</v>
      </c>
      <c r="I37" s="9">
        <v>878</v>
      </c>
      <c r="J37" s="10">
        <f>IF(Tableau310[[#This Row],[STATUT]]="INCLUS",1,0)</f>
        <v>0</v>
      </c>
      <c r="K37" s="11">
        <f>Tableau310[[#This Row],[QUANTITÉ]]*Tableau310[[#This Row],[PRIX PUBLIC HTVA]]</f>
        <v>0</v>
      </c>
      <c r="L37" s="9"/>
    </row>
    <row r="38" spans="1:12" ht="17.25" hidden="1" customHeight="1" x14ac:dyDescent="0.2">
      <c r="A38" s="2" t="s">
        <v>1</v>
      </c>
      <c r="B38" s="2" t="s">
        <v>25</v>
      </c>
      <c r="C38" s="2" t="s">
        <v>12</v>
      </c>
      <c r="D38" s="2" t="s">
        <v>65</v>
      </c>
      <c r="F38" s="2" t="s">
        <v>67</v>
      </c>
      <c r="G38" s="2" t="s">
        <v>68</v>
      </c>
      <c r="H38" s="2" t="s">
        <v>24</v>
      </c>
      <c r="I38" s="9">
        <v>0</v>
      </c>
      <c r="J38" s="10">
        <f>IF(Tableau310[[#This Row],[STATUT]]="INCLUS",1,0)</f>
        <v>0</v>
      </c>
      <c r="K38" s="11">
        <f>Tableau310[[#This Row],[QUANTITÉ]]*Tableau310[[#This Row],[PRIX PUBLIC HTVA]]</f>
        <v>0</v>
      </c>
      <c r="L38" s="9"/>
    </row>
    <row r="39" spans="1:12" ht="17.25" hidden="1" customHeight="1" x14ac:dyDescent="0.2">
      <c r="A39" s="2" t="s">
        <v>1</v>
      </c>
      <c r="B39" s="2" t="s">
        <v>25</v>
      </c>
      <c r="C39" s="2" t="s">
        <v>12</v>
      </c>
      <c r="D39" s="2" t="s">
        <v>65</v>
      </c>
      <c r="F39" s="2" t="s">
        <v>69</v>
      </c>
      <c r="G39" s="2" t="s">
        <v>71</v>
      </c>
      <c r="H39" s="2" t="s">
        <v>24</v>
      </c>
      <c r="I39" s="9">
        <v>119</v>
      </c>
      <c r="J39" s="10">
        <f>IF(Tableau310[[#This Row],[STATUT]]="INCLUS",1,0)</f>
        <v>0</v>
      </c>
      <c r="K39" s="11">
        <f>Tableau310[[#This Row],[QUANTITÉ]]*Tableau310[[#This Row],[PRIX PUBLIC HTVA]]</f>
        <v>0</v>
      </c>
      <c r="L39" s="9"/>
    </row>
    <row r="40" spans="1:12" ht="17.25" hidden="1" customHeight="1" x14ac:dyDescent="0.2">
      <c r="A40" s="2" t="s">
        <v>1</v>
      </c>
      <c r="B40" s="2" t="s">
        <v>25</v>
      </c>
      <c r="C40" s="2" t="s">
        <v>12</v>
      </c>
      <c r="D40" s="2" t="s">
        <v>65</v>
      </c>
      <c r="F40" s="2" t="s">
        <v>69</v>
      </c>
      <c r="G40" s="2" t="s">
        <v>70</v>
      </c>
      <c r="H40" s="2" t="s">
        <v>24</v>
      </c>
      <c r="I40" s="9">
        <v>131</v>
      </c>
      <c r="J40" s="10">
        <f>IF(Tableau310[[#This Row],[STATUT]]="INCLUS",1,0)</f>
        <v>0</v>
      </c>
      <c r="K40" s="11">
        <f>Tableau310[[#This Row],[QUANTITÉ]]*Tableau310[[#This Row],[PRIX PUBLIC HTVA]]</f>
        <v>0</v>
      </c>
      <c r="L40" s="9"/>
    </row>
    <row r="41" spans="1:12" ht="17.25" hidden="1" customHeight="1" x14ac:dyDescent="0.2">
      <c r="A41" s="2" t="s">
        <v>1</v>
      </c>
      <c r="B41" s="2" t="s">
        <v>25</v>
      </c>
      <c r="C41" s="2" t="s">
        <v>12</v>
      </c>
      <c r="D41" s="2" t="s">
        <v>65</v>
      </c>
      <c r="F41" s="2" t="s">
        <v>72</v>
      </c>
      <c r="G41" s="2" t="s">
        <v>68</v>
      </c>
      <c r="H41" s="2" t="s">
        <v>24</v>
      </c>
      <c r="I41" s="9">
        <v>0</v>
      </c>
      <c r="J41" s="10">
        <f>IF(Tableau310[[#This Row],[STATUT]]="INCLUS",1,0)</f>
        <v>0</v>
      </c>
      <c r="K41" s="11">
        <f>Tableau310[[#This Row],[QUANTITÉ]]*Tableau310[[#This Row],[PRIX PUBLIC HTVA]]</f>
        <v>0</v>
      </c>
      <c r="L41" s="9"/>
    </row>
    <row r="42" spans="1:12" ht="17.25" hidden="1" customHeight="1" x14ac:dyDescent="0.2">
      <c r="A42" s="2" t="s">
        <v>1</v>
      </c>
      <c r="B42" s="2" t="s">
        <v>25</v>
      </c>
      <c r="C42" s="2" t="s">
        <v>12</v>
      </c>
      <c r="D42" s="2" t="s">
        <v>65</v>
      </c>
      <c r="F42" s="2" t="s">
        <v>73</v>
      </c>
      <c r="G42" s="2" t="s">
        <v>68</v>
      </c>
      <c r="H42" s="2" t="s">
        <v>24</v>
      </c>
      <c r="I42" s="9">
        <v>0</v>
      </c>
      <c r="J42" s="10">
        <f>IF(Tableau310[[#This Row],[STATUT]]="INCLUS",1,0)</f>
        <v>0</v>
      </c>
      <c r="K42" s="11">
        <f>Tableau310[[#This Row],[QUANTITÉ]]*Tableau310[[#This Row],[PRIX PUBLIC HTVA]]</f>
        <v>0</v>
      </c>
      <c r="L42" s="9"/>
    </row>
    <row r="43" spans="1:12" ht="17.25" hidden="1" customHeight="1" x14ac:dyDescent="0.2">
      <c r="A43" s="2" t="s">
        <v>1</v>
      </c>
      <c r="B43" s="2" t="s">
        <v>25</v>
      </c>
      <c r="C43" s="2" t="s">
        <v>12</v>
      </c>
      <c r="D43" s="2" t="s">
        <v>65</v>
      </c>
      <c r="F43" s="2" t="s">
        <v>74</v>
      </c>
      <c r="G43" s="2" t="s">
        <v>68</v>
      </c>
      <c r="H43" s="2" t="s">
        <v>24</v>
      </c>
      <c r="I43" s="9">
        <v>0</v>
      </c>
      <c r="J43" s="10">
        <f>IF(Tableau310[[#This Row],[STATUT]]="INCLUS",1,0)</f>
        <v>0</v>
      </c>
      <c r="K43" s="11">
        <f>Tableau310[[#This Row],[QUANTITÉ]]*Tableau310[[#This Row],[PRIX PUBLIC HTVA]]</f>
        <v>0</v>
      </c>
      <c r="L43" s="9"/>
    </row>
    <row r="44" spans="1:12" ht="17.25" hidden="1" customHeight="1" x14ac:dyDescent="0.2">
      <c r="A44" s="2" t="s">
        <v>1</v>
      </c>
      <c r="B44" s="2" t="s">
        <v>25</v>
      </c>
      <c r="C44" s="2" t="s">
        <v>12</v>
      </c>
      <c r="D44" s="2" t="s">
        <v>65</v>
      </c>
      <c r="F44" s="2" t="s">
        <v>75</v>
      </c>
      <c r="G44" s="2" t="s">
        <v>68</v>
      </c>
      <c r="H44" s="2" t="s">
        <v>24</v>
      </c>
      <c r="I44" s="9">
        <v>0</v>
      </c>
      <c r="J44" s="10">
        <f>IF(Tableau310[[#This Row],[STATUT]]="INCLUS",1,0)</f>
        <v>0</v>
      </c>
      <c r="K44" s="11">
        <f>Tableau310[[#This Row],[QUANTITÉ]]*Tableau310[[#This Row],[PRIX PUBLIC HTVA]]</f>
        <v>0</v>
      </c>
      <c r="L44" s="9"/>
    </row>
    <row r="45" spans="1:12" ht="17.25" hidden="1" customHeight="1" x14ac:dyDescent="0.2">
      <c r="A45" s="2" t="s">
        <v>1</v>
      </c>
      <c r="B45" s="2" t="s">
        <v>25</v>
      </c>
      <c r="C45" s="2" t="s">
        <v>12</v>
      </c>
      <c r="D45" s="2" t="s">
        <v>65</v>
      </c>
      <c r="F45" s="2" t="s">
        <v>76</v>
      </c>
      <c r="G45" s="2" t="s">
        <v>77</v>
      </c>
      <c r="H45" s="2" t="s">
        <v>24</v>
      </c>
      <c r="I45" s="9">
        <v>330</v>
      </c>
      <c r="J45" s="10">
        <f>IF(Tableau310[[#This Row],[STATUT]]="INCLUS",1,0)</f>
        <v>0</v>
      </c>
      <c r="K45" s="11">
        <f>Tableau310[[#This Row],[QUANTITÉ]]*Tableau310[[#This Row],[PRIX PUBLIC HTVA]]</f>
        <v>0</v>
      </c>
      <c r="L45" s="9"/>
    </row>
    <row r="46" spans="1:12" ht="17.25" hidden="1" customHeight="1" x14ac:dyDescent="0.2">
      <c r="A46" s="2" t="s">
        <v>1</v>
      </c>
      <c r="B46" s="2" t="s">
        <v>25</v>
      </c>
      <c r="C46" s="2" t="s">
        <v>12</v>
      </c>
      <c r="D46" s="2" t="s">
        <v>65</v>
      </c>
      <c r="F46" s="2" t="s">
        <v>76</v>
      </c>
      <c r="G46" s="2" t="s">
        <v>78</v>
      </c>
      <c r="H46" s="2" t="s">
        <v>24</v>
      </c>
      <c r="I46" s="9">
        <v>1250</v>
      </c>
      <c r="J46" s="10">
        <f>IF(Tableau310[[#This Row],[STATUT]]="INCLUS",1,0)</f>
        <v>0</v>
      </c>
      <c r="K46" s="11">
        <f>Tableau310[[#This Row],[QUANTITÉ]]*Tableau310[[#This Row],[PRIX PUBLIC HTVA]]</f>
        <v>0</v>
      </c>
      <c r="L46" s="9"/>
    </row>
    <row r="47" spans="1:12" ht="17.25" hidden="1" customHeight="1" x14ac:dyDescent="0.2">
      <c r="I47" s="9"/>
      <c r="J47" s="10">
        <f>IF(Tableau310[[#This Row],[STATUT]]="INCLUS",1,0)</f>
        <v>0</v>
      </c>
      <c r="K47" s="11">
        <f>Tableau310[[#This Row],[QUANTITÉ]]*Tableau310[[#This Row],[PRIX PUBLIC HTVA]]</f>
        <v>0</v>
      </c>
    </row>
    <row r="48" spans="1:12" ht="17.25" hidden="1" customHeight="1" x14ac:dyDescent="0.2">
      <c r="I48" s="9"/>
      <c r="J48" s="10">
        <f>IF(Tableau310[[#This Row],[STATUT]]="INCLUS",1,0)</f>
        <v>0</v>
      </c>
      <c r="K48" s="11">
        <f>Tableau310[[#This Row],[QUANTITÉ]]*Tableau310[[#This Row],[PRIX PUBLIC HTVA]]</f>
        <v>0</v>
      </c>
    </row>
    <row r="49" spans="9:11" ht="17.25" hidden="1" customHeight="1" x14ac:dyDescent="0.2">
      <c r="I49" s="9"/>
      <c r="J49" s="10">
        <f>IF(Tableau310[[#This Row],[STATUT]]="INCLUS",1,0)</f>
        <v>0</v>
      </c>
      <c r="K49" s="11">
        <f>Tableau310[[#This Row],[QUANTITÉ]]*Tableau310[[#This Row],[PRIX PUBLIC HTVA]]</f>
        <v>0</v>
      </c>
    </row>
    <row r="50" spans="9:11" ht="17.25" hidden="1" customHeight="1" x14ac:dyDescent="0.2">
      <c r="I50" s="9"/>
      <c r="J50" s="10">
        <f>IF(Tableau310[[#This Row],[STATUT]]="INCLUS",1,0)</f>
        <v>0</v>
      </c>
      <c r="K50" s="11">
        <f>Tableau310[[#This Row],[QUANTITÉ]]*Tableau310[[#This Row],[PRIX PUBLIC HTVA]]</f>
        <v>0</v>
      </c>
    </row>
    <row r="51" spans="9:11" ht="17.25" hidden="1" customHeight="1" x14ac:dyDescent="0.2">
      <c r="I51" s="9"/>
      <c r="J51" s="10">
        <f>IF(Tableau310[[#This Row],[STATUT]]="INCLUS",1,0)</f>
        <v>0</v>
      </c>
      <c r="K51" s="11">
        <f>Tableau310[[#This Row],[QUANTITÉ]]*Tableau310[[#This Row],[PRIX PUBLIC HTVA]]</f>
        <v>0</v>
      </c>
    </row>
    <row r="52" spans="9:11" ht="17.25" hidden="1" customHeight="1" x14ac:dyDescent="0.2">
      <c r="I52" s="9"/>
      <c r="J52" s="10">
        <f>IF(Tableau310[[#This Row],[STATUT]]="INCLUS",1,0)</f>
        <v>0</v>
      </c>
      <c r="K52" s="11">
        <f>Tableau310[[#This Row],[QUANTITÉ]]*Tableau310[[#This Row],[PRIX PUBLIC HTVA]]</f>
        <v>0</v>
      </c>
    </row>
    <row r="53" spans="9:11" ht="17.25" hidden="1" customHeight="1" x14ac:dyDescent="0.2">
      <c r="J53" s="10">
        <f>IF(Tableau310[[#This Row],[STATUT]]="INCLUS",1,0)</f>
        <v>0</v>
      </c>
      <c r="K53" s="11">
        <f>Tableau310[[#This Row],[QUANTITÉ]]*Tableau310[[#This Row],[PRIX PUBLIC HTVA]]</f>
        <v>0</v>
      </c>
    </row>
    <row r="54" spans="9:11" ht="17.25" hidden="1" customHeight="1" x14ac:dyDescent="0.2">
      <c r="J54" s="10">
        <f>IF(Tableau310[[#This Row],[STATUT]]="INCLUS",1,0)</f>
        <v>0</v>
      </c>
      <c r="K54" s="11">
        <f>Tableau310[[#This Row],[QUANTITÉ]]*Tableau310[[#This Row],[PRIX PUBLIC HTVA]]</f>
        <v>0</v>
      </c>
    </row>
    <row r="55" spans="9:11" ht="17.25" hidden="1" customHeight="1" x14ac:dyDescent="0.2">
      <c r="J55" s="10">
        <f>IF(Tableau310[[#This Row],[STATUT]]="INCLUS",1,0)</f>
        <v>0</v>
      </c>
      <c r="K55" s="11">
        <f>Tableau310[[#This Row],[QUANTITÉ]]*Tableau310[[#This Row],[PRIX PUBLIC HTVA]]</f>
        <v>0</v>
      </c>
    </row>
    <row r="56" spans="9:11" ht="17.25" hidden="1" customHeight="1" x14ac:dyDescent="0.2">
      <c r="J56" s="10">
        <f>IF(Tableau310[[#This Row],[STATUT]]="INCLUS",1,0)</f>
        <v>0</v>
      </c>
      <c r="K56" s="11">
        <f>Tableau310[[#This Row],[QUANTITÉ]]*Tableau310[[#This Row],[PRIX PUBLIC HTVA]]</f>
        <v>0</v>
      </c>
    </row>
    <row r="57" spans="9:11" ht="17.25" hidden="1" customHeight="1" x14ac:dyDescent="0.2">
      <c r="J57" s="10">
        <f>IF(Tableau310[[#This Row],[STATUT]]="INCLUS",1,0)</f>
        <v>0</v>
      </c>
      <c r="K57" s="11">
        <f>Tableau310[[#This Row],[QUANTITÉ]]*Tableau310[[#This Row],[PRIX PUBLIC HTVA]]</f>
        <v>0</v>
      </c>
    </row>
    <row r="58" spans="9:11" ht="17.25" hidden="1" customHeight="1" x14ac:dyDescent="0.2">
      <c r="J58" s="10">
        <f>IF(Tableau310[[#This Row],[STATUT]]="INCLUS",1,0)</f>
        <v>0</v>
      </c>
      <c r="K58" s="11">
        <f>Tableau310[[#This Row],[QUANTITÉ]]*Tableau310[[#This Row],[PRIX PUBLIC HTVA]]</f>
        <v>0</v>
      </c>
    </row>
    <row r="59" spans="9:11" ht="17.25" hidden="1" customHeight="1" x14ac:dyDescent="0.2">
      <c r="J59" s="10">
        <f>IF(Tableau310[[#This Row],[STATUT]]="INCLUS",1,0)</f>
        <v>0</v>
      </c>
      <c r="K59" s="11">
        <f>Tableau310[[#This Row],[QUANTITÉ]]*Tableau310[[#This Row],[PRIX PUBLIC HTVA]]</f>
        <v>0</v>
      </c>
    </row>
    <row r="60" spans="9:11" ht="17.25" hidden="1" customHeight="1" x14ac:dyDescent="0.2">
      <c r="J60" s="10">
        <f>IF(Tableau310[[#This Row],[STATUT]]="INCLUS",1,0)</f>
        <v>0</v>
      </c>
      <c r="K60" s="11">
        <f>Tableau310[[#This Row],[QUANTITÉ]]*Tableau310[[#This Row],[PRIX PUBLIC HTVA]]</f>
        <v>0</v>
      </c>
    </row>
    <row r="61" spans="9:11" ht="17.25" hidden="1" customHeight="1" x14ac:dyDescent="0.2">
      <c r="J61" s="10">
        <f>IF(Tableau310[[#This Row],[STATUT]]="INCLUS",1,0)</f>
        <v>0</v>
      </c>
      <c r="K61" s="11">
        <f>Tableau310[[#This Row],[QUANTITÉ]]*Tableau310[[#This Row],[PRIX PUBLIC HTVA]]</f>
        <v>0</v>
      </c>
    </row>
    <row r="62" spans="9:11" ht="17.25" hidden="1" customHeight="1" x14ac:dyDescent="0.2">
      <c r="J62" s="10">
        <f>IF(Tableau310[[#This Row],[STATUT]]="INCLUS",1,0)</f>
        <v>0</v>
      </c>
      <c r="K62" s="11">
        <f>Tableau310[[#This Row],[QUANTITÉ]]*Tableau310[[#This Row],[PRIX PUBLIC HTVA]]</f>
        <v>0</v>
      </c>
    </row>
    <row r="63" spans="9:11" ht="17.25" hidden="1" customHeight="1" x14ac:dyDescent="0.2">
      <c r="J63" s="10">
        <f>IF(Tableau310[[#This Row],[STATUT]]="INCLUS",1,0)</f>
        <v>0</v>
      </c>
      <c r="K63" s="11">
        <f>Tableau310[[#This Row],[QUANTITÉ]]*Tableau310[[#This Row],[PRIX PUBLIC HTVA]]</f>
        <v>0</v>
      </c>
    </row>
    <row r="64" spans="9:11" ht="17.25" hidden="1" customHeight="1" x14ac:dyDescent="0.2">
      <c r="J64" s="10">
        <f>IF(Tableau310[[#This Row],[STATUT]]="INCLUS",1,0)</f>
        <v>0</v>
      </c>
      <c r="K64" s="11">
        <f>Tableau310[[#This Row],[QUANTITÉ]]*Tableau310[[#This Row],[PRIX PUBLIC HTVA]]</f>
        <v>0</v>
      </c>
    </row>
    <row r="65" spans="10:11" ht="17.25" hidden="1" customHeight="1" x14ac:dyDescent="0.2">
      <c r="J65" s="10">
        <f>IF(Tableau310[[#This Row],[STATUT]]="INCLUS",1,0)</f>
        <v>0</v>
      </c>
      <c r="K65" s="11">
        <f>Tableau310[[#This Row],[QUANTITÉ]]*Tableau310[[#This Row],[PRIX PUBLIC HTVA]]</f>
        <v>0</v>
      </c>
    </row>
    <row r="66" spans="10:11" ht="17.25" hidden="1" customHeight="1" x14ac:dyDescent="0.2">
      <c r="J66" s="10">
        <f>IF(Tableau310[[#This Row],[STATUT]]="INCLUS",1,0)</f>
        <v>0</v>
      </c>
      <c r="K66" s="11">
        <f>Tableau310[[#This Row],[QUANTITÉ]]*Tableau310[[#This Row],[PRIX PUBLIC HTVA]]</f>
        <v>0</v>
      </c>
    </row>
    <row r="67" spans="10:11" ht="17.25" hidden="1" customHeight="1" x14ac:dyDescent="0.2">
      <c r="J67" s="10">
        <f>IF(Tableau310[[#This Row],[STATUT]]="INCLUS",1,0)</f>
        <v>0</v>
      </c>
      <c r="K67" s="11">
        <f>Tableau310[[#This Row],[QUANTITÉ]]*Tableau310[[#This Row],[PRIX PUBLIC HTVA]]</f>
        <v>0</v>
      </c>
    </row>
    <row r="68" spans="10:11" ht="17.25" hidden="1" customHeight="1" x14ac:dyDescent="0.2">
      <c r="J68" s="10">
        <f>IF(Tableau310[[#This Row],[STATUT]]="INCLUS",1,0)</f>
        <v>0</v>
      </c>
      <c r="K68" s="11">
        <f>Tableau310[[#This Row],[QUANTITÉ]]*Tableau310[[#This Row],[PRIX PUBLIC HTVA]]</f>
        <v>0</v>
      </c>
    </row>
    <row r="69" spans="10:11" ht="17.25" hidden="1" customHeight="1" x14ac:dyDescent="0.2">
      <c r="J69" s="10">
        <f>IF(Tableau310[[#This Row],[STATUT]]="INCLUS",1,0)</f>
        <v>0</v>
      </c>
      <c r="K69" s="11">
        <f>Tableau310[[#This Row],[QUANTITÉ]]*Tableau310[[#This Row],[PRIX PUBLIC HTVA]]</f>
        <v>0</v>
      </c>
    </row>
    <row r="70" spans="10:11" ht="17.25" hidden="1" customHeight="1" x14ac:dyDescent="0.2">
      <c r="J70" s="10">
        <f>IF(Tableau310[[#This Row],[STATUT]]="INCLUS",1,0)</f>
        <v>0</v>
      </c>
      <c r="K70" s="11">
        <f>Tableau310[[#This Row],[QUANTITÉ]]*Tableau310[[#This Row],[PRIX PUBLIC HTVA]]</f>
        <v>0</v>
      </c>
    </row>
    <row r="71" spans="10:11" ht="17.25" hidden="1" customHeight="1" x14ac:dyDescent="0.2">
      <c r="J71" s="10">
        <f>IF(Tableau310[[#This Row],[STATUT]]="INCLUS",1,0)</f>
        <v>0</v>
      </c>
      <c r="K71" s="11">
        <f>Tableau310[[#This Row],[QUANTITÉ]]*Tableau310[[#This Row],[PRIX PUBLIC HTVA]]</f>
        <v>0</v>
      </c>
    </row>
    <row r="72" spans="10:11" ht="17.25" hidden="1" customHeight="1" x14ac:dyDescent="0.2">
      <c r="J72" s="10">
        <f>IF(Tableau310[[#This Row],[STATUT]]="INCLUS",1,0)</f>
        <v>0</v>
      </c>
      <c r="K72" s="11">
        <f>Tableau310[[#This Row],[QUANTITÉ]]*Tableau310[[#This Row],[PRIX PUBLIC HTVA]]</f>
        <v>0</v>
      </c>
    </row>
    <row r="73" spans="10:11" ht="17.25" hidden="1" customHeight="1" x14ac:dyDescent="0.2">
      <c r="J73" s="10">
        <f>IF(Tableau310[[#This Row],[STATUT]]="INCLUS",1,0)</f>
        <v>0</v>
      </c>
      <c r="K73" s="11">
        <f>Tableau310[[#This Row],[QUANTITÉ]]*Tableau310[[#This Row],[PRIX PUBLIC HTVA]]</f>
        <v>0</v>
      </c>
    </row>
    <row r="74" spans="10:11" ht="17.25" hidden="1" customHeight="1" x14ac:dyDescent="0.2">
      <c r="J74" s="10">
        <f>IF(Tableau310[[#This Row],[STATUT]]="INCLUS",1,0)</f>
        <v>0</v>
      </c>
      <c r="K74" s="11">
        <f>Tableau310[[#This Row],[QUANTITÉ]]*Tableau310[[#This Row],[PRIX PUBLIC HTVA]]</f>
        <v>0</v>
      </c>
    </row>
    <row r="75" spans="10:11" ht="17.25" hidden="1" customHeight="1" x14ac:dyDescent="0.2">
      <c r="J75" s="10">
        <f>IF(Tableau310[[#This Row],[STATUT]]="INCLUS",1,0)</f>
        <v>0</v>
      </c>
      <c r="K75" s="11">
        <f>Tableau310[[#This Row],[QUANTITÉ]]*Tableau310[[#This Row],[PRIX PUBLIC HTVA]]</f>
        <v>0</v>
      </c>
    </row>
    <row r="76" spans="10:11" ht="17.25" hidden="1" customHeight="1" x14ac:dyDescent="0.2">
      <c r="J76" s="10">
        <f>IF(Tableau310[[#This Row],[STATUT]]="INCLUS",1,0)</f>
        <v>0</v>
      </c>
      <c r="K76" s="11">
        <f>Tableau310[[#This Row],[QUANTITÉ]]*Tableau310[[#This Row],[PRIX PUBLIC HTVA]]</f>
        <v>0</v>
      </c>
    </row>
    <row r="77" spans="10:11" ht="17.25" hidden="1" customHeight="1" x14ac:dyDescent="0.2">
      <c r="J77" s="10">
        <f>IF(Tableau310[[#This Row],[STATUT]]="INCLUS",1,0)</f>
        <v>0</v>
      </c>
      <c r="K77" s="11">
        <f>Tableau310[[#This Row],[QUANTITÉ]]*Tableau310[[#This Row],[PRIX PUBLIC HTVA]]</f>
        <v>0</v>
      </c>
    </row>
    <row r="78" spans="10:11" ht="17.25" hidden="1" customHeight="1" x14ac:dyDescent="0.2">
      <c r="J78" s="10">
        <f>IF(Tableau310[[#This Row],[STATUT]]="INCLUS",1,0)</f>
        <v>0</v>
      </c>
      <c r="K78" s="11">
        <f>Tableau310[[#This Row],[QUANTITÉ]]*Tableau310[[#This Row],[PRIX PUBLIC HTVA]]</f>
        <v>0</v>
      </c>
    </row>
    <row r="79" spans="10:11" ht="17.25" hidden="1" customHeight="1" x14ac:dyDescent="0.2">
      <c r="J79" s="10">
        <f>IF(Tableau310[[#This Row],[STATUT]]="INCLUS",1,0)</f>
        <v>0</v>
      </c>
      <c r="K79" s="11">
        <f>Tableau310[[#This Row],[QUANTITÉ]]*Tableau310[[#This Row],[PRIX PUBLIC HTVA]]</f>
        <v>0</v>
      </c>
    </row>
    <row r="80" spans="10:11" ht="17.25" hidden="1" customHeight="1" x14ac:dyDescent="0.2">
      <c r="J80" s="10">
        <f>IF(Tableau310[[#This Row],[STATUT]]="INCLUS",1,0)</f>
        <v>0</v>
      </c>
      <c r="K80" s="11">
        <f>Tableau310[[#This Row],[QUANTITÉ]]*Tableau310[[#This Row],[PRIX PUBLIC HTVA]]</f>
        <v>0</v>
      </c>
    </row>
    <row r="81" spans="10:11" ht="17.25" hidden="1" customHeight="1" x14ac:dyDescent="0.2">
      <c r="J81" s="10">
        <f>IF(Tableau310[[#This Row],[STATUT]]="INCLUS",1,0)</f>
        <v>0</v>
      </c>
      <c r="K81" s="11">
        <f>Tableau310[[#This Row],[QUANTITÉ]]*Tableau310[[#This Row],[PRIX PUBLIC HTVA]]</f>
        <v>0</v>
      </c>
    </row>
    <row r="82" spans="10:11" ht="17.25" hidden="1" customHeight="1" x14ac:dyDescent="0.2">
      <c r="J82" s="10">
        <f>IF(Tableau310[[#This Row],[STATUT]]="INCLUS",1,0)</f>
        <v>0</v>
      </c>
      <c r="K82" s="11">
        <f>Tableau310[[#This Row],[QUANTITÉ]]*Tableau310[[#This Row],[PRIX PUBLIC HTVA]]</f>
        <v>0</v>
      </c>
    </row>
    <row r="83" spans="10:11" ht="17.25" hidden="1" customHeight="1" x14ac:dyDescent="0.2">
      <c r="J83" s="10">
        <f>IF(Tableau310[[#This Row],[STATUT]]="INCLUS",1,0)</f>
        <v>0</v>
      </c>
      <c r="K83" s="11">
        <f>Tableau310[[#This Row],[QUANTITÉ]]*Tableau310[[#This Row],[PRIX PUBLIC HTVA]]</f>
        <v>0</v>
      </c>
    </row>
    <row r="84" spans="10:11" ht="17.25" hidden="1" customHeight="1" x14ac:dyDescent="0.2">
      <c r="J84" s="10">
        <f>IF(Tableau310[[#This Row],[STATUT]]="INCLUS",1,0)</f>
        <v>0</v>
      </c>
      <c r="K84" s="11">
        <f>Tableau310[[#This Row],[QUANTITÉ]]*Tableau310[[#This Row],[PRIX PUBLIC HTVA]]</f>
        <v>0</v>
      </c>
    </row>
    <row r="85" spans="10:11" ht="17.25" hidden="1" customHeight="1" x14ac:dyDescent="0.2">
      <c r="J85" s="10">
        <f>IF(Tableau310[[#This Row],[STATUT]]="INCLUS",1,0)</f>
        <v>0</v>
      </c>
      <c r="K85" s="11">
        <f>Tableau310[[#This Row],[QUANTITÉ]]*Tableau310[[#This Row],[PRIX PUBLIC HTVA]]</f>
        <v>0</v>
      </c>
    </row>
    <row r="86" spans="10:11" ht="17.25" hidden="1" customHeight="1" x14ac:dyDescent="0.2">
      <c r="J86" s="10">
        <f>IF(Tableau310[[#This Row],[STATUT]]="INCLUS",1,0)</f>
        <v>0</v>
      </c>
      <c r="K86" s="11">
        <f>Tableau310[[#This Row],[QUANTITÉ]]*Tableau310[[#This Row],[PRIX PUBLIC HTVA]]</f>
        <v>0</v>
      </c>
    </row>
    <row r="87" spans="10:11" ht="17.25" hidden="1" customHeight="1" x14ac:dyDescent="0.2">
      <c r="J87" s="10">
        <f>IF(Tableau310[[#This Row],[STATUT]]="INCLUS",1,0)</f>
        <v>0</v>
      </c>
      <c r="K87" s="11">
        <f>Tableau310[[#This Row],[QUANTITÉ]]*Tableau310[[#This Row],[PRIX PUBLIC HTVA]]</f>
        <v>0</v>
      </c>
    </row>
    <row r="88" spans="10:11" ht="17.25" hidden="1" customHeight="1" x14ac:dyDescent="0.2">
      <c r="J88" s="10">
        <f>IF(Tableau310[[#This Row],[STATUT]]="INCLUS",1,0)</f>
        <v>0</v>
      </c>
      <c r="K88" s="11">
        <f>Tableau310[[#This Row],[QUANTITÉ]]*Tableau310[[#This Row],[PRIX PUBLIC HTVA]]</f>
        <v>0</v>
      </c>
    </row>
    <row r="89" spans="10:11" ht="17.25" hidden="1" customHeight="1" x14ac:dyDescent="0.2">
      <c r="J89" s="10">
        <f>IF(Tableau310[[#This Row],[STATUT]]="INCLUS",1,0)</f>
        <v>0</v>
      </c>
      <c r="K89" s="11">
        <f>Tableau310[[#This Row],[QUANTITÉ]]*Tableau310[[#This Row],[PRIX PUBLIC HTVA]]</f>
        <v>0</v>
      </c>
    </row>
    <row r="90" spans="10:11" ht="17.25" hidden="1" customHeight="1" x14ac:dyDescent="0.2">
      <c r="J90" s="10">
        <f>IF(Tableau310[[#This Row],[STATUT]]="INCLUS",1,0)</f>
        <v>0</v>
      </c>
      <c r="K90" s="11">
        <f>Tableau310[[#This Row],[QUANTITÉ]]*Tableau310[[#This Row],[PRIX PUBLIC HTVA]]</f>
        <v>0</v>
      </c>
    </row>
    <row r="91" spans="10:11" ht="17.25" hidden="1" customHeight="1" x14ac:dyDescent="0.2">
      <c r="J91" s="10">
        <f>IF(Tableau310[[#This Row],[STATUT]]="INCLUS",1,0)</f>
        <v>0</v>
      </c>
      <c r="K91" s="11">
        <f>Tableau310[[#This Row],[QUANTITÉ]]*Tableau310[[#This Row],[PRIX PUBLIC HTVA]]</f>
        <v>0</v>
      </c>
    </row>
    <row r="92" spans="10:11" ht="17.25" hidden="1" customHeight="1" x14ac:dyDescent="0.2">
      <c r="J92" s="10">
        <f>IF(Tableau310[[#This Row],[STATUT]]="INCLUS",1,0)</f>
        <v>0</v>
      </c>
      <c r="K92" s="11">
        <f>Tableau310[[#This Row],[QUANTITÉ]]*Tableau310[[#This Row],[PRIX PUBLIC HTVA]]</f>
        <v>0</v>
      </c>
    </row>
    <row r="93" spans="10:11" ht="17.25" hidden="1" customHeight="1" x14ac:dyDescent="0.2">
      <c r="J93" s="10">
        <f>IF(Tableau310[[#This Row],[STATUT]]="INCLUS",1,0)</f>
        <v>0</v>
      </c>
      <c r="K93" s="11">
        <f>Tableau310[[#This Row],[QUANTITÉ]]*Tableau310[[#This Row],[PRIX PUBLIC HTVA]]</f>
        <v>0</v>
      </c>
    </row>
    <row r="94" spans="10:11" ht="17.25" hidden="1" customHeight="1" x14ac:dyDescent="0.2">
      <c r="J94" s="10">
        <f>IF(Tableau310[[#This Row],[STATUT]]="INCLUS",1,0)</f>
        <v>0</v>
      </c>
      <c r="K94" s="11">
        <f>Tableau310[[#This Row],[QUANTITÉ]]*Tableau310[[#This Row],[PRIX PUBLIC HTVA]]</f>
        <v>0</v>
      </c>
    </row>
    <row r="95" spans="10:11" ht="17.25" hidden="1" customHeight="1" x14ac:dyDescent="0.2">
      <c r="J95" s="10">
        <f>IF(Tableau310[[#This Row],[STATUT]]="INCLUS",1,0)</f>
        <v>0</v>
      </c>
      <c r="K95" s="11">
        <f>Tableau310[[#This Row],[QUANTITÉ]]*Tableau310[[#This Row],[PRIX PUBLIC HTVA]]</f>
        <v>0</v>
      </c>
    </row>
    <row r="96" spans="10:11" ht="17.25" hidden="1" customHeight="1" x14ac:dyDescent="0.2">
      <c r="J96" s="10">
        <f>IF(Tableau310[[#This Row],[STATUT]]="INCLUS",1,0)</f>
        <v>0</v>
      </c>
      <c r="K96" s="11">
        <f>Tableau310[[#This Row],[QUANTITÉ]]*Tableau310[[#This Row],[PRIX PUBLIC HTVA]]</f>
        <v>0</v>
      </c>
    </row>
    <row r="97" spans="10:11" ht="17.25" hidden="1" customHeight="1" x14ac:dyDescent="0.2">
      <c r="J97" s="10">
        <f>IF(Tableau310[[#This Row],[STATUT]]="INCLUS",1,0)</f>
        <v>0</v>
      </c>
      <c r="K97" s="11">
        <f>Tableau310[[#This Row],[QUANTITÉ]]*Tableau310[[#This Row],[PRIX PUBLIC HTVA]]</f>
        <v>0</v>
      </c>
    </row>
    <row r="98" spans="10:11" ht="17.25" hidden="1" customHeight="1" x14ac:dyDescent="0.2">
      <c r="J98" s="10">
        <f>IF(Tableau310[[#This Row],[STATUT]]="INCLUS",1,0)</f>
        <v>0</v>
      </c>
      <c r="K98" s="11">
        <f>Tableau310[[#This Row],[QUANTITÉ]]*Tableau310[[#This Row],[PRIX PUBLIC HTVA]]</f>
        <v>0</v>
      </c>
    </row>
    <row r="99" spans="10:11" ht="17.25" hidden="1" customHeight="1" x14ac:dyDescent="0.2">
      <c r="J99" s="10">
        <f>IF(Tableau310[[#This Row],[STATUT]]="INCLUS",1,0)</f>
        <v>0</v>
      </c>
      <c r="K99" s="11">
        <f>Tableau310[[#This Row],[QUANTITÉ]]*Tableau310[[#This Row],[PRIX PUBLIC HTVA]]</f>
        <v>0</v>
      </c>
    </row>
    <row r="100" spans="10:11" ht="17.25" hidden="1" customHeight="1" x14ac:dyDescent="0.2">
      <c r="J100" s="10">
        <f>IF(Tableau310[[#This Row],[STATUT]]="INCLUS",1,0)</f>
        <v>0</v>
      </c>
      <c r="K100" s="11">
        <f>Tableau310[[#This Row],[QUANTITÉ]]*Tableau310[[#This Row],[PRIX PUBLIC HTVA]]</f>
        <v>0</v>
      </c>
    </row>
    <row r="101" spans="10:11" ht="17.25" hidden="1" customHeight="1" x14ac:dyDescent="0.2">
      <c r="J101" s="10">
        <f>IF(Tableau310[[#This Row],[STATUT]]="INCLUS",1,0)</f>
        <v>0</v>
      </c>
      <c r="K101" s="11">
        <f>Tableau310[[#This Row],[QUANTITÉ]]*Tableau310[[#This Row],[PRIX PUBLIC HTVA]]</f>
        <v>0</v>
      </c>
    </row>
    <row r="102" spans="10:11" ht="17.25" hidden="1" customHeight="1" x14ac:dyDescent="0.2">
      <c r="J102" s="10">
        <f>IF(Tableau310[[#This Row],[STATUT]]="INCLUS",1,0)</f>
        <v>0</v>
      </c>
      <c r="K102" s="11">
        <f>Tableau310[[#This Row],[QUANTITÉ]]*Tableau310[[#This Row],[PRIX PUBLIC HTVA]]</f>
        <v>0</v>
      </c>
    </row>
    <row r="103" spans="10:11" ht="17.25" hidden="1" customHeight="1" x14ac:dyDescent="0.2">
      <c r="J103" s="10">
        <f>IF(Tableau310[[#This Row],[STATUT]]="INCLUS",1,0)</f>
        <v>0</v>
      </c>
      <c r="K103" s="11">
        <f>Tableau310[[#This Row],[QUANTITÉ]]*Tableau310[[#This Row],[PRIX PUBLIC HTVA]]</f>
        <v>0</v>
      </c>
    </row>
    <row r="104" spans="10:11" ht="17.25" hidden="1" customHeight="1" x14ac:dyDescent="0.2">
      <c r="J104" s="10">
        <f>IF(Tableau310[[#This Row],[STATUT]]="INCLUS",1,0)</f>
        <v>0</v>
      </c>
      <c r="K104" s="11">
        <f>Tableau310[[#This Row],[QUANTITÉ]]*Tableau310[[#This Row],[PRIX PUBLIC HTVA]]</f>
        <v>0</v>
      </c>
    </row>
    <row r="105" spans="10:11" ht="17.25" hidden="1" customHeight="1" x14ac:dyDescent="0.2">
      <c r="J105" s="10">
        <f>IF(Tableau310[[#This Row],[STATUT]]="INCLUS",1,0)</f>
        <v>0</v>
      </c>
      <c r="K105" s="11">
        <f>Tableau310[[#This Row],[QUANTITÉ]]*Tableau310[[#This Row],[PRIX PUBLIC HTVA]]</f>
        <v>0</v>
      </c>
    </row>
    <row r="106" spans="10:11" ht="17.25" hidden="1" customHeight="1" x14ac:dyDescent="0.2">
      <c r="J106" s="10">
        <f>IF(Tableau310[[#This Row],[STATUT]]="INCLUS",1,0)</f>
        <v>0</v>
      </c>
      <c r="K106" s="11">
        <f>Tableau310[[#This Row],[QUANTITÉ]]*Tableau310[[#This Row],[PRIX PUBLIC HTVA]]</f>
        <v>0</v>
      </c>
    </row>
    <row r="107" spans="10:11" ht="17.25" hidden="1" customHeight="1" x14ac:dyDescent="0.2">
      <c r="J107" s="10">
        <f>IF(Tableau310[[#This Row],[STATUT]]="INCLUS",1,0)</f>
        <v>0</v>
      </c>
      <c r="K107" s="11">
        <f>Tableau310[[#This Row],[QUANTITÉ]]*Tableau310[[#This Row],[PRIX PUBLIC HTVA]]</f>
        <v>0</v>
      </c>
    </row>
    <row r="108" spans="10:11" ht="17.25" hidden="1" customHeight="1" x14ac:dyDescent="0.2">
      <c r="J108" s="10">
        <f>IF(Tableau310[[#This Row],[STATUT]]="INCLUS",1,0)</f>
        <v>0</v>
      </c>
      <c r="K108" s="11">
        <f>Tableau310[[#This Row],[QUANTITÉ]]*Tableau310[[#This Row],[PRIX PUBLIC HTVA]]</f>
        <v>0</v>
      </c>
    </row>
    <row r="109" spans="10:11" ht="17.25" hidden="1" customHeight="1" x14ac:dyDescent="0.2">
      <c r="J109" s="10">
        <f>IF(Tableau310[[#This Row],[STATUT]]="INCLUS",1,0)</f>
        <v>0</v>
      </c>
      <c r="K109" s="11">
        <f>Tableau310[[#This Row],[QUANTITÉ]]*Tableau310[[#This Row],[PRIX PUBLIC HTVA]]</f>
        <v>0</v>
      </c>
    </row>
    <row r="110" spans="10:11" ht="17.25" hidden="1" customHeight="1" x14ac:dyDescent="0.2">
      <c r="J110" s="10">
        <f>IF(Tableau310[[#This Row],[STATUT]]="INCLUS",1,0)</f>
        <v>0</v>
      </c>
      <c r="K110" s="11">
        <f>Tableau310[[#This Row],[QUANTITÉ]]*Tableau310[[#This Row],[PRIX PUBLIC HTVA]]</f>
        <v>0</v>
      </c>
    </row>
    <row r="111" spans="10:11" ht="17.25" hidden="1" customHeight="1" x14ac:dyDescent="0.2">
      <c r="J111" s="10">
        <f>IF(Tableau310[[#This Row],[STATUT]]="INCLUS",1,0)</f>
        <v>0</v>
      </c>
      <c r="K111" s="11">
        <f>Tableau310[[#This Row],[QUANTITÉ]]*Tableau310[[#This Row],[PRIX PUBLIC HTVA]]</f>
        <v>0</v>
      </c>
    </row>
    <row r="112" spans="10:11" ht="17.25" hidden="1" customHeight="1" x14ac:dyDescent="0.2">
      <c r="J112" s="10">
        <f>IF(Tableau310[[#This Row],[STATUT]]="INCLUS",1,0)</f>
        <v>0</v>
      </c>
      <c r="K112" s="11">
        <f>Tableau310[[#This Row],[QUANTITÉ]]*Tableau310[[#This Row],[PRIX PUBLIC HTVA]]</f>
        <v>0</v>
      </c>
    </row>
    <row r="113" spans="10:11" ht="17.25" hidden="1" customHeight="1" x14ac:dyDescent="0.2">
      <c r="J113" s="10">
        <f>IF(Tableau310[[#This Row],[STATUT]]="INCLUS",1,0)</f>
        <v>0</v>
      </c>
      <c r="K113" s="11">
        <f>Tableau310[[#This Row],[QUANTITÉ]]*Tableau310[[#This Row],[PRIX PUBLIC HTVA]]</f>
        <v>0</v>
      </c>
    </row>
    <row r="114" spans="10:11" ht="17.25" hidden="1" customHeight="1" x14ac:dyDescent="0.2">
      <c r="J114" s="10">
        <f>IF(Tableau310[[#This Row],[STATUT]]="INCLUS",1,0)</f>
        <v>0</v>
      </c>
      <c r="K114" s="11">
        <f>Tableau310[[#This Row],[QUANTITÉ]]*Tableau310[[#This Row],[PRIX PUBLIC HTVA]]</f>
        <v>0</v>
      </c>
    </row>
    <row r="115" spans="10:11" ht="17.25" hidden="1" customHeight="1" x14ac:dyDescent="0.2">
      <c r="J115" s="10">
        <f>IF(Tableau310[[#This Row],[STATUT]]="INCLUS",1,0)</f>
        <v>0</v>
      </c>
      <c r="K115" s="11">
        <f>Tableau310[[#This Row],[QUANTITÉ]]*Tableau310[[#This Row],[PRIX PUBLIC HTVA]]</f>
        <v>0</v>
      </c>
    </row>
    <row r="116" spans="10:11" ht="17.25" hidden="1" customHeight="1" x14ac:dyDescent="0.2">
      <c r="J116" s="10">
        <f>IF(Tableau310[[#This Row],[STATUT]]="INCLUS",1,0)</f>
        <v>0</v>
      </c>
      <c r="K116" s="11">
        <f>Tableau310[[#This Row],[QUANTITÉ]]*Tableau310[[#This Row],[PRIX PUBLIC HTVA]]</f>
        <v>0</v>
      </c>
    </row>
    <row r="117" spans="10:11" ht="17.25" hidden="1" customHeight="1" x14ac:dyDescent="0.2">
      <c r="J117" s="10">
        <f>IF(Tableau310[[#This Row],[STATUT]]="INCLUS",1,0)</f>
        <v>0</v>
      </c>
      <c r="K117" s="11">
        <f>Tableau310[[#This Row],[QUANTITÉ]]*Tableau310[[#This Row],[PRIX PUBLIC HTVA]]</f>
        <v>0</v>
      </c>
    </row>
    <row r="118" spans="10:11" ht="17.25" hidden="1" customHeight="1" x14ac:dyDescent="0.2">
      <c r="J118" s="10">
        <f>IF(Tableau310[[#This Row],[STATUT]]="INCLUS",1,0)</f>
        <v>0</v>
      </c>
      <c r="K118" s="11">
        <f>Tableau310[[#This Row],[QUANTITÉ]]*Tableau310[[#This Row],[PRIX PUBLIC HTVA]]</f>
        <v>0</v>
      </c>
    </row>
    <row r="119" spans="10:11" ht="17.25" hidden="1" customHeight="1" x14ac:dyDescent="0.2">
      <c r="J119" s="10">
        <f>IF(Tableau310[[#This Row],[STATUT]]="INCLUS",1,0)</f>
        <v>0</v>
      </c>
      <c r="K119" s="11">
        <f>Tableau310[[#This Row],[QUANTITÉ]]*Tableau310[[#This Row],[PRIX PUBLIC HTVA]]</f>
        <v>0</v>
      </c>
    </row>
    <row r="120" spans="10:11" ht="17.25" hidden="1" customHeight="1" x14ac:dyDescent="0.2">
      <c r="J120" s="10">
        <f>IF(Tableau310[[#This Row],[STATUT]]="INCLUS",1,0)</f>
        <v>0</v>
      </c>
      <c r="K120" s="11">
        <f>Tableau310[[#This Row],[QUANTITÉ]]*Tableau310[[#This Row],[PRIX PUBLIC HTVA]]</f>
        <v>0</v>
      </c>
    </row>
    <row r="121" spans="10:11" ht="17.25" hidden="1" customHeight="1" x14ac:dyDescent="0.2">
      <c r="J121" s="10">
        <f>IF(Tableau310[[#This Row],[STATUT]]="INCLUS",1,0)</f>
        <v>0</v>
      </c>
      <c r="K121" s="11">
        <f>Tableau310[[#This Row],[QUANTITÉ]]*Tableau310[[#This Row],[PRIX PUBLIC HTVA]]</f>
        <v>0</v>
      </c>
    </row>
    <row r="122" spans="10:11" ht="17.25" hidden="1" customHeight="1" x14ac:dyDescent="0.2">
      <c r="J122" s="10">
        <f>IF(Tableau310[[#This Row],[STATUT]]="INCLUS",1,0)</f>
        <v>0</v>
      </c>
      <c r="K122" s="11">
        <f>Tableau310[[#This Row],[QUANTITÉ]]*Tableau310[[#This Row],[PRIX PUBLIC HTVA]]</f>
        <v>0</v>
      </c>
    </row>
    <row r="123" spans="10:11" ht="17.25" hidden="1" customHeight="1" x14ac:dyDescent="0.2">
      <c r="J123" s="10">
        <f>IF(Tableau310[[#This Row],[STATUT]]="INCLUS",1,0)</f>
        <v>0</v>
      </c>
      <c r="K123" s="11">
        <f>Tableau310[[#This Row],[QUANTITÉ]]*Tableau310[[#This Row],[PRIX PUBLIC HTVA]]</f>
        <v>0</v>
      </c>
    </row>
    <row r="124" spans="10:11" ht="17.25" hidden="1" customHeight="1" x14ac:dyDescent="0.2">
      <c r="J124" s="10">
        <f>IF(Tableau310[[#This Row],[STATUT]]="INCLUS",1,0)</f>
        <v>0</v>
      </c>
      <c r="K124" s="11">
        <f>Tableau310[[#This Row],[QUANTITÉ]]*Tableau310[[#This Row],[PRIX PUBLIC HTVA]]</f>
        <v>0</v>
      </c>
    </row>
    <row r="125" spans="10:11" ht="17.25" hidden="1" customHeight="1" x14ac:dyDescent="0.2">
      <c r="J125" s="10">
        <f>IF(Tableau310[[#This Row],[STATUT]]="INCLUS",1,0)</f>
        <v>0</v>
      </c>
      <c r="K125" s="11">
        <f>Tableau310[[#This Row],[QUANTITÉ]]*Tableau310[[#This Row],[PRIX PUBLIC HTVA]]</f>
        <v>0</v>
      </c>
    </row>
    <row r="126" spans="10:11" ht="17.25" hidden="1" customHeight="1" x14ac:dyDescent="0.2">
      <c r="J126" s="10">
        <f>IF(Tableau310[[#This Row],[STATUT]]="INCLUS",1,0)</f>
        <v>0</v>
      </c>
      <c r="K126" s="11">
        <f>Tableau310[[#This Row],[QUANTITÉ]]*Tableau310[[#This Row],[PRIX PUBLIC HTVA]]</f>
        <v>0</v>
      </c>
    </row>
    <row r="127" spans="10:11" ht="17.25" hidden="1" customHeight="1" x14ac:dyDescent="0.2">
      <c r="J127" s="10">
        <f>IF(Tableau310[[#This Row],[STATUT]]="INCLUS",1,0)</f>
        <v>0</v>
      </c>
      <c r="K127" s="11">
        <f>Tableau310[[#This Row],[QUANTITÉ]]*Tableau310[[#This Row],[PRIX PUBLIC HTVA]]</f>
        <v>0</v>
      </c>
    </row>
    <row r="128" spans="10:11" ht="17.25" hidden="1" customHeight="1" x14ac:dyDescent="0.2">
      <c r="J128" s="10">
        <f>IF(Tableau310[[#This Row],[STATUT]]="INCLUS",1,0)</f>
        <v>0</v>
      </c>
      <c r="K128" s="11">
        <f>Tableau310[[#This Row],[QUANTITÉ]]*Tableau310[[#This Row],[PRIX PUBLIC HTVA]]</f>
        <v>0</v>
      </c>
    </row>
    <row r="129" spans="10:11" ht="17.25" hidden="1" customHeight="1" x14ac:dyDescent="0.2">
      <c r="J129" s="10">
        <f>IF(Tableau310[[#This Row],[STATUT]]="INCLUS",1,0)</f>
        <v>0</v>
      </c>
      <c r="K129" s="11">
        <f>Tableau310[[#This Row],[QUANTITÉ]]*Tableau310[[#This Row],[PRIX PUBLIC HTVA]]</f>
        <v>0</v>
      </c>
    </row>
    <row r="130" spans="10:11" ht="17.25" hidden="1" customHeight="1" x14ac:dyDescent="0.2">
      <c r="J130" s="10">
        <f>IF(Tableau310[[#This Row],[STATUT]]="INCLUS",1,0)</f>
        <v>0</v>
      </c>
      <c r="K130" s="11">
        <f>Tableau310[[#This Row],[QUANTITÉ]]*Tableau310[[#This Row],[PRIX PUBLIC HTVA]]</f>
        <v>0</v>
      </c>
    </row>
    <row r="131" spans="10:11" ht="17.25" hidden="1" customHeight="1" x14ac:dyDescent="0.2">
      <c r="J131" s="10">
        <f>IF(Tableau310[[#This Row],[STATUT]]="INCLUS",1,0)</f>
        <v>0</v>
      </c>
      <c r="K131" s="11">
        <f>Tableau310[[#This Row],[QUANTITÉ]]*Tableau310[[#This Row],[PRIX PUBLIC HTVA]]</f>
        <v>0</v>
      </c>
    </row>
    <row r="132" spans="10:11" ht="17.25" hidden="1" customHeight="1" x14ac:dyDescent="0.2">
      <c r="J132" s="10">
        <f>IF(Tableau310[[#This Row],[STATUT]]="INCLUS",1,0)</f>
        <v>0</v>
      </c>
      <c r="K132" s="11">
        <f>Tableau310[[#This Row],[QUANTITÉ]]*Tableau310[[#This Row],[PRIX PUBLIC HTVA]]</f>
        <v>0</v>
      </c>
    </row>
    <row r="133" spans="10:11" ht="17.25" hidden="1" customHeight="1" x14ac:dyDescent="0.2">
      <c r="J133" s="10">
        <f>IF(Tableau310[[#This Row],[STATUT]]="INCLUS",1,0)</f>
        <v>0</v>
      </c>
      <c r="K133" s="11">
        <f>Tableau310[[#This Row],[QUANTITÉ]]*Tableau310[[#This Row],[PRIX PUBLIC HTVA]]</f>
        <v>0</v>
      </c>
    </row>
    <row r="134" spans="10:11" ht="17.25" hidden="1" customHeight="1" x14ac:dyDescent="0.2">
      <c r="J134" s="10">
        <f>IF(Tableau310[[#This Row],[STATUT]]="INCLUS",1,0)</f>
        <v>0</v>
      </c>
      <c r="K134" s="11">
        <f>Tableau310[[#This Row],[QUANTITÉ]]*Tableau310[[#This Row],[PRIX PUBLIC HTVA]]</f>
        <v>0</v>
      </c>
    </row>
    <row r="135" spans="10:11" ht="17.25" hidden="1" customHeight="1" x14ac:dyDescent="0.2">
      <c r="J135" s="10">
        <f>IF(Tableau310[[#This Row],[STATUT]]="INCLUS",1,0)</f>
        <v>0</v>
      </c>
      <c r="K135" s="11">
        <f>Tableau310[[#This Row],[QUANTITÉ]]*Tableau310[[#This Row],[PRIX PUBLIC HTVA]]</f>
        <v>0</v>
      </c>
    </row>
    <row r="136" spans="10:11" ht="17.25" hidden="1" customHeight="1" x14ac:dyDescent="0.2">
      <c r="J136" s="10">
        <f>IF(Tableau310[[#This Row],[STATUT]]="INCLUS",1,0)</f>
        <v>0</v>
      </c>
      <c r="K136" s="11">
        <f>Tableau310[[#This Row],[QUANTITÉ]]*Tableau310[[#This Row],[PRIX PUBLIC HTVA]]</f>
        <v>0</v>
      </c>
    </row>
    <row r="137" spans="10:11" ht="17.25" hidden="1" customHeight="1" x14ac:dyDescent="0.2">
      <c r="J137" s="10">
        <f>IF(Tableau310[[#This Row],[STATUT]]="INCLUS",1,0)</f>
        <v>0</v>
      </c>
      <c r="K137" s="11">
        <f>Tableau310[[#This Row],[QUANTITÉ]]*Tableau310[[#This Row],[PRIX PUBLIC HTVA]]</f>
        <v>0</v>
      </c>
    </row>
    <row r="138" spans="10:11" ht="17.25" hidden="1" customHeight="1" x14ac:dyDescent="0.2">
      <c r="J138" s="10">
        <f>IF(Tableau310[[#This Row],[STATUT]]="INCLUS",1,0)</f>
        <v>0</v>
      </c>
      <c r="K138" s="11">
        <f>Tableau310[[#This Row],[QUANTITÉ]]*Tableau310[[#This Row],[PRIX PUBLIC HTVA]]</f>
        <v>0</v>
      </c>
    </row>
    <row r="139" spans="10:11" ht="17.25" hidden="1" customHeight="1" x14ac:dyDescent="0.2">
      <c r="J139" s="10">
        <f>IF(Tableau310[[#This Row],[STATUT]]="INCLUS",1,0)</f>
        <v>0</v>
      </c>
      <c r="K139" s="11">
        <f>Tableau310[[#This Row],[QUANTITÉ]]*Tableau310[[#This Row],[PRIX PUBLIC HTVA]]</f>
        <v>0</v>
      </c>
    </row>
    <row r="140" spans="10:11" ht="17.25" hidden="1" customHeight="1" x14ac:dyDescent="0.2">
      <c r="J140" s="10">
        <f>IF(Tableau310[[#This Row],[STATUT]]="INCLUS",1,0)</f>
        <v>0</v>
      </c>
      <c r="K140" s="11">
        <f>Tableau310[[#This Row],[QUANTITÉ]]*Tableau310[[#This Row],[PRIX PUBLIC HTVA]]</f>
        <v>0</v>
      </c>
    </row>
    <row r="141" spans="10:11" ht="17.25" hidden="1" customHeight="1" x14ac:dyDescent="0.2">
      <c r="J141" s="10">
        <f>IF(Tableau310[[#This Row],[STATUT]]="INCLUS",1,0)</f>
        <v>0</v>
      </c>
      <c r="K141" s="11">
        <f>Tableau310[[#This Row],[QUANTITÉ]]*Tableau310[[#This Row],[PRIX PUBLIC HTVA]]</f>
        <v>0</v>
      </c>
    </row>
    <row r="142" spans="10:11" ht="17.25" hidden="1" customHeight="1" x14ac:dyDescent="0.2">
      <c r="J142" s="10">
        <f>IF(Tableau310[[#This Row],[STATUT]]="INCLUS",1,0)</f>
        <v>0</v>
      </c>
      <c r="K142" s="11">
        <f>Tableau310[[#This Row],[QUANTITÉ]]*Tableau310[[#This Row],[PRIX PUBLIC HTVA]]</f>
        <v>0</v>
      </c>
    </row>
    <row r="143" spans="10:11" ht="17.25" hidden="1" customHeight="1" x14ac:dyDescent="0.2">
      <c r="J143" s="10">
        <f>IF(Tableau310[[#This Row],[STATUT]]="INCLUS",1,0)</f>
        <v>0</v>
      </c>
      <c r="K143" s="11">
        <f>Tableau310[[#This Row],[QUANTITÉ]]*Tableau310[[#This Row],[PRIX PUBLIC HTVA]]</f>
        <v>0</v>
      </c>
    </row>
    <row r="144" spans="10:11" ht="17.25" hidden="1" customHeight="1" x14ac:dyDescent="0.2">
      <c r="J144" s="10">
        <f>IF(Tableau310[[#This Row],[STATUT]]="INCLUS",1,0)</f>
        <v>0</v>
      </c>
      <c r="K144" s="11">
        <f>Tableau310[[#This Row],[QUANTITÉ]]*Tableau310[[#This Row],[PRIX PUBLIC HTVA]]</f>
        <v>0</v>
      </c>
    </row>
    <row r="145" spans="10:11" ht="17.25" hidden="1" customHeight="1" x14ac:dyDescent="0.2">
      <c r="J145" s="10">
        <f>IF(Tableau310[[#This Row],[STATUT]]="INCLUS",1,0)</f>
        <v>0</v>
      </c>
      <c r="K145" s="11">
        <f>Tableau310[[#This Row],[QUANTITÉ]]*Tableau310[[#This Row],[PRIX PUBLIC HTVA]]</f>
        <v>0</v>
      </c>
    </row>
    <row r="146" spans="10:11" ht="17.25" hidden="1" customHeight="1" x14ac:dyDescent="0.2">
      <c r="J146" s="10">
        <f>IF(Tableau310[[#This Row],[STATUT]]="INCLUS",1,0)</f>
        <v>0</v>
      </c>
      <c r="K146" s="11">
        <f>Tableau310[[#This Row],[QUANTITÉ]]*Tableau310[[#This Row],[PRIX PUBLIC HTVA]]</f>
        <v>0</v>
      </c>
    </row>
    <row r="147" spans="10:11" ht="17.25" hidden="1" customHeight="1" x14ac:dyDescent="0.2">
      <c r="J147" s="10">
        <f>IF(Tableau310[[#This Row],[STATUT]]="INCLUS",1,0)</f>
        <v>0</v>
      </c>
      <c r="K147" s="11">
        <f>Tableau310[[#This Row],[QUANTITÉ]]*Tableau310[[#This Row],[PRIX PUBLIC HTVA]]</f>
        <v>0</v>
      </c>
    </row>
    <row r="148" spans="10:11" ht="17.25" hidden="1" customHeight="1" x14ac:dyDescent="0.2">
      <c r="J148" s="10">
        <f>IF(Tableau310[[#This Row],[STATUT]]="INCLUS",1,0)</f>
        <v>0</v>
      </c>
      <c r="K148" s="11">
        <f>Tableau310[[#This Row],[QUANTITÉ]]*Tableau310[[#This Row],[PRIX PUBLIC HTVA]]</f>
        <v>0</v>
      </c>
    </row>
    <row r="149" spans="10:11" ht="17.25" hidden="1" customHeight="1" x14ac:dyDescent="0.2">
      <c r="J149" s="10">
        <f>IF(Tableau310[[#This Row],[STATUT]]="INCLUS",1,0)</f>
        <v>0</v>
      </c>
      <c r="K149" s="11">
        <f>Tableau310[[#This Row],[QUANTITÉ]]*Tableau310[[#This Row],[PRIX PUBLIC HTVA]]</f>
        <v>0</v>
      </c>
    </row>
    <row r="150" spans="10:11" ht="17.25" hidden="1" customHeight="1" x14ac:dyDescent="0.2">
      <c r="J150" s="10">
        <f>IF(Tableau310[[#This Row],[STATUT]]="INCLUS",1,0)</f>
        <v>0</v>
      </c>
      <c r="K150" s="11">
        <f>Tableau310[[#This Row],[QUANTITÉ]]*Tableau310[[#This Row],[PRIX PUBLIC HTVA]]</f>
        <v>0</v>
      </c>
    </row>
    <row r="151" spans="10:11" ht="17.25" hidden="1" customHeight="1" x14ac:dyDescent="0.2">
      <c r="J151" s="10">
        <f>IF(Tableau310[[#This Row],[STATUT]]="INCLUS",1,0)</f>
        <v>0</v>
      </c>
      <c r="K151" s="11">
        <f>Tableau310[[#This Row],[QUANTITÉ]]*Tableau310[[#This Row],[PRIX PUBLIC HTVA]]</f>
        <v>0</v>
      </c>
    </row>
    <row r="152" spans="10:11" ht="17.25" hidden="1" customHeight="1" x14ac:dyDescent="0.2">
      <c r="J152" s="10">
        <f>IF(Tableau310[[#This Row],[STATUT]]="INCLUS",1,0)</f>
        <v>0</v>
      </c>
      <c r="K152" s="11">
        <f>Tableau310[[#This Row],[QUANTITÉ]]*Tableau310[[#This Row],[PRIX PUBLIC HTVA]]</f>
        <v>0</v>
      </c>
    </row>
    <row r="153" spans="10:11" ht="17.25" hidden="1" customHeight="1" x14ac:dyDescent="0.2">
      <c r="J153" s="10">
        <f>IF(Tableau310[[#This Row],[STATUT]]="INCLUS",1,0)</f>
        <v>0</v>
      </c>
      <c r="K153" s="11">
        <f>Tableau310[[#This Row],[QUANTITÉ]]*Tableau310[[#This Row],[PRIX PUBLIC HTVA]]</f>
        <v>0</v>
      </c>
    </row>
    <row r="154" spans="10:11" ht="17.25" hidden="1" customHeight="1" x14ac:dyDescent="0.2">
      <c r="J154" s="10">
        <f>IF(Tableau310[[#This Row],[STATUT]]="INCLUS",1,0)</f>
        <v>0</v>
      </c>
      <c r="K154" s="11">
        <f>Tableau310[[#This Row],[QUANTITÉ]]*Tableau310[[#This Row],[PRIX PUBLIC HTVA]]</f>
        <v>0</v>
      </c>
    </row>
    <row r="155" spans="10:11" ht="17.25" hidden="1" customHeight="1" x14ac:dyDescent="0.2">
      <c r="J155" s="10">
        <f>IF(Tableau310[[#This Row],[STATUT]]="INCLUS",1,0)</f>
        <v>0</v>
      </c>
      <c r="K155" s="11">
        <f>Tableau310[[#This Row],[QUANTITÉ]]*Tableau310[[#This Row],[PRIX PUBLIC HTVA]]</f>
        <v>0</v>
      </c>
    </row>
    <row r="156" spans="10:11" ht="17.25" hidden="1" customHeight="1" x14ac:dyDescent="0.2">
      <c r="J156" s="10">
        <f>IF(Tableau310[[#This Row],[STATUT]]="INCLUS",1,0)</f>
        <v>0</v>
      </c>
      <c r="K156" s="11">
        <f>Tableau310[[#This Row],[QUANTITÉ]]*Tableau310[[#This Row],[PRIX PUBLIC HTVA]]</f>
        <v>0</v>
      </c>
    </row>
    <row r="157" spans="10:11" ht="17.25" hidden="1" customHeight="1" x14ac:dyDescent="0.2">
      <c r="J157" s="10">
        <f>IF(Tableau310[[#This Row],[STATUT]]="INCLUS",1,0)</f>
        <v>0</v>
      </c>
      <c r="K157" s="11">
        <f>Tableau310[[#This Row],[QUANTITÉ]]*Tableau310[[#This Row],[PRIX PUBLIC HTVA]]</f>
        <v>0</v>
      </c>
    </row>
    <row r="158" spans="10:11" ht="17.25" hidden="1" customHeight="1" x14ac:dyDescent="0.2">
      <c r="J158" s="10">
        <f>IF(Tableau310[[#This Row],[STATUT]]="INCLUS",1,0)</f>
        <v>0</v>
      </c>
      <c r="K158" s="11">
        <f>Tableau310[[#This Row],[QUANTITÉ]]*Tableau310[[#This Row],[PRIX PUBLIC HTVA]]</f>
        <v>0</v>
      </c>
    </row>
    <row r="159" spans="10:11" ht="17.25" hidden="1" customHeight="1" x14ac:dyDescent="0.2">
      <c r="J159" s="10">
        <f>IF(Tableau310[[#This Row],[STATUT]]="INCLUS",1,0)</f>
        <v>0</v>
      </c>
      <c r="K159" s="11">
        <f>Tableau310[[#This Row],[QUANTITÉ]]*Tableau310[[#This Row],[PRIX PUBLIC HTVA]]</f>
        <v>0</v>
      </c>
    </row>
    <row r="160" spans="10:11" ht="17.25" hidden="1" customHeight="1" x14ac:dyDescent="0.2">
      <c r="J160" s="10">
        <f>IF(Tableau310[[#This Row],[STATUT]]="INCLUS",1,0)</f>
        <v>0</v>
      </c>
      <c r="K160" s="11">
        <f>Tableau310[[#This Row],[QUANTITÉ]]*Tableau310[[#This Row],[PRIX PUBLIC HTVA]]</f>
        <v>0</v>
      </c>
    </row>
    <row r="161" spans="10:11" ht="17.25" hidden="1" customHeight="1" x14ac:dyDescent="0.2">
      <c r="J161" s="10">
        <f>IF(Tableau310[[#This Row],[STATUT]]="INCLUS",1,0)</f>
        <v>0</v>
      </c>
      <c r="K161" s="11">
        <f>Tableau310[[#This Row],[QUANTITÉ]]*Tableau310[[#This Row],[PRIX PUBLIC HTVA]]</f>
        <v>0</v>
      </c>
    </row>
    <row r="162" spans="10:11" ht="17.25" hidden="1" customHeight="1" x14ac:dyDescent="0.2">
      <c r="J162" s="10">
        <f>IF(Tableau310[[#This Row],[STATUT]]="INCLUS",1,0)</f>
        <v>0</v>
      </c>
      <c r="K162" s="11">
        <f>Tableau310[[#This Row],[QUANTITÉ]]*Tableau310[[#This Row],[PRIX PUBLIC HTVA]]</f>
        <v>0</v>
      </c>
    </row>
    <row r="163" spans="10:11" ht="17.25" hidden="1" customHeight="1" x14ac:dyDescent="0.2">
      <c r="J163" s="10">
        <f>IF(Tableau310[[#This Row],[STATUT]]="INCLUS",1,0)</f>
        <v>0</v>
      </c>
      <c r="K163" s="11">
        <f>Tableau310[[#This Row],[QUANTITÉ]]*Tableau310[[#This Row],[PRIX PUBLIC HTVA]]</f>
        <v>0</v>
      </c>
    </row>
    <row r="164" spans="10:11" ht="17.25" hidden="1" customHeight="1" x14ac:dyDescent="0.2">
      <c r="J164" s="10">
        <f>IF(Tableau310[[#This Row],[STATUT]]="INCLUS",1,0)</f>
        <v>0</v>
      </c>
      <c r="K164" s="11">
        <f>Tableau310[[#This Row],[QUANTITÉ]]*Tableau310[[#This Row],[PRIX PUBLIC HTVA]]</f>
        <v>0</v>
      </c>
    </row>
    <row r="165" spans="10:11" ht="17.25" hidden="1" customHeight="1" x14ac:dyDescent="0.2">
      <c r="J165" s="10">
        <f>IF(Tableau310[[#This Row],[STATUT]]="INCLUS",1,0)</f>
        <v>0</v>
      </c>
      <c r="K165" s="11">
        <f>Tableau310[[#This Row],[QUANTITÉ]]*Tableau310[[#This Row],[PRIX PUBLIC HTVA]]</f>
        <v>0</v>
      </c>
    </row>
    <row r="166" spans="10:11" ht="17.25" hidden="1" customHeight="1" x14ac:dyDescent="0.2">
      <c r="J166" s="10">
        <f>IF(Tableau310[[#This Row],[STATUT]]="INCLUS",1,0)</f>
        <v>0</v>
      </c>
      <c r="K166" s="11">
        <f>Tableau310[[#This Row],[QUANTITÉ]]*Tableau310[[#This Row],[PRIX PUBLIC HTVA]]</f>
        <v>0</v>
      </c>
    </row>
    <row r="167" spans="10:11" ht="17.25" hidden="1" customHeight="1" x14ac:dyDescent="0.2">
      <c r="J167" s="10">
        <f>IF(Tableau310[[#This Row],[STATUT]]="INCLUS",1,0)</f>
        <v>0</v>
      </c>
      <c r="K167" s="11">
        <f>Tableau310[[#This Row],[QUANTITÉ]]*Tableau310[[#This Row],[PRIX PUBLIC HTVA]]</f>
        <v>0</v>
      </c>
    </row>
    <row r="168" spans="10:11" ht="17.25" hidden="1" customHeight="1" x14ac:dyDescent="0.2">
      <c r="J168" s="10">
        <f>IF(Tableau310[[#This Row],[STATUT]]="INCLUS",1,0)</f>
        <v>0</v>
      </c>
      <c r="K168" s="11">
        <f>Tableau310[[#This Row],[QUANTITÉ]]*Tableau310[[#This Row],[PRIX PUBLIC HTVA]]</f>
        <v>0</v>
      </c>
    </row>
    <row r="169" spans="10:11" ht="17.25" hidden="1" customHeight="1" x14ac:dyDescent="0.2">
      <c r="J169" s="10">
        <f>IF(Tableau310[[#This Row],[STATUT]]="INCLUS",1,0)</f>
        <v>0</v>
      </c>
      <c r="K169" s="11">
        <f>Tableau310[[#This Row],[QUANTITÉ]]*Tableau310[[#This Row],[PRIX PUBLIC HTVA]]</f>
        <v>0</v>
      </c>
    </row>
    <row r="170" spans="10:11" ht="17.25" hidden="1" customHeight="1" x14ac:dyDescent="0.2">
      <c r="J170" s="10">
        <f>IF(Tableau310[[#This Row],[STATUT]]="INCLUS",1,0)</f>
        <v>0</v>
      </c>
      <c r="K170" s="11">
        <f>Tableau310[[#This Row],[QUANTITÉ]]*Tableau310[[#This Row],[PRIX PUBLIC HTVA]]</f>
        <v>0</v>
      </c>
    </row>
    <row r="171" spans="10:11" ht="17.25" hidden="1" customHeight="1" x14ac:dyDescent="0.2">
      <c r="J171" s="10">
        <f>IF(Tableau310[[#This Row],[STATUT]]="INCLUS",1,0)</f>
        <v>0</v>
      </c>
      <c r="K171" s="11">
        <f>Tableau310[[#This Row],[QUANTITÉ]]*Tableau310[[#This Row],[PRIX PUBLIC HTVA]]</f>
        <v>0</v>
      </c>
    </row>
    <row r="172" spans="10:11" ht="17.25" hidden="1" customHeight="1" x14ac:dyDescent="0.2">
      <c r="J172" s="10">
        <f>IF(Tableau310[[#This Row],[STATUT]]="INCLUS",1,0)</f>
        <v>0</v>
      </c>
      <c r="K172" s="11">
        <f>Tableau310[[#This Row],[QUANTITÉ]]*Tableau310[[#This Row],[PRIX PUBLIC HTVA]]</f>
        <v>0</v>
      </c>
    </row>
    <row r="173" spans="10:11" ht="17.25" hidden="1" customHeight="1" x14ac:dyDescent="0.2">
      <c r="J173" s="10">
        <f>IF(Tableau310[[#This Row],[STATUT]]="INCLUS",1,0)</f>
        <v>0</v>
      </c>
      <c r="K173" s="11">
        <f>Tableau310[[#This Row],[QUANTITÉ]]*Tableau310[[#This Row],[PRIX PUBLIC HTVA]]</f>
        <v>0</v>
      </c>
    </row>
    <row r="174" spans="10:11" ht="17.25" hidden="1" customHeight="1" x14ac:dyDescent="0.2">
      <c r="J174" s="10">
        <f>IF(Tableau310[[#This Row],[STATUT]]="INCLUS",1,0)</f>
        <v>0</v>
      </c>
      <c r="K174" s="11">
        <f>Tableau310[[#This Row],[QUANTITÉ]]*Tableau310[[#This Row],[PRIX PUBLIC HTVA]]</f>
        <v>0</v>
      </c>
    </row>
    <row r="175" spans="10:11" ht="17.25" hidden="1" customHeight="1" x14ac:dyDescent="0.2">
      <c r="J175" s="10">
        <f>IF(Tableau310[[#This Row],[STATUT]]="INCLUS",1,0)</f>
        <v>0</v>
      </c>
      <c r="K175" s="11">
        <f>Tableau310[[#This Row],[QUANTITÉ]]*Tableau310[[#This Row],[PRIX PUBLIC HTVA]]</f>
        <v>0</v>
      </c>
    </row>
    <row r="176" spans="10:11" ht="17.25" hidden="1" customHeight="1" x14ac:dyDescent="0.2">
      <c r="J176" s="10">
        <f>IF(Tableau310[[#This Row],[STATUT]]="INCLUS",1,0)</f>
        <v>0</v>
      </c>
      <c r="K176" s="11">
        <f>Tableau310[[#This Row],[QUANTITÉ]]*Tableau310[[#This Row],[PRIX PUBLIC HTVA]]</f>
        <v>0</v>
      </c>
    </row>
    <row r="177" spans="10:11" ht="17.25" hidden="1" customHeight="1" x14ac:dyDescent="0.2">
      <c r="J177" s="10">
        <f>IF(Tableau310[[#This Row],[STATUT]]="INCLUS",1,0)</f>
        <v>0</v>
      </c>
      <c r="K177" s="11">
        <f>Tableau310[[#This Row],[QUANTITÉ]]*Tableau310[[#This Row],[PRIX PUBLIC HTVA]]</f>
        <v>0</v>
      </c>
    </row>
    <row r="178" spans="10:11" ht="17.25" hidden="1" customHeight="1" x14ac:dyDescent="0.2">
      <c r="J178" s="10">
        <f>IF(Tableau310[[#This Row],[STATUT]]="INCLUS",1,0)</f>
        <v>0</v>
      </c>
      <c r="K178" s="11">
        <f>Tableau310[[#This Row],[QUANTITÉ]]*Tableau310[[#This Row],[PRIX PUBLIC HTVA]]</f>
        <v>0</v>
      </c>
    </row>
    <row r="179" spans="10:11" ht="17.25" hidden="1" customHeight="1" x14ac:dyDescent="0.2">
      <c r="J179" s="10">
        <f>IF(Tableau310[[#This Row],[STATUT]]="INCLUS",1,0)</f>
        <v>0</v>
      </c>
      <c r="K179" s="11">
        <f>Tableau310[[#This Row],[QUANTITÉ]]*Tableau310[[#This Row],[PRIX PUBLIC HTVA]]</f>
        <v>0</v>
      </c>
    </row>
    <row r="180" spans="10:11" ht="17.25" hidden="1" customHeight="1" x14ac:dyDescent="0.2">
      <c r="J180" s="10">
        <f>IF(Tableau310[[#This Row],[STATUT]]="INCLUS",1,0)</f>
        <v>0</v>
      </c>
      <c r="K180" s="11">
        <f>Tableau310[[#This Row],[QUANTITÉ]]*Tableau310[[#This Row],[PRIX PUBLIC HTVA]]</f>
        <v>0</v>
      </c>
    </row>
    <row r="181" spans="10:11" ht="17.25" hidden="1" customHeight="1" x14ac:dyDescent="0.2">
      <c r="J181" s="10">
        <f>IF(Tableau310[[#This Row],[STATUT]]="INCLUS",1,0)</f>
        <v>0</v>
      </c>
      <c r="K181" s="11">
        <f>Tableau310[[#This Row],[QUANTITÉ]]*Tableau310[[#This Row],[PRIX PUBLIC HTVA]]</f>
        <v>0</v>
      </c>
    </row>
    <row r="182" spans="10:11" ht="17.25" hidden="1" customHeight="1" x14ac:dyDescent="0.2">
      <c r="J182" s="10">
        <f>IF(Tableau310[[#This Row],[STATUT]]="INCLUS",1,0)</f>
        <v>0</v>
      </c>
      <c r="K182" s="11">
        <f>Tableau310[[#This Row],[QUANTITÉ]]*Tableau310[[#This Row],[PRIX PUBLIC HTVA]]</f>
        <v>0</v>
      </c>
    </row>
    <row r="183" spans="10:11" ht="17.25" hidden="1" customHeight="1" x14ac:dyDescent="0.2">
      <c r="J183" s="10">
        <f>IF(Tableau310[[#This Row],[STATUT]]="INCLUS",1,0)</f>
        <v>0</v>
      </c>
      <c r="K183" s="11">
        <f>Tableau310[[#This Row],[QUANTITÉ]]*Tableau310[[#This Row],[PRIX PUBLIC HTVA]]</f>
        <v>0</v>
      </c>
    </row>
    <row r="184" spans="10:11" ht="17.25" hidden="1" customHeight="1" x14ac:dyDescent="0.2">
      <c r="J184" s="10">
        <f>IF(Tableau310[[#This Row],[STATUT]]="INCLUS",1,0)</f>
        <v>0</v>
      </c>
      <c r="K184" s="11">
        <f>Tableau310[[#This Row],[QUANTITÉ]]*Tableau310[[#This Row],[PRIX PUBLIC HTVA]]</f>
        <v>0</v>
      </c>
    </row>
    <row r="185" spans="10:11" ht="17.25" hidden="1" customHeight="1" x14ac:dyDescent="0.2">
      <c r="J185" s="10">
        <f>IF(Tableau310[[#This Row],[STATUT]]="INCLUS",1,0)</f>
        <v>0</v>
      </c>
      <c r="K185" s="11">
        <f>Tableau310[[#This Row],[QUANTITÉ]]*Tableau310[[#This Row],[PRIX PUBLIC HTVA]]</f>
        <v>0</v>
      </c>
    </row>
    <row r="186" spans="10:11" ht="17.25" hidden="1" customHeight="1" x14ac:dyDescent="0.2">
      <c r="J186" s="10">
        <f>IF(Tableau310[[#This Row],[STATUT]]="INCLUS",1,0)</f>
        <v>0</v>
      </c>
      <c r="K186" s="11">
        <f>Tableau310[[#This Row],[QUANTITÉ]]*Tableau310[[#This Row],[PRIX PUBLIC HTVA]]</f>
        <v>0</v>
      </c>
    </row>
    <row r="187" spans="10:11" ht="17.25" hidden="1" customHeight="1" x14ac:dyDescent="0.2">
      <c r="J187" s="10">
        <f>IF(Tableau310[[#This Row],[STATUT]]="INCLUS",1,0)</f>
        <v>0</v>
      </c>
      <c r="K187" s="11">
        <f>Tableau310[[#This Row],[QUANTITÉ]]*Tableau310[[#This Row],[PRIX PUBLIC HTVA]]</f>
        <v>0</v>
      </c>
    </row>
    <row r="188" spans="10:11" ht="17.25" hidden="1" customHeight="1" x14ac:dyDescent="0.2">
      <c r="J188" s="10">
        <f>IF(Tableau310[[#This Row],[STATUT]]="INCLUS",1,0)</f>
        <v>0</v>
      </c>
      <c r="K188" s="11">
        <f>Tableau310[[#This Row],[QUANTITÉ]]*Tableau310[[#This Row],[PRIX PUBLIC HTVA]]</f>
        <v>0</v>
      </c>
    </row>
    <row r="189" spans="10:11" ht="17.25" hidden="1" customHeight="1" x14ac:dyDescent="0.2">
      <c r="J189" s="10">
        <f>IF(Tableau310[[#This Row],[STATUT]]="INCLUS",1,0)</f>
        <v>0</v>
      </c>
      <c r="K189" s="11">
        <f>Tableau310[[#This Row],[QUANTITÉ]]*Tableau310[[#This Row],[PRIX PUBLIC HTVA]]</f>
        <v>0</v>
      </c>
    </row>
    <row r="190" spans="10:11" ht="17.25" hidden="1" customHeight="1" x14ac:dyDescent="0.2">
      <c r="J190" s="10">
        <f>IF(Tableau310[[#This Row],[STATUT]]="INCLUS",1,0)</f>
        <v>0</v>
      </c>
      <c r="K190" s="11">
        <f>Tableau310[[#This Row],[QUANTITÉ]]*Tableau310[[#This Row],[PRIX PUBLIC HTVA]]</f>
        <v>0</v>
      </c>
    </row>
    <row r="191" spans="10:11" ht="17.25" hidden="1" customHeight="1" x14ac:dyDescent="0.2">
      <c r="J191" s="10">
        <f>IF(Tableau310[[#This Row],[STATUT]]="INCLUS",1,0)</f>
        <v>0</v>
      </c>
      <c r="K191" s="11">
        <f>Tableau310[[#This Row],[QUANTITÉ]]*Tableau310[[#This Row],[PRIX PUBLIC HTVA]]</f>
        <v>0</v>
      </c>
    </row>
    <row r="192" spans="10:11" ht="17.25" hidden="1" customHeight="1" x14ac:dyDescent="0.2">
      <c r="J192" s="10">
        <f>IF(Tableau310[[#This Row],[STATUT]]="INCLUS",1,0)</f>
        <v>0</v>
      </c>
      <c r="K192" s="11">
        <f>Tableau310[[#This Row],[QUANTITÉ]]*Tableau310[[#This Row],[PRIX PUBLIC HTVA]]</f>
        <v>0</v>
      </c>
    </row>
    <row r="193" spans="10:11" ht="17.25" hidden="1" customHeight="1" x14ac:dyDescent="0.2">
      <c r="J193" s="10">
        <f>IF(Tableau310[[#This Row],[STATUT]]="INCLUS",1,0)</f>
        <v>0</v>
      </c>
      <c r="K193" s="11">
        <f>Tableau310[[#This Row],[QUANTITÉ]]*Tableau310[[#This Row],[PRIX PUBLIC HTVA]]</f>
        <v>0</v>
      </c>
    </row>
    <row r="194" spans="10:11" ht="17.25" hidden="1" customHeight="1" x14ac:dyDescent="0.2">
      <c r="J194" s="10">
        <f>IF(Tableau310[[#This Row],[STATUT]]="INCLUS",1,0)</f>
        <v>0</v>
      </c>
      <c r="K194" s="11">
        <f>Tableau310[[#This Row],[QUANTITÉ]]*Tableau310[[#This Row],[PRIX PUBLIC HTVA]]</f>
        <v>0</v>
      </c>
    </row>
    <row r="195" spans="10:11" ht="17.25" hidden="1" customHeight="1" x14ac:dyDescent="0.2">
      <c r="J195" s="10">
        <f>IF(Tableau310[[#This Row],[STATUT]]="INCLUS",1,0)</f>
        <v>0</v>
      </c>
      <c r="K195" s="11">
        <f>Tableau310[[#This Row],[QUANTITÉ]]*Tableau310[[#This Row],[PRIX PUBLIC HTVA]]</f>
        <v>0</v>
      </c>
    </row>
    <row r="196" spans="10:11" ht="17.25" hidden="1" customHeight="1" x14ac:dyDescent="0.2">
      <c r="J196" s="10">
        <f>IF(Tableau310[[#This Row],[STATUT]]="INCLUS",1,0)</f>
        <v>0</v>
      </c>
      <c r="K196" s="11">
        <f>Tableau310[[#This Row],[QUANTITÉ]]*Tableau310[[#This Row],[PRIX PUBLIC HTVA]]</f>
        <v>0</v>
      </c>
    </row>
    <row r="197" spans="10:11" ht="17.25" hidden="1" customHeight="1" x14ac:dyDescent="0.2">
      <c r="J197" s="10">
        <f>IF(Tableau310[[#This Row],[STATUT]]="INCLUS",1,0)</f>
        <v>0</v>
      </c>
      <c r="K197" s="11">
        <f>Tableau310[[#This Row],[QUANTITÉ]]*Tableau310[[#This Row],[PRIX PUBLIC HTVA]]</f>
        <v>0</v>
      </c>
    </row>
    <row r="198" spans="10:11" ht="17.25" hidden="1" customHeight="1" x14ac:dyDescent="0.2">
      <c r="J198" s="10">
        <f>IF(Tableau310[[#This Row],[STATUT]]="INCLUS",1,0)</f>
        <v>0</v>
      </c>
      <c r="K198" s="11">
        <f>Tableau310[[#This Row],[QUANTITÉ]]*Tableau310[[#This Row],[PRIX PUBLIC HTVA]]</f>
        <v>0</v>
      </c>
    </row>
    <row r="199" spans="10:11" ht="17.25" hidden="1" customHeight="1" x14ac:dyDescent="0.2">
      <c r="J199" s="10">
        <f>IF(Tableau310[[#This Row],[STATUT]]="INCLUS",1,0)</f>
        <v>0</v>
      </c>
      <c r="K199" s="11">
        <f>Tableau310[[#This Row],[QUANTITÉ]]*Tableau310[[#This Row],[PRIX PUBLIC HTVA]]</f>
        <v>0</v>
      </c>
    </row>
    <row r="200" spans="10:11" ht="17.25" hidden="1" customHeight="1" x14ac:dyDescent="0.2">
      <c r="J200" s="10">
        <f>IF(Tableau310[[#This Row],[STATUT]]="INCLUS",1,0)</f>
        <v>0</v>
      </c>
      <c r="K200" s="11">
        <f>Tableau310[[#This Row],[QUANTITÉ]]*Tableau310[[#This Row],[PRIX PUBLIC HTVA]]</f>
        <v>0</v>
      </c>
    </row>
    <row r="201" spans="10:11" ht="17.25" hidden="1" customHeight="1" x14ac:dyDescent="0.2">
      <c r="J201" s="10">
        <f>IF(Tableau310[[#This Row],[STATUT]]="INCLUS",1,0)</f>
        <v>0</v>
      </c>
      <c r="K201" s="11">
        <f>Tableau310[[#This Row],[QUANTITÉ]]*Tableau310[[#This Row],[PRIX PUBLIC HTVA]]</f>
        <v>0</v>
      </c>
    </row>
    <row r="202" spans="10:11" ht="17.25" hidden="1" customHeight="1" x14ac:dyDescent="0.2">
      <c r="J202" s="10">
        <f>IF(Tableau310[[#This Row],[STATUT]]="INCLUS",1,0)</f>
        <v>0</v>
      </c>
      <c r="K202" s="11">
        <f>Tableau310[[#This Row],[QUANTITÉ]]*Tableau310[[#This Row],[PRIX PUBLIC HTVA]]</f>
        <v>0</v>
      </c>
    </row>
    <row r="203" spans="10:11" ht="17.25" hidden="1" customHeight="1" x14ac:dyDescent="0.2">
      <c r="J203" s="10">
        <f>IF(Tableau310[[#This Row],[STATUT]]="INCLUS",1,0)</f>
        <v>0</v>
      </c>
      <c r="K203" s="11">
        <f>Tableau310[[#This Row],[QUANTITÉ]]*Tableau310[[#This Row],[PRIX PUBLIC HTVA]]</f>
        <v>0</v>
      </c>
    </row>
    <row r="204" spans="10:11" ht="17.25" hidden="1" customHeight="1" x14ac:dyDescent="0.2">
      <c r="J204" s="10">
        <f>IF(Tableau310[[#This Row],[STATUT]]="INCLUS",1,0)</f>
        <v>0</v>
      </c>
      <c r="K204" s="11">
        <f>Tableau310[[#This Row],[QUANTITÉ]]*Tableau310[[#This Row],[PRIX PUBLIC HTVA]]</f>
        <v>0</v>
      </c>
    </row>
    <row r="205" spans="10:11" ht="17.25" hidden="1" customHeight="1" x14ac:dyDescent="0.2">
      <c r="J205" s="10">
        <f>IF(Tableau310[[#This Row],[STATUT]]="INCLUS",1,0)</f>
        <v>0</v>
      </c>
      <c r="K205" s="11">
        <f>Tableau310[[#This Row],[QUANTITÉ]]*Tableau310[[#This Row],[PRIX PUBLIC HTVA]]</f>
        <v>0</v>
      </c>
    </row>
    <row r="206" spans="10:11" ht="17.25" hidden="1" customHeight="1" x14ac:dyDescent="0.2">
      <c r="J206" s="10">
        <f>IF(Tableau310[[#This Row],[STATUT]]="INCLUS",1,0)</f>
        <v>0</v>
      </c>
      <c r="K206" s="11">
        <f>Tableau310[[#This Row],[QUANTITÉ]]*Tableau310[[#This Row],[PRIX PUBLIC HTVA]]</f>
        <v>0</v>
      </c>
    </row>
    <row r="207" spans="10:11" ht="17.25" hidden="1" customHeight="1" x14ac:dyDescent="0.2">
      <c r="J207" s="10">
        <f>IF(Tableau310[[#This Row],[STATUT]]="INCLUS",1,0)</f>
        <v>0</v>
      </c>
      <c r="K207" s="11">
        <f>Tableau310[[#This Row],[QUANTITÉ]]*Tableau310[[#This Row],[PRIX PUBLIC HTVA]]</f>
        <v>0</v>
      </c>
    </row>
    <row r="208" spans="10:11" ht="17.25" hidden="1" customHeight="1" x14ac:dyDescent="0.2">
      <c r="J208" s="10">
        <f>IF(Tableau310[[#This Row],[STATUT]]="INCLUS",1,0)</f>
        <v>0</v>
      </c>
      <c r="K208" s="11">
        <f>Tableau310[[#This Row],[QUANTITÉ]]*Tableau310[[#This Row],[PRIX PUBLIC HTVA]]</f>
        <v>0</v>
      </c>
    </row>
    <row r="209" spans="10:11" ht="17.25" hidden="1" customHeight="1" x14ac:dyDescent="0.2">
      <c r="J209" s="10">
        <f>IF(Tableau310[[#This Row],[STATUT]]="INCLUS",1,0)</f>
        <v>0</v>
      </c>
      <c r="K209" s="11">
        <f>Tableau310[[#This Row],[QUANTITÉ]]*Tableau310[[#This Row],[PRIX PUBLIC HTVA]]</f>
        <v>0</v>
      </c>
    </row>
    <row r="210" spans="10:11" ht="17.25" hidden="1" customHeight="1" x14ac:dyDescent="0.2">
      <c r="J210" s="10">
        <f>IF(Tableau310[[#This Row],[STATUT]]="INCLUS",1,0)</f>
        <v>0</v>
      </c>
      <c r="K210" s="11">
        <f>Tableau310[[#This Row],[QUANTITÉ]]*Tableau310[[#This Row],[PRIX PUBLIC HTVA]]</f>
        <v>0</v>
      </c>
    </row>
    <row r="211" spans="10:11" ht="17.25" hidden="1" customHeight="1" x14ac:dyDescent="0.2">
      <c r="J211" s="10">
        <f>IF(Tableau310[[#This Row],[STATUT]]="INCLUS",1,0)</f>
        <v>0</v>
      </c>
      <c r="K211" s="11">
        <f>Tableau310[[#This Row],[QUANTITÉ]]*Tableau310[[#This Row],[PRIX PUBLIC HTVA]]</f>
        <v>0</v>
      </c>
    </row>
    <row r="212" spans="10:11" ht="17.25" hidden="1" customHeight="1" x14ac:dyDescent="0.2">
      <c r="J212" s="10">
        <f>IF(Tableau310[[#This Row],[STATUT]]="INCLUS",1,0)</f>
        <v>0</v>
      </c>
      <c r="K212" s="11">
        <f>Tableau310[[#This Row],[QUANTITÉ]]*Tableau310[[#This Row],[PRIX PUBLIC HTVA]]</f>
        <v>0</v>
      </c>
    </row>
    <row r="213" spans="10:11" ht="17.25" hidden="1" customHeight="1" x14ac:dyDescent="0.2">
      <c r="J213" s="10">
        <f>IF(Tableau310[[#This Row],[STATUT]]="INCLUS",1,0)</f>
        <v>0</v>
      </c>
      <c r="K213" s="11">
        <f>Tableau310[[#This Row],[QUANTITÉ]]*Tableau310[[#This Row],[PRIX PUBLIC HTVA]]</f>
        <v>0</v>
      </c>
    </row>
    <row r="214" spans="10:11" ht="17.25" hidden="1" customHeight="1" x14ac:dyDescent="0.2">
      <c r="J214" s="10">
        <f>IF(Tableau310[[#This Row],[STATUT]]="INCLUS",1,0)</f>
        <v>0</v>
      </c>
      <c r="K214" s="11">
        <f>Tableau310[[#This Row],[QUANTITÉ]]*Tableau310[[#This Row],[PRIX PUBLIC HTVA]]</f>
        <v>0</v>
      </c>
    </row>
    <row r="215" spans="10:11" ht="17.25" hidden="1" customHeight="1" x14ac:dyDescent="0.2">
      <c r="J215" s="10">
        <f>IF(Tableau310[[#This Row],[STATUT]]="INCLUS",1,0)</f>
        <v>0</v>
      </c>
      <c r="K215" s="11">
        <f>Tableau310[[#This Row],[QUANTITÉ]]*Tableau310[[#This Row],[PRIX PUBLIC HTVA]]</f>
        <v>0</v>
      </c>
    </row>
    <row r="216" spans="10:11" ht="17.25" hidden="1" customHeight="1" x14ac:dyDescent="0.2">
      <c r="J216" s="10">
        <f>IF(Tableau310[[#This Row],[STATUT]]="INCLUS",1,0)</f>
        <v>0</v>
      </c>
      <c r="K216" s="11">
        <f>Tableau310[[#This Row],[QUANTITÉ]]*Tableau310[[#This Row],[PRIX PUBLIC HTVA]]</f>
        <v>0</v>
      </c>
    </row>
    <row r="217" spans="10:11" ht="17.25" hidden="1" customHeight="1" x14ac:dyDescent="0.2">
      <c r="J217" s="10">
        <f>IF(Tableau310[[#This Row],[STATUT]]="INCLUS",1,0)</f>
        <v>0</v>
      </c>
      <c r="K217" s="11">
        <f>Tableau310[[#This Row],[QUANTITÉ]]*Tableau310[[#This Row],[PRIX PUBLIC HTVA]]</f>
        <v>0</v>
      </c>
    </row>
    <row r="218" spans="10:11" ht="17.25" hidden="1" customHeight="1" x14ac:dyDescent="0.2">
      <c r="J218" s="10">
        <f>IF(Tableau310[[#This Row],[STATUT]]="INCLUS",1,0)</f>
        <v>0</v>
      </c>
      <c r="K218" s="11">
        <f>Tableau310[[#This Row],[QUANTITÉ]]*Tableau310[[#This Row],[PRIX PUBLIC HTVA]]</f>
        <v>0</v>
      </c>
    </row>
    <row r="219" spans="10:11" ht="17.25" hidden="1" customHeight="1" x14ac:dyDescent="0.2">
      <c r="J219" s="10">
        <f>IF(Tableau310[[#This Row],[STATUT]]="INCLUS",1,0)</f>
        <v>0</v>
      </c>
      <c r="K219" s="11">
        <f>Tableau310[[#This Row],[QUANTITÉ]]*Tableau310[[#This Row],[PRIX PUBLIC HTVA]]</f>
        <v>0</v>
      </c>
    </row>
    <row r="220" spans="10:11" ht="17.25" hidden="1" customHeight="1" x14ac:dyDescent="0.2">
      <c r="J220" s="10">
        <f>IF(Tableau310[[#This Row],[STATUT]]="INCLUS",1,0)</f>
        <v>0</v>
      </c>
      <c r="K220" s="11">
        <f>Tableau310[[#This Row],[QUANTITÉ]]*Tableau310[[#This Row],[PRIX PUBLIC HTVA]]</f>
        <v>0</v>
      </c>
    </row>
    <row r="221" spans="10:11" ht="17.25" hidden="1" customHeight="1" x14ac:dyDescent="0.2">
      <c r="J221" s="10">
        <f>IF(Tableau310[[#This Row],[STATUT]]="INCLUS",1,0)</f>
        <v>0</v>
      </c>
      <c r="K221" s="11">
        <f>Tableau310[[#This Row],[QUANTITÉ]]*Tableau310[[#This Row],[PRIX PUBLIC HTVA]]</f>
        <v>0</v>
      </c>
    </row>
    <row r="222" spans="10:11" ht="17.25" hidden="1" customHeight="1" x14ac:dyDescent="0.2">
      <c r="J222" s="10">
        <f>IF(Tableau310[[#This Row],[STATUT]]="INCLUS",1,0)</f>
        <v>0</v>
      </c>
      <c r="K222" s="11">
        <f>Tableau310[[#This Row],[QUANTITÉ]]*Tableau310[[#This Row],[PRIX PUBLIC HTVA]]</f>
        <v>0</v>
      </c>
    </row>
    <row r="223" spans="10:11" ht="17.25" hidden="1" customHeight="1" x14ac:dyDescent="0.2">
      <c r="J223" s="10">
        <f>IF(Tableau310[[#This Row],[STATUT]]="INCLUS",1,0)</f>
        <v>0</v>
      </c>
      <c r="K223" s="11">
        <f>Tableau310[[#This Row],[QUANTITÉ]]*Tableau310[[#This Row],[PRIX PUBLIC HTVA]]</f>
        <v>0</v>
      </c>
    </row>
    <row r="224" spans="10:11" ht="17.25" hidden="1" customHeight="1" x14ac:dyDescent="0.2">
      <c r="J224" s="10">
        <f>IF(Tableau310[[#This Row],[STATUT]]="INCLUS",1,0)</f>
        <v>0</v>
      </c>
      <c r="K224" s="11">
        <f>Tableau310[[#This Row],[QUANTITÉ]]*Tableau310[[#This Row],[PRIX PUBLIC HTVA]]</f>
        <v>0</v>
      </c>
    </row>
    <row r="225" spans="10:11" ht="17.25" hidden="1" customHeight="1" x14ac:dyDescent="0.2">
      <c r="J225" s="10">
        <f>IF(Tableau310[[#This Row],[STATUT]]="INCLUS",1,0)</f>
        <v>0</v>
      </c>
      <c r="K225" s="11">
        <f>Tableau310[[#This Row],[QUANTITÉ]]*Tableau310[[#This Row],[PRIX PUBLIC HTVA]]</f>
        <v>0</v>
      </c>
    </row>
    <row r="226" spans="10:11" ht="17.25" hidden="1" customHeight="1" x14ac:dyDescent="0.2">
      <c r="J226" s="10">
        <f>IF(Tableau310[[#This Row],[STATUT]]="INCLUS",1,0)</f>
        <v>0</v>
      </c>
      <c r="K226" s="11">
        <f>Tableau310[[#This Row],[QUANTITÉ]]*Tableau310[[#This Row],[PRIX PUBLIC HTVA]]</f>
        <v>0</v>
      </c>
    </row>
    <row r="227" spans="10:11" ht="17.25" hidden="1" customHeight="1" x14ac:dyDescent="0.2">
      <c r="J227" s="10">
        <f>IF(Tableau310[[#This Row],[STATUT]]="INCLUS",1,0)</f>
        <v>0</v>
      </c>
      <c r="K227" s="11">
        <f>Tableau310[[#This Row],[QUANTITÉ]]*Tableau310[[#This Row],[PRIX PUBLIC HTVA]]</f>
        <v>0</v>
      </c>
    </row>
    <row r="228" spans="10:11" ht="17.25" hidden="1" customHeight="1" x14ac:dyDescent="0.2">
      <c r="J228" s="10">
        <f>IF(Tableau310[[#This Row],[STATUT]]="INCLUS",1,0)</f>
        <v>0</v>
      </c>
      <c r="K228" s="11">
        <f>Tableau310[[#This Row],[QUANTITÉ]]*Tableau310[[#This Row],[PRIX PUBLIC HTVA]]</f>
        <v>0</v>
      </c>
    </row>
    <row r="229" spans="10:11" ht="17.25" hidden="1" customHeight="1" x14ac:dyDescent="0.2">
      <c r="J229" s="10">
        <f>IF(Tableau310[[#This Row],[STATUT]]="INCLUS",1,0)</f>
        <v>0</v>
      </c>
      <c r="K229" s="11">
        <f>Tableau310[[#This Row],[QUANTITÉ]]*Tableau310[[#This Row],[PRIX PUBLIC HTVA]]</f>
        <v>0</v>
      </c>
    </row>
    <row r="230" spans="10:11" ht="17.25" hidden="1" customHeight="1" x14ac:dyDescent="0.2">
      <c r="J230" s="10">
        <f>IF(Tableau310[[#This Row],[STATUT]]="INCLUS",1,0)</f>
        <v>0</v>
      </c>
      <c r="K230" s="11">
        <f>Tableau310[[#This Row],[QUANTITÉ]]*Tableau310[[#This Row],[PRIX PUBLIC HTVA]]</f>
        <v>0</v>
      </c>
    </row>
    <row r="231" spans="10:11" ht="17.25" hidden="1" customHeight="1" x14ac:dyDescent="0.2">
      <c r="J231" s="10">
        <f>IF(Tableau310[[#This Row],[STATUT]]="INCLUS",1,0)</f>
        <v>0</v>
      </c>
      <c r="K231" s="11">
        <f>Tableau310[[#This Row],[QUANTITÉ]]*Tableau310[[#This Row],[PRIX PUBLIC HTVA]]</f>
        <v>0</v>
      </c>
    </row>
    <row r="232" spans="10:11" ht="17.25" hidden="1" customHeight="1" x14ac:dyDescent="0.2">
      <c r="J232" s="10">
        <f>IF(Tableau310[[#This Row],[STATUT]]="INCLUS",1,0)</f>
        <v>0</v>
      </c>
      <c r="K232" s="11">
        <f>Tableau310[[#This Row],[QUANTITÉ]]*Tableau310[[#This Row],[PRIX PUBLIC HTVA]]</f>
        <v>0</v>
      </c>
    </row>
    <row r="233" spans="10:11" ht="17.25" hidden="1" customHeight="1" x14ac:dyDescent="0.2">
      <c r="J233" s="10">
        <f>IF(Tableau310[[#This Row],[STATUT]]="INCLUS",1,0)</f>
        <v>0</v>
      </c>
      <c r="K233" s="11">
        <f>Tableau310[[#This Row],[QUANTITÉ]]*Tableau310[[#This Row],[PRIX PUBLIC HTVA]]</f>
        <v>0</v>
      </c>
    </row>
    <row r="234" spans="10:11" ht="17.25" hidden="1" customHeight="1" x14ac:dyDescent="0.2">
      <c r="J234" s="10">
        <f>IF(Tableau310[[#This Row],[STATUT]]="INCLUS",1,0)</f>
        <v>0</v>
      </c>
      <c r="K234" s="11">
        <f>Tableau310[[#This Row],[QUANTITÉ]]*Tableau310[[#This Row],[PRIX PUBLIC HTVA]]</f>
        <v>0</v>
      </c>
    </row>
    <row r="235" spans="10:11" ht="17.25" hidden="1" customHeight="1" x14ac:dyDescent="0.2">
      <c r="J235" s="10">
        <f>IF(Tableau310[[#This Row],[STATUT]]="INCLUS",1,0)</f>
        <v>0</v>
      </c>
      <c r="K235" s="11">
        <f>Tableau310[[#This Row],[QUANTITÉ]]*Tableau310[[#This Row],[PRIX PUBLIC HTVA]]</f>
        <v>0</v>
      </c>
    </row>
    <row r="236" spans="10:11" ht="17.25" hidden="1" customHeight="1" x14ac:dyDescent="0.2">
      <c r="J236" s="10">
        <f>IF(Tableau310[[#This Row],[STATUT]]="INCLUS",1,0)</f>
        <v>0</v>
      </c>
      <c r="K236" s="11">
        <f>Tableau310[[#This Row],[QUANTITÉ]]*Tableau310[[#This Row],[PRIX PUBLIC HTVA]]</f>
        <v>0</v>
      </c>
    </row>
    <row r="237" spans="10:11" ht="17.25" hidden="1" customHeight="1" x14ac:dyDescent="0.2">
      <c r="J237" s="10">
        <f>IF(Tableau310[[#This Row],[STATUT]]="INCLUS",1,0)</f>
        <v>0</v>
      </c>
      <c r="K237" s="11">
        <f>Tableau310[[#This Row],[QUANTITÉ]]*Tableau310[[#This Row],[PRIX PUBLIC HTVA]]</f>
        <v>0</v>
      </c>
    </row>
    <row r="238" spans="10:11" ht="17.25" hidden="1" customHeight="1" x14ac:dyDescent="0.2">
      <c r="J238" s="10">
        <f>IF(Tableau310[[#This Row],[STATUT]]="INCLUS",1,0)</f>
        <v>0</v>
      </c>
      <c r="K238" s="11">
        <f>Tableau310[[#This Row],[QUANTITÉ]]*Tableau310[[#This Row],[PRIX PUBLIC HTVA]]</f>
        <v>0</v>
      </c>
    </row>
    <row r="239" spans="10:11" ht="17.25" hidden="1" customHeight="1" x14ac:dyDescent="0.2">
      <c r="J239" s="10">
        <f>IF(Tableau310[[#This Row],[STATUT]]="INCLUS",1,0)</f>
        <v>0</v>
      </c>
      <c r="K239" s="11">
        <f>Tableau310[[#This Row],[QUANTITÉ]]*Tableau310[[#This Row],[PRIX PUBLIC HTVA]]</f>
        <v>0</v>
      </c>
    </row>
    <row r="240" spans="10:11" ht="17.25" hidden="1" customHeight="1" x14ac:dyDescent="0.2">
      <c r="J240" s="10">
        <f>IF(Tableau310[[#This Row],[STATUT]]="INCLUS",1,0)</f>
        <v>0</v>
      </c>
      <c r="K240" s="11">
        <f>Tableau310[[#This Row],[QUANTITÉ]]*Tableau310[[#This Row],[PRIX PUBLIC HTVA]]</f>
        <v>0</v>
      </c>
    </row>
    <row r="241" spans="10:11" ht="17.25" hidden="1" customHeight="1" x14ac:dyDescent="0.2">
      <c r="J241" s="10">
        <f>IF(Tableau310[[#This Row],[STATUT]]="INCLUS",1,0)</f>
        <v>0</v>
      </c>
      <c r="K241" s="11">
        <f>Tableau310[[#This Row],[QUANTITÉ]]*Tableau310[[#This Row],[PRIX PUBLIC HTVA]]</f>
        <v>0</v>
      </c>
    </row>
    <row r="242" spans="10:11" ht="17.25" hidden="1" customHeight="1" x14ac:dyDescent="0.2">
      <c r="J242" s="10">
        <f>IF(Tableau310[[#This Row],[STATUT]]="INCLUS",1,0)</f>
        <v>0</v>
      </c>
      <c r="K242" s="11">
        <f>Tableau310[[#This Row],[QUANTITÉ]]*Tableau310[[#This Row],[PRIX PUBLIC HTVA]]</f>
        <v>0</v>
      </c>
    </row>
    <row r="243" spans="10:11" ht="17.25" hidden="1" customHeight="1" x14ac:dyDescent="0.2">
      <c r="J243" s="10">
        <f>IF(Tableau310[[#This Row],[STATUT]]="INCLUS",1,0)</f>
        <v>0</v>
      </c>
      <c r="K243" s="11">
        <f>Tableau310[[#This Row],[QUANTITÉ]]*Tableau310[[#This Row],[PRIX PUBLIC HTVA]]</f>
        <v>0</v>
      </c>
    </row>
    <row r="244" spans="10:11" ht="17.25" hidden="1" customHeight="1" x14ac:dyDescent="0.2">
      <c r="J244" s="10">
        <f>IF(Tableau310[[#This Row],[STATUT]]="INCLUS",1,0)</f>
        <v>0</v>
      </c>
      <c r="K244" s="11">
        <f>Tableau310[[#This Row],[QUANTITÉ]]*Tableau310[[#This Row],[PRIX PUBLIC HTVA]]</f>
        <v>0</v>
      </c>
    </row>
    <row r="245" spans="10:11" ht="17.25" hidden="1" customHeight="1" x14ac:dyDescent="0.2">
      <c r="J245" s="10">
        <f>IF(Tableau310[[#This Row],[STATUT]]="INCLUS",1,0)</f>
        <v>0</v>
      </c>
      <c r="K245" s="11">
        <f>Tableau310[[#This Row],[QUANTITÉ]]*Tableau310[[#This Row],[PRIX PUBLIC HTVA]]</f>
        <v>0</v>
      </c>
    </row>
    <row r="246" spans="10:11" ht="17.25" hidden="1" customHeight="1" x14ac:dyDescent="0.2">
      <c r="J246" s="10">
        <f>IF(Tableau310[[#This Row],[STATUT]]="INCLUS",1,0)</f>
        <v>0</v>
      </c>
      <c r="K246" s="11">
        <f>Tableau310[[#This Row],[QUANTITÉ]]*Tableau310[[#This Row],[PRIX PUBLIC HTVA]]</f>
        <v>0</v>
      </c>
    </row>
    <row r="247" spans="10:11" ht="17.25" hidden="1" customHeight="1" x14ac:dyDescent="0.2">
      <c r="J247" s="10">
        <f>IF(Tableau310[[#This Row],[STATUT]]="INCLUS",1,0)</f>
        <v>0</v>
      </c>
      <c r="K247" s="11">
        <f>Tableau310[[#This Row],[QUANTITÉ]]*Tableau310[[#This Row],[PRIX PUBLIC HTVA]]</f>
        <v>0</v>
      </c>
    </row>
    <row r="248" spans="10:11" ht="17.25" hidden="1" customHeight="1" x14ac:dyDescent="0.2">
      <c r="J248" s="10">
        <f>IF(Tableau310[[#This Row],[STATUT]]="INCLUS",1,0)</f>
        <v>0</v>
      </c>
      <c r="K248" s="11">
        <f>Tableau310[[#This Row],[QUANTITÉ]]*Tableau310[[#This Row],[PRIX PUBLIC HTVA]]</f>
        <v>0</v>
      </c>
    </row>
    <row r="249" spans="10:11" ht="17.25" hidden="1" customHeight="1" x14ac:dyDescent="0.2">
      <c r="J249" s="10">
        <f>IF(Tableau310[[#This Row],[STATUT]]="INCLUS",1,0)</f>
        <v>0</v>
      </c>
      <c r="K249" s="11">
        <f>Tableau310[[#This Row],[QUANTITÉ]]*Tableau310[[#This Row],[PRIX PUBLIC HTVA]]</f>
        <v>0</v>
      </c>
    </row>
    <row r="250" spans="10:11" ht="17.25" hidden="1" customHeight="1" x14ac:dyDescent="0.2">
      <c r="J250" s="10">
        <f>IF(Tableau310[[#This Row],[STATUT]]="INCLUS",1,0)</f>
        <v>0</v>
      </c>
      <c r="K250" s="11">
        <f>Tableau310[[#This Row],[QUANTITÉ]]*Tableau310[[#This Row],[PRIX PUBLIC HTVA]]</f>
        <v>0</v>
      </c>
    </row>
    <row r="251" spans="10:11" ht="17.25" hidden="1" customHeight="1" x14ac:dyDescent="0.2">
      <c r="J251" s="10">
        <f>IF(Tableau310[[#This Row],[STATUT]]="INCLUS",1,0)</f>
        <v>0</v>
      </c>
      <c r="K251" s="11">
        <f>Tableau310[[#This Row],[QUANTITÉ]]*Tableau310[[#This Row],[PRIX PUBLIC HTVA]]</f>
        <v>0</v>
      </c>
    </row>
    <row r="252" spans="10:11" ht="17.25" hidden="1" customHeight="1" x14ac:dyDescent="0.2">
      <c r="J252" s="10">
        <f>IF(Tableau310[[#This Row],[STATUT]]="INCLUS",1,0)</f>
        <v>0</v>
      </c>
      <c r="K252" s="11">
        <f>Tableau310[[#This Row],[QUANTITÉ]]*Tableau310[[#This Row],[PRIX PUBLIC HTVA]]</f>
        <v>0</v>
      </c>
    </row>
    <row r="253" spans="10:11" ht="17.25" hidden="1" customHeight="1" x14ac:dyDescent="0.2">
      <c r="J253" s="10">
        <f>IF(Tableau310[[#This Row],[STATUT]]="INCLUS",1,0)</f>
        <v>0</v>
      </c>
      <c r="K253" s="11">
        <f>Tableau310[[#This Row],[QUANTITÉ]]*Tableau310[[#This Row],[PRIX PUBLIC HTVA]]</f>
        <v>0</v>
      </c>
    </row>
    <row r="254" spans="10:11" ht="17.25" hidden="1" customHeight="1" x14ac:dyDescent="0.2">
      <c r="J254" s="10">
        <f>IF(Tableau310[[#This Row],[STATUT]]="INCLUS",1,0)</f>
        <v>0</v>
      </c>
      <c r="K254" s="11">
        <f>Tableau310[[#This Row],[QUANTITÉ]]*Tableau310[[#This Row],[PRIX PUBLIC HTVA]]</f>
        <v>0</v>
      </c>
    </row>
    <row r="255" spans="10:11" ht="17.25" hidden="1" customHeight="1" x14ac:dyDescent="0.2">
      <c r="J255" s="10">
        <f>IF(Tableau310[[#This Row],[STATUT]]="INCLUS",1,0)</f>
        <v>0</v>
      </c>
      <c r="K255" s="11">
        <f>Tableau310[[#This Row],[QUANTITÉ]]*Tableau310[[#This Row],[PRIX PUBLIC HTVA]]</f>
        <v>0</v>
      </c>
    </row>
    <row r="256" spans="10:11" ht="17.25" hidden="1" customHeight="1" x14ac:dyDescent="0.2">
      <c r="J256" s="10">
        <f>IF(Tableau310[[#This Row],[STATUT]]="INCLUS",1,0)</f>
        <v>0</v>
      </c>
      <c r="K256" s="11">
        <f>Tableau310[[#This Row],[QUANTITÉ]]*Tableau310[[#This Row],[PRIX PUBLIC HTVA]]</f>
        <v>0</v>
      </c>
    </row>
    <row r="257" spans="1:11" ht="17.25" hidden="1" customHeight="1" x14ac:dyDescent="0.2">
      <c r="J257" s="10">
        <f>IF(Tableau310[[#This Row],[STATUT]]="INCLUS",1,0)</f>
        <v>0</v>
      </c>
      <c r="K257" s="11">
        <f>Tableau310[[#This Row],[QUANTITÉ]]*Tableau310[[#This Row],[PRIX PUBLIC HTVA]]</f>
        <v>0</v>
      </c>
    </row>
    <row r="258" spans="1:11" ht="17.25" hidden="1" customHeight="1" x14ac:dyDescent="0.2">
      <c r="J258" s="10">
        <f>IF(Tableau310[[#This Row],[STATUT]]="INCLUS",1,0)</f>
        <v>0</v>
      </c>
      <c r="K258" s="11">
        <f>Tableau310[[#This Row],[QUANTITÉ]]*Tableau310[[#This Row],[PRIX PUBLIC HTVA]]</f>
        <v>0</v>
      </c>
    </row>
    <row r="259" spans="1:11" ht="17.25" hidden="1" customHeight="1" x14ac:dyDescent="0.2">
      <c r="J259" s="10">
        <f>IF(Tableau310[[#This Row],[STATUT]]="INCLUS",1,0)</f>
        <v>0</v>
      </c>
      <c r="K259" s="11">
        <f>Tableau310[[#This Row],[QUANTITÉ]]*Tableau310[[#This Row],[PRIX PUBLIC HTVA]]</f>
        <v>0</v>
      </c>
    </row>
    <row r="260" spans="1:11" ht="17.25" hidden="1" customHeight="1" x14ac:dyDescent="0.2">
      <c r="J260" s="10">
        <f>IF(Tableau310[[#This Row],[STATUT]]="INCLUS",1,0)</f>
        <v>0</v>
      </c>
      <c r="K260" s="11">
        <f>Tableau310[[#This Row],[QUANTITÉ]]*Tableau310[[#This Row],[PRIX PUBLIC HTVA]]</f>
        <v>0</v>
      </c>
    </row>
    <row r="261" spans="1:11" ht="17.25" hidden="1" customHeight="1" x14ac:dyDescent="0.2">
      <c r="J261" s="10">
        <f>IF(Tableau310[[#This Row],[STATUT]]="INCLUS",1,0)</f>
        <v>0</v>
      </c>
      <c r="K261" s="11">
        <f>Tableau310[[#This Row],[QUANTITÉ]]*Tableau310[[#This Row],[PRIX PUBLIC HTVA]]</f>
        <v>0</v>
      </c>
    </row>
    <row r="262" spans="1:11" ht="17.25" hidden="1" customHeight="1" x14ac:dyDescent="0.2">
      <c r="J262" s="10">
        <f>IF(Tableau310[[#This Row],[STATUT]]="INCLUS",1,0)</f>
        <v>0</v>
      </c>
      <c r="K262" s="11">
        <f>Tableau310[[#This Row],[QUANTITÉ]]*Tableau310[[#This Row],[PRIX PUBLIC HTVA]]</f>
        <v>0</v>
      </c>
    </row>
    <row r="263" spans="1:11" ht="17.25" hidden="1" customHeight="1" x14ac:dyDescent="0.2">
      <c r="J263" s="10">
        <f>IF(Tableau310[[#This Row],[STATUT]]="INCLUS",1,0)</f>
        <v>0</v>
      </c>
      <c r="K263" s="11">
        <f>Tableau310[[#This Row],[QUANTITÉ]]*Tableau310[[#This Row],[PRIX PUBLIC HTVA]]</f>
        <v>0</v>
      </c>
    </row>
    <row r="264" spans="1:11" ht="17.25" customHeight="1" x14ac:dyDescent="0.2">
      <c r="A264" s="2" t="s">
        <v>88</v>
      </c>
      <c r="K264" s="26">
        <f>SUBTOTAL(109,Tableau310[PRIX TOTAL])</f>
        <v>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2A10D-F8F3-4D64-A9EE-BBB34173BA4E}">
  <sheetPr codeName="Feuil5"/>
  <dimension ref="A1:L264"/>
  <sheetViews>
    <sheetView zoomScale="115" zoomScaleNormal="115" workbookViewId="0">
      <selection activeCell="G9" sqref="G9"/>
    </sheetView>
  </sheetViews>
  <sheetFormatPr baseColWidth="10" defaultRowHeight="17.25" customHeight="1" x14ac:dyDescent="0.2"/>
  <cols>
    <col min="1" max="1" width="9.28515625" style="2" bestFit="1" customWidth="1"/>
    <col min="2" max="2" width="13" style="2" bestFit="1" customWidth="1"/>
    <col min="3" max="3" width="15.7109375" style="2" hidden="1" customWidth="1"/>
    <col min="4" max="4" width="12.140625" style="2" hidden="1" customWidth="1"/>
    <col min="5" max="5" width="6" style="2" hidden="1" customWidth="1"/>
    <col min="6" max="6" width="28.5703125" style="2" bestFit="1" customWidth="1"/>
    <col min="7" max="7" width="63.140625" style="2" customWidth="1"/>
    <col min="8" max="8" width="11.28515625" style="2" bestFit="1" customWidth="1"/>
    <col min="9" max="9" width="17.28515625" style="2" bestFit="1" customWidth="1"/>
    <col min="10" max="10" width="11.140625" style="2" bestFit="1" customWidth="1"/>
    <col min="11" max="11" width="12.140625" style="2" bestFit="1" customWidth="1"/>
    <col min="12" max="12" width="4.7109375" style="2" bestFit="1" customWidth="1"/>
    <col min="13" max="16384" width="11.42578125" style="2"/>
  </cols>
  <sheetData>
    <row r="1" spans="1:11" s="22" customFormat="1" ht="73.5" customHeight="1" x14ac:dyDescent="0.2">
      <c r="A1" s="21" t="s">
        <v>90</v>
      </c>
    </row>
    <row r="2" spans="1:11" ht="17.25" customHeight="1" x14ac:dyDescent="0.2">
      <c r="G2" s="12"/>
    </row>
    <row r="3" spans="1:11" ht="17.25" customHeight="1" x14ac:dyDescent="0.2">
      <c r="A3" s="13" t="s">
        <v>96</v>
      </c>
      <c r="B3" s="23" t="s">
        <v>3</v>
      </c>
      <c r="F3" s="24" t="str">
        <f>B3&amp;" "&amp;B4</f>
        <v>ROBINSON A5</v>
      </c>
      <c r="G3" s="12"/>
    </row>
    <row r="4" spans="1:11" ht="17.25" customHeight="1" x14ac:dyDescent="0.2">
      <c r="A4" s="13" t="s">
        <v>98</v>
      </c>
      <c r="B4" s="23" t="s">
        <v>121</v>
      </c>
      <c r="F4" s="12"/>
      <c r="G4" s="12"/>
    </row>
    <row r="5" spans="1:11" ht="17.25" customHeight="1" x14ac:dyDescent="0.2">
      <c r="A5" s="13" t="s">
        <v>97</v>
      </c>
      <c r="B5" s="23" t="s">
        <v>5</v>
      </c>
      <c r="F5" s="12"/>
      <c r="G5" s="12"/>
    </row>
    <row r="6" spans="1:11" ht="17.25" customHeight="1" x14ac:dyDescent="0.2">
      <c r="A6" s="13" t="s">
        <v>89</v>
      </c>
      <c r="F6" s="12"/>
      <c r="G6" s="12"/>
    </row>
    <row r="7" spans="1:11" ht="17.25" customHeight="1" x14ac:dyDescent="0.2">
      <c r="F7" s="12"/>
      <c r="G7" s="12"/>
    </row>
    <row r="8" spans="1:11" ht="17.25" customHeight="1" x14ac:dyDescent="0.2">
      <c r="A8" s="15" t="s">
        <v>95</v>
      </c>
      <c r="B8" s="25">
        <v>45008</v>
      </c>
      <c r="G8" s="12"/>
    </row>
    <row r="9" spans="1:11" ht="17.25" customHeight="1" x14ac:dyDescent="0.2">
      <c r="A9" s="16"/>
      <c r="F9" s="12"/>
      <c r="G9" s="12"/>
    </row>
    <row r="10" spans="1:11" ht="17.25" customHeight="1" x14ac:dyDescent="0.2">
      <c r="A10" s="14" t="s">
        <v>91</v>
      </c>
      <c r="F10" s="12"/>
      <c r="G10" s="12"/>
    </row>
    <row r="11" spans="1:11" ht="17.25" customHeight="1" x14ac:dyDescent="0.2">
      <c r="A11" s="14" t="s">
        <v>92</v>
      </c>
      <c r="F11" s="12"/>
      <c r="G11" s="12"/>
    </row>
    <row r="12" spans="1:11" ht="17.25" customHeight="1" x14ac:dyDescent="0.2">
      <c r="A12" s="15" t="s">
        <v>93</v>
      </c>
      <c r="F12" s="12"/>
      <c r="G12" s="12"/>
    </row>
    <row r="13" spans="1:11" ht="17.25" customHeight="1" x14ac:dyDescent="0.2">
      <c r="A13" s="17" t="s">
        <v>94</v>
      </c>
      <c r="F13" s="20"/>
      <c r="G13" s="12"/>
    </row>
    <row r="14" spans="1:11" ht="17.25" customHeight="1" x14ac:dyDescent="0.2">
      <c r="B14" s="12"/>
      <c r="F14" s="12"/>
      <c r="G14" s="12"/>
    </row>
    <row r="15" spans="1:11" ht="17.25" customHeight="1" x14ac:dyDescent="0.2">
      <c r="A15" s="18" t="s">
        <v>90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</row>
    <row r="17" spans="1:12" ht="17.25" customHeight="1" x14ac:dyDescent="0.2">
      <c r="A17" s="2" t="s">
        <v>0</v>
      </c>
      <c r="B17" s="2" t="s">
        <v>4</v>
      </c>
      <c r="C17" s="2" t="s">
        <v>7</v>
      </c>
      <c r="D17" s="2" t="s">
        <v>27</v>
      </c>
      <c r="E17" s="2" t="s">
        <v>55</v>
      </c>
      <c r="F17" s="2" t="s">
        <v>26</v>
      </c>
      <c r="G17" s="2" t="s">
        <v>36</v>
      </c>
      <c r="H17" s="6" t="s">
        <v>22</v>
      </c>
      <c r="I17" s="9" t="s">
        <v>63</v>
      </c>
      <c r="J17" s="2" t="s">
        <v>86</v>
      </c>
      <c r="K17" s="2" t="s">
        <v>87</v>
      </c>
      <c r="L17" s="4"/>
    </row>
    <row r="18" spans="1:12" ht="17.25" hidden="1" customHeight="1" x14ac:dyDescent="0.2">
      <c r="A18" s="2" t="s">
        <v>2</v>
      </c>
      <c r="B18" s="2" t="s">
        <v>6</v>
      </c>
      <c r="C18" s="2" t="s">
        <v>8</v>
      </c>
      <c r="D18" s="2" t="s">
        <v>79</v>
      </c>
      <c r="F18" s="2" t="s">
        <v>80</v>
      </c>
      <c r="G18" s="2" t="s">
        <v>81</v>
      </c>
      <c r="H18" s="2" t="s">
        <v>24</v>
      </c>
      <c r="I18" s="9">
        <v>806</v>
      </c>
      <c r="J18" s="10">
        <f>IF(Tableau35[[#This Row],[STATUT]]="INCLUS",1,0)</f>
        <v>0</v>
      </c>
      <c r="K18" s="11">
        <f>Tableau35[[#This Row],[QUANTITÉ]]*Tableau35[[#This Row],[PRIX PUBLIC HTVA]]</f>
        <v>0</v>
      </c>
      <c r="L18" s="9"/>
    </row>
    <row r="19" spans="1:12" ht="17.25" hidden="1" customHeight="1" x14ac:dyDescent="0.2">
      <c r="A19" s="2" t="s">
        <v>2</v>
      </c>
      <c r="B19" s="2" t="s">
        <v>6</v>
      </c>
      <c r="C19" s="2" t="s">
        <v>8</v>
      </c>
      <c r="D19" s="2" t="s">
        <v>79</v>
      </c>
      <c r="F19" s="2" t="s">
        <v>82</v>
      </c>
      <c r="G19" s="2" t="s">
        <v>83</v>
      </c>
      <c r="H19" s="2" t="s">
        <v>24</v>
      </c>
      <c r="I19" s="9">
        <v>682</v>
      </c>
      <c r="J19" s="10">
        <f>IF(Tableau35[[#This Row],[STATUT]]="INCLUS",1,0)</f>
        <v>0</v>
      </c>
      <c r="K19" s="11">
        <f>Tableau35[[#This Row],[QUANTITÉ]]*Tableau35[[#This Row],[PRIX PUBLIC HTVA]]</f>
        <v>0</v>
      </c>
      <c r="L19" s="9"/>
    </row>
    <row r="20" spans="1:12" ht="17.25" hidden="1" customHeight="1" x14ac:dyDescent="0.2">
      <c r="A20" s="2" t="s">
        <v>2</v>
      </c>
      <c r="B20" s="2" t="s">
        <v>6</v>
      </c>
      <c r="C20" s="2" t="s">
        <v>8</v>
      </c>
      <c r="D20" s="2" t="s">
        <v>79</v>
      </c>
      <c r="F20" s="2" t="s">
        <v>84</v>
      </c>
      <c r="H20" s="2" t="s">
        <v>24</v>
      </c>
      <c r="I20" s="9">
        <v>797.97</v>
      </c>
      <c r="J20" s="10">
        <f>IF(Tableau35[[#This Row],[STATUT]]="INCLUS",1,0)</f>
        <v>0</v>
      </c>
      <c r="K20" s="11">
        <f>Tableau35[[#This Row],[QUANTITÉ]]*Tableau35[[#This Row],[PRIX PUBLIC HTVA]]</f>
        <v>0</v>
      </c>
      <c r="L20" s="9"/>
    </row>
    <row r="21" spans="1:12" ht="17.25" hidden="1" customHeight="1" x14ac:dyDescent="0.2">
      <c r="A21" s="2" t="s">
        <v>2</v>
      </c>
      <c r="B21" s="2" t="s">
        <v>6</v>
      </c>
      <c r="C21" s="2" t="s">
        <v>8</v>
      </c>
      <c r="D21" s="2" t="s">
        <v>79</v>
      </c>
      <c r="F21" s="2" t="s">
        <v>85</v>
      </c>
      <c r="H21" s="2" t="s">
        <v>24</v>
      </c>
      <c r="I21" s="9">
        <v>300</v>
      </c>
      <c r="J21" s="10">
        <f>IF(Tableau35[[#This Row],[STATUT]]="INCLUS",1,0)</f>
        <v>0</v>
      </c>
      <c r="K21" s="11">
        <f>Tableau35[[#This Row],[QUANTITÉ]]*Tableau35[[#This Row],[PRIX PUBLIC HTVA]]</f>
        <v>0</v>
      </c>
      <c r="L21" s="9"/>
    </row>
    <row r="22" spans="1:12" ht="17.25" customHeight="1" x14ac:dyDescent="0.2">
      <c r="A22" s="2" t="s">
        <v>1</v>
      </c>
      <c r="B22" s="2" t="s">
        <v>5</v>
      </c>
      <c r="C22" s="2" t="s">
        <v>12</v>
      </c>
      <c r="D22" s="2" t="s">
        <v>28</v>
      </c>
      <c r="F22" s="2" t="s">
        <v>45</v>
      </c>
      <c r="G22" s="2" t="s">
        <v>37</v>
      </c>
      <c r="H22" s="2" t="s">
        <v>23</v>
      </c>
      <c r="I22" s="9">
        <v>0</v>
      </c>
      <c r="J22" s="10">
        <f>IF(Tableau35[[#This Row],[STATUT]]="INCLUS",1,0)</f>
        <v>1</v>
      </c>
      <c r="K22" s="11">
        <f>Tableau35[[#This Row],[QUANTITÉ]]*Tableau35[[#This Row],[PRIX PUBLIC HTVA]]</f>
        <v>0</v>
      </c>
      <c r="L22" s="9"/>
    </row>
    <row r="23" spans="1:12" ht="17.25" customHeight="1" x14ac:dyDescent="0.2">
      <c r="A23" s="2" t="s">
        <v>1</v>
      </c>
      <c r="B23" s="2" t="s">
        <v>5</v>
      </c>
      <c r="C23" s="2" t="s">
        <v>12</v>
      </c>
      <c r="D23" s="2" t="s">
        <v>28</v>
      </c>
      <c r="F23" s="2" t="s">
        <v>39</v>
      </c>
      <c r="G23" s="2" t="s">
        <v>40</v>
      </c>
      <c r="H23" s="2" t="s">
        <v>24</v>
      </c>
      <c r="I23" s="9">
        <v>900</v>
      </c>
      <c r="J23" s="10">
        <f>IF(Tableau35[[#This Row],[STATUT]]="INCLUS",1,0)</f>
        <v>0</v>
      </c>
      <c r="K23" s="11">
        <f>Tableau35[[#This Row],[QUANTITÉ]]*Tableau35[[#This Row],[PRIX PUBLIC HTVA]]</f>
        <v>0</v>
      </c>
      <c r="L23" s="9"/>
    </row>
    <row r="24" spans="1:12" ht="17.25" customHeight="1" x14ac:dyDescent="0.2">
      <c r="A24" s="2" t="s">
        <v>1</v>
      </c>
      <c r="B24" s="2" t="s">
        <v>5</v>
      </c>
      <c r="C24" s="2" t="s">
        <v>12</v>
      </c>
      <c r="D24" s="2" t="s">
        <v>28</v>
      </c>
      <c r="F24" s="2" t="s">
        <v>41</v>
      </c>
      <c r="H24" s="2" t="s">
        <v>24</v>
      </c>
      <c r="I24" s="9">
        <v>30</v>
      </c>
      <c r="J24" s="10">
        <f>IF(Tableau35[[#This Row],[STATUT]]="INCLUS",1,0)</f>
        <v>0</v>
      </c>
      <c r="K24" s="11">
        <f>Tableau35[[#This Row],[QUANTITÉ]]*Tableau35[[#This Row],[PRIX PUBLIC HTVA]]</f>
        <v>0</v>
      </c>
      <c r="L24" s="9"/>
    </row>
    <row r="25" spans="1:12" ht="17.25" customHeight="1" x14ac:dyDescent="0.2">
      <c r="A25" s="2" t="s">
        <v>1</v>
      </c>
      <c r="B25" s="2" t="s">
        <v>5</v>
      </c>
      <c r="C25" s="2" t="s">
        <v>12</v>
      </c>
      <c r="D25" s="2" t="s">
        <v>28</v>
      </c>
      <c r="F25" s="2" t="s">
        <v>42</v>
      </c>
      <c r="H25" s="2" t="s">
        <v>24</v>
      </c>
      <c r="I25" s="9">
        <v>30</v>
      </c>
      <c r="J25" s="10">
        <f>IF(Tableau35[[#This Row],[STATUT]]="INCLUS",1,0)</f>
        <v>0</v>
      </c>
      <c r="K25" s="11">
        <f>Tableau35[[#This Row],[QUANTITÉ]]*Tableau35[[#This Row],[PRIX PUBLIC HTVA]]</f>
        <v>0</v>
      </c>
      <c r="L25" s="9"/>
    </row>
    <row r="26" spans="1:12" ht="17.25" customHeight="1" x14ac:dyDescent="0.2">
      <c r="A26" s="2" t="s">
        <v>1</v>
      </c>
      <c r="B26" s="2" t="s">
        <v>43</v>
      </c>
      <c r="C26" s="2" t="s">
        <v>12</v>
      </c>
      <c r="D26" s="2" t="s">
        <v>28</v>
      </c>
      <c r="F26" s="2" t="s">
        <v>44</v>
      </c>
      <c r="G26" s="2" t="s">
        <v>46</v>
      </c>
      <c r="H26" s="2" t="s">
        <v>23</v>
      </c>
      <c r="I26" s="9">
        <v>0</v>
      </c>
      <c r="J26" s="10">
        <f>IF(Tableau35[[#This Row],[STATUT]]="INCLUS",1,0)</f>
        <v>1</v>
      </c>
      <c r="K26" s="11">
        <f>Tableau35[[#This Row],[QUANTITÉ]]*Tableau35[[#This Row],[PRIX PUBLIC HTVA]]</f>
        <v>0</v>
      </c>
      <c r="L26" s="9"/>
    </row>
    <row r="27" spans="1:12" ht="17.25" customHeight="1" x14ac:dyDescent="0.2">
      <c r="A27" s="2" t="s">
        <v>1</v>
      </c>
      <c r="B27" s="2" t="s">
        <v>43</v>
      </c>
      <c r="C27" s="2" t="s">
        <v>12</v>
      </c>
      <c r="D27" s="2" t="s">
        <v>28</v>
      </c>
      <c r="F27" s="2" t="s">
        <v>47</v>
      </c>
      <c r="G27" s="2" t="s">
        <v>48</v>
      </c>
      <c r="H27" s="2" t="s">
        <v>24</v>
      </c>
      <c r="I27" s="9">
        <v>600</v>
      </c>
      <c r="J27" s="10">
        <f>IF(Tableau35[[#This Row],[STATUT]]="INCLUS",1,0)</f>
        <v>0</v>
      </c>
      <c r="K27" s="11">
        <f>Tableau35[[#This Row],[QUANTITÉ]]*Tableau35[[#This Row],[PRIX PUBLIC HTVA]]</f>
        <v>0</v>
      </c>
      <c r="L27" s="9"/>
    </row>
    <row r="28" spans="1:12" ht="17.25" customHeight="1" x14ac:dyDescent="0.2">
      <c r="A28" s="2" t="s">
        <v>1</v>
      </c>
      <c r="B28" s="2" t="s">
        <v>43</v>
      </c>
      <c r="C28" s="2" t="s">
        <v>12</v>
      </c>
      <c r="D28" s="2" t="s">
        <v>28</v>
      </c>
      <c r="F28" s="2" t="s">
        <v>42</v>
      </c>
      <c r="H28" s="2" t="s">
        <v>24</v>
      </c>
      <c r="I28" s="9">
        <v>30</v>
      </c>
      <c r="J28" s="10">
        <f>IF(Tableau35[[#This Row],[STATUT]]="INCLUS",1,0)</f>
        <v>0</v>
      </c>
      <c r="K28" s="11">
        <f>Tableau35[[#This Row],[QUANTITÉ]]*Tableau35[[#This Row],[PRIX PUBLIC HTVA]]</f>
        <v>0</v>
      </c>
      <c r="L28" s="9"/>
    </row>
    <row r="29" spans="1:12" ht="17.25" customHeight="1" x14ac:dyDescent="0.2">
      <c r="A29" s="2" t="s">
        <v>1</v>
      </c>
      <c r="B29" s="2" t="s">
        <v>5</v>
      </c>
      <c r="C29" s="2" t="s">
        <v>12</v>
      </c>
      <c r="D29" s="2" t="s">
        <v>28</v>
      </c>
      <c r="F29" s="2" t="s">
        <v>49</v>
      </c>
      <c r="G29" s="2" t="s">
        <v>50</v>
      </c>
      <c r="H29" s="2" t="s">
        <v>23</v>
      </c>
      <c r="I29" s="9">
        <v>0</v>
      </c>
      <c r="J29" s="10">
        <f>IF(Tableau35[[#This Row],[STATUT]]="INCLUS",1,0)</f>
        <v>1</v>
      </c>
      <c r="K29" s="11">
        <f>Tableau35[[#This Row],[QUANTITÉ]]*Tableau35[[#This Row],[PRIX PUBLIC HTVA]]</f>
        <v>0</v>
      </c>
      <c r="L29" s="9"/>
    </row>
    <row r="30" spans="1:12" ht="17.25" customHeight="1" x14ac:dyDescent="0.2">
      <c r="A30" s="2" t="s">
        <v>1</v>
      </c>
      <c r="B30" s="2" t="s">
        <v>5</v>
      </c>
      <c r="C30" s="2" t="s">
        <v>12</v>
      </c>
      <c r="D30" s="2" t="s">
        <v>28</v>
      </c>
      <c r="F30" s="2" t="s">
        <v>51</v>
      </c>
      <c r="G30" s="2" t="s">
        <v>53</v>
      </c>
      <c r="H30" s="2" t="s">
        <v>24</v>
      </c>
      <c r="I30" s="9">
        <v>330</v>
      </c>
      <c r="J30" s="10">
        <f>IF(Tableau35[[#This Row],[STATUT]]="INCLUS",1,0)</f>
        <v>0</v>
      </c>
      <c r="K30" s="11">
        <f>Tableau35[[#This Row],[QUANTITÉ]]*Tableau35[[#This Row],[PRIX PUBLIC HTVA]]</f>
        <v>0</v>
      </c>
      <c r="L30" s="9"/>
    </row>
    <row r="31" spans="1:12" ht="17.25" customHeight="1" x14ac:dyDescent="0.2">
      <c r="A31" s="2" t="s">
        <v>1</v>
      </c>
      <c r="B31" s="2" t="s">
        <v>5</v>
      </c>
      <c r="C31" s="2" t="s">
        <v>12</v>
      </c>
      <c r="D31" s="2" t="s">
        <v>28</v>
      </c>
      <c r="F31" s="2" t="s">
        <v>52</v>
      </c>
      <c r="G31" s="2" t="s">
        <v>54</v>
      </c>
      <c r="H31" s="2" t="s">
        <v>24</v>
      </c>
      <c r="I31" s="9">
        <v>25</v>
      </c>
      <c r="J31" s="10">
        <f>IF(Tableau35[[#This Row],[STATUT]]="INCLUS",1,0)</f>
        <v>0</v>
      </c>
      <c r="K31" s="11">
        <f>Tableau35[[#This Row],[QUANTITÉ]]*Tableau35[[#This Row],[PRIX PUBLIC HTVA]]</f>
        <v>0</v>
      </c>
      <c r="L31" s="9"/>
    </row>
    <row r="32" spans="1:12" ht="17.25" customHeight="1" x14ac:dyDescent="0.2">
      <c r="A32" s="2" t="s">
        <v>1</v>
      </c>
      <c r="B32" s="2" t="s">
        <v>5</v>
      </c>
      <c r="C32" s="2" t="s">
        <v>12</v>
      </c>
      <c r="D32" s="2" t="s">
        <v>28</v>
      </c>
      <c r="F32" s="2" t="s">
        <v>42</v>
      </c>
      <c r="H32" s="2" t="s">
        <v>24</v>
      </c>
      <c r="I32" s="9">
        <v>30</v>
      </c>
      <c r="J32" s="10">
        <f>IF(Tableau35[[#This Row],[STATUT]]="INCLUS",1,0)</f>
        <v>0</v>
      </c>
      <c r="K32" s="11">
        <f>Tableau35[[#This Row],[QUANTITÉ]]*Tableau35[[#This Row],[PRIX PUBLIC HTVA]]</f>
        <v>0</v>
      </c>
      <c r="L32" s="9"/>
    </row>
    <row r="33" spans="1:12" ht="17.25" customHeight="1" x14ac:dyDescent="0.2">
      <c r="A33" s="2" t="s">
        <v>1</v>
      </c>
      <c r="B33" s="2" t="s">
        <v>5</v>
      </c>
      <c r="C33" s="2" t="s">
        <v>12</v>
      </c>
      <c r="D33" s="2" t="s">
        <v>28</v>
      </c>
      <c r="F33" s="2" t="s">
        <v>56</v>
      </c>
      <c r="G33" s="2" t="s">
        <v>57</v>
      </c>
      <c r="H33" s="2" t="s">
        <v>23</v>
      </c>
      <c r="I33" s="9">
        <v>0</v>
      </c>
      <c r="J33" s="10">
        <v>1</v>
      </c>
      <c r="K33" s="11">
        <f>Tableau35[[#This Row],[QUANTITÉ]]*Tableau35[[#This Row],[PRIX PUBLIC HTVA]]</f>
        <v>0</v>
      </c>
      <c r="L33" s="9"/>
    </row>
    <row r="34" spans="1:12" ht="17.25" customHeight="1" x14ac:dyDescent="0.2">
      <c r="A34" s="2" t="s">
        <v>1</v>
      </c>
      <c r="B34" s="2" t="s">
        <v>5</v>
      </c>
      <c r="C34" s="2" t="s">
        <v>12</v>
      </c>
      <c r="D34" s="2" t="s">
        <v>28</v>
      </c>
      <c r="F34" s="2" t="s">
        <v>58</v>
      </c>
      <c r="H34" s="2" t="s">
        <v>24</v>
      </c>
      <c r="I34" s="9">
        <v>109</v>
      </c>
      <c r="J34" s="10">
        <v>1</v>
      </c>
      <c r="K34" s="11">
        <f>Tableau35[[#This Row],[QUANTITÉ]]*Tableau35[[#This Row],[PRIX PUBLIC HTVA]]</f>
        <v>109</v>
      </c>
      <c r="L34" s="9"/>
    </row>
    <row r="35" spans="1:12" ht="17.25" customHeight="1" x14ac:dyDescent="0.2">
      <c r="A35" s="2" t="s">
        <v>1</v>
      </c>
      <c r="B35" s="2" t="s">
        <v>5</v>
      </c>
      <c r="C35" s="2" t="s">
        <v>12</v>
      </c>
      <c r="D35" s="2" t="s">
        <v>28</v>
      </c>
      <c r="F35" s="2" t="s">
        <v>59</v>
      </c>
      <c r="H35" s="2" t="s">
        <v>24</v>
      </c>
      <c r="I35" s="9">
        <v>32</v>
      </c>
      <c r="J35" s="10">
        <v>1</v>
      </c>
      <c r="K35" s="11">
        <f>Tableau35[[#This Row],[QUANTITÉ]]*Tableau35[[#This Row],[PRIX PUBLIC HTVA]]</f>
        <v>32</v>
      </c>
      <c r="L35" s="9"/>
    </row>
    <row r="36" spans="1:12" ht="17.25" customHeight="1" x14ac:dyDescent="0.2">
      <c r="A36" s="2" t="s">
        <v>1</v>
      </c>
      <c r="B36" s="2" t="s">
        <v>5</v>
      </c>
      <c r="C36" s="2" t="s">
        <v>12</v>
      </c>
      <c r="D36" s="2" t="s">
        <v>28</v>
      </c>
      <c r="F36" s="2" t="s">
        <v>42</v>
      </c>
      <c r="H36" s="2" t="s">
        <v>24</v>
      </c>
      <c r="I36" s="9">
        <v>30</v>
      </c>
      <c r="J36" s="10">
        <v>1</v>
      </c>
      <c r="K36" s="11">
        <f>Tableau35[[#This Row],[QUANTITÉ]]*Tableau35[[#This Row],[PRIX PUBLIC HTVA]]</f>
        <v>30</v>
      </c>
      <c r="L36" s="9"/>
    </row>
    <row r="37" spans="1:12" ht="17.25" customHeight="1" x14ac:dyDescent="0.2">
      <c r="A37" s="2" t="s">
        <v>3</v>
      </c>
      <c r="B37" s="2" t="s">
        <v>5</v>
      </c>
      <c r="C37" s="2" t="s">
        <v>12</v>
      </c>
      <c r="D37" s="2" t="s">
        <v>28</v>
      </c>
      <c r="F37" s="2" t="s">
        <v>60</v>
      </c>
      <c r="G37" s="2" t="s">
        <v>61</v>
      </c>
      <c r="H37" s="2" t="s">
        <v>24</v>
      </c>
      <c r="I37" s="9">
        <v>878</v>
      </c>
      <c r="J37" s="10">
        <f>IF(Tableau35[[#This Row],[STATUT]]="INCLUS",1,0)</f>
        <v>0</v>
      </c>
      <c r="K37" s="11">
        <f>Tableau35[[#This Row],[QUANTITÉ]]*Tableau35[[#This Row],[PRIX PUBLIC HTVA]]</f>
        <v>0</v>
      </c>
      <c r="L37" s="9"/>
    </row>
    <row r="38" spans="1:12" ht="17.25" customHeight="1" x14ac:dyDescent="0.2">
      <c r="A38" s="2" t="s">
        <v>1</v>
      </c>
      <c r="B38" s="2" t="s">
        <v>25</v>
      </c>
      <c r="C38" s="2" t="s">
        <v>12</v>
      </c>
      <c r="D38" s="2" t="s">
        <v>65</v>
      </c>
      <c r="F38" s="2" t="s">
        <v>67</v>
      </c>
      <c r="G38" s="2" t="s">
        <v>68</v>
      </c>
      <c r="H38" s="2" t="s">
        <v>24</v>
      </c>
      <c r="I38" s="9">
        <v>0</v>
      </c>
      <c r="J38" s="10">
        <f>IF(Tableau35[[#This Row],[STATUT]]="INCLUS",1,0)</f>
        <v>0</v>
      </c>
      <c r="K38" s="11">
        <f>Tableau35[[#This Row],[QUANTITÉ]]*Tableau35[[#This Row],[PRIX PUBLIC HTVA]]</f>
        <v>0</v>
      </c>
      <c r="L38" s="9"/>
    </row>
    <row r="39" spans="1:12" ht="17.25" customHeight="1" x14ac:dyDescent="0.2">
      <c r="A39" s="2" t="s">
        <v>1</v>
      </c>
      <c r="B39" s="2" t="s">
        <v>25</v>
      </c>
      <c r="C39" s="2" t="s">
        <v>12</v>
      </c>
      <c r="D39" s="2" t="s">
        <v>65</v>
      </c>
      <c r="F39" s="2" t="s">
        <v>69</v>
      </c>
      <c r="G39" s="2" t="s">
        <v>71</v>
      </c>
      <c r="H39" s="2" t="s">
        <v>24</v>
      </c>
      <c r="I39" s="9">
        <v>119</v>
      </c>
      <c r="J39" s="10">
        <f>IF(Tableau35[[#This Row],[STATUT]]="INCLUS",1,0)</f>
        <v>0</v>
      </c>
      <c r="K39" s="11">
        <f>Tableau35[[#This Row],[QUANTITÉ]]*Tableau35[[#This Row],[PRIX PUBLIC HTVA]]</f>
        <v>0</v>
      </c>
      <c r="L39" s="9"/>
    </row>
    <row r="40" spans="1:12" ht="17.25" customHeight="1" x14ac:dyDescent="0.2">
      <c r="A40" s="2" t="s">
        <v>1</v>
      </c>
      <c r="B40" s="2" t="s">
        <v>25</v>
      </c>
      <c r="C40" s="2" t="s">
        <v>12</v>
      </c>
      <c r="D40" s="2" t="s">
        <v>65</v>
      </c>
      <c r="F40" s="2" t="s">
        <v>69</v>
      </c>
      <c r="G40" s="2" t="s">
        <v>70</v>
      </c>
      <c r="H40" s="2" t="s">
        <v>24</v>
      </c>
      <c r="I40" s="9">
        <v>131</v>
      </c>
      <c r="J40" s="10">
        <f>IF(Tableau35[[#This Row],[STATUT]]="INCLUS",1,0)</f>
        <v>0</v>
      </c>
      <c r="K40" s="11">
        <f>Tableau35[[#This Row],[QUANTITÉ]]*Tableau35[[#This Row],[PRIX PUBLIC HTVA]]</f>
        <v>0</v>
      </c>
      <c r="L40" s="9"/>
    </row>
    <row r="41" spans="1:12" ht="17.25" customHeight="1" x14ac:dyDescent="0.2">
      <c r="A41" s="2" t="s">
        <v>1</v>
      </c>
      <c r="B41" s="2" t="s">
        <v>25</v>
      </c>
      <c r="C41" s="2" t="s">
        <v>12</v>
      </c>
      <c r="D41" s="2" t="s">
        <v>65</v>
      </c>
      <c r="F41" s="2" t="s">
        <v>72</v>
      </c>
      <c r="G41" s="2" t="s">
        <v>68</v>
      </c>
      <c r="H41" s="2" t="s">
        <v>24</v>
      </c>
      <c r="I41" s="9">
        <v>0</v>
      </c>
      <c r="J41" s="10">
        <f>IF(Tableau35[[#This Row],[STATUT]]="INCLUS",1,0)</f>
        <v>0</v>
      </c>
      <c r="K41" s="11">
        <f>Tableau35[[#This Row],[QUANTITÉ]]*Tableau35[[#This Row],[PRIX PUBLIC HTVA]]</f>
        <v>0</v>
      </c>
      <c r="L41" s="9"/>
    </row>
    <row r="42" spans="1:12" ht="17.25" customHeight="1" x14ac:dyDescent="0.2">
      <c r="A42" s="2" t="s">
        <v>1</v>
      </c>
      <c r="B42" s="2" t="s">
        <v>25</v>
      </c>
      <c r="C42" s="2" t="s">
        <v>12</v>
      </c>
      <c r="D42" s="2" t="s">
        <v>65</v>
      </c>
      <c r="F42" s="2" t="s">
        <v>73</v>
      </c>
      <c r="G42" s="2" t="s">
        <v>68</v>
      </c>
      <c r="H42" s="2" t="s">
        <v>24</v>
      </c>
      <c r="I42" s="9">
        <v>0</v>
      </c>
      <c r="J42" s="10">
        <f>IF(Tableau35[[#This Row],[STATUT]]="INCLUS",1,0)</f>
        <v>0</v>
      </c>
      <c r="K42" s="11">
        <f>Tableau35[[#This Row],[QUANTITÉ]]*Tableau35[[#This Row],[PRIX PUBLIC HTVA]]</f>
        <v>0</v>
      </c>
      <c r="L42" s="9"/>
    </row>
    <row r="43" spans="1:12" ht="17.25" customHeight="1" x14ac:dyDescent="0.2">
      <c r="A43" s="2" t="s">
        <v>1</v>
      </c>
      <c r="B43" s="2" t="s">
        <v>25</v>
      </c>
      <c r="C43" s="2" t="s">
        <v>12</v>
      </c>
      <c r="D43" s="2" t="s">
        <v>65</v>
      </c>
      <c r="F43" s="2" t="s">
        <v>74</v>
      </c>
      <c r="G43" s="2" t="s">
        <v>68</v>
      </c>
      <c r="H43" s="2" t="s">
        <v>24</v>
      </c>
      <c r="I43" s="9">
        <v>0</v>
      </c>
      <c r="J43" s="10">
        <f>IF(Tableau35[[#This Row],[STATUT]]="INCLUS",1,0)</f>
        <v>0</v>
      </c>
      <c r="K43" s="11">
        <f>Tableau35[[#This Row],[QUANTITÉ]]*Tableau35[[#This Row],[PRIX PUBLIC HTVA]]</f>
        <v>0</v>
      </c>
      <c r="L43" s="9"/>
    </row>
    <row r="44" spans="1:12" ht="17.25" customHeight="1" x14ac:dyDescent="0.2">
      <c r="A44" s="2" t="s">
        <v>1</v>
      </c>
      <c r="B44" s="2" t="s">
        <v>25</v>
      </c>
      <c r="C44" s="2" t="s">
        <v>12</v>
      </c>
      <c r="D44" s="2" t="s">
        <v>65</v>
      </c>
      <c r="F44" s="2" t="s">
        <v>75</v>
      </c>
      <c r="G44" s="2" t="s">
        <v>68</v>
      </c>
      <c r="H44" s="2" t="s">
        <v>24</v>
      </c>
      <c r="I44" s="9">
        <v>0</v>
      </c>
      <c r="J44" s="10">
        <f>IF(Tableau35[[#This Row],[STATUT]]="INCLUS",1,0)</f>
        <v>0</v>
      </c>
      <c r="K44" s="11">
        <f>Tableau35[[#This Row],[QUANTITÉ]]*Tableau35[[#This Row],[PRIX PUBLIC HTVA]]</f>
        <v>0</v>
      </c>
      <c r="L44" s="9"/>
    </row>
    <row r="45" spans="1:12" ht="17.25" customHeight="1" x14ac:dyDescent="0.2">
      <c r="A45" s="2" t="s">
        <v>1</v>
      </c>
      <c r="B45" s="2" t="s">
        <v>25</v>
      </c>
      <c r="C45" s="2" t="s">
        <v>12</v>
      </c>
      <c r="D45" s="2" t="s">
        <v>65</v>
      </c>
      <c r="F45" s="2" t="s">
        <v>76</v>
      </c>
      <c r="G45" s="2" t="s">
        <v>77</v>
      </c>
      <c r="H45" s="2" t="s">
        <v>24</v>
      </c>
      <c r="I45" s="9">
        <v>330</v>
      </c>
      <c r="J45" s="10">
        <f>IF(Tableau35[[#This Row],[STATUT]]="INCLUS",1,0)</f>
        <v>0</v>
      </c>
      <c r="K45" s="11">
        <f>Tableau35[[#This Row],[QUANTITÉ]]*Tableau35[[#This Row],[PRIX PUBLIC HTVA]]</f>
        <v>0</v>
      </c>
      <c r="L45" s="9"/>
    </row>
    <row r="46" spans="1:12" ht="17.25" customHeight="1" x14ac:dyDescent="0.2">
      <c r="A46" s="2" t="s">
        <v>1</v>
      </c>
      <c r="B46" s="2" t="s">
        <v>25</v>
      </c>
      <c r="C46" s="2" t="s">
        <v>12</v>
      </c>
      <c r="D46" s="2" t="s">
        <v>65</v>
      </c>
      <c r="F46" s="2" t="s">
        <v>76</v>
      </c>
      <c r="G46" s="2" t="s">
        <v>78</v>
      </c>
      <c r="H46" s="2" t="s">
        <v>24</v>
      </c>
      <c r="I46" s="9">
        <v>1250</v>
      </c>
      <c r="J46" s="10">
        <f>IF(Tableau35[[#This Row],[STATUT]]="INCLUS",1,0)</f>
        <v>0</v>
      </c>
      <c r="K46" s="11">
        <f>Tableau35[[#This Row],[QUANTITÉ]]*Tableau35[[#This Row],[PRIX PUBLIC HTVA]]</f>
        <v>0</v>
      </c>
      <c r="L46" s="9"/>
    </row>
    <row r="47" spans="1:12" ht="17.25" customHeight="1" x14ac:dyDescent="0.2">
      <c r="A47" s="2" t="s">
        <v>1</v>
      </c>
      <c r="B47" s="2" t="s">
        <v>25</v>
      </c>
      <c r="C47" s="2" t="s">
        <v>17</v>
      </c>
      <c r="D47" s="2" t="s">
        <v>66</v>
      </c>
      <c r="F47" s="2" t="s">
        <v>102</v>
      </c>
      <c r="G47" s="2" t="s">
        <v>101</v>
      </c>
      <c r="H47" s="2" t="s">
        <v>23</v>
      </c>
      <c r="I47" s="9">
        <v>0</v>
      </c>
      <c r="J47" s="10">
        <f>IF(Tableau35[[#This Row],[STATUT]]="INCLUS",1,0)</f>
        <v>1</v>
      </c>
      <c r="K47" s="11">
        <f>Tableau35[[#This Row],[QUANTITÉ]]*Tableau35[[#This Row],[PRIX PUBLIC HTVA]]</f>
        <v>0</v>
      </c>
    </row>
    <row r="48" spans="1:12" ht="17.25" customHeight="1" x14ac:dyDescent="0.2">
      <c r="A48" s="2" t="s">
        <v>1</v>
      </c>
      <c r="B48" s="2" t="s">
        <v>25</v>
      </c>
      <c r="C48" s="2" t="s">
        <v>17</v>
      </c>
      <c r="D48" s="2" t="s">
        <v>66</v>
      </c>
      <c r="F48" s="2" t="s">
        <v>103</v>
      </c>
      <c r="G48" s="2" t="s">
        <v>101</v>
      </c>
      <c r="H48" s="2" t="s">
        <v>24</v>
      </c>
      <c r="I48" s="9">
        <v>0</v>
      </c>
      <c r="J48" s="10">
        <f>IF(Tableau35[[#This Row],[STATUT]]="INCLUS",1,0)</f>
        <v>0</v>
      </c>
      <c r="K48" s="11">
        <f>Tableau35[[#This Row],[QUANTITÉ]]*Tableau35[[#This Row],[PRIX PUBLIC HTVA]]</f>
        <v>0</v>
      </c>
    </row>
    <row r="49" spans="1:11" ht="17.25" customHeight="1" x14ac:dyDescent="0.2">
      <c r="A49" s="2" t="s">
        <v>1</v>
      </c>
      <c r="B49" s="2" t="s">
        <v>25</v>
      </c>
      <c r="C49" s="2" t="s">
        <v>17</v>
      </c>
      <c r="D49" s="2" t="s">
        <v>66</v>
      </c>
      <c r="F49" s="2" t="s">
        <v>100</v>
      </c>
      <c r="H49" s="2" t="s">
        <v>24</v>
      </c>
      <c r="I49" s="9">
        <v>949.2</v>
      </c>
      <c r="J49" s="10">
        <f>IF(Tableau35[[#This Row],[STATUT]]="INCLUS",1,0)</f>
        <v>0</v>
      </c>
      <c r="K49" s="11">
        <f>Tableau35[[#This Row],[QUANTITÉ]]*Tableau35[[#This Row],[PRIX PUBLIC HTVA]]</f>
        <v>0</v>
      </c>
    </row>
    <row r="50" spans="1:11" ht="17.25" customHeight="1" x14ac:dyDescent="0.2">
      <c r="A50" s="2" t="s">
        <v>1</v>
      </c>
      <c r="B50" s="2" t="s">
        <v>25</v>
      </c>
      <c r="C50" s="2" t="s">
        <v>17</v>
      </c>
      <c r="D50" s="2" t="s">
        <v>66</v>
      </c>
      <c r="E50" s="2" t="s">
        <v>108</v>
      </c>
      <c r="F50" s="2" t="s">
        <v>104</v>
      </c>
      <c r="G50" s="2" t="s">
        <v>105</v>
      </c>
      <c r="H50" s="2" t="s">
        <v>23</v>
      </c>
      <c r="I50" s="9">
        <v>0</v>
      </c>
      <c r="J50" s="10">
        <f>IF(Tableau35[[#This Row],[STATUT]]="INCLUS",1,0)</f>
        <v>1</v>
      </c>
      <c r="K50" s="11">
        <f>Tableau35[[#This Row],[QUANTITÉ]]*Tableau35[[#This Row],[PRIX PUBLIC HTVA]]</f>
        <v>0</v>
      </c>
    </row>
    <row r="51" spans="1:11" ht="17.25" customHeight="1" x14ac:dyDescent="0.2">
      <c r="A51" s="2" t="s">
        <v>1</v>
      </c>
      <c r="B51" s="2" t="s">
        <v>25</v>
      </c>
      <c r="C51" s="2" t="s">
        <v>17</v>
      </c>
      <c r="D51" s="2" t="s">
        <v>66</v>
      </c>
      <c r="E51" s="2" t="s">
        <v>109</v>
      </c>
      <c r="F51" s="2" t="s">
        <v>106</v>
      </c>
      <c r="G51" s="2" t="s">
        <v>107</v>
      </c>
      <c r="H51" s="2" t="s">
        <v>24</v>
      </c>
      <c r="I51" s="9">
        <v>324</v>
      </c>
      <c r="J51" s="10">
        <f>IF(Tableau35[[#This Row],[STATUT]]="INCLUS",1,0)</f>
        <v>0</v>
      </c>
      <c r="K51" s="11">
        <f>Tableau35[[#This Row],[QUANTITÉ]]*Tableau35[[#This Row],[PRIX PUBLIC HTVA]]</f>
        <v>0</v>
      </c>
    </row>
    <row r="52" spans="1:11" ht="17.25" customHeight="1" x14ac:dyDescent="0.2">
      <c r="A52" s="2" t="s">
        <v>1</v>
      </c>
      <c r="B52" s="2" t="s">
        <v>25</v>
      </c>
      <c r="C52" s="2" t="s">
        <v>111</v>
      </c>
      <c r="D52" s="2" t="s">
        <v>31</v>
      </c>
      <c r="E52" s="2" t="s">
        <v>112</v>
      </c>
      <c r="F52" s="2" t="s">
        <v>116</v>
      </c>
      <c r="G52" s="2" t="s">
        <v>115</v>
      </c>
      <c r="H52" s="2" t="s">
        <v>23</v>
      </c>
      <c r="I52" s="9">
        <v>0</v>
      </c>
      <c r="J52" s="10">
        <f>IF(Tableau35[[#This Row],[STATUT]]="INCLUS",1,0)</f>
        <v>1</v>
      </c>
      <c r="K52" s="11">
        <f>Tableau35[[#This Row],[QUANTITÉ]]*Tableau35[[#This Row],[PRIX PUBLIC HTVA]]</f>
        <v>0</v>
      </c>
    </row>
    <row r="53" spans="1:11" ht="17.25" customHeight="1" x14ac:dyDescent="0.2">
      <c r="A53" s="2" t="s">
        <v>1</v>
      </c>
      <c r="B53" s="2" t="s">
        <v>43</v>
      </c>
      <c r="C53" s="2" t="s">
        <v>111</v>
      </c>
      <c r="D53" s="2" t="s">
        <v>31</v>
      </c>
      <c r="E53" s="2" t="s">
        <v>113</v>
      </c>
      <c r="F53" s="2" t="s">
        <v>114</v>
      </c>
      <c r="G53" s="2" t="s">
        <v>118</v>
      </c>
      <c r="H53" s="2" t="s">
        <v>24</v>
      </c>
      <c r="I53" s="9">
        <v>389</v>
      </c>
      <c r="J53" s="10">
        <f>IF(Tableau35[[#This Row],[STATUT]]="INCLUS",1,0)</f>
        <v>0</v>
      </c>
      <c r="K53" s="11">
        <f>Tableau35[[#This Row],[QUANTITÉ]]*Tableau35[[#This Row],[PRIX PUBLIC HTVA]]</f>
        <v>0</v>
      </c>
    </row>
    <row r="54" spans="1:11" ht="17.25" customHeight="1" x14ac:dyDescent="0.2">
      <c r="A54" s="2" t="s">
        <v>1</v>
      </c>
      <c r="B54" s="2" t="s">
        <v>43</v>
      </c>
      <c r="C54" s="2" t="s">
        <v>111</v>
      </c>
      <c r="D54" s="2" t="s">
        <v>31</v>
      </c>
      <c r="E54" s="2" t="s">
        <v>120</v>
      </c>
      <c r="F54" s="2" t="s">
        <v>117</v>
      </c>
      <c r="G54" s="2" t="s">
        <v>119</v>
      </c>
      <c r="H54" s="2" t="s">
        <v>24</v>
      </c>
      <c r="I54" s="9">
        <v>553</v>
      </c>
      <c r="J54" s="10">
        <f>IF(Tableau35[[#This Row],[STATUT]]="INCLUS",1,0)</f>
        <v>0</v>
      </c>
      <c r="K54" s="11">
        <f>Tableau35[[#This Row],[QUANTITÉ]]*Tableau35[[#This Row],[PRIX PUBLIC HTVA]]</f>
        <v>0</v>
      </c>
    </row>
    <row r="55" spans="1:11" ht="17.25" hidden="1" customHeight="1" x14ac:dyDescent="0.2">
      <c r="J55" s="10">
        <f>IF(Tableau35[[#This Row],[STATUT]]="INCLUS",1,0)</f>
        <v>0</v>
      </c>
      <c r="K55" s="11">
        <f>Tableau35[[#This Row],[QUANTITÉ]]*Tableau35[[#This Row],[PRIX PUBLIC HTVA]]</f>
        <v>0</v>
      </c>
    </row>
    <row r="56" spans="1:11" ht="17.25" hidden="1" customHeight="1" x14ac:dyDescent="0.2">
      <c r="J56" s="10">
        <f>IF(Tableau35[[#This Row],[STATUT]]="INCLUS",1,0)</f>
        <v>0</v>
      </c>
      <c r="K56" s="11">
        <f>Tableau35[[#This Row],[QUANTITÉ]]*Tableau35[[#This Row],[PRIX PUBLIC HTVA]]</f>
        <v>0</v>
      </c>
    </row>
    <row r="57" spans="1:11" ht="17.25" hidden="1" customHeight="1" x14ac:dyDescent="0.2">
      <c r="J57" s="10">
        <f>IF(Tableau35[[#This Row],[STATUT]]="INCLUS",1,0)</f>
        <v>0</v>
      </c>
      <c r="K57" s="11">
        <f>Tableau35[[#This Row],[QUANTITÉ]]*Tableau35[[#This Row],[PRIX PUBLIC HTVA]]</f>
        <v>0</v>
      </c>
    </row>
    <row r="58" spans="1:11" ht="17.25" hidden="1" customHeight="1" x14ac:dyDescent="0.2">
      <c r="J58" s="10">
        <f>IF(Tableau35[[#This Row],[STATUT]]="INCLUS",1,0)</f>
        <v>0</v>
      </c>
      <c r="K58" s="11">
        <f>Tableau35[[#This Row],[QUANTITÉ]]*Tableau35[[#This Row],[PRIX PUBLIC HTVA]]</f>
        <v>0</v>
      </c>
    </row>
    <row r="59" spans="1:11" ht="17.25" hidden="1" customHeight="1" x14ac:dyDescent="0.2">
      <c r="J59" s="10">
        <f>IF(Tableau35[[#This Row],[STATUT]]="INCLUS",1,0)</f>
        <v>0</v>
      </c>
      <c r="K59" s="11">
        <f>Tableau35[[#This Row],[QUANTITÉ]]*Tableau35[[#This Row],[PRIX PUBLIC HTVA]]</f>
        <v>0</v>
      </c>
    </row>
    <row r="60" spans="1:11" ht="17.25" hidden="1" customHeight="1" x14ac:dyDescent="0.2">
      <c r="J60" s="10">
        <f>IF(Tableau35[[#This Row],[STATUT]]="INCLUS",1,0)</f>
        <v>0</v>
      </c>
      <c r="K60" s="11">
        <f>Tableau35[[#This Row],[QUANTITÉ]]*Tableau35[[#This Row],[PRIX PUBLIC HTVA]]</f>
        <v>0</v>
      </c>
    </row>
    <row r="61" spans="1:11" ht="17.25" hidden="1" customHeight="1" x14ac:dyDescent="0.2">
      <c r="J61" s="10">
        <f>IF(Tableau35[[#This Row],[STATUT]]="INCLUS",1,0)</f>
        <v>0</v>
      </c>
      <c r="K61" s="11">
        <f>Tableau35[[#This Row],[QUANTITÉ]]*Tableau35[[#This Row],[PRIX PUBLIC HTVA]]</f>
        <v>0</v>
      </c>
    </row>
    <row r="62" spans="1:11" ht="17.25" hidden="1" customHeight="1" x14ac:dyDescent="0.2">
      <c r="J62" s="10">
        <f>IF(Tableau35[[#This Row],[STATUT]]="INCLUS",1,0)</f>
        <v>0</v>
      </c>
      <c r="K62" s="11">
        <f>Tableau35[[#This Row],[QUANTITÉ]]*Tableau35[[#This Row],[PRIX PUBLIC HTVA]]</f>
        <v>0</v>
      </c>
    </row>
    <row r="63" spans="1:11" ht="17.25" hidden="1" customHeight="1" x14ac:dyDescent="0.2">
      <c r="J63" s="10">
        <f>IF(Tableau35[[#This Row],[STATUT]]="INCLUS",1,0)</f>
        <v>0</v>
      </c>
      <c r="K63" s="11">
        <f>Tableau35[[#This Row],[QUANTITÉ]]*Tableau35[[#This Row],[PRIX PUBLIC HTVA]]</f>
        <v>0</v>
      </c>
    </row>
    <row r="64" spans="1:11" ht="17.25" hidden="1" customHeight="1" x14ac:dyDescent="0.2">
      <c r="J64" s="10">
        <f>IF(Tableau35[[#This Row],[STATUT]]="INCLUS",1,0)</f>
        <v>0</v>
      </c>
      <c r="K64" s="11">
        <f>Tableau35[[#This Row],[QUANTITÉ]]*Tableau35[[#This Row],[PRIX PUBLIC HTVA]]</f>
        <v>0</v>
      </c>
    </row>
    <row r="65" spans="10:11" ht="17.25" hidden="1" customHeight="1" x14ac:dyDescent="0.2">
      <c r="J65" s="10">
        <f>IF(Tableau35[[#This Row],[STATUT]]="INCLUS",1,0)</f>
        <v>0</v>
      </c>
      <c r="K65" s="11">
        <f>Tableau35[[#This Row],[QUANTITÉ]]*Tableau35[[#This Row],[PRIX PUBLIC HTVA]]</f>
        <v>0</v>
      </c>
    </row>
    <row r="66" spans="10:11" ht="17.25" hidden="1" customHeight="1" x14ac:dyDescent="0.2">
      <c r="J66" s="10">
        <f>IF(Tableau35[[#This Row],[STATUT]]="INCLUS",1,0)</f>
        <v>0</v>
      </c>
      <c r="K66" s="11">
        <f>Tableau35[[#This Row],[QUANTITÉ]]*Tableau35[[#This Row],[PRIX PUBLIC HTVA]]</f>
        <v>0</v>
      </c>
    </row>
    <row r="67" spans="10:11" ht="17.25" hidden="1" customHeight="1" x14ac:dyDescent="0.2">
      <c r="J67" s="10">
        <f>IF(Tableau35[[#This Row],[STATUT]]="INCLUS",1,0)</f>
        <v>0</v>
      </c>
      <c r="K67" s="11">
        <f>Tableau35[[#This Row],[QUANTITÉ]]*Tableau35[[#This Row],[PRIX PUBLIC HTVA]]</f>
        <v>0</v>
      </c>
    </row>
    <row r="68" spans="10:11" ht="17.25" hidden="1" customHeight="1" x14ac:dyDescent="0.2">
      <c r="J68" s="10">
        <f>IF(Tableau35[[#This Row],[STATUT]]="INCLUS",1,0)</f>
        <v>0</v>
      </c>
      <c r="K68" s="11">
        <f>Tableau35[[#This Row],[QUANTITÉ]]*Tableau35[[#This Row],[PRIX PUBLIC HTVA]]</f>
        <v>0</v>
      </c>
    </row>
    <row r="69" spans="10:11" ht="17.25" hidden="1" customHeight="1" x14ac:dyDescent="0.2">
      <c r="J69" s="10">
        <f>IF(Tableau35[[#This Row],[STATUT]]="INCLUS",1,0)</f>
        <v>0</v>
      </c>
      <c r="K69" s="11">
        <f>Tableau35[[#This Row],[QUANTITÉ]]*Tableau35[[#This Row],[PRIX PUBLIC HTVA]]</f>
        <v>0</v>
      </c>
    </row>
    <row r="70" spans="10:11" ht="17.25" hidden="1" customHeight="1" x14ac:dyDescent="0.2">
      <c r="J70" s="10">
        <f>IF(Tableau35[[#This Row],[STATUT]]="INCLUS",1,0)</f>
        <v>0</v>
      </c>
      <c r="K70" s="11">
        <f>Tableau35[[#This Row],[QUANTITÉ]]*Tableau35[[#This Row],[PRIX PUBLIC HTVA]]</f>
        <v>0</v>
      </c>
    </row>
    <row r="71" spans="10:11" ht="17.25" hidden="1" customHeight="1" x14ac:dyDescent="0.2">
      <c r="J71" s="10">
        <f>IF(Tableau35[[#This Row],[STATUT]]="INCLUS",1,0)</f>
        <v>0</v>
      </c>
      <c r="K71" s="11">
        <f>Tableau35[[#This Row],[QUANTITÉ]]*Tableau35[[#This Row],[PRIX PUBLIC HTVA]]</f>
        <v>0</v>
      </c>
    </row>
    <row r="72" spans="10:11" ht="17.25" hidden="1" customHeight="1" x14ac:dyDescent="0.2">
      <c r="J72" s="10">
        <f>IF(Tableau35[[#This Row],[STATUT]]="INCLUS",1,0)</f>
        <v>0</v>
      </c>
      <c r="K72" s="11">
        <f>Tableau35[[#This Row],[QUANTITÉ]]*Tableau35[[#This Row],[PRIX PUBLIC HTVA]]</f>
        <v>0</v>
      </c>
    </row>
    <row r="73" spans="10:11" ht="17.25" hidden="1" customHeight="1" x14ac:dyDescent="0.2">
      <c r="J73" s="10">
        <f>IF(Tableau35[[#This Row],[STATUT]]="INCLUS",1,0)</f>
        <v>0</v>
      </c>
      <c r="K73" s="11">
        <f>Tableau35[[#This Row],[QUANTITÉ]]*Tableau35[[#This Row],[PRIX PUBLIC HTVA]]</f>
        <v>0</v>
      </c>
    </row>
    <row r="74" spans="10:11" ht="17.25" hidden="1" customHeight="1" x14ac:dyDescent="0.2">
      <c r="J74" s="10">
        <f>IF(Tableau35[[#This Row],[STATUT]]="INCLUS",1,0)</f>
        <v>0</v>
      </c>
      <c r="K74" s="11">
        <f>Tableau35[[#This Row],[QUANTITÉ]]*Tableau35[[#This Row],[PRIX PUBLIC HTVA]]</f>
        <v>0</v>
      </c>
    </row>
    <row r="75" spans="10:11" ht="17.25" hidden="1" customHeight="1" x14ac:dyDescent="0.2">
      <c r="J75" s="10">
        <f>IF(Tableau35[[#This Row],[STATUT]]="INCLUS",1,0)</f>
        <v>0</v>
      </c>
      <c r="K75" s="11">
        <f>Tableau35[[#This Row],[QUANTITÉ]]*Tableau35[[#This Row],[PRIX PUBLIC HTVA]]</f>
        <v>0</v>
      </c>
    </row>
    <row r="76" spans="10:11" ht="17.25" hidden="1" customHeight="1" x14ac:dyDescent="0.2">
      <c r="J76" s="10">
        <f>IF(Tableau35[[#This Row],[STATUT]]="INCLUS",1,0)</f>
        <v>0</v>
      </c>
      <c r="K76" s="11">
        <f>Tableau35[[#This Row],[QUANTITÉ]]*Tableau35[[#This Row],[PRIX PUBLIC HTVA]]</f>
        <v>0</v>
      </c>
    </row>
    <row r="77" spans="10:11" ht="17.25" hidden="1" customHeight="1" x14ac:dyDescent="0.2">
      <c r="J77" s="10">
        <f>IF(Tableau35[[#This Row],[STATUT]]="INCLUS",1,0)</f>
        <v>0</v>
      </c>
      <c r="K77" s="11">
        <f>Tableau35[[#This Row],[QUANTITÉ]]*Tableau35[[#This Row],[PRIX PUBLIC HTVA]]</f>
        <v>0</v>
      </c>
    </row>
    <row r="78" spans="10:11" ht="17.25" hidden="1" customHeight="1" x14ac:dyDescent="0.2">
      <c r="J78" s="10">
        <f>IF(Tableau35[[#This Row],[STATUT]]="INCLUS",1,0)</f>
        <v>0</v>
      </c>
      <c r="K78" s="11">
        <f>Tableau35[[#This Row],[QUANTITÉ]]*Tableau35[[#This Row],[PRIX PUBLIC HTVA]]</f>
        <v>0</v>
      </c>
    </row>
    <row r="79" spans="10:11" ht="17.25" hidden="1" customHeight="1" x14ac:dyDescent="0.2">
      <c r="J79" s="10">
        <f>IF(Tableau35[[#This Row],[STATUT]]="INCLUS",1,0)</f>
        <v>0</v>
      </c>
      <c r="K79" s="11">
        <f>Tableau35[[#This Row],[QUANTITÉ]]*Tableau35[[#This Row],[PRIX PUBLIC HTVA]]</f>
        <v>0</v>
      </c>
    </row>
    <row r="80" spans="10:11" ht="17.25" hidden="1" customHeight="1" x14ac:dyDescent="0.2">
      <c r="J80" s="10">
        <f>IF(Tableau35[[#This Row],[STATUT]]="INCLUS",1,0)</f>
        <v>0</v>
      </c>
      <c r="K80" s="11">
        <f>Tableau35[[#This Row],[QUANTITÉ]]*Tableau35[[#This Row],[PRIX PUBLIC HTVA]]</f>
        <v>0</v>
      </c>
    </row>
    <row r="81" spans="10:11" ht="17.25" hidden="1" customHeight="1" x14ac:dyDescent="0.2">
      <c r="J81" s="10">
        <f>IF(Tableau35[[#This Row],[STATUT]]="INCLUS",1,0)</f>
        <v>0</v>
      </c>
      <c r="K81" s="11">
        <f>Tableau35[[#This Row],[QUANTITÉ]]*Tableau35[[#This Row],[PRIX PUBLIC HTVA]]</f>
        <v>0</v>
      </c>
    </row>
    <row r="82" spans="10:11" ht="17.25" hidden="1" customHeight="1" x14ac:dyDescent="0.2">
      <c r="J82" s="10">
        <f>IF(Tableau35[[#This Row],[STATUT]]="INCLUS",1,0)</f>
        <v>0</v>
      </c>
      <c r="K82" s="11">
        <f>Tableau35[[#This Row],[QUANTITÉ]]*Tableau35[[#This Row],[PRIX PUBLIC HTVA]]</f>
        <v>0</v>
      </c>
    </row>
    <row r="83" spans="10:11" ht="17.25" hidden="1" customHeight="1" x14ac:dyDescent="0.2">
      <c r="J83" s="10">
        <f>IF(Tableau35[[#This Row],[STATUT]]="INCLUS",1,0)</f>
        <v>0</v>
      </c>
      <c r="K83" s="11">
        <f>Tableau35[[#This Row],[QUANTITÉ]]*Tableau35[[#This Row],[PRIX PUBLIC HTVA]]</f>
        <v>0</v>
      </c>
    </row>
    <row r="84" spans="10:11" ht="17.25" hidden="1" customHeight="1" x14ac:dyDescent="0.2">
      <c r="J84" s="10">
        <f>IF(Tableau35[[#This Row],[STATUT]]="INCLUS",1,0)</f>
        <v>0</v>
      </c>
      <c r="K84" s="11">
        <f>Tableau35[[#This Row],[QUANTITÉ]]*Tableau35[[#This Row],[PRIX PUBLIC HTVA]]</f>
        <v>0</v>
      </c>
    </row>
    <row r="85" spans="10:11" ht="17.25" hidden="1" customHeight="1" x14ac:dyDescent="0.2">
      <c r="J85" s="10">
        <f>IF(Tableau35[[#This Row],[STATUT]]="INCLUS",1,0)</f>
        <v>0</v>
      </c>
      <c r="K85" s="11">
        <f>Tableau35[[#This Row],[QUANTITÉ]]*Tableau35[[#This Row],[PRIX PUBLIC HTVA]]</f>
        <v>0</v>
      </c>
    </row>
    <row r="86" spans="10:11" ht="17.25" hidden="1" customHeight="1" x14ac:dyDescent="0.2">
      <c r="J86" s="10">
        <f>IF(Tableau35[[#This Row],[STATUT]]="INCLUS",1,0)</f>
        <v>0</v>
      </c>
      <c r="K86" s="11">
        <f>Tableau35[[#This Row],[QUANTITÉ]]*Tableau35[[#This Row],[PRIX PUBLIC HTVA]]</f>
        <v>0</v>
      </c>
    </row>
    <row r="87" spans="10:11" ht="17.25" hidden="1" customHeight="1" x14ac:dyDescent="0.2">
      <c r="J87" s="10">
        <f>IF(Tableau35[[#This Row],[STATUT]]="INCLUS",1,0)</f>
        <v>0</v>
      </c>
      <c r="K87" s="11">
        <f>Tableau35[[#This Row],[QUANTITÉ]]*Tableau35[[#This Row],[PRIX PUBLIC HTVA]]</f>
        <v>0</v>
      </c>
    </row>
    <row r="88" spans="10:11" ht="17.25" hidden="1" customHeight="1" x14ac:dyDescent="0.2">
      <c r="J88" s="10">
        <f>IF(Tableau35[[#This Row],[STATUT]]="INCLUS",1,0)</f>
        <v>0</v>
      </c>
      <c r="K88" s="11">
        <f>Tableau35[[#This Row],[QUANTITÉ]]*Tableau35[[#This Row],[PRIX PUBLIC HTVA]]</f>
        <v>0</v>
      </c>
    </row>
    <row r="89" spans="10:11" ht="17.25" hidden="1" customHeight="1" x14ac:dyDescent="0.2">
      <c r="J89" s="10">
        <f>IF(Tableau35[[#This Row],[STATUT]]="INCLUS",1,0)</f>
        <v>0</v>
      </c>
      <c r="K89" s="11">
        <f>Tableau35[[#This Row],[QUANTITÉ]]*Tableau35[[#This Row],[PRIX PUBLIC HTVA]]</f>
        <v>0</v>
      </c>
    </row>
    <row r="90" spans="10:11" ht="17.25" hidden="1" customHeight="1" x14ac:dyDescent="0.2">
      <c r="J90" s="10">
        <f>IF(Tableau35[[#This Row],[STATUT]]="INCLUS",1,0)</f>
        <v>0</v>
      </c>
      <c r="K90" s="11">
        <f>Tableau35[[#This Row],[QUANTITÉ]]*Tableau35[[#This Row],[PRIX PUBLIC HTVA]]</f>
        <v>0</v>
      </c>
    </row>
    <row r="91" spans="10:11" ht="17.25" hidden="1" customHeight="1" x14ac:dyDescent="0.2">
      <c r="J91" s="10">
        <f>IF(Tableau35[[#This Row],[STATUT]]="INCLUS",1,0)</f>
        <v>0</v>
      </c>
      <c r="K91" s="11">
        <f>Tableau35[[#This Row],[QUANTITÉ]]*Tableau35[[#This Row],[PRIX PUBLIC HTVA]]</f>
        <v>0</v>
      </c>
    </row>
    <row r="92" spans="10:11" ht="17.25" hidden="1" customHeight="1" x14ac:dyDescent="0.2">
      <c r="J92" s="10">
        <f>IF(Tableau35[[#This Row],[STATUT]]="INCLUS",1,0)</f>
        <v>0</v>
      </c>
      <c r="K92" s="11">
        <f>Tableau35[[#This Row],[QUANTITÉ]]*Tableau35[[#This Row],[PRIX PUBLIC HTVA]]</f>
        <v>0</v>
      </c>
    </row>
    <row r="93" spans="10:11" ht="17.25" hidden="1" customHeight="1" x14ac:dyDescent="0.2">
      <c r="J93" s="10">
        <f>IF(Tableau35[[#This Row],[STATUT]]="INCLUS",1,0)</f>
        <v>0</v>
      </c>
      <c r="K93" s="11">
        <f>Tableau35[[#This Row],[QUANTITÉ]]*Tableau35[[#This Row],[PRIX PUBLIC HTVA]]</f>
        <v>0</v>
      </c>
    </row>
    <row r="94" spans="10:11" ht="17.25" hidden="1" customHeight="1" x14ac:dyDescent="0.2">
      <c r="J94" s="10">
        <f>IF(Tableau35[[#This Row],[STATUT]]="INCLUS",1,0)</f>
        <v>0</v>
      </c>
      <c r="K94" s="11">
        <f>Tableau35[[#This Row],[QUANTITÉ]]*Tableau35[[#This Row],[PRIX PUBLIC HTVA]]</f>
        <v>0</v>
      </c>
    </row>
    <row r="95" spans="10:11" ht="17.25" hidden="1" customHeight="1" x14ac:dyDescent="0.2">
      <c r="J95" s="10">
        <f>IF(Tableau35[[#This Row],[STATUT]]="INCLUS",1,0)</f>
        <v>0</v>
      </c>
      <c r="K95" s="11">
        <f>Tableau35[[#This Row],[QUANTITÉ]]*Tableau35[[#This Row],[PRIX PUBLIC HTVA]]</f>
        <v>0</v>
      </c>
    </row>
    <row r="96" spans="10:11" ht="17.25" hidden="1" customHeight="1" x14ac:dyDescent="0.2">
      <c r="J96" s="10">
        <f>IF(Tableau35[[#This Row],[STATUT]]="INCLUS",1,0)</f>
        <v>0</v>
      </c>
      <c r="K96" s="11">
        <f>Tableau35[[#This Row],[QUANTITÉ]]*Tableau35[[#This Row],[PRIX PUBLIC HTVA]]</f>
        <v>0</v>
      </c>
    </row>
    <row r="97" spans="10:11" ht="17.25" hidden="1" customHeight="1" x14ac:dyDescent="0.2">
      <c r="J97" s="10">
        <f>IF(Tableau35[[#This Row],[STATUT]]="INCLUS",1,0)</f>
        <v>0</v>
      </c>
      <c r="K97" s="11">
        <f>Tableau35[[#This Row],[QUANTITÉ]]*Tableau35[[#This Row],[PRIX PUBLIC HTVA]]</f>
        <v>0</v>
      </c>
    </row>
    <row r="98" spans="10:11" ht="17.25" hidden="1" customHeight="1" x14ac:dyDescent="0.2">
      <c r="J98" s="10">
        <f>IF(Tableau35[[#This Row],[STATUT]]="INCLUS",1,0)</f>
        <v>0</v>
      </c>
      <c r="K98" s="11">
        <f>Tableau35[[#This Row],[QUANTITÉ]]*Tableau35[[#This Row],[PRIX PUBLIC HTVA]]</f>
        <v>0</v>
      </c>
    </row>
    <row r="99" spans="10:11" ht="17.25" hidden="1" customHeight="1" x14ac:dyDescent="0.2">
      <c r="J99" s="10">
        <f>IF(Tableau35[[#This Row],[STATUT]]="INCLUS",1,0)</f>
        <v>0</v>
      </c>
      <c r="K99" s="11">
        <f>Tableau35[[#This Row],[QUANTITÉ]]*Tableau35[[#This Row],[PRIX PUBLIC HTVA]]</f>
        <v>0</v>
      </c>
    </row>
    <row r="100" spans="10:11" ht="17.25" hidden="1" customHeight="1" x14ac:dyDescent="0.2">
      <c r="J100" s="10">
        <f>IF(Tableau35[[#This Row],[STATUT]]="INCLUS",1,0)</f>
        <v>0</v>
      </c>
      <c r="K100" s="11">
        <f>Tableau35[[#This Row],[QUANTITÉ]]*Tableau35[[#This Row],[PRIX PUBLIC HTVA]]</f>
        <v>0</v>
      </c>
    </row>
    <row r="101" spans="10:11" ht="17.25" hidden="1" customHeight="1" x14ac:dyDescent="0.2">
      <c r="J101" s="10">
        <f>IF(Tableau35[[#This Row],[STATUT]]="INCLUS",1,0)</f>
        <v>0</v>
      </c>
      <c r="K101" s="11">
        <f>Tableau35[[#This Row],[QUANTITÉ]]*Tableau35[[#This Row],[PRIX PUBLIC HTVA]]</f>
        <v>0</v>
      </c>
    </row>
    <row r="102" spans="10:11" ht="17.25" hidden="1" customHeight="1" x14ac:dyDescent="0.2">
      <c r="J102" s="10">
        <f>IF(Tableau35[[#This Row],[STATUT]]="INCLUS",1,0)</f>
        <v>0</v>
      </c>
      <c r="K102" s="11">
        <f>Tableau35[[#This Row],[QUANTITÉ]]*Tableau35[[#This Row],[PRIX PUBLIC HTVA]]</f>
        <v>0</v>
      </c>
    </row>
    <row r="103" spans="10:11" ht="17.25" hidden="1" customHeight="1" x14ac:dyDescent="0.2">
      <c r="J103" s="10">
        <f>IF(Tableau35[[#This Row],[STATUT]]="INCLUS",1,0)</f>
        <v>0</v>
      </c>
      <c r="K103" s="11">
        <f>Tableau35[[#This Row],[QUANTITÉ]]*Tableau35[[#This Row],[PRIX PUBLIC HTVA]]</f>
        <v>0</v>
      </c>
    </row>
    <row r="104" spans="10:11" ht="17.25" hidden="1" customHeight="1" x14ac:dyDescent="0.2">
      <c r="J104" s="10">
        <f>IF(Tableau35[[#This Row],[STATUT]]="INCLUS",1,0)</f>
        <v>0</v>
      </c>
      <c r="K104" s="11">
        <f>Tableau35[[#This Row],[QUANTITÉ]]*Tableau35[[#This Row],[PRIX PUBLIC HTVA]]</f>
        <v>0</v>
      </c>
    </row>
    <row r="105" spans="10:11" ht="17.25" hidden="1" customHeight="1" x14ac:dyDescent="0.2">
      <c r="J105" s="10">
        <f>IF(Tableau35[[#This Row],[STATUT]]="INCLUS",1,0)</f>
        <v>0</v>
      </c>
      <c r="K105" s="11">
        <f>Tableau35[[#This Row],[QUANTITÉ]]*Tableau35[[#This Row],[PRIX PUBLIC HTVA]]</f>
        <v>0</v>
      </c>
    </row>
    <row r="106" spans="10:11" ht="17.25" hidden="1" customHeight="1" x14ac:dyDescent="0.2">
      <c r="J106" s="10">
        <f>IF(Tableau35[[#This Row],[STATUT]]="INCLUS",1,0)</f>
        <v>0</v>
      </c>
      <c r="K106" s="11">
        <f>Tableau35[[#This Row],[QUANTITÉ]]*Tableau35[[#This Row],[PRIX PUBLIC HTVA]]</f>
        <v>0</v>
      </c>
    </row>
    <row r="107" spans="10:11" ht="17.25" hidden="1" customHeight="1" x14ac:dyDescent="0.2">
      <c r="J107" s="10">
        <f>IF(Tableau35[[#This Row],[STATUT]]="INCLUS",1,0)</f>
        <v>0</v>
      </c>
      <c r="K107" s="11">
        <f>Tableau35[[#This Row],[QUANTITÉ]]*Tableau35[[#This Row],[PRIX PUBLIC HTVA]]</f>
        <v>0</v>
      </c>
    </row>
    <row r="108" spans="10:11" ht="17.25" hidden="1" customHeight="1" x14ac:dyDescent="0.2">
      <c r="J108" s="10">
        <f>IF(Tableau35[[#This Row],[STATUT]]="INCLUS",1,0)</f>
        <v>0</v>
      </c>
      <c r="K108" s="11">
        <f>Tableau35[[#This Row],[QUANTITÉ]]*Tableau35[[#This Row],[PRIX PUBLIC HTVA]]</f>
        <v>0</v>
      </c>
    </row>
    <row r="109" spans="10:11" ht="17.25" hidden="1" customHeight="1" x14ac:dyDescent="0.2">
      <c r="J109" s="10">
        <f>IF(Tableau35[[#This Row],[STATUT]]="INCLUS",1,0)</f>
        <v>0</v>
      </c>
      <c r="K109" s="11">
        <f>Tableau35[[#This Row],[QUANTITÉ]]*Tableau35[[#This Row],[PRIX PUBLIC HTVA]]</f>
        <v>0</v>
      </c>
    </row>
    <row r="110" spans="10:11" ht="17.25" hidden="1" customHeight="1" x14ac:dyDescent="0.2">
      <c r="J110" s="10">
        <f>IF(Tableau35[[#This Row],[STATUT]]="INCLUS",1,0)</f>
        <v>0</v>
      </c>
      <c r="K110" s="11">
        <f>Tableau35[[#This Row],[QUANTITÉ]]*Tableau35[[#This Row],[PRIX PUBLIC HTVA]]</f>
        <v>0</v>
      </c>
    </row>
    <row r="111" spans="10:11" ht="17.25" hidden="1" customHeight="1" x14ac:dyDescent="0.2">
      <c r="J111" s="10">
        <f>IF(Tableau35[[#This Row],[STATUT]]="INCLUS",1,0)</f>
        <v>0</v>
      </c>
      <c r="K111" s="11">
        <f>Tableau35[[#This Row],[QUANTITÉ]]*Tableau35[[#This Row],[PRIX PUBLIC HTVA]]</f>
        <v>0</v>
      </c>
    </row>
    <row r="112" spans="10:11" ht="17.25" hidden="1" customHeight="1" x14ac:dyDescent="0.2">
      <c r="J112" s="10">
        <f>IF(Tableau35[[#This Row],[STATUT]]="INCLUS",1,0)</f>
        <v>0</v>
      </c>
      <c r="K112" s="11">
        <f>Tableau35[[#This Row],[QUANTITÉ]]*Tableau35[[#This Row],[PRIX PUBLIC HTVA]]</f>
        <v>0</v>
      </c>
    </row>
    <row r="113" spans="10:11" ht="17.25" hidden="1" customHeight="1" x14ac:dyDescent="0.2">
      <c r="J113" s="10">
        <f>IF(Tableau35[[#This Row],[STATUT]]="INCLUS",1,0)</f>
        <v>0</v>
      </c>
      <c r="K113" s="11">
        <f>Tableau35[[#This Row],[QUANTITÉ]]*Tableau35[[#This Row],[PRIX PUBLIC HTVA]]</f>
        <v>0</v>
      </c>
    </row>
    <row r="114" spans="10:11" ht="17.25" hidden="1" customHeight="1" x14ac:dyDescent="0.2">
      <c r="J114" s="10">
        <f>IF(Tableau35[[#This Row],[STATUT]]="INCLUS",1,0)</f>
        <v>0</v>
      </c>
      <c r="K114" s="11">
        <f>Tableau35[[#This Row],[QUANTITÉ]]*Tableau35[[#This Row],[PRIX PUBLIC HTVA]]</f>
        <v>0</v>
      </c>
    </row>
    <row r="115" spans="10:11" ht="17.25" hidden="1" customHeight="1" x14ac:dyDescent="0.2">
      <c r="J115" s="10">
        <f>IF(Tableau35[[#This Row],[STATUT]]="INCLUS",1,0)</f>
        <v>0</v>
      </c>
      <c r="K115" s="11">
        <f>Tableau35[[#This Row],[QUANTITÉ]]*Tableau35[[#This Row],[PRIX PUBLIC HTVA]]</f>
        <v>0</v>
      </c>
    </row>
    <row r="116" spans="10:11" ht="17.25" hidden="1" customHeight="1" x14ac:dyDescent="0.2">
      <c r="J116" s="10">
        <f>IF(Tableau35[[#This Row],[STATUT]]="INCLUS",1,0)</f>
        <v>0</v>
      </c>
      <c r="K116" s="11">
        <f>Tableau35[[#This Row],[QUANTITÉ]]*Tableau35[[#This Row],[PRIX PUBLIC HTVA]]</f>
        <v>0</v>
      </c>
    </row>
    <row r="117" spans="10:11" ht="17.25" hidden="1" customHeight="1" x14ac:dyDescent="0.2">
      <c r="J117" s="10">
        <f>IF(Tableau35[[#This Row],[STATUT]]="INCLUS",1,0)</f>
        <v>0</v>
      </c>
      <c r="K117" s="11">
        <f>Tableau35[[#This Row],[QUANTITÉ]]*Tableau35[[#This Row],[PRIX PUBLIC HTVA]]</f>
        <v>0</v>
      </c>
    </row>
    <row r="118" spans="10:11" ht="17.25" hidden="1" customHeight="1" x14ac:dyDescent="0.2">
      <c r="J118" s="10">
        <f>IF(Tableau35[[#This Row],[STATUT]]="INCLUS",1,0)</f>
        <v>0</v>
      </c>
      <c r="K118" s="11">
        <f>Tableau35[[#This Row],[QUANTITÉ]]*Tableau35[[#This Row],[PRIX PUBLIC HTVA]]</f>
        <v>0</v>
      </c>
    </row>
    <row r="119" spans="10:11" ht="17.25" hidden="1" customHeight="1" x14ac:dyDescent="0.2">
      <c r="J119" s="10">
        <f>IF(Tableau35[[#This Row],[STATUT]]="INCLUS",1,0)</f>
        <v>0</v>
      </c>
      <c r="K119" s="11">
        <f>Tableau35[[#This Row],[QUANTITÉ]]*Tableau35[[#This Row],[PRIX PUBLIC HTVA]]</f>
        <v>0</v>
      </c>
    </row>
    <row r="120" spans="10:11" ht="17.25" hidden="1" customHeight="1" x14ac:dyDescent="0.2">
      <c r="J120" s="10">
        <f>IF(Tableau35[[#This Row],[STATUT]]="INCLUS",1,0)</f>
        <v>0</v>
      </c>
      <c r="K120" s="11">
        <f>Tableau35[[#This Row],[QUANTITÉ]]*Tableau35[[#This Row],[PRIX PUBLIC HTVA]]</f>
        <v>0</v>
      </c>
    </row>
    <row r="121" spans="10:11" ht="17.25" hidden="1" customHeight="1" x14ac:dyDescent="0.2">
      <c r="J121" s="10">
        <f>IF(Tableau35[[#This Row],[STATUT]]="INCLUS",1,0)</f>
        <v>0</v>
      </c>
      <c r="K121" s="11">
        <f>Tableau35[[#This Row],[QUANTITÉ]]*Tableau35[[#This Row],[PRIX PUBLIC HTVA]]</f>
        <v>0</v>
      </c>
    </row>
    <row r="122" spans="10:11" ht="17.25" hidden="1" customHeight="1" x14ac:dyDescent="0.2">
      <c r="J122" s="10">
        <f>IF(Tableau35[[#This Row],[STATUT]]="INCLUS",1,0)</f>
        <v>0</v>
      </c>
      <c r="K122" s="11">
        <f>Tableau35[[#This Row],[QUANTITÉ]]*Tableau35[[#This Row],[PRIX PUBLIC HTVA]]</f>
        <v>0</v>
      </c>
    </row>
    <row r="123" spans="10:11" ht="17.25" hidden="1" customHeight="1" x14ac:dyDescent="0.2">
      <c r="J123" s="10">
        <f>IF(Tableau35[[#This Row],[STATUT]]="INCLUS",1,0)</f>
        <v>0</v>
      </c>
      <c r="K123" s="11">
        <f>Tableau35[[#This Row],[QUANTITÉ]]*Tableau35[[#This Row],[PRIX PUBLIC HTVA]]</f>
        <v>0</v>
      </c>
    </row>
    <row r="124" spans="10:11" ht="17.25" hidden="1" customHeight="1" x14ac:dyDescent="0.2">
      <c r="J124" s="10">
        <f>IF(Tableau35[[#This Row],[STATUT]]="INCLUS",1,0)</f>
        <v>0</v>
      </c>
      <c r="K124" s="11">
        <f>Tableau35[[#This Row],[QUANTITÉ]]*Tableau35[[#This Row],[PRIX PUBLIC HTVA]]</f>
        <v>0</v>
      </c>
    </row>
    <row r="125" spans="10:11" ht="17.25" hidden="1" customHeight="1" x14ac:dyDescent="0.2">
      <c r="J125" s="10">
        <f>IF(Tableau35[[#This Row],[STATUT]]="INCLUS",1,0)</f>
        <v>0</v>
      </c>
      <c r="K125" s="11">
        <f>Tableau35[[#This Row],[QUANTITÉ]]*Tableau35[[#This Row],[PRIX PUBLIC HTVA]]</f>
        <v>0</v>
      </c>
    </row>
    <row r="126" spans="10:11" ht="17.25" hidden="1" customHeight="1" x14ac:dyDescent="0.2">
      <c r="J126" s="10">
        <f>IF(Tableau35[[#This Row],[STATUT]]="INCLUS",1,0)</f>
        <v>0</v>
      </c>
      <c r="K126" s="11">
        <f>Tableau35[[#This Row],[QUANTITÉ]]*Tableau35[[#This Row],[PRIX PUBLIC HTVA]]</f>
        <v>0</v>
      </c>
    </row>
    <row r="127" spans="10:11" ht="17.25" hidden="1" customHeight="1" x14ac:dyDescent="0.2">
      <c r="J127" s="10">
        <f>IF(Tableau35[[#This Row],[STATUT]]="INCLUS",1,0)</f>
        <v>0</v>
      </c>
      <c r="K127" s="11">
        <f>Tableau35[[#This Row],[QUANTITÉ]]*Tableau35[[#This Row],[PRIX PUBLIC HTVA]]</f>
        <v>0</v>
      </c>
    </row>
    <row r="128" spans="10:11" ht="17.25" hidden="1" customHeight="1" x14ac:dyDescent="0.2">
      <c r="J128" s="10">
        <f>IF(Tableau35[[#This Row],[STATUT]]="INCLUS",1,0)</f>
        <v>0</v>
      </c>
      <c r="K128" s="11">
        <f>Tableau35[[#This Row],[QUANTITÉ]]*Tableau35[[#This Row],[PRIX PUBLIC HTVA]]</f>
        <v>0</v>
      </c>
    </row>
    <row r="129" spans="10:11" ht="17.25" hidden="1" customHeight="1" x14ac:dyDescent="0.2">
      <c r="J129" s="10">
        <f>IF(Tableau35[[#This Row],[STATUT]]="INCLUS",1,0)</f>
        <v>0</v>
      </c>
      <c r="K129" s="11">
        <f>Tableau35[[#This Row],[QUANTITÉ]]*Tableau35[[#This Row],[PRIX PUBLIC HTVA]]</f>
        <v>0</v>
      </c>
    </row>
    <row r="130" spans="10:11" ht="17.25" hidden="1" customHeight="1" x14ac:dyDescent="0.2">
      <c r="J130" s="10">
        <f>IF(Tableau35[[#This Row],[STATUT]]="INCLUS",1,0)</f>
        <v>0</v>
      </c>
      <c r="K130" s="11">
        <f>Tableau35[[#This Row],[QUANTITÉ]]*Tableau35[[#This Row],[PRIX PUBLIC HTVA]]</f>
        <v>0</v>
      </c>
    </row>
    <row r="131" spans="10:11" ht="17.25" hidden="1" customHeight="1" x14ac:dyDescent="0.2">
      <c r="J131" s="10">
        <f>IF(Tableau35[[#This Row],[STATUT]]="INCLUS",1,0)</f>
        <v>0</v>
      </c>
      <c r="K131" s="11">
        <f>Tableau35[[#This Row],[QUANTITÉ]]*Tableau35[[#This Row],[PRIX PUBLIC HTVA]]</f>
        <v>0</v>
      </c>
    </row>
    <row r="132" spans="10:11" ht="17.25" hidden="1" customHeight="1" x14ac:dyDescent="0.2">
      <c r="J132" s="10">
        <f>IF(Tableau35[[#This Row],[STATUT]]="INCLUS",1,0)</f>
        <v>0</v>
      </c>
      <c r="K132" s="11">
        <f>Tableau35[[#This Row],[QUANTITÉ]]*Tableau35[[#This Row],[PRIX PUBLIC HTVA]]</f>
        <v>0</v>
      </c>
    </row>
    <row r="133" spans="10:11" ht="17.25" hidden="1" customHeight="1" x14ac:dyDescent="0.2">
      <c r="J133" s="10">
        <f>IF(Tableau35[[#This Row],[STATUT]]="INCLUS",1,0)</f>
        <v>0</v>
      </c>
      <c r="K133" s="11">
        <f>Tableau35[[#This Row],[QUANTITÉ]]*Tableau35[[#This Row],[PRIX PUBLIC HTVA]]</f>
        <v>0</v>
      </c>
    </row>
    <row r="134" spans="10:11" ht="17.25" hidden="1" customHeight="1" x14ac:dyDescent="0.2">
      <c r="J134" s="10">
        <f>IF(Tableau35[[#This Row],[STATUT]]="INCLUS",1,0)</f>
        <v>0</v>
      </c>
      <c r="K134" s="11">
        <f>Tableau35[[#This Row],[QUANTITÉ]]*Tableau35[[#This Row],[PRIX PUBLIC HTVA]]</f>
        <v>0</v>
      </c>
    </row>
    <row r="135" spans="10:11" ht="17.25" hidden="1" customHeight="1" x14ac:dyDescent="0.2">
      <c r="J135" s="10">
        <f>IF(Tableau35[[#This Row],[STATUT]]="INCLUS",1,0)</f>
        <v>0</v>
      </c>
      <c r="K135" s="11">
        <f>Tableau35[[#This Row],[QUANTITÉ]]*Tableau35[[#This Row],[PRIX PUBLIC HTVA]]</f>
        <v>0</v>
      </c>
    </row>
    <row r="136" spans="10:11" ht="17.25" hidden="1" customHeight="1" x14ac:dyDescent="0.2">
      <c r="J136" s="10">
        <f>IF(Tableau35[[#This Row],[STATUT]]="INCLUS",1,0)</f>
        <v>0</v>
      </c>
      <c r="K136" s="11">
        <f>Tableau35[[#This Row],[QUANTITÉ]]*Tableau35[[#This Row],[PRIX PUBLIC HTVA]]</f>
        <v>0</v>
      </c>
    </row>
    <row r="137" spans="10:11" ht="17.25" hidden="1" customHeight="1" x14ac:dyDescent="0.2">
      <c r="J137" s="10">
        <f>IF(Tableau35[[#This Row],[STATUT]]="INCLUS",1,0)</f>
        <v>0</v>
      </c>
      <c r="K137" s="11">
        <f>Tableau35[[#This Row],[QUANTITÉ]]*Tableau35[[#This Row],[PRIX PUBLIC HTVA]]</f>
        <v>0</v>
      </c>
    </row>
    <row r="138" spans="10:11" ht="17.25" hidden="1" customHeight="1" x14ac:dyDescent="0.2">
      <c r="J138" s="10">
        <f>IF(Tableau35[[#This Row],[STATUT]]="INCLUS",1,0)</f>
        <v>0</v>
      </c>
      <c r="K138" s="11">
        <f>Tableau35[[#This Row],[QUANTITÉ]]*Tableau35[[#This Row],[PRIX PUBLIC HTVA]]</f>
        <v>0</v>
      </c>
    </row>
    <row r="139" spans="10:11" ht="17.25" hidden="1" customHeight="1" x14ac:dyDescent="0.2">
      <c r="J139" s="10">
        <f>IF(Tableau35[[#This Row],[STATUT]]="INCLUS",1,0)</f>
        <v>0</v>
      </c>
      <c r="K139" s="11">
        <f>Tableau35[[#This Row],[QUANTITÉ]]*Tableau35[[#This Row],[PRIX PUBLIC HTVA]]</f>
        <v>0</v>
      </c>
    </row>
    <row r="140" spans="10:11" ht="17.25" hidden="1" customHeight="1" x14ac:dyDescent="0.2">
      <c r="J140" s="10">
        <f>IF(Tableau35[[#This Row],[STATUT]]="INCLUS",1,0)</f>
        <v>0</v>
      </c>
      <c r="K140" s="11">
        <f>Tableau35[[#This Row],[QUANTITÉ]]*Tableau35[[#This Row],[PRIX PUBLIC HTVA]]</f>
        <v>0</v>
      </c>
    </row>
    <row r="141" spans="10:11" ht="17.25" hidden="1" customHeight="1" x14ac:dyDescent="0.2">
      <c r="J141" s="10">
        <f>IF(Tableau35[[#This Row],[STATUT]]="INCLUS",1,0)</f>
        <v>0</v>
      </c>
      <c r="K141" s="11">
        <f>Tableau35[[#This Row],[QUANTITÉ]]*Tableau35[[#This Row],[PRIX PUBLIC HTVA]]</f>
        <v>0</v>
      </c>
    </row>
    <row r="142" spans="10:11" ht="17.25" hidden="1" customHeight="1" x14ac:dyDescent="0.2">
      <c r="J142" s="10">
        <f>IF(Tableau35[[#This Row],[STATUT]]="INCLUS",1,0)</f>
        <v>0</v>
      </c>
      <c r="K142" s="11">
        <f>Tableau35[[#This Row],[QUANTITÉ]]*Tableau35[[#This Row],[PRIX PUBLIC HTVA]]</f>
        <v>0</v>
      </c>
    </row>
    <row r="143" spans="10:11" ht="17.25" hidden="1" customHeight="1" x14ac:dyDescent="0.2">
      <c r="J143" s="10">
        <f>IF(Tableau35[[#This Row],[STATUT]]="INCLUS",1,0)</f>
        <v>0</v>
      </c>
      <c r="K143" s="11">
        <f>Tableau35[[#This Row],[QUANTITÉ]]*Tableau35[[#This Row],[PRIX PUBLIC HTVA]]</f>
        <v>0</v>
      </c>
    </row>
    <row r="144" spans="10:11" ht="17.25" hidden="1" customHeight="1" x14ac:dyDescent="0.2">
      <c r="J144" s="10">
        <f>IF(Tableau35[[#This Row],[STATUT]]="INCLUS",1,0)</f>
        <v>0</v>
      </c>
      <c r="K144" s="11">
        <f>Tableau35[[#This Row],[QUANTITÉ]]*Tableau35[[#This Row],[PRIX PUBLIC HTVA]]</f>
        <v>0</v>
      </c>
    </row>
    <row r="145" spans="10:11" ht="17.25" hidden="1" customHeight="1" x14ac:dyDescent="0.2">
      <c r="J145" s="10">
        <f>IF(Tableau35[[#This Row],[STATUT]]="INCLUS",1,0)</f>
        <v>0</v>
      </c>
      <c r="K145" s="11">
        <f>Tableau35[[#This Row],[QUANTITÉ]]*Tableau35[[#This Row],[PRIX PUBLIC HTVA]]</f>
        <v>0</v>
      </c>
    </row>
    <row r="146" spans="10:11" ht="17.25" hidden="1" customHeight="1" x14ac:dyDescent="0.2">
      <c r="J146" s="10">
        <f>IF(Tableau35[[#This Row],[STATUT]]="INCLUS",1,0)</f>
        <v>0</v>
      </c>
      <c r="K146" s="11">
        <f>Tableau35[[#This Row],[QUANTITÉ]]*Tableau35[[#This Row],[PRIX PUBLIC HTVA]]</f>
        <v>0</v>
      </c>
    </row>
    <row r="147" spans="10:11" ht="17.25" hidden="1" customHeight="1" x14ac:dyDescent="0.2">
      <c r="J147" s="10">
        <f>IF(Tableau35[[#This Row],[STATUT]]="INCLUS",1,0)</f>
        <v>0</v>
      </c>
      <c r="K147" s="11">
        <f>Tableau35[[#This Row],[QUANTITÉ]]*Tableau35[[#This Row],[PRIX PUBLIC HTVA]]</f>
        <v>0</v>
      </c>
    </row>
    <row r="148" spans="10:11" ht="17.25" hidden="1" customHeight="1" x14ac:dyDescent="0.2">
      <c r="J148" s="10">
        <f>IF(Tableau35[[#This Row],[STATUT]]="INCLUS",1,0)</f>
        <v>0</v>
      </c>
      <c r="K148" s="11">
        <f>Tableau35[[#This Row],[QUANTITÉ]]*Tableau35[[#This Row],[PRIX PUBLIC HTVA]]</f>
        <v>0</v>
      </c>
    </row>
    <row r="149" spans="10:11" ht="17.25" hidden="1" customHeight="1" x14ac:dyDescent="0.2">
      <c r="J149" s="10">
        <f>IF(Tableau35[[#This Row],[STATUT]]="INCLUS",1,0)</f>
        <v>0</v>
      </c>
      <c r="K149" s="11">
        <f>Tableau35[[#This Row],[QUANTITÉ]]*Tableau35[[#This Row],[PRIX PUBLIC HTVA]]</f>
        <v>0</v>
      </c>
    </row>
    <row r="150" spans="10:11" ht="17.25" hidden="1" customHeight="1" x14ac:dyDescent="0.2">
      <c r="J150" s="10">
        <f>IF(Tableau35[[#This Row],[STATUT]]="INCLUS",1,0)</f>
        <v>0</v>
      </c>
      <c r="K150" s="11">
        <f>Tableau35[[#This Row],[QUANTITÉ]]*Tableau35[[#This Row],[PRIX PUBLIC HTVA]]</f>
        <v>0</v>
      </c>
    </row>
    <row r="151" spans="10:11" ht="17.25" hidden="1" customHeight="1" x14ac:dyDescent="0.2">
      <c r="J151" s="10">
        <f>IF(Tableau35[[#This Row],[STATUT]]="INCLUS",1,0)</f>
        <v>0</v>
      </c>
      <c r="K151" s="11">
        <f>Tableau35[[#This Row],[QUANTITÉ]]*Tableau35[[#This Row],[PRIX PUBLIC HTVA]]</f>
        <v>0</v>
      </c>
    </row>
    <row r="152" spans="10:11" ht="17.25" hidden="1" customHeight="1" x14ac:dyDescent="0.2">
      <c r="J152" s="10">
        <f>IF(Tableau35[[#This Row],[STATUT]]="INCLUS",1,0)</f>
        <v>0</v>
      </c>
      <c r="K152" s="11">
        <f>Tableau35[[#This Row],[QUANTITÉ]]*Tableau35[[#This Row],[PRIX PUBLIC HTVA]]</f>
        <v>0</v>
      </c>
    </row>
    <row r="153" spans="10:11" ht="17.25" hidden="1" customHeight="1" x14ac:dyDescent="0.2">
      <c r="J153" s="10">
        <f>IF(Tableau35[[#This Row],[STATUT]]="INCLUS",1,0)</f>
        <v>0</v>
      </c>
      <c r="K153" s="11">
        <f>Tableau35[[#This Row],[QUANTITÉ]]*Tableau35[[#This Row],[PRIX PUBLIC HTVA]]</f>
        <v>0</v>
      </c>
    </row>
    <row r="154" spans="10:11" ht="17.25" hidden="1" customHeight="1" x14ac:dyDescent="0.2">
      <c r="J154" s="10">
        <f>IF(Tableau35[[#This Row],[STATUT]]="INCLUS",1,0)</f>
        <v>0</v>
      </c>
      <c r="K154" s="11">
        <f>Tableau35[[#This Row],[QUANTITÉ]]*Tableau35[[#This Row],[PRIX PUBLIC HTVA]]</f>
        <v>0</v>
      </c>
    </row>
    <row r="155" spans="10:11" ht="17.25" hidden="1" customHeight="1" x14ac:dyDescent="0.2">
      <c r="J155" s="10">
        <f>IF(Tableau35[[#This Row],[STATUT]]="INCLUS",1,0)</f>
        <v>0</v>
      </c>
      <c r="K155" s="11">
        <f>Tableau35[[#This Row],[QUANTITÉ]]*Tableau35[[#This Row],[PRIX PUBLIC HTVA]]</f>
        <v>0</v>
      </c>
    </row>
    <row r="156" spans="10:11" ht="17.25" hidden="1" customHeight="1" x14ac:dyDescent="0.2">
      <c r="J156" s="10">
        <f>IF(Tableau35[[#This Row],[STATUT]]="INCLUS",1,0)</f>
        <v>0</v>
      </c>
      <c r="K156" s="11">
        <f>Tableau35[[#This Row],[QUANTITÉ]]*Tableau35[[#This Row],[PRIX PUBLIC HTVA]]</f>
        <v>0</v>
      </c>
    </row>
    <row r="157" spans="10:11" ht="17.25" hidden="1" customHeight="1" x14ac:dyDescent="0.2">
      <c r="J157" s="10">
        <f>IF(Tableau35[[#This Row],[STATUT]]="INCLUS",1,0)</f>
        <v>0</v>
      </c>
      <c r="K157" s="11">
        <f>Tableau35[[#This Row],[QUANTITÉ]]*Tableau35[[#This Row],[PRIX PUBLIC HTVA]]</f>
        <v>0</v>
      </c>
    </row>
    <row r="158" spans="10:11" ht="17.25" hidden="1" customHeight="1" x14ac:dyDescent="0.2">
      <c r="J158" s="10">
        <f>IF(Tableau35[[#This Row],[STATUT]]="INCLUS",1,0)</f>
        <v>0</v>
      </c>
      <c r="K158" s="11">
        <f>Tableau35[[#This Row],[QUANTITÉ]]*Tableau35[[#This Row],[PRIX PUBLIC HTVA]]</f>
        <v>0</v>
      </c>
    </row>
    <row r="159" spans="10:11" ht="17.25" hidden="1" customHeight="1" x14ac:dyDescent="0.2">
      <c r="J159" s="10">
        <f>IF(Tableau35[[#This Row],[STATUT]]="INCLUS",1,0)</f>
        <v>0</v>
      </c>
      <c r="K159" s="11">
        <f>Tableau35[[#This Row],[QUANTITÉ]]*Tableau35[[#This Row],[PRIX PUBLIC HTVA]]</f>
        <v>0</v>
      </c>
    </row>
    <row r="160" spans="10:11" ht="17.25" hidden="1" customHeight="1" x14ac:dyDescent="0.2">
      <c r="J160" s="10">
        <f>IF(Tableau35[[#This Row],[STATUT]]="INCLUS",1,0)</f>
        <v>0</v>
      </c>
      <c r="K160" s="11">
        <f>Tableau35[[#This Row],[QUANTITÉ]]*Tableau35[[#This Row],[PRIX PUBLIC HTVA]]</f>
        <v>0</v>
      </c>
    </row>
    <row r="161" spans="10:11" ht="17.25" hidden="1" customHeight="1" x14ac:dyDescent="0.2">
      <c r="J161" s="10">
        <f>IF(Tableau35[[#This Row],[STATUT]]="INCLUS",1,0)</f>
        <v>0</v>
      </c>
      <c r="K161" s="11">
        <f>Tableau35[[#This Row],[QUANTITÉ]]*Tableau35[[#This Row],[PRIX PUBLIC HTVA]]</f>
        <v>0</v>
      </c>
    </row>
    <row r="162" spans="10:11" ht="17.25" hidden="1" customHeight="1" x14ac:dyDescent="0.2">
      <c r="J162" s="10">
        <f>IF(Tableau35[[#This Row],[STATUT]]="INCLUS",1,0)</f>
        <v>0</v>
      </c>
      <c r="K162" s="11">
        <f>Tableau35[[#This Row],[QUANTITÉ]]*Tableau35[[#This Row],[PRIX PUBLIC HTVA]]</f>
        <v>0</v>
      </c>
    </row>
    <row r="163" spans="10:11" ht="17.25" hidden="1" customHeight="1" x14ac:dyDescent="0.2">
      <c r="J163" s="10">
        <f>IF(Tableau35[[#This Row],[STATUT]]="INCLUS",1,0)</f>
        <v>0</v>
      </c>
      <c r="K163" s="11">
        <f>Tableau35[[#This Row],[QUANTITÉ]]*Tableau35[[#This Row],[PRIX PUBLIC HTVA]]</f>
        <v>0</v>
      </c>
    </row>
    <row r="164" spans="10:11" ht="17.25" hidden="1" customHeight="1" x14ac:dyDescent="0.2">
      <c r="J164" s="10">
        <f>IF(Tableau35[[#This Row],[STATUT]]="INCLUS",1,0)</f>
        <v>0</v>
      </c>
      <c r="K164" s="11">
        <f>Tableau35[[#This Row],[QUANTITÉ]]*Tableau35[[#This Row],[PRIX PUBLIC HTVA]]</f>
        <v>0</v>
      </c>
    </row>
    <row r="165" spans="10:11" ht="17.25" hidden="1" customHeight="1" x14ac:dyDescent="0.2">
      <c r="J165" s="10">
        <f>IF(Tableau35[[#This Row],[STATUT]]="INCLUS",1,0)</f>
        <v>0</v>
      </c>
      <c r="K165" s="11">
        <f>Tableau35[[#This Row],[QUANTITÉ]]*Tableau35[[#This Row],[PRIX PUBLIC HTVA]]</f>
        <v>0</v>
      </c>
    </row>
    <row r="166" spans="10:11" ht="17.25" hidden="1" customHeight="1" x14ac:dyDescent="0.2">
      <c r="J166" s="10">
        <f>IF(Tableau35[[#This Row],[STATUT]]="INCLUS",1,0)</f>
        <v>0</v>
      </c>
      <c r="K166" s="11">
        <f>Tableau35[[#This Row],[QUANTITÉ]]*Tableau35[[#This Row],[PRIX PUBLIC HTVA]]</f>
        <v>0</v>
      </c>
    </row>
    <row r="167" spans="10:11" ht="17.25" hidden="1" customHeight="1" x14ac:dyDescent="0.2">
      <c r="J167" s="10">
        <f>IF(Tableau35[[#This Row],[STATUT]]="INCLUS",1,0)</f>
        <v>0</v>
      </c>
      <c r="K167" s="11">
        <f>Tableau35[[#This Row],[QUANTITÉ]]*Tableau35[[#This Row],[PRIX PUBLIC HTVA]]</f>
        <v>0</v>
      </c>
    </row>
    <row r="168" spans="10:11" ht="17.25" hidden="1" customHeight="1" x14ac:dyDescent="0.2">
      <c r="J168" s="10">
        <f>IF(Tableau35[[#This Row],[STATUT]]="INCLUS",1,0)</f>
        <v>0</v>
      </c>
      <c r="K168" s="11">
        <f>Tableau35[[#This Row],[QUANTITÉ]]*Tableau35[[#This Row],[PRIX PUBLIC HTVA]]</f>
        <v>0</v>
      </c>
    </row>
    <row r="169" spans="10:11" ht="17.25" hidden="1" customHeight="1" x14ac:dyDescent="0.2">
      <c r="J169" s="10">
        <f>IF(Tableau35[[#This Row],[STATUT]]="INCLUS",1,0)</f>
        <v>0</v>
      </c>
      <c r="K169" s="11">
        <f>Tableau35[[#This Row],[QUANTITÉ]]*Tableau35[[#This Row],[PRIX PUBLIC HTVA]]</f>
        <v>0</v>
      </c>
    </row>
    <row r="170" spans="10:11" ht="17.25" hidden="1" customHeight="1" x14ac:dyDescent="0.2">
      <c r="J170" s="10">
        <f>IF(Tableau35[[#This Row],[STATUT]]="INCLUS",1,0)</f>
        <v>0</v>
      </c>
      <c r="K170" s="11">
        <f>Tableau35[[#This Row],[QUANTITÉ]]*Tableau35[[#This Row],[PRIX PUBLIC HTVA]]</f>
        <v>0</v>
      </c>
    </row>
    <row r="171" spans="10:11" ht="17.25" hidden="1" customHeight="1" x14ac:dyDescent="0.2">
      <c r="J171" s="10">
        <f>IF(Tableau35[[#This Row],[STATUT]]="INCLUS",1,0)</f>
        <v>0</v>
      </c>
      <c r="K171" s="11">
        <f>Tableau35[[#This Row],[QUANTITÉ]]*Tableau35[[#This Row],[PRIX PUBLIC HTVA]]</f>
        <v>0</v>
      </c>
    </row>
    <row r="172" spans="10:11" ht="17.25" hidden="1" customHeight="1" x14ac:dyDescent="0.2">
      <c r="J172" s="10">
        <f>IF(Tableau35[[#This Row],[STATUT]]="INCLUS",1,0)</f>
        <v>0</v>
      </c>
      <c r="K172" s="11">
        <f>Tableau35[[#This Row],[QUANTITÉ]]*Tableau35[[#This Row],[PRIX PUBLIC HTVA]]</f>
        <v>0</v>
      </c>
    </row>
    <row r="173" spans="10:11" ht="17.25" hidden="1" customHeight="1" x14ac:dyDescent="0.2">
      <c r="J173" s="10">
        <f>IF(Tableau35[[#This Row],[STATUT]]="INCLUS",1,0)</f>
        <v>0</v>
      </c>
      <c r="K173" s="11">
        <f>Tableau35[[#This Row],[QUANTITÉ]]*Tableau35[[#This Row],[PRIX PUBLIC HTVA]]</f>
        <v>0</v>
      </c>
    </row>
    <row r="174" spans="10:11" ht="17.25" hidden="1" customHeight="1" x14ac:dyDescent="0.2">
      <c r="J174" s="10">
        <f>IF(Tableau35[[#This Row],[STATUT]]="INCLUS",1,0)</f>
        <v>0</v>
      </c>
      <c r="K174" s="11">
        <f>Tableau35[[#This Row],[QUANTITÉ]]*Tableau35[[#This Row],[PRIX PUBLIC HTVA]]</f>
        <v>0</v>
      </c>
    </row>
    <row r="175" spans="10:11" ht="17.25" hidden="1" customHeight="1" x14ac:dyDescent="0.2">
      <c r="J175" s="10">
        <f>IF(Tableau35[[#This Row],[STATUT]]="INCLUS",1,0)</f>
        <v>0</v>
      </c>
      <c r="K175" s="11">
        <f>Tableau35[[#This Row],[QUANTITÉ]]*Tableau35[[#This Row],[PRIX PUBLIC HTVA]]</f>
        <v>0</v>
      </c>
    </row>
    <row r="176" spans="10:11" ht="17.25" hidden="1" customHeight="1" x14ac:dyDescent="0.2">
      <c r="J176" s="10">
        <f>IF(Tableau35[[#This Row],[STATUT]]="INCLUS",1,0)</f>
        <v>0</v>
      </c>
      <c r="K176" s="11">
        <f>Tableau35[[#This Row],[QUANTITÉ]]*Tableau35[[#This Row],[PRIX PUBLIC HTVA]]</f>
        <v>0</v>
      </c>
    </row>
    <row r="177" spans="10:11" ht="17.25" hidden="1" customHeight="1" x14ac:dyDescent="0.2">
      <c r="J177" s="10">
        <f>IF(Tableau35[[#This Row],[STATUT]]="INCLUS",1,0)</f>
        <v>0</v>
      </c>
      <c r="K177" s="11">
        <f>Tableau35[[#This Row],[QUANTITÉ]]*Tableau35[[#This Row],[PRIX PUBLIC HTVA]]</f>
        <v>0</v>
      </c>
    </row>
    <row r="178" spans="10:11" ht="17.25" hidden="1" customHeight="1" x14ac:dyDescent="0.2">
      <c r="J178" s="10">
        <f>IF(Tableau35[[#This Row],[STATUT]]="INCLUS",1,0)</f>
        <v>0</v>
      </c>
      <c r="K178" s="11">
        <f>Tableau35[[#This Row],[QUANTITÉ]]*Tableau35[[#This Row],[PRIX PUBLIC HTVA]]</f>
        <v>0</v>
      </c>
    </row>
    <row r="179" spans="10:11" ht="17.25" hidden="1" customHeight="1" x14ac:dyDescent="0.2">
      <c r="J179" s="10">
        <f>IF(Tableau35[[#This Row],[STATUT]]="INCLUS",1,0)</f>
        <v>0</v>
      </c>
      <c r="K179" s="11">
        <f>Tableau35[[#This Row],[QUANTITÉ]]*Tableau35[[#This Row],[PRIX PUBLIC HTVA]]</f>
        <v>0</v>
      </c>
    </row>
    <row r="180" spans="10:11" ht="17.25" hidden="1" customHeight="1" x14ac:dyDescent="0.2">
      <c r="J180" s="10">
        <f>IF(Tableau35[[#This Row],[STATUT]]="INCLUS",1,0)</f>
        <v>0</v>
      </c>
      <c r="K180" s="11">
        <f>Tableau35[[#This Row],[QUANTITÉ]]*Tableau35[[#This Row],[PRIX PUBLIC HTVA]]</f>
        <v>0</v>
      </c>
    </row>
    <row r="181" spans="10:11" ht="17.25" hidden="1" customHeight="1" x14ac:dyDescent="0.2">
      <c r="J181" s="10">
        <f>IF(Tableau35[[#This Row],[STATUT]]="INCLUS",1,0)</f>
        <v>0</v>
      </c>
      <c r="K181" s="11">
        <f>Tableau35[[#This Row],[QUANTITÉ]]*Tableau35[[#This Row],[PRIX PUBLIC HTVA]]</f>
        <v>0</v>
      </c>
    </row>
    <row r="182" spans="10:11" ht="17.25" hidden="1" customHeight="1" x14ac:dyDescent="0.2">
      <c r="J182" s="10">
        <f>IF(Tableau35[[#This Row],[STATUT]]="INCLUS",1,0)</f>
        <v>0</v>
      </c>
      <c r="K182" s="11">
        <f>Tableau35[[#This Row],[QUANTITÉ]]*Tableau35[[#This Row],[PRIX PUBLIC HTVA]]</f>
        <v>0</v>
      </c>
    </row>
    <row r="183" spans="10:11" ht="17.25" hidden="1" customHeight="1" x14ac:dyDescent="0.2">
      <c r="J183" s="10">
        <f>IF(Tableau35[[#This Row],[STATUT]]="INCLUS",1,0)</f>
        <v>0</v>
      </c>
      <c r="K183" s="11">
        <f>Tableau35[[#This Row],[QUANTITÉ]]*Tableau35[[#This Row],[PRIX PUBLIC HTVA]]</f>
        <v>0</v>
      </c>
    </row>
    <row r="184" spans="10:11" ht="17.25" hidden="1" customHeight="1" x14ac:dyDescent="0.2">
      <c r="J184" s="10">
        <f>IF(Tableau35[[#This Row],[STATUT]]="INCLUS",1,0)</f>
        <v>0</v>
      </c>
      <c r="K184" s="11">
        <f>Tableau35[[#This Row],[QUANTITÉ]]*Tableau35[[#This Row],[PRIX PUBLIC HTVA]]</f>
        <v>0</v>
      </c>
    </row>
    <row r="185" spans="10:11" ht="17.25" hidden="1" customHeight="1" x14ac:dyDescent="0.2">
      <c r="J185" s="10">
        <f>IF(Tableau35[[#This Row],[STATUT]]="INCLUS",1,0)</f>
        <v>0</v>
      </c>
      <c r="K185" s="11">
        <f>Tableau35[[#This Row],[QUANTITÉ]]*Tableau35[[#This Row],[PRIX PUBLIC HTVA]]</f>
        <v>0</v>
      </c>
    </row>
    <row r="186" spans="10:11" ht="17.25" hidden="1" customHeight="1" x14ac:dyDescent="0.2">
      <c r="J186" s="10">
        <f>IF(Tableau35[[#This Row],[STATUT]]="INCLUS",1,0)</f>
        <v>0</v>
      </c>
      <c r="K186" s="11">
        <f>Tableau35[[#This Row],[QUANTITÉ]]*Tableau35[[#This Row],[PRIX PUBLIC HTVA]]</f>
        <v>0</v>
      </c>
    </row>
    <row r="187" spans="10:11" ht="17.25" hidden="1" customHeight="1" x14ac:dyDescent="0.2">
      <c r="J187" s="10">
        <f>IF(Tableau35[[#This Row],[STATUT]]="INCLUS",1,0)</f>
        <v>0</v>
      </c>
      <c r="K187" s="11">
        <f>Tableau35[[#This Row],[QUANTITÉ]]*Tableau35[[#This Row],[PRIX PUBLIC HTVA]]</f>
        <v>0</v>
      </c>
    </row>
    <row r="188" spans="10:11" ht="17.25" hidden="1" customHeight="1" x14ac:dyDescent="0.2">
      <c r="J188" s="10">
        <f>IF(Tableau35[[#This Row],[STATUT]]="INCLUS",1,0)</f>
        <v>0</v>
      </c>
      <c r="K188" s="11">
        <f>Tableau35[[#This Row],[QUANTITÉ]]*Tableau35[[#This Row],[PRIX PUBLIC HTVA]]</f>
        <v>0</v>
      </c>
    </row>
    <row r="189" spans="10:11" ht="17.25" hidden="1" customHeight="1" x14ac:dyDescent="0.2">
      <c r="J189" s="10">
        <f>IF(Tableau35[[#This Row],[STATUT]]="INCLUS",1,0)</f>
        <v>0</v>
      </c>
      <c r="K189" s="11">
        <f>Tableau35[[#This Row],[QUANTITÉ]]*Tableau35[[#This Row],[PRIX PUBLIC HTVA]]</f>
        <v>0</v>
      </c>
    </row>
    <row r="190" spans="10:11" ht="17.25" hidden="1" customHeight="1" x14ac:dyDescent="0.2">
      <c r="J190" s="10">
        <f>IF(Tableau35[[#This Row],[STATUT]]="INCLUS",1,0)</f>
        <v>0</v>
      </c>
      <c r="K190" s="11">
        <f>Tableau35[[#This Row],[QUANTITÉ]]*Tableau35[[#This Row],[PRIX PUBLIC HTVA]]</f>
        <v>0</v>
      </c>
    </row>
    <row r="191" spans="10:11" ht="17.25" hidden="1" customHeight="1" x14ac:dyDescent="0.2">
      <c r="J191" s="10">
        <f>IF(Tableau35[[#This Row],[STATUT]]="INCLUS",1,0)</f>
        <v>0</v>
      </c>
      <c r="K191" s="11">
        <f>Tableau35[[#This Row],[QUANTITÉ]]*Tableau35[[#This Row],[PRIX PUBLIC HTVA]]</f>
        <v>0</v>
      </c>
    </row>
    <row r="192" spans="10:11" ht="17.25" hidden="1" customHeight="1" x14ac:dyDescent="0.2">
      <c r="J192" s="10">
        <f>IF(Tableau35[[#This Row],[STATUT]]="INCLUS",1,0)</f>
        <v>0</v>
      </c>
      <c r="K192" s="11">
        <f>Tableau35[[#This Row],[QUANTITÉ]]*Tableau35[[#This Row],[PRIX PUBLIC HTVA]]</f>
        <v>0</v>
      </c>
    </row>
    <row r="193" spans="10:11" ht="17.25" hidden="1" customHeight="1" x14ac:dyDescent="0.2">
      <c r="J193" s="10">
        <f>IF(Tableau35[[#This Row],[STATUT]]="INCLUS",1,0)</f>
        <v>0</v>
      </c>
      <c r="K193" s="11">
        <f>Tableau35[[#This Row],[QUANTITÉ]]*Tableau35[[#This Row],[PRIX PUBLIC HTVA]]</f>
        <v>0</v>
      </c>
    </row>
    <row r="194" spans="10:11" ht="17.25" hidden="1" customHeight="1" x14ac:dyDescent="0.2">
      <c r="J194" s="10">
        <f>IF(Tableau35[[#This Row],[STATUT]]="INCLUS",1,0)</f>
        <v>0</v>
      </c>
      <c r="K194" s="11">
        <f>Tableau35[[#This Row],[QUANTITÉ]]*Tableau35[[#This Row],[PRIX PUBLIC HTVA]]</f>
        <v>0</v>
      </c>
    </row>
    <row r="195" spans="10:11" ht="17.25" hidden="1" customHeight="1" x14ac:dyDescent="0.2">
      <c r="J195" s="10">
        <f>IF(Tableau35[[#This Row],[STATUT]]="INCLUS",1,0)</f>
        <v>0</v>
      </c>
      <c r="K195" s="11">
        <f>Tableau35[[#This Row],[QUANTITÉ]]*Tableau35[[#This Row],[PRIX PUBLIC HTVA]]</f>
        <v>0</v>
      </c>
    </row>
    <row r="196" spans="10:11" ht="17.25" hidden="1" customHeight="1" x14ac:dyDescent="0.2">
      <c r="J196" s="10">
        <f>IF(Tableau35[[#This Row],[STATUT]]="INCLUS",1,0)</f>
        <v>0</v>
      </c>
      <c r="K196" s="11">
        <f>Tableau35[[#This Row],[QUANTITÉ]]*Tableau35[[#This Row],[PRIX PUBLIC HTVA]]</f>
        <v>0</v>
      </c>
    </row>
    <row r="197" spans="10:11" ht="17.25" hidden="1" customHeight="1" x14ac:dyDescent="0.2">
      <c r="J197" s="10">
        <f>IF(Tableau35[[#This Row],[STATUT]]="INCLUS",1,0)</f>
        <v>0</v>
      </c>
      <c r="K197" s="11">
        <f>Tableau35[[#This Row],[QUANTITÉ]]*Tableau35[[#This Row],[PRIX PUBLIC HTVA]]</f>
        <v>0</v>
      </c>
    </row>
    <row r="198" spans="10:11" ht="17.25" hidden="1" customHeight="1" x14ac:dyDescent="0.2">
      <c r="J198" s="10">
        <f>IF(Tableau35[[#This Row],[STATUT]]="INCLUS",1,0)</f>
        <v>0</v>
      </c>
      <c r="K198" s="11">
        <f>Tableau35[[#This Row],[QUANTITÉ]]*Tableau35[[#This Row],[PRIX PUBLIC HTVA]]</f>
        <v>0</v>
      </c>
    </row>
    <row r="199" spans="10:11" ht="17.25" hidden="1" customHeight="1" x14ac:dyDescent="0.2">
      <c r="J199" s="10">
        <f>IF(Tableau35[[#This Row],[STATUT]]="INCLUS",1,0)</f>
        <v>0</v>
      </c>
      <c r="K199" s="11">
        <f>Tableau35[[#This Row],[QUANTITÉ]]*Tableau35[[#This Row],[PRIX PUBLIC HTVA]]</f>
        <v>0</v>
      </c>
    </row>
    <row r="200" spans="10:11" ht="17.25" hidden="1" customHeight="1" x14ac:dyDescent="0.2">
      <c r="J200" s="10">
        <f>IF(Tableau35[[#This Row],[STATUT]]="INCLUS",1,0)</f>
        <v>0</v>
      </c>
      <c r="K200" s="11">
        <f>Tableau35[[#This Row],[QUANTITÉ]]*Tableau35[[#This Row],[PRIX PUBLIC HTVA]]</f>
        <v>0</v>
      </c>
    </row>
    <row r="201" spans="10:11" ht="17.25" hidden="1" customHeight="1" x14ac:dyDescent="0.2">
      <c r="J201" s="10">
        <f>IF(Tableau35[[#This Row],[STATUT]]="INCLUS",1,0)</f>
        <v>0</v>
      </c>
      <c r="K201" s="11">
        <f>Tableau35[[#This Row],[QUANTITÉ]]*Tableau35[[#This Row],[PRIX PUBLIC HTVA]]</f>
        <v>0</v>
      </c>
    </row>
    <row r="202" spans="10:11" ht="17.25" hidden="1" customHeight="1" x14ac:dyDescent="0.2">
      <c r="J202" s="10">
        <f>IF(Tableau35[[#This Row],[STATUT]]="INCLUS",1,0)</f>
        <v>0</v>
      </c>
      <c r="K202" s="11">
        <f>Tableau35[[#This Row],[QUANTITÉ]]*Tableau35[[#This Row],[PRIX PUBLIC HTVA]]</f>
        <v>0</v>
      </c>
    </row>
    <row r="203" spans="10:11" ht="17.25" hidden="1" customHeight="1" x14ac:dyDescent="0.2">
      <c r="J203" s="10">
        <f>IF(Tableau35[[#This Row],[STATUT]]="INCLUS",1,0)</f>
        <v>0</v>
      </c>
      <c r="K203" s="11">
        <f>Tableau35[[#This Row],[QUANTITÉ]]*Tableau35[[#This Row],[PRIX PUBLIC HTVA]]</f>
        <v>0</v>
      </c>
    </row>
    <row r="204" spans="10:11" ht="17.25" hidden="1" customHeight="1" x14ac:dyDescent="0.2">
      <c r="J204" s="10">
        <f>IF(Tableau35[[#This Row],[STATUT]]="INCLUS",1,0)</f>
        <v>0</v>
      </c>
      <c r="K204" s="11">
        <f>Tableau35[[#This Row],[QUANTITÉ]]*Tableau35[[#This Row],[PRIX PUBLIC HTVA]]</f>
        <v>0</v>
      </c>
    </row>
    <row r="205" spans="10:11" ht="17.25" hidden="1" customHeight="1" x14ac:dyDescent="0.2">
      <c r="J205" s="10">
        <f>IF(Tableau35[[#This Row],[STATUT]]="INCLUS",1,0)</f>
        <v>0</v>
      </c>
      <c r="K205" s="11">
        <f>Tableau35[[#This Row],[QUANTITÉ]]*Tableau35[[#This Row],[PRIX PUBLIC HTVA]]</f>
        <v>0</v>
      </c>
    </row>
    <row r="206" spans="10:11" ht="17.25" hidden="1" customHeight="1" x14ac:dyDescent="0.2">
      <c r="J206" s="10">
        <f>IF(Tableau35[[#This Row],[STATUT]]="INCLUS",1,0)</f>
        <v>0</v>
      </c>
      <c r="K206" s="11">
        <f>Tableau35[[#This Row],[QUANTITÉ]]*Tableau35[[#This Row],[PRIX PUBLIC HTVA]]</f>
        <v>0</v>
      </c>
    </row>
    <row r="207" spans="10:11" ht="17.25" hidden="1" customHeight="1" x14ac:dyDescent="0.2">
      <c r="J207" s="10">
        <f>IF(Tableau35[[#This Row],[STATUT]]="INCLUS",1,0)</f>
        <v>0</v>
      </c>
      <c r="K207" s="11">
        <f>Tableau35[[#This Row],[QUANTITÉ]]*Tableau35[[#This Row],[PRIX PUBLIC HTVA]]</f>
        <v>0</v>
      </c>
    </row>
    <row r="208" spans="10:11" ht="17.25" hidden="1" customHeight="1" x14ac:dyDescent="0.2">
      <c r="J208" s="10">
        <f>IF(Tableau35[[#This Row],[STATUT]]="INCLUS",1,0)</f>
        <v>0</v>
      </c>
      <c r="K208" s="11">
        <f>Tableau35[[#This Row],[QUANTITÉ]]*Tableau35[[#This Row],[PRIX PUBLIC HTVA]]</f>
        <v>0</v>
      </c>
    </row>
    <row r="209" spans="10:11" ht="17.25" hidden="1" customHeight="1" x14ac:dyDescent="0.2">
      <c r="J209" s="10">
        <f>IF(Tableau35[[#This Row],[STATUT]]="INCLUS",1,0)</f>
        <v>0</v>
      </c>
      <c r="K209" s="11">
        <f>Tableau35[[#This Row],[QUANTITÉ]]*Tableau35[[#This Row],[PRIX PUBLIC HTVA]]</f>
        <v>0</v>
      </c>
    </row>
    <row r="210" spans="10:11" ht="17.25" hidden="1" customHeight="1" x14ac:dyDescent="0.2">
      <c r="J210" s="10">
        <f>IF(Tableau35[[#This Row],[STATUT]]="INCLUS",1,0)</f>
        <v>0</v>
      </c>
      <c r="K210" s="11">
        <f>Tableau35[[#This Row],[QUANTITÉ]]*Tableau35[[#This Row],[PRIX PUBLIC HTVA]]</f>
        <v>0</v>
      </c>
    </row>
    <row r="211" spans="10:11" ht="17.25" hidden="1" customHeight="1" x14ac:dyDescent="0.2">
      <c r="J211" s="10">
        <f>IF(Tableau35[[#This Row],[STATUT]]="INCLUS",1,0)</f>
        <v>0</v>
      </c>
      <c r="K211" s="11">
        <f>Tableau35[[#This Row],[QUANTITÉ]]*Tableau35[[#This Row],[PRIX PUBLIC HTVA]]</f>
        <v>0</v>
      </c>
    </row>
    <row r="212" spans="10:11" ht="17.25" hidden="1" customHeight="1" x14ac:dyDescent="0.2">
      <c r="J212" s="10">
        <f>IF(Tableau35[[#This Row],[STATUT]]="INCLUS",1,0)</f>
        <v>0</v>
      </c>
      <c r="K212" s="11">
        <f>Tableau35[[#This Row],[QUANTITÉ]]*Tableau35[[#This Row],[PRIX PUBLIC HTVA]]</f>
        <v>0</v>
      </c>
    </row>
    <row r="213" spans="10:11" ht="17.25" hidden="1" customHeight="1" x14ac:dyDescent="0.2">
      <c r="J213" s="10">
        <f>IF(Tableau35[[#This Row],[STATUT]]="INCLUS",1,0)</f>
        <v>0</v>
      </c>
      <c r="K213" s="11">
        <f>Tableau35[[#This Row],[QUANTITÉ]]*Tableau35[[#This Row],[PRIX PUBLIC HTVA]]</f>
        <v>0</v>
      </c>
    </row>
    <row r="214" spans="10:11" ht="17.25" hidden="1" customHeight="1" x14ac:dyDescent="0.2">
      <c r="J214" s="10">
        <f>IF(Tableau35[[#This Row],[STATUT]]="INCLUS",1,0)</f>
        <v>0</v>
      </c>
      <c r="K214" s="11">
        <f>Tableau35[[#This Row],[QUANTITÉ]]*Tableau35[[#This Row],[PRIX PUBLIC HTVA]]</f>
        <v>0</v>
      </c>
    </row>
    <row r="215" spans="10:11" ht="17.25" hidden="1" customHeight="1" x14ac:dyDescent="0.2">
      <c r="J215" s="10">
        <f>IF(Tableau35[[#This Row],[STATUT]]="INCLUS",1,0)</f>
        <v>0</v>
      </c>
      <c r="K215" s="11">
        <f>Tableau35[[#This Row],[QUANTITÉ]]*Tableau35[[#This Row],[PRIX PUBLIC HTVA]]</f>
        <v>0</v>
      </c>
    </row>
    <row r="216" spans="10:11" ht="17.25" hidden="1" customHeight="1" x14ac:dyDescent="0.2">
      <c r="J216" s="10">
        <f>IF(Tableau35[[#This Row],[STATUT]]="INCLUS",1,0)</f>
        <v>0</v>
      </c>
      <c r="K216" s="11">
        <f>Tableau35[[#This Row],[QUANTITÉ]]*Tableau35[[#This Row],[PRIX PUBLIC HTVA]]</f>
        <v>0</v>
      </c>
    </row>
    <row r="217" spans="10:11" ht="17.25" hidden="1" customHeight="1" x14ac:dyDescent="0.2">
      <c r="J217" s="10">
        <f>IF(Tableau35[[#This Row],[STATUT]]="INCLUS",1,0)</f>
        <v>0</v>
      </c>
      <c r="K217" s="11">
        <f>Tableau35[[#This Row],[QUANTITÉ]]*Tableau35[[#This Row],[PRIX PUBLIC HTVA]]</f>
        <v>0</v>
      </c>
    </row>
    <row r="218" spans="10:11" ht="17.25" hidden="1" customHeight="1" x14ac:dyDescent="0.2">
      <c r="J218" s="10">
        <f>IF(Tableau35[[#This Row],[STATUT]]="INCLUS",1,0)</f>
        <v>0</v>
      </c>
      <c r="K218" s="11">
        <f>Tableau35[[#This Row],[QUANTITÉ]]*Tableau35[[#This Row],[PRIX PUBLIC HTVA]]</f>
        <v>0</v>
      </c>
    </row>
    <row r="219" spans="10:11" ht="17.25" hidden="1" customHeight="1" x14ac:dyDescent="0.2">
      <c r="J219" s="10">
        <f>IF(Tableau35[[#This Row],[STATUT]]="INCLUS",1,0)</f>
        <v>0</v>
      </c>
      <c r="K219" s="11">
        <f>Tableau35[[#This Row],[QUANTITÉ]]*Tableau35[[#This Row],[PRIX PUBLIC HTVA]]</f>
        <v>0</v>
      </c>
    </row>
    <row r="220" spans="10:11" ht="17.25" hidden="1" customHeight="1" x14ac:dyDescent="0.2">
      <c r="J220" s="10">
        <f>IF(Tableau35[[#This Row],[STATUT]]="INCLUS",1,0)</f>
        <v>0</v>
      </c>
      <c r="K220" s="11">
        <f>Tableau35[[#This Row],[QUANTITÉ]]*Tableau35[[#This Row],[PRIX PUBLIC HTVA]]</f>
        <v>0</v>
      </c>
    </row>
    <row r="221" spans="10:11" ht="17.25" hidden="1" customHeight="1" x14ac:dyDescent="0.2">
      <c r="J221" s="10">
        <f>IF(Tableau35[[#This Row],[STATUT]]="INCLUS",1,0)</f>
        <v>0</v>
      </c>
      <c r="K221" s="11">
        <f>Tableau35[[#This Row],[QUANTITÉ]]*Tableau35[[#This Row],[PRIX PUBLIC HTVA]]</f>
        <v>0</v>
      </c>
    </row>
    <row r="222" spans="10:11" ht="17.25" hidden="1" customHeight="1" x14ac:dyDescent="0.2">
      <c r="J222" s="10">
        <f>IF(Tableau35[[#This Row],[STATUT]]="INCLUS",1,0)</f>
        <v>0</v>
      </c>
      <c r="K222" s="11">
        <f>Tableau35[[#This Row],[QUANTITÉ]]*Tableau35[[#This Row],[PRIX PUBLIC HTVA]]</f>
        <v>0</v>
      </c>
    </row>
    <row r="223" spans="10:11" ht="17.25" hidden="1" customHeight="1" x14ac:dyDescent="0.2">
      <c r="J223" s="10">
        <f>IF(Tableau35[[#This Row],[STATUT]]="INCLUS",1,0)</f>
        <v>0</v>
      </c>
      <c r="K223" s="11">
        <f>Tableau35[[#This Row],[QUANTITÉ]]*Tableau35[[#This Row],[PRIX PUBLIC HTVA]]</f>
        <v>0</v>
      </c>
    </row>
    <row r="224" spans="10:11" ht="17.25" hidden="1" customHeight="1" x14ac:dyDescent="0.2">
      <c r="J224" s="10">
        <f>IF(Tableau35[[#This Row],[STATUT]]="INCLUS",1,0)</f>
        <v>0</v>
      </c>
      <c r="K224" s="11">
        <f>Tableau35[[#This Row],[QUANTITÉ]]*Tableau35[[#This Row],[PRIX PUBLIC HTVA]]</f>
        <v>0</v>
      </c>
    </row>
    <row r="225" spans="10:11" ht="17.25" hidden="1" customHeight="1" x14ac:dyDescent="0.2">
      <c r="J225" s="10">
        <f>IF(Tableau35[[#This Row],[STATUT]]="INCLUS",1,0)</f>
        <v>0</v>
      </c>
      <c r="K225" s="11">
        <f>Tableau35[[#This Row],[QUANTITÉ]]*Tableau35[[#This Row],[PRIX PUBLIC HTVA]]</f>
        <v>0</v>
      </c>
    </row>
    <row r="226" spans="10:11" ht="17.25" hidden="1" customHeight="1" x14ac:dyDescent="0.2">
      <c r="J226" s="10">
        <f>IF(Tableau35[[#This Row],[STATUT]]="INCLUS",1,0)</f>
        <v>0</v>
      </c>
      <c r="K226" s="11">
        <f>Tableau35[[#This Row],[QUANTITÉ]]*Tableau35[[#This Row],[PRIX PUBLIC HTVA]]</f>
        <v>0</v>
      </c>
    </row>
    <row r="227" spans="10:11" ht="17.25" hidden="1" customHeight="1" x14ac:dyDescent="0.2">
      <c r="J227" s="10">
        <f>IF(Tableau35[[#This Row],[STATUT]]="INCLUS",1,0)</f>
        <v>0</v>
      </c>
      <c r="K227" s="11">
        <f>Tableau35[[#This Row],[QUANTITÉ]]*Tableau35[[#This Row],[PRIX PUBLIC HTVA]]</f>
        <v>0</v>
      </c>
    </row>
    <row r="228" spans="10:11" ht="17.25" hidden="1" customHeight="1" x14ac:dyDescent="0.2">
      <c r="J228" s="10">
        <f>IF(Tableau35[[#This Row],[STATUT]]="INCLUS",1,0)</f>
        <v>0</v>
      </c>
      <c r="K228" s="11">
        <f>Tableau35[[#This Row],[QUANTITÉ]]*Tableau35[[#This Row],[PRIX PUBLIC HTVA]]</f>
        <v>0</v>
      </c>
    </row>
    <row r="229" spans="10:11" ht="17.25" hidden="1" customHeight="1" x14ac:dyDescent="0.2">
      <c r="J229" s="10">
        <f>IF(Tableau35[[#This Row],[STATUT]]="INCLUS",1,0)</f>
        <v>0</v>
      </c>
      <c r="K229" s="11">
        <f>Tableau35[[#This Row],[QUANTITÉ]]*Tableau35[[#This Row],[PRIX PUBLIC HTVA]]</f>
        <v>0</v>
      </c>
    </row>
    <row r="230" spans="10:11" ht="17.25" hidden="1" customHeight="1" x14ac:dyDescent="0.2">
      <c r="J230" s="10">
        <f>IF(Tableau35[[#This Row],[STATUT]]="INCLUS",1,0)</f>
        <v>0</v>
      </c>
      <c r="K230" s="11">
        <f>Tableau35[[#This Row],[QUANTITÉ]]*Tableau35[[#This Row],[PRIX PUBLIC HTVA]]</f>
        <v>0</v>
      </c>
    </row>
    <row r="231" spans="10:11" ht="17.25" hidden="1" customHeight="1" x14ac:dyDescent="0.2">
      <c r="J231" s="10">
        <f>IF(Tableau35[[#This Row],[STATUT]]="INCLUS",1,0)</f>
        <v>0</v>
      </c>
      <c r="K231" s="11">
        <f>Tableau35[[#This Row],[QUANTITÉ]]*Tableau35[[#This Row],[PRIX PUBLIC HTVA]]</f>
        <v>0</v>
      </c>
    </row>
    <row r="232" spans="10:11" ht="17.25" hidden="1" customHeight="1" x14ac:dyDescent="0.2">
      <c r="J232" s="10">
        <f>IF(Tableau35[[#This Row],[STATUT]]="INCLUS",1,0)</f>
        <v>0</v>
      </c>
      <c r="K232" s="11">
        <f>Tableau35[[#This Row],[QUANTITÉ]]*Tableau35[[#This Row],[PRIX PUBLIC HTVA]]</f>
        <v>0</v>
      </c>
    </row>
    <row r="233" spans="10:11" ht="17.25" hidden="1" customHeight="1" x14ac:dyDescent="0.2">
      <c r="J233" s="10">
        <f>IF(Tableau35[[#This Row],[STATUT]]="INCLUS",1,0)</f>
        <v>0</v>
      </c>
      <c r="K233" s="11">
        <f>Tableau35[[#This Row],[QUANTITÉ]]*Tableau35[[#This Row],[PRIX PUBLIC HTVA]]</f>
        <v>0</v>
      </c>
    </row>
    <row r="234" spans="10:11" ht="17.25" hidden="1" customHeight="1" x14ac:dyDescent="0.2">
      <c r="J234" s="10">
        <f>IF(Tableau35[[#This Row],[STATUT]]="INCLUS",1,0)</f>
        <v>0</v>
      </c>
      <c r="K234" s="11">
        <f>Tableau35[[#This Row],[QUANTITÉ]]*Tableau35[[#This Row],[PRIX PUBLIC HTVA]]</f>
        <v>0</v>
      </c>
    </row>
    <row r="235" spans="10:11" ht="17.25" hidden="1" customHeight="1" x14ac:dyDescent="0.2">
      <c r="J235" s="10">
        <f>IF(Tableau35[[#This Row],[STATUT]]="INCLUS",1,0)</f>
        <v>0</v>
      </c>
      <c r="K235" s="11">
        <f>Tableau35[[#This Row],[QUANTITÉ]]*Tableau35[[#This Row],[PRIX PUBLIC HTVA]]</f>
        <v>0</v>
      </c>
    </row>
    <row r="236" spans="10:11" ht="17.25" hidden="1" customHeight="1" x14ac:dyDescent="0.2">
      <c r="J236" s="10">
        <f>IF(Tableau35[[#This Row],[STATUT]]="INCLUS",1,0)</f>
        <v>0</v>
      </c>
      <c r="K236" s="11">
        <f>Tableau35[[#This Row],[QUANTITÉ]]*Tableau35[[#This Row],[PRIX PUBLIC HTVA]]</f>
        <v>0</v>
      </c>
    </row>
    <row r="237" spans="10:11" ht="17.25" hidden="1" customHeight="1" x14ac:dyDescent="0.2">
      <c r="J237" s="10">
        <f>IF(Tableau35[[#This Row],[STATUT]]="INCLUS",1,0)</f>
        <v>0</v>
      </c>
      <c r="K237" s="11">
        <f>Tableau35[[#This Row],[QUANTITÉ]]*Tableau35[[#This Row],[PRIX PUBLIC HTVA]]</f>
        <v>0</v>
      </c>
    </row>
    <row r="238" spans="10:11" ht="17.25" hidden="1" customHeight="1" x14ac:dyDescent="0.2">
      <c r="J238" s="10">
        <f>IF(Tableau35[[#This Row],[STATUT]]="INCLUS",1,0)</f>
        <v>0</v>
      </c>
      <c r="K238" s="11">
        <f>Tableau35[[#This Row],[QUANTITÉ]]*Tableau35[[#This Row],[PRIX PUBLIC HTVA]]</f>
        <v>0</v>
      </c>
    </row>
    <row r="239" spans="10:11" ht="17.25" hidden="1" customHeight="1" x14ac:dyDescent="0.2">
      <c r="J239" s="10">
        <f>IF(Tableau35[[#This Row],[STATUT]]="INCLUS",1,0)</f>
        <v>0</v>
      </c>
      <c r="K239" s="11">
        <f>Tableau35[[#This Row],[QUANTITÉ]]*Tableau35[[#This Row],[PRIX PUBLIC HTVA]]</f>
        <v>0</v>
      </c>
    </row>
    <row r="240" spans="10:11" ht="17.25" hidden="1" customHeight="1" x14ac:dyDescent="0.2">
      <c r="J240" s="10">
        <f>IF(Tableau35[[#This Row],[STATUT]]="INCLUS",1,0)</f>
        <v>0</v>
      </c>
      <c r="K240" s="11">
        <f>Tableau35[[#This Row],[QUANTITÉ]]*Tableau35[[#This Row],[PRIX PUBLIC HTVA]]</f>
        <v>0</v>
      </c>
    </row>
    <row r="241" spans="10:11" ht="17.25" hidden="1" customHeight="1" x14ac:dyDescent="0.2">
      <c r="J241" s="10">
        <f>IF(Tableau35[[#This Row],[STATUT]]="INCLUS",1,0)</f>
        <v>0</v>
      </c>
      <c r="K241" s="11">
        <f>Tableau35[[#This Row],[QUANTITÉ]]*Tableau35[[#This Row],[PRIX PUBLIC HTVA]]</f>
        <v>0</v>
      </c>
    </row>
    <row r="242" spans="10:11" ht="17.25" hidden="1" customHeight="1" x14ac:dyDescent="0.2">
      <c r="J242" s="10">
        <f>IF(Tableau35[[#This Row],[STATUT]]="INCLUS",1,0)</f>
        <v>0</v>
      </c>
      <c r="K242" s="11">
        <f>Tableau35[[#This Row],[QUANTITÉ]]*Tableau35[[#This Row],[PRIX PUBLIC HTVA]]</f>
        <v>0</v>
      </c>
    </row>
    <row r="243" spans="10:11" ht="17.25" hidden="1" customHeight="1" x14ac:dyDescent="0.2">
      <c r="J243" s="10">
        <f>IF(Tableau35[[#This Row],[STATUT]]="INCLUS",1,0)</f>
        <v>0</v>
      </c>
      <c r="K243" s="11">
        <f>Tableau35[[#This Row],[QUANTITÉ]]*Tableau35[[#This Row],[PRIX PUBLIC HTVA]]</f>
        <v>0</v>
      </c>
    </row>
    <row r="244" spans="10:11" ht="17.25" hidden="1" customHeight="1" x14ac:dyDescent="0.2">
      <c r="J244" s="10">
        <f>IF(Tableau35[[#This Row],[STATUT]]="INCLUS",1,0)</f>
        <v>0</v>
      </c>
      <c r="K244" s="11">
        <f>Tableau35[[#This Row],[QUANTITÉ]]*Tableau35[[#This Row],[PRIX PUBLIC HTVA]]</f>
        <v>0</v>
      </c>
    </row>
    <row r="245" spans="10:11" ht="17.25" hidden="1" customHeight="1" x14ac:dyDescent="0.2">
      <c r="J245" s="10">
        <f>IF(Tableau35[[#This Row],[STATUT]]="INCLUS",1,0)</f>
        <v>0</v>
      </c>
      <c r="K245" s="11">
        <f>Tableau35[[#This Row],[QUANTITÉ]]*Tableau35[[#This Row],[PRIX PUBLIC HTVA]]</f>
        <v>0</v>
      </c>
    </row>
    <row r="246" spans="10:11" ht="17.25" hidden="1" customHeight="1" x14ac:dyDescent="0.2">
      <c r="J246" s="10">
        <f>IF(Tableau35[[#This Row],[STATUT]]="INCLUS",1,0)</f>
        <v>0</v>
      </c>
      <c r="K246" s="11">
        <f>Tableau35[[#This Row],[QUANTITÉ]]*Tableau35[[#This Row],[PRIX PUBLIC HTVA]]</f>
        <v>0</v>
      </c>
    </row>
    <row r="247" spans="10:11" ht="17.25" hidden="1" customHeight="1" x14ac:dyDescent="0.2">
      <c r="J247" s="10">
        <f>IF(Tableau35[[#This Row],[STATUT]]="INCLUS",1,0)</f>
        <v>0</v>
      </c>
      <c r="K247" s="11">
        <f>Tableau35[[#This Row],[QUANTITÉ]]*Tableau35[[#This Row],[PRIX PUBLIC HTVA]]</f>
        <v>0</v>
      </c>
    </row>
    <row r="248" spans="10:11" ht="17.25" hidden="1" customHeight="1" x14ac:dyDescent="0.2">
      <c r="J248" s="10">
        <f>IF(Tableau35[[#This Row],[STATUT]]="INCLUS",1,0)</f>
        <v>0</v>
      </c>
      <c r="K248" s="11">
        <f>Tableau35[[#This Row],[QUANTITÉ]]*Tableau35[[#This Row],[PRIX PUBLIC HTVA]]</f>
        <v>0</v>
      </c>
    </row>
    <row r="249" spans="10:11" ht="17.25" hidden="1" customHeight="1" x14ac:dyDescent="0.2">
      <c r="J249" s="10">
        <f>IF(Tableau35[[#This Row],[STATUT]]="INCLUS",1,0)</f>
        <v>0</v>
      </c>
      <c r="K249" s="11">
        <f>Tableau35[[#This Row],[QUANTITÉ]]*Tableau35[[#This Row],[PRIX PUBLIC HTVA]]</f>
        <v>0</v>
      </c>
    </row>
    <row r="250" spans="10:11" ht="17.25" hidden="1" customHeight="1" x14ac:dyDescent="0.2">
      <c r="J250" s="10">
        <f>IF(Tableau35[[#This Row],[STATUT]]="INCLUS",1,0)</f>
        <v>0</v>
      </c>
      <c r="K250" s="11">
        <f>Tableau35[[#This Row],[QUANTITÉ]]*Tableau35[[#This Row],[PRIX PUBLIC HTVA]]</f>
        <v>0</v>
      </c>
    </row>
    <row r="251" spans="10:11" ht="17.25" hidden="1" customHeight="1" x14ac:dyDescent="0.2">
      <c r="J251" s="10">
        <f>IF(Tableau35[[#This Row],[STATUT]]="INCLUS",1,0)</f>
        <v>0</v>
      </c>
      <c r="K251" s="11">
        <f>Tableau35[[#This Row],[QUANTITÉ]]*Tableau35[[#This Row],[PRIX PUBLIC HTVA]]</f>
        <v>0</v>
      </c>
    </row>
    <row r="252" spans="10:11" ht="17.25" hidden="1" customHeight="1" x14ac:dyDescent="0.2">
      <c r="J252" s="10">
        <f>IF(Tableau35[[#This Row],[STATUT]]="INCLUS",1,0)</f>
        <v>0</v>
      </c>
      <c r="K252" s="11">
        <f>Tableau35[[#This Row],[QUANTITÉ]]*Tableau35[[#This Row],[PRIX PUBLIC HTVA]]</f>
        <v>0</v>
      </c>
    </row>
    <row r="253" spans="10:11" ht="17.25" hidden="1" customHeight="1" x14ac:dyDescent="0.2">
      <c r="J253" s="10">
        <f>IF(Tableau35[[#This Row],[STATUT]]="INCLUS",1,0)</f>
        <v>0</v>
      </c>
      <c r="K253" s="11">
        <f>Tableau35[[#This Row],[QUANTITÉ]]*Tableau35[[#This Row],[PRIX PUBLIC HTVA]]</f>
        <v>0</v>
      </c>
    </row>
    <row r="254" spans="10:11" ht="17.25" hidden="1" customHeight="1" x14ac:dyDescent="0.2">
      <c r="J254" s="10">
        <f>IF(Tableau35[[#This Row],[STATUT]]="INCLUS",1,0)</f>
        <v>0</v>
      </c>
      <c r="K254" s="11">
        <f>Tableau35[[#This Row],[QUANTITÉ]]*Tableau35[[#This Row],[PRIX PUBLIC HTVA]]</f>
        <v>0</v>
      </c>
    </row>
    <row r="255" spans="10:11" ht="17.25" hidden="1" customHeight="1" x14ac:dyDescent="0.2">
      <c r="J255" s="10">
        <f>IF(Tableau35[[#This Row],[STATUT]]="INCLUS",1,0)</f>
        <v>0</v>
      </c>
      <c r="K255" s="11">
        <f>Tableau35[[#This Row],[QUANTITÉ]]*Tableau35[[#This Row],[PRIX PUBLIC HTVA]]</f>
        <v>0</v>
      </c>
    </row>
    <row r="256" spans="10:11" ht="17.25" hidden="1" customHeight="1" x14ac:dyDescent="0.2">
      <c r="J256" s="10">
        <f>IF(Tableau35[[#This Row],[STATUT]]="INCLUS",1,0)</f>
        <v>0</v>
      </c>
      <c r="K256" s="11">
        <f>Tableau35[[#This Row],[QUANTITÉ]]*Tableau35[[#This Row],[PRIX PUBLIC HTVA]]</f>
        <v>0</v>
      </c>
    </row>
    <row r="257" spans="1:11" ht="17.25" hidden="1" customHeight="1" x14ac:dyDescent="0.2">
      <c r="J257" s="10">
        <f>IF(Tableau35[[#This Row],[STATUT]]="INCLUS",1,0)</f>
        <v>0</v>
      </c>
      <c r="K257" s="11">
        <f>Tableau35[[#This Row],[QUANTITÉ]]*Tableau35[[#This Row],[PRIX PUBLIC HTVA]]</f>
        <v>0</v>
      </c>
    </row>
    <row r="258" spans="1:11" ht="17.25" hidden="1" customHeight="1" x14ac:dyDescent="0.2">
      <c r="J258" s="10">
        <f>IF(Tableau35[[#This Row],[STATUT]]="INCLUS",1,0)</f>
        <v>0</v>
      </c>
      <c r="K258" s="11">
        <f>Tableau35[[#This Row],[QUANTITÉ]]*Tableau35[[#This Row],[PRIX PUBLIC HTVA]]</f>
        <v>0</v>
      </c>
    </row>
    <row r="259" spans="1:11" ht="17.25" hidden="1" customHeight="1" x14ac:dyDescent="0.2">
      <c r="J259" s="10">
        <f>IF(Tableau35[[#This Row],[STATUT]]="INCLUS",1,0)</f>
        <v>0</v>
      </c>
      <c r="K259" s="11">
        <f>Tableau35[[#This Row],[QUANTITÉ]]*Tableau35[[#This Row],[PRIX PUBLIC HTVA]]</f>
        <v>0</v>
      </c>
    </row>
    <row r="260" spans="1:11" ht="17.25" hidden="1" customHeight="1" x14ac:dyDescent="0.2">
      <c r="J260" s="10">
        <f>IF(Tableau35[[#This Row],[STATUT]]="INCLUS",1,0)</f>
        <v>0</v>
      </c>
      <c r="K260" s="11">
        <f>Tableau35[[#This Row],[QUANTITÉ]]*Tableau35[[#This Row],[PRIX PUBLIC HTVA]]</f>
        <v>0</v>
      </c>
    </row>
    <row r="261" spans="1:11" ht="17.25" hidden="1" customHeight="1" x14ac:dyDescent="0.2">
      <c r="J261" s="10">
        <f>IF(Tableau35[[#This Row],[STATUT]]="INCLUS",1,0)</f>
        <v>0</v>
      </c>
      <c r="K261" s="11">
        <f>Tableau35[[#This Row],[QUANTITÉ]]*Tableau35[[#This Row],[PRIX PUBLIC HTVA]]</f>
        <v>0</v>
      </c>
    </row>
    <row r="262" spans="1:11" ht="17.25" hidden="1" customHeight="1" x14ac:dyDescent="0.2">
      <c r="J262" s="10">
        <f>IF(Tableau35[[#This Row],[STATUT]]="INCLUS",1,0)</f>
        <v>0</v>
      </c>
      <c r="K262" s="11">
        <f>Tableau35[[#This Row],[QUANTITÉ]]*Tableau35[[#This Row],[PRIX PUBLIC HTVA]]</f>
        <v>0</v>
      </c>
    </row>
    <row r="263" spans="1:11" ht="17.25" hidden="1" customHeight="1" x14ac:dyDescent="0.2">
      <c r="J263" s="10">
        <f>IF(Tableau35[[#This Row],[STATUT]]="INCLUS",1,0)</f>
        <v>0</v>
      </c>
      <c r="K263" s="11">
        <f>Tableau35[[#This Row],[QUANTITÉ]]*Tableau35[[#This Row],[PRIX PUBLIC HTVA]]</f>
        <v>0</v>
      </c>
    </row>
    <row r="264" spans="1:11" ht="17.25" customHeight="1" x14ac:dyDescent="0.2">
      <c r="A264" s="2" t="s">
        <v>88</v>
      </c>
      <c r="K264" s="26">
        <f>SUBTOTAL(109,Tableau35[PRIX TOTAL])</f>
        <v>171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8D33D-AC76-4D2B-BFD4-C342E327A632}">
  <sheetPr codeName="Feuil6"/>
  <dimension ref="A1:B3"/>
  <sheetViews>
    <sheetView tabSelected="1" workbookViewId="0">
      <selection activeCell="B11" sqref="B11"/>
    </sheetView>
  </sheetViews>
  <sheetFormatPr baseColWidth="10" defaultRowHeight="18.75" customHeight="1" x14ac:dyDescent="0.2"/>
  <cols>
    <col min="1" max="1" width="18" style="2" bestFit="1" customWidth="1"/>
    <col min="2" max="2" width="12.28515625" style="2" bestFit="1" customWidth="1"/>
    <col min="3" max="16384" width="11.42578125" style="2"/>
  </cols>
  <sheetData>
    <row r="1" spans="1:2" ht="18.75" customHeight="1" x14ac:dyDescent="0.2">
      <c r="A1" s="2" t="s">
        <v>122</v>
      </c>
      <c r="B1" s="2" t="s">
        <v>125</v>
      </c>
    </row>
    <row r="2" spans="1:2" ht="18.75" customHeight="1" x14ac:dyDescent="0.2">
      <c r="A2" s="2" t="s">
        <v>123</v>
      </c>
      <c r="B2" s="2" t="s">
        <v>124</v>
      </c>
    </row>
    <row r="3" spans="1:2" ht="18.75" customHeight="1" x14ac:dyDescent="0.2">
      <c r="A3" s="2" t="s">
        <v>126</v>
      </c>
      <c r="B3" s="2" t="s">
        <v>127</v>
      </c>
    </row>
  </sheetData>
  <dataConsolidate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EC060-E7A2-47C9-8864-CA593B341C90}">
  <sheetPr codeName="Feuil7"/>
  <dimension ref="A1:L250"/>
  <sheetViews>
    <sheetView zoomScale="115" zoomScaleNormal="115" workbookViewId="0">
      <selection activeCell="G15" sqref="G15"/>
    </sheetView>
  </sheetViews>
  <sheetFormatPr baseColWidth="10" defaultRowHeight="11.25" x14ac:dyDescent="0.2"/>
  <cols>
    <col min="1" max="1" width="9.28515625" style="2" bestFit="1" customWidth="1"/>
    <col min="2" max="2" width="11.7109375" style="2" bestFit="1" customWidth="1"/>
    <col min="3" max="3" width="15.7109375" style="2" bestFit="1" customWidth="1"/>
    <col min="4" max="4" width="12.140625" bestFit="1" customWidth="1"/>
    <col min="5" max="5" width="12.5703125" bestFit="1" customWidth="1"/>
    <col min="6" max="6" width="30.7109375" style="2" bestFit="1" customWidth="1"/>
    <col min="7" max="7" width="66.42578125" style="2" customWidth="1"/>
    <col min="8" max="8" width="11.28515625" style="6" bestFit="1" customWidth="1"/>
    <col min="9" max="9" width="14.28515625" style="2" bestFit="1" customWidth="1"/>
    <col min="10" max="10" width="17" style="2" bestFit="1" customWidth="1"/>
    <col min="11" max="11" width="13.5703125" style="4" bestFit="1" customWidth="1"/>
    <col min="12" max="12" width="17.28515625" style="4" bestFit="1" customWidth="1"/>
    <col min="13" max="16384" width="11.42578125" style="2"/>
  </cols>
  <sheetData>
    <row r="1" spans="1:12" ht="15" customHeight="1" x14ac:dyDescent="0.2"/>
    <row r="2" spans="1:12" ht="15" customHeight="1" x14ac:dyDescent="0.2">
      <c r="A2" s="2" t="s">
        <v>0</v>
      </c>
      <c r="B2" s="2" t="s">
        <v>4</v>
      </c>
      <c r="C2" s="2" t="s">
        <v>7</v>
      </c>
      <c r="D2" s="2" t="s">
        <v>27</v>
      </c>
      <c r="E2" s="2" t="s">
        <v>55</v>
      </c>
      <c r="F2" s="2" t="s">
        <v>26</v>
      </c>
      <c r="G2" s="2" t="s">
        <v>36</v>
      </c>
      <c r="H2" s="6" t="s">
        <v>22</v>
      </c>
      <c r="I2" s="2" t="s">
        <v>128</v>
      </c>
    </row>
    <row r="3" spans="1:12" ht="15" customHeight="1" x14ac:dyDescent="0.2">
      <c r="A3" s="2" t="s">
        <v>2</v>
      </c>
      <c r="B3" s="2" t="s">
        <v>6</v>
      </c>
      <c r="C3" s="8" t="s">
        <v>8</v>
      </c>
      <c r="D3" s="2" t="s">
        <v>79</v>
      </c>
      <c r="E3" s="2"/>
      <c r="F3" s="2" t="s">
        <v>80</v>
      </c>
      <c r="G3" s="2" t="s">
        <v>81</v>
      </c>
      <c r="H3" s="6" t="s">
        <v>24</v>
      </c>
      <c r="I3" s="3"/>
      <c r="J3" s="3"/>
      <c r="K3" s="7"/>
      <c r="L3" s="5"/>
    </row>
    <row r="4" spans="1:12" ht="15" customHeight="1" x14ac:dyDescent="0.2">
      <c r="A4" s="2" t="s">
        <v>2</v>
      </c>
      <c r="B4" s="2" t="s">
        <v>6</v>
      </c>
      <c r="C4" s="8" t="s">
        <v>8</v>
      </c>
      <c r="D4" s="2" t="s">
        <v>79</v>
      </c>
      <c r="E4" s="2"/>
      <c r="F4" s="2" t="s">
        <v>82</v>
      </c>
      <c r="G4" s="2" t="s">
        <v>83</v>
      </c>
      <c r="H4" s="6" t="s">
        <v>24</v>
      </c>
      <c r="I4" s="3"/>
      <c r="J4" s="3"/>
      <c r="K4" s="7"/>
      <c r="L4" s="5"/>
    </row>
    <row r="5" spans="1:12" ht="15" customHeight="1" x14ac:dyDescent="0.2">
      <c r="A5" s="2" t="s">
        <v>2</v>
      </c>
      <c r="B5" s="2" t="s">
        <v>6</v>
      </c>
      <c r="C5" s="8" t="s">
        <v>8</v>
      </c>
      <c r="D5" s="2" t="s">
        <v>79</v>
      </c>
      <c r="E5" s="2"/>
      <c r="F5" s="2" t="s">
        <v>84</v>
      </c>
      <c r="H5" s="6" t="s">
        <v>24</v>
      </c>
      <c r="I5" s="3"/>
      <c r="J5" s="3"/>
      <c r="K5" s="7"/>
      <c r="L5" s="5"/>
    </row>
    <row r="6" spans="1:12" ht="15" customHeight="1" x14ac:dyDescent="0.2">
      <c r="A6" s="2" t="s">
        <v>2</v>
      </c>
      <c r="B6" s="2" t="s">
        <v>6</v>
      </c>
      <c r="C6" s="8" t="s">
        <v>8</v>
      </c>
      <c r="D6" s="2" t="s">
        <v>79</v>
      </c>
      <c r="E6" s="2"/>
      <c r="F6" s="2" t="s">
        <v>85</v>
      </c>
      <c r="H6" s="6" t="s">
        <v>24</v>
      </c>
      <c r="I6" s="3"/>
      <c r="J6" s="3"/>
      <c r="K6" s="7"/>
      <c r="L6" s="5"/>
    </row>
    <row r="7" spans="1:12" ht="15" customHeight="1" x14ac:dyDescent="0.2">
      <c r="A7" s="2" t="s">
        <v>1</v>
      </c>
      <c r="B7" s="2" t="s">
        <v>5</v>
      </c>
      <c r="C7" s="2" t="s">
        <v>12</v>
      </c>
      <c r="D7" s="2" t="s">
        <v>28</v>
      </c>
      <c r="E7" s="2"/>
      <c r="F7" s="2" t="s">
        <v>45</v>
      </c>
      <c r="G7" s="2" t="s">
        <v>37</v>
      </c>
      <c r="H7" s="6" t="s">
        <v>23</v>
      </c>
      <c r="I7" s="3"/>
      <c r="J7" s="3"/>
      <c r="K7" s="7"/>
      <c r="L7" s="5"/>
    </row>
    <row r="8" spans="1:12" ht="15" customHeight="1" x14ac:dyDescent="0.2">
      <c r="A8" s="2" t="s">
        <v>1</v>
      </c>
      <c r="B8" s="2" t="s">
        <v>5</v>
      </c>
      <c r="C8" s="2" t="s">
        <v>12</v>
      </c>
      <c r="D8" s="2" t="s">
        <v>28</v>
      </c>
      <c r="E8" s="2"/>
      <c r="F8" s="2" t="s">
        <v>39</v>
      </c>
      <c r="G8" s="2" t="s">
        <v>40</v>
      </c>
      <c r="H8" s="6" t="s">
        <v>24</v>
      </c>
      <c r="I8" s="3"/>
      <c r="J8" s="3"/>
      <c r="K8" s="7"/>
      <c r="L8" s="5"/>
    </row>
    <row r="9" spans="1:12" ht="15" customHeight="1" x14ac:dyDescent="0.2">
      <c r="A9" s="2" t="s">
        <v>1</v>
      </c>
      <c r="B9" s="2" t="s">
        <v>5</v>
      </c>
      <c r="C9" s="2" t="s">
        <v>12</v>
      </c>
      <c r="D9" s="2" t="s">
        <v>28</v>
      </c>
      <c r="E9" s="2"/>
      <c r="F9" s="2" t="s">
        <v>41</v>
      </c>
      <c r="H9" s="6" t="s">
        <v>24</v>
      </c>
      <c r="I9" s="3"/>
      <c r="J9" s="3"/>
      <c r="K9" s="7"/>
      <c r="L9" s="5"/>
    </row>
    <row r="10" spans="1:12" ht="15" customHeight="1" x14ac:dyDescent="0.2">
      <c r="A10" s="2" t="s">
        <v>1</v>
      </c>
      <c r="B10" s="2" t="s">
        <v>5</v>
      </c>
      <c r="C10" s="2" t="s">
        <v>12</v>
      </c>
      <c r="D10" s="2" t="s">
        <v>28</v>
      </c>
      <c r="E10" s="2"/>
      <c r="F10" s="2" t="s">
        <v>42</v>
      </c>
      <c r="H10" s="6" t="s">
        <v>24</v>
      </c>
      <c r="I10" s="3"/>
      <c r="J10" s="3"/>
      <c r="K10" s="7"/>
      <c r="L10" s="5"/>
    </row>
    <row r="11" spans="1:12" ht="15" customHeight="1" x14ac:dyDescent="0.2">
      <c r="A11" s="2" t="s">
        <v>1</v>
      </c>
      <c r="B11" s="2" t="s">
        <v>43</v>
      </c>
      <c r="C11" s="2" t="s">
        <v>12</v>
      </c>
      <c r="D11" s="2" t="s">
        <v>28</v>
      </c>
      <c r="E11" s="2"/>
      <c r="F11" s="2" t="s">
        <v>44</v>
      </c>
      <c r="G11" s="2" t="s">
        <v>46</v>
      </c>
      <c r="H11" s="6" t="s">
        <v>23</v>
      </c>
      <c r="I11" s="3"/>
      <c r="J11" s="3"/>
      <c r="K11" s="7"/>
      <c r="L11" s="5"/>
    </row>
    <row r="12" spans="1:12" ht="15" customHeight="1" x14ac:dyDescent="0.2">
      <c r="A12" s="2" t="s">
        <v>1</v>
      </c>
      <c r="B12" s="2" t="s">
        <v>43</v>
      </c>
      <c r="C12" s="2" t="s">
        <v>12</v>
      </c>
      <c r="D12" s="2" t="s">
        <v>28</v>
      </c>
      <c r="E12" s="2"/>
      <c r="F12" s="2" t="s">
        <v>47</v>
      </c>
      <c r="G12" s="2" t="s">
        <v>48</v>
      </c>
      <c r="H12" s="6" t="s">
        <v>24</v>
      </c>
      <c r="I12" s="3"/>
      <c r="J12" s="3"/>
      <c r="K12" s="7"/>
      <c r="L12" s="5"/>
    </row>
    <row r="13" spans="1:12" ht="15" customHeight="1" x14ac:dyDescent="0.2">
      <c r="A13" s="2" t="s">
        <v>1</v>
      </c>
      <c r="B13" s="2" t="s">
        <v>43</v>
      </c>
      <c r="C13" s="2" t="s">
        <v>12</v>
      </c>
      <c r="D13" s="2" t="s">
        <v>28</v>
      </c>
      <c r="E13" s="2"/>
      <c r="F13" s="2" t="s">
        <v>42</v>
      </c>
      <c r="H13" s="6" t="s">
        <v>24</v>
      </c>
      <c r="I13" s="3"/>
      <c r="J13" s="3"/>
      <c r="K13" s="7"/>
      <c r="L13" s="5"/>
    </row>
    <row r="14" spans="1:12" ht="15" customHeight="1" x14ac:dyDescent="0.2">
      <c r="A14" s="2" t="s">
        <v>1</v>
      </c>
      <c r="B14" s="2" t="s">
        <v>5</v>
      </c>
      <c r="C14" s="2" t="s">
        <v>12</v>
      </c>
      <c r="D14" s="2" t="s">
        <v>28</v>
      </c>
      <c r="E14" s="2"/>
      <c r="F14" s="2" t="s">
        <v>49</v>
      </c>
      <c r="G14" s="2" t="s">
        <v>50</v>
      </c>
      <c r="H14" s="6" t="s">
        <v>23</v>
      </c>
      <c r="I14" s="3"/>
      <c r="J14" s="3"/>
      <c r="K14" s="7"/>
      <c r="L14" s="5"/>
    </row>
    <row r="15" spans="1:12" ht="15" customHeight="1" x14ac:dyDescent="0.2">
      <c r="A15" s="2" t="s">
        <v>1</v>
      </c>
      <c r="B15" s="2" t="s">
        <v>5</v>
      </c>
      <c r="C15" s="2" t="s">
        <v>12</v>
      </c>
      <c r="D15" s="2" t="s">
        <v>28</v>
      </c>
      <c r="E15" s="2"/>
      <c r="F15" s="2" t="s">
        <v>51</v>
      </c>
      <c r="G15" s="2" t="s">
        <v>53</v>
      </c>
      <c r="H15" s="6" t="s">
        <v>24</v>
      </c>
      <c r="I15" s="3"/>
      <c r="J15" s="3"/>
      <c r="K15" s="7"/>
      <c r="L15" s="5"/>
    </row>
    <row r="16" spans="1:12" ht="15" customHeight="1" x14ac:dyDescent="0.2">
      <c r="A16" s="2" t="s">
        <v>1</v>
      </c>
      <c r="B16" s="2" t="s">
        <v>5</v>
      </c>
      <c r="C16" s="2" t="s">
        <v>12</v>
      </c>
      <c r="D16" s="2" t="s">
        <v>28</v>
      </c>
      <c r="E16" s="2"/>
      <c r="F16" s="2" t="s">
        <v>52</v>
      </c>
      <c r="G16" s="2" t="s">
        <v>54</v>
      </c>
      <c r="H16" s="6" t="s">
        <v>24</v>
      </c>
      <c r="I16" s="3"/>
      <c r="J16" s="3"/>
      <c r="K16" s="7"/>
      <c r="L16" s="5"/>
    </row>
    <row r="17" spans="1:12" ht="15" customHeight="1" x14ac:dyDescent="0.2">
      <c r="A17" s="2" t="s">
        <v>1</v>
      </c>
      <c r="B17" s="2" t="s">
        <v>5</v>
      </c>
      <c r="C17" s="2" t="s">
        <v>12</v>
      </c>
      <c r="D17" s="2" t="s">
        <v>28</v>
      </c>
      <c r="E17" s="2"/>
      <c r="F17" s="2" t="s">
        <v>42</v>
      </c>
      <c r="H17" s="6" t="s">
        <v>24</v>
      </c>
      <c r="I17" s="3"/>
      <c r="J17" s="3"/>
      <c r="K17" s="7"/>
      <c r="L17" s="5"/>
    </row>
    <row r="18" spans="1:12" ht="15" customHeight="1" x14ac:dyDescent="0.2">
      <c r="A18" s="2" t="s">
        <v>1</v>
      </c>
      <c r="B18" s="2" t="s">
        <v>5</v>
      </c>
      <c r="C18" s="2" t="s">
        <v>12</v>
      </c>
      <c r="D18" s="2" t="s">
        <v>28</v>
      </c>
      <c r="E18" s="2"/>
      <c r="F18" s="2" t="s">
        <v>56</v>
      </c>
      <c r="G18" s="2" t="s">
        <v>57</v>
      </c>
      <c r="H18" s="6" t="s">
        <v>23</v>
      </c>
      <c r="I18" s="3"/>
      <c r="J18" s="3"/>
      <c r="K18" s="7"/>
      <c r="L18" s="5"/>
    </row>
    <row r="19" spans="1:12" ht="15" customHeight="1" x14ac:dyDescent="0.2">
      <c r="A19" s="2" t="s">
        <v>1</v>
      </c>
      <c r="B19" s="2" t="s">
        <v>5</v>
      </c>
      <c r="C19" s="2" t="s">
        <v>12</v>
      </c>
      <c r="D19" s="2" t="s">
        <v>28</v>
      </c>
      <c r="E19" s="2"/>
      <c r="F19" s="2" t="s">
        <v>58</v>
      </c>
      <c r="H19" s="6" t="s">
        <v>24</v>
      </c>
      <c r="I19" s="3"/>
      <c r="J19" s="3"/>
      <c r="K19" s="7"/>
      <c r="L19" s="5"/>
    </row>
    <row r="20" spans="1:12" ht="15" customHeight="1" x14ac:dyDescent="0.2">
      <c r="A20" s="2" t="s">
        <v>1</v>
      </c>
      <c r="B20" s="2" t="s">
        <v>5</v>
      </c>
      <c r="C20" s="2" t="s">
        <v>12</v>
      </c>
      <c r="D20" s="2" t="s">
        <v>28</v>
      </c>
      <c r="E20" s="2"/>
      <c r="F20" s="2" t="s">
        <v>59</v>
      </c>
      <c r="H20" s="6" t="s">
        <v>24</v>
      </c>
      <c r="I20" s="3"/>
      <c r="J20" s="3"/>
      <c r="K20" s="7"/>
      <c r="L20" s="5"/>
    </row>
    <row r="21" spans="1:12" ht="15" customHeight="1" x14ac:dyDescent="0.2">
      <c r="A21" s="2" t="s">
        <v>1</v>
      </c>
      <c r="B21" s="2" t="s">
        <v>5</v>
      </c>
      <c r="C21" s="2" t="s">
        <v>12</v>
      </c>
      <c r="D21" s="2" t="s">
        <v>28</v>
      </c>
      <c r="E21" s="2"/>
      <c r="F21" s="2" t="s">
        <v>42</v>
      </c>
      <c r="H21" s="6" t="s">
        <v>24</v>
      </c>
      <c r="I21" s="3"/>
      <c r="J21" s="3"/>
      <c r="K21" s="7"/>
      <c r="L21" s="5"/>
    </row>
    <row r="22" spans="1:12" ht="15" customHeight="1" x14ac:dyDescent="0.2">
      <c r="A22" s="2" t="s">
        <v>3</v>
      </c>
      <c r="B22" s="2" t="s">
        <v>5</v>
      </c>
      <c r="C22" s="2" t="s">
        <v>12</v>
      </c>
      <c r="D22" s="2" t="s">
        <v>28</v>
      </c>
      <c r="E22" s="2"/>
      <c r="F22" s="2" t="s">
        <v>60</v>
      </c>
      <c r="G22" s="2" t="s">
        <v>61</v>
      </c>
      <c r="H22" s="6" t="s">
        <v>24</v>
      </c>
      <c r="I22" s="3"/>
      <c r="J22" s="3"/>
      <c r="K22" s="7"/>
      <c r="L22" s="5"/>
    </row>
    <row r="23" spans="1:12" ht="15" customHeight="1" x14ac:dyDescent="0.2">
      <c r="A23" s="2" t="s">
        <v>1</v>
      </c>
      <c r="B23" s="2" t="s">
        <v>25</v>
      </c>
      <c r="C23" s="2" t="s">
        <v>12</v>
      </c>
      <c r="D23" s="2" t="s">
        <v>65</v>
      </c>
      <c r="E23" s="2"/>
      <c r="F23" s="2" t="s">
        <v>67</v>
      </c>
      <c r="G23" s="2" t="s">
        <v>68</v>
      </c>
      <c r="H23" s="6" t="s">
        <v>24</v>
      </c>
      <c r="I23" s="3"/>
      <c r="J23" s="3"/>
      <c r="K23" s="7"/>
      <c r="L23" s="5"/>
    </row>
    <row r="24" spans="1:12" ht="15" customHeight="1" x14ac:dyDescent="0.2">
      <c r="A24" s="2" t="s">
        <v>1</v>
      </c>
      <c r="B24" s="2" t="s">
        <v>25</v>
      </c>
      <c r="C24" s="2" t="s">
        <v>12</v>
      </c>
      <c r="D24" s="2" t="s">
        <v>65</v>
      </c>
      <c r="E24" s="2"/>
      <c r="F24" s="2" t="s">
        <v>69</v>
      </c>
      <c r="G24" s="2" t="s">
        <v>71</v>
      </c>
      <c r="H24" s="6" t="s">
        <v>24</v>
      </c>
      <c r="I24" s="3"/>
      <c r="J24" s="3"/>
      <c r="K24" s="7"/>
      <c r="L24" s="5"/>
    </row>
    <row r="25" spans="1:12" ht="15" customHeight="1" x14ac:dyDescent="0.2">
      <c r="A25" s="2" t="s">
        <v>1</v>
      </c>
      <c r="B25" s="2" t="s">
        <v>25</v>
      </c>
      <c r="C25" s="2" t="s">
        <v>12</v>
      </c>
      <c r="D25" s="2" t="s">
        <v>65</v>
      </c>
      <c r="E25" s="2"/>
      <c r="F25" s="2" t="s">
        <v>69</v>
      </c>
      <c r="G25" s="2" t="s">
        <v>70</v>
      </c>
      <c r="H25" s="6" t="s">
        <v>24</v>
      </c>
      <c r="I25" s="3"/>
      <c r="J25" s="3"/>
      <c r="K25" s="7"/>
      <c r="L25" s="5"/>
    </row>
    <row r="26" spans="1:12" ht="15" customHeight="1" x14ac:dyDescent="0.2">
      <c r="A26" s="2" t="s">
        <v>1</v>
      </c>
      <c r="B26" s="2" t="s">
        <v>25</v>
      </c>
      <c r="C26" s="2" t="s">
        <v>12</v>
      </c>
      <c r="D26" s="2" t="s">
        <v>65</v>
      </c>
      <c r="E26" s="2"/>
      <c r="F26" s="2" t="s">
        <v>72</v>
      </c>
      <c r="G26" s="2" t="s">
        <v>68</v>
      </c>
      <c r="H26" s="6" t="s">
        <v>24</v>
      </c>
      <c r="I26" s="3"/>
      <c r="J26" s="3"/>
      <c r="K26" s="7"/>
      <c r="L26" s="5"/>
    </row>
    <row r="27" spans="1:12" ht="15" customHeight="1" x14ac:dyDescent="0.2">
      <c r="A27" s="2" t="s">
        <v>1</v>
      </c>
      <c r="B27" s="2" t="s">
        <v>25</v>
      </c>
      <c r="C27" s="2" t="s">
        <v>12</v>
      </c>
      <c r="D27" s="2" t="s">
        <v>65</v>
      </c>
      <c r="E27" s="2"/>
      <c r="F27" s="2" t="s">
        <v>73</v>
      </c>
      <c r="G27" s="2" t="s">
        <v>68</v>
      </c>
      <c r="H27" s="6" t="s">
        <v>24</v>
      </c>
      <c r="I27" s="3"/>
      <c r="J27" s="3"/>
      <c r="K27" s="7"/>
      <c r="L27" s="5"/>
    </row>
    <row r="28" spans="1:12" ht="15" customHeight="1" x14ac:dyDescent="0.2">
      <c r="A28" s="2" t="s">
        <v>1</v>
      </c>
      <c r="B28" s="2" t="s">
        <v>25</v>
      </c>
      <c r="C28" s="2" t="s">
        <v>12</v>
      </c>
      <c r="D28" s="2" t="s">
        <v>65</v>
      </c>
      <c r="E28" s="2"/>
      <c r="F28" s="2" t="s">
        <v>74</v>
      </c>
      <c r="G28" s="2" t="s">
        <v>68</v>
      </c>
      <c r="H28" s="6" t="s">
        <v>24</v>
      </c>
      <c r="I28" s="3"/>
      <c r="J28" s="3"/>
      <c r="K28" s="7"/>
      <c r="L28" s="5"/>
    </row>
    <row r="29" spans="1:12" ht="15" customHeight="1" x14ac:dyDescent="0.2">
      <c r="A29" s="2" t="s">
        <v>1</v>
      </c>
      <c r="B29" s="2" t="s">
        <v>25</v>
      </c>
      <c r="C29" s="2" t="s">
        <v>12</v>
      </c>
      <c r="D29" s="2" t="s">
        <v>65</v>
      </c>
      <c r="E29" s="2"/>
      <c r="F29" s="2" t="s">
        <v>75</v>
      </c>
      <c r="G29" s="2" t="s">
        <v>68</v>
      </c>
      <c r="H29" s="6" t="s">
        <v>24</v>
      </c>
      <c r="I29" s="3"/>
      <c r="J29" s="3"/>
      <c r="K29" s="7"/>
      <c r="L29" s="5"/>
    </row>
    <row r="30" spans="1:12" ht="15" customHeight="1" x14ac:dyDescent="0.2">
      <c r="A30" s="2" t="s">
        <v>1</v>
      </c>
      <c r="B30" s="2" t="s">
        <v>25</v>
      </c>
      <c r="C30" s="2" t="s">
        <v>12</v>
      </c>
      <c r="D30" s="2" t="s">
        <v>65</v>
      </c>
      <c r="E30" s="2"/>
      <c r="F30" s="2" t="s">
        <v>76</v>
      </c>
      <c r="G30" s="2" t="s">
        <v>77</v>
      </c>
      <c r="H30" s="6" t="s">
        <v>24</v>
      </c>
      <c r="I30" s="3"/>
      <c r="J30" s="3"/>
      <c r="K30" s="7"/>
      <c r="L30" s="5"/>
    </row>
    <row r="31" spans="1:12" ht="15" customHeight="1" x14ac:dyDescent="0.2">
      <c r="A31" s="2" t="s">
        <v>1</v>
      </c>
      <c r="B31" s="2" t="s">
        <v>25</v>
      </c>
      <c r="C31" s="2" t="s">
        <v>12</v>
      </c>
      <c r="D31" s="2" t="s">
        <v>65</v>
      </c>
      <c r="E31" s="2"/>
      <c r="F31" s="2" t="s">
        <v>76</v>
      </c>
      <c r="G31" s="2" t="s">
        <v>78</v>
      </c>
      <c r="H31" s="6" t="s">
        <v>24</v>
      </c>
      <c r="I31" s="3"/>
      <c r="J31" s="3"/>
      <c r="K31" s="7"/>
      <c r="L31" s="5"/>
    </row>
    <row r="32" spans="1:12" ht="15" customHeight="1" x14ac:dyDescent="0.2">
      <c r="A32" s="2" t="s">
        <v>1</v>
      </c>
      <c r="B32" s="2" t="s">
        <v>25</v>
      </c>
      <c r="C32" s="2" t="s">
        <v>17</v>
      </c>
      <c r="D32" s="2" t="s">
        <v>66</v>
      </c>
      <c r="E32" s="2"/>
      <c r="F32" s="2" t="s">
        <v>102</v>
      </c>
      <c r="G32" s="2" t="s">
        <v>101</v>
      </c>
      <c r="H32" s="6" t="s">
        <v>23</v>
      </c>
      <c r="I32" s="3"/>
      <c r="J32" s="3"/>
      <c r="K32" s="7"/>
      <c r="L32" s="5"/>
    </row>
    <row r="33" spans="1:12" ht="15" customHeight="1" x14ac:dyDescent="0.2">
      <c r="A33" s="2" t="s">
        <v>1</v>
      </c>
      <c r="B33" s="2" t="s">
        <v>25</v>
      </c>
      <c r="C33" s="2" t="s">
        <v>17</v>
      </c>
      <c r="D33" s="2" t="s">
        <v>66</v>
      </c>
      <c r="E33" s="2"/>
      <c r="F33" s="2" t="s">
        <v>103</v>
      </c>
      <c r="G33" s="2" t="s">
        <v>101</v>
      </c>
      <c r="H33" s="6" t="s">
        <v>24</v>
      </c>
      <c r="I33" s="3"/>
      <c r="J33" s="3"/>
      <c r="K33" s="7"/>
      <c r="L33" s="5"/>
    </row>
    <row r="34" spans="1:12" ht="15" customHeight="1" x14ac:dyDescent="0.2">
      <c r="A34" s="2" t="s">
        <v>1</v>
      </c>
      <c r="B34" s="2" t="s">
        <v>25</v>
      </c>
      <c r="C34" s="2" t="s">
        <v>17</v>
      </c>
      <c r="D34" s="2" t="s">
        <v>66</v>
      </c>
      <c r="E34" s="2"/>
      <c r="F34" s="2" t="s">
        <v>100</v>
      </c>
      <c r="H34" s="6" t="s">
        <v>24</v>
      </c>
      <c r="I34" s="3"/>
      <c r="J34" s="3"/>
      <c r="K34" s="7"/>
      <c r="L34" s="5"/>
    </row>
    <row r="35" spans="1:12" ht="15" customHeight="1" x14ac:dyDescent="0.2">
      <c r="A35" s="2" t="s">
        <v>1</v>
      </c>
      <c r="B35" s="2" t="s">
        <v>25</v>
      </c>
      <c r="C35" s="2" t="s">
        <v>17</v>
      </c>
      <c r="D35" s="2" t="s">
        <v>66</v>
      </c>
      <c r="E35" s="2" t="s">
        <v>108</v>
      </c>
      <c r="F35" s="2" t="s">
        <v>104</v>
      </c>
      <c r="G35" s="2" t="s">
        <v>105</v>
      </c>
      <c r="H35" s="6" t="s">
        <v>23</v>
      </c>
      <c r="I35" s="3"/>
      <c r="J35" s="3"/>
      <c r="K35" s="7"/>
      <c r="L35" s="5"/>
    </row>
    <row r="36" spans="1:12" ht="15" customHeight="1" x14ac:dyDescent="0.2">
      <c r="A36" s="2" t="s">
        <v>1</v>
      </c>
      <c r="B36" s="2" t="s">
        <v>25</v>
      </c>
      <c r="C36" s="2" t="s">
        <v>17</v>
      </c>
      <c r="D36" s="2" t="s">
        <v>66</v>
      </c>
      <c r="E36" s="2" t="s">
        <v>109</v>
      </c>
      <c r="F36" s="2" t="s">
        <v>106</v>
      </c>
      <c r="G36" s="2" t="s">
        <v>107</v>
      </c>
      <c r="H36" s="6" t="s">
        <v>24</v>
      </c>
      <c r="I36" s="3"/>
      <c r="J36" s="3"/>
      <c r="K36" s="7"/>
      <c r="L36" s="5"/>
    </row>
    <row r="37" spans="1:12" ht="15" customHeight="1" x14ac:dyDescent="0.2">
      <c r="A37" s="2" t="s">
        <v>1</v>
      </c>
      <c r="B37" s="2" t="s">
        <v>25</v>
      </c>
      <c r="C37" s="2" t="s">
        <v>111</v>
      </c>
      <c r="D37" s="2" t="s">
        <v>31</v>
      </c>
      <c r="E37" s="2" t="s">
        <v>112</v>
      </c>
      <c r="F37" s="2" t="s">
        <v>116</v>
      </c>
      <c r="G37" s="2" t="s">
        <v>115</v>
      </c>
      <c r="H37" s="6" t="s">
        <v>23</v>
      </c>
      <c r="I37" s="3"/>
      <c r="J37" s="3"/>
      <c r="K37" s="7"/>
      <c r="L37" s="5"/>
    </row>
    <row r="38" spans="1:12" ht="15" customHeight="1" x14ac:dyDescent="0.2">
      <c r="A38" s="2" t="s">
        <v>1</v>
      </c>
      <c r="B38" s="2" t="s">
        <v>43</v>
      </c>
      <c r="C38" s="2" t="s">
        <v>111</v>
      </c>
      <c r="D38" s="2" t="s">
        <v>31</v>
      </c>
      <c r="E38" s="2" t="s">
        <v>113</v>
      </c>
      <c r="F38" s="2" t="s">
        <v>114</v>
      </c>
      <c r="G38" s="2" t="s">
        <v>118</v>
      </c>
      <c r="H38" s="6" t="s">
        <v>24</v>
      </c>
      <c r="I38" s="3"/>
      <c r="J38" s="3"/>
      <c r="K38" s="7"/>
      <c r="L38" s="5"/>
    </row>
    <row r="39" spans="1:12" ht="15" customHeight="1" x14ac:dyDescent="0.2">
      <c r="A39" s="2" t="s">
        <v>1</v>
      </c>
      <c r="B39" s="2" t="s">
        <v>43</v>
      </c>
      <c r="C39" s="2" t="s">
        <v>111</v>
      </c>
      <c r="D39" s="2" t="s">
        <v>31</v>
      </c>
      <c r="E39" s="2" t="s">
        <v>120</v>
      </c>
      <c r="F39" s="2" t="s">
        <v>117</v>
      </c>
      <c r="G39" s="2" t="s">
        <v>119</v>
      </c>
      <c r="H39" s="6" t="s">
        <v>24</v>
      </c>
      <c r="I39" s="3"/>
      <c r="J39" s="3"/>
      <c r="K39" s="7"/>
      <c r="L39" s="5"/>
    </row>
    <row r="40" spans="1:12" ht="15" customHeight="1" x14ac:dyDescent="0.2"/>
    <row r="41" spans="1:12" ht="15" customHeight="1" x14ac:dyDescent="0.2"/>
    <row r="42" spans="1:12" ht="15" customHeight="1" x14ac:dyDescent="0.2"/>
    <row r="43" spans="1:12" ht="15" customHeight="1" x14ac:dyDescent="0.2"/>
    <row r="44" spans="1:12" ht="15" customHeight="1" x14ac:dyDescent="0.2"/>
    <row r="45" spans="1:12" ht="15" customHeight="1" x14ac:dyDescent="0.2"/>
    <row r="46" spans="1:12" ht="15" customHeight="1" x14ac:dyDescent="0.2"/>
    <row r="47" spans="1:12" ht="15" customHeight="1" x14ac:dyDescent="0.2"/>
    <row r="48" spans="1:12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CF2A0E3-756A-4272-B3BC-A8927F64EC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BDD</vt:lpstr>
      <vt:lpstr>BASE</vt:lpstr>
      <vt:lpstr>MODELE</vt:lpstr>
      <vt:lpstr>ROBINSON A3</vt:lpstr>
      <vt:lpstr>ROBINSON A5</vt:lpstr>
      <vt:lpstr>BESOINS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Masset</dc:creator>
  <cp:lastModifiedBy>Benjamin Masset</cp:lastModifiedBy>
  <dcterms:created xsi:type="dcterms:W3CDTF">2023-03-08T09:29:53Z</dcterms:created>
  <dcterms:modified xsi:type="dcterms:W3CDTF">2023-03-23T14:01:41Z</dcterms:modified>
</cp:coreProperties>
</file>