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digroupe-my.sharepoint.com/personal/david_devise_ad-industries_fr/Documents/Documents/Analyse cycle Dassault/"/>
    </mc:Choice>
  </mc:AlternateContent>
  <xr:revisionPtr revIDLastSave="0" documentId="8_{377E2631-E264-42A3-80FF-CE8234B4F853}" xr6:coauthVersionLast="47" xr6:coauthVersionMax="47" xr10:uidLastSave="{00000000-0000-0000-0000-000000000000}"/>
  <bookViews>
    <workbookView xWindow="-120" yWindow="-120" windowWidth="29040" windowHeight="15840" xr2:uid="{D12D4C49-51AC-4BDB-AFFE-600E1F2D76D1}"/>
  </bookViews>
  <sheets>
    <sheet name="1076-23 (2)" sheetId="2" r:id="rId1"/>
    <sheet name="Feuil1" sheetId="1" r:id="rId2"/>
  </sheets>
  <externalReferences>
    <externalReference r:id="rId3"/>
  </externalReferences>
  <definedNames>
    <definedName name="DonnéesExternes_1" localSheetId="0" hidden="1">'1076-23 (2)'!$A$1:$P$333</definedName>
    <definedName name="T0Max">'[1]1078-23'!$Y$10</definedName>
    <definedName name="T0min" localSheetId="0">'1076-23 (2)'!$R$2</definedName>
    <definedName name="T0min">'[1]1076-23'!$R$2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5" i="2" l="1" a="1"/>
  <c r="X35" i="2" s="1"/>
  <c r="AJ20" i="2" a="1"/>
  <c r="AJ20" i="2" s="1"/>
  <c r="AM7" i="2" a="1"/>
  <c r="AM7" i="2" s="1"/>
  <c r="X217" i="2" l="1" a="1"/>
  <c r="X217" i="2" s="1"/>
  <c r="X215" i="2" a="1"/>
  <c r="X215" i="2" s="1"/>
  <c r="AE7" i="2"/>
  <c r="V2" i="2" l="1"/>
  <c r="V3"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U2" i="2"/>
  <c r="AL7" i="2" s="1" a="1"/>
  <c r="AL7" i="2" s="1"/>
  <c r="U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T2" i="2"/>
  <c r="T3" i="2"/>
  <c r="T4" i="2"/>
  <c r="T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T161" i="2"/>
  <c r="T162" i="2"/>
  <c r="T163" i="2"/>
  <c r="T164" i="2"/>
  <c r="T165" i="2"/>
  <c r="T166" i="2"/>
  <c r="T167" i="2"/>
  <c r="T168" i="2"/>
  <c r="T169" i="2"/>
  <c r="T170" i="2"/>
  <c r="T171" i="2"/>
  <c r="T172" i="2"/>
  <c r="T173" i="2"/>
  <c r="T174" i="2"/>
  <c r="T175" i="2"/>
  <c r="T176" i="2"/>
  <c r="T177" i="2"/>
  <c r="T178" i="2"/>
  <c r="T179" i="2"/>
  <c r="T180" i="2"/>
  <c r="T181" i="2"/>
  <c r="T182" i="2"/>
  <c r="T183" i="2"/>
  <c r="T184" i="2"/>
  <c r="T185" i="2"/>
  <c r="T186" i="2"/>
  <c r="T187" i="2"/>
  <c r="T188" i="2"/>
  <c r="T189" i="2"/>
  <c r="T190" i="2"/>
  <c r="T191" i="2"/>
  <c r="T192" i="2"/>
  <c r="T193" i="2"/>
  <c r="T194" i="2"/>
  <c r="T195" i="2"/>
  <c r="T196" i="2"/>
  <c r="T197" i="2"/>
  <c r="T198" i="2"/>
  <c r="T199" i="2"/>
  <c r="T200" i="2"/>
  <c r="T201" i="2"/>
  <c r="T202" i="2"/>
  <c r="T203" i="2"/>
  <c r="T204" i="2"/>
  <c r="T205" i="2"/>
  <c r="T206" i="2"/>
  <c r="T207" i="2"/>
  <c r="T208" i="2"/>
  <c r="T209" i="2"/>
  <c r="T210" i="2"/>
  <c r="T211" i="2"/>
  <c r="T212" i="2"/>
  <c r="T213" i="2"/>
  <c r="T214" i="2"/>
  <c r="T215" i="2"/>
  <c r="T216" i="2"/>
  <c r="T217" i="2"/>
  <c r="T218" i="2"/>
  <c r="T219" i="2"/>
  <c r="T220" i="2"/>
  <c r="T221" i="2"/>
  <c r="T222" i="2"/>
  <c r="T223" i="2"/>
  <c r="T224" i="2"/>
  <c r="T225" i="2"/>
  <c r="T226" i="2"/>
  <c r="T227" i="2"/>
  <c r="T228" i="2"/>
  <c r="T229" i="2"/>
  <c r="T230" i="2"/>
  <c r="T231" i="2"/>
  <c r="T232" i="2"/>
  <c r="T233" i="2"/>
  <c r="T234" i="2"/>
  <c r="T235" i="2"/>
  <c r="T236" i="2"/>
  <c r="T237" i="2"/>
  <c r="T238" i="2"/>
  <c r="T239" i="2"/>
  <c r="T240" i="2"/>
  <c r="T241" i="2"/>
  <c r="T242" i="2"/>
  <c r="T243" i="2"/>
  <c r="T244" i="2"/>
  <c r="T245" i="2"/>
  <c r="T246" i="2"/>
  <c r="T247" i="2"/>
  <c r="T248" i="2"/>
  <c r="T249" i="2"/>
  <c r="T250" i="2"/>
  <c r="T251" i="2"/>
  <c r="T252" i="2"/>
  <c r="T253" i="2"/>
  <c r="T254" i="2"/>
  <c r="T255" i="2"/>
  <c r="T256" i="2"/>
  <c r="T257" i="2"/>
  <c r="T258" i="2"/>
  <c r="T259" i="2"/>
  <c r="T260" i="2"/>
  <c r="T261" i="2"/>
  <c r="T262" i="2"/>
  <c r="T263" i="2"/>
  <c r="T264" i="2"/>
  <c r="T265" i="2"/>
  <c r="T266" i="2"/>
  <c r="T267" i="2"/>
  <c r="T268" i="2"/>
  <c r="T269" i="2"/>
  <c r="T270" i="2"/>
  <c r="T271" i="2"/>
  <c r="T272" i="2"/>
  <c r="T273" i="2"/>
  <c r="T274" i="2"/>
  <c r="T275" i="2"/>
  <c r="T276" i="2"/>
  <c r="T277" i="2"/>
  <c r="T278" i="2"/>
  <c r="T279" i="2"/>
  <c r="T280" i="2"/>
  <c r="T281" i="2"/>
  <c r="T282" i="2"/>
  <c r="T283" i="2"/>
  <c r="T284" i="2"/>
  <c r="T285" i="2"/>
  <c r="T286" i="2"/>
  <c r="T287" i="2"/>
  <c r="T288" i="2"/>
  <c r="T289" i="2"/>
  <c r="T290" i="2"/>
  <c r="T291" i="2"/>
  <c r="T292" i="2"/>
  <c r="T293" i="2"/>
  <c r="T294" i="2"/>
  <c r="T295" i="2"/>
  <c r="T296" i="2"/>
  <c r="T297" i="2"/>
  <c r="T298" i="2"/>
  <c r="T299" i="2"/>
  <c r="T300" i="2"/>
  <c r="T301" i="2"/>
  <c r="T302" i="2"/>
  <c r="T303" i="2"/>
  <c r="T304" i="2"/>
  <c r="T305" i="2"/>
  <c r="T306" i="2"/>
  <c r="T307" i="2"/>
  <c r="T308" i="2"/>
  <c r="T309" i="2"/>
  <c r="T310" i="2"/>
  <c r="T311" i="2"/>
  <c r="T312" i="2"/>
  <c r="T313" i="2"/>
  <c r="T314" i="2"/>
  <c r="T315" i="2"/>
  <c r="T316" i="2"/>
  <c r="T317" i="2"/>
  <c r="T318" i="2"/>
  <c r="T319" i="2"/>
  <c r="T320" i="2"/>
  <c r="T321" i="2"/>
  <c r="T322" i="2"/>
  <c r="T323" i="2"/>
  <c r="T324" i="2"/>
  <c r="T325" i="2"/>
  <c r="T326" i="2"/>
  <c r="T327" i="2"/>
  <c r="T328" i="2"/>
  <c r="T329" i="2"/>
  <c r="T330" i="2"/>
  <c r="T331" i="2"/>
  <c r="T332" i="2"/>
  <c r="T333" i="2"/>
  <c r="Z7" i="2"/>
  <c r="Q2" i="2"/>
  <c r="AA7" i="2" s="1"/>
  <c r="R2" i="2"/>
  <c r="AB7" i="2" s="1"/>
  <c r="Q3" i="2"/>
  <c r="R3" i="2"/>
  <c r="Q4" i="2"/>
  <c r="R4" i="2"/>
  <c r="Q5" i="2"/>
  <c r="R5" i="2"/>
  <c r="Q6" i="2"/>
  <c r="R6" i="2"/>
  <c r="Q7" i="2"/>
  <c r="R7" i="2"/>
  <c r="Q8" i="2"/>
  <c r="R8" i="2"/>
  <c r="Q9" i="2"/>
  <c r="R9" i="2"/>
  <c r="Q10" i="2"/>
  <c r="R10" i="2"/>
  <c r="Q11" i="2"/>
  <c r="R11" i="2"/>
  <c r="Q12" i="2"/>
  <c r="R12" i="2"/>
  <c r="Q13" i="2"/>
  <c r="R13" i="2"/>
  <c r="Q14" i="2"/>
  <c r="R14" i="2"/>
  <c r="Q15" i="2"/>
  <c r="R15" i="2"/>
  <c r="Q16" i="2"/>
  <c r="R16" i="2"/>
  <c r="Q17" i="2"/>
  <c r="R17" i="2"/>
  <c r="Q18" i="2"/>
  <c r="R18" i="2"/>
  <c r="Q19" i="2"/>
  <c r="R19" i="2"/>
  <c r="Q20" i="2"/>
  <c r="R20" i="2"/>
  <c r="Q21" i="2"/>
  <c r="R21" i="2"/>
  <c r="Q22" i="2"/>
  <c r="R22" i="2"/>
  <c r="Q23" i="2"/>
  <c r="R23" i="2"/>
  <c r="Q24" i="2"/>
  <c r="R24" i="2"/>
  <c r="Q25" i="2"/>
  <c r="R25" i="2"/>
  <c r="Q26" i="2"/>
  <c r="R26" i="2"/>
  <c r="Q27" i="2"/>
  <c r="R27" i="2"/>
  <c r="Q28" i="2"/>
  <c r="R28" i="2"/>
  <c r="Q29" i="2"/>
  <c r="R29" i="2"/>
  <c r="Q30" i="2"/>
  <c r="R30" i="2"/>
  <c r="Q31" i="2"/>
  <c r="R31" i="2"/>
  <c r="Q32" i="2"/>
  <c r="R32" i="2"/>
  <c r="Q33" i="2"/>
  <c r="R33" i="2"/>
  <c r="Q34" i="2"/>
  <c r="R34" i="2"/>
  <c r="Q35" i="2"/>
  <c r="R35" i="2"/>
  <c r="Q36" i="2"/>
  <c r="R36" i="2"/>
  <c r="Y6" i="2" a="1"/>
  <c r="Y6" i="2" s="1"/>
  <c r="AM9" i="2"/>
  <c r="Q37" i="2"/>
  <c r="R37" i="2"/>
  <c r="Q38" i="2"/>
  <c r="R38" i="2"/>
  <c r="Q39" i="2"/>
  <c r="R39" i="2"/>
  <c r="Q40" i="2"/>
  <c r="R40" i="2"/>
  <c r="Q41" i="2"/>
  <c r="R41" i="2"/>
  <c r="Q42" i="2"/>
  <c r="R42" i="2"/>
  <c r="Q43" i="2"/>
  <c r="R43" i="2"/>
  <c r="Q44" i="2"/>
  <c r="R44" i="2"/>
  <c r="Q45" i="2"/>
  <c r="R45" i="2"/>
  <c r="Q46" i="2"/>
  <c r="R46" i="2"/>
  <c r="Q47" i="2"/>
  <c r="R47" i="2"/>
  <c r="Q48" i="2"/>
  <c r="R48" i="2"/>
  <c r="Q49" i="2"/>
  <c r="R49" i="2"/>
  <c r="Q50" i="2"/>
  <c r="R50" i="2"/>
  <c r="Q51" i="2"/>
  <c r="R51" i="2"/>
  <c r="Q52" i="2"/>
  <c r="R52" i="2"/>
  <c r="Q53" i="2"/>
  <c r="R53" i="2"/>
  <c r="Q54" i="2"/>
  <c r="R54" i="2"/>
  <c r="Q55" i="2"/>
  <c r="R55" i="2"/>
  <c r="Q56" i="2"/>
  <c r="R56" i="2"/>
  <c r="Q57" i="2"/>
  <c r="R57" i="2"/>
  <c r="Q58" i="2"/>
  <c r="R58" i="2"/>
  <c r="Q59" i="2"/>
  <c r="R59" i="2"/>
  <c r="Q60" i="2"/>
  <c r="R60" i="2"/>
  <c r="Q61" i="2"/>
  <c r="R61" i="2"/>
  <c r="Q62" i="2"/>
  <c r="R62" i="2"/>
  <c r="Q63" i="2"/>
  <c r="R63" i="2"/>
  <c r="Q64" i="2"/>
  <c r="R64" i="2"/>
  <c r="Q65" i="2"/>
  <c r="R65" i="2"/>
  <c r="Q66" i="2"/>
  <c r="R66" i="2"/>
  <c r="Q67" i="2"/>
  <c r="R67" i="2"/>
  <c r="Q68" i="2"/>
  <c r="R68" i="2"/>
  <c r="Q69" i="2"/>
  <c r="R69" i="2"/>
  <c r="Q70" i="2"/>
  <c r="R70" i="2"/>
  <c r="Q71" i="2"/>
  <c r="R71" i="2"/>
  <c r="Q72" i="2"/>
  <c r="R72" i="2"/>
  <c r="Q73" i="2"/>
  <c r="R73" i="2"/>
  <c r="Q74" i="2"/>
  <c r="R74" i="2"/>
  <c r="Q75" i="2"/>
  <c r="R75" i="2"/>
  <c r="Q76" i="2"/>
  <c r="R76" i="2"/>
  <c r="Q77" i="2"/>
  <c r="R77" i="2"/>
  <c r="Q78" i="2"/>
  <c r="R78" i="2"/>
  <c r="Q79" i="2"/>
  <c r="R79" i="2"/>
  <c r="Q80" i="2"/>
  <c r="R80" i="2"/>
  <c r="Q81" i="2"/>
  <c r="R81" i="2"/>
  <c r="Q82" i="2"/>
  <c r="R82" i="2"/>
  <c r="Q83" i="2"/>
  <c r="R83" i="2"/>
  <c r="Q84" i="2"/>
  <c r="R84" i="2"/>
  <c r="Q85" i="2"/>
  <c r="R85" i="2"/>
  <c r="Q86" i="2"/>
  <c r="R86" i="2"/>
  <c r="Q87" i="2"/>
  <c r="R87" i="2"/>
  <c r="Q88" i="2"/>
  <c r="R88" i="2"/>
  <c r="Q89" i="2"/>
  <c r="R89" i="2"/>
  <c r="Q90" i="2"/>
  <c r="R90" i="2"/>
  <c r="Q91" i="2"/>
  <c r="R91" i="2"/>
  <c r="Q92" i="2"/>
  <c r="R92" i="2"/>
  <c r="Q93" i="2"/>
  <c r="R93" i="2"/>
  <c r="Q94" i="2"/>
  <c r="R94" i="2"/>
  <c r="Q95" i="2"/>
  <c r="R95" i="2"/>
  <c r="Q96" i="2"/>
  <c r="R96" i="2"/>
  <c r="Q97" i="2"/>
  <c r="R97" i="2"/>
  <c r="Q98" i="2"/>
  <c r="R98" i="2"/>
  <c r="Q99" i="2"/>
  <c r="R99" i="2"/>
  <c r="Q100" i="2"/>
  <c r="R100" i="2"/>
  <c r="Q101" i="2"/>
  <c r="R101" i="2"/>
  <c r="Q102" i="2"/>
  <c r="R102" i="2"/>
  <c r="Q103" i="2"/>
  <c r="R103" i="2"/>
  <c r="Q104" i="2"/>
  <c r="R104" i="2"/>
  <c r="Q105" i="2"/>
  <c r="R105" i="2"/>
  <c r="Q106" i="2"/>
  <c r="R106" i="2"/>
  <c r="Q107" i="2"/>
  <c r="R107" i="2"/>
  <c r="Q108" i="2"/>
  <c r="R108" i="2"/>
  <c r="Q109" i="2"/>
  <c r="R109" i="2"/>
  <c r="Q110" i="2"/>
  <c r="R110" i="2"/>
  <c r="Q111" i="2"/>
  <c r="R111" i="2"/>
  <c r="Q112" i="2"/>
  <c r="R112" i="2"/>
  <c r="Q113" i="2"/>
  <c r="R113" i="2"/>
  <c r="Q114" i="2"/>
  <c r="R114" i="2"/>
  <c r="Q115" i="2"/>
  <c r="R115" i="2"/>
  <c r="Q116" i="2"/>
  <c r="R116" i="2"/>
  <c r="Q117" i="2"/>
  <c r="R117" i="2"/>
  <c r="Q118" i="2"/>
  <c r="R118" i="2"/>
  <c r="Q119" i="2"/>
  <c r="R119" i="2"/>
  <c r="Q120" i="2"/>
  <c r="R120" i="2"/>
  <c r="Q121" i="2"/>
  <c r="R121" i="2"/>
  <c r="Q122" i="2"/>
  <c r="R122" i="2"/>
  <c r="Q123" i="2"/>
  <c r="R123" i="2"/>
  <c r="Q124" i="2"/>
  <c r="R124" i="2"/>
  <c r="Q125" i="2"/>
  <c r="R125" i="2"/>
  <c r="Q126" i="2"/>
  <c r="R126" i="2"/>
  <c r="Q127" i="2"/>
  <c r="R127" i="2"/>
  <c r="Q128" i="2"/>
  <c r="R128" i="2"/>
  <c r="Q129" i="2"/>
  <c r="R129" i="2"/>
  <c r="Q130" i="2"/>
  <c r="R130" i="2"/>
  <c r="Q131" i="2"/>
  <c r="R131" i="2"/>
  <c r="Q132" i="2"/>
  <c r="R132" i="2"/>
  <c r="Q133" i="2"/>
  <c r="R133" i="2"/>
  <c r="Q134" i="2"/>
  <c r="R134" i="2"/>
  <c r="Q135" i="2"/>
  <c r="R135" i="2"/>
  <c r="Q136" i="2"/>
  <c r="R136" i="2"/>
  <c r="Q137" i="2"/>
  <c r="R137" i="2"/>
  <c r="Q138" i="2"/>
  <c r="R138" i="2"/>
  <c r="Q139" i="2"/>
  <c r="R139" i="2"/>
  <c r="Q140" i="2"/>
  <c r="R140" i="2"/>
  <c r="Q141" i="2"/>
  <c r="R141" i="2"/>
  <c r="Q142" i="2"/>
  <c r="R142" i="2"/>
  <c r="Q143" i="2"/>
  <c r="R143" i="2"/>
  <c r="Q144" i="2"/>
  <c r="R144" i="2"/>
  <c r="Q145" i="2"/>
  <c r="R145" i="2"/>
  <c r="Q146" i="2"/>
  <c r="R146" i="2"/>
  <c r="Q147" i="2"/>
  <c r="R147" i="2"/>
  <c r="Q148" i="2"/>
  <c r="R148" i="2"/>
  <c r="Q149" i="2"/>
  <c r="R149" i="2"/>
  <c r="Q150" i="2"/>
  <c r="R150" i="2"/>
  <c r="Q151" i="2"/>
  <c r="R151" i="2"/>
  <c r="Q152" i="2"/>
  <c r="R152" i="2"/>
  <c r="Q153" i="2"/>
  <c r="R153" i="2"/>
  <c r="Q154" i="2"/>
  <c r="R154" i="2"/>
  <c r="Q155" i="2"/>
  <c r="R155" i="2"/>
  <c r="Q156" i="2"/>
  <c r="R156" i="2"/>
  <c r="Q157" i="2"/>
  <c r="R157" i="2"/>
  <c r="Q158" i="2"/>
  <c r="R158" i="2"/>
  <c r="Q159" i="2"/>
  <c r="R159" i="2"/>
  <c r="Q160" i="2"/>
  <c r="R160" i="2"/>
  <c r="Q161" i="2"/>
  <c r="R161" i="2"/>
  <c r="Q162" i="2"/>
  <c r="R162" i="2"/>
  <c r="Q163" i="2"/>
  <c r="R163" i="2"/>
  <c r="Q164" i="2"/>
  <c r="R164" i="2"/>
  <c r="Q165" i="2"/>
  <c r="R165" i="2"/>
  <c r="Q166" i="2"/>
  <c r="R166" i="2"/>
  <c r="Q167" i="2"/>
  <c r="R167" i="2"/>
  <c r="Q168" i="2"/>
  <c r="R168" i="2"/>
  <c r="Q169" i="2"/>
  <c r="R169" i="2"/>
  <c r="Q170" i="2"/>
  <c r="R170" i="2"/>
  <c r="Q171" i="2"/>
  <c r="R171" i="2"/>
  <c r="Q172" i="2"/>
  <c r="R172" i="2"/>
  <c r="Q173" i="2"/>
  <c r="R173" i="2"/>
  <c r="Q174" i="2"/>
  <c r="R174" i="2"/>
  <c r="Q175" i="2"/>
  <c r="R175" i="2"/>
  <c r="Q176" i="2"/>
  <c r="R176" i="2"/>
  <c r="Q177" i="2"/>
  <c r="R177" i="2"/>
  <c r="Q178" i="2"/>
  <c r="R178" i="2"/>
  <c r="Q179" i="2"/>
  <c r="R179" i="2"/>
  <c r="Q180" i="2"/>
  <c r="R180" i="2"/>
  <c r="Q181" i="2"/>
  <c r="R181" i="2"/>
  <c r="Q182" i="2"/>
  <c r="R182" i="2"/>
  <c r="Q183" i="2"/>
  <c r="R183" i="2"/>
  <c r="Q184" i="2"/>
  <c r="R184" i="2"/>
  <c r="Q185" i="2"/>
  <c r="R185" i="2"/>
  <c r="Q186" i="2"/>
  <c r="R186" i="2"/>
  <c r="Q187" i="2"/>
  <c r="R187" i="2"/>
  <c r="Q188" i="2"/>
  <c r="R188" i="2"/>
  <c r="Q189" i="2"/>
  <c r="R189" i="2"/>
  <c r="Q190" i="2"/>
  <c r="R190" i="2"/>
  <c r="Q191" i="2"/>
  <c r="R191" i="2"/>
  <c r="Q192" i="2"/>
  <c r="R192" i="2"/>
  <c r="Q193" i="2"/>
  <c r="R193" i="2"/>
  <c r="Q194" i="2"/>
  <c r="R194" i="2"/>
  <c r="Q195" i="2"/>
  <c r="R195" i="2"/>
  <c r="Q196" i="2"/>
  <c r="R196" i="2"/>
  <c r="Q197" i="2"/>
  <c r="R197" i="2"/>
  <c r="Q198" i="2"/>
  <c r="R198" i="2"/>
  <c r="Q199" i="2"/>
  <c r="R199" i="2"/>
  <c r="Q200" i="2"/>
  <c r="R200" i="2"/>
  <c r="Q201" i="2"/>
  <c r="R201" i="2"/>
  <c r="Q202" i="2"/>
  <c r="R202" i="2"/>
  <c r="Q203" i="2"/>
  <c r="R203" i="2"/>
  <c r="Q204" i="2"/>
  <c r="R204" i="2"/>
  <c r="Q205" i="2"/>
  <c r="R205" i="2"/>
  <c r="Q206" i="2"/>
  <c r="R206" i="2"/>
  <c r="Q207" i="2"/>
  <c r="R207" i="2"/>
  <c r="Q208" i="2"/>
  <c r="R208" i="2"/>
  <c r="Q209" i="2"/>
  <c r="R209" i="2"/>
  <c r="Q210" i="2"/>
  <c r="R210" i="2"/>
  <c r="Q211" i="2"/>
  <c r="R211" i="2"/>
  <c r="Q212" i="2"/>
  <c r="R212" i="2"/>
  <c r="Q213" i="2"/>
  <c r="R213" i="2"/>
  <c r="Q214" i="2"/>
  <c r="R214" i="2"/>
  <c r="Q215" i="2"/>
  <c r="R215" i="2"/>
  <c r="Q216" i="2"/>
  <c r="R216" i="2"/>
  <c r="Q217" i="2"/>
  <c r="R217" i="2"/>
  <c r="Q218" i="2"/>
  <c r="R218" i="2"/>
  <c r="Q219" i="2"/>
  <c r="R219" i="2"/>
  <c r="Q220" i="2"/>
  <c r="R220" i="2"/>
  <c r="Q221" i="2"/>
  <c r="R221" i="2"/>
  <c r="Q222" i="2"/>
  <c r="R222" i="2"/>
  <c r="Q223" i="2"/>
  <c r="R223" i="2"/>
  <c r="Q224" i="2"/>
  <c r="R224" i="2"/>
  <c r="Q225" i="2"/>
  <c r="R225" i="2"/>
  <c r="Q226" i="2"/>
  <c r="R226" i="2"/>
  <c r="Q227" i="2"/>
  <c r="R227" i="2"/>
  <c r="Q228" i="2"/>
  <c r="R228" i="2"/>
  <c r="Q229" i="2"/>
  <c r="R229" i="2"/>
  <c r="Q230" i="2"/>
  <c r="R230" i="2"/>
  <c r="Q231" i="2"/>
  <c r="R231" i="2"/>
  <c r="Q232" i="2"/>
  <c r="R232" i="2"/>
  <c r="Q233" i="2"/>
  <c r="R233" i="2"/>
  <c r="Q234" i="2"/>
  <c r="R234" i="2"/>
  <c r="Q235" i="2"/>
  <c r="R235" i="2"/>
  <c r="Q236" i="2"/>
  <c r="R236" i="2"/>
  <c r="Q237" i="2"/>
  <c r="R237" i="2"/>
  <c r="Q238" i="2"/>
  <c r="R238" i="2"/>
  <c r="Q239" i="2"/>
  <c r="R239" i="2"/>
  <c r="Q240" i="2"/>
  <c r="R240" i="2"/>
  <c r="Q241" i="2"/>
  <c r="R241" i="2"/>
  <c r="Q242" i="2"/>
  <c r="R242" i="2"/>
  <c r="Q243" i="2"/>
  <c r="R243" i="2"/>
  <c r="Q244" i="2"/>
  <c r="R244" i="2"/>
  <c r="Q245" i="2"/>
  <c r="R245" i="2"/>
  <c r="Q246" i="2"/>
  <c r="R246" i="2"/>
  <c r="Q247" i="2"/>
  <c r="R247" i="2"/>
  <c r="Q248" i="2"/>
  <c r="R248" i="2"/>
  <c r="Q249" i="2"/>
  <c r="R249" i="2"/>
  <c r="Q250" i="2"/>
  <c r="R250" i="2"/>
  <c r="Q251" i="2"/>
  <c r="R251" i="2"/>
  <c r="Q252" i="2"/>
  <c r="R252" i="2"/>
  <c r="Q253" i="2"/>
  <c r="R253" i="2"/>
  <c r="Q254" i="2"/>
  <c r="R254" i="2"/>
  <c r="Q255" i="2"/>
  <c r="R255" i="2"/>
  <c r="Q256" i="2"/>
  <c r="R256" i="2"/>
  <c r="Q257" i="2"/>
  <c r="R257" i="2"/>
  <c r="Q258" i="2"/>
  <c r="R258" i="2"/>
  <c r="Q259" i="2"/>
  <c r="R259" i="2"/>
  <c r="Q260" i="2"/>
  <c r="R260" i="2"/>
  <c r="Q261" i="2"/>
  <c r="R261" i="2"/>
  <c r="Q262" i="2"/>
  <c r="R262" i="2"/>
  <c r="Q263" i="2"/>
  <c r="R263" i="2"/>
  <c r="Q264" i="2"/>
  <c r="R264" i="2"/>
  <c r="Q265" i="2"/>
  <c r="R265" i="2"/>
  <c r="Q266" i="2"/>
  <c r="R266" i="2"/>
  <c r="Q267" i="2"/>
  <c r="R267" i="2"/>
  <c r="Q268" i="2"/>
  <c r="R268" i="2"/>
  <c r="Q269" i="2"/>
  <c r="R269" i="2"/>
  <c r="Q270" i="2"/>
  <c r="R270" i="2"/>
  <c r="Q271" i="2"/>
  <c r="R271" i="2"/>
  <c r="Q272" i="2"/>
  <c r="R272" i="2"/>
  <c r="Q273" i="2"/>
  <c r="R273" i="2"/>
  <c r="Q274" i="2"/>
  <c r="R274" i="2"/>
  <c r="Q275" i="2"/>
  <c r="R275" i="2"/>
  <c r="Q276" i="2"/>
  <c r="R276" i="2"/>
  <c r="Q277" i="2"/>
  <c r="R277" i="2"/>
  <c r="Q278" i="2"/>
  <c r="R278" i="2"/>
  <c r="Q279" i="2"/>
  <c r="R279" i="2"/>
  <c r="Q280" i="2"/>
  <c r="R280" i="2"/>
  <c r="Q281" i="2"/>
  <c r="R281" i="2"/>
  <c r="Q282" i="2"/>
  <c r="R282" i="2"/>
  <c r="Q283" i="2"/>
  <c r="R283" i="2"/>
  <c r="Q284" i="2"/>
  <c r="R284" i="2"/>
  <c r="Q285" i="2"/>
  <c r="R285" i="2"/>
  <c r="Q286" i="2"/>
  <c r="R286" i="2"/>
  <c r="Q287" i="2"/>
  <c r="R287" i="2"/>
  <c r="Q288" i="2"/>
  <c r="R288" i="2"/>
  <c r="Q289" i="2"/>
  <c r="R289" i="2"/>
  <c r="Q290" i="2"/>
  <c r="R290" i="2"/>
  <c r="Q291" i="2"/>
  <c r="R291" i="2"/>
  <c r="Q292" i="2"/>
  <c r="R292" i="2"/>
  <c r="Q293" i="2"/>
  <c r="R293" i="2"/>
  <c r="Q294" i="2"/>
  <c r="R294" i="2"/>
  <c r="Q295" i="2"/>
  <c r="R295" i="2"/>
  <c r="Q296" i="2"/>
  <c r="R296" i="2"/>
  <c r="Q297" i="2"/>
  <c r="R297" i="2"/>
  <c r="Q298" i="2"/>
  <c r="R298" i="2"/>
  <c r="Q299" i="2"/>
  <c r="R299" i="2"/>
  <c r="Q300" i="2"/>
  <c r="R300" i="2"/>
  <c r="Q301" i="2"/>
  <c r="R301" i="2"/>
  <c r="Q302" i="2"/>
  <c r="R302" i="2"/>
  <c r="Q303" i="2"/>
  <c r="R303" i="2"/>
  <c r="Q304" i="2"/>
  <c r="R304" i="2"/>
  <c r="Q305" i="2"/>
  <c r="R305" i="2"/>
  <c r="Q306" i="2"/>
  <c r="R306" i="2"/>
  <c r="Q307" i="2"/>
  <c r="R307" i="2"/>
  <c r="Q308" i="2"/>
  <c r="R308" i="2"/>
  <c r="Q309" i="2"/>
  <c r="R309" i="2"/>
  <c r="Q310" i="2"/>
  <c r="R310" i="2"/>
  <c r="Q311" i="2"/>
  <c r="R311" i="2"/>
  <c r="Q312" i="2"/>
  <c r="R312" i="2"/>
  <c r="Q313" i="2"/>
  <c r="R313" i="2"/>
  <c r="Q314" i="2"/>
  <c r="R314" i="2"/>
  <c r="Q315" i="2"/>
  <c r="R315" i="2"/>
  <c r="Q316" i="2"/>
  <c r="R316" i="2"/>
  <c r="Q317" i="2"/>
  <c r="R317" i="2"/>
  <c r="Q318" i="2"/>
  <c r="R318" i="2"/>
  <c r="Q319" i="2"/>
  <c r="R319" i="2"/>
  <c r="Q320" i="2"/>
  <c r="R320" i="2"/>
  <c r="Q321" i="2"/>
  <c r="R321" i="2"/>
  <c r="Q322" i="2"/>
  <c r="R322" i="2"/>
  <c r="Q323" i="2"/>
  <c r="R323" i="2"/>
  <c r="Q324" i="2"/>
  <c r="R324" i="2"/>
  <c r="Q325" i="2"/>
  <c r="R325" i="2"/>
  <c r="Q326" i="2"/>
  <c r="R326" i="2"/>
  <c r="Q327" i="2"/>
  <c r="R327" i="2"/>
  <c r="Q328" i="2"/>
  <c r="R328" i="2"/>
  <c r="Q329" i="2"/>
  <c r="R329" i="2"/>
  <c r="Q330" i="2"/>
  <c r="R330" i="2"/>
  <c r="Q331" i="2"/>
  <c r="R331" i="2"/>
  <c r="Q332" i="2"/>
  <c r="R332" i="2"/>
  <c r="Q333" i="2"/>
  <c r="R333" i="2"/>
  <c r="Y300" i="2" l="1" a="1"/>
  <c r="Y300" i="2" s="1"/>
  <c r="Y264" i="2" a="1"/>
  <c r="Y264" i="2" s="1"/>
  <c r="AJ7" i="2" a="1"/>
  <c r="AJ7" i="2" s="1"/>
  <c r="Y173" i="2"/>
  <c r="AI7" i="2" a="1"/>
  <c r="AI7" i="2" s="1"/>
  <c r="AB254" i="2" a="1"/>
  <c r="AB254" i="2" s="1"/>
  <c r="AF7" i="2"/>
  <c r="AN7" i="2" a="1"/>
  <c r="AN7" i="2" s="1"/>
  <c r="AQ7" i="2" a="1"/>
  <c r="AQ7" i="2" s="1"/>
  <c r="AQ9" i="2" s="1"/>
  <c r="AR9" i="2" s="1"/>
  <c r="AG7" i="2"/>
  <c r="AH7" i="2" a="1"/>
  <c r="AH7" i="2" s="1"/>
  <c r="AE17" i="2" a="1"/>
  <c r="AE17" i="2" s="1"/>
  <c r="S331" i="2"/>
  <c r="S193" i="2"/>
  <c r="S121" i="2"/>
  <c r="S198" i="2"/>
  <c r="S163" i="2"/>
  <c r="S123" i="2"/>
  <c r="S302" i="2"/>
  <c r="S300" i="2"/>
  <c r="S268" i="2"/>
  <c r="S262" i="2"/>
  <c r="S260" i="2"/>
  <c r="S252" i="2"/>
  <c r="S244" i="2"/>
  <c r="S238" i="2"/>
  <c r="S230" i="2"/>
  <c r="S228" i="2"/>
  <c r="S225" i="2"/>
  <c r="S219" i="2"/>
  <c r="S217" i="2"/>
  <c r="S209" i="2"/>
  <c r="S32" i="2"/>
  <c r="S24" i="2"/>
  <c r="S12" i="2"/>
  <c r="S59" i="2"/>
  <c r="S278" i="2"/>
  <c r="S195" i="2"/>
  <c r="S322" i="2"/>
  <c r="S313" i="2"/>
  <c r="S224" i="2"/>
  <c r="S210" i="2"/>
  <c r="S179" i="2"/>
  <c r="S177" i="2"/>
  <c r="S153" i="2"/>
  <c r="S147" i="2"/>
  <c r="S145" i="2"/>
  <c r="S143" i="2"/>
  <c r="S141" i="2"/>
  <c r="S137" i="2"/>
  <c r="S131" i="2"/>
  <c r="S318" i="2"/>
  <c r="S282" i="2"/>
  <c r="S291" i="2"/>
  <c r="S273" i="2"/>
  <c r="S105" i="2"/>
  <c r="S103" i="2"/>
  <c r="S101" i="2"/>
  <c r="S99" i="2"/>
  <c r="S97" i="2"/>
  <c r="S95" i="2"/>
  <c r="S93" i="2"/>
  <c r="S89" i="2"/>
  <c r="S73" i="2"/>
  <c r="S57" i="2"/>
  <c r="S39" i="2"/>
  <c r="S33" i="2"/>
  <c r="S307" i="2"/>
  <c r="S305" i="2"/>
  <c r="S303" i="2"/>
  <c r="S301" i="2"/>
  <c r="S297" i="2"/>
  <c r="S281" i="2"/>
  <c r="S256" i="2"/>
  <c r="S234" i="2"/>
  <c r="S203" i="2"/>
  <c r="S201" i="2"/>
  <c r="S199" i="2"/>
  <c r="S194" i="2"/>
  <c r="S190" i="2"/>
  <c r="S188" i="2"/>
  <c r="S174" i="2"/>
  <c r="S172" i="2"/>
  <c r="S161" i="2"/>
  <c r="S159" i="2"/>
  <c r="S128" i="2"/>
  <c r="S122" i="2"/>
  <c r="S71" i="2"/>
  <c r="S41" i="2"/>
  <c r="S10" i="2"/>
  <c r="S8" i="2"/>
  <c r="S6" i="2"/>
  <c r="S2" i="2"/>
  <c r="S321" i="2"/>
  <c r="S257" i="2"/>
  <c r="S253" i="2"/>
  <c r="S249" i="2"/>
  <c r="S243" i="2"/>
  <c r="S241" i="2"/>
  <c r="S239" i="2"/>
  <c r="S237" i="2"/>
  <c r="S233" i="2"/>
  <c r="S211" i="2"/>
  <c r="S154" i="2"/>
  <c r="S142" i="2"/>
  <c r="S107" i="2"/>
  <c r="S75" i="2"/>
  <c r="S72" i="2"/>
  <c r="S64" i="2"/>
  <c r="S58" i="2"/>
  <c r="S34" i="2"/>
  <c r="S31" i="2"/>
  <c r="S25" i="2"/>
  <c r="S23" i="2"/>
  <c r="S21" i="2"/>
  <c r="S15" i="2"/>
  <c r="S13" i="2"/>
  <c r="S5" i="2"/>
  <c r="S29" i="2"/>
  <c r="S27" i="2"/>
  <c r="S312" i="2"/>
  <c r="S272" i="2"/>
  <c r="S258" i="2"/>
  <c r="S236" i="2"/>
  <c r="S229" i="2"/>
  <c r="S208" i="2"/>
  <c r="S184" i="2"/>
  <c r="S175" i="2"/>
  <c r="S173" i="2"/>
  <c r="S171" i="2"/>
  <c r="S169" i="2"/>
  <c r="S152" i="2"/>
  <c r="S140" i="2"/>
  <c r="S120" i="2"/>
  <c r="S112" i="2"/>
  <c r="S106" i="2"/>
  <c r="S87" i="2"/>
  <c r="S85" i="2"/>
  <c r="S83" i="2"/>
  <c r="S81" i="2"/>
  <c r="S79" i="2"/>
  <c r="S77" i="2"/>
  <c r="S56" i="2"/>
  <c r="S46" i="2"/>
  <c r="S40" i="2"/>
  <c r="S37" i="2"/>
  <c r="S9" i="2"/>
  <c r="S323" i="2"/>
  <c r="S317" i="2"/>
  <c r="S283" i="2"/>
  <c r="S277" i="2"/>
  <c r="S254" i="2"/>
  <c r="S248" i="2"/>
  <c r="S215" i="2"/>
  <c r="S213" i="2"/>
  <c r="S178" i="2"/>
  <c r="S157" i="2"/>
  <c r="S138" i="2"/>
  <c r="S129" i="2"/>
  <c r="S127" i="2"/>
  <c r="S125" i="2"/>
  <c r="S104" i="2"/>
  <c r="S96" i="2"/>
  <c r="S90" i="2"/>
  <c r="S69" i="2"/>
  <c r="S67" i="2"/>
  <c r="S65" i="2"/>
  <c r="S63" i="2"/>
  <c r="S61" i="2"/>
  <c r="S326" i="2"/>
  <c r="S324" i="2"/>
  <c r="S296" i="2"/>
  <c r="S294" i="2"/>
  <c r="S286" i="2"/>
  <c r="S284" i="2"/>
  <c r="S267" i="2"/>
  <c r="S265" i="2"/>
  <c r="S263" i="2"/>
  <c r="S261" i="2"/>
  <c r="S259" i="2"/>
  <c r="S235" i="2"/>
  <c r="S232" i="2"/>
  <c r="S220" i="2"/>
  <c r="S214" i="2"/>
  <c r="S212" i="2"/>
  <c r="S191" i="2"/>
  <c r="S189" i="2"/>
  <c r="S187" i="2"/>
  <c r="S168" i="2"/>
  <c r="S166" i="2"/>
  <c r="S158" i="2"/>
  <c r="S156" i="2"/>
  <c r="S136" i="2"/>
  <c r="S119" i="2"/>
  <c r="S117" i="2"/>
  <c r="S115" i="2"/>
  <c r="S113" i="2"/>
  <c r="S111" i="2"/>
  <c r="S109" i="2"/>
  <c r="S91" i="2"/>
  <c r="S88" i="2"/>
  <c r="S80" i="2"/>
  <c r="S74" i="2"/>
  <c r="S55" i="2"/>
  <c r="S53" i="2"/>
  <c r="S51" i="2"/>
  <c r="S47" i="2"/>
  <c r="S45" i="2"/>
  <c r="S43" i="2"/>
  <c r="S35" i="2"/>
  <c r="S30" i="2"/>
  <c r="S26" i="2"/>
  <c r="S18" i="2"/>
  <c r="S16" i="2"/>
  <c r="S14" i="2"/>
  <c r="S290" i="2"/>
  <c r="S270" i="2"/>
  <c r="S155" i="2"/>
  <c r="S315" i="2"/>
  <c r="S306" i="2"/>
  <c r="S295" i="2"/>
  <c r="S275" i="2"/>
  <c r="S266" i="2"/>
  <c r="S246" i="2"/>
  <c r="S222" i="2"/>
  <c r="S185" i="2"/>
  <c r="S330" i="2"/>
  <c r="S299" i="2"/>
  <c r="S332" i="2"/>
  <c r="S329" i="2"/>
  <c r="S327" i="2"/>
  <c r="S325" i="2"/>
  <c r="S320" i="2"/>
  <c r="S316" i="2"/>
  <c r="S311" i="2"/>
  <c r="S309" i="2"/>
  <c r="S304" i="2"/>
  <c r="S292" i="2"/>
  <c r="S289" i="2"/>
  <c r="S287" i="2"/>
  <c r="S285" i="2"/>
  <c r="S280" i="2"/>
  <c r="S276" i="2"/>
  <c r="S271" i="2"/>
  <c r="S251" i="2"/>
  <c r="S227" i="2"/>
  <c r="S206" i="2"/>
  <c r="S139" i="2"/>
  <c r="S130" i="2"/>
  <c r="S247" i="2"/>
  <c r="S242" i="2"/>
  <c r="S223" i="2"/>
  <c r="S218" i="2"/>
  <c r="S202" i="2"/>
  <c r="S197" i="2"/>
  <c r="S192" i="2"/>
  <c r="S183" i="2"/>
  <c r="S181" i="2"/>
  <c r="S176" i="2"/>
  <c r="S167" i="2"/>
  <c r="S162" i="2"/>
  <c r="S146" i="2"/>
  <c r="S333" i="2"/>
  <c r="S328" i="2"/>
  <c r="S319" i="2"/>
  <c r="S314" i="2"/>
  <c r="S310" i="2"/>
  <c r="S308" i="2"/>
  <c r="S298" i="2"/>
  <c r="S293" i="2"/>
  <c r="S288" i="2"/>
  <c r="S279" i="2"/>
  <c r="S274" i="2"/>
  <c r="S269" i="2"/>
  <c r="S264" i="2"/>
  <c r="S255" i="2"/>
  <c r="S250" i="2"/>
  <c r="S245" i="2"/>
  <c r="S240" i="2"/>
  <c r="S231" i="2"/>
  <c r="S226" i="2"/>
  <c r="S221" i="2"/>
  <c r="S216" i="2"/>
  <c r="S207" i="2"/>
  <c r="S205" i="2"/>
  <c r="S200" i="2"/>
  <c r="S196" i="2"/>
  <c r="S186" i="2"/>
  <c r="S182" i="2"/>
  <c r="S180" i="2"/>
  <c r="S170" i="2"/>
  <c r="S165" i="2"/>
  <c r="S160" i="2"/>
  <c r="S151" i="2"/>
  <c r="S149" i="2"/>
  <c r="S144" i="2"/>
  <c r="S135" i="2"/>
  <c r="S133" i="2"/>
  <c r="S49" i="2"/>
  <c r="S28" i="2"/>
  <c r="S11" i="2"/>
  <c r="S7" i="2"/>
  <c r="S204" i="2"/>
  <c r="S164" i="2"/>
  <c r="S150" i="2"/>
  <c r="S148" i="2"/>
  <c r="S134" i="2"/>
  <c r="S132" i="2"/>
  <c r="S118" i="2"/>
  <c r="S116" i="2"/>
  <c r="S102" i="2"/>
  <c r="S100" i="2"/>
  <c r="S86" i="2"/>
  <c r="S84" i="2"/>
  <c r="S70" i="2"/>
  <c r="S68" i="2"/>
  <c r="S54" i="2"/>
  <c r="S52" i="2"/>
  <c r="S36" i="2"/>
  <c r="S19" i="2"/>
  <c r="S3" i="2"/>
  <c r="S4" i="2"/>
  <c r="S126" i="2"/>
  <c r="S124" i="2"/>
  <c r="S114" i="2"/>
  <c r="S110" i="2"/>
  <c r="S108" i="2"/>
  <c r="S98" i="2"/>
  <c r="S94" i="2"/>
  <c r="S92" i="2"/>
  <c r="S82" i="2"/>
  <c r="S78" i="2"/>
  <c r="S76" i="2"/>
  <c r="S66" i="2"/>
  <c r="S62" i="2"/>
  <c r="S60" i="2"/>
  <c r="S50" i="2"/>
  <c r="S48" i="2"/>
  <c r="S44" i="2"/>
  <c r="S42" i="2"/>
  <c r="S38" i="2"/>
  <c r="S22" i="2"/>
  <c r="S20" i="2"/>
  <c r="S17" i="2"/>
  <c r="AO7" i="2" l="1"/>
  <c r="AP7" i="2"/>
  <c r="AE9" i="2"/>
  <c r="AF9" i="2" s="1"/>
  <c r="AK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Devise</author>
  </authors>
  <commentList>
    <comment ref="AW8" authorId="0" shapeId="0" xr:uid="{F07EAA8E-1756-4F47-BBC0-ED544B8D339E}">
      <text>
        <r>
          <rPr>
            <b/>
            <sz val="9"/>
            <color indexed="81"/>
            <rFont val="Tahoma"/>
            <family val="2"/>
          </rPr>
          <t>David Devise:</t>
        </r>
        <r>
          <rPr>
            <sz val="9"/>
            <color indexed="81"/>
            <rFont val="Tahoma"/>
            <family val="2"/>
          </rPr>
          <t xml:space="preserve">
²</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D3F7C07-33C0-4910-A2B1-63AB012464EF}" keepAlive="1" name="Requête - 1077-232 (3)" description="Connexion à la requête « 1077-232 (3) » dans le classeur." type="5" refreshedVersion="8" background="1" saveData="1">
    <dbPr connection="Provider=Microsoft.Mashup.OleDb.1;Data Source=$Workbook$;Location=&quot;1077-232 (3)&quot;;Extended Properties=&quot;&quot;" command="SELECT * FROM [1077-232 (3)]"/>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<sst xmlns="http://schemas.openxmlformats.org/spreadsheetml/2006/main" count="53" uniqueCount="45">
  <si>
    <t>durée</t>
  </si>
  <si>
    <t>ecart Tc Tf &lt;30°</t>
  </si>
  <si>
    <t>Vmoy descente</t>
  </si>
  <si>
    <t>Tcmini</t>
  </si>
  <si>
    <t>TCmaxi</t>
  </si>
  <si>
    <t>Atteinte 99°C</t>
  </si>
  <si>
    <t>écart Tc Tf &lt;30°</t>
  </si>
  <si>
    <t>Requis 200°C</t>
  </si>
  <si>
    <t>Durée</t>
  </si>
  <si>
    <t>TCmini</t>
  </si>
  <si>
    <t>Fin Pallier</t>
  </si>
  <si>
    <t>Requis  385°C</t>
  </si>
  <si>
    <t>Vmoy montée</t>
  </si>
  <si>
    <t>Départ</t>
  </si>
  <si>
    <t>Cycle</t>
  </si>
  <si>
    <t>OT</t>
  </si>
  <si>
    <t>Gain</t>
  </si>
  <si>
    <t>Durée Cycle</t>
  </si>
  <si>
    <t>1&lt;Vm&lt;8</t>
  </si>
  <si>
    <t>5&lt;Vm&lt;8</t>
  </si>
  <si>
    <r>
      <t xml:space="preserve">15min </t>
    </r>
    <r>
      <rPr>
        <b/>
        <vertAlign val="superscript"/>
        <sz val="12"/>
        <color theme="1"/>
        <rFont val="Calibri"/>
        <family val="2"/>
        <scheme val="minor"/>
      </rPr>
      <t>0/+15</t>
    </r>
  </si>
  <si>
    <t>1&lt;Vm&lt;5</t>
  </si>
  <si>
    <t>Ecart</t>
  </si>
  <si>
    <t>Max</t>
  </si>
  <si>
    <t xml:space="preserve">Mes_Vid6 </t>
  </si>
  <si>
    <t xml:space="preserve">Mes_Vid4 </t>
  </si>
  <si>
    <t>Mes_Vid3</t>
  </si>
  <si>
    <t>Mes_TC14</t>
  </si>
  <si>
    <t>Mes_TC13</t>
  </si>
  <si>
    <t>Mes_TC4</t>
  </si>
  <si>
    <t xml:space="preserve">Mes_TC3 </t>
  </si>
  <si>
    <t xml:space="preserve">Mes_TC2 </t>
  </si>
  <si>
    <t>Mes_TC1</t>
  </si>
  <si>
    <t xml:space="preserve">Mes_TaM </t>
  </si>
  <si>
    <t xml:space="preserve">Mes_Pres </t>
  </si>
  <si>
    <t>Cons_V</t>
  </si>
  <si>
    <t>Cons_Pro</t>
  </si>
  <si>
    <t xml:space="preserve">Cons_P </t>
  </si>
  <si>
    <t>Cons_Air</t>
  </si>
  <si>
    <t>Date/Heure</t>
  </si>
  <si>
    <t>Min</t>
  </si>
  <si>
    <t>385</t>
  </si>
  <si>
    <t>200</t>
  </si>
  <si>
    <t>99</t>
  </si>
  <si>
    <t>Vmoy descente °/mn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</si>
</sst>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400]h:mm:ss\ AM/PM"/>
    <numFmt numFmtId="165" formatCode="0.0"/>
  </numFmts>
  <fonts count="11" x14ac:knownFonts="1">
    <font>
      <sz val="11"/>
      <color theme="1"/>
      <name val="Calibri"/>
      <family val="2"/>
      <scheme val="minor"/>
    </font>
    <font>
      <b/>
      <sz val="11"/>
      <color theme="1"/>
      <name val="Calibri"/>
      <family val="2"/>
      <scheme val="minor"/>
    </font>
    <font>
      <b/>
      <i/>
      <sz val="11"/>
      <color theme="1"/>
      <name val="Calibri"/>
      <family val="2"/>
      <scheme val="minor"/>
    </font>
    <font>
      <b/>
      <sz val="11"/>
      <color rgb="FFFF0000"/>
      <name val="Calibri"/>
      <family val="2"/>
      <scheme val="minor"/>
    </font>
    <font>
      <b/>
      <sz val="12"/>
      <color rgb="FF000118"/>
      <name val="Nunito Sans"/>
    </font>
    <font>
      <sz val="12"/>
      <color theme="1"/>
      <name val="Calibri"/>
      <family val="2"/>
      <scheme val="minor"/>
    </font>
    <font>
      <b/>
      <sz val="12"/>
      <color theme="1"/>
      <name val="Calibri"/>
      <family val="2"/>
      <scheme val="minor"/>
    </font>
    <font>
      <b/>
      <vertAlign val="superscript"/>
      <sz val="12"/>
      <color theme="1"/>
      <name val="Calibri"/>
      <family val="2"/>
      <scheme val="minor"/>
    </font>
    <font>
      <b/>
      <sz val="9"/>
      <color indexed="81"/>
      <name val="Tahoma"/>
      <family val="2"/>
    </font>
    <font>
      <sz val="9"/>
      <color indexed="81"/>
      <name val="Tahoma"/>
      <family val="2"/>
    </font>
    <font>
      <sz val="8"/>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FF6699"/>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0000"/>
        <bgColor indexed="64"/>
      </patternFill>
    </fill>
    <fill>
      <patternFill patternType="solid">
        <fgColor rgb="FF99FF99"/>
        <bgColor indexed="64"/>
      </patternFill>
    </fill>
    <fill>
      <patternFill patternType="solid">
        <fgColor rgb="FF00B0F0"/>
        <bgColor indexed="64"/>
      </patternFill>
    </fill>
    <fill>
      <patternFill patternType="solid">
        <fgColor theme="1" tint="0.499984740745262"/>
        <bgColor indexed="64"/>
      </patternFill>
    </fill>
  </fills>
  <borders count="33">
    <border>
      <left/>
      <right/>
      <top/>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indexed="64"/>
      </left>
      <right/>
      <top style="thin">
        <color indexed="64"/>
      </top>
      <bottom/>
      <diagonal/>
    </border>
    <border>
      <left style="thin">
        <color auto="1"/>
      </left>
      <right style="medium">
        <color auto="1"/>
      </right>
      <top style="thin">
        <color auto="1"/>
      </top>
      <bottom/>
      <diagonal/>
    </border>
    <border>
      <left style="thick">
        <color auto="1"/>
      </left>
      <right/>
      <top style="thin">
        <color auto="1"/>
      </top>
      <bottom/>
      <diagonal/>
    </border>
    <border>
      <left style="thin">
        <color auto="1"/>
      </left>
      <right style="thick">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indexed="64"/>
      </right>
      <top/>
      <bottom/>
      <diagonal/>
    </border>
    <border>
      <left style="thick">
        <color theme="1"/>
      </left>
      <right style="medium">
        <color auto="1"/>
      </right>
      <top style="medium">
        <color rgb="FFDDDDDD"/>
      </top>
      <bottom style="medium">
        <color rgb="FFDDDDDD"/>
      </bottom>
      <diagonal/>
    </border>
    <border>
      <left style="thin">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ck">
        <color auto="1"/>
      </left>
      <right style="medium">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medium">
        <color auto="1"/>
      </left>
      <right style="thin">
        <color auto="1"/>
      </right>
      <top style="thick">
        <color auto="1"/>
      </top>
      <bottom style="thick">
        <color auto="1"/>
      </bottom>
      <diagonal/>
    </border>
    <border>
      <left/>
      <right/>
      <top style="thick">
        <color auto="1"/>
      </top>
      <bottom style="thick">
        <color auto="1"/>
      </bottom>
      <diagonal/>
    </border>
    <border>
      <left style="medium">
        <color auto="1"/>
      </left>
      <right/>
      <top style="thick">
        <color auto="1"/>
      </top>
      <bottom style="thick">
        <color auto="1"/>
      </bottom>
      <diagonal/>
    </border>
    <border>
      <left/>
      <right style="medium">
        <color auto="1"/>
      </right>
      <top style="thick">
        <color auto="1"/>
      </top>
      <bottom style="thick">
        <color auto="1"/>
      </bottom>
      <diagonal/>
    </border>
    <border>
      <left style="thin">
        <color auto="1"/>
      </left>
      <right style="medium">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bottom style="thick">
        <color auto="1"/>
      </bottom>
      <diagonal/>
    </border>
  </borders>
  <cellStyleXfs count="1">
    <xf numFmtId="0" fontId="0" fillId="0" borderId="0"/>
  </cellStyleXfs>
  <cellXfs count="85">
    <xf numFmtId="0" fontId="0" fillId="0" borderId="0" xfId="0"/>
    <xf numFmtId="0" fontId="2" fillId="0" borderId="0" xfId="0" applyFont="1"/>
    <xf numFmtId="0" fontId="2" fillId="2" borderId="0" xfId="0" applyFont="1" applyFill="1"/>
    <xf numFmtId="164" fontId="0" fillId="0" borderId="0" xfId="0" applyNumberFormat="1"/>
    <xf numFmtId="164" fontId="2" fillId="2" borderId="0" xfId="0" applyNumberFormat="1" applyFont="1" applyFill="1"/>
    <xf numFmtId="164" fontId="0" fillId="3" borderId="0" xfId="0" applyNumberFormat="1" applyFill="1"/>
    <xf numFmtId="21" fontId="0" fillId="0" borderId="0" xfId="0" applyNumberFormat="1"/>
    <xf numFmtId="0" fontId="0" fillId="0" borderId="4" xfId="0" applyBorder="1"/>
    <xf numFmtId="0" fontId="0" fillId="0" borderId="5" xfId="0" applyBorder="1"/>
    <xf numFmtId="0" fontId="0" fillId="0" borderId="6" xfId="0" applyBorder="1"/>
    <xf numFmtId="2" fontId="1" fillId="5" borderId="7" xfId="0" applyNumberFormat="1" applyFont="1" applyFill="1" applyBorder="1"/>
    <xf numFmtId="2" fontId="1" fillId="5" borderId="8" xfId="0" applyNumberFormat="1" applyFont="1" applyFill="1" applyBorder="1"/>
    <xf numFmtId="0" fontId="1" fillId="6" borderId="8" xfId="0" applyFont="1" applyFill="1" applyBorder="1"/>
    <xf numFmtId="0" fontId="0" fillId="0" borderId="7" xfId="0" applyBorder="1"/>
    <xf numFmtId="0" fontId="0" fillId="0" borderId="9" xfId="0" applyBorder="1"/>
    <xf numFmtId="0" fontId="0" fillId="0" borderId="10" xfId="0" applyBorder="1"/>
    <xf numFmtId="0" fontId="0" fillId="0" borderId="11" xfId="0" applyBorder="1"/>
    <xf numFmtId="0" fontId="0" fillId="0" borderId="12" xfId="0" applyBorder="1"/>
    <xf numFmtId="2" fontId="1" fillId="5" borderId="13" xfId="0" applyNumberFormat="1" applyFont="1" applyFill="1" applyBorder="1"/>
    <xf numFmtId="2" fontId="3" fillId="5" borderId="14" xfId="0" applyNumberFormat="1" applyFont="1" applyFill="1" applyBorder="1"/>
    <xf numFmtId="0" fontId="1" fillId="6" borderId="14" xfId="0" applyFont="1" applyFill="1" applyBorder="1"/>
    <xf numFmtId="0" fontId="0" fillId="0" borderId="13" xfId="0" applyBorder="1"/>
    <xf numFmtId="2" fontId="1" fillId="5" borderId="14" xfId="0" applyNumberFormat="1" applyFont="1" applyFill="1" applyBorder="1"/>
    <xf numFmtId="0" fontId="0" fillId="0" borderId="3" xfId="0" applyBorder="1"/>
    <xf numFmtId="0" fontId="0" fillId="4" borderId="1" xfId="0" applyFill="1" applyBorder="1"/>
    <xf numFmtId="0" fontId="0" fillId="4" borderId="2" xfId="0" applyFill="1" applyBorder="1"/>
    <xf numFmtId="164" fontId="0" fillId="4" borderId="2" xfId="0" applyNumberFormat="1" applyFill="1" applyBorder="1"/>
    <xf numFmtId="21" fontId="0" fillId="4" borderId="2" xfId="0" applyNumberFormat="1" applyFill="1" applyBorder="1"/>
    <xf numFmtId="0" fontId="0" fillId="4" borderId="3" xfId="0" applyFill="1" applyBorder="1"/>
    <xf numFmtId="0" fontId="0" fillId="0" borderId="1" xfId="0" applyBorder="1"/>
    <xf numFmtId="9" fontId="0" fillId="0" borderId="11" xfId="0" applyNumberFormat="1" applyBorder="1"/>
    <xf numFmtId="0" fontId="0" fillId="0" borderId="2" xfId="0" applyBorder="1"/>
    <xf numFmtId="0" fontId="1" fillId="5" borderId="11" xfId="0" applyFont="1" applyFill="1" applyBorder="1"/>
    <xf numFmtId="2" fontId="1" fillId="5" borderId="11" xfId="0" applyNumberFormat="1" applyFont="1" applyFill="1" applyBorder="1"/>
    <xf numFmtId="0" fontId="0" fillId="0" borderId="15" xfId="0" applyBorder="1"/>
    <xf numFmtId="0" fontId="1" fillId="0" borderId="3" xfId="0" applyFont="1" applyBorder="1"/>
    <xf numFmtId="164" fontId="0" fillId="0" borderId="12" xfId="0" applyNumberFormat="1" applyBorder="1"/>
    <xf numFmtId="2" fontId="1" fillId="6" borderId="13" xfId="0" applyNumberFormat="1" applyFont="1" applyFill="1" applyBorder="1"/>
    <xf numFmtId="164" fontId="0" fillId="0" borderId="11" xfId="0" applyNumberFormat="1" applyBorder="1"/>
    <xf numFmtId="21" fontId="0" fillId="0" borderId="12" xfId="0" applyNumberFormat="1" applyBorder="1"/>
    <xf numFmtId="0" fontId="4" fillId="0" borderId="17" xfId="0" applyFont="1" applyBorder="1" applyAlignment="1">
      <alignment horizontal="left" vertical="center" wrapText="1" indent="1"/>
    </xf>
    <xf numFmtId="0" fontId="0" fillId="0" borderId="18" xfId="0" applyBorder="1"/>
    <xf numFmtId="0" fontId="0" fillId="0" borderId="19" xfId="0" applyBorder="1"/>
    <xf numFmtId="0" fontId="0" fillId="0" borderId="20" xfId="0" applyBorder="1"/>
    <xf numFmtId="0" fontId="0" fillId="0" borderId="21" xfId="0" applyBorder="1" applyAlignment="1">
      <alignment wrapText="1"/>
    </xf>
    <xf numFmtId="0" fontId="0" fillId="7" borderId="19" xfId="0" applyFill="1" applyBorder="1" applyAlignment="1">
      <alignment vertical="center" wrapText="1"/>
    </xf>
    <xf numFmtId="0" fontId="0" fillId="3" borderId="19" xfId="0" applyFill="1" applyBorder="1" applyAlignment="1">
      <alignment vertical="center" wrapText="1"/>
    </xf>
    <xf numFmtId="0" fontId="0" fillId="0" borderId="20" xfId="0" applyBorder="1" applyAlignment="1">
      <alignment vertical="center" wrapText="1"/>
    </xf>
    <xf numFmtId="0" fontId="5" fillId="0" borderId="22" xfId="0" applyFont="1" applyBorder="1" applyAlignment="1">
      <alignment horizontal="center" vertical="center" wrapText="1"/>
    </xf>
    <xf numFmtId="0" fontId="0" fillId="0" borderId="21" xfId="0" applyBorder="1" applyAlignment="1">
      <alignment vertical="center" wrapText="1"/>
    </xf>
    <xf numFmtId="0" fontId="0" fillId="0" borderId="20" xfId="0" applyBorder="1" applyAlignment="1">
      <alignment wrapText="1"/>
    </xf>
    <xf numFmtId="0" fontId="0" fillId="0" borderId="22" xfId="0" applyBorder="1" applyAlignment="1">
      <alignment horizontal="center" vertical="center" wrapText="1"/>
    </xf>
    <xf numFmtId="0" fontId="0" fillId="7" borderId="19" xfId="0" applyFill="1" applyBorder="1" applyAlignment="1">
      <alignment horizontal="center" vertical="center" wrapText="1"/>
    </xf>
    <xf numFmtId="0" fontId="0" fillId="3" borderId="19" xfId="0" applyFill="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0" borderId="21" xfId="0" applyFont="1" applyBorder="1" applyAlignment="1">
      <alignment horizontal="center" vertical="center" wrapText="1"/>
    </xf>
    <xf numFmtId="0" fontId="0" fillId="0" borderId="21" xfId="0" applyBorder="1" applyAlignment="1">
      <alignment horizontal="center" vertical="center" wrapText="1"/>
    </xf>
    <xf numFmtId="0" fontId="0" fillId="7" borderId="19" xfId="0" applyFill="1" applyBorder="1" applyAlignment="1">
      <alignment horizontal="center" vertical="center"/>
    </xf>
    <xf numFmtId="0" fontId="0" fillId="3" borderId="19" xfId="0" applyFill="1" applyBorder="1" applyAlignment="1">
      <alignment horizontal="center" vertical="center"/>
    </xf>
    <xf numFmtId="0" fontId="0" fillId="0" borderId="20" xfId="0"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6" xfId="0" applyFont="1" applyBorder="1" applyAlignment="1">
      <alignment vertical="center" wrapText="1"/>
    </xf>
    <xf numFmtId="0" fontId="0" fillId="0" borderId="32" xfId="0" applyBorder="1"/>
    <xf numFmtId="164" fontId="0" fillId="2" borderId="0" xfId="0" applyNumberFormat="1" applyFill="1"/>
    <xf numFmtId="0" fontId="0" fillId="8" borderId="0" xfId="0" applyFill="1"/>
    <xf numFmtId="0" fontId="0" fillId="9" borderId="0" xfId="0" applyFill="1"/>
    <xf numFmtId="0" fontId="0" fillId="4" borderId="3" xfId="0" applyFill="1" applyBorder="1" applyAlignment="1">
      <alignment horizontal="center"/>
    </xf>
    <xf numFmtId="0" fontId="0" fillId="4" borderId="2" xfId="0" applyFill="1" applyBorder="1" applyAlignment="1">
      <alignment horizontal="center"/>
    </xf>
    <xf numFmtId="0" fontId="0" fillId="4" borderId="1" xfId="0" applyFill="1" applyBorder="1" applyAlignment="1">
      <alignment horizontal="center"/>
    </xf>
    <xf numFmtId="0" fontId="0" fillId="0" borderId="16" xfId="0" quotePrefix="1" applyBorder="1"/>
    <xf numFmtId="164" fontId="1" fillId="5" borderId="14" xfId="0" applyNumberFormat="1" applyFont="1" applyFill="1" applyBorder="1"/>
    <xf numFmtId="0" fontId="6" fillId="0" borderId="31"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6" xfId="0" applyFont="1" applyBorder="1" applyAlignment="1">
      <alignment horizontal="center" vertical="center"/>
    </xf>
    <xf numFmtId="0" fontId="6" fillId="0" borderId="25" xfId="0" applyFont="1" applyBorder="1" applyAlignment="1">
      <alignment horizontal="center" vertical="center"/>
    </xf>
    <xf numFmtId="0" fontId="6" fillId="0" borderId="30" xfId="0" applyFont="1" applyBorder="1" applyAlignment="1">
      <alignment horizontal="center" vertical="center"/>
    </xf>
    <xf numFmtId="0" fontId="6" fillId="0" borderId="28" xfId="0" applyFont="1" applyBorder="1" applyAlignment="1">
      <alignment horizontal="center" vertical="center"/>
    </xf>
    <xf numFmtId="165" fontId="0" fillId="8" borderId="0" xfId="0" applyNumberFormat="1" applyFill="1"/>
    <xf numFmtId="165" fontId="2" fillId="2" borderId="0" xfId="0" applyNumberFormat="1" applyFont="1" applyFill="1"/>
    <xf numFmtId="165" fontId="2" fillId="0" borderId="0" xfId="0" applyNumberFormat="1" applyFont="1"/>
    <xf numFmtId="165" fontId="0" fillId="0" borderId="0" xfId="0" applyNumberFormat="1"/>
  </cellXfs>
  <cellStyles count="1">
    <cellStyle name="Normal" xfId="0" builtinId="0"/>
  </cellStyles>
  <dxfs count="7">
    <dxf>
      <font>
        <color rgb="FF9C0006"/>
      </font>
      <fill>
        <patternFill>
          <bgColor rgb="FFFFC7CE"/>
        </patternFill>
      </fill>
    </dxf>
    <dxf>
      <font>
        <b/>
        <i/>
        <strike val="0"/>
        <condense val="0"/>
        <extend val="0"/>
        <outline val="0"/>
        <shadow val="0"/>
        <u val="none"/>
        <vertAlign val="baseline"/>
        <sz val="11"/>
        <color theme="1"/>
        <name val="Calibri"/>
        <family val="2"/>
        <scheme val="minor"/>
      </font>
      <numFmt numFmtId="165" formatCode="0.0"/>
    </dxf>
    <dxf>
      <numFmt numFmtId="0" formatCode="General"/>
    </dxf>
    <dxf>
      <numFmt numFmtId="0" formatCode="General"/>
    </dxf>
    <dxf>
      <numFmt numFmtId="0" formatCode="General"/>
    </dxf>
    <dxf>
      <font>
        <b/>
        <i/>
        <strike val="0"/>
        <condense val="0"/>
        <extend val="0"/>
        <outline val="0"/>
        <shadow val="0"/>
        <u val="none"/>
        <vertAlign val="baseline"/>
        <sz val="11"/>
        <color theme="1"/>
        <name val="Calibri"/>
        <family val="2"/>
        <scheme val="minor"/>
      </font>
    </dxf>
    <dxf>
      <numFmt numFmtId="164" formatCode="[$-F400]h:mm:ss\ AM/P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37</xdr:col>
      <xdr:colOff>0</xdr:colOff>
      <xdr:row>8</xdr:row>
      <xdr:rowOff>0</xdr:rowOff>
    </xdr:from>
    <xdr:to>
      <xdr:col>37</xdr:col>
      <xdr:colOff>666750</xdr:colOff>
      <xdr:row>11</xdr:row>
      <xdr:rowOff>0</xdr:rowOff>
    </xdr:to>
    <xdr:sp macro="" textlink="">
      <xdr:nvSpPr>
        <xdr:cNvPr id="1026" name="Text Box 2">
          <a:extLst>
            <a:ext uri="{FF2B5EF4-FFF2-40B4-BE49-F238E27FC236}">
              <a16:creationId xmlns:a16="http://schemas.microsoft.com/office/drawing/2014/main" id="{D00A2F81-F0B0-8DF3-AE0A-1F4B2C7B95AF}"/>
            </a:ext>
          </a:extLst>
        </xdr:cNvPr>
        <xdr:cNvSpPr txBox="1">
          <a:spLocks noChangeArrowheads="1"/>
        </xdr:cNvSpPr>
      </xdr:nvSpPr>
      <xdr:spPr bwMode="auto">
        <a:xfrm>
          <a:off x="24698325" y="78105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récupère sous Excel des cycles de cuissons ou sont sont enregistrer diffèrent paramètre a intervalle de 30s en fonction du type de cuisson je suis la température du certain nombre de thermocouple 4 à 8 en fonctions des cuissons. sur ce fichier je contrôle pour chaque ligne la l'écart entre le thermocouple le plus chaud et le plus froid et l'écart entre ces 2 Thermocouples. la première cellule sous les titres (A2) est la date du début du cycle sur la même ligne se suivent les paramètres enregistrer. j'aimerai pouvoir récupérer le contenu de cette première cellule au format date et heure pour suivre le départ de cycle ainsi que les 2 valeurs TC MAX et TC min qui se trouvent en bout de ligne ( leurs position peut légèrement décaler en fonction du nombre de thermocouple (4 a 8). je pensais pouvoir utiliser une fonction pour retrouver la première cellule non vide mais je ne sais pas si c'est a cause du format mais cela ne semble pas fonctionner. étant novice en Excel mais ne demandant qu'a apprendre quelqu'un aurait il des pistes.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digroupe-my.sharepoint.com/personal/david_devise_ad-industries_fr/Documents/Analyse%20Cycles%20MAJ%2020-02-23.xlsm" TargetMode="External"/><Relationship Id="rId1" Type="http://schemas.openxmlformats.org/officeDocument/2006/relationships/externalLinkPath" Target="/personal/david_devise_ad-industries_fr/Documents/Analyse%20Cycles%20MAJ%2020-02-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ycle IPS"/>
      <sheetName val="1033-23 (3)"/>
      <sheetName val="1033-23 (2)"/>
      <sheetName val="Proposition"/>
      <sheetName val="Analyse Ecart Chargement (2)"/>
      <sheetName val="1109-22"/>
      <sheetName val="1127-22"/>
      <sheetName val="1129-22"/>
      <sheetName val="1140-22"/>
      <sheetName val="1153-22"/>
      <sheetName val="1155-22"/>
      <sheetName val="1158-22"/>
      <sheetName val="1160-22 "/>
      <sheetName val="1162-22 "/>
      <sheetName val="1170-22"/>
      <sheetName val="1172-22 "/>
      <sheetName val="1175-22"/>
      <sheetName val="1181-22"/>
      <sheetName val="1183-22"/>
      <sheetName val="1185-22"/>
      <sheetName val="1187-22"/>
      <sheetName val="Feuil3"/>
      <sheetName val="1189-22"/>
      <sheetName val="1196-22"/>
      <sheetName val="1170-19"/>
      <sheetName val="1172-19"/>
      <sheetName val="1174-19"/>
      <sheetName val="1176-19"/>
      <sheetName val="Conforme"/>
      <sheetName val="Non Conforme"/>
      <sheetName val="Tableau de synthese"/>
      <sheetName val="1009-23"/>
      <sheetName val="1012-23 "/>
      <sheetName val="1013-23"/>
      <sheetName val="1014-23"/>
      <sheetName val="1015-23"/>
      <sheetName val="1017-23"/>
      <sheetName val="1018-23"/>
      <sheetName val="1020-23"/>
      <sheetName val="1021-23"/>
      <sheetName val="1022-23 "/>
      <sheetName val="1024-23"/>
      <sheetName val="1025-23"/>
      <sheetName val="1026-23 "/>
      <sheetName val="1028-23"/>
      <sheetName val="1029-23"/>
      <sheetName val="1031-23"/>
      <sheetName val="1033-23"/>
      <sheetName val="1036-23"/>
      <sheetName val="1038-23"/>
      <sheetName val="1039-23"/>
      <sheetName val="1040-23"/>
      <sheetName val="1042-23"/>
      <sheetName val="1043-23"/>
      <sheetName val="1046-23"/>
      <sheetName val="1048-23"/>
      <sheetName val="1052-23"/>
      <sheetName val="1055-23"/>
      <sheetName val="1057-23"/>
      <sheetName val="1058-23"/>
      <sheetName val="1061-23"/>
      <sheetName val="1038-23 (2)"/>
      <sheetName val="1063-23"/>
      <sheetName val="1064-23"/>
      <sheetName val="1067-23"/>
      <sheetName val="1069-23 "/>
      <sheetName val="1070-23"/>
      <sheetName val="1071-23"/>
      <sheetName val="1073-23"/>
      <sheetName val="1074-23"/>
      <sheetName val="1075-23"/>
      <sheetName val="1076-23"/>
      <sheetName val="1077-23"/>
      <sheetName val="1078-23"/>
      <sheetName val="1080-23"/>
      <sheetName val="1081-23"/>
      <sheetName val="1082-23"/>
      <sheetName val="1084-23"/>
      <sheetName val="1085-23"/>
      <sheetName val="1086-23"/>
      <sheetName val="1087-23 "/>
      <sheetName val="1088-23"/>
      <sheetName val="1090-23"/>
      <sheetName val="1091-23"/>
      <sheetName val="1093-23"/>
      <sheetName val="Feuil4"/>
      <sheetName val="Feuil5"/>
      <sheetName val="Feuil6"/>
      <sheetName val="1083-23 voluteXX"/>
      <sheetName val="1087-23"/>
      <sheetName val="1084-23 (2)"/>
      <sheetName val="LIsting Outils Dassault"/>
      <sheetName val="Analyse Ecart Chargement"/>
      <sheetName val="Cycles type"/>
      <sheetName val="LIsting Outils Dassault (2)"/>
      <sheetName val="Projet IPS"/>
      <sheetName val="Comparatif cycles"/>
      <sheetName val="Comparatif cycle"/>
      <sheetName val="Page 1"/>
      <sheetName val="Feuil1"/>
      <sheetName val="Page 2"/>
      <sheetName val="1042-23 (2)"/>
      <sheetName val="Feuil2"/>
      <sheetName val="1214-22"/>
      <sheetName val="1222-22"/>
      <sheetName val="1666-18"/>
      <sheetName val="1677-18"/>
      <sheetName val="1680-18"/>
      <sheetName val="1683-18"/>
      <sheetName val="1315-22"/>
      <sheetName val="1302-22"/>
      <sheetName val="1189-22 (2)"/>
      <sheetName val="1183-22 (2)"/>
      <sheetName val="Liste  OT Dassault"/>
      <sheetName val="1179-2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2">
          <cell r="R2">
            <v>19.5</v>
          </cell>
        </row>
      </sheetData>
      <sheetData sheetId="72"/>
      <sheetData sheetId="73">
        <row r="10">
          <cell r="Y10">
            <v>19.5</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684A05D7-7479-4E8C-904A-6279644AB5DB}" autoFormatId="16" applyNumberFormats="0" applyBorderFormats="0" applyFontFormats="0" applyPatternFormats="0" applyAlignmentFormats="0" applyWidthHeightFormats="0">
  <queryTableRefresh nextId="37" unboundColumnsRight="6">
    <queryTableFields count="22">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9" name="Column19" tableColumnId="19"/>
      <queryTableField id="20" name="Column20" tableColumnId="20"/>
      <queryTableField id="24" name="Column24" tableColumnId="24"/>
      <queryTableField id="25" name="Column25" tableColumnId="25"/>
      <queryTableField id="27" name="Column27" tableColumnId="27"/>
      <queryTableField id="28" dataBound="0" tableColumnId="1"/>
      <queryTableField id="29" dataBound="0" tableColumnId="13"/>
      <queryTableField id="30" dataBound="0" tableColumnId="14"/>
      <queryTableField id="33" dataBound="0" tableColumnId="17"/>
      <queryTableField id="35" dataBound="0" tableColumnId="15"/>
      <queryTableField id="36" dataBound="0" tableColumnId="16"/>
    </queryTableFields>
    <queryTableDeletedFields count="11">
      <deletedField name="Column1"/>
      <deletedField name="Column13"/>
      <deletedField name="Column14"/>
      <deletedField name="Column15"/>
      <deletedField name="Column16"/>
      <deletedField name="Column17"/>
      <deletedField name="Column18"/>
      <deletedField name="Column21"/>
      <deletedField name="Column22"/>
      <deletedField name="Column23"/>
      <deletedField name="Column26"/>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B6DE629-F8DD-414B-9276-5A19A62D5026}" name="_1076_2387" displayName="_1076_2387" ref="A1:V333" tableType="queryTable" totalsRowShown="0">
  <autoFilter ref="A1:V333" xr:uid="{F7A43BB7-D3F1-40C9-9AF4-E6B4A5CAAE4E}"/>
  <tableColumns count="22">
    <tableColumn id="2" xr3:uid="{41DA8A24-1991-4546-A04F-2658307261E4}" uniqueName="2" name="Date/Heure" queryTableFieldId="2" dataDxfId="6"/>
    <tableColumn id="3" xr3:uid="{025A29DF-9C27-4311-9A12-E927A5F78082}" uniqueName="3" name="Cons_Air" queryTableFieldId="3"/>
    <tableColumn id="4" xr3:uid="{60A73537-5C13-4FEA-AB99-2505F509021D}" uniqueName="4" name="Cons_P " queryTableFieldId="4"/>
    <tableColumn id="5" xr3:uid="{F2D2FD7E-48C5-48C6-86CF-C90312BCB564}" uniqueName="5" name="Cons_Pro" queryTableFieldId="5"/>
    <tableColumn id="6" xr3:uid="{AE8B278A-31EC-4AC1-A391-56E854C186B9}" uniqueName="6" name="Cons_V" queryTableFieldId="6"/>
    <tableColumn id="7" xr3:uid="{1D50D74F-E6FD-4FA2-89BA-8C5145B1B8D1}" uniqueName="7" name="Mes_Pres " queryTableFieldId="7"/>
    <tableColumn id="8" xr3:uid="{DCC2BBAE-1025-4B44-A18D-2F2193F595D0}" uniqueName="8" name="Mes_TaM " queryTableFieldId="8"/>
    <tableColumn id="9" xr3:uid="{38875014-A4D9-459D-AB4C-80744930479C}" uniqueName="9" name="Mes_TC1" queryTableFieldId="9"/>
    <tableColumn id="10" xr3:uid="{2585CD97-4D42-4724-83F7-42648B7620D1}" uniqueName="10" name="Mes_TC2 " queryTableFieldId="10"/>
    <tableColumn id="11" xr3:uid="{8C702548-3145-4276-A957-137F3264F585}" uniqueName="11" name="Mes_TC3 " queryTableFieldId="11"/>
    <tableColumn id="12" xr3:uid="{AFF5F7AF-602E-465F-9E35-DFB5D8A45F16}" uniqueName="12" name="Mes_TC4" queryTableFieldId="12"/>
    <tableColumn id="19" xr3:uid="{1A1D19EB-4B43-4A60-BFF8-254713C72FD7}" uniqueName="19" name="Mes_TC13" queryTableFieldId="19"/>
    <tableColumn id="20" xr3:uid="{213D6844-07AB-465A-B05E-94FFBB52629F}" uniqueName="20" name="Mes_TC14" queryTableFieldId="20"/>
    <tableColumn id="24" xr3:uid="{F9535A71-0BC4-4918-A74F-FCDCA669BE98}" uniqueName="24" name="Mes_Vid3" queryTableFieldId="24"/>
    <tableColumn id="25" xr3:uid="{9FAEAD03-0771-481D-BECF-98635FF64672}" uniqueName="25" name="Mes_Vid4 " queryTableFieldId="25"/>
    <tableColumn id="27" xr3:uid="{5DD9E299-B014-496B-9AAF-05F43626796B}" uniqueName="27" name="Mes_Vid6 " queryTableFieldId="27"/>
    <tableColumn id="1" xr3:uid="{779D14B2-EFE8-4728-A6C7-ABF58EFF4766}" uniqueName="1" name="Max" queryTableFieldId="28" dataDxfId="5">
      <calculatedColumnFormula>MAX(_1076_2387[[#This Row],[Mes_TC1]:[Mes_TC14]])</calculatedColumnFormula>
    </tableColumn>
    <tableColumn id="13" xr3:uid="{3A00D28D-3BC5-4A16-9CE0-757445979946}" uniqueName="13" name="Min" queryTableFieldId="29" dataDxfId="1">
      <calculatedColumnFormula>MIN(_1076_2387[[#This Row],[Mes_TC1]:[Mes_TC14]])</calculatedColumnFormula>
    </tableColumn>
    <tableColumn id="14" xr3:uid="{7672B9D4-46AA-47B2-9117-DD9B15F920EB}" uniqueName="14" name="Ecart" queryTableFieldId="30">
      <calculatedColumnFormula>Q2-R2</calculatedColumnFormula>
    </tableColumn>
    <tableColumn id="17" xr3:uid="{CAB3B786-FC41-458A-9603-AE7E1CA9D6BA}" uniqueName="17" name="385" queryTableFieldId="33" dataDxfId="4">
      <calculatedColumnFormula>COUNTIF(_1076_2387[[#This Row],[Mes_TC1]:[Mes_TC14]],"&gt;=385")</calculatedColumnFormula>
    </tableColumn>
    <tableColumn id="15" xr3:uid="{872C7A3A-B6E0-4237-881A-514F0929CD09}" uniqueName="15" name="200" queryTableFieldId="35" dataDxfId="3">
      <calculatedColumnFormula>COUNTIF(_1076_2387[[#This Row],[Mes_TC1]:[Mes_TC14]],"&gt;=200")</calculatedColumnFormula>
    </tableColumn>
    <tableColumn id="16" xr3:uid="{92AD6801-6233-4E12-A9B4-549EA80703DE}" uniqueName="16" name="99" queryTableFieldId="36" dataDxfId="2">
      <calculatedColumnFormula>COUNTIF(_1076_2387[[#This Row],[Mes_TC1]:[Mes_TC14]],"&gt;=99")</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A3287-31B8-4951-A0C5-0205840D95D2}">
  <sheetPr>
    <tabColor rgb="FFFFFF00"/>
  </sheetPr>
  <dimension ref="A1:AX548"/>
  <sheetViews>
    <sheetView tabSelected="1" topLeftCell="D1" zoomScale="77" zoomScaleNormal="77" workbookViewId="0">
      <pane ySplit="27" topLeftCell="A28" activePane="bottomLeft" state="frozen"/>
      <selection activeCell="L1" sqref="L1"/>
      <selection pane="bottomLeft" activeCell="M9" sqref="M9"/>
    </sheetView>
  </sheetViews>
  <sheetFormatPr baseColWidth="10" defaultRowHeight="15" x14ac:dyDescent="0.25"/>
  <cols>
    <col min="1" max="8" width="11.140625" bestFit="1" customWidth="1"/>
    <col min="9" max="16" width="12.140625" bestFit="1" customWidth="1"/>
    <col min="17" max="17" width="8.28515625" bestFit="1" customWidth="1"/>
    <col min="18" max="18" width="6.5703125" style="84" bestFit="1" customWidth="1"/>
    <col min="19" max="19" width="5.42578125" bestFit="1" customWidth="1"/>
    <col min="20" max="20" width="12.140625" bestFit="1" customWidth="1"/>
    <col min="21" max="24" width="12.140625" customWidth="1"/>
    <col min="25" max="25" width="13.85546875" bestFit="1" customWidth="1"/>
    <col min="26" max="26" width="12.140625" bestFit="1" customWidth="1"/>
  </cols>
  <sheetData>
    <row r="1" spans="1:50" x14ac:dyDescent="0.25">
      <c r="A1" t="s">
        <v>39</v>
      </c>
      <c r="B1" t="s">
        <v>38</v>
      </c>
      <c r="C1" t="s">
        <v>37</v>
      </c>
      <c r="D1" t="s">
        <v>36</v>
      </c>
      <c r="E1" t="s">
        <v>35</v>
      </c>
      <c r="F1" t="s">
        <v>34</v>
      </c>
      <c r="G1" t="s">
        <v>33</v>
      </c>
      <c r="H1" s="68" t="s">
        <v>32</v>
      </c>
      <c r="I1" s="68" t="s">
        <v>31</v>
      </c>
      <c r="J1" s="68" t="s">
        <v>30</v>
      </c>
      <c r="K1" s="68" t="s">
        <v>29</v>
      </c>
      <c r="L1" s="68" t="s">
        <v>28</v>
      </c>
      <c r="M1" s="68" t="s">
        <v>27</v>
      </c>
      <c r="N1" t="s">
        <v>26</v>
      </c>
      <c r="O1" t="s">
        <v>25</v>
      </c>
      <c r="P1" t="s">
        <v>24</v>
      </c>
      <c r="Q1" s="67" t="s">
        <v>23</v>
      </c>
      <c r="R1" s="81" t="s">
        <v>40</v>
      </c>
      <c r="S1" s="67" t="s">
        <v>22</v>
      </c>
      <c r="T1" t="s">
        <v>41</v>
      </c>
      <c r="U1" t="s">
        <v>42</v>
      </c>
      <c r="V1" t="s">
        <v>43</v>
      </c>
    </row>
    <row r="2" spans="1:50" x14ac:dyDescent="0.25">
      <c r="A2" s="66">
        <v>0.49622685185185184</v>
      </c>
      <c r="B2">
        <v>6.1</v>
      </c>
      <c r="C2">
        <v>0</v>
      </c>
      <c r="D2">
        <v>26.3</v>
      </c>
      <c r="E2">
        <v>-800</v>
      </c>
      <c r="F2">
        <v>0</v>
      </c>
      <c r="G2">
        <v>19.8</v>
      </c>
      <c r="H2">
        <v>19.8</v>
      </c>
      <c r="I2">
        <v>19.5</v>
      </c>
      <c r="J2">
        <v>20.3</v>
      </c>
      <c r="K2">
        <v>20.3</v>
      </c>
      <c r="L2">
        <v>20.399999999999999</v>
      </c>
      <c r="M2">
        <v>20.3</v>
      </c>
      <c r="N2">
        <v>-755</v>
      </c>
      <c r="O2">
        <v>-758</v>
      </c>
      <c r="P2">
        <v>-761</v>
      </c>
      <c r="Q2" s="2">
        <f>MAX(_1076_2387[[#This Row],[Mes_TC1]:[Mes_TC14]])</f>
        <v>20.399999999999999</v>
      </c>
      <c r="R2" s="82">
        <f>MIN(_1076_2387[[#This Row],[Mes_TC1]:[Mes_TC14]])</f>
        <v>19.5</v>
      </c>
      <c r="S2">
        <f>Q2-R2</f>
        <v>0.89999999999999858</v>
      </c>
      <c r="T2">
        <f>COUNTIF(_1076_2387[[#This Row],[Mes_TC1]:[Mes_TC14]],"&gt;=385")</f>
        <v>0</v>
      </c>
      <c r="U2">
        <f>COUNTIF(_1076_2387[[#This Row],[Mes_TC1]:[Mes_TC14]],"&gt;=200")</f>
        <v>0</v>
      </c>
      <c r="V2">
        <f>COUNTIF(_1076_2387[[#This Row],[Mes_TC1]:[Mes_TC14]],"&gt;=99")</f>
        <v>0</v>
      </c>
    </row>
    <row r="3" spans="1:50" x14ac:dyDescent="0.25">
      <c r="A3" s="3">
        <v>0.49657407407407406</v>
      </c>
      <c r="B3">
        <v>6.1</v>
      </c>
      <c r="C3">
        <v>0</v>
      </c>
      <c r="D3">
        <v>26.3</v>
      </c>
      <c r="E3">
        <v>-800</v>
      </c>
      <c r="F3">
        <v>0</v>
      </c>
      <c r="G3">
        <v>19.8</v>
      </c>
      <c r="H3">
        <v>19.8</v>
      </c>
      <c r="I3">
        <v>19.5</v>
      </c>
      <c r="J3">
        <v>20.3</v>
      </c>
      <c r="K3">
        <v>20.3</v>
      </c>
      <c r="L3">
        <v>20.399999999999999</v>
      </c>
      <c r="M3">
        <v>20.3</v>
      </c>
      <c r="N3">
        <v>-755</v>
      </c>
      <c r="O3">
        <v>-758</v>
      </c>
      <c r="P3">
        <v>-761</v>
      </c>
      <c r="Q3" s="1">
        <f>MAX(_1076_2387[[#This Row],[Mes_TC1]:[Mes_TC14]])</f>
        <v>20.399999999999999</v>
      </c>
      <c r="R3" s="83">
        <f>MIN(_1076_2387[[#This Row],[Mes_TC1]:[Mes_TC14]])</f>
        <v>19.5</v>
      </c>
      <c r="S3">
        <f t="shared" ref="S3:S65" si="0">Q3-R3</f>
        <v>0.89999999999999858</v>
      </c>
      <c r="T3">
        <f>COUNTIF(_1076_2387[[#This Row],[Mes_TC1]:[Mes_TC14]],"&gt;=385")</f>
        <v>0</v>
      </c>
      <c r="U3">
        <f>COUNTIF(_1076_2387[[#This Row],[Mes_TC1]:[Mes_TC14]],"&gt;=200")</f>
        <v>0</v>
      </c>
      <c r="V3">
        <f>COUNTIF(_1076_2387[[#This Row],[Mes_TC1]:[Mes_TC14]],"&gt;=99")</f>
        <v>0</v>
      </c>
    </row>
    <row r="4" spans="1:50" ht="15.75" thickBot="1" x14ac:dyDescent="0.3">
      <c r="A4" s="3">
        <v>0.49692129629629628</v>
      </c>
      <c r="B4">
        <v>35.6</v>
      </c>
      <c r="C4">
        <v>0</v>
      </c>
      <c r="D4">
        <v>28.4</v>
      </c>
      <c r="E4">
        <v>-800</v>
      </c>
      <c r="F4">
        <v>0</v>
      </c>
      <c r="G4">
        <v>19.8</v>
      </c>
      <c r="H4">
        <v>19.8</v>
      </c>
      <c r="I4">
        <v>19.5</v>
      </c>
      <c r="J4">
        <v>20.399999999999999</v>
      </c>
      <c r="K4">
        <v>20.3</v>
      </c>
      <c r="L4">
        <v>20.3</v>
      </c>
      <c r="M4">
        <v>20.399999999999999</v>
      </c>
      <c r="N4">
        <v>-759</v>
      </c>
      <c r="O4">
        <v>-761</v>
      </c>
      <c r="P4">
        <v>-764</v>
      </c>
      <c r="Q4" s="1">
        <f>MAX(_1076_2387[[#This Row],[Mes_TC1]:[Mes_TC14]])</f>
        <v>20.399999999999999</v>
      </c>
      <c r="R4" s="83">
        <f>MIN(_1076_2387[[#This Row],[Mes_TC1]:[Mes_TC14]])</f>
        <v>19.5</v>
      </c>
      <c r="S4">
        <f t="shared" si="0"/>
        <v>0.89999999999999858</v>
      </c>
      <c r="T4">
        <f>COUNTIF(_1076_2387[[#This Row],[Mes_TC1]:[Mes_TC14]],"&gt;=385")</f>
        <v>0</v>
      </c>
      <c r="U4">
        <f>COUNTIF(_1076_2387[[#This Row],[Mes_TC1]:[Mes_TC14]],"&gt;=200")</f>
        <v>0</v>
      </c>
      <c r="V4">
        <f>COUNTIF(_1076_2387[[#This Row],[Mes_TC1]:[Mes_TC14]],"&gt;=99")</f>
        <v>0</v>
      </c>
    </row>
    <row r="5" spans="1:50" ht="31.5" thickTop="1" thickBot="1" x14ac:dyDescent="0.3">
      <c r="A5" s="3">
        <v>0.4972685185185185</v>
      </c>
      <c r="B5">
        <v>46.6</v>
      </c>
      <c r="C5">
        <v>0</v>
      </c>
      <c r="D5">
        <v>30.5</v>
      </c>
      <c r="E5">
        <v>-800</v>
      </c>
      <c r="F5">
        <v>0</v>
      </c>
      <c r="G5">
        <v>21</v>
      </c>
      <c r="H5">
        <v>20.100000000000001</v>
      </c>
      <c r="I5">
        <v>19.8</v>
      </c>
      <c r="J5">
        <v>21.3</v>
      </c>
      <c r="K5">
        <v>20.8</v>
      </c>
      <c r="L5">
        <v>20.8</v>
      </c>
      <c r="M5">
        <v>20.7</v>
      </c>
      <c r="N5">
        <v>-764</v>
      </c>
      <c r="O5">
        <v>-765</v>
      </c>
      <c r="P5">
        <v>-761</v>
      </c>
      <c r="Q5" s="1">
        <f>MAX(_1076_2387[[#This Row],[Mes_TC1]:[Mes_TC14]])</f>
        <v>21.3</v>
      </c>
      <c r="R5" s="83">
        <f>MIN(_1076_2387[[#This Row],[Mes_TC1]:[Mes_TC14]])</f>
        <v>19.8</v>
      </c>
      <c r="S5">
        <f t="shared" si="0"/>
        <v>1.5</v>
      </c>
      <c r="T5">
        <f>COUNTIF(_1076_2387[[#This Row],[Mes_TC1]:[Mes_TC14]],"&gt;=385")</f>
        <v>0</v>
      </c>
      <c r="U5">
        <f>COUNTIF(_1076_2387[[#This Row],[Mes_TC1]:[Mes_TC14]],"&gt;=200")</f>
        <v>0</v>
      </c>
      <c r="V5">
        <f>COUNTIF(_1076_2387[[#This Row],[Mes_TC1]:[Mes_TC14]],"&gt;=99")</f>
        <v>0</v>
      </c>
      <c r="Y5" s="61" t="s">
        <v>14</v>
      </c>
      <c r="Z5" s="74" t="s">
        <v>21</v>
      </c>
      <c r="AA5" s="75"/>
      <c r="AB5" s="75"/>
      <c r="AC5" s="75"/>
      <c r="AD5" s="76"/>
      <c r="AE5" s="77" t="s">
        <v>20</v>
      </c>
      <c r="AF5" s="78"/>
      <c r="AG5" s="78"/>
      <c r="AH5" s="78"/>
      <c r="AI5" s="78"/>
      <c r="AJ5" s="78"/>
      <c r="AK5" s="79"/>
      <c r="AL5" s="80" t="s">
        <v>19</v>
      </c>
      <c r="AM5" s="75"/>
      <c r="AN5" s="75"/>
      <c r="AO5" s="75"/>
      <c r="AP5" s="76"/>
      <c r="AQ5" s="80" t="s">
        <v>18</v>
      </c>
      <c r="AR5" s="75"/>
      <c r="AS5" s="75"/>
      <c r="AT5" s="75"/>
      <c r="AU5" s="75"/>
      <c r="AV5" s="64" t="s">
        <v>17</v>
      </c>
      <c r="AW5" s="63" t="s">
        <v>16</v>
      </c>
      <c r="AX5" s="62" t="s">
        <v>15</v>
      </c>
    </row>
    <row r="6" spans="1:50" ht="46.5" thickTop="1" thickBot="1" x14ac:dyDescent="0.3">
      <c r="A6" s="3">
        <v>0.49761574074074072</v>
      </c>
      <c r="B6">
        <v>50.9</v>
      </c>
      <c r="C6">
        <v>0</v>
      </c>
      <c r="D6">
        <v>32.6</v>
      </c>
      <c r="E6">
        <v>-800</v>
      </c>
      <c r="F6">
        <v>0.1</v>
      </c>
      <c r="G6">
        <v>23.7</v>
      </c>
      <c r="H6">
        <v>20.9</v>
      </c>
      <c r="I6">
        <v>20.5</v>
      </c>
      <c r="J6">
        <v>22.8</v>
      </c>
      <c r="K6">
        <v>21.8</v>
      </c>
      <c r="L6">
        <v>21.8</v>
      </c>
      <c r="M6">
        <v>21.7</v>
      </c>
      <c r="N6">
        <v>-771</v>
      </c>
      <c r="O6">
        <v>-770</v>
      </c>
      <c r="P6">
        <v>-778</v>
      </c>
      <c r="Q6" s="1">
        <f>MAX(_1076_2387[[#This Row],[Mes_TC1]:[Mes_TC14]])</f>
        <v>22.8</v>
      </c>
      <c r="R6" s="83">
        <f>MIN(_1076_2387[[#This Row],[Mes_TC1]:[Mes_TC14]])</f>
        <v>20.5</v>
      </c>
      <c r="S6">
        <f t="shared" si="0"/>
        <v>2.3000000000000007</v>
      </c>
      <c r="T6">
        <f>COUNTIF(_1076_2387[[#This Row],[Mes_TC1]:[Mes_TC14]],"&gt;=385")</f>
        <v>0</v>
      </c>
      <c r="U6">
        <f>COUNTIF(_1076_2387[[#This Row],[Mes_TC1]:[Mes_TC14]],"&gt;=200")</f>
        <v>0</v>
      </c>
      <c r="V6">
        <f>COUNTIF(_1076_2387[[#This Row],[Mes_TC1]:[Mes_TC14]],"&gt;=99")</f>
        <v>0</v>
      </c>
      <c r="Y6" s="40" t="str" cm="1">
        <f t="array" aca="1" ref="Y6" ca="1">RIGHT(CELL("nomfichier",I31),LEN(CELL("nomfichier",I31))-FIND("]",CELL("nomfichier",I31),1))</f>
        <v>1076-23 (2)</v>
      </c>
      <c r="Z6" s="60" t="s">
        <v>13</v>
      </c>
      <c r="AA6" s="59" t="s">
        <v>4</v>
      </c>
      <c r="AB6" s="58" t="s">
        <v>9</v>
      </c>
      <c r="AC6" s="57" t="s">
        <v>12</v>
      </c>
      <c r="AD6" s="56" t="s">
        <v>1</v>
      </c>
      <c r="AE6" s="55" t="s">
        <v>11</v>
      </c>
      <c r="AF6" s="53" t="s">
        <v>4</v>
      </c>
      <c r="AG6" s="52" t="s">
        <v>3</v>
      </c>
      <c r="AH6" s="54" t="s">
        <v>10</v>
      </c>
      <c r="AI6" s="53" t="s">
        <v>4</v>
      </c>
      <c r="AJ6" s="52" t="s">
        <v>9</v>
      </c>
      <c r="AK6" s="51" t="s">
        <v>8</v>
      </c>
      <c r="AL6" s="50" t="s">
        <v>7</v>
      </c>
      <c r="AM6" s="46" t="s">
        <v>4</v>
      </c>
      <c r="AN6" s="45" t="s">
        <v>3</v>
      </c>
      <c r="AO6" s="49" t="s">
        <v>44</v>
      </c>
      <c r="AP6" s="48" t="s">
        <v>6</v>
      </c>
      <c r="AQ6" s="47" t="s">
        <v>5</v>
      </c>
      <c r="AR6" s="46" t="s">
        <v>4</v>
      </c>
      <c r="AS6" s="45" t="s">
        <v>3</v>
      </c>
      <c r="AT6" s="44" t="s">
        <v>2</v>
      </c>
      <c r="AU6" s="44" t="s">
        <v>1</v>
      </c>
      <c r="AV6" s="43"/>
      <c r="AW6" s="42"/>
      <c r="AX6" s="41"/>
    </row>
    <row r="7" spans="1:50" x14ac:dyDescent="0.25">
      <c r="A7" s="3">
        <v>0.49796296296296294</v>
      </c>
      <c r="B7">
        <v>53</v>
      </c>
      <c r="C7">
        <v>0</v>
      </c>
      <c r="D7">
        <v>34.700000000000003</v>
      </c>
      <c r="E7">
        <v>-800</v>
      </c>
      <c r="F7">
        <v>0.1</v>
      </c>
      <c r="G7">
        <v>28</v>
      </c>
      <c r="H7">
        <v>22</v>
      </c>
      <c r="I7">
        <v>21.8</v>
      </c>
      <c r="J7">
        <v>24.7</v>
      </c>
      <c r="K7">
        <v>23.3</v>
      </c>
      <c r="L7">
        <v>23</v>
      </c>
      <c r="M7">
        <v>22.9</v>
      </c>
      <c r="N7">
        <v>-774</v>
      </c>
      <c r="O7">
        <v>-775</v>
      </c>
      <c r="P7">
        <v>-775</v>
      </c>
      <c r="Q7" s="1">
        <f>MAX(_1076_2387[[#This Row],[Mes_TC1]:[Mes_TC14]])</f>
        <v>24.7</v>
      </c>
      <c r="R7" s="83">
        <f>MIN(_1076_2387[[#This Row],[Mes_TC1]:[Mes_TC14]])</f>
        <v>21.8</v>
      </c>
      <c r="S7">
        <f t="shared" si="0"/>
        <v>2.8999999999999986</v>
      </c>
      <c r="T7">
        <f>COUNTIF(_1076_2387[[#This Row],[Mes_TC1]:[Mes_TC14]],"&gt;=385")</f>
        <v>0</v>
      </c>
      <c r="U7">
        <f>COUNTIF(_1076_2387[[#This Row],[Mes_TC1]:[Mes_TC14]],"&gt;=200")</f>
        <v>0</v>
      </c>
      <c r="V7">
        <f>COUNTIF(_1076_2387[[#This Row],[Mes_TC1]:[Mes_TC14]],"&gt;=99")</f>
        <v>0</v>
      </c>
      <c r="Y7" s="35"/>
      <c r="Z7" s="36">
        <f>INDEX(_1076_2387[Date/Heure],1)</f>
        <v>0.49622685185185184</v>
      </c>
      <c r="AA7" s="17">
        <f>INDEX(_1076_2387[Max],1)</f>
        <v>20.399999999999999</v>
      </c>
      <c r="AB7" s="17">
        <f>INDEX(_1076_2387[Min],1)</f>
        <v>19.5</v>
      </c>
      <c r="AC7" s="18"/>
      <c r="AD7" s="18"/>
      <c r="AE7" s="39">
        <f>INDEX(_1076_2387[Date/Heure],MATCH(6,_1076_2387[385],0))</f>
        <v>0.55699074074074073</v>
      </c>
      <c r="AF7" s="17">
        <f>INDEX(_1076_2387[Max],MATCH(6,_1076_2387[385],0))</f>
        <v>392.4</v>
      </c>
      <c r="AG7" s="16">
        <f>INDEX(_1076_2387[Min],MATCH(6,_1076_2387[385],0))</f>
        <v>385.8</v>
      </c>
      <c r="AH7" s="38" cm="1">
        <f t="array" ref="AH7">INDEX(_1076_2387[Date/Heure],MAX((ROW(_1076_2387[Max]))*(_1076_2387[385]=6))-1)</f>
        <v>0.56983796296296296</v>
      </c>
      <c r="AI7" s="16" cm="1">
        <f t="array" ref="AI7">INDEX(_1076_2387[Max],MAX((ROW(_1076_2387[Max]))*(_1076_2387[385]=6))-4)</f>
        <v>395.7</v>
      </c>
      <c r="AJ7" s="72" cm="1">
        <f t="array" ref="AJ7">INDEX(_1076_2387[Min],MAX((ROW(_1076_2387[Max]))*(_1076_2387[385]=6))-1)</f>
        <v>385.2</v>
      </c>
      <c r="AK7" s="73">
        <f>AH7-AE7</f>
        <v>1.2847222222222232E-2</v>
      </c>
      <c r="AL7" s="36" cm="1">
        <f t="array" ref="AL7">INDEX(_1076_2387[Date/Heure],MAX((ROW(_1076_2387[[#All],[200]]))*(_1076_2387[[#All],[200]]=1)))</f>
        <v>0.58754629629629629</v>
      </c>
      <c r="AM7" s="16" cm="1">
        <f t="array" ref="AM7">INDEX(_1076_2387[Max],MAX((ROW(_1076_2387[[#All],[200]]))*(_1076_2387[[#All],[200]]=1)))</f>
        <v>198.7</v>
      </c>
      <c r="AN7" s="16" cm="1">
        <f t="array" ref="AN7">INDEX(_1076_2387[Min],MAX((ROW(_1076_2387[[#All],[200]]))*(_1076_2387[[#All],[200]]=1)))</f>
        <v>188.6</v>
      </c>
      <c r="AO7" s="37">
        <f>(AJ7-AN7)/(AQ7-AL7)/(24*60)</f>
        <v>11.234285714285702</v>
      </c>
      <c r="AP7" s="22">
        <f>$AM7-$AN7</f>
        <v>10.099999999999994</v>
      </c>
      <c r="AQ7" s="36" cm="1">
        <f t="array" ref="AQ7">INDEX(_1076_2387[Date/Heure],MAX(ROW(_1076_2387[Date/Heure])*(_1076_2387[99]&gt;0)))</f>
        <v>0.59969907407407408</v>
      </c>
      <c r="AR7" s="16"/>
      <c r="AS7" s="16"/>
      <c r="AT7" s="18"/>
      <c r="AU7" s="18"/>
      <c r="AV7" s="17"/>
      <c r="AW7" s="30"/>
      <c r="AX7" s="15"/>
    </row>
    <row r="8" spans="1:50" x14ac:dyDescent="0.25">
      <c r="A8" s="3">
        <v>0.49831018518518516</v>
      </c>
      <c r="B8">
        <v>53</v>
      </c>
      <c r="C8">
        <v>0</v>
      </c>
      <c r="D8">
        <v>36.799999999999997</v>
      </c>
      <c r="E8">
        <v>-800</v>
      </c>
      <c r="F8">
        <v>0.1</v>
      </c>
      <c r="G8">
        <v>32.9</v>
      </c>
      <c r="H8">
        <v>23.4</v>
      </c>
      <c r="I8">
        <v>23.4</v>
      </c>
      <c r="J8">
        <v>26.9</v>
      </c>
      <c r="K8">
        <v>25.1</v>
      </c>
      <c r="L8">
        <v>24.6</v>
      </c>
      <c r="M8">
        <v>24.5</v>
      </c>
      <c r="N8">
        <v>-784</v>
      </c>
      <c r="O8">
        <v>-780</v>
      </c>
      <c r="P8">
        <v>-780</v>
      </c>
      <c r="Q8" s="1">
        <f>MAX(_1076_2387[[#This Row],[Mes_TC1]:[Mes_TC14]])</f>
        <v>26.9</v>
      </c>
      <c r="R8" s="83">
        <f>MIN(_1076_2387[[#This Row],[Mes_TC1]:[Mes_TC14]])</f>
        <v>23.4</v>
      </c>
      <c r="S8">
        <f t="shared" si="0"/>
        <v>3.5</v>
      </c>
      <c r="T8">
        <f>COUNTIF(_1076_2387[[#This Row],[Mes_TC1]:[Mes_TC14]],"&gt;=385")</f>
        <v>0</v>
      </c>
      <c r="U8">
        <f>COUNTIF(_1076_2387[[#This Row],[Mes_TC1]:[Mes_TC14]],"&gt;=200")</f>
        <v>0</v>
      </c>
      <c r="V8">
        <f>COUNTIF(_1076_2387[[#This Row],[Mes_TC1]:[Mes_TC14]],"&gt;=99")</f>
        <v>0</v>
      </c>
      <c r="Y8" s="28" t="s">
        <v>0</v>
      </c>
      <c r="Z8" s="17"/>
      <c r="AA8" s="16"/>
      <c r="AB8" s="31"/>
      <c r="AC8" s="33"/>
      <c r="AD8" s="18"/>
      <c r="AE8" s="34"/>
      <c r="AF8" s="16"/>
      <c r="AG8" s="16"/>
      <c r="AH8" s="16"/>
      <c r="AI8" s="16">
        <v>7</v>
      </c>
      <c r="AJ8" s="31"/>
      <c r="AK8" s="20"/>
      <c r="AL8" s="31"/>
      <c r="AM8" s="16"/>
      <c r="AN8" s="31"/>
      <c r="AO8" s="33"/>
      <c r="AP8" s="22"/>
      <c r="AQ8" s="31"/>
      <c r="AR8" s="16"/>
      <c r="AS8" s="16"/>
      <c r="AT8" s="32"/>
      <c r="AU8" s="22"/>
      <c r="AV8" s="31"/>
      <c r="AW8" s="30"/>
      <c r="AX8" s="29"/>
    </row>
    <row r="9" spans="1:50" x14ac:dyDescent="0.25">
      <c r="A9" s="3">
        <v>0.49865740740740738</v>
      </c>
      <c r="B9">
        <v>53</v>
      </c>
      <c r="C9">
        <v>0</v>
      </c>
      <c r="D9">
        <v>38.9</v>
      </c>
      <c r="E9">
        <v>-800</v>
      </c>
      <c r="F9">
        <v>0.1</v>
      </c>
      <c r="G9">
        <v>38.200000000000003</v>
      </c>
      <c r="H9">
        <v>25.2</v>
      </c>
      <c r="I9">
        <v>25.3</v>
      </c>
      <c r="J9">
        <v>29.5</v>
      </c>
      <c r="K9">
        <v>27.4</v>
      </c>
      <c r="L9">
        <v>26.4</v>
      </c>
      <c r="M9">
        <v>26.4</v>
      </c>
      <c r="N9">
        <v>-789</v>
      </c>
      <c r="O9">
        <v>-783</v>
      </c>
      <c r="P9">
        <v>-785</v>
      </c>
      <c r="Q9" s="1">
        <f>MAX(_1076_2387[[#This Row],[Mes_TC1]:[Mes_TC14]])</f>
        <v>29.5</v>
      </c>
      <c r="R9" s="83">
        <f>MIN(_1076_2387[[#This Row],[Mes_TC1]:[Mes_TC14]])</f>
        <v>25.2</v>
      </c>
      <c r="S9">
        <f t="shared" si="0"/>
        <v>4.3000000000000007</v>
      </c>
      <c r="T9">
        <f>COUNTIF(_1076_2387[[#This Row],[Mes_TC1]:[Mes_TC14]],"&gt;=385")</f>
        <v>0</v>
      </c>
      <c r="U9">
        <f>COUNTIF(_1076_2387[[#This Row],[Mes_TC1]:[Mes_TC14]],"&gt;=200")</f>
        <v>0</v>
      </c>
      <c r="V9">
        <f>COUNTIF(_1076_2387[[#This Row],[Mes_TC1]:[Mes_TC14]],"&gt;=99")</f>
        <v>0</v>
      </c>
      <c r="Y9" s="23"/>
      <c r="Z9" s="27"/>
      <c r="AA9" s="25"/>
      <c r="AB9" s="25"/>
      <c r="AC9" s="25"/>
      <c r="AD9" s="25"/>
      <c r="AE9" s="26">
        <f>AH7-AE7</f>
        <v>1.2847222222222232E-2</v>
      </c>
      <c r="AF9" s="25">
        <f>AE9</f>
        <v>1.2847222222222232E-2</v>
      </c>
      <c r="AG9" s="25"/>
      <c r="AH9" s="25"/>
      <c r="AI9" s="25"/>
      <c r="AJ9" s="25"/>
      <c r="AK9" s="25"/>
      <c r="AL9" s="26"/>
      <c r="AM9" s="25">
        <f>AL9</f>
        <v>0</v>
      </c>
      <c r="AN9" s="25"/>
      <c r="AO9" s="25"/>
      <c r="AP9" s="25"/>
      <c r="AQ9" s="26">
        <f>AQ7-AL7</f>
        <v>1.215277777777779E-2</v>
      </c>
      <c r="AR9" s="25">
        <f>AQ9</f>
        <v>1.215277777777779E-2</v>
      </c>
      <c r="AS9" s="25"/>
      <c r="AT9" s="25"/>
      <c r="AU9" s="25"/>
      <c r="AV9" s="25"/>
      <c r="AW9" s="25"/>
      <c r="AX9" s="24"/>
    </row>
    <row r="10" spans="1:50" x14ac:dyDescent="0.25">
      <c r="A10" s="3">
        <v>0.4990046296296296</v>
      </c>
      <c r="B10">
        <v>53</v>
      </c>
      <c r="C10">
        <v>0</v>
      </c>
      <c r="D10">
        <v>41</v>
      </c>
      <c r="E10">
        <v>-800</v>
      </c>
      <c r="F10">
        <v>0.1</v>
      </c>
      <c r="G10">
        <v>43.7</v>
      </c>
      <c r="H10">
        <v>27.3</v>
      </c>
      <c r="I10">
        <v>27.5</v>
      </c>
      <c r="J10">
        <v>32.5</v>
      </c>
      <c r="K10">
        <v>29.8</v>
      </c>
      <c r="L10">
        <v>28.3</v>
      </c>
      <c r="M10">
        <v>28.4</v>
      </c>
      <c r="N10">
        <v>-794</v>
      </c>
      <c r="O10">
        <v>-785</v>
      </c>
      <c r="P10">
        <v>-793</v>
      </c>
      <c r="Q10" s="1">
        <f>MAX(_1076_2387[[#This Row],[Mes_TC1]:[Mes_TC14]])</f>
        <v>32.5</v>
      </c>
      <c r="R10" s="83">
        <f>MIN(_1076_2387[[#This Row],[Mes_TC1]:[Mes_TC14]])</f>
        <v>27.3</v>
      </c>
      <c r="S10">
        <f t="shared" si="0"/>
        <v>5.1999999999999993</v>
      </c>
      <c r="T10">
        <f>COUNTIF(_1076_2387[[#This Row],[Mes_TC1]:[Mes_TC14]],"&gt;=385")</f>
        <v>0</v>
      </c>
      <c r="U10">
        <f>COUNTIF(_1076_2387[[#This Row],[Mes_TC1]:[Mes_TC14]],"&gt;=200")</f>
        <v>0</v>
      </c>
      <c r="V10">
        <f>COUNTIF(_1076_2387[[#This Row],[Mes_TC1]:[Mes_TC14]],"&gt;=99")</f>
        <v>0</v>
      </c>
      <c r="Y10" s="69"/>
      <c r="Z10" s="17"/>
      <c r="AA10" s="16"/>
      <c r="AB10" s="16"/>
      <c r="AC10" s="18"/>
      <c r="AD10" s="22"/>
      <c r="AE10" s="17"/>
      <c r="AF10" s="16"/>
      <c r="AG10" s="16"/>
      <c r="AH10" s="16"/>
      <c r="AI10" s="16"/>
      <c r="AJ10" s="21"/>
      <c r="AK10" s="20"/>
      <c r="AL10" s="17"/>
      <c r="AM10" s="16"/>
      <c r="AN10" s="16"/>
      <c r="AO10" s="18"/>
      <c r="AP10" s="19"/>
      <c r="AQ10" s="17"/>
      <c r="AR10" s="16"/>
      <c r="AS10" s="16"/>
      <c r="AT10" s="18"/>
      <c r="AU10" s="18"/>
      <c r="AV10" s="17"/>
      <c r="AW10" s="16"/>
      <c r="AX10" s="15"/>
    </row>
    <row r="11" spans="1:50" x14ac:dyDescent="0.25">
      <c r="A11" s="3">
        <v>0.49935185185185182</v>
      </c>
      <c r="B11">
        <v>53</v>
      </c>
      <c r="C11">
        <v>0</v>
      </c>
      <c r="D11">
        <v>43.1</v>
      </c>
      <c r="E11">
        <v>-800</v>
      </c>
      <c r="F11">
        <v>0.1</v>
      </c>
      <c r="G11">
        <v>49.3</v>
      </c>
      <c r="H11">
        <v>29.7</v>
      </c>
      <c r="I11">
        <v>29.9</v>
      </c>
      <c r="J11">
        <v>35.4</v>
      </c>
      <c r="K11">
        <v>32.6</v>
      </c>
      <c r="L11">
        <v>30.4</v>
      </c>
      <c r="M11">
        <v>30.5</v>
      </c>
      <c r="N11">
        <v>-797</v>
      </c>
      <c r="O11">
        <v>-787</v>
      </c>
      <c r="P11">
        <v>-800</v>
      </c>
      <c r="Q11" s="1">
        <f>MAX(_1076_2387[[#This Row],[Mes_TC1]:[Mes_TC14]])</f>
        <v>35.4</v>
      </c>
      <c r="R11" s="83">
        <f>MIN(_1076_2387[[#This Row],[Mes_TC1]:[Mes_TC14]])</f>
        <v>29.7</v>
      </c>
      <c r="S11">
        <f t="shared" si="0"/>
        <v>5.6999999999999993</v>
      </c>
      <c r="T11">
        <f>COUNTIF(_1076_2387[[#This Row],[Mes_TC1]:[Mes_TC14]],"&gt;=385")</f>
        <v>0</v>
      </c>
      <c r="U11">
        <f>COUNTIF(_1076_2387[[#This Row],[Mes_TC1]:[Mes_TC14]],"&gt;=200")</f>
        <v>0</v>
      </c>
      <c r="V11">
        <f>COUNTIF(_1076_2387[[#This Row],[Mes_TC1]:[Mes_TC14]],"&gt;=99")</f>
        <v>0</v>
      </c>
      <c r="Y11" s="14"/>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1"/>
    </row>
    <row r="12" spans="1:50" x14ac:dyDescent="0.25">
      <c r="A12" s="3">
        <v>0.4996990740740741</v>
      </c>
      <c r="B12">
        <v>55.2</v>
      </c>
      <c r="C12">
        <v>0.4</v>
      </c>
      <c r="D12">
        <v>45.4</v>
      </c>
      <c r="E12">
        <v>-115</v>
      </c>
      <c r="F12">
        <v>0.1</v>
      </c>
      <c r="G12">
        <v>54.6</v>
      </c>
      <c r="H12">
        <v>32.1</v>
      </c>
      <c r="I12">
        <v>32.5</v>
      </c>
      <c r="J12">
        <v>38.4</v>
      </c>
      <c r="K12">
        <v>35.299999999999997</v>
      </c>
      <c r="L12">
        <v>32.4</v>
      </c>
      <c r="M12">
        <v>32.799999999999997</v>
      </c>
      <c r="N12">
        <v>-776</v>
      </c>
      <c r="O12">
        <v>-690</v>
      </c>
      <c r="P12">
        <v>-251</v>
      </c>
      <c r="Q12" s="1">
        <f>MAX(_1076_2387[[#This Row],[Mes_TC1]:[Mes_TC14]])</f>
        <v>38.4</v>
      </c>
      <c r="R12" s="83">
        <f>MIN(_1076_2387[[#This Row],[Mes_TC1]:[Mes_TC14]])</f>
        <v>32.1</v>
      </c>
      <c r="S12">
        <f t="shared" si="0"/>
        <v>6.2999999999999972</v>
      </c>
      <c r="T12">
        <f>COUNTIF(_1076_2387[[#This Row],[Mes_TC1]:[Mes_TC14]],"&gt;=385")</f>
        <v>0</v>
      </c>
      <c r="U12">
        <f>COUNTIF(_1076_2387[[#This Row],[Mes_TC1]:[Mes_TC14]],"&gt;=200")</f>
        <v>0</v>
      </c>
      <c r="V12">
        <f>COUNTIF(_1076_2387[[#This Row],[Mes_TC1]:[Mes_TC14]],"&gt;=99")</f>
        <v>0</v>
      </c>
      <c r="Y12" s="69"/>
      <c r="Z12" s="9"/>
      <c r="AA12" s="8"/>
      <c r="AB12" s="8"/>
      <c r="AC12" s="10"/>
      <c r="AD12" s="11"/>
      <c r="AE12" s="9"/>
      <c r="AF12" s="8"/>
      <c r="AG12" s="8"/>
      <c r="AH12" s="8"/>
      <c r="AI12" s="8"/>
      <c r="AJ12" s="13"/>
      <c r="AK12" s="12"/>
      <c r="AL12" s="9"/>
      <c r="AM12" s="8"/>
      <c r="AN12" s="8"/>
      <c r="AO12" s="10"/>
      <c r="AP12" s="11"/>
      <c r="AQ12" s="9"/>
      <c r="AR12" s="8"/>
      <c r="AS12" s="8"/>
      <c r="AT12" s="10"/>
      <c r="AU12" s="10"/>
      <c r="AV12" s="9"/>
      <c r="AW12" s="8"/>
      <c r="AX12" s="7"/>
    </row>
    <row r="13" spans="1:50" x14ac:dyDescent="0.25">
      <c r="A13" s="3">
        <v>0.50004629629629627</v>
      </c>
      <c r="B13">
        <v>55.9</v>
      </c>
      <c r="C13">
        <v>0.7</v>
      </c>
      <c r="D13">
        <v>47.8</v>
      </c>
      <c r="E13">
        <v>-115</v>
      </c>
      <c r="F13">
        <v>0.4</v>
      </c>
      <c r="G13">
        <v>59</v>
      </c>
      <c r="H13">
        <v>34.6</v>
      </c>
      <c r="I13">
        <v>34.9</v>
      </c>
      <c r="J13">
        <v>41.4</v>
      </c>
      <c r="K13">
        <v>38.1</v>
      </c>
      <c r="L13">
        <v>34.6</v>
      </c>
      <c r="M13">
        <v>35.1</v>
      </c>
      <c r="N13">
        <v>-752</v>
      </c>
      <c r="O13">
        <v>-592</v>
      </c>
      <c r="P13">
        <v>-118</v>
      </c>
      <c r="Q13" s="1">
        <f>MAX(_1076_2387[[#This Row],[Mes_TC1]:[Mes_TC14]])</f>
        <v>41.4</v>
      </c>
      <c r="R13" s="83">
        <f>MIN(_1076_2387[[#This Row],[Mes_TC1]:[Mes_TC14]])</f>
        <v>34.6</v>
      </c>
      <c r="S13">
        <f t="shared" si="0"/>
        <v>6.7999999999999972</v>
      </c>
      <c r="T13">
        <f>COUNTIF(_1076_2387[[#This Row],[Mes_TC1]:[Mes_TC14]],"&gt;=385")</f>
        <v>0</v>
      </c>
      <c r="U13">
        <f>COUNTIF(_1076_2387[[#This Row],[Mes_TC1]:[Mes_TC14]],"&gt;=200")</f>
        <v>0</v>
      </c>
      <c r="V13">
        <f>COUNTIF(_1076_2387[[#This Row],[Mes_TC1]:[Mes_TC14]],"&gt;=99")</f>
        <v>0</v>
      </c>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1"/>
    </row>
    <row r="14" spans="1:50" x14ac:dyDescent="0.25">
      <c r="A14" s="3">
        <v>0.50039351851851854</v>
      </c>
      <c r="B14">
        <v>56.3</v>
      </c>
      <c r="C14">
        <v>1</v>
      </c>
      <c r="D14">
        <v>50.1</v>
      </c>
      <c r="E14">
        <v>-115</v>
      </c>
      <c r="F14">
        <v>0.7</v>
      </c>
      <c r="G14">
        <v>62.7</v>
      </c>
      <c r="H14">
        <v>37.4</v>
      </c>
      <c r="I14">
        <v>37.700000000000003</v>
      </c>
      <c r="J14">
        <v>44.4</v>
      </c>
      <c r="K14">
        <v>41</v>
      </c>
      <c r="L14">
        <v>37.299999999999997</v>
      </c>
      <c r="M14">
        <v>38.5</v>
      </c>
      <c r="N14">
        <v>-728</v>
      </c>
      <c r="O14">
        <v>-498</v>
      </c>
      <c r="P14">
        <v>-130</v>
      </c>
      <c r="Q14" s="1">
        <f>MAX(_1076_2387[[#This Row],[Mes_TC1]:[Mes_TC14]])</f>
        <v>44.4</v>
      </c>
      <c r="R14" s="83">
        <f>MIN(_1076_2387[[#This Row],[Mes_TC1]:[Mes_TC14]])</f>
        <v>37.299999999999997</v>
      </c>
      <c r="S14">
        <f t="shared" si="0"/>
        <v>7.1000000000000014</v>
      </c>
      <c r="T14">
        <f>COUNTIF(_1076_2387[[#This Row],[Mes_TC1]:[Mes_TC14]],"&gt;=385")</f>
        <v>0</v>
      </c>
      <c r="U14">
        <f>COUNTIF(_1076_2387[[#This Row],[Mes_TC1]:[Mes_TC14]],"&gt;=200")</f>
        <v>0</v>
      </c>
      <c r="V14">
        <f>COUNTIF(_1076_2387[[#This Row],[Mes_TC1]:[Mes_TC14]],"&gt;=99")</f>
        <v>0</v>
      </c>
    </row>
    <row r="15" spans="1:50" x14ac:dyDescent="0.25">
      <c r="A15" s="3">
        <v>0.50074074074074071</v>
      </c>
      <c r="B15">
        <v>57.7</v>
      </c>
      <c r="C15">
        <v>1.4</v>
      </c>
      <c r="D15">
        <v>52.5</v>
      </c>
      <c r="E15">
        <v>-115</v>
      </c>
      <c r="F15">
        <v>1.1000000000000001</v>
      </c>
      <c r="G15">
        <v>65.099999999999994</v>
      </c>
      <c r="H15">
        <v>40.5</v>
      </c>
      <c r="I15">
        <v>40.6</v>
      </c>
      <c r="J15">
        <v>47.2</v>
      </c>
      <c r="K15">
        <v>43.9</v>
      </c>
      <c r="L15">
        <v>39.9</v>
      </c>
      <c r="M15">
        <v>41.2</v>
      </c>
      <c r="N15">
        <v>-704</v>
      </c>
      <c r="O15">
        <v>-404</v>
      </c>
      <c r="P15">
        <v>-390</v>
      </c>
      <c r="Q15" s="1">
        <f>MAX(_1076_2387[[#This Row],[Mes_TC1]:[Mes_TC14]])</f>
        <v>47.2</v>
      </c>
      <c r="R15" s="83">
        <f>MIN(_1076_2387[[#This Row],[Mes_TC1]:[Mes_TC14]])</f>
        <v>39.9</v>
      </c>
      <c r="S15">
        <f t="shared" si="0"/>
        <v>7.3000000000000043</v>
      </c>
      <c r="T15">
        <f>COUNTIF(_1076_2387[[#This Row],[Mes_TC1]:[Mes_TC14]],"&gt;=385")</f>
        <v>0</v>
      </c>
      <c r="U15">
        <f>COUNTIF(_1076_2387[[#This Row],[Mes_TC1]:[Mes_TC14]],"&gt;=200")</f>
        <v>0</v>
      </c>
      <c r="V15">
        <f>COUNTIF(_1076_2387[[#This Row],[Mes_TC1]:[Mes_TC14]],"&gt;=99")</f>
        <v>0</v>
      </c>
    </row>
    <row r="16" spans="1:50" x14ac:dyDescent="0.25">
      <c r="A16" s="3">
        <v>0.50108796296296299</v>
      </c>
      <c r="B16">
        <v>60.1</v>
      </c>
      <c r="C16">
        <v>1.7</v>
      </c>
      <c r="D16">
        <v>54.8</v>
      </c>
      <c r="E16">
        <v>-115</v>
      </c>
      <c r="F16">
        <v>1.5</v>
      </c>
      <c r="G16">
        <v>65.900000000000006</v>
      </c>
      <c r="H16">
        <v>43.3</v>
      </c>
      <c r="I16">
        <v>43.2</v>
      </c>
      <c r="J16">
        <v>49.5</v>
      </c>
      <c r="K16">
        <v>46.5</v>
      </c>
      <c r="L16">
        <v>42.1</v>
      </c>
      <c r="M16">
        <v>43.7</v>
      </c>
      <c r="N16">
        <v>-679</v>
      </c>
      <c r="O16">
        <v>-316</v>
      </c>
      <c r="P16">
        <v>-299</v>
      </c>
      <c r="Q16" s="1">
        <f>MAX(_1076_2387[[#This Row],[Mes_TC1]:[Mes_TC14]])</f>
        <v>49.5</v>
      </c>
      <c r="R16" s="83">
        <f>MIN(_1076_2387[[#This Row],[Mes_TC1]:[Mes_TC14]])</f>
        <v>42.1</v>
      </c>
      <c r="S16">
        <f t="shared" si="0"/>
        <v>7.3999999999999986</v>
      </c>
      <c r="T16">
        <f>COUNTIF(_1076_2387[[#This Row],[Mes_TC1]:[Mes_TC14]],"&gt;=385")</f>
        <v>0</v>
      </c>
      <c r="U16">
        <f>COUNTIF(_1076_2387[[#This Row],[Mes_TC1]:[Mes_TC14]],"&gt;=200")</f>
        <v>0</v>
      </c>
      <c r="V16">
        <f>COUNTIF(_1076_2387[[#This Row],[Mes_TC1]:[Mes_TC14]],"&gt;=99")</f>
        <v>0</v>
      </c>
    </row>
    <row r="17" spans="1:36" x14ac:dyDescent="0.25">
      <c r="A17" s="3">
        <v>0.50143518518518515</v>
      </c>
      <c r="B17">
        <v>63.4</v>
      </c>
      <c r="C17">
        <v>2</v>
      </c>
      <c r="D17">
        <v>57.2</v>
      </c>
      <c r="E17">
        <v>-115</v>
      </c>
      <c r="F17">
        <v>1.9</v>
      </c>
      <c r="G17">
        <v>65.599999999999994</v>
      </c>
      <c r="H17">
        <v>45.9</v>
      </c>
      <c r="I17">
        <v>45.6</v>
      </c>
      <c r="J17">
        <v>51.4</v>
      </c>
      <c r="K17">
        <v>48.9</v>
      </c>
      <c r="L17">
        <v>44</v>
      </c>
      <c r="M17">
        <v>45.4</v>
      </c>
      <c r="N17">
        <v>-655</v>
      </c>
      <c r="O17">
        <v>-236</v>
      </c>
      <c r="P17">
        <v>-317</v>
      </c>
      <c r="Q17" s="1">
        <f>MAX(_1076_2387[[#This Row],[Mes_TC1]:[Mes_TC14]])</f>
        <v>51.4</v>
      </c>
      <c r="R17" s="83">
        <f>MIN(_1076_2387[[#This Row],[Mes_TC1]:[Mes_TC14]])</f>
        <v>44</v>
      </c>
      <c r="S17">
        <f t="shared" si="0"/>
        <v>7.3999999999999986</v>
      </c>
      <c r="T17">
        <f>COUNTIF(_1076_2387[[#This Row],[Mes_TC1]:[Mes_TC14]],"&gt;=385")</f>
        <v>0</v>
      </c>
      <c r="U17">
        <f>COUNTIF(_1076_2387[[#This Row],[Mes_TC1]:[Mes_TC14]],"&gt;=200")</f>
        <v>0</v>
      </c>
      <c r="V17">
        <f>COUNTIF(_1076_2387[[#This Row],[Mes_TC1]:[Mes_TC14]],"&gt;=99")</f>
        <v>0</v>
      </c>
      <c r="AE17" cm="1">
        <f t="array" ref="AE17">MAX((ROW(_1076_2387[Max]))*(_1076_2387[385]=6))+1</f>
        <v>215</v>
      </c>
    </row>
    <row r="18" spans="1:36" x14ac:dyDescent="0.25">
      <c r="A18" s="3">
        <v>0.50178240740740743</v>
      </c>
      <c r="B18">
        <v>67.599999999999994</v>
      </c>
      <c r="C18">
        <v>2</v>
      </c>
      <c r="D18">
        <v>59.5</v>
      </c>
      <c r="E18">
        <v>-115</v>
      </c>
      <c r="F18">
        <v>2</v>
      </c>
      <c r="G18">
        <v>65.3</v>
      </c>
      <c r="H18">
        <v>48.2</v>
      </c>
      <c r="I18">
        <v>47.6</v>
      </c>
      <c r="J18">
        <v>53</v>
      </c>
      <c r="K18">
        <v>50.6</v>
      </c>
      <c r="L18">
        <v>45.4</v>
      </c>
      <c r="M18">
        <v>46.8</v>
      </c>
      <c r="N18">
        <v>-630</v>
      </c>
      <c r="O18">
        <v>-166</v>
      </c>
      <c r="P18">
        <v>-355</v>
      </c>
      <c r="Q18" s="1">
        <f>MAX(_1076_2387[[#This Row],[Mes_TC1]:[Mes_TC14]])</f>
        <v>53</v>
      </c>
      <c r="R18" s="83">
        <f>MIN(_1076_2387[[#This Row],[Mes_TC1]:[Mes_TC14]])</f>
        <v>45.4</v>
      </c>
      <c r="S18">
        <f t="shared" si="0"/>
        <v>7.6000000000000014</v>
      </c>
      <c r="T18">
        <f>COUNTIF(_1076_2387[[#This Row],[Mes_TC1]:[Mes_TC14]],"&gt;=385")</f>
        <v>0</v>
      </c>
      <c r="U18">
        <f>COUNTIF(_1076_2387[[#This Row],[Mes_TC1]:[Mes_TC14]],"&gt;=200")</f>
        <v>0</v>
      </c>
      <c r="V18">
        <f>COUNTIF(_1076_2387[[#This Row],[Mes_TC1]:[Mes_TC14]],"&gt;=99")</f>
        <v>0</v>
      </c>
    </row>
    <row r="19" spans="1:36" x14ac:dyDescent="0.25">
      <c r="A19" s="3">
        <v>0.50212962962962959</v>
      </c>
      <c r="B19">
        <v>70.7</v>
      </c>
      <c r="C19">
        <v>2</v>
      </c>
      <c r="D19">
        <v>61.9</v>
      </c>
      <c r="E19">
        <v>-115</v>
      </c>
      <c r="F19">
        <v>2</v>
      </c>
      <c r="G19">
        <v>65.7</v>
      </c>
      <c r="H19">
        <v>50.3</v>
      </c>
      <c r="I19">
        <v>49.6</v>
      </c>
      <c r="J19">
        <v>55.1</v>
      </c>
      <c r="K19">
        <v>52.5</v>
      </c>
      <c r="L19">
        <v>47.2</v>
      </c>
      <c r="M19">
        <v>48.5</v>
      </c>
      <c r="N19">
        <v>-606</v>
      </c>
      <c r="O19">
        <v>-118</v>
      </c>
      <c r="P19">
        <v>-297</v>
      </c>
      <c r="Q19" s="1">
        <f>MAX(_1076_2387[[#This Row],[Mes_TC1]:[Mes_TC14]])</f>
        <v>55.1</v>
      </c>
      <c r="R19" s="83">
        <f>MIN(_1076_2387[[#This Row],[Mes_TC1]:[Mes_TC14]])</f>
        <v>47.2</v>
      </c>
      <c r="S19">
        <f t="shared" si="0"/>
        <v>7.8999999999999986</v>
      </c>
      <c r="T19">
        <f>COUNTIF(_1076_2387[[#This Row],[Mes_TC1]:[Mes_TC14]],"&gt;=385")</f>
        <v>0</v>
      </c>
      <c r="U19">
        <f>COUNTIF(_1076_2387[[#This Row],[Mes_TC1]:[Mes_TC14]],"&gt;=200")</f>
        <v>0</v>
      </c>
      <c r="V19">
        <f>COUNTIF(_1076_2387[[#This Row],[Mes_TC1]:[Mes_TC14]],"&gt;=99")</f>
        <v>0</v>
      </c>
    </row>
    <row r="20" spans="1:36" x14ac:dyDescent="0.25">
      <c r="A20" s="3">
        <v>0.50247685185185187</v>
      </c>
      <c r="B20">
        <v>72</v>
      </c>
      <c r="C20">
        <v>2</v>
      </c>
      <c r="D20">
        <v>64.2</v>
      </c>
      <c r="E20">
        <v>-115</v>
      </c>
      <c r="F20">
        <v>2</v>
      </c>
      <c r="G20">
        <v>67.599999999999994</v>
      </c>
      <c r="H20">
        <v>52.7</v>
      </c>
      <c r="I20">
        <v>51.8</v>
      </c>
      <c r="J20">
        <v>57.9</v>
      </c>
      <c r="K20">
        <v>54.9</v>
      </c>
      <c r="L20">
        <v>49.4</v>
      </c>
      <c r="M20">
        <v>50.6</v>
      </c>
      <c r="N20">
        <v>-581</v>
      </c>
      <c r="O20">
        <v>-118</v>
      </c>
      <c r="P20">
        <v>-324</v>
      </c>
      <c r="Q20" s="1">
        <f>MAX(_1076_2387[[#This Row],[Mes_TC1]:[Mes_TC14]])</f>
        <v>57.9</v>
      </c>
      <c r="R20" s="83">
        <f>MIN(_1076_2387[[#This Row],[Mes_TC1]:[Mes_TC14]])</f>
        <v>49.4</v>
      </c>
      <c r="S20">
        <f t="shared" si="0"/>
        <v>8.5</v>
      </c>
      <c r="T20">
        <f>COUNTIF(_1076_2387[[#This Row],[Mes_TC1]:[Mes_TC14]],"&gt;=385")</f>
        <v>0</v>
      </c>
      <c r="U20">
        <f>COUNTIF(_1076_2387[[#This Row],[Mes_TC1]:[Mes_TC14]],"&gt;=200")</f>
        <v>0</v>
      </c>
      <c r="V20">
        <f>COUNTIF(_1076_2387[[#This Row],[Mes_TC1]:[Mes_TC14]],"&gt;=99")</f>
        <v>0</v>
      </c>
      <c r="AC20" s="6"/>
      <c r="AJ20" cm="1">
        <f t="array" ref="AJ20:AJ352">ROW(_1076_2387[[#All],[200]])</f>
        <v>1</v>
      </c>
    </row>
    <row r="21" spans="1:36" x14ac:dyDescent="0.25">
      <c r="A21" s="3">
        <v>0.50282407407407403</v>
      </c>
      <c r="B21">
        <v>72.5</v>
      </c>
      <c r="C21">
        <v>2</v>
      </c>
      <c r="D21">
        <v>66.599999999999994</v>
      </c>
      <c r="E21">
        <v>-115</v>
      </c>
      <c r="F21">
        <v>2.1</v>
      </c>
      <c r="G21">
        <v>70.8</v>
      </c>
      <c r="H21">
        <v>55.4</v>
      </c>
      <c r="I21">
        <v>54.6</v>
      </c>
      <c r="J21">
        <v>61</v>
      </c>
      <c r="K21">
        <v>57.8</v>
      </c>
      <c r="L21">
        <v>52</v>
      </c>
      <c r="M21">
        <v>53.2</v>
      </c>
      <c r="N21">
        <v>-557</v>
      </c>
      <c r="O21">
        <v>-115</v>
      </c>
      <c r="P21">
        <v>-289</v>
      </c>
      <c r="Q21" s="1">
        <f>MAX(_1076_2387[[#This Row],[Mes_TC1]:[Mes_TC14]])</f>
        <v>61</v>
      </c>
      <c r="R21" s="83">
        <f>MIN(_1076_2387[[#This Row],[Mes_TC1]:[Mes_TC14]])</f>
        <v>52</v>
      </c>
      <c r="S21">
        <f t="shared" si="0"/>
        <v>9</v>
      </c>
      <c r="T21">
        <f>COUNTIF(_1076_2387[[#This Row],[Mes_TC1]:[Mes_TC14]],"&gt;=385")</f>
        <v>0</v>
      </c>
      <c r="U21">
        <f>COUNTIF(_1076_2387[[#This Row],[Mes_TC1]:[Mes_TC14]],"&gt;=200")</f>
        <v>0</v>
      </c>
      <c r="V21">
        <f>COUNTIF(_1076_2387[[#This Row],[Mes_TC1]:[Mes_TC14]],"&gt;=99")</f>
        <v>0</v>
      </c>
      <c r="AJ21">
        <v>2</v>
      </c>
    </row>
    <row r="22" spans="1:36" x14ac:dyDescent="0.25">
      <c r="A22" s="3">
        <v>0.50317129629629631</v>
      </c>
      <c r="B22">
        <v>74.099999999999994</v>
      </c>
      <c r="C22">
        <v>2</v>
      </c>
      <c r="D22">
        <v>68.900000000000006</v>
      </c>
      <c r="E22">
        <v>-115</v>
      </c>
      <c r="F22">
        <v>2.1</v>
      </c>
      <c r="G22">
        <v>74.3</v>
      </c>
      <c r="H22">
        <v>58.4</v>
      </c>
      <c r="I22">
        <v>57.4</v>
      </c>
      <c r="J22">
        <v>63.7</v>
      </c>
      <c r="K22">
        <v>60.6</v>
      </c>
      <c r="L22">
        <v>54.6</v>
      </c>
      <c r="M22">
        <v>56</v>
      </c>
      <c r="N22">
        <v>-533</v>
      </c>
      <c r="O22">
        <v>-111</v>
      </c>
      <c r="P22">
        <v>-288</v>
      </c>
      <c r="Q22" s="1">
        <f>MAX(_1076_2387[[#This Row],[Mes_TC1]:[Mes_TC14]])</f>
        <v>63.7</v>
      </c>
      <c r="R22" s="83">
        <f>MIN(_1076_2387[[#This Row],[Mes_TC1]:[Mes_TC14]])</f>
        <v>54.6</v>
      </c>
      <c r="S22">
        <f t="shared" si="0"/>
        <v>9.1000000000000014</v>
      </c>
      <c r="T22">
        <f>COUNTIF(_1076_2387[[#This Row],[Mes_TC1]:[Mes_TC14]],"&gt;=385")</f>
        <v>0</v>
      </c>
      <c r="U22">
        <f>COUNTIF(_1076_2387[[#This Row],[Mes_TC1]:[Mes_TC14]],"&gt;=200")</f>
        <v>0</v>
      </c>
      <c r="V22">
        <f>COUNTIF(_1076_2387[[#This Row],[Mes_TC1]:[Mes_TC14]],"&gt;=99")</f>
        <v>0</v>
      </c>
      <c r="AJ22">
        <v>3</v>
      </c>
    </row>
    <row r="23" spans="1:36" x14ac:dyDescent="0.25">
      <c r="A23" s="3">
        <v>0.50351851851851848</v>
      </c>
      <c r="B23">
        <v>76.900000000000006</v>
      </c>
      <c r="C23">
        <v>2</v>
      </c>
      <c r="D23">
        <v>71.3</v>
      </c>
      <c r="E23">
        <v>-115</v>
      </c>
      <c r="F23">
        <v>2.1</v>
      </c>
      <c r="G23">
        <v>76.599999999999994</v>
      </c>
      <c r="H23">
        <v>61</v>
      </c>
      <c r="I23">
        <v>60</v>
      </c>
      <c r="J23">
        <v>65.8</v>
      </c>
      <c r="K23">
        <v>62.9</v>
      </c>
      <c r="L23">
        <v>56.7</v>
      </c>
      <c r="M23">
        <v>58.2</v>
      </c>
      <c r="N23">
        <v>-509</v>
      </c>
      <c r="O23">
        <v>-108</v>
      </c>
      <c r="P23">
        <v>-221</v>
      </c>
      <c r="Q23" s="1">
        <f>MAX(_1076_2387[[#This Row],[Mes_TC1]:[Mes_TC14]])</f>
        <v>65.8</v>
      </c>
      <c r="R23" s="83">
        <f>MIN(_1076_2387[[#This Row],[Mes_TC1]:[Mes_TC14]])</f>
        <v>56.7</v>
      </c>
      <c r="S23">
        <f t="shared" si="0"/>
        <v>9.0999999999999943</v>
      </c>
      <c r="T23">
        <f>COUNTIF(_1076_2387[[#This Row],[Mes_TC1]:[Mes_TC14]],"&gt;=385")</f>
        <v>0</v>
      </c>
      <c r="U23">
        <f>COUNTIF(_1076_2387[[#This Row],[Mes_TC1]:[Mes_TC14]],"&gt;=200")</f>
        <v>0</v>
      </c>
      <c r="V23">
        <f>COUNTIF(_1076_2387[[#This Row],[Mes_TC1]:[Mes_TC14]],"&gt;=99")</f>
        <v>0</v>
      </c>
      <c r="AJ23">
        <v>4</v>
      </c>
    </row>
    <row r="24" spans="1:36" x14ac:dyDescent="0.25">
      <c r="A24" s="3">
        <v>0.50386574074074075</v>
      </c>
      <c r="B24">
        <v>80.3</v>
      </c>
      <c r="C24">
        <v>2</v>
      </c>
      <c r="D24">
        <v>73.599999999999994</v>
      </c>
      <c r="E24">
        <v>-115</v>
      </c>
      <c r="F24">
        <v>2.1</v>
      </c>
      <c r="G24">
        <v>77.900000000000006</v>
      </c>
      <c r="H24">
        <v>63.3</v>
      </c>
      <c r="I24">
        <v>62.2</v>
      </c>
      <c r="J24">
        <v>67.7</v>
      </c>
      <c r="K24">
        <v>64.900000000000006</v>
      </c>
      <c r="L24">
        <v>58.6</v>
      </c>
      <c r="M24">
        <v>60.2</v>
      </c>
      <c r="N24">
        <v>-486</v>
      </c>
      <c r="O24">
        <v>-113</v>
      </c>
      <c r="P24">
        <v>-240</v>
      </c>
      <c r="Q24" s="1">
        <f>MAX(_1076_2387[[#This Row],[Mes_TC1]:[Mes_TC14]])</f>
        <v>67.7</v>
      </c>
      <c r="R24" s="83">
        <f>MIN(_1076_2387[[#This Row],[Mes_TC1]:[Mes_TC14]])</f>
        <v>58.6</v>
      </c>
      <c r="S24">
        <f t="shared" si="0"/>
        <v>9.1000000000000014</v>
      </c>
      <c r="T24">
        <f>COUNTIF(_1076_2387[[#This Row],[Mes_TC1]:[Mes_TC14]],"&gt;=385")</f>
        <v>0</v>
      </c>
      <c r="U24">
        <f>COUNTIF(_1076_2387[[#This Row],[Mes_TC1]:[Mes_TC14]],"&gt;=200")</f>
        <v>0</v>
      </c>
      <c r="V24">
        <f>COUNTIF(_1076_2387[[#This Row],[Mes_TC1]:[Mes_TC14]],"&gt;=99")</f>
        <v>0</v>
      </c>
      <c r="AJ24">
        <v>5</v>
      </c>
    </row>
    <row r="25" spans="1:36" x14ac:dyDescent="0.25">
      <c r="A25" s="3">
        <v>0.50421296296296292</v>
      </c>
      <c r="B25">
        <v>82.4</v>
      </c>
      <c r="C25">
        <v>2</v>
      </c>
      <c r="D25">
        <v>76</v>
      </c>
      <c r="E25">
        <v>-115</v>
      </c>
      <c r="F25">
        <v>2.2000000000000002</v>
      </c>
      <c r="G25">
        <v>79.5</v>
      </c>
      <c r="H25">
        <v>65.599999999999994</v>
      </c>
      <c r="I25">
        <v>64.3</v>
      </c>
      <c r="J25">
        <v>70.099999999999994</v>
      </c>
      <c r="K25">
        <v>67.099999999999994</v>
      </c>
      <c r="L25">
        <v>60.8</v>
      </c>
      <c r="M25">
        <v>62.3</v>
      </c>
      <c r="N25">
        <v>-463</v>
      </c>
      <c r="O25">
        <v>-109</v>
      </c>
      <c r="P25">
        <v>-146</v>
      </c>
      <c r="Q25" s="1">
        <f>MAX(_1076_2387[[#This Row],[Mes_TC1]:[Mes_TC14]])</f>
        <v>70.099999999999994</v>
      </c>
      <c r="R25" s="83">
        <f>MIN(_1076_2387[[#This Row],[Mes_TC1]:[Mes_TC14]])</f>
        <v>60.8</v>
      </c>
      <c r="S25">
        <f t="shared" si="0"/>
        <v>9.2999999999999972</v>
      </c>
      <c r="T25">
        <f>COUNTIF(_1076_2387[[#This Row],[Mes_TC1]:[Mes_TC14]],"&gt;=385")</f>
        <v>0</v>
      </c>
      <c r="U25">
        <f>COUNTIF(_1076_2387[[#This Row],[Mes_TC1]:[Mes_TC14]],"&gt;=200")</f>
        <v>0</v>
      </c>
      <c r="V25">
        <f>COUNTIF(_1076_2387[[#This Row],[Mes_TC1]:[Mes_TC14]],"&gt;=99")</f>
        <v>0</v>
      </c>
      <c r="AJ25">
        <v>6</v>
      </c>
    </row>
    <row r="26" spans="1:36" x14ac:dyDescent="0.25">
      <c r="A26" s="3">
        <v>0.50456018518518519</v>
      </c>
      <c r="B26">
        <v>83.5</v>
      </c>
      <c r="C26">
        <v>2</v>
      </c>
      <c r="D26">
        <v>78.3</v>
      </c>
      <c r="E26">
        <v>-115</v>
      </c>
      <c r="F26">
        <v>2.2000000000000002</v>
      </c>
      <c r="G26">
        <v>82.3</v>
      </c>
      <c r="H26">
        <v>68.3</v>
      </c>
      <c r="I26">
        <v>67</v>
      </c>
      <c r="J26">
        <v>73.099999999999994</v>
      </c>
      <c r="K26">
        <v>69.8</v>
      </c>
      <c r="L26">
        <v>63.2</v>
      </c>
      <c r="M26">
        <v>64.900000000000006</v>
      </c>
      <c r="N26">
        <v>-440</v>
      </c>
      <c r="O26">
        <v>-118</v>
      </c>
      <c r="P26">
        <v>-129</v>
      </c>
      <c r="Q26" s="1">
        <f>MAX(_1076_2387[[#This Row],[Mes_TC1]:[Mes_TC14]])</f>
        <v>73.099999999999994</v>
      </c>
      <c r="R26" s="83">
        <f>MIN(_1076_2387[[#This Row],[Mes_TC1]:[Mes_TC14]])</f>
        <v>63.2</v>
      </c>
      <c r="S26">
        <f t="shared" si="0"/>
        <v>9.8999999999999915</v>
      </c>
      <c r="T26">
        <f>COUNTIF(_1076_2387[[#This Row],[Mes_TC1]:[Mes_TC14]],"&gt;=385")</f>
        <v>0</v>
      </c>
      <c r="U26">
        <f>COUNTIF(_1076_2387[[#This Row],[Mes_TC1]:[Mes_TC14]],"&gt;=200")</f>
        <v>0</v>
      </c>
      <c r="V26">
        <f>COUNTIF(_1076_2387[[#This Row],[Mes_TC1]:[Mes_TC14]],"&gt;=99")</f>
        <v>0</v>
      </c>
      <c r="AJ26">
        <v>7</v>
      </c>
    </row>
    <row r="27" spans="1:36" x14ac:dyDescent="0.25">
      <c r="A27" s="3">
        <v>0.50490740740740736</v>
      </c>
      <c r="B27">
        <v>84.6</v>
      </c>
      <c r="C27">
        <v>2</v>
      </c>
      <c r="D27">
        <v>80.7</v>
      </c>
      <c r="E27">
        <v>-115</v>
      </c>
      <c r="F27">
        <v>2.1</v>
      </c>
      <c r="G27">
        <v>85.6</v>
      </c>
      <c r="H27">
        <v>71</v>
      </c>
      <c r="I27">
        <v>69.7</v>
      </c>
      <c r="J27">
        <v>76.099999999999994</v>
      </c>
      <c r="K27">
        <v>72.5</v>
      </c>
      <c r="L27">
        <v>65.900000000000006</v>
      </c>
      <c r="M27">
        <v>67.400000000000006</v>
      </c>
      <c r="N27">
        <v>-417</v>
      </c>
      <c r="O27">
        <v>-114</v>
      </c>
      <c r="P27">
        <v>-120</v>
      </c>
      <c r="Q27" s="1">
        <f>MAX(_1076_2387[[#This Row],[Mes_TC1]:[Mes_TC14]])</f>
        <v>76.099999999999994</v>
      </c>
      <c r="R27" s="83">
        <f>MIN(_1076_2387[[#This Row],[Mes_TC1]:[Mes_TC14]])</f>
        <v>65.900000000000006</v>
      </c>
      <c r="S27">
        <f t="shared" si="0"/>
        <v>10.199999999999989</v>
      </c>
      <c r="T27">
        <f>COUNTIF(_1076_2387[[#This Row],[Mes_TC1]:[Mes_TC14]],"&gt;=385")</f>
        <v>0</v>
      </c>
      <c r="U27">
        <f>COUNTIF(_1076_2387[[#This Row],[Mes_TC1]:[Mes_TC14]],"&gt;=200")</f>
        <v>0</v>
      </c>
      <c r="V27">
        <f>COUNTIF(_1076_2387[[#This Row],[Mes_TC1]:[Mes_TC14]],"&gt;=99")</f>
        <v>0</v>
      </c>
      <c r="AJ27">
        <v>8</v>
      </c>
    </row>
    <row r="28" spans="1:36" x14ac:dyDescent="0.25">
      <c r="A28" s="3">
        <v>0.50525462962962964</v>
      </c>
      <c r="B28">
        <v>86.6</v>
      </c>
      <c r="C28">
        <v>2</v>
      </c>
      <c r="D28">
        <v>83</v>
      </c>
      <c r="E28">
        <v>-115</v>
      </c>
      <c r="F28">
        <v>2.1</v>
      </c>
      <c r="G28">
        <v>88.7</v>
      </c>
      <c r="H28">
        <v>73.7</v>
      </c>
      <c r="I28">
        <v>72.3</v>
      </c>
      <c r="J28">
        <v>78.599999999999994</v>
      </c>
      <c r="K28">
        <v>75</v>
      </c>
      <c r="L28">
        <v>68.2</v>
      </c>
      <c r="M28">
        <v>69.599999999999994</v>
      </c>
      <c r="N28">
        <v>-395</v>
      </c>
      <c r="O28">
        <v>-118</v>
      </c>
      <c r="P28">
        <v>-178</v>
      </c>
      <c r="Q28" s="1">
        <f>MAX(_1076_2387[[#This Row],[Mes_TC1]:[Mes_TC14]])</f>
        <v>78.599999999999994</v>
      </c>
      <c r="R28" s="83">
        <f>MIN(_1076_2387[[#This Row],[Mes_TC1]:[Mes_TC14]])</f>
        <v>68.2</v>
      </c>
      <c r="S28">
        <f t="shared" si="0"/>
        <v>10.399999999999991</v>
      </c>
      <c r="T28">
        <f>COUNTIF(_1076_2387[[#This Row],[Mes_TC1]:[Mes_TC14]],"&gt;=385")</f>
        <v>0</v>
      </c>
      <c r="U28">
        <f>COUNTIF(_1076_2387[[#This Row],[Mes_TC1]:[Mes_TC14]],"&gt;=200")</f>
        <v>0</v>
      </c>
      <c r="V28">
        <f>COUNTIF(_1076_2387[[#This Row],[Mes_TC1]:[Mes_TC14]],"&gt;=99")</f>
        <v>0</v>
      </c>
      <c r="AJ28">
        <v>9</v>
      </c>
    </row>
    <row r="29" spans="1:36" x14ac:dyDescent="0.25">
      <c r="A29" s="3">
        <v>0.5056018518518518</v>
      </c>
      <c r="B29">
        <v>89.8</v>
      </c>
      <c r="C29">
        <v>2</v>
      </c>
      <c r="D29">
        <v>85.4</v>
      </c>
      <c r="E29">
        <v>-115</v>
      </c>
      <c r="F29">
        <v>2.1</v>
      </c>
      <c r="G29">
        <v>90.4</v>
      </c>
      <c r="H29">
        <v>75.900000000000006</v>
      </c>
      <c r="I29">
        <v>74.5</v>
      </c>
      <c r="J29">
        <v>80.400000000000006</v>
      </c>
      <c r="K29">
        <v>77.099999999999994</v>
      </c>
      <c r="L29">
        <v>70.3</v>
      </c>
      <c r="M29">
        <v>72</v>
      </c>
      <c r="N29">
        <v>-374</v>
      </c>
      <c r="O29">
        <v>-114</v>
      </c>
      <c r="P29">
        <v>-118</v>
      </c>
      <c r="Q29" s="1">
        <f>MAX(_1076_2387[[#This Row],[Mes_TC1]:[Mes_TC14]])</f>
        <v>80.400000000000006</v>
      </c>
      <c r="R29" s="83">
        <f>MIN(_1076_2387[[#This Row],[Mes_TC1]:[Mes_TC14]])</f>
        <v>70.3</v>
      </c>
      <c r="S29">
        <f t="shared" si="0"/>
        <v>10.100000000000009</v>
      </c>
      <c r="T29">
        <f>COUNTIF(_1076_2387[[#This Row],[Mes_TC1]:[Mes_TC14]],"&gt;=385")</f>
        <v>0</v>
      </c>
      <c r="U29">
        <f>COUNTIF(_1076_2387[[#This Row],[Mes_TC1]:[Mes_TC14]],"&gt;=200")</f>
        <v>0</v>
      </c>
      <c r="V29">
        <f>COUNTIF(_1076_2387[[#This Row],[Mes_TC1]:[Mes_TC14]],"&gt;=99")</f>
        <v>0</v>
      </c>
      <c r="AJ29">
        <v>10</v>
      </c>
    </row>
    <row r="30" spans="1:36" x14ac:dyDescent="0.25">
      <c r="A30" s="3">
        <v>0.50594907407407408</v>
      </c>
      <c r="B30">
        <v>93.3</v>
      </c>
      <c r="C30">
        <v>2</v>
      </c>
      <c r="D30">
        <v>87.7</v>
      </c>
      <c r="E30">
        <v>-115</v>
      </c>
      <c r="F30">
        <v>2.1</v>
      </c>
      <c r="G30">
        <v>91.5</v>
      </c>
      <c r="H30">
        <v>78</v>
      </c>
      <c r="I30">
        <v>76.599999999999994</v>
      </c>
      <c r="J30">
        <v>82.3</v>
      </c>
      <c r="K30">
        <v>79</v>
      </c>
      <c r="L30">
        <v>72.2</v>
      </c>
      <c r="M30">
        <v>73.599999999999994</v>
      </c>
      <c r="N30">
        <v>-353</v>
      </c>
      <c r="O30">
        <v>-119</v>
      </c>
      <c r="P30">
        <v>-127</v>
      </c>
      <c r="Q30" s="1">
        <f>MAX(_1076_2387[[#This Row],[Mes_TC1]:[Mes_TC14]])</f>
        <v>82.3</v>
      </c>
      <c r="R30" s="83">
        <f>MIN(_1076_2387[[#This Row],[Mes_TC1]:[Mes_TC14]])</f>
        <v>72.2</v>
      </c>
      <c r="S30">
        <f t="shared" si="0"/>
        <v>10.099999999999994</v>
      </c>
      <c r="T30">
        <f>COUNTIF(_1076_2387[[#This Row],[Mes_TC1]:[Mes_TC14]],"&gt;=385")</f>
        <v>0</v>
      </c>
      <c r="U30">
        <f>COUNTIF(_1076_2387[[#This Row],[Mes_TC1]:[Mes_TC14]],"&gt;=200")</f>
        <v>0</v>
      </c>
      <c r="V30">
        <f>COUNTIF(_1076_2387[[#This Row],[Mes_TC1]:[Mes_TC14]],"&gt;=99")</f>
        <v>0</v>
      </c>
      <c r="AJ30">
        <v>11</v>
      </c>
    </row>
    <row r="31" spans="1:36" x14ac:dyDescent="0.25">
      <c r="A31" s="3">
        <v>0.50629629629629624</v>
      </c>
      <c r="B31">
        <v>95.3</v>
      </c>
      <c r="C31">
        <v>2</v>
      </c>
      <c r="D31">
        <v>90.1</v>
      </c>
      <c r="E31">
        <v>-115</v>
      </c>
      <c r="F31">
        <v>2.1</v>
      </c>
      <c r="G31">
        <v>93.3</v>
      </c>
      <c r="H31">
        <v>80.5</v>
      </c>
      <c r="I31">
        <v>78.8</v>
      </c>
      <c r="J31">
        <v>84.8</v>
      </c>
      <c r="K31">
        <v>81.3</v>
      </c>
      <c r="L31">
        <v>74.3</v>
      </c>
      <c r="M31">
        <v>75.8</v>
      </c>
      <c r="N31">
        <v>-332</v>
      </c>
      <c r="O31">
        <v>-114</v>
      </c>
      <c r="P31">
        <v>-197</v>
      </c>
      <c r="Q31" s="1">
        <f>MAX(_1076_2387[[#This Row],[Mes_TC1]:[Mes_TC14]])</f>
        <v>84.8</v>
      </c>
      <c r="R31" s="83">
        <f>MIN(_1076_2387[[#This Row],[Mes_TC1]:[Mes_TC14]])</f>
        <v>74.3</v>
      </c>
      <c r="S31">
        <f t="shared" si="0"/>
        <v>10.5</v>
      </c>
      <c r="T31">
        <f>COUNTIF(_1076_2387[[#This Row],[Mes_TC1]:[Mes_TC14]],"&gt;=385")</f>
        <v>0</v>
      </c>
      <c r="U31">
        <f>COUNTIF(_1076_2387[[#This Row],[Mes_TC1]:[Mes_TC14]],"&gt;=200")</f>
        <v>0</v>
      </c>
      <c r="V31">
        <f>COUNTIF(_1076_2387[[#This Row],[Mes_TC1]:[Mes_TC14]],"&gt;=99")</f>
        <v>0</v>
      </c>
      <c r="AJ31">
        <v>12</v>
      </c>
    </row>
    <row r="32" spans="1:36" x14ac:dyDescent="0.25">
      <c r="A32" s="3">
        <v>0.50664351851851852</v>
      </c>
      <c r="B32">
        <v>96.7</v>
      </c>
      <c r="C32">
        <v>2</v>
      </c>
      <c r="D32">
        <v>92.4</v>
      </c>
      <c r="E32">
        <v>-115</v>
      </c>
      <c r="F32">
        <v>2.1</v>
      </c>
      <c r="G32">
        <v>96.4</v>
      </c>
      <c r="H32">
        <v>83</v>
      </c>
      <c r="I32">
        <v>81.3</v>
      </c>
      <c r="J32">
        <v>87.6</v>
      </c>
      <c r="K32">
        <v>84</v>
      </c>
      <c r="L32">
        <v>76.8</v>
      </c>
      <c r="M32">
        <v>78.3</v>
      </c>
      <c r="N32">
        <v>-312</v>
      </c>
      <c r="O32">
        <v>-122</v>
      </c>
      <c r="P32">
        <v>-594</v>
      </c>
      <c r="Q32" s="1">
        <f>MAX(_1076_2387[[#This Row],[Mes_TC1]:[Mes_TC14]])</f>
        <v>87.6</v>
      </c>
      <c r="R32" s="83">
        <f>MIN(_1076_2387[[#This Row],[Mes_TC1]:[Mes_TC14]])</f>
        <v>76.8</v>
      </c>
      <c r="S32">
        <f t="shared" si="0"/>
        <v>10.799999999999997</v>
      </c>
      <c r="T32">
        <f>COUNTIF(_1076_2387[[#This Row],[Mes_TC1]:[Mes_TC14]],"&gt;=385")</f>
        <v>0</v>
      </c>
      <c r="U32">
        <f>COUNTIF(_1076_2387[[#This Row],[Mes_TC1]:[Mes_TC14]],"&gt;=200")</f>
        <v>0</v>
      </c>
      <c r="V32">
        <f>COUNTIF(_1076_2387[[#This Row],[Mes_TC1]:[Mes_TC14]],"&gt;=99")</f>
        <v>0</v>
      </c>
      <c r="AJ32">
        <v>13</v>
      </c>
    </row>
    <row r="33" spans="1:36" x14ac:dyDescent="0.25">
      <c r="A33" s="3">
        <v>0.50699074074074069</v>
      </c>
      <c r="B33">
        <v>98.2</v>
      </c>
      <c r="C33">
        <v>2</v>
      </c>
      <c r="D33">
        <v>94.8</v>
      </c>
      <c r="E33">
        <v>-115</v>
      </c>
      <c r="F33">
        <v>2.1</v>
      </c>
      <c r="G33">
        <v>99.8</v>
      </c>
      <c r="H33">
        <v>85.6</v>
      </c>
      <c r="I33">
        <v>84</v>
      </c>
      <c r="J33">
        <v>90.5</v>
      </c>
      <c r="K33">
        <v>86.7</v>
      </c>
      <c r="L33">
        <v>79.400000000000006</v>
      </c>
      <c r="M33">
        <v>80.900000000000006</v>
      </c>
      <c r="N33">
        <v>-292</v>
      </c>
      <c r="O33">
        <v>-112</v>
      </c>
      <c r="P33">
        <v>-532</v>
      </c>
      <c r="Q33" s="1">
        <f>MAX(_1076_2387[[#This Row],[Mes_TC1]:[Mes_TC14]])</f>
        <v>90.5</v>
      </c>
      <c r="R33" s="83">
        <f>MIN(_1076_2387[[#This Row],[Mes_TC1]:[Mes_TC14]])</f>
        <v>79.400000000000006</v>
      </c>
      <c r="S33">
        <f t="shared" si="0"/>
        <v>11.099999999999994</v>
      </c>
      <c r="T33">
        <f>COUNTIF(_1076_2387[[#This Row],[Mes_TC1]:[Mes_TC14]],"&gt;=385")</f>
        <v>0</v>
      </c>
      <c r="U33">
        <f>COUNTIF(_1076_2387[[#This Row],[Mes_TC1]:[Mes_TC14]],"&gt;=200")</f>
        <v>0</v>
      </c>
      <c r="V33">
        <f>COUNTIF(_1076_2387[[#This Row],[Mes_TC1]:[Mes_TC14]],"&gt;=99")</f>
        <v>0</v>
      </c>
      <c r="AJ33">
        <v>14</v>
      </c>
    </row>
    <row r="34" spans="1:36" ht="15.75" thickBot="1" x14ac:dyDescent="0.3">
      <c r="A34" s="3">
        <v>0.50733796296296296</v>
      </c>
      <c r="B34">
        <v>100.7</v>
      </c>
      <c r="C34">
        <v>2</v>
      </c>
      <c r="D34">
        <v>97.1</v>
      </c>
      <c r="E34">
        <v>-115</v>
      </c>
      <c r="F34">
        <v>2</v>
      </c>
      <c r="G34">
        <v>102.5</v>
      </c>
      <c r="H34">
        <v>88</v>
      </c>
      <c r="I34">
        <v>86.4</v>
      </c>
      <c r="J34">
        <v>92.7</v>
      </c>
      <c r="K34">
        <v>89.1</v>
      </c>
      <c r="L34">
        <v>81.8</v>
      </c>
      <c r="M34">
        <v>83.3</v>
      </c>
      <c r="N34">
        <v>-274</v>
      </c>
      <c r="O34">
        <v>-116</v>
      </c>
      <c r="P34">
        <v>-480</v>
      </c>
      <c r="Q34" s="1">
        <f>MAX(_1076_2387[[#This Row],[Mes_TC1]:[Mes_TC14]])</f>
        <v>92.7</v>
      </c>
      <c r="R34" s="83">
        <f>MIN(_1076_2387[[#This Row],[Mes_TC1]:[Mes_TC14]])</f>
        <v>81.8</v>
      </c>
      <c r="S34">
        <f t="shared" si="0"/>
        <v>10.900000000000006</v>
      </c>
      <c r="T34">
        <f>COUNTIF(_1076_2387[[#This Row],[Mes_TC1]:[Mes_TC14]],"&gt;=385")</f>
        <v>0</v>
      </c>
      <c r="U34">
        <f>COUNTIF(_1076_2387[[#This Row],[Mes_TC1]:[Mes_TC14]],"&gt;=200")</f>
        <v>0</v>
      </c>
      <c r="V34">
        <f>COUNTIF(_1076_2387[[#This Row],[Mes_TC1]:[Mes_TC14]],"&gt;=99")</f>
        <v>0</v>
      </c>
      <c r="Y34" s="65"/>
      <c r="AJ34">
        <v>15</v>
      </c>
    </row>
    <row r="35" spans="1:36" ht="15.75" thickTop="1" x14ac:dyDescent="0.25">
      <c r="A35" s="3">
        <v>0.50768518518518524</v>
      </c>
      <c r="B35">
        <v>104.1</v>
      </c>
      <c r="C35">
        <v>2</v>
      </c>
      <c r="D35">
        <v>99.5</v>
      </c>
      <c r="E35">
        <v>-115</v>
      </c>
      <c r="F35">
        <v>2</v>
      </c>
      <c r="G35">
        <v>104.1</v>
      </c>
      <c r="H35">
        <v>90.1</v>
      </c>
      <c r="I35">
        <v>88.5</v>
      </c>
      <c r="J35">
        <v>94.5</v>
      </c>
      <c r="K35">
        <v>91</v>
      </c>
      <c r="L35">
        <v>83.7</v>
      </c>
      <c r="M35">
        <v>85.5</v>
      </c>
      <c r="N35">
        <v>-256</v>
      </c>
      <c r="O35">
        <v>-112</v>
      </c>
      <c r="P35">
        <v>-431</v>
      </c>
      <c r="Q35" s="1">
        <f>MAX(_1076_2387[[#This Row],[Mes_TC1]:[Mes_TC14]])</f>
        <v>94.5</v>
      </c>
      <c r="R35" s="83">
        <f>MIN(_1076_2387[[#This Row],[Mes_TC1]:[Mes_TC14]])</f>
        <v>83.7</v>
      </c>
      <c r="S35">
        <f t="shared" si="0"/>
        <v>10.799999999999997</v>
      </c>
      <c r="T35">
        <f>COUNTIF(_1076_2387[[#This Row],[Mes_TC1]:[Mes_TC14]],"&gt;=385")</f>
        <v>0</v>
      </c>
      <c r="U35">
        <f>COUNTIF(_1076_2387[[#This Row],[Mes_TC1]:[Mes_TC14]],"&gt;=200")</f>
        <v>0</v>
      </c>
      <c r="V35">
        <f>COUNTIF(_1076_2387[[#This Row],[Mes_TC1]:[Mes_TC14]],"&gt;=99")</f>
        <v>0</v>
      </c>
      <c r="X35" cm="1">
        <f t="array" ref="X35">MAX((ROW(_1076_2387[Max]))*(_1076_2387[385]=6))</f>
        <v>214</v>
      </c>
      <c r="AJ35">
        <v>16</v>
      </c>
    </row>
    <row r="36" spans="1:36" x14ac:dyDescent="0.25">
      <c r="A36" s="3">
        <v>0.5080324074074074</v>
      </c>
      <c r="B36">
        <v>107.1</v>
      </c>
      <c r="C36">
        <v>2</v>
      </c>
      <c r="D36">
        <v>101.8</v>
      </c>
      <c r="E36">
        <v>-115</v>
      </c>
      <c r="F36">
        <v>2</v>
      </c>
      <c r="G36">
        <v>105.2</v>
      </c>
      <c r="H36">
        <v>92.2</v>
      </c>
      <c r="I36">
        <v>90.4</v>
      </c>
      <c r="J36">
        <v>96.5</v>
      </c>
      <c r="K36">
        <v>93</v>
      </c>
      <c r="L36">
        <v>85.5</v>
      </c>
      <c r="M36">
        <v>87.1</v>
      </c>
      <c r="N36">
        <v>-239</v>
      </c>
      <c r="O36">
        <v>-115</v>
      </c>
      <c r="P36">
        <v>-382</v>
      </c>
      <c r="Q36" s="1">
        <f>MAX(_1076_2387[[#This Row],[Mes_TC1]:[Mes_TC14]])</f>
        <v>96.5</v>
      </c>
      <c r="R36" s="83">
        <f>MIN(_1076_2387[[#This Row],[Mes_TC1]:[Mes_TC14]])</f>
        <v>85.5</v>
      </c>
      <c r="S36">
        <f t="shared" si="0"/>
        <v>11</v>
      </c>
      <c r="T36">
        <f>COUNTIF(_1076_2387[[#This Row],[Mes_TC1]:[Mes_TC14]],"&gt;=385")</f>
        <v>0</v>
      </c>
      <c r="U36">
        <f>COUNTIF(_1076_2387[[#This Row],[Mes_TC1]:[Mes_TC14]],"&gt;=200")</f>
        <v>0</v>
      </c>
      <c r="V36">
        <f>COUNTIF(_1076_2387[[#This Row],[Mes_TC1]:[Mes_TC14]],"&gt;=99")</f>
        <v>0</v>
      </c>
      <c r="AJ36">
        <v>17</v>
      </c>
    </row>
    <row r="37" spans="1:36" x14ac:dyDescent="0.25">
      <c r="A37" s="3">
        <v>0.50837962962962968</v>
      </c>
      <c r="B37">
        <v>109</v>
      </c>
      <c r="C37">
        <v>2</v>
      </c>
      <c r="D37">
        <v>104.2</v>
      </c>
      <c r="E37">
        <v>-115</v>
      </c>
      <c r="F37">
        <v>2</v>
      </c>
      <c r="G37">
        <v>107.4</v>
      </c>
      <c r="H37">
        <v>94.5</v>
      </c>
      <c r="I37">
        <v>92.8</v>
      </c>
      <c r="J37">
        <v>99.2</v>
      </c>
      <c r="K37">
        <v>95.4</v>
      </c>
      <c r="L37">
        <v>87.7</v>
      </c>
      <c r="M37">
        <v>89.4</v>
      </c>
      <c r="N37">
        <v>-221</v>
      </c>
      <c r="O37">
        <v>-111</v>
      </c>
      <c r="P37">
        <v>-332</v>
      </c>
      <c r="Q37" s="1">
        <f>MAX(_1076_2387[[#This Row],[Mes_TC1]:[Mes_TC14]])</f>
        <v>99.2</v>
      </c>
      <c r="R37" s="83">
        <f>MIN(_1076_2387[[#This Row],[Mes_TC1]:[Mes_TC14]])</f>
        <v>87.7</v>
      </c>
      <c r="S37">
        <f t="shared" si="0"/>
        <v>11.5</v>
      </c>
      <c r="T37">
        <f>COUNTIF(_1076_2387[[#This Row],[Mes_TC1]:[Mes_TC14]],"&gt;=385")</f>
        <v>0</v>
      </c>
      <c r="U37">
        <f>COUNTIF(_1076_2387[[#This Row],[Mes_TC1]:[Mes_TC14]],"&gt;=200")</f>
        <v>0</v>
      </c>
      <c r="V37">
        <f>COUNTIF(_1076_2387[[#This Row],[Mes_TC1]:[Mes_TC14]],"&gt;=99")</f>
        <v>1</v>
      </c>
      <c r="AJ37">
        <v>18</v>
      </c>
    </row>
    <row r="38" spans="1:36" x14ac:dyDescent="0.25">
      <c r="A38" s="3">
        <v>0.50872685185185185</v>
      </c>
      <c r="B38">
        <v>110.5</v>
      </c>
      <c r="C38">
        <v>2</v>
      </c>
      <c r="D38">
        <v>106.5</v>
      </c>
      <c r="E38">
        <v>-115</v>
      </c>
      <c r="F38">
        <v>2</v>
      </c>
      <c r="G38">
        <v>110.6</v>
      </c>
      <c r="H38">
        <v>97</v>
      </c>
      <c r="I38">
        <v>95.2</v>
      </c>
      <c r="J38">
        <v>102</v>
      </c>
      <c r="K38">
        <v>98.1</v>
      </c>
      <c r="L38">
        <v>90.4</v>
      </c>
      <c r="M38">
        <v>91.8</v>
      </c>
      <c r="N38">
        <v>-205</v>
      </c>
      <c r="O38">
        <v>-116</v>
      </c>
      <c r="P38">
        <v>-284</v>
      </c>
      <c r="Q38" s="1">
        <f>MAX(_1076_2387[[#This Row],[Mes_TC1]:[Mes_TC14]])</f>
        <v>102</v>
      </c>
      <c r="R38" s="83">
        <f>MIN(_1076_2387[[#This Row],[Mes_TC1]:[Mes_TC14]])</f>
        <v>90.4</v>
      </c>
      <c r="S38">
        <f t="shared" si="0"/>
        <v>11.599999999999994</v>
      </c>
      <c r="T38">
        <f>COUNTIF(_1076_2387[[#This Row],[Mes_TC1]:[Mes_TC14]],"&gt;=385")</f>
        <v>0</v>
      </c>
      <c r="U38">
        <f>COUNTIF(_1076_2387[[#This Row],[Mes_TC1]:[Mes_TC14]],"&gt;=200")</f>
        <v>0</v>
      </c>
      <c r="V38">
        <f>COUNTIF(_1076_2387[[#This Row],[Mes_TC1]:[Mes_TC14]],"&gt;=99")</f>
        <v>1</v>
      </c>
      <c r="AJ38">
        <v>19</v>
      </c>
    </row>
    <row r="39" spans="1:36" x14ac:dyDescent="0.25">
      <c r="A39" s="3">
        <v>0.50907407407407412</v>
      </c>
      <c r="B39">
        <v>112.3</v>
      </c>
      <c r="C39">
        <v>2</v>
      </c>
      <c r="D39">
        <v>108.9</v>
      </c>
      <c r="E39">
        <v>-115</v>
      </c>
      <c r="F39">
        <v>2</v>
      </c>
      <c r="G39">
        <v>113.9</v>
      </c>
      <c r="H39">
        <v>99.6</v>
      </c>
      <c r="I39">
        <v>97.7</v>
      </c>
      <c r="J39">
        <v>104.6</v>
      </c>
      <c r="K39">
        <v>100.6</v>
      </c>
      <c r="L39">
        <v>92.8</v>
      </c>
      <c r="M39">
        <v>94.5</v>
      </c>
      <c r="N39">
        <v>-190</v>
      </c>
      <c r="O39">
        <v>-112</v>
      </c>
      <c r="P39">
        <v>-240</v>
      </c>
      <c r="Q39" s="1">
        <f>MAX(_1076_2387[[#This Row],[Mes_TC1]:[Mes_TC14]])</f>
        <v>104.6</v>
      </c>
      <c r="R39" s="83">
        <f>MIN(_1076_2387[[#This Row],[Mes_TC1]:[Mes_TC14]])</f>
        <v>92.8</v>
      </c>
      <c r="S39">
        <f t="shared" si="0"/>
        <v>11.799999999999997</v>
      </c>
      <c r="T39">
        <f>COUNTIF(_1076_2387[[#This Row],[Mes_TC1]:[Mes_TC14]],"&gt;=385")</f>
        <v>0</v>
      </c>
      <c r="U39">
        <f>COUNTIF(_1076_2387[[#This Row],[Mes_TC1]:[Mes_TC14]],"&gt;=200")</f>
        <v>0</v>
      </c>
      <c r="V39">
        <f>COUNTIF(_1076_2387[[#This Row],[Mes_TC1]:[Mes_TC14]],"&gt;=99")</f>
        <v>3</v>
      </c>
      <c r="AJ39">
        <v>20</v>
      </c>
    </row>
    <row r="40" spans="1:36" x14ac:dyDescent="0.25">
      <c r="A40" s="3">
        <v>0.50942129629629629</v>
      </c>
      <c r="B40">
        <v>115</v>
      </c>
      <c r="C40">
        <v>2</v>
      </c>
      <c r="D40">
        <v>111.2</v>
      </c>
      <c r="E40">
        <v>-115</v>
      </c>
      <c r="F40">
        <v>2</v>
      </c>
      <c r="G40">
        <v>116.3</v>
      </c>
      <c r="H40">
        <v>102</v>
      </c>
      <c r="I40">
        <v>100.1</v>
      </c>
      <c r="J40">
        <v>106.6</v>
      </c>
      <c r="K40">
        <v>102.8</v>
      </c>
      <c r="L40">
        <v>95</v>
      </c>
      <c r="M40">
        <v>97.2</v>
      </c>
      <c r="N40">
        <v>-175</v>
      </c>
      <c r="O40">
        <v>-113</v>
      </c>
      <c r="P40">
        <v>-196</v>
      </c>
      <c r="Q40" s="1">
        <f>MAX(_1076_2387[[#This Row],[Mes_TC1]:[Mes_TC14]])</f>
        <v>106.6</v>
      </c>
      <c r="R40" s="83">
        <f>MIN(_1076_2387[[#This Row],[Mes_TC1]:[Mes_TC14]])</f>
        <v>95</v>
      </c>
      <c r="S40">
        <f t="shared" si="0"/>
        <v>11.599999999999994</v>
      </c>
      <c r="T40">
        <f>COUNTIF(_1076_2387[[#This Row],[Mes_TC1]:[Mes_TC14]],"&gt;=385")</f>
        <v>0</v>
      </c>
      <c r="U40">
        <f>COUNTIF(_1076_2387[[#This Row],[Mes_TC1]:[Mes_TC14]],"&gt;=200")</f>
        <v>0</v>
      </c>
      <c r="V40">
        <f>COUNTIF(_1076_2387[[#This Row],[Mes_TC1]:[Mes_TC14]],"&gt;=99")</f>
        <v>4</v>
      </c>
      <c r="AJ40">
        <v>21</v>
      </c>
    </row>
    <row r="41" spans="1:36" x14ac:dyDescent="0.25">
      <c r="A41" s="3">
        <v>0.50976851851851857</v>
      </c>
      <c r="B41">
        <v>118.6</v>
      </c>
      <c r="C41">
        <v>2</v>
      </c>
      <c r="D41">
        <v>113.6</v>
      </c>
      <c r="E41">
        <v>-115</v>
      </c>
      <c r="F41">
        <v>2</v>
      </c>
      <c r="G41">
        <v>117.5</v>
      </c>
      <c r="H41">
        <v>104.1</v>
      </c>
      <c r="I41">
        <v>102.1</v>
      </c>
      <c r="J41">
        <v>108.4</v>
      </c>
      <c r="K41">
        <v>104.8</v>
      </c>
      <c r="L41">
        <v>96.9</v>
      </c>
      <c r="M41">
        <v>99.2</v>
      </c>
      <c r="N41">
        <v>-161</v>
      </c>
      <c r="O41">
        <v>-112</v>
      </c>
      <c r="P41">
        <v>-156</v>
      </c>
      <c r="Q41" s="1">
        <f>MAX(_1076_2387[[#This Row],[Mes_TC1]:[Mes_TC14]])</f>
        <v>108.4</v>
      </c>
      <c r="R41" s="83">
        <f>MIN(_1076_2387[[#This Row],[Mes_TC1]:[Mes_TC14]])</f>
        <v>96.9</v>
      </c>
      <c r="S41">
        <f t="shared" si="0"/>
        <v>11.5</v>
      </c>
      <c r="T41">
        <f>COUNTIF(_1076_2387[[#This Row],[Mes_TC1]:[Mes_TC14]],"&gt;=385")</f>
        <v>0</v>
      </c>
      <c r="U41">
        <f>COUNTIF(_1076_2387[[#This Row],[Mes_TC1]:[Mes_TC14]],"&gt;=200")</f>
        <v>0</v>
      </c>
      <c r="V41">
        <f>COUNTIF(_1076_2387[[#This Row],[Mes_TC1]:[Mes_TC14]],"&gt;=99")</f>
        <v>5</v>
      </c>
      <c r="AJ41">
        <v>22</v>
      </c>
    </row>
    <row r="42" spans="1:36" x14ac:dyDescent="0.25">
      <c r="A42" s="3">
        <v>0.51011574074074073</v>
      </c>
      <c r="B42">
        <v>121</v>
      </c>
      <c r="C42">
        <v>2</v>
      </c>
      <c r="D42">
        <v>115.9</v>
      </c>
      <c r="E42">
        <v>-115</v>
      </c>
      <c r="F42">
        <v>2</v>
      </c>
      <c r="G42">
        <v>119.2</v>
      </c>
      <c r="H42">
        <v>106.2</v>
      </c>
      <c r="I42">
        <v>104.2</v>
      </c>
      <c r="J42">
        <v>110.7</v>
      </c>
      <c r="K42">
        <v>107</v>
      </c>
      <c r="L42">
        <v>98.9</v>
      </c>
      <c r="M42">
        <v>101.1</v>
      </c>
      <c r="N42">
        <v>-151</v>
      </c>
      <c r="O42">
        <v>-113</v>
      </c>
      <c r="P42">
        <v>-144</v>
      </c>
      <c r="Q42" s="1">
        <f>MAX(_1076_2387[[#This Row],[Mes_TC1]:[Mes_TC14]])</f>
        <v>110.7</v>
      </c>
      <c r="R42" s="83">
        <f>MIN(_1076_2387[[#This Row],[Mes_TC1]:[Mes_TC14]])</f>
        <v>98.9</v>
      </c>
      <c r="S42">
        <f t="shared" si="0"/>
        <v>11.799999999999997</v>
      </c>
      <c r="T42">
        <f>COUNTIF(_1076_2387[[#This Row],[Mes_TC1]:[Mes_TC14]],"&gt;=385")</f>
        <v>0</v>
      </c>
      <c r="U42">
        <f>COUNTIF(_1076_2387[[#This Row],[Mes_TC1]:[Mes_TC14]],"&gt;=200")</f>
        <v>0</v>
      </c>
      <c r="V42">
        <f>COUNTIF(_1076_2387[[#This Row],[Mes_TC1]:[Mes_TC14]],"&gt;=99")</f>
        <v>5</v>
      </c>
      <c r="AJ42">
        <v>23</v>
      </c>
    </row>
    <row r="43" spans="1:36" x14ac:dyDescent="0.25">
      <c r="A43" s="3">
        <v>0.51046296296296301</v>
      </c>
      <c r="B43">
        <v>122.7</v>
      </c>
      <c r="C43">
        <v>2</v>
      </c>
      <c r="D43">
        <v>118.3</v>
      </c>
      <c r="E43">
        <v>-115</v>
      </c>
      <c r="F43">
        <v>2</v>
      </c>
      <c r="G43">
        <v>122</v>
      </c>
      <c r="H43">
        <v>108.6</v>
      </c>
      <c r="I43">
        <v>106.6</v>
      </c>
      <c r="J43">
        <v>113.5</v>
      </c>
      <c r="K43">
        <v>109.5</v>
      </c>
      <c r="L43">
        <v>101.3</v>
      </c>
      <c r="M43">
        <v>103.4</v>
      </c>
      <c r="N43">
        <v>-150</v>
      </c>
      <c r="O43">
        <v>-109</v>
      </c>
      <c r="P43">
        <v>-141</v>
      </c>
      <c r="Q43" s="1">
        <f>MAX(_1076_2387[[#This Row],[Mes_TC1]:[Mes_TC14]])</f>
        <v>113.5</v>
      </c>
      <c r="R43" s="83">
        <f>MIN(_1076_2387[[#This Row],[Mes_TC1]:[Mes_TC14]])</f>
        <v>101.3</v>
      </c>
      <c r="S43">
        <f t="shared" si="0"/>
        <v>12.200000000000003</v>
      </c>
      <c r="T43">
        <f>COUNTIF(_1076_2387[[#This Row],[Mes_TC1]:[Mes_TC14]],"&gt;=385")</f>
        <v>0</v>
      </c>
      <c r="U43">
        <f>COUNTIF(_1076_2387[[#This Row],[Mes_TC1]:[Mes_TC14]],"&gt;=200")</f>
        <v>0</v>
      </c>
      <c r="V43">
        <f>COUNTIF(_1076_2387[[#This Row],[Mes_TC1]:[Mes_TC14]],"&gt;=99")</f>
        <v>6</v>
      </c>
      <c r="AJ43">
        <v>24</v>
      </c>
    </row>
    <row r="44" spans="1:36" x14ac:dyDescent="0.25">
      <c r="A44" s="3">
        <v>0.51081018518518517</v>
      </c>
      <c r="B44">
        <v>124.2</v>
      </c>
      <c r="C44">
        <v>2</v>
      </c>
      <c r="D44">
        <v>120.6</v>
      </c>
      <c r="E44">
        <v>-115</v>
      </c>
      <c r="F44">
        <v>2</v>
      </c>
      <c r="G44">
        <v>125.2</v>
      </c>
      <c r="H44">
        <v>111.2</v>
      </c>
      <c r="I44">
        <v>109.1</v>
      </c>
      <c r="J44">
        <v>116.2</v>
      </c>
      <c r="K44">
        <v>112.1</v>
      </c>
      <c r="L44">
        <v>104</v>
      </c>
      <c r="M44">
        <v>105.9</v>
      </c>
      <c r="N44">
        <v>-148</v>
      </c>
      <c r="O44">
        <v>-109</v>
      </c>
      <c r="P44">
        <v>-112</v>
      </c>
      <c r="Q44" s="1">
        <f>MAX(_1076_2387[[#This Row],[Mes_TC1]:[Mes_TC14]])</f>
        <v>116.2</v>
      </c>
      <c r="R44" s="83">
        <f>MIN(_1076_2387[[#This Row],[Mes_TC1]:[Mes_TC14]])</f>
        <v>104</v>
      </c>
      <c r="S44">
        <f t="shared" si="0"/>
        <v>12.200000000000003</v>
      </c>
      <c r="T44">
        <f>COUNTIF(_1076_2387[[#This Row],[Mes_TC1]:[Mes_TC14]],"&gt;=385")</f>
        <v>0</v>
      </c>
      <c r="U44">
        <f>COUNTIF(_1076_2387[[#This Row],[Mes_TC1]:[Mes_TC14]],"&gt;=200")</f>
        <v>0</v>
      </c>
      <c r="V44">
        <f>COUNTIF(_1076_2387[[#This Row],[Mes_TC1]:[Mes_TC14]],"&gt;=99")</f>
        <v>6</v>
      </c>
      <c r="AJ44">
        <v>25</v>
      </c>
    </row>
    <row r="45" spans="1:36" x14ac:dyDescent="0.25">
      <c r="A45" s="3">
        <v>0.51115740740740745</v>
      </c>
      <c r="B45">
        <v>126.5</v>
      </c>
      <c r="C45">
        <v>2</v>
      </c>
      <c r="D45">
        <v>123</v>
      </c>
      <c r="E45">
        <v>-115</v>
      </c>
      <c r="F45">
        <v>2</v>
      </c>
      <c r="G45">
        <v>128.1</v>
      </c>
      <c r="H45">
        <v>113.8</v>
      </c>
      <c r="I45">
        <v>111.7</v>
      </c>
      <c r="J45">
        <v>118.6</v>
      </c>
      <c r="K45">
        <v>114.6</v>
      </c>
      <c r="L45">
        <v>106.4</v>
      </c>
      <c r="M45">
        <v>108.7</v>
      </c>
      <c r="N45">
        <v>-146</v>
      </c>
      <c r="O45">
        <v>-109</v>
      </c>
      <c r="P45">
        <v>-130</v>
      </c>
      <c r="Q45" s="1">
        <f>MAX(_1076_2387[[#This Row],[Mes_TC1]:[Mes_TC14]])</f>
        <v>118.6</v>
      </c>
      <c r="R45" s="83">
        <f>MIN(_1076_2387[[#This Row],[Mes_TC1]:[Mes_TC14]])</f>
        <v>106.4</v>
      </c>
      <c r="S45">
        <f t="shared" si="0"/>
        <v>12.199999999999989</v>
      </c>
      <c r="T45">
        <f>COUNTIF(_1076_2387[[#This Row],[Mes_TC1]:[Mes_TC14]],"&gt;=385")</f>
        <v>0</v>
      </c>
      <c r="U45">
        <f>COUNTIF(_1076_2387[[#This Row],[Mes_TC1]:[Mes_TC14]],"&gt;=200")</f>
        <v>0</v>
      </c>
      <c r="V45">
        <f>COUNTIF(_1076_2387[[#This Row],[Mes_TC1]:[Mes_TC14]],"&gt;=99")</f>
        <v>6</v>
      </c>
      <c r="AJ45">
        <v>26</v>
      </c>
    </row>
    <row r="46" spans="1:36" x14ac:dyDescent="0.25">
      <c r="A46" s="3">
        <v>0.51150462962962961</v>
      </c>
      <c r="B46">
        <v>129.5</v>
      </c>
      <c r="C46">
        <v>2</v>
      </c>
      <c r="D46">
        <v>125.3</v>
      </c>
      <c r="E46">
        <v>-115</v>
      </c>
      <c r="F46">
        <v>2</v>
      </c>
      <c r="G46">
        <v>129.80000000000001</v>
      </c>
      <c r="H46">
        <v>116.1</v>
      </c>
      <c r="I46">
        <v>113.9</v>
      </c>
      <c r="J46">
        <v>120.6</v>
      </c>
      <c r="K46">
        <v>116.7</v>
      </c>
      <c r="L46">
        <v>108.5</v>
      </c>
      <c r="M46">
        <v>110.5</v>
      </c>
      <c r="N46">
        <v>-143</v>
      </c>
      <c r="O46">
        <v>-109</v>
      </c>
      <c r="P46">
        <v>-124</v>
      </c>
      <c r="Q46" s="1">
        <f>MAX(_1076_2387[[#This Row],[Mes_TC1]:[Mes_TC14]])</f>
        <v>120.6</v>
      </c>
      <c r="R46" s="83">
        <f>MIN(_1076_2387[[#This Row],[Mes_TC1]:[Mes_TC14]])</f>
        <v>108.5</v>
      </c>
      <c r="S46">
        <f t="shared" si="0"/>
        <v>12.099999999999994</v>
      </c>
      <c r="T46">
        <f>COUNTIF(_1076_2387[[#This Row],[Mes_TC1]:[Mes_TC14]],"&gt;=385")</f>
        <v>0</v>
      </c>
      <c r="U46">
        <f>COUNTIF(_1076_2387[[#This Row],[Mes_TC1]:[Mes_TC14]],"&gt;=200")</f>
        <v>0</v>
      </c>
      <c r="V46">
        <f>COUNTIF(_1076_2387[[#This Row],[Mes_TC1]:[Mes_TC14]],"&gt;=99")</f>
        <v>6</v>
      </c>
      <c r="AJ46">
        <v>27</v>
      </c>
    </row>
    <row r="47" spans="1:36" x14ac:dyDescent="0.25">
      <c r="A47" s="3">
        <v>0.51185185185185189</v>
      </c>
      <c r="B47">
        <v>132.30000000000001</v>
      </c>
      <c r="C47">
        <v>2</v>
      </c>
      <c r="D47">
        <v>127.7</v>
      </c>
      <c r="E47">
        <v>-115</v>
      </c>
      <c r="F47">
        <v>2</v>
      </c>
      <c r="G47">
        <v>131.19999999999999</v>
      </c>
      <c r="H47">
        <v>118.3</v>
      </c>
      <c r="I47">
        <v>116</v>
      </c>
      <c r="J47">
        <v>122.8</v>
      </c>
      <c r="K47">
        <v>118.8</v>
      </c>
      <c r="L47">
        <v>110.6</v>
      </c>
      <c r="M47">
        <v>112.9</v>
      </c>
      <c r="N47">
        <v>-124</v>
      </c>
      <c r="O47">
        <v>-108</v>
      </c>
      <c r="P47">
        <v>-120</v>
      </c>
      <c r="Q47" s="1">
        <f>MAX(_1076_2387[[#This Row],[Mes_TC1]:[Mes_TC14]])</f>
        <v>122.8</v>
      </c>
      <c r="R47" s="83">
        <f>MIN(_1076_2387[[#This Row],[Mes_TC1]:[Mes_TC14]])</f>
        <v>110.6</v>
      </c>
      <c r="S47">
        <f t="shared" si="0"/>
        <v>12.200000000000003</v>
      </c>
      <c r="T47">
        <f>COUNTIF(_1076_2387[[#This Row],[Mes_TC1]:[Mes_TC14]],"&gt;=385")</f>
        <v>0</v>
      </c>
      <c r="U47">
        <f>COUNTIF(_1076_2387[[#This Row],[Mes_TC1]:[Mes_TC14]],"&gt;=200")</f>
        <v>0</v>
      </c>
      <c r="V47">
        <f>COUNTIF(_1076_2387[[#This Row],[Mes_TC1]:[Mes_TC14]],"&gt;=99")</f>
        <v>6</v>
      </c>
      <c r="AJ47">
        <v>28</v>
      </c>
    </row>
    <row r="48" spans="1:36" x14ac:dyDescent="0.25">
      <c r="A48" s="3">
        <v>0.51219907407407406</v>
      </c>
      <c r="B48">
        <v>134.4</v>
      </c>
      <c r="C48">
        <v>2</v>
      </c>
      <c r="D48">
        <v>130</v>
      </c>
      <c r="E48">
        <v>-115</v>
      </c>
      <c r="F48">
        <v>2</v>
      </c>
      <c r="G48">
        <v>133.4</v>
      </c>
      <c r="H48">
        <v>120.5</v>
      </c>
      <c r="I48">
        <v>118.2</v>
      </c>
      <c r="J48">
        <v>125.3</v>
      </c>
      <c r="K48">
        <v>121.2</v>
      </c>
      <c r="L48">
        <v>112.8</v>
      </c>
      <c r="M48">
        <v>115.2</v>
      </c>
      <c r="N48">
        <v>-118</v>
      </c>
      <c r="O48">
        <v>-109</v>
      </c>
      <c r="P48">
        <v>-114</v>
      </c>
      <c r="Q48" s="1">
        <f>MAX(_1076_2387[[#This Row],[Mes_TC1]:[Mes_TC14]])</f>
        <v>125.3</v>
      </c>
      <c r="R48" s="83">
        <f>MIN(_1076_2387[[#This Row],[Mes_TC1]:[Mes_TC14]])</f>
        <v>112.8</v>
      </c>
      <c r="S48">
        <f t="shared" si="0"/>
        <v>12.5</v>
      </c>
      <c r="T48">
        <f>COUNTIF(_1076_2387[[#This Row],[Mes_TC1]:[Mes_TC14]],"&gt;=385")</f>
        <v>0</v>
      </c>
      <c r="U48">
        <f>COUNTIF(_1076_2387[[#This Row],[Mes_TC1]:[Mes_TC14]],"&gt;=200")</f>
        <v>0</v>
      </c>
      <c r="V48">
        <f>COUNTIF(_1076_2387[[#This Row],[Mes_TC1]:[Mes_TC14]],"&gt;=99")</f>
        <v>6</v>
      </c>
      <c r="AJ48">
        <v>29</v>
      </c>
    </row>
    <row r="49" spans="1:36" x14ac:dyDescent="0.25">
      <c r="A49" s="3">
        <v>0.51254629629629633</v>
      </c>
      <c r="B49">
        <v>135.9</v>
      </c>
      <c r="C49">
        <v>2</v>
      </c>
      <c r="D49">
        <v>132.4</v>
      </c>
      <c r="E49">
        <v>-115</v>
      </c>
      <c r="F49">
        <v>2</v>
      </c>
      <c r="G49">
        <v>136.30000000000001</v>
      </c>
      <c r="H49">
        <v>123</v>
      </c>
      <c r="I49">
        <v>120.6</v>
      </c>
      <c r="J49">
        <v>128</v>
      </c>
      <c r="K49">
        <v>123.7</v>
      </c>
      <c r="L49">
        <v>115.3</v>
      </c>
      <c r="M49">
        <v>117.7</v>
      </c>
      <c r="N49">
        <v>-114</v>
      </c>
      <c r="O49">
        <v>-106</v>
      </c>
      <c r="P49">
        <v>-99</v>
      </c>
      <c r="Q49" s="1">
        <f>MAX(_1076_2387[[#This Row],[Mes_TC1]:[Mes_TC14]])</f>
        <v>128</v>
      </c>
      <c r="R49" s="83">
        <f>MIN(_1076_2387[[#This Row],[Mes_TC1]:[Mes_TC14]])</f>
        <v>115.3</v>
      </c>
      <c r="S49">
        <f t="shared" si="0"/>
        <v>12.700000000000003</v>
      </c>
      <c r="T49">
        <f>COUNTIF(_1076_2387[[#This Row],[Mes_TC1]:[Mes_TC14]],"&gt;=385")</f>
        <v>0</v>
      </c>
      <c r="U49">
        <f>COUNTIF(_1076_2387[[#This Row],[Mes_TC1]:[Mes_TC14]],"&gt;=200")</f>
        <v>0</v>
      </c>
      <c r="V49">
        <f>COUNTIF(_1076_2387[[#This Row],[Mes_TC1]:[Mes_TC14]],"&gt;=99")</f>
        <v>6</v>
      </c>
      <c r="AJ49">
        <v>30</v>
      </c>
    </row>
    <row r="50" spans="1:36" x14ac:dyDescent="0.25">
      <c r="A50" s="3">
        <v>0.5128935185185185</v>
      </c>
      <c r="B50">
        <v>138.1</v>
      </c>
      <c r="C50">
        <v>2</v>
      </c>
      <c r="D50">
        <v>134.69999999999999</v>
      </c>
      <c r="E50">
        <v>-115</v>
      </c>
      <c r="F50">
        <v>2</v>
      </c>
      <c r="G50">
        <v>139.4</v>
      </c>
      <c r="H50">
        <v>125.6</v>
      </c>
      <c r="I50">
        <v>123.2</v>
      </c>
      <c r="J50">
        <v>130.5</v>
      </c>
      <c r="K50">
        <v>126.3</v>
      </c>
      <c r="L50">
        <v>117.9</v>
      </c>
      <c r="M50">
        <v>120.2</v>
      </c>
      <c r="N50">
        <v>-109</v>
      </c>
      <c r="O50">
        <v>-102</v>
      </c>
      <c r="P50">
        <v>-103</v>
      </c>
      <c r="Q50" s="1">
        <f>MAX(_1076_2387[[#This Row],[Mes_TC1]:[Mes_TC14]])</f>
        <v>130.5</v>
      </c>
      <c r="R50" s="83">
        <f>MIN(_1076_2387[[#This Row],[Mes_TC1]:[Mes_TC14]])</f>
        <v>117.9</v>
      </c>
      <c r="S50">
        <f t="shared" si="0"/>
        <v>12.599999999999994</v>
      </c>
      <c r="T50">
        <f>COUNTIF(_1076_2387[[#This Row],[Mes_TC1]:[Mes_TC14]],"&gt;=385")</f>
        <v>0</v>
      </c>
      <c r="U50">
        <f>COUNTIF(_1076_2387[[#This Row],[Mes_TC1]:[Mes_TC14]],"&gt;=200")</f>
        <v>0</v>
      </c>
      <c r="V50">
        <f>COUNTIF(_1076_2387[[#This Row],[Mes_TC1]:[Mes_TC14]],"&gt;=99")</f>
        <v>6</v>
      </c>
      <c r="AJ50">
        <v>31</v>
      </c>
    </row>
    <row r="51" spans="1:36" x14ac:dyDescent="0.25">
      <c r="A51" s="3">
        <v>0.51324074074074078</v>
      </c>
      <c r="B51">
        <v>140.9</v>
      </c>
      <c r="C51">
        <v>2</v>
      </c>
      <c r="D51">
        <v>137.1</v>
      </c>
      <c r="E51">
        <v>-115</v>
      </c>
      <c r="F51">
        <v>2</v>
      </c>
      <c r="G51">
        <v>141.4</v>
      </c>
      <c r="H51">
        <v>127.9</v>
      </c>
      <c r="I51">
        <v>125.5</v>
      </c>
      <c r="J51">
        <v>132.5</v>
      </c>
      <c r="K51">
        <v>128.4</v>
      </c>
      <c r="L51">
        <v>120.1</v>
      </c>
      <c r="M51">
        <v>122.4</v>
      </c>
      <c r="N51">
        <v>-103</v>
      </c>
      <c r="O51">
        <v>-98</v>
      </c>
      <c r="P51">
        <v>-99</v>
      </c>
      <c r="Q51" s="1">
        <f>MAX(_1076_2387[[#This Row],[Mes_TC1]:[Mes_TC14]])</f>
        <v>132.5</v>
      </c>
      <c r="R51" s="83">
        <f>MIN(_1076_2387[[#This Row],[Mes_TC1]:[Mes_TC14]])</f>
        <v>120.1</v>
      </c>
      <c r="S51">
        <f t="shared" si="0"/>
        <v>12.400000000000006</v>
      </c>
      <c r="T51">
        <f>COUNTIF(_1076_2387[[#This Row],[Mes_TC1]:[Mes_TC14]],"&gt;=385")</f>
        <v>0</v>
      </c>
      <c r="U51">
        <f>COUNTIF(_1076_2387[[#This Row],[Mes_TC1]:[Mes_TC14]],"&gt;=200")</f>
        <v>0</v>
      </c>
      <c r="V51">
        <f>COUNTIF(_1076_2387[[#This Row],[Mes_TC1]:[Mes_TC14]],"&gt;=99")</f>
        <v>6</v>
      </c>
      <c r="AJ51">
        <v>32</v>
      </c>
    </row>
    <row r="52" spans="1:36" x14ac:dyDescent="0.25">
      <c r="A52" s="3">
        <v>0.51358796296296294</v>
      </c>
      <c r="B52">
        <v>143.9</v>
      </c>
      <c r="C52">
        <v>2</v>
      </c>
      <c r="D52">
        <v>139.4</v>
      </c>
      <c r="E52">
        <v>-115</v>
      </c>
      <c r="F52">
        <v>2</v>
      </c>
      <c r="G52">
        <v>143</v>
      </c>
      <c r="H52">
        <v>130.1</v>
      </c>
      <c r="I52">
        <v>127.6</v>
      </c>
      <c r="J52">
        <v>134.6</v>
      </c>
      <c r="K52">
        <v>130.5</v>
      </c>
      <c r="L52">
        <v>122.2</v>
      </c>
      <c r="M52">
        <v>124.4</v>
      </c>
      <c r="N52">
        <v>-101</v>
      </c>
      <c r="O52">
        <v>-95</v>
      </c>
      <c r="P52">
        <v>-97</v>
      </c>
      <c r="Q52" s="1">
        <f>MAX(_1076_2387[[#This Row],[Mes_TC1]:[Mes_TC14]])</f>
        <v>134.6</v>
      </c>
      <c r="R52" s="83">
        <f>MIN(_1076_2387[[#This Row],[Mes_TC1]:[Mes_TC14]])</f>
        <v>122.2</v>
      </c>
      <c r="S52">
        <f t="shared" si="0"/>
        <v>12.399999999999991</v>
      </c>
      <c r="T52">
        <f>COUNTIF(_1076_2387[[#This Row],[Mes_TC1]:[Mes_TC14]],"&gt;=385")</f>
        <v>0</v>
      </c>
      <c r="U52">
        <f>COUNTIF(_1076_2387[[#This Row],[Mes_TC1]:[Mes_TC14]],"&gt;=200")</f>
        <v>0</v>
      </c>
      <c r="V52">
        <f>COUNTIF(_1076_2387[[#This Row],[Mes_TC1]:[Mes_TC14]],"&gt;=99")</f>
        <v>6</v>
      </c>
      <c r="AJ52">
        <v>33</v>
      </c>
    </row>
    <row r="53" spans="1:36" x14ac:dyDescent="0.25">
      <c r="A53" s="3">
        <v>0.51393518518518522</v>
      </c>
      <c r="B53">
        <v>146.1</v>
      </c>
      <c r="C53">
        <v>2</v>
      </c>
      <c r="D53">
        <v>141.80000000000001</v>
      </c>
      <c r="E53">
        <v>-115</v>
      </c>
      <c r="F53">
        <v>2</v>
      </c>
      <c r="G53">
        <v>144.9</v>
      </c>
      <c r="H53">
        <v>132.30000000000001</v>
      </c>
      <c r="I53">
        <v>129.80000000000001</v>
      </c>
      <c r="J53">
        <v>136.9</v>
      </c>
      <c r="K53">
        <v>132.69999999999999</v>
      </c>
      <c r="L53">
        <v>124.3</v>
      </c>
      <c r="M53">
        <v>126.6</v>
      </c>
      <c r="N53">
        <v>-101</v>
      </c>
      <c r="O53">
        <v>-95</v>
      </c>
      <c r="P53">
        <v>-97</v>
      </c>
      <c r="Q53" s="1">
        <f>MAX(_1076_2387[[#This Row],[Mes_TC1]:[Mes_TC14]])</f>
        <v>136.9</v>
      </c>
      <c r="R53" s="83">
        <f>MIN(_1076_2387[[#This Row],[Mes_TC1]:[Mes_TC14]])</f>
        <v>124.3</v>
      </c>
      <c r="S53">
        <f t="shared" si="0"/>
        <v>12.600000000000009</v>
      </c>
      <c r="T53">
        <f>COUNTIF(_1076_2387[[#This Row],[Mes_TC1]:[Mes_TC14]],"&gt;=385")</f>
        <v>0</v>
      </c>
      <c r="U53">
        <f>COUNTIF(_1076_2387[[#This Row],[Mes_TC1]:[Mes_TC14]],"&gt;=200")</f>
        <v>0</v>
      </c>
      <c r="V53">
        <f>COUNTIF(_1076_2387[[#This Row],[Mes_TC1]:[Mes_TC14]],"&gt;=99")</f>
        <v>6</v>
      </c>
      <c r="AJ53">
        <v>34</v>
      </c>
    </row>
    <row r="54" spans="1:36" x14ac:dyDescent="0.25">
      <c r="A54" s="3">
        <v>0.51428240740740738</v>
      </c>
      <c r="B54">
        <v>147.80000000000001</v>
      </c>
      <c r="C54">
        <v>2</v>
      </c>
      <c r="D54">
        <v>144.1</v>
      </c>
      <c r="E54">
        <v>-115</v>
      </c>
      <c r="F54">
        <v>2</v>
      </c>
      <c r="G54">
        <v>147.69999999999999</v>
      </c>
      <c r="H54">
        <v>134.69999999999999</v>
      </c>
      <c r="I54">
        <v>132.19999999999999</v>
      </c>
      <c r="J54">
        <v>139.69999999999999</v>
      </c>
      <c r="K54">
        <v>135.19999999999999</v>
      </c>
      <c r="L54">
        <v>126.9</v>
      </c>
      <c r="M54">
        <v>129.4</v>
      </c>
      <c r="N54">
        <v>-103</v>
      </c>
      <c r="O54">
        <v>-97</v>
      </c>
      <c r="P54">
        <v>-99</v>
      </c>
      <c r="Q54" s="1">
        <f>MAX(_1076_2387[[#This Row],[Mes_TC1]:[Mes_TC14]])</f>
        <v>139.69999999999999</v>
      </c>
      <c r="R54" s="83">
        <f>MIN(_1076_2387[[#This Row],[Mes_TC1]:[Mes_TC14]])</f>
        <v>126.9</v>
      </c>
      <c r="S54">
        <f t="shared" si="0"/>
        <v>12.799999999999983</v>
      </c>
      <c r="T54">
        <f>COUNTIF(_1076_2387[[#This Row],[Mes_TC1]:[Mes_TC14]],"&gt;=385")</f>
        <v>0</v>
      </c>
      <c r="U54">
        <f>COUNTIF(_1076_2387[[#This Row],[Mes_TC1]:[Mes_TC14]],"&gt;=200")</f>
        <v>0</v>
      </c>
      <c r="V54">
        <f>COUNTIF(_1076_2387[[#This Row],[Mes_TC1]:[Mes_TC14]],"&gt;=99")</f>
        <v>6</v>
      </c>
      <c r="AJ54">
        <v>35</v>
      </c>
    </row>
    <row r="55" spans="1:36" x14ac:dyDescent="0.25">
      <c r="A55" s="3">
        <v>0.51462962962962966</v>
      </c>
      <c r="B55">
        <v>149.80000000000001</v>
      </c>
      <c r="C55">
        <v>2</v>
      </c>
      <c r="D55">
        <v>146.5</v>
      </c>
      <c r="E55">
        <v>-115</v>
      </c>
      <c r="F55">
        <v>2</v>
      </c>
      <c r="G55">
        <v>150.9</v>
      </c>
      <c r="H55">
        <v>137.19999999999999</v>
      </c>
      <c r="I55">
        <v>134.6</v>
      </c>
      <c r="J55">
        <v>142.30000000000001</v>
      </c>
      <c r="K55">
        <v>137.80000000000001</v>
      </c>
      <c r="L55">
        <v>129.4</v>
      </c>
      <c r="M55">
        <v>131.6</v>
      </c>
      <c r="N55">
        <v>-106</v>
      </c>
      <c r="O55">
        <v>-100</v>
      </c>
      <c r="P55">
        <v>-102</v>
      </c>
      <c r="Q55" s="1">
        <f>MAX(_1076_2387[[#This Row],[Mes_TC1]:[Mes_TC14]])</f>
        <v>142.30000000000001</v>
      </c>
      <c r="R55" s="83">
        <f>MIN(_1076_2387[[#This Row],[Mes_TC1]:[Mes_TC14]])</f>
        <v>129.4</v>
      </c>
      <c r="S55">
        <f t="shared" si="0"/>
        <v>12.900000000000006</v>
      </c>
      <c r="T55">
        <f>COUNTIF(_1076_2387[[#This Row],[Mes_TC1]:[Mes_TC14]],"&gt;=385")</f>
        <v>0</v>
      </c>
      <c r="U55">
        <f>COUNTIF(_1076_2387[[#This Row],[Mes_TC1]:[Mes_TC14]],"&gt;=200")</f>
        <v>0</v>
      </c>
      <c r="V55">
        <f>COUNTIF(_1076_2387[[#This Row],[Mes_TC1]:[Mes_TC14]],"&gt;=99")</f>
        <v>6</v>
      </c>
      <c r="AJ55">
        <v>36</v>
      </c>
    </row>
    <row r="56" spans="1:36" x14ac:dyDescent="0.25">
      <c r="A56" s="3">
        <v>0.51497685185185182</v>
      </c>
      <c r="B56">
        <v>152.69999999999999</v>
      </c>
      <c r="C56">
        <v>2</v>
      </c>
      <c r="D56">
        <v>148.80000000000001</v>
      </c>
      <c r="E56">
        <v>-115</v>
      </c>
      <c r="F56">
        <v>2</v>
      </c>
      <c r="G56">
        <v>153.30000000000001</v>
      </c>
      <c r="H56">
        <v>139.69999999999999</v>
      </c>
      <c r="I56">
        <v>137.1</v>
      </c>
      <c r="J56">
        <v>144.19999999999999</v>
      </c>
      <c r="K56">
        <v>140</v>
      </c>
      <c r="L56">
        <v>131.69999999999999</v>
      </c>
      <c r="M56">
        <v>134.4</v>
      </c>
      <c r="N56">
        <v>-110</v>
      </c>
      <c r="O56">
        <v>-103</v>
      </c>
      <c r="P56">
        <v>-106</v>
      </c>
      <c r="Q56" s="1">
        <f>MAX(_1076_2387[[#This Row],[Mes_TC1]:[Mes_TC14]])</f>
        <v>144.19999999999999</v>
      </c>
      <c r="R56" s="83">
        <f>MIN(_1076_2387[[#This Row],[Mes_TC1]:[Mes_TC14]])</f>
        <v>131.69999999999999</v>
      </c>
      <c r="S56">
        <f t="shared" si="0"/>
        <v>12.5</v>
      </c>
      <c r="T56">
        <f>COUNTIF(_1076_2387[[#This Row],[Mes_TC1]:[Mes_TC14]],"&gt;=385")</f>
        <v>0</v>
      </c>
      <c r="U56">
        <f>COUNTIF(_1076_2387[[#This Row],[Mes_TC1]:[Mes_TC14]],"&gt;=200")</f>
        <v>0</v>
      </c>
      <c r="V56">
        <f>COUNTIF(_1076_2387[[#This Row],[Mes_TC1]:[Mes_TC14]],"&gt;=99")</f>
        <v>6</v>
      </c>
      <c r="AJ56">
        <v>37</v>
      </c>
    </row>
    <row r="57" spans="1:36" x14ac:dyDescent="0.25">
      <c r="A57" s="3">
        <v>0.5153240740740741</v>
      </c>
      <c r="B57">
        <v>155.69999999999999</v>
      </c>
      <c r="C57">
        <v>2</v>
      </c>
      <c r="D57">
        <v>151.19999999999999</v>
      </c>
      <c r="E57">
        <v>-115</v>
      </c>
      <c r="F57">
        <v>2</v>
      </c>
      <c r="G57">
        <v>154.9</v>
      </c>
      <c r="H57">
        <v>141.9</v>
      </c>
      <c r="I57">
        <v>139.30000000000001</v>
      </c>
      <c r="J57">
        <v>146.30000000000001</v>
      </c>
      <c r="K57">
        <v>142.1</v>
      </c>
      <c r="L57">
        <v>133.80000000000001</v>
      </c>
      <c r="M57">
        <v>136.1</v>
      </c>
      <c r="N57">
        <v>-113</v>
      </c>
      <c r="O57">
        <v>-106</v>
      </c>
      <c r="P57">
        <v>-109</v>
      </c>
      <c r="Q57" s="1">
        <f>MAX(_1076_2387[[#This Row],[Mes_TC1]:[Mes_TC14]])</f>
        <v>146.30000000000001</v>
      </c>
      <c r="R57" s="83">
        <f>MIN(_1076_2387[[#This Row],[Mes_TC1]:[Mes_TC14]])</f>
        <v>133.80000000000001</v>
      </c>
      <c r="S57">
        <f t="shared" si="0"/>
        <v>12.5</v>
      </c>
      <c r="T57">
        <f>COUNTIF(_1076_2387[[#This Row],[Mes_TC1]:[Mes_TC14]],"&gt;=385")</f>
        <v>0</v>
      </c>
      <c r="U57">
        <f>COUNTIF(_1076_2387[[#This Row],[Mes_TC1]:[Mes_TC14]],"&gt;=200")</f>
        <v>0</v>
      </c>
      <c r="V57">
        <f>COUNTIF(_1076_2387[[#This Row],[Mes_TC1]:[Mes_TC14]],"&gt;=99")</f>
        <v>6</v>
      </c>
      <c r="AJ57">
        <v>38</v>
      </c>
    </row>
    <row r="58" spans="1:36" x14ac:dyDescent="0.25">
      <c r="A58" s="3">
        <v>0.51567129629629627</v>
      </c>
      <c r="B58">
        <v>158.1</v>
      </c>
      <c r="C58">
        <v>2</v>
      </c>
      <c r="D58">
        <v>153.5</v>
      </c>
      <c r="E58">
        <v>-115</v>
      </c>
      <c r="F58">
        <v>2</v>
      </c>
      <c r="G58">
        <v>156.9</v>
      </c>
      <c r="H58">
        <v>144</v>
      </c>
      <c r="I58">
        <v>141.4</v>
      </c>
      <c r="J58">
        <v>148.5</v>
      </c>
      <c r="K58">
        <v>144.30000000000001</v>
      </c>
      <c r="L58">
        <v>135.9</v>
      </c>
      <c r="M58">
        <v>138.80000000000001</v>
      </c>
      <c r="N58">
        <v>-116</v>
      </c>
      <c r="O58">
        <v>-106</v>
      </c>
      <c r="P58">
        <v>-112</v>
      </c>
      <c r="Q58" s="1">
        <f>MAX(_1076_2387[[#This Row],[Mes_TC1]:[Mes_TC14]])</f>
        <v>148.5</v>
      </c>
      <c r="R58" s="83">
        <f>MIN(_1076_2387[[#This Row],[Mes_TC1]:[Mes_TC14]])</f>
        <v>135.9</v>
      </c>
      <c r="S58">
        <f t="shared" si="0"/>
        <v>12.599999999999994</v>
      </c>
      <c r="T58">
        <f>COUNTIF(_1076_2387[[#This Row],[Mes_TC1]:[Mes_TC14]],"&gt;=385")</f>
        <v>0</v>
      </c>
      <c r="U58">
        <f>COUNTIF(_1076_2387[[#This Row],[Mes_TC1]:[Mes_TC14]],"&gt;=200")</f>
        <v>0</v>
      </c>
      <c r="V58">
        <f>COUNTIF(_1076_2387[[#This Row],[Mes_TC1]:[Mes_TC14]],"&gt;=99")</f>
        <v>6</v>
      </c>
      <c r="AJ58">
        <v>39</v>
      </c>
    </row>
    <row r="59" spans="1:36" x14ac:dyDescent="0.25">
      <c r="A59" s="3">
        <v>0.51601851851851854</v>
      </c>
      <c r="B59">
        <v>159.80000000000001</v>
      </c>
      <c r="C59">
        <v>2</v>
      </c>
      <c r="D59">
        <v>155.9</v>
      </c>
      <c r="E59">
        <v>-115</v>
      </c>
      <c r="F59">
        <v>2</v>
      </c>
      <c r="G59">
        <v>159.6</v>
      </c>
      <c r="H59">
        <v>146.5</v>
      </c>
      <c r="I59">
        <v>143.80000000000001</v>
      </c>
      <c r="J59">
        <v>151.30000000000001</v>
      </c>
      <c r="K59">
        <v>146.9</v>
      </c>
      <c r="L59">
        <v>138.5</v>
      </c>
      <c r="M59">
        <v>141.30000000000001</v>
      </c>
      <c r="N59">
        <v>-119</v>
      </c>
      <c r="O59">
        <v>-109</v>
      </c>
      <c r="P59">
        <v>-115</v>
      </c>
      <c r="Q59" s="1">
        <f>MAX(_1076_2387[[#This Row],[Mes_TC1]:[Mes_TC14]])</f>
        <v>151.30000000000001</v>
      </c>
      <c r="R59" s="83">
        <f>MIN(_1076_2387[[#This Row],[Mes_TC1]:[Mes_TC14]])</f>
        <v>138.5</v>
      </c>
      <c r="S59">
        <f t="shared" si="0"/>
        <v>12.800000000000011</v>
      </c>
      <c r="T59">
        <f>COUNTIF(_1076_2387[[#This Row],[Mes_TC1]:[Mes_TC14]],"&gt;=385")</f>
        <v>0</v>
      </c>
      <c r="U59">
        <f>COUNTIF(_1076_2387[[#This Row],[Mes_TC1]:[Mes_TC14]],"&gt;=200")</f>
        <v>0</v>
      </c>
      <c r="V59">
        <f>COUNTIF(_1076_2387[[#This Row],[Mes_TC1]:[Mes_TC14]],"&gt;=99")</f>
        <v>6</v>
      </c>
      <c r="AJ59">
        <v>40</v>
      </c>
    </row>
    <row r="60" spans="1:36" x14ac:dyDescent="0.25">
      <c r="A60" s="3">
        <v>0.51636574074074071</v>
      </c>
      <c r="B60">
        <v>161.6</v>
      </c>
      <c r="C60">
        <v>2</v>
      </c>
      <c r="D60">
        <v>158.19999999999999</v>
      </c>
      <c r="E60">
        <v>-115</v>
      </c>
      <c r="F60">
        <v>2</v>
      </c>
      <c r="G60">
        <v>162.80000000000001</v>
      </c>
      <c r="H60">
        <v>149.1</v>
      </c>
      <c r="I60">
        <v>146.30000000000001</v>
      </c>
      <c r="J60">
        <v>154</v>
      </c>
      <c r="K60">
        <v>149.4</v>
      </c>
      <c r="L60">
        <v>141.19999999999999</v>
      </c>
      <c r="M60">
        <v>143.80000000000001</v>
      </c>
      <c r="N60">
        <v>-121</v>
      </c>
      <c r="O60">
        <v>-109</v>
      </c>
      <c r="P60">
        <v>-117</v>
      </c>
      <c r="Q60" s="1">
        <f>MAX(_1076_2387[[#This Row],[Mes_TC1]:[Mes_TC14]])</f>
        <v>154</v>
      </c>
      <c r="R60" s="83">
        <f>MIN(_1076_2387[[#This Row],[Mes_TC1]:[Mes_TC14]])</f>
        <v>141.19999999999999</v>
      </c>
      <c r="S60">
        <f t="shared" si="0"/>
        <v>12.800000000000011</v>
      </c>
      <c r="T60">
        <f>COUNTIF(_1076_2387[[#This Row],[Mes_TC1]:[Mes_TC14]],"&gt;=385")</f>
        <v>0</v>
      </c>
      <c r="U60">
        <f>COUNTIF(_1076_2387[[#This Row],[Mes_TC1]:[Mes_TC14]],"&gt;=200")</f>
        <v>0</v>
      </c>
      <c r="V60">
        <f>COUNTIF(_1076_2387[[#This Row],[Mes_TC1]:[Mes_TC14]],"&gt;=99")</f>
        <v>6</v>
      </c>
      <c r="AJ60">
        <v>41</v>
      </c>
    </row>
    <row r="61" spans="1:36" x14ac:dyDescent="0.25">
      <c r="A61" s="3">
        <v>0.51671296296296299</v>
      </c>
      <c r="B61">
        <v>164.3</v>
      </c>
      <c r="C61">
        <v>2</v>
      </c>
      <c r="D61">
        <v>160.6</v>
      </c>
      <c r="E61">
        <v>-115</v>
      </c>
      <c r="F61">
        <v>2</v>
      </c>
      <c r="G61">
        <v>165.3</v>
      </c>
      <c r="H61">
        <v>151.5</v>
      </c>
      <c r="I61">
        <v>148.5</v>
      </c>
      <c r="J61">
        <v>156.19999999999999</v>
      </c>
      <c r="K61">
        <v>151.69999999999999</v>
      </c>
      <c r="L61">
        <v>143.5</v>
      </c>
      <c r="M61">
        <v>145.6</v>
      </c>
      <c r="N61">
        <v>-122</v>
      </c>
      <c r="O61">
        <v>-110</v>
      </c>
      <c r="P61">
        <v>-119</v>
      </c>
      <c r="Q61" s="1">
        <f>MAX(_1076_2387[[#This Row],[Mes_TC1]:[Mes_TC14]])</f>
        <v>156.19999999999999</v>
      </c>
      <c r="R61" s="83">
        <f>MIN(_1076_2387[[#This Row],[Mes_TC1]:[Mes_TC14]])</f>
        <v>143.5</v>
      </c>
      <c r="S61">
        <f t="shared" si="0"/>
        <v>12.699999999999989</v>
      </c>
      <c r="T61">
        <f>COUNTIF(_1076_2387[[#This Row],[Mes_TC1]:[Mes_TC14]],"&gt;=385")</f>
        <v>0</v>
      </c>
      <c r="U61">
        <f>COUNTIF(_1076_2387[[#This Row],[Mes_TC1]:[Mes_TC14]],"&gt;=200")</f>
        <v>0</v>
      </c>
      <c r="V61">
        <f>COUNTIF(_1076_2387[[#This Row],[Mes_TC1]:[Mes_TC14]],"&gt;=99")</f>
        <v>6</v>
      </c>
      <c r="AJ61">
        <v>42</v>
      </c>
    </row>
    <row r="62" spans="1:36" x14ac:dyDescent="0.25">
      <c r="A62" s="3">
        <v>0.51706018518518515</v>
      </c>
      <c r="B62">
        <v>167.1</v>
      </c>
      <c r="C62">
        <v>2</v>
      </c>
      <c r="D62">
        <v>162.9</v>
      </c>
      <c r="E62">
        <v>-115</v>
      </c>
      <c r="F62">
        <v>2</v>
      </c>
      <c r="G62">
        <v>166.9</v>
      </c>
      <c r="H62">
        <v>153.69999999999999</v>
      </c>
      <c r="I62">
        <v>150.5</v>
      </c>
      <c r="J62">
        <v>158.1</v>
      </c>
      <c r="K62">
        <v>153.69999999999999</v>
      </c>
      <c r="L62">
        <v>145.4</v>
      </c>
      <c r="M62">
        <v>147.6</v>
      </c>
      <c r="N62">
        <v>-124</v>
      </c>
      <c r="O62">
        <v>-110</v>
      </c>
      <c r="P62">
        <v>-120</v>
      </c>
      <c r="Q62" s="1">
        <f>MAX(_1076_2387[[#This Row],[Mes_TC1]:[Mes_TC14]])</f>
        <v>158.1</v>
      </c>
      <c r="R62" s="83">
        <f>MIN(_1076_2387[[#This Row],[Mes_TC1]:[Mes_TC14]])</f>
        <v>145.4</v>
      </c>
      <c r="S62">
        <f t="shared" si="0"/>
        <v>12.699999999999989</v>
      </c>
      <c r="T62">
        <f>COUNTIF(_1076_2387[[#This Row],[Mes_TC1]:[Mes_TC14]],"&gt;=385")</f>
        <v>0</v>
      </c>
      <c r="U62">
        <f>COUNTIF(_1076_2387[[#This Row],[Mes_TC1]:[Mes_TC14]],"&gt;=200")</f>
        <v>0</v>
      </c>
      <c r="V62">
        <f>COUNTIF(_1076_2387[[#This Row],[Mes_TC1]:[Mes_TC14]],"&gt;=99")</f>
        <v>6</v>
      </c>
      <c r="AJ62">
        <v>43</v>
      </c>
    </row>
    <row r="63" spans="1:36" x14ac:dyDescent="0.25">
      <c r="A63" s="3">
        <v>0.51740740740740743</v>
      </c>
      <c r="B63">
        <v>169.5</v>
      </c>
      <c r="C63">
        <v>2</v>
      </c>
      <c r="D63">
        <v>165.3</v>
      </c>
      <c r="E63">
        <v>-115</v>
      </c>
      <c r="F63">
        <v>2</v>
      </c>
      <c r="G63">
        <v>168.7</v>
      </c>
      <c r="H63">
        <v>156</v>
      </c>
      <c r="I63">
        <v>152.6</v>
      </c>
      <c r="J63">
        <v>160.6</v>
      </c>
      <c r="K63">
        <v>155.9</v>
      </c>
      <c r="L63">
        <v>147.19999999999999</v>
      </c>
      <c r="M63">
        <v>149.69999999999999</v>
      </c>
      <c r="N63">
        <v>-125</v>
      </c>
      <c r="O63">
        <v>-112</v>
      </c>
      <c r="P63">
        <v>-121</v>
      </c>
      <c r="Q63" s="1">
        <f>MAX(_1076_2387[[#This Row],[Mes_TC1]:[Mes_TC14]])</f>
        <v>160.6</v>
      </c>
      <c r="R63" s="83">
        <f>MIN(_1076_2387[[#This Row],[Mes_TC1]:[Mes_TC14]])</f>
        <v>147.19999999999999</v>
      </c>
      <c r="S63">
        <f t="shared" si="0"/>
        <v>13.400000000000006</v>
      </c>
      <c r="T63">
        <f>COUNTIF(_1076_2387[[#This Row],[Mes_TC1]:[Mes_TC14]],"&gt;=385")</f>
        <v>0</v>
      </c>
      <c r="U63">
        <f>COUNTIF(_1076_2387[[#This Row],[Mes_TC1]:[Mes_TC14]],"&gt;=200")</f>
        <v>0</v>
      </c>
      <c r="V63">
        <f>COUNTIF(_1076_2387[[#This Row],[Mes_TC1]:[Mes_TC14]],"&gt;=99")</f>
        <v>6</v>
      </c>
      <c r="AJ63">
        <v>44</v>
      </c>
    </row>
    <row r="64" spans="1:36" x14ac:dyDescent="0.25">
      <c r="A64" s="3">
        <v>0.51775462962962959</v>
      </c>
      <c r="B64">
        <v>171.5</v>
      </c>
      <c r="C64">
        <v>2</v>
      </c>
      <c r="D64">
        <v>167.6</v>
      </c>
      <c r="E64">
        <v>-115</v>
      </c>
      <c r="F64">
        <v>2</v>
      </c>
      <c r="G64">
        <v>171</v>
      </c>
      <c r="H64">
        <v>158.30000000000001</v>
      </c>
      <c r="I64">
        <v>154.80000000000001</v>
      </c>
      <c r="J64">
        <v>163.1</v>
      </c>
      <c r="K64">
        <v>158.30000000000001</v>
      </c>
      <c r="L64">
        <v>149.5</v>
      </c>
      <c r="M64">
        <v>152.1</v>
      </c>
      <c r="N64">
        <v>-125</v>
      </c>
      <c r="O64">
        <v>-112</v>
      </c>
      <c r="P64">
        <v>-121</v>
      </c>
      <c r="Q64" s="1">
        <f>MAX(_1076_2387[[#This Row],[Mes_TC1]:[Mes_TC14]])</f>
        <v>163.1</v>
      </c>
      <c r="R64" s="83">
        <f>MIN(_1076_2387[[#This Row],[Mes_TC1]:[Mes_TC14]])</f>
        <v>149.5</v>
      </c>
      <c r="S64">
        <f t="shared" si="0"/>
        <v>13.599999999999994</v>
      </c>
      <c r="T64">
        <f>COUNTIF(_1076_2387[[#This Row],[Mes_TC1]:[Mes_TC14]],"&gt;=385")</f>
        <v>0</v>
      </c>
      <c r="U64">
        <f>COUNTIF(_1076_2387[[#This Row],[Mes_TC1]:[Mes_TC14]],"&gt;=200")</f>
        <v>0</v>
      </c>
      <c r="V64">
        <f>COUNTIF(_1076_2387[[#This Row],[Mes_TC1]:[Mes_TC14]],"&gt;=99")</f>
        <v>6</v>
      </c>
      <c r="AJ64">
        <v>45</v>
      </c>
    </row>
    <row r="65" spans="1:36" x14ac:dyDescent="0.25">
      <c r="A65" s="3">
        <v>0.51810185185185187</v>
      </c>
      <c r="B65">
        <v>173.1</v>
      </c>
      <c r="C65">
        <v>2</v>
      </c>
      <c r="D65">
        <v>170</v>
      </c>
      <c r="E65">
        <v>-115</v>
      </c>
      <c r="F65">
        <v>2</v>
      </c>
      <c r="G65">
        <v>174</v>
      </c>
      <c r="H65">
        <v>161</v>
      </c>
      <c r="I65">
        <v>157.30000000000001</v>
      </c>
      <c r="J65">
        <v>165.9</v>
      </c>
      <c r="K65">
        <v>160.9</v>
      </c>
      <c r="L65">
        <v>151.69999999999999</v>
      </c>
      <c r="M65">
        <v>154.5</v>
      </c>
      <c r="N65">
        <v>-126</v>
      </c>
      <c r="O65">
        <v>-111</v>
      </c>
      <c r="P65">
        <v>-122</v>
      </c>
      <c r="Q65" s="1">
        <f>MAX(_1076_2387[[#This Row],[Mes_TC1]:[Mes_TC14]])</f>
        <v>165.9</v>
      </c>
      <c r="R65" s="83">
        <f>MIN(_1076_2387[[#This Row],[Mes_TC1]:[Mes_TC14]])</f>
        <v>151.69999999999999</v>
      </c>
      <c r="S65">
        <f t="shared" si="0"/>
        <v>14.200000000000017</v>
      </c>
      <c r="T65">
        <f>COUNTIF(_1076_2387[[#This Row],[Mes_TC1]:[Mes_TC14]],"&gt;=385")</f>
        <v>0</v>
      </c>
      <c r="U65">
        <f>COUNTIF(_1076_2387[[#This Row],[Mes_TC1]:[Mes_TC14]],"&gt;=200")</f>
        <v>0</v>
      </c>
      <c r="V65">
        <f>COUNTIF(_1076_2387[[#This Row],[Mes_TC1]:[Mes_TC14]],"&gt;=99")</f>
        <v>6</v>
      </c>
      <c r="AJ65">
        <v>46</v>
      </c>
    </row>
    <row r="66" spans="1:36" x14ac:dyDescent="0.25">
      <c r="A66" s="3">
        <v>0.51844907407407403</v>
      </c>
      <c r="B66">
        <v>175.4</v>
      </c>
      <c r="C66">
        <v>2</v>
      </c>
      <c r="D66">
        <v>172.3</v>
      </c>
      <c r="E66">
        <v>-115</v>
      </c>
      <c r="F66">
        <v>2</v>
      </c>
      <c r="G66">
        <v>176.5</v>
      </c>
      <c r="H66">
        <v>163.5</v>
      </c>
      <c r="I66">
        <v>159.69999999999999</v>
      </c>
      <c r="J66">
        <v>168.3</v>
      </c>
      <c r="K66">
        <v>163.19999999999999</v>
      </c>
      <c r="L66">
        <v>154</v>
      </c>
      <c r="M66">
        <v>157.5</v>
      </c>
      <c r="N66">
        <v>-125</v>
      </c>
      <c r="O66">
        <v>-112</v>
      </c>
      <c r="P66">
        <v>-122</v>
      </c>
      <c r="Q66" s="1">
        <f>MAX(_1076_2387[[#This Row],[Mes_TC1]:[Mes_TC14]])</f>
        <v>168.3</v>
      </c>
      <c r="R66" s="83">
        <f>MIN(_1076_2387[[#This Row],[Mes_TC1]:[Mes_TC14]])</f>
        <v>154</v>
      </c>
      <c r="S66">
        <f t="shared" ref="S66:S129" si="1">Q66-R66</f>
        <v>14.300000000000011</v>
      </c>
      <c r="T66">
        <f>COUNTIF(_1076_2387[[#This Row],[Mes_TC1]:[Mes_TC14]],"&gt;=385")</f>
        <v>0</v>
      </c>
      <c r="U66">
        <f>COUNTIF(_1076_2387[[#This Row],[Mes_TC1]:[Mes_TC14]],"&gt;=200")</f>
        <v>0</v>
      </c>
      <c r="V66">
        <f>COUNTIF(_1076_2387[[#This Row],[Mes_TC1]:[Mes_TC14]],"&gt;=99")</f>
        <v>6</v>
      </c>
      <c r="AJ66">
        <v>47</v>
      </c>
    </row>
    <row r="67" spans="1:36" x14ac:dyDescent="0.25">
      <c r="A67" s="3">
        <v>0.51879629629629631</v>
      </c>
      <c r="B67">
        <v>178.1</v>
      </c>
      <c r="C67">
        <v>2</v>
      </c>
      <c r="D67">
        <v>174.7</v>
      </c>
      <c r="E67">
        <v>-115</v>
      </c>
      <c r="F67">
        <v>2</v>
      </c>
      <c r="G67">
        <v>178.2</v>
      </c>
      <c r="H67">
        <v>166.1</v>
      </c>
      <c r="I67">
        <v>162</v>
      </c>
      <c r="J67">
        <v>170.3</v>
      </c>
      <c r="K67">
        <v>165.4</v>
      </c>
      <c r="L67">
        <v>156.19999999999999</v>
      </c>
      <c r="M67">
        <v>159.19999999999999</v>
      </c>
      <c r="N67">
        <v>-126</v>
      </c>
      <c r="O67">
        <v>-112</v>
      </c>
      <c r="P67">
        <v>-122</v>
      </c>
      <c r="Q67" s="1">
        <f>MAX(_1076_2387[[#This Row],[Mes_TC1]:[Mes_TC14]])</f>
        <v>170.3</v>
      </c>
      <c r="R67" s="83">
        <f>MIN(_1076_2387[[#This Row],[Mes_TC1]:[Mes_TC14]])</f>
        <v>156.19999999999999</v>
      </c>
      <c r="S67">
        <f t="shared" si="1"/>
        <v>14.100000000000023</v>
      </c>
      <c r="T67">
        <f>COUNTIF(_1076_2387[[#This Row],[Mes_TC1]:[Mes_TC14]],"&gt;=385")</f>
        <v>0</v>
      </c>
      <c r="U67">
        <f>COUNTIF(_1076_2387[[#This Row],[Mes_TC1]:[Mes_TC14]],"&gt;=200")</f>
        <v>0</v>
      </c>
      <c r="V67">
        <f>COUNTIF(_1076_2387[[#This Row],[Mes_TC1]:[Mes_TC14]],"&gt;=99")</f>
        <v>6</v>
      </c>
      <c r="AJ67">
        <v>48</v>
      </c>
    </row>
    <row r="68" spans="1:36" x14ac:dyDescent="0.25">
      <c r="A68" s="3">
        <v>0.51914351851851848</v>
      </c>
      <c r="B68">
        <v>181</v>
      </c>
      <c r="C68">
        <v>2</v>
      </c>
      <c r="D68">
        <v>177</v>
      </c>
      <c r="E68">
        <v>-115</v>
      </c>
      <c r="F68">
        <v>2</v>
      </c>
      <c r="G68">
        <v>179.8</v>
      </c>
      <c r="H68">
        <v>168.4</v>
      </c>
      <c r="I68">
        <v>164.2</v>
      </c>
      <c r="J68">
        <v>172.4</v>
      </c>
      <c r="K68">
        <v>167.7</v>
      </c>
      <c r="L68">
        <v>158.4</v>
      </c>
      <c r="M68">
        <v>161.9</v>
      </c>
      <c r="N68">
        <v>-125</v>
      </c>
      <c r="O68">
        <v>-112</v>
      </c>
      <c r="P68">
        <v>-122</v>
      </c>
      <c r="Q68" s="1">
        <f>MAX(_1076_2387[[#This Row],[Mes_TC1]:[Mes_TC14]])</f>
        <v>172.4</v>
      </c>
      <c r="R68" s="83">
        <f>MIN(_1076_2387[[#This Row],[Mes_TC1]:[Mes_TC14]])</f>
        <v>158.4</v>
      </c>
      <c r="S68">
        <f t="shared" si="1"/>
        <v>14</v>
      </c>
      <c r="T68">
        <f>COUNTIF(_1076_2387[[#This Row],[Mes_TC1]:[Mes_TC14]],"&gt;=385")</f>
        <v>0</v>
      </c>
      <c r="U68">
        <f>COUNTIF(_1076_2387[[#This Row],[Mes_TC1]:[Mes_TC14]],"&gt;=200")</f>
        <v>0</v>
      </c>
      <c r="V68">
        <f>COUNTIF(_1076_2387[[#This Row],[Mes_TC1]:[Mes_TC14]],"&gt;=99")</f>
        <v>6</v>
      </c>
      <c r="AJ68">
        <v>49</v>
      </c>
    </row>
    <row r="69" spans="1:36" x14ac:dyDescent="0.25">
      <c r="A69" s="3">
        <v>0.51949074074074075</v>
      </c>
      <c r="B69">
        <v>183</v>
      </c>
      <c r="C69">
        <v>2</v>
      </c>
      <c r="D69">
        <v>179.4</v>
      </c>
      <c r="E69">
        <v>-115</v>
      </c>
      <c r="F69">
        <v>2</v>
      </c>
      <c r="G69">
        <v>182.1</v>
      </c>
      <c r="H69">
        <v>170.4</v>
      </c>
      <c r="I69">
        <v>166.6</v>
      </c>
      <c r="J69">
        <v>174.8</v>
      </c>
      <c r="K69">
        <v>170.1</v>
      </c>
      <c r="L69">
        <v>160.5</v>
      </c>
      <c r="M69">
        <v>163.69999999999999</v>
      </c>
      <c r="N69">
        <v>-125</v>
      </c>
      <c r="O69">
        <v>-109</v>
      </c>
      <c r="P69">
        <v>-122</v>
      </c>
      <c r="Q69" s="1">
        <f>MAX(_1076_2387[[#This Row],[Mes_TC1]:[Mes_TC14]])</f>
        <v>174.8</v>
      </c>
      <c r="R69" s="83">
        <f>MIN(_1076_2387[[#This Row],[Mes_TC1]:[Mes_TC14]])</f>
        <v>160.5</v>
      </c>
      <c r="S69">
        <f t="shared" si="1"/>
        <v>14.300000000000011</v>
      </c>
      <c r="T69">
        <f>COUNTIF(_1076_2387[[#This Row],[Mes_TC1]:[Mes_TC14]],"&gt;=385")</f>
        <v>0</v>
      </c>
      <c r="U69">
        <f>COUNTIF(_1076_2387[[#This Row],[Mes_TC1]:[Mes_TC14]],"&gt;=200")</f>
        <v>0</v>
      </c>
      <c r="V69">
        <f>COUNTIF(_1076_2387[[#This Row],[Mes_TC1]:[Mes_TC14]],"&gt;=99")</f>
        <v>6</v>
      </c>
      <c r="AJ69">
        <v>50</v>
      </c>
    </row>
    <row r="70" spans="1:36" x14ac:dyDescent="0.25">
      <c r="A70" s="3">
        <v>0.51983796296296292</v>
      </c>
      <c r="B70">
        <v>185.1</v>
      </c>
      <c r="C70">
        <v>2</v>
      </c>
      <c r="D70">
        <v>181.7</v>
      </c>
      <c r="E70">
        <v>-115</v>
      </c>
      <c r="F70">
        <v>2</v>
      </c>
      <c r="G70">
        <v>184.9</v>
      </c>
      <c r="H70">
        <v>172.8</v>
      </c>
      <c r="I70">
        <v>169.3</v>
      </c>
      <c r="J70">
        <v>177.4</v>
      </c>
      <c r="K70">
        <v>172.7</v>
      </c>
      <c r="L70">
        <v>163.1</v>
      </c>
      <c r="M70">
        <v>166.5</v>
      </c>
      <c r="N70">
        <v>-125</v>
      </c>
      <c r="O70">
        <v>-109</v>
      </c>
      <c r="P70">
        <v>-122</v>
      </c>
      <c r="Q70" s="1">
        <f>MAX(_1076_2387[[#This Row],[Mes_TC1]:[Mes_TC14]])</f>
        <v>177.4</v>
      </c>
      <c r="R70" s="83">
        <f>MIN(_1076_2387[[#This Row],[Mes_TC1]:[Mes_TC14]])</f>
        <v>163.1</v>
      </c>
      <c r="S70">
        <f t="shared" si="1"/>
        <v>14.300000000000011</v>
      </c>
      <c r="T70">
        <f>COUNTIF(_1076_2387[[#This Row],[Mes_TC1]:[Mes_TC14]],"&gt;=385")</f>
        <v>0</v>
      </c>
      <c r="U70">
        <f>COUNTIF(_1076_2387[[#This Row],[Mes_TC1]:[Mes_TC14]],"&gt;=200")</f>
        <v>0</v>
      </c>
      <c r="V70">
        <f>COUNTIF(_1076_2387[[#This Row],[Mes_TC1]:[Mes_TC14]],"&gt;=99")</f>
        <v>6</v>
      </c>
      <c r="AJ70">
        <v>51</v>
      </c>
    </row>
    <row r="71" spans="1:36" x14ac:dyDescent="0.25">
      <c r="A71" s="3">
        <v>0.52018518518518519</v>
      </c>
      <c r="B71">
        <v>187.2</v>
      </c>
      <c r="C71">
        <v>2</v>
      </c>
      <c r="D71">
        <v>184.1</v>
      </c>
      <c r="E71">
        <v>-115</v>
      </c>
      <c r="F71">
        <v>2</v>
      </c>
      <c r="G71">
        <v>187.8</v>
      </c>
      <c r="H71">
        <v>175.3</v>
      </c>
      <c r="I71">
        <v>171.7</v>
      </c>
      <c r="J71">
        <v>179.9</v>
      </c>
      <c r="K71">
        <v>175.1</v>
      </c>
      <c r="L71">
        <v>165.8</v>
      </c>
      <c r="M71">
        <v>169.8</v>
      </c>
      <c r="N71">
        <v>-125</v>
      </c>
      <c r="O71">
        <v>-110</v>
      </c>
      <c r="P71">
        <v>-121</v>
      </c>
      <c r="Q71" s="1">
        <f>MAX(_1076_2387[[#This Row],[Mes_TC1]:[Mes_TC14]])</f>
        <v>179.9</v>
      </c>
      <c r="R71" s="83">
        <f>MIN(_1076_2387[[#This Row],[Mes_TC1]:[Mes_TC14]])</f>
        <v>165.8</v>
      </c>
      <c r="S71">
        <f t="shared" si="1"/>
        <v>14.099999999999994</v>
      </c>
      <c r="T71">
        <f>COUNTIF(_1076_2387[[#This Row],[Mes_TC1]:[Mes_TC14]],"&gt;=385")</f>
        <v>0</v>
      </c>
      <c r="U71">
        <f>COUNTIF(_1076_2387[[#This Row],[Mes_TC1]:[Mes_TC14]],"&gt;=200")</f>
        <v>0</v>
      </c>
      <c r="V71">
        <f>COUNTIF(_1076_2387[[#This Row],[Mes_TC1]:[Mes_TC14]],"&gt;=99")</f>
        <v>6</v>
      </c>
      <c r="AJ71">
        <v>52</v>
      </c>
    </row>
    <row r="72" spans="1:36" x14ac:dyDescent="0.25">
      <c r="A72" s="3">
        <v>0.52053240740740736</v>
      </c>
      <c r="B72">
        <v>189.8</v>
      </c>
      <c r="C72">
        <v>2</v>
      </c>
      <c r="D72">
        <v>186.4</v>
      </c>
      <c r="E72">
        <v>-115</v>
      </c>
      <c r="F72">
        <v>2</v>
      </c>
      <c r="G72">
        <v>190.2</v>
      </c>
      <c r="H72">
        <v>177.6</v>
      </c>
      <c r="I72">
        <v>174</v>
      </c>
      <c r="J72">
        <v>182.1</v>
      </c>
      <c r="K72">
        <v>177.4</v>
      </c>
      <c r="L72">
        <v>168.4</v>
      </c>
      <c r="M72">
        <v>172.3</v>
      </c>
      <c r="N72">
        <v>-125</v>
      </c>
      <c r="O72">
        <v>-110</v>
      </c>
      <c r="P72">
        <v>-121</v>
      </c>
      <c r="Q72" s="1">
        <f>MAX(_1076_2387[[#This Row],[Mes_TC1]:[Mes_TC14]])</f>
        <v>182.1</v>
      </c>
      <c r="R72" s="83">
        <f>MIN(_1076_2387[[#This Row],[Mes_TC1]:[Mes_TC14]])</f>
        <v>168.4</v>
      </c>
      <c r="S72">
        <f t="shared" si="1"/>
        <v>13.699999999999989</v>
      </c>
      <c r="T72">
        <f>COUNTIF(_1076_2387[[#This Row],[Mes_TC1]:[Mes_TC14]],"&gt;=385")</f>
        <v>0</v>
      </c>
      <c r="U72">
        <f>COUNTIF(_1076_2387[[#This Row],[Mes_TC1]:[Mes_TC14]],"&gt;=200")</f>
        <v>0</v>
      </c>
      <c r="V72">
        <f>COUNTIF(_1076_2387[[#This Row],[Mes_TC1]:[Mes_TC14]],"&gt;=99")</f>
        <v>6</v>
      </c>
      <c r="AJ72">
        <v>53</v>
      </c>
    </row>
    <row r="73" spans="1:36" x14ac:dyDescent="0.25">
      <c r="A73" s="3">
        <v>0.52087962962962964</v>
      </c>
      <c r="B73">
        <v>192.4</v>
      </c>
      <c r="C73">
        <v>2</v>
      </c>
      <c r="D73">
        <v>188.8</v>
      </c>
      <c r="E73">
        <v>-115</v>
      </c>
      <c r="F73">
        <v>2</v>
      </c>
      <c r="G73">
        <v>192.1</v>
      </c>
      <c r="H73">
        <v>179.8</v>
      </c>
      <c r="I73">
        <v>176</v>
      </c>
      <c r="J73">
        <v>184.4</v>
      </c>
      <c r="K73">
        <v>179.6</v>
      </c>
      <c r="L73">
        <v>170.6</v>
      </c>
      <c r="M73">
        <v>174.4</v>
      </c>
      <c r="N73">
        <v>-125</v>
      </c>
      <c r="O73">
        <v>-110</v>
      </c>
      <c r="P73">
        <v>-121</v>
      </c>
      <c r="Q73" s="1">
        <f>MAX(_1076_2387[[#This Row],[Mes_TC1]:[Mes_TC14]])</f>
        <v>184.4</v>
      </c>
      <c r="R73" s="83">
        <f>MIN(_1076_2387[[#This Row],[Mes_TC1]:[Mes_TC14]])</f>
        <v>170.6</v>
      </c>
      <c r="S73">
        <f t="shared" si="1"/>
        <v>13.800000000000011</v>
      </c>
      <c r="T73">
        <f>COUNTIF(_1076_2387[[#This Row],[Mes_TC1]:[Mes_TC14]],"&gt;=385")</f>
        <v>0</v>
      </c>
      <c r="U73">
        <f>COUNTIF(_1076_2387[[#This Row],[Mes_TC1]:[Mes_TC14]],"&gt;=200")</f>
        <v>0</v>
      </c>
      <c r="V73">
        <f>COUNTIF(_1076_2387[[#This Row],[Mes_TC1]:[Mes_TC14]],"&gt;=99")</f>
        <v>6</v>
      </c>
      <c r="AJ73">
        <v>54</v>
      </c>
    </row>
    <row r="74" spans="1:36" x14ac:dyDescent="0.25">
      <c r="A74" s="3">
        <v>0.5212268518518518</v>
      </c>
      <c r="B74">
        <v>194.8</v>
      </c>
      <c r="C74">
        <v>2</v>
      </c>
      <c r="D74">
        <v>191.1</v>
      </c>
      <c r="E74">
        <v>-115</v>
      </c>
      <c r="F74">
        <v>2</v>
      </c>
      <c r="G74">
        <v>194.1</v>
      </c>
      <c r="H74">
        <v>182.1</v>
      </c>
      <c r="I74">
        <v>178.1</v>
      </c>
      <c r="J74">
        <v>186.6</v>
      </c>
      <c r="K74">
        <v>181.9</v>
      </c>
      <c r="L74">
        <v>173</v>
      </c>
      <c r="M74">
        <v>176.2</v>
      </c>
      <c r="N74">
        <v>-125</v>
      </c>
      <c r="O74">
        <v>-110</v>
      </c>
      <c r="P74">
        <v>-121</v>
      </c>
      <c r="Q74" s="1">
        <f>MAX(_1076_2387[[#This Row],[Mes_TC1]:[Mes_TC14]])</f>
        <v>186.6</v>
      </c>
      <c r="R74" s="83">
        <f>MIN(_1076_2387[[#This Row],[Mes_TC1]:[Mes_TC14]])</f>
        <v>173</v>
      </c>
      <c r="S74">
        <f t="shared" si="1"/>
        <v>13.599999999999994</v>
      </c>
      <c r="T74">
        <f>COUNTIF(_1076_2387[[#This Row],[Mes_TC1]:[Mes_TC14]],"&gt;=385")</f>
        <v>0</v>
      </c>
      <c r="U74">
        <f>COUNTIF(_1076_2387[[#This Row],[Mes_TC1]:[Mes_TC14]],"&gt;=200")</f>
        <v>0</v>
      </c>
      <c r="V74">
        <f>COUNTIF(_1076_2387[[#This Row],[Mes_TC1]:[Mes_TC14]],"&gt;=99")</f>
        <v>6</v>
      </c>
      <c r="AJ74">
        <v>55</v>
      </c>
    </row>
    <row r="75" spans="1:36" x14ac:dyDescent="0.25">
      <c r="A75" s="3">
        <v>0.52157407407407408</v>
      </c>
      <c r="B75">
        <v>196.9</v>
      </c>
      <c r="C75">
        <v>2</v>
      </c>
      <c r="D75">
        <v>193.5</v>
      </c>
      <c r="E75">
        <v>-115</v>
      </c>
      <c r="F75">
        <v>2</v>
      </c>
      <c r="G75">
        <v>196.6</v>
      </c>
      <c r="H75">
        <v>184.5</v>
      </c>
      <c r="I75">
        <v>180.4</v>
      </c>
      <c r="J75">
        <v>189.2</v>
      </c>
      <c r="K75">
        <v>184.2</v>
      </c>
      <c r="L75">
        <v>175.3</v>
      </c>
      <c r="M75">
        <v>179</v>
      </c>
      <c r="N75">
        <v>-124</v>
      </c>
      <c r="O75">
        <v>-111</v>
      </c>
      <c r="P75">
        <v>-121</v>
      </c>
      <c r="Q75" s="1">
        <f>MAX(_1076_2387[[#This Row],[Mes_TC1]:[Mes_TC14]])</f>
        <v>189.2</v>
      </c>
      <c r="R75" s="83">
        <f>MIN(_1076_2387[[#This Row],[Mes_TC1]:[Mes_TC14]])</f>
        <v>175.3</v>
      </c>
      <c r="S75">
        <f t="shared" si="1"/>
        <v>13.899999999999977</v>
      </c>
      <c r="T75">
        <f>COUNTIF(_1076_2387[[#This Row],[Mes_TC1]:[Mes_TC14]],"&gt;=385")</f>
        <v>0</v>
      </c>
      <c r="U75">
        <f>COUNTIF(_1076_2387[[#This Row],[Mes_TC1]:[Mes_TC14]],"&gt;=200")</f>
        <v>0</v>
      </c>
      <c r="V75">
        <f>COUNTIF(_1076_2387[[#This Row],[Mes_TC1]:[Mes_TC14]],"&gt;=99")</f>
        <v>6</v>
      </c>
      <c r="AJ75">
        <v>56</v>
      </c>
    </row>
    <row r="76" spans="1:36" x14ac:dyDescent="0.25">
      <c r="A76" s="3">
        <v>0.52192129629629624</v>
      </c>
      <c r="B76">
        <v>199</v>
      </c>
      <c r="C76">
        <v>2</v>
      </c>
      <c r="D76">
        <v>195.8</v>
      </c>
      <c r="E76">
        <v>-115</v>
      </c>
      <c r="F76">
        <v>2</v>
      </c>
      <c r="G76">
        <v>199.5</v>
      </c>
      <c r="H76">
        <v>186.9</v>
      </c>
      <c r="I76">
        <v>182.8</v>
      </c>
      <c r="J76">
        <v>191.7</v>
      </c>
      <c r="K76">
        <v>186.5</v>
      </c>
      <c r="L76">
        <v>177.7</v>
      </c>
      <c r="M76">
        <v>181.5</v>
      </c>
      <c r="N76">
        <v>-124</v>
      </c>
      <c r="O76">
        <v>-109</v>
      </c>
      <c r="P76">
        <v>-121</v>
      </c>
      <c r="Q76" s="1">
        <f>MAX(_1076_2387[[#This Row],[Mes_TC1]:[Mes_TC14]])</f>
        <v>191.7</v>
      </c>
      <c r="R76" s="83">
        <f>MIN(_1076_2387[[#This Row],[Mes_TC1]:[Mes_TC14]])</f>
        <v>177.7</v>
      </c>
      <c r="S76">
        <f t="shared" si="1"/>
        <v>14</v>
      </c>
      <c r="T76">
        <f>COUNTIF(_1076_2387[[#This Row],[Mes_TC1]:[Mes_TC14]],"&gt;=385")</f>
        <v>0</v>
      </c>
      <c r="U76">
        <f>COUNTIF(_1076_2387[[#This Row],[Mes_TC1]:[Mes_TC14]],"&gt;=200")</f>
        <v>0</v>
      </c>
      <c r="V76">
        <f>COUNTIF(_1076_2387[[#This Row],[Mes_TC1]:[Mes_TC14]],"&gt;=99")</f>
        <v>6</v>
      </c>
      <c r="AJ76">
        <v>57</v>
      </c>
    </row>
    <row r="77" spans="1:36" x14ac:dyDescent="0.25">
      <c r="A77" s="3">
        <v>0.52226851851851852</v>
      </c>
      <c r="B77">
        <v>201.4</v>
      </c>
      <c r="C77">
        <v>2</v>
      </c>
      <c r="D77">
        <v>198.2</v>
      </c>
      <c r="E77">
        <v>-115</v>
      </c>
      <c r="F77">
        <v>2</v>
      </c>
      <c r="G77">
        <v>201.9</v>
      </c>
      <c r="H77">
        <v>189.3</v>
      </c>
      <c r="I77">
        <v>185.2</v>
      </c>
      <c r="J77">
        <v>193.9</v>
      </c>
      <c r="K77">
        <v>188.7</v>
      </c>
      <c r="L77">
        <v>180</v>
      </c>
      <c r="M77">
        <v>183.8</v>
      </c>
      <c r="N77">
        <v>-124</v>
      </c>
      <c r="O77">
        <v>-109</v>
      </c>
      <c r="P77">
        <v>-121</v>
      </c>
      <c r="Q77" s="1">
        <f>MAX(_1076_2387[[#This Row],[Mes_TC1]:[Mes_TC14]])</f>
        <v>193.9</v>
      </c>
      <c r="R77" s="83">
        <f>MIN(_1076_2387[[#This Row],[Mes_TC1]:[Mes_TC14]])</f>
        <v>180</v>
      </c>
      <c r="S77">
        <f t="shared" si="1"/>
        <v>13.900000000000006</v>
      </c>
      <c r="T77">
        <f>COUNTIF(_1076_2387[[#This Row],[Mes_TC1]:[Mes_TC14]],"&gt;=385")</f>
        <v>0</v>
      </c>
      <c r="U77">
        <f>COUNTIF(_1076_2387[[#This Row],[Mes_TC1]:[Mes_TC14]],"&gt;=200")</f>
        <v>0</v>
      </c>
      <c r="V77">
        <f>COUNTIF(_1076_2387[[#This Row],[Mes_TC1]:[Mes_TC14]],"&gt;=99")</f>
        <v>6</v>
      </c>
      <c r="AJ77">
        <v>58</v>
      </c>
    </row>
    <row r="78" spans="1:36" x14ac:dyDescent="0.25">
      <c r="A78" s="3">
        <v>0.52261574074074069</v>
      </c>
      <c r="B78">
        <v>203.9</v>
      </c>
      <c r="C78">
        <v>2</v>
      </c>
      <c r="D78">
        <v>200.5</v>
      </c>
      <c r="E78">
        <v>-115</v>
      </c>
      <c r="F78">
        <v>2</v>
      </c>
      <c r="G78">
        <v>203.9</v>
      </c>
      <c r="H78">
        <v>191.7</v>
      </c>
      <c r="I78">
        <v>187.5</v>
      </c>
      <c r="J78">
        <v>196.3</v>
      </c>
      <c r="K78">
        <v>191</v>
      </c>
      <c r="L78">
        <v>182.4</v>
      </c>
      <c r="M78">
        <v>185.5</v>
      </c>
      <c r="N78">
        <v>-124</v>
      </c>
      <c r="O78">
        <v>-109</v>
      </c>
      <c r="P78">
        <v>-121</v>
      </c>
      <c r="Q78" s="1">
        <f>MAX(_1076_2387[[#This Row],[Mes_TC1]:[Mes_TC14]])</f>
        <v>196.3</v>
      </c>
      <c r="R78" s="83">
        <f>MIN(_1076_2387[[#This Row],[Mes_TC1]:[Mes_TC14]])</f>
        <v>182.4</v>
      </c>
      <c r="S78">
        <f t="shared" si="1"/>
        <v>13.900000000000006</v>
      </c>
      <c r="T78">
        <f>COUNTIF(_1076_2387[[#This Row],[Mes_TC1]:[Mes_TC14]],"&gt;=385")</f>
        <v>0</v>
      </c>
      <c r="U78">
        <f>COUNTIF(_1076_2387[[#This Row],[Mes_TC1]:[Mes_TC14]],"&gt;=200")</f>
        <v>0</v>
      </c>
      <c r="V78">
        <f>COUNTIF(_1076_2387[[#This Row],[Mes_TC1]:[Mes_TC14]],"&gt;=99")</f>
        <v>6</v>
      </c>
      <c r="AJ78">
        <v>59</v>
      </c>
    </row>
    <row r="79" spans="1:36" x14ac:dyDescent="0.25">
      <c r="A79" s="3">
        <v>0.52296296296296296</v>
      </c>
      <c r="B79">
        <v>206.5</v>
      </c>
      <c r="C79">
        <v>2</v>
      </c>
      <c r="D79">
        <v>202.9</v>
      </c>
      <c r="E79">
        <v>-115</v>
      </c>
      <c r="F79">
        <v>2</v>
      </c>
      <c r="G79">
        <v>205.9</v>
      </c>
      <c r="H79">
        <v>194</v>
      </c>
      <c r="I79">
        <v>189.8</v>
      </c>
      <c r="J79">
        <v>198.4</v>
      </c>
      <c r="K79">
        <v>193.1</v>
      </c>
      <c r="L79">
        <v>184.7</v>
      </c>
      <c r="M79">
        <v>188.3</v>
      </c>
      <c r="N79">
        <v>-124</v>
      </c>
      <c r="O79">
        <v>-110</v>
      </c>
      <c r="P79">
        <v>-121</v>
      </c>
      <c r="Q79" s="1">
        <f>MAX(_1076_2387[[#This Row],[Mes_TC1]:[Mes_TC14]])</f>
        <v>198.4</v>
      </c>
      <c r="R79" s="83">
        <f>MIN(_1076_2387[[#This Row],[Mes_TC1]:[Mes_TC14]])</f>
        <v>184.7</v>
      </c>
      <c r="S79">
        <f t="shared" si="1"/>
        <v>13.700000000000017</v>
      </c>
      <c r="T79">
        <f>COUNTIF(_1076_2387[[#This Row],[Mes_TC1]:[Mes_TC14]],"&gt;=385")</f>
        <v>0</v>
      </c>
      <c r="U79">
        <f>COUNTIF(_1076_2387[[#This Row],[Mes_TC1]:[Mes_TC14]],"&gt;=200")</f>
        <v>0</v>
      </c>
      <c r="V79">
        <f>COUNTIF(_1076_2387[[#This Row],[Mes_TC1]:[Mes_TC14]],"&gt;=99")</f>
        <v>6</v>
      </c>
      <c r="AJ79">
        <v>60</v>
      </c>
    </row>
    <row r="80" spans="1:36" x14ac:dyDescent="0.25">
      <c r="A80" s="3">
        <v>0.52331018518518524</v>
      </c>
      <c r="B80">
        <v>208.6</v>
      </c>
      <c r="C80">
        <v>2</v>
      </c>
      <c r="D80">
        <v>205.2</v>
      </c>
      <c r="E80">
        <v>-115</v>
      </c>
      <c r="F80">
        <v>2</v>
      </c>
      <c r="G80">
        <v>208.2</v>
      </c>
      <c r="H80">
        <v>196.4</v>
      </c>
      <c r="I80">
        <v>192.3</v>
      </c>
      <c r="J80">
        <v>200.9</v>
      </c>
      <c r="K80">
        <v>195.5</v>
      </c>
      <c r="L80">
        <v>187</v>
      </c>
      <c r="M80">
        <v>190.8</v>
      </c>
      <c r="N80">
        <v>-124</v>
      </c>
      <c r="O80">
        <v>-111</v>
      </c>
      <c r="P80">
        <v>-121</v>
      </c>
      <c r="Q80" s="1">
        <f>MAX(_1076_2387[[#This Row],[Mes_TC1]:[Mes_TC14]])</f>
        <v>200.9</v>
      </c>
      <c r="R80" s="83">
        <f>MIN(_1076_2387[[#This Row],[Mes_TC1]:[Mes_TC14]])</f>
        <v>187</v>
      </c>
      <c r="S80">
        <f t="shared" si="1"/>
        <v>13.900000000000006</v>
      </c>
      <c r="T80">
        <f>COUNTIF(_1076_2387[[#This Row],[Mes_TC1]:[Mes_TC14]],"&gt;=385")</f>
        <v>0</v>
      </c>
      <c r="U80">
        <f>COUNTIF(_1076_2387[[#This Row],[Mes_TC1]:[Mes_TC14]],"&gt;=200")</f>
        <v>1</v>
      </c>
      <c r="V80">
        <f>COUNTIF(_1076_2387[[#This Row],[Mes_TC1]:[Mes_TC14]],"&gt;=99")</f>
        <v>6</v>
      </c>
      <c r="AJ80">
        <v>61</v>
      </c>
    </row>
    <row r="81" spans="1:36" x14ac:dyDescent="0.25">
      <c r="A81" s="3">
        <v>0.5236574074074074</v>
      </c>
      <c r="B81">
        <v>210.8</v>
      </c>
      <c r="C81">
        <v>2</v>
      </c>
      <c r="D81">
        <v>207.6</v>
      </c>
      <c r="E81">
        <v>-115</v>
      </c>
      <c r="F81">
        <v>2</v>
      </c>
      <c r="G81">
        <v>210.9</v>
      </c>
      <c r="H81">
        <v>198.9</v>
      </c>
      <c r="I81">
        <v>194.7</v>
      </c>
      <c r="J81">
        <v>203.4</v>
      </c>
      <c r="K81">
        <v>198</v>
      </c>
      <c r="L81">
        <v>189.4</v>
      </c>
      <c r="M81">
        <v>193.3</v>
      </c>
      <c r="N81">
        <v>-124</v>
      </c>
      <c r="O81">
        <v>-113</v>
      </c>
      <c r="P81">
        <v>-121</v>
      </c>
      <c r="Q81" s="1">
        <f>MAX(_1076_2387[[#This Row],[Mes_TC1]:[Mes_TC14]])</f>
        <v>203.4</v>
      </c>
      <c r="R81" s="83">
        <f>MIN(_1076_2387[[#This Row],[Mes_TC1]:[Mes_TC14]])</f>
        <v>189.4</v>
      </c>
      <c r="S81">
        <f t="shared" si="1"/>
        <v>14</v>
      </c>
      <c r="T81">
        <f>COUNTIF(_1076_2387[[#This Row],[Mes_TC1]:[Mes_TC14]],"&gt;=385")</f>
        <v>0</v>
      </c>
      <c r="U81">
        <f>COUNTIF(_1076_2387[[#This Row],[Mes_TC1]:[Mes_TC14]],"&gt;=200")</f>
        <v>1</v>
      </c>
      <c r="V81">
        <f>COUNTIF(_1076_2387[[#This Row],[Mes_TC1]:[Mes_TC14]],"&gt;=99")</f>
        <v>6</v>
      </c>
      <c r="AJ81">
        <v>62</v>
      </c>
    </row>
    <row r="82" spans="1:36" x14ac:dyDescent="0.25">
      <c r="A82" s="3">
        <v>0.52400462962962968</v>
      </c>
      <c r="B82">
        <v>212.9</v>
      </c>
      <c r="C82">
        <v>2</v>
      </c>
      <c r="D82">
        <v>209.9</v>
      </c>
      <c r="E82">
        <v>-115</v>
      </c>
      <c r="F82">
        <v>2</v>
      </c>
      <c r="G82">
        <v>213.4</v>
      </c>
      <c r="H82">
        <v>201.4</v>
      </c>
      <c r="I82">
        <v>197.2</v>
      </c>
      <c r="J82">
        <v>205.9</v>
      </c>
      <c r="K82">
        <v>200.4</v>
      </c>
      <c r="L82">
        <v>191.8</v>
      </c>
      <c r="M82">
        <v>195.8</v>
      </c>
      <c r="N82">
        <v>-124</v>
      </c>
      <c r="O82">
        <v>-115</v>
      </c>
      <c r="P82">
        <v>-121</v>
      </c>
      <c r="Q82" s="1">
        <f>MAX(_1076_2387[[#This Row],[Mes_TC1]:[Mes_TC14]])</f>
        <v>205.9</v>
      </c>
      <c r="R82" s="83">
        <f>MIN(_1076_2387[[#This Row],[Mes_TC1]:[Mes_TC14]])</f>
        <v>191.8</v>
      </c>
      <c r="S82">
        <f t="shared" si="1"/>
        <v>14.099999999999994</v>
      </c>
      <c r="T82">
        <f>COUNTIF(_1076_2387[[#This Row],[Mes_TC1]:[Mes_TC14]],"&gt;=385")</f>
        <v>0</v>
      </c>
      <c r="U82">
        <f>COUNTIF(_1076_2387[[#This Row],[Mes_TC1]:[Mes_TC14]],"&gt;=200")</f>
        <v>3</v>
      </c>
      <c r="V82">
        <f>COUNTIF(_1076_2387[[#This Row],[Mes_TC1]:[Mes_TC14]],"&gt;=99")</f>
        <v>6</v>
      </c>
      <c r="AJ82">
        <v>63</v>
      </c>
    </row>
    <row r="83" spans="1:36" x14ac:dyDescent="0.25">
      <c r="A83" s="3">
        <v>0.52435185185185185</v>
      </c>
      <c r="B83">
        <v>215.2</v>
      </c>
      <c r="C83">
        <v>2</v>
      </c>
      <c r="D83">
        <v>212.3</v>
      </c>
      <c r="E83">
        <v>-115</v>
      </c>
      <c r="F83">
        <v>2</v>
      </c>
      <c r="G83">
        <v>215.7</v>
      </c>
      <c r="H83">
        <v>203.8</v>
      </c>
      <c r="I83">
        <v>199.6</v>
      </c>
      <c r="J83">
        <v>208.3</v>
      </c>
      <c r="K83">
        <v>202.7</v>
      </c>
      <c r="L83">
        <v>194.1</v>
      </c>
      <c r="M83">
        <v>197.6</v>
      </c>
      <c r="N83">
        <v>-124</v>
      </c>
      <c r="O83">
        <v>-114</v>
      </c>
      <c r="P83">
        <v>-121</v>
      </c>
      <c r="Q83" s="1">
        <f>MAX(_1076_2387[[#This Row],[Mes_TC1]:[Mes_TC14]])</f>
        <v>208.3</v>
      </c>
      <c r="R83" s="83">
        <f>MIN(_1076_2387[[#This Row],[Mes_TC1]:[Mes_TC14]])</f>
        <v>194.1</v>
      </c>
      <c r="S83">
        <f t="shared" si="1"/>
        <v>14.200000000000017</v>
      </c>
      <c r="T83">
        <f>COUNTIF(_1076_2387[[#This Row],[Mes_TC1]:[Mes_TC14]],"&gt;=385")</f>
        <v>0</v>
      </c>
      <c r="U83">
        <f>COUNTIF(_1076_2387[[#This Row],[Mes_TC1]:[Mes_TC14]],"&gt;=200")</f>
        <v>3</v>
      </c>
      <c r="V83">
        <f>COUNTIF(_1076_2387[[#This Row],[Mes_TC1]:[Mes_TC14]],"&gt;=99")</f>
        <v>6</v>
      </c>
      <c r="AJ83">
        <v>64</v>
      </c>
    </row>
    <row r="84" spans="1:36" x14ac:dyDescent="0.25">
      <c r="A84" s="3">
        <v>0.52469907407407412</v>
      </c>
      <c r="B84">
        <v>217.8</v>
      </c>
      <c r="C84">
        <v>2</v>
      </c>
      <c r="D84">
        <v>214.6</v>
      </c>
      <c r="E84">
        <v>-115</v>
      </c>
      <c r="F84">
        <v>2</v>
      </c>
      <c r="G84">
        <v>217.9</v>
      </c>
      <c r="H84">
        <v>206.2</v>
      </c>
      <c r="I84">
        <v>201.9</v>
      </c>
      <c r="J84">
        <v>210.5</v>
      </c>
      <c r="K84">
        <v>205</v>
      </c>
      <c r="L84">
        <v>196.4</v>
      </c>
      <c r="M84">
        <v>200.4</v>
      </c>
      <c r="N84">
        <v>-124</v>
      </c>
      <c r="O84">
        <v>-114</v>
      </c>
      <c r="P84">
        <v>-121</v>
      </c>
      <c r="Q84" s="1">
        <f>MAX(_1076_2387[[#This Row],[Mes_TC1]:[Mes_TC14]])</f>
        <v>210.5</v>
      </c>
      <c r="R84" s="83">
        <f>MIN(_1076_2387[[#This Row],[Mes_TC1]:[Mes_TC14]])</f>
        <v>196.4</v>
      </c>
      <c r="S84">
        <f t="shared" si="1"/>
        <v>14.099999999999994</v>
      </c>
      <c r="T84">
        <f>COUNTIF(_1076_2387[[#This Row],[Mes_TC1]:[Mes_TC14]],"&gt;=385")</f>
        <v>0</v>
      </c>
      <c r="U84">
        <f>COUNTIF(_1076_2387[[#This Row],[Mes_TC1]:[Mes_TC14]],"&gt;=200")</f>
        <v>5</v>
      </c>
      <c r="V84">
        <f>COUNTIF(_1076_2387[[#This Row],[Mes_TC1]:[Mes_TC14]],"&gt;=99")</f>
        <v>6</v>
      </c>
      <c r="AJ84">
        <v>65</v>
      </c>
    </row>
    <row r="85" spans="1:36" x14ac:dyDescent="0.25">
      <c r="A85" s="3">
        <v>0.52504629629629629</v>
      </c>
      <c r="B85">
        <v>220.3</v>
      </c>
      <c r="C85">
        <v>2</v>
      </c>
      <c r="D85">
        <v>217</v>
      </c>
      <c r="E85">
        <v>-115</v>
      </c>
      <c r="F85">
        <v>2</v>
      </c>
      <c r="G85">
        <v>219.8</v>
      </c>
      <c r="H85">
        <v>208.5</v>
      </c>
      <c r="I85">
        <v>204.2</v>
      </c>
      <c r="J85">
        <v>212.7</v>
      </c>
      <c r="K85">
        <v>207.1</v>
      </c>
      <c r="L85">
        <v>198.7</v>
      </c>
      <c r="M85">
        <v>202.1</v>
      </c>
      <c r="N85">
        <v>-124</v>
      </c>
      <c r="O85">
        <v>-114</v>
      </c>
      <c r="P85">
        <v>-120</v>
      </c>
      <c r="Q85" s="1">
        <f>MAX(_1076_2387[[#This Row],[Mes_TC1]:[Mes_TC14]])</f>
        <v>212.7</v>
      </c>
      <c r="R85" s="83">
        <f>MIN(_1076_2387[[#This Row],[Mes_TC1]:[Mes_TC14]])</f>
        <v>198.7</v>
      </c>
      <c r="S85">
        <f t="shared" si="1"/>
        <v>14</v>
      </c>
      <c r="T85">
        <f>COUNTIF(_1076_2387[[#This Row],[Mes_TC1]:[Mes_TC14]],"&gt;=385")</f>
        <v>0</v>
      </c>
      <c r="U85">
        <f>COUNTIF(_1076_2387[[#This Row],[Mes_TC1]:[Mes_TC14]],"&gt;=200")</f>
        <v>5</v>
      </c>
      <c r="V85">
        <f>COUNTIF(_1076_2387[[#This Row],[Mes_TC1]:[Mes_TC14]],"&gt;=99")</f>
        <v>6</v>
      </c>
      <c r="AJ85">
        <v>66</v>
      </c>
    </row>
    <row r="86" spans="1:36" x14ac:dyDescent="0.25">
      <c r="A86" s="3">
        <v>0.52539351851851857</v>
      </c>
      <c r="B86">
        <v>222.4</v>
      </c>
      <c r="C86">
        <v>2</v>
      </c>
      <c r="D86">
        <v>219.3</v>
      </c>
      <c r="E86">
        <v>-115</v>
      </c>
      <c r="F86">
        <v>2</v>
      </c>
      <c r="G86">
        <v>222</v>
      </c>
      <c r="H86">
        <v>210.8</v>
      </c>
      <c r="I86">
        <v>206.6</v>
      </c>
      <c r="J86">
        <v>215.2</v>
      </c>
      <c r="K86">
        <v>209.4</v>
      </c>
      <c r="L86">
        <v>201.1</v>
      </c>
      <c r="M86">
        <v>204.6</v>
      </c>
      <c r="N86">
        <v>-124</v>
      </c>
      <c r="O86">
        <v>-114</v>
      </c>
      <c r="P86">
        <v>-121</v>
      </c>
      <c r="Q86" s="1">
        <f>MAX(_1076_2387[[#This Row],[Mes_TC1]:[Mes_TC14]])</f>
        <v>215.2</v>
      </c>
      <c r="R86" s="83">
        <f>MIN(_1076_2387[[#This Row],[Mes_TC1]:[Mes_TC14]])</f>
        <v>201.1</v>
      </c>
      <c r="S86">
        <f t="shared" si="1"/>
        <v>14.099999999999994</v>
      </c>
      <c r="T86">
        <f>COUNTIF(_1076_2387[[#This Row],[Mes_TC1]:[Mes_TC14]],"&gt;=385")</f>
        <v>0</v>
      </c>
      <c r="U86">
        <f>COUNTIF(_1076_2387[[#This Row],[Mes_TC1]:[Mes_TC14]],"&gt;=200")</f>
        <v>6</v>
      </c>
      <c r="V86">
        <f>COUNTIF(_1076_2387[[#This Row],[Mes_TC1]:[Mes_TC14]],"&gt;=99")</f>
        <v>6</v>
      </c>
      <c r="AJ86">
        <v>67</v>
      </c>
    </row>
    <row r="87" spans="1:36" x14ac:dyDescent="0.25">
      <c r="A87" s="3">
        <v>0.52574074074074073</v>
      </c>
      <c r="B87">
        <v>224.5</v>
      </c>
      <c r="C87">
        <v>2</v>
      </c>
      <c r="D87">
        <v>221.7</v>
      </c>
      <c r="E87">
        <v>-115</v>
      </c>
      <c r="F87">
        <v>2</v>
      </c>
      <c r="G87">
        <v>224.6</v>
      </c>
      <c r="H87">
        <v>213.4</v>
      </c>
      <c r="I87">
        <v>209.1</v>
      </c>
      <c r="J87">
        <v>217.7</v>
      </c>
      <c r="K87">
        <v>211.8</v>
      </c>
      <c r="L87">
        <v>203.5</v>
      </c>
      <c r="M87">
        <v>207</v>
      </c>
      <c r="N87">
        <v>-124</v>
      </c>
      <c r="O87">
        <v>-114</v>
      </c>
      <c r="P87">
        <v>-120</v>
      </c>
      <c r="Q87" s="1">
        <f>MAX(_1076_2387[[#This Row],[Mes_TC1]:[Mes_TC14]])</f>
        <v>217.7</v>
      </c>
      <c r="R87" s="83">
        <f>MIN(_1076_2387[[#This Row],[Mes_TC1]:[Mes_TC14]])</f>
        <v>203.5</v>
      </c>
      <c r="S87">
        <f t="shared" si="1"/>
        <v>14.199999999999989</v>
      </c>
      <c r="T87">
        <f>COUNTIF(_1076_2387[[#This Row],[Mes_TC1]:[Mes_TC14]],"&gt;=385")</f>
        <v>0</v>
      </c>
      <c r="U87">
        <f>COUNTIF(_1076_2387[[#This Row],[Mes_TC1]:[Mes_TC14]],"&gt;=200")</f>
        <v>6</v>
      </c>
      <c r="V87">
        <f>COUNTIF(_1076_2387[[#This Row],[Mes_TC1]:[Mes_TC14]],"&gt;=99")</f>
        <v>6</v>
      </c>
      <c r="AJ87">
        <v>68</v>
      </c>
    </row>
    <row r="88" spans="1:36" x14ac:dyDescent="0.25">
      <c r="A88" s="3">
        <v>0.52608796296296301</v>
      </c>
      <c r="B88">
        <v>226.7</v>
      </c>
      <c r="C88">
        <v>2</v>
      </c>
      <c r="D88">
        <v>224</v>
      </c>
      <c r="E88">
        <v>-115</v>
      </c>
      <c r="F88">
        <v>2</v>
      </c>
      <c r="G88">
        <v>227.1</v>
      </c>
      <c r="H88">
        <v>215.9</v>
      </c>
      <c r="I88">
        <v>211.7</v>
      </c>
      <c r="J88">
        <v>220.2</v>
      </c>
      <c r="K88">
        <v>214.2</v>
      </c>
      <c r="L88">
        <v>205.9</v>
      </c>
      <c r="M88">
        <v>210</v>
      </c>
      <c r="N88">
        <v>-124</v>
      </c>
      <c r="O88">
        <v>-114</v>
      </c>
      <c r="P88">
        <v>-120</v>
      </c>
      <c r="Q88" s="1">
        <f>MAX(_1076_2387[[#This Row],[Mes_TC1]:[Mes_TC14]])</f>
        <v>220.2</v>
      </c>
      <c r="R88" s="83">
        <f>MIN(_1076_2387[[#This Row],[Mes_TC1]:[Mes_TC14]])</f>
        <v>205.9</v>
      </c>
      <c r="S88">
        <f t="shared" si="1"/>
        <v>14.299999999999983</v>
      </c>
      <c r="T88">
        <f>COUNTIF(_1076_2387[[#This Row],[Mes_TC1]:[Mes_TC14]],"&gt;=385")</f>
        <v>0</v>
      </c>
      <c r="U88">
        <f>COUNTIF(_1076_2387[[#This Row],[Mes_TC1]:[Mes_TC14]],"&gt;=200")</f>
        <v>6</v>
      </c>
      <c r="V88">
        <f>COUNTIF(_1076_2387[[#This Row],[Mes_TC1]:[Mes_TC14]],"&gt;=99")</f>
        <v>6</v>
      </c>
      <c r="AJ88">
        <v>69</v>
      </c>
    </row>
    <row r="89" spans="1:36" x14ac:dyDescent="0.25">
      <c r="A89" s="3">
        <v>0.52643518518518517</v>
      </c>
      <c r="B89">
        <v>229.1</v>
      </c>
      <c r="C89">
        <v>2</v>
      </c>
      <c r="D89">
        <v>226.4</v>
      </c>
      <c r="E89">
        <v>-115</v>
      </c>
      <c r="F89">
        <v>2</v>
      </c>
      <c r="G89">
        <v>229.4</v>
      </c>
      <c r="H89">
        <v>218.1</v>
      </c>
      <c r="I89">
        <v>214</v>
      </c>
      <c r="J89">
        <v>222.4</v>
      </c>
      <c r="K89">
        <v>216.5</v>
      </c>
      <c r="L89">
        <v>208.2</v>
      </c>
      <c r="M89">
        <v>211.7</v>
      </c>
      <c r="N89">
        <v>-124</v>
      </c>
      <c r="O89">
        <v>-112</v>
      </c>
      <c r="P89">
        <v>-121</v>
      </c>
      <c r="Q89" s="1">
        <f>MAX(_1076_2387[[#This Row],[Mes_TC1]:[Mes_TC14]])</f>
        <v>222.4</v>
      </c>
      <c r="R89" s="83">
        <f>MIN(_1076_2387[[#This Row],[Mes_TC1]:[Mes_TC14]])</f>
        <v>208.2</v>
      </c>
      <c r="S89">
        <f t="shared" si="1"/>
        <v>14.200000000000017</v>
      </c>
      <c r="T89">
        <f>COUNTIF(_1076_2387[[#This Row],[Mes_TC1]:[Mes_TC14]],"&gt;=385")</f>
        <v>0</v>
      </c>
      <c r="U89">
        <f>COUNTIF(_1076_2387[[#This Row],[Mes_TC1]:[Mes_TC14]],"&gt;=200")</f>
        <v>6</v>
      </c>
      <c r="V89">
        <f>COUNTIF(_1076_2387[[#This Row],[Mes_TC1]:[Mes_TC14]],"&gt;=99")</f>
        <v>6</v>
      </c>
      <c r="AJ89">
        <v>70</v>
      </c>
    </row>
    <row r="90" spans="1:36" x14ac:dyDescent="0.25">
      <c r="A90" s="3">
        <v>0.52678240740740745</v>
      </c>
      <c r="B90">
        <v>231.8</v>
      </c>
      <c r="C90">
        <v>2</v>
      </c>
      <c r="D90">
        <v>228.7</v>
      </c>
      <c r="E90">
        <v>-115</v>
      </c>
      <c r="F90">
        <v>2</v>
      </c>
      <c r="G90">
        <v>231.5</v>
      </c>
      <c r="H90">
        <v>220.6</v>
      </c>
      <c r="I90">
        <v>216.4</v>
      </c>
      <c r="J90">
        <v>224.7</v>
      </c>
      <c r="K90">
        <v>218.8</v>
      </c>
      <c r="L90">
        <v>210.6</v>
      </c>
      <c r="M90">
        <v>214.1</v>
      </c>
      <c r="N90">
        <v>-124</v>
      </c>
      <c r="O90">
        <v>-114</v>
      </c>
      <c r="P90">
        <v>-121</v>
      </c>
      <c r="Q90" s="1">
        <f>MAX(_1076_2387[[#This Row],[Mes_TC1]:[Mes_TC14]])</f>
        <v>224.7</v>
      </c>
      <c r="R90" s="83">
        <f>MIN(_1076_2387[[#This Row],[Mes_TC1]:[Mes_TC14]])</f>
        <v>210.6</v>
      </c>
      <c r="S90">
        <f t="shared" si="1"/>
        <v>14.099999999999994</v>
      </c>
      <c r="T90">
        <f>COUNTIF(_1076_2387[[#This Row],[Mes_TC1]:[Mes_TC14]],"&gt;=385")</f>
        <v>0</v>
      </c>
      <c r="U90">
        <f>COUNTIF(_1076_2387[[#This Row],[Mes_TC1]:[Mes_TC14]],"&gt;=200")</f>
        <v>6</v>
      </c>
      <c r="V90">
        <f>COUNTIF(_1076_2387[[#This Row],[Mes_TC1]:[Mes_TC14]],"&gt;=99")</f>
        <v>6</v>
      </c>
      <c r="AJ90">
        <v>71</v>
      </c>
    </row>
    <row r="91" spans="1:36" x14ac:dyDescent="0.25">
      <c r="A91" s="3">
        <v>0.52712962962962961</v>
      </c>
      <c r="B91">
        <v>234.1</v>
      </c>
      <c r="C91">
        <v>2</v>
      </c>
      <c r="D91">
        <v>231.1</v>
      </c>
      <c r="E91">
        <v>-115</v>
      </c>
      <c r="F91">
        <v>2</v>
      </c>
      <c r="G91">
        <v>233.6</v>
      </c>
      <c r="H91">
        <v>223</v>
      </c>
      <c r="I91">
        <v>218.6</v>
      </c>
      <c r="J91">
        <v>227.1</v>
      </c>
      <c r="K91">
        <v>221.1</v>
      </c>
      <c r="L91">
        <v>212.9</v>
      </c>
      <c r="M91">
        <v>216.9</v>
      </c>
      <c r="N91">
        <v>-124</v>
      </c>
      <c r="O91">
        <v>-114</v>
      </c>
      <c r="P91">
        <v>-121</v>
      </c>
      <c r="Q91" s="1">
        <f>MAX(_1076_2387[[#This Row],[Mes_TC1]:[Mes_TC14]])</f>
        <v>227.1</v>
      </c>
      <c r="R91" s="83">
        <f>MIN(_1076_2387[[#This Row],[Mes_TC1]:[Mes_TC14]])</f>
        <v>212.9</v>
      </c>
      <c r="S91">
        <f t="shared" si="1"/>
        <v>14.199999999999989</v>
      </c>
      <c r="T91">
        <f>COUNTIF(_1076_2387[[#This Row],[Mes_TC1]:[Mes_TC14]],"&gt;=385")</f>
        <v>0</v>
      </c>
      <c r="U91">
        <f>COUNTIF(_1076_2387[[#This Row],[Mes_TC1]:[Mes_TC14]],"&gt;=200")</f>
        <v>6</v>
      </c>
      <c r="V91">
        <f>COUNTIF(_1076_2387[[#This Row],[Mes_TC1]:[Mes_TC14]],"&gt;=99")</f>
        <v>6</v>
      </c>
      <c r="AJ91">
        <v>72</v>
      </c>
    </row>
    <row r="92" spans="1:36" x14ac:dyDescent="0.25">
      <c r="A92" s="3">
        <v>0.52747685185185189</v>
      </c>
      <c r="B92">
        <v>236.4</v>
      </c>
      <c r="C92">
        <v>2</v>
      </c>
      <c r="D92">
        <v>233.4</v>
      </c>
      <c r="E92">
        <v>-115</v>
      </c>
      <c r="F92">
        <v>2</v>
      </c>
      <c r="G92">
        <v>235.9</v>
      </c>
      <c r="H92">
        <v>225.3</v>
      </c>
      <c r="I92">
        <v>221.1</v>
      </c>
      <c r="J92">
        <v>229.4</v>
      </c>
      <c r="K92">
        <v>223.4</v>
      </c>
      <c r="L92">
        <v>215.3</v>
      </c>
      <c r="M92">
        <v>219.4</v>
      </c>
      <c r="N92">
        <v>-124</v>
      </c>
      <c r="O92">
        <v>-112</v>
      </c>
      <c r="P92">
        <v>-121</v>
      </c>
      <c r="Q92" s="1">
        <f>MAX(_1076_2387[[#This Row],[Mes_TC1]:[Mes_TC14]])</f>
        <v>229.4</v>
      </c>
      <c r="R92" s="83">
        <f>MIN(_1076_2387[[#This Row],[Mes_TC1]:[Mes_TC14]])</f>
        <v>215.3</v>
      </c>
      <c r="S92">
        <f t="shared" si="1"/>
        <v>14.099999999999994</v>
      </c>
      <c r="T92">
        <f>COUNTIF(_1076_2387[[#This Row],[Mes_TC1]:[Mes_TC14]],"&gt;=385")</f>
        <v>0</v>
      </c>
      <c r="U92">
        <f>COUNTIF(_1076_2387[[#This Row],[Mes_TC1]:[Mes_TC14]],"&gt;=200")</f>
        <v>6</v>
      </c>
      <c r="V92">
        <f>COUNTIF(_1076_2387[[#This Row],[Mes_TC1]:[Mes_TC14]],"&gt;=99")</f>
        <v>6</v>
      </c>
      <c r="AJ92">
        <v>73</v>
      </c>
    </row>
    <row r="93" spans="1:36" x14ac:dyDescent="0.25">
      <c r="A93" s="3">
        <v>0.52782407407407406</v>
      </c>
      <c r="B93">
        <v>238.5</v>
      </c>
      <c r="C93">
        <v>2</v>
      </c>
      <c r="D93">
        <v>235.8</v>
      </c>
      <c r="E93">
        <v>-115</v>
      </c>
      <c r="F93">
        <v>2</v>
      </c>
      <c r="G93">
        <v>238.6</v>
      </c>
      <c r="H93">
        <v>227.8</v>
      </c>
      <c r="I93">
        <v>223.6</v>
      </c>
      <c r="J93">
        <v>232</v>
      </c>
      <c r="K93">
        <v>225.9</v>
      </c>
      <c r="L93">
        <v>217.8</v>
      </c>
      <c r="M93">
        <v>221.8</v>
      </c>
      <c r="N93">
        <v>-124</v>
      </c>
      <c r="O93">
        <v>-113</v>
      </c>
      <c r="P93">
        <v>-120</v>
      </c>
      <c r="Q93" s="1">
        <f>MAX(_1076_2387[[#This Row],[Mes_TC1]:[Mes_TC14]])</f>
        <v>232</v>
      </c>
      <c r="R93" s="83">
        <f>MIN(_1076_2387[[#This Row],[Mes_TC1]:[Mes_TC14]])</f>
        <v>217.8</v>
      </c>
      <c r="S93">
        <f t="shared" si="1"/>
        <v>14.199999999999989</v>
      </c>
      <c r="T93">
        <f>COUNTIF(_1076_2387[[#This Row],[Mes_TC1]:[Mes_TC14]],"&gt;=385")</f>
        <v>0</v>
      </c>
      <c r="U93">
        <f>COUNTIF(_1076_2387[[#This Row],[Mes_TC1]:[Mes_TC14]],"&gt;=200")</f>
        <v>6</v>
      </c>
      <c r="V93">
        <f>COUNTIF(_1076_2387[[#This Row],[Mes_TC1]:[Mes_TC14]],"&gt;=99")</f>
        <v>6</v>
      </c>
      <c r="AJ93">
        <v>74</v>
      </c>
    </row>
    <row r="94" spans="1:36" x14ac:dyDescent="0.25">
      <c r="A94" s="3">
        <v>0.52817129629629633</v>
      </c>
      <c r="B94">
        <v>240.7</v>
      </c>
      <c r="C94">
        <v>2</v>
      </c>
      <c r="D94">
        <v>238.1</v>
      </c>
      <c r="E94">
        <v>-115</v>
      </c>
      <c r="F94">
        <v>2</v>
      </c>
      <c r="G94">
        <v>241</v>
      </c>
      <c r="H94">
        <v>230.3</v>
      </c>
      <c r="I94">
        <v>225.9</v>
      </c>
      <c r="J94">
        <v>234.4</v>
      </c>
      <c r="K94">
        <v>228.3</v>
      </c>
      <c r="L94">
        <v>220.2</v>
      </c>
      <c r="M94">
        <v>223.7</v>
      </c>
      <c r="N94">
        <v>-124</v>
      </c>
      <c r="O94">
        <v>-113</v>
      </c>
      <c r="P94">
        <v>-120</v>
      </c>
      <c r="Q94" s="1">
        <f>MAX(_1076_2387[[#This Row],[Mes_TC1]:[Mes_TC14]])</f>
        <v>234.4</v>
      </c>
      <c r="R94" s="83">
        <f>MIN(_1076_2387[[#This Row],[Mes_TC1]:[Mes_TC14]])</f>
        <v>220.2</v>
      </c>
      <c r="S94">
        <f t="shared" si="1"/>
        <v>14.200000000000017</v>
      </c>
      <c r="T94">
        <f>COUNTIF(_1076_2387[[#This Row],[Mes_TC1]:[Mes_TC14]],"&gt;=385")</f>
        <v>0</v>
      </c>
      <c r="U94">
        <f>COUNTIF(_1076_2387[[#This Row],[Mes_TC1]:[Mes_TC14]],"&gt;=200")</f>
        <v>6</v>
      </c>
      <c r="V94">
        <f>COUNTIF(_1076_2387[[#This Row],[Mes_TC1]:[Mes_TC14]],"&gt;=99")</f>
        <v>6</v>
      </c>
      <c r="AJ94">
        <v>75</v>
      </c>
    </row>
    <row r="95" spans="1:36" x14ac:dyDescent="0.25">
      <c r="A95" s="3">
        <v>0.5285185185185185</v>
      </c>
      <c r="B95">
        <v>243.3</v>
      </c>
      <c r="C95">
        <v>2</v>
      </c>
      <c r="D95">
        <v>240.5</v>
      </c>
      <c r="E95">
        <v>-115</v>
      </c>
      <c r="F95">
        <v>2</v>
      </c>
      <c r="G95">
        <v>243.1</v>
      </c>
      <c r="H95">
        <v>232.5</v>
      </c>
      <c r="I95">
        <v>228.2</v>
      </c>
      <c r="J95">
        <v>236.6</v>
      </c>
      <c r="K95">
        <v>230.5</v>
      </c>
      <c r="L95">
        <v>222.5</v>
      </c>
      <c r="M95">
        <v>226.1</v>
      </c>
      <c r="N95">
        <v>-124</v>
      </c>
      <c r="O95">
        <v>-113</v>
      </c>
      <c r="P95">
        <v>-120</v>
      </c>
      <c r="Q95" s="1">
        <f>MAX(_1076_2387[[#This Row],[Mes_TC1]:[Mes_TC14]])</f>
        <v>236.6</v>
      </c>
      <c r="R95" s="83">
        <f>MIN(_1076_2387[[#This Row],[Mes_TC1]:[Mes_TC14]])</f>
        <v>222.5</v>
      </c>
      <c r="S95">
        <f t="shared" si="1"/>
        <v>14.099999999999994</v>
      </c>
      <c r="T95">
        <f>COUNTIF(_1076_2387[[#This Row],[Mes_TC1]:[Mes_TC14]],"&gt;=385")</f>
        <v>0</v>
      </c>
      <c r="U95">
        <f>COUNTIF(_1076_2387[[#This Row],[Mes_TC1]:[Mes_TC14]],"&gt;=200")</f>
        <v>6</v>
      </c>
      <c r="V95">
        <f>COUNTIF(_1076_2387[[#This Row],[Mes_TC1]:[Mes_TC14]],"&gt;=99")</f>
        <v>6</v>
      </c>
      <c r="AJ95">
        <v>76</v>
      </c>
    </row>
    <row r="96" spans="1:36" x14ac:dyDescent="0.25">
      <c r="A96" s="3">
        <v>0.52886574074074078</v>
      </c>
      <c r="B96">
        <v>245.5</v>
      </c>
      <c r="C96">
        <v>2</v>
      </c>
      <c r="D96">
        <v>242.8</v>
      </c>
      <c r="E96">
        <v>-115</v>
      </c>
      <c r="F96">
        <v>2</v>
      </c>
      <c r="G96">
        <v>245.3</v>
      </c>
      <c r="H96">
        <v>234.8</v>
      </c>
      <c r="I96">
        <v>230.5</v>
      </c>
      <c r="J96">
        <v>239</v>
      </c>
      <c r="K96">
        <v>232.9</v>
      </c>
      <c r="L96">
        <v>224.8</v>
      </c>
      <c r="M96">
        <v>228.8</v>
      </c>
      <c r="N96">
        <v>-124</v>
      </c>
      <c r="O96">
        <v>-113</v>
      </c>
      <c r="P96">
        <v>-120</v>
      </c>
      <c r="Q96" s="1">
        <f>MAX(_1076_2387[[#This Row],[Mes_TC1]:[Mes_TC14]])</f>
        <v>239</v>
      </c>
      <c r="R96" s="83">
        <f>MIN(_1076_2387[[#This Row],[Mes_TC1]:[Mes_TC14]])</f>
        <v>224.8</v>
      </c>
      <c r="S96">
        <f t="shared" si="1"/>
        <v>14.199999999999989</v>
      </c>
      <c r="T96">
        <f>COUNTIF(_1076_2387[[#This Row],[Mes_TC1]:[Mes_TC14]],"&gt;=385")</f>
        <v>0</v>
      </c>
      <c r="U96">
        <f>COUNTIF(_1076_2387[[#This Row],[Mes_TC1]:[Mes_TC14]],"&gt;=200")</f>
        <v>6</v>
      </c>
      <c r="V96">
        <f>COUNTIF(_1076_2387[[#This Row],[Mes_TC1]:[Mes_TC14]],"&gt;=99")</f>
        <v>6</v>
      </c>
      <c r="AJ96">
        <v>77</v>
      </c>
    </row>
    <row r="97" spans="1:36" x14ac:dyDescent="0.25">
      <c r="A97" s="3">
        <v>0.52921296296296294</v>
      </c>
      <c r="B97">
        <v>247.7</v>
      </c>
      <c r="C97">
        <v>2</v>
      </c>
      <c r="D97">
        <v>245.2</v>
      </c>
      <c r="E97">
        <v>-115</v>
      </c>
      <c r="F97">
        <v>2</v>
      </c>
      <c r="G97">
        <v>247.5</v>
      </c>
      <c r="H97">
        <v>237.2</v>
      </c>
      <c r="I97">
        <v>232.6</v>
      </c>
      <c r="J97">
        <v>241.5</v>
      </c>
      <c r="K97">
        <v>235.2</v>
      </c>
      <c r="L97">
        <v>227.2</v>
      </c>
      <c r="M97">
        <v>230.7</v>
      </c>
      <c r="N97">
        <v>-124</v>
      </c>
      <c r="O97">
        <v>-113</v>
      </c>
      <c r="P97">
        <v>-121</v>
      </c>
      <c r="Q97" s="1">
        <f>MAX(_1076_2387[[#This Row],[Mes_TC1]:[Mes_TC14]])</f>
        <v>241.5</v>
      </c>
      <c r="R97" s="83">
        <f>MIN(_1076_2387[[#This Row],[Mes_TC1]:[Mes_TC14]])</f>
        <v>227.2</v>
      </c>
      <c r="S97">
        <f t="shared" si="1"/>
        <v>14.300000000000011</v>
      </c>
      <c r="T97">
        <f>COUNTIF(_1076_2387[[#This Row],[Mes_TC1]:[Mes_TC14]],"&gt;=385")</f>
        <v>0</v>
      </c>
      <c r="U97">
        <f>COUNTIF(_1076_2387[[#This Row],[Mes_TC1]:[Mes_TC14]],"&gt;=200")</f>
        <v>6</v>
      </c>
      <c r="V97">
        <f>COUNTIF(_1076_2387[[#This Row],[Mes_TC1]:[Mes_TC14]],"&gt;=99")</f>
        <v>6</v>
      </c>
      <c r="AJ97">
        <v>78</v>
      </c>
    </row>
    <row r="98" spans="1:36" x14ac:dyDescent="0.25">
      <c r="A98" s="3">
        <v>0.52956018518518522</v>
      </c>
      <c r="B98">
        <v>250.1</v>
      </c>
      <c r="C98">
        <v>2</v>
      </c>
      <c r="D98">
        <v>247.5</v>
      </c>
      <c r="E98">
        <v>-115</v>
      </c>
      <c r="F98">
        <v>2</v>
      </c>
      <c r="G98">
        <v>249.8</v>
      </c>
      <c r="H98">
        <v>239.5</v>
      </c>
      <c r="I98">
        <v>235</v>
      </c>
      <c r="J98">
        <v>243.7</v>
      </c>
      <c r="K98">
        <v>237.5</v>
      </c>
      <c r="L98">
        <v>229.7</v>
      </c>
      <c r="M98">
        <v>233.1</v>
      </c>
      <c r="N98">
        <v>-124</v>
      </c>
      <c r="O98">
        <v>-113</v>
      </c>
      <c r="P98">
        <v>-121</v>
      </c>
      <c r="Q98" s="1">
        <f>MAX(_1076_2387[[#This Row],[Mes_TC1]:[Mes_TC14]])</f>
        <v>243.7</v>
      </c>
      <c r="R98" s="83">
        <f>MIN(_1076_2387[[#This Row],[Mes_TC1]:[Mes_TC14]])</f>
        <v>229.7</v>
      </c>
      <c r="S98">
        <f t="shared" si="1"/>
        <v>14</v>
      </c>
      <c r="T98">
        <f>COUNTIF(_1076_2387[[#This Row],[Mes_TC1]:[Mes_TC14]],"&gt;=385")</f>
        <v>0</v>
      </c>
      <c r="U98">
        <f>COUNTIF(_1076_2387[[#This Row],[Mes_TC1]:[Mes_TC14]],"&gt;=200")</f>
        <v>6</v>
      </c>
      <c r="V98">
        <f>COUNTIF(_1076_2387[[#This Row],[Mes_TC1]:[Mes_TC14]],"&gt;=99")</f>
        <v>6</v>
      </c>
      <c r="AJ98">
        <v>79</v>
      </c>
    </row>
    <row r="99" spans="1:36" x14ac:dyDescent="0.25">
      <c r="A99" s="3">
        <v>0.52990740740740738</v>
      </c>
      <c r="B99">
        <v>252.4</v>
      </c>
      <c r="C99">
        <v>2</v>
      </c>
      <c r="D99">
        <v>249.9</v>
      </c>
      <c r="E99">
        <v>-115</v>
      </c>
      <c r="F99">
        <v>2</v>
      </c>
      <c r="G99">
        <v>252.2</v>
      </c>
      <c r="H99">
        <v>242</v>
      </c>
      <c r="I99">
        <v>237.5</v>
      </c>
      <c r="J99">
        <v>246.2</v>
      </c>
      <c r="K99">
        <v>239.9</v>
      </c>
      <c r="L99">
        <v>232.1</v>
      </c>
      <c r="M99">
        <v>235.5</v>
      </c>
      <c r="N99">
        <v>-123</v>
      </c>
      <c r="O99">
        <v>-113</v>
      </c>
      <c r="P99">
        <v>-120</v>
      </c>
      <c r="Q99" s="1">
        <f>MAX(_1076_2387[[#This Row],[Mes_TC1]:[Mes_TC14]])</f>
        <v>246.2</v>
      </c>
      <c r="R99" s="83">
        <f>MIN(_1076_2387[[#This Row],[Mes_TC1]:[Mes_TC14]])</f>
        <v>232.1</v>
      </c>
      <c r="S99">
        <f t="shared" si="1"/>
        <v>14.099999999999994</v>
      </c>
      <c r="T99">
        <f>COUNTIF(_1076_2387[[#This Row],[Mes_TC1]:[Mes_TC14]],"&gt;=385")</f>
        <v>0</v>
      </c>
      <c r="U99">
        <f>COUNTIF(_1076_2387[[#This Row],[Mes_TC1]:[Mes_TC14]],"&gt;=200")</f>
        <v>6</v>
      </c>
      <c r="V99">
        <f>COUNTIF(_1076_2387[[#This Row],[Mes_TC1]:[Mes_TC14]],"&gt;=99")</f>
        <v>6</v>
      </c>
      <c r="AJ99">
        <v>80</v>
      </c>
    </row>
    <row r="100" spans="1:36" x14ac:dyDescent="0.25">
      <c r="A100" s="3">
        <v>0.53025462962962966</v>
      </c>
      <c r="B100">
        <v>254.4</v>
      </c>
      <c r="C100">
        <v>2</v>
      </c>
      <c r="D100">
        <v>252.1</v>
      </c>
      <c r="E100">
        <v>-115</v>
      </c>
      <c r="F100">
        <v>2</v>
      </c>
      <c r="G100">
        <v>254.7</v>
      </c>
      <c r="H100">
        <v>244.4</v>
      </c>
      <c r="I100">
        <v>239.8</v>
      </c>
      <c r="J100">
        <v>248.6</v>
      </c>
      <c r="K100">
        <v>242.3</v>
      </c>
      <c r="L100">
        <v>234.4</v>
      </c>
      <c r="M100">
        <v>238.4</v>
      </c>
      <c r="N100">
        <v>-124</v>
      </c>
      <c r="O100">
        <v>-113</v>
      </c>
      <c r="P100">
        <v>-120</v>
      </c>
      <c r="Q100" s="1">
        <f>MAX(_1076_2387[[#This Row],[Mes_TC1]:[Mes_TC14]])</f>
        <v>248.6</v>
      </c>
      <c r="R100" s="83">
        <f>MIN(_1076_2387[[#This Row],[Mes_TC1]:[Mes_TC14]])</f>
        <v>234.4</v>
      </c>
      <c r="S100">
        <f t="shared" si="1"/>
        <v>14.199999999999989</v>
      </c>
      <c r="T100">
        <f>COUNTIF(_1076_2387[[#This Row],[Mes_TC1]:[Mes_TC14]],"&gt;=385")</f>
        <v>0</v>
      </c>
      <c r="U100">
        <f>COUNTIF(_1076_2387[[#This Row],[Mes_TC1]:[Mes_TC14]],"&gt;=200")</f>
        <v>6</v>
      </c>
      <c r="V100">
        <f>COUNTIF(_1076_2387[[#This Row],[Mes_TC1]:[Mes_TC14]],"&gt;=99")</f>
        <v>6</v>
      </c>
      <c r="AJ100">
        <v>81</v>
      </c>
    </row>
    <row r="101" spans="1:36" x14ac:dyDescent="0.25">
      <c r="A101" s="3">
        <v>0.53060185185185182</v>
      </c>
      <c r="B101">
        <v>256.60000000000002</v>
      </c>
      <c r="C101">
        <v>2</v>
      </c>
      <c r="D101">
        <v>254.4</v>
      </c>
      <c r="E101">
        <v>-115</v>
      </c>
      <c r="F101">
        <v>2</v>
      </c>
      <c r="G101">
        <v>257</v>
      </c>
      <c r="H101">
        <v>246.8</v>
      </c>
      <c r="I101">
        <v>242.2</v>
      </c>
      <c r="J101">
        <v>251</v>
      </c>
      <c r="K101">
        <v>244.6</v>
      </c>
      <c r="L101">
        <v>236.8</v>
      </c>
      <c r="M101">
        <v>240.8</v>
      </c>
      <c r="N101">
        <v>-124</v>
      </c>
      <c r="O101">
        <v>-113</v>
      </c>
      <c r="P101">
        <v>-120</v>
      </c>
      <c r="Q101" s="1">
        <f>MAX(_1076_2387[[#This Row],[Mes_TC1]:[Mes_TC14]])</f>
        <v>251</v>
      </c>
      <c r="R101" s="83">
        <f>MIN(_1076_2387[[#This Row],[Mes_TC1]:[Mes_TC14]])</f>
        <v>236.8</v>
      </c>
      <c r="S101">
        <f t="shared" si="1"/>
        <v>14.199999999999989</v>
      </c>
      <c r="T101">
        <f>COUNTIF(_1076_2387[[#This Row],[Mes_TC1]:[Mes_TC14]],"&gt;=385")</f>
        <v>0</v>
      </c>
      <c r="U101">
        <f>COUNTIF(_1076_2387[[#This Row],[Mes_TC1]:[Mes_TC14]],"&gt;=200")</f>
        <v>6</v>
      </c>
      <c r="V101">
        <f>COUNTIF(_1076_2387[[#This Row],[Mes_TC1]:[Mes_TC14]],"&gt;=99")</f>
        <v>6</v>
      </c>
      <c r="AJ101">
        <v>82</v>
      </c>
    </row>
    <row r="102" spans="1:36" x14ac:dyDescent="0.25">
      <c r="A102" s="3">
        <v>0.5309490740740741</v>
      </c>
      <c r="B102">
        <v>259</v>
      </c>
      <c r="C102">
        <v>2</v>
      </c>
      <c r="D102">
        <v>256.7</v>
      </c>
      <c r="E102">
        <v>-115</v>
      </c>
      <c r="F102">
        <v>2</v>
      </c>
      <c r="G102">
        <v>259.2</v>
      </c>
      <c r="H102">
        <v>249.1</v>
      </c>
      <c r="I102">
        <v>244.5</v>
      </c>
      <c r="J102">
        <v>253.2</v>
      </c>
      <c r="K102">
        <v>246.9</v>
      </c>
      <c r="L102">
        <v>239</v>
      </c>
      <c r="M102">
        <v>242.6</v>
      </c>
      <c r="N102">
        <v>-124</v>
      </c>
      <c r="O102">
        <v>-110</v>
      </c>
      <c r="P102">
        <v>-121</v>
      </c>
      <c r="Q102" s="1">
        <f>MAX(_1076_2387[[#This Row],[Mes_TC1]:[Mes_TC14]])</f>
        <v>253.2</v>
      </c>
      <c r="R102" s="83">
        <f>MIN(_1076_2387[[#This Row],[Mes_TC1]:[Mes_TC14]])</f>
        <v>239</v>
      </c>
      <c r="S102">
        <f t="shared" si="1"/>
        <v>14.199999999999989</v>
      </c>
      <c r="T102">
        <f>COUNTIF(_1076_2387[[#This Row],[Mes_TC1]:[Mes_TC14]],"&gt;=385")</f>
        <v>0</v>
      </c>
      <c r="U102">
        <f>COUNTIF(_1076_2387[[#This Row],[Mes_TC1]:[Mes_TC14]],"&gt;=200")</f>
        <v>6</v>
      </c>
      <c r="V102">
        <f>COUNTIF(_1076_2387[[#This Row],[Mes_TC1]:[Mes_TC14]],"&gt;=99")</f>
        <v>6</v>
      </c>
      <c r="AJ102">
        <v>83</v>
      </c>
    </row>
    <row r="103" spans="1:36" x14ac:dyDescent="0.25">
      <c r="A103" s="3">
        <v>0.53129629629629627</v>
      </c>
      <c r="B103">
        <v>261.2</v>
      </c>
      <c r="C103">
        <v>2</v>
      </c>
      <c r="D103">
        <v>259</v>
      </c>
      <c r="E103">
        <v>-115</v>
      </c>
      <c r="F103">
        <v>2</v>
      </c>
      <c r="G103">
        <v>261.3</v>
      </c>
      <c r="H103">
        <v>251.4</v>
      </c>
      <c r="I103">
        <v>246.7</v>
      </c>
      <c r="J103">
        <v>255.5</v>
      </c>
      <c r="K103">
        <v>249.2</v>
      </c>
      <c r="L103">
        <v>241.4</v>
      </c>
      <c r="M103">
        <v>245.4</v>
      </c>
      <c r="N103">
        <v>-124</v>
      </c>
      <c r="O103">
        <v>-111</v>
      </c>
      <c r="P103">
        <v>-120</v>
      </c>
      <c r="Q103" s="1">
        <f>MAX(_1076_2387[[#This Row],[Mes_TC1]:[Mes_TC14]])</f>
        <v>255.5</v>
      </c>
      <c r="R103" s="83">
        <f>MIN(_1076_2387[[#This Row],[Mes_TC1]:[Mes_TC14]])</f>
        <v>241.4</v>
      </c>
      <c r="S103">
        <f t="shared" si="1"/>
        <v>14.099999999999994</v>
      </c>
      <c r="T103">
        <f>COUNTIF(_1076_2387[[#This Row],[Mes_TC1]:[Mes_TC14]],"&gt;=385")</f>
        <v>0</v>
      </c>
      <c r="U103">
        <f>COUNTIF(_1076_2387[[#This Row],[Mes_TC1]:[Mes_TC14]],"&gt;=200")</f>
        <v>6</v>
      </c>
      <c r="V103">
        <f>COUNTIF(_1076_2387[[#This Row],[Mes_TC1]:[Mes_TC14]],"&gt;=99")</f>
        <v>6</v>
      </c>
      <c r="AJ103">
        <v>84</v>
      </c>
    </row>
    <row r="104" spans="1:36" x14ac:dyDescent="0.25">
      <c r="A104" s="3">
        <v>0.53164351851851854</v>
      </c>
      <c r="B104">
        <v>263.5</v>
      </c>
      <c r="C104">
        <v>2</v>
      </c>
      <c r="D104">
        <v>261.3</v>
      </c>
      <c r="E104">
        <v>-115</v>
      </c>
      <c r="F104">
        <v>2</v>
      </c>
      <c r="G104">
        <v>263.39999999999998</v>
      </c>
      <c r="H104">
        <v>253.7</v>
      </c>
      <c r="I104">
        <v>249</v>
      </c>
      <c r="J104">
        <v>257.89999999999998</v>
      </c>
      <c r="K104">
        <v>251.5</v>
      </c>
      <c r="L104">
        <v>243.7</v>
      </c>
      <c r="M104">
        <v>247.1</v>
      </c>
      <c r="N104">
        <v>-123</v>
      </c>
      <c r="O104">
        <v>-111</v>
      </c>
      <c r="P104">
        <v>-120</v>
      </c>
      <c r="Q104" s="1">
        <f>MAX(_1076_2387[[#This Row],[Mes_TC1]:[Mes_TC14]])</f>
        <v>257.89999999999998</v>
      </c>
      <c r="R104" s="83">
        <f>MIN(_1076_2387[[#This Row],[Mes_TC1]:[Mes_TC14]])</f>
        <v>243.7</v>
      </c>
      <c r="S104">
        <f t="shared" si="1"/>
        <v>14.199999999999989</v>
      </c>
      <c r="T104">
        <f>COUNTIF(_1076_2387[[#This Row],[Mes_TC1]:[Mes_TC14]],"&gt;=385")</f>
        <v>0</v>
      </c>
      <c r="U104">
        <f>COUNTIF(_1076_2387[[#This Row],[Mes_TC1]:[Mes_TC14]],"&gt;=200")</f>
        <v>6</v>
      </c>
      <c r="V104">
        <f>COUNTIF(_1076_2387[[#This Row],[Mes_TC1]:[Mes_TC14]],"&gt;=99")</f>
        <v>6</v>
      </c>
      <c r="AJ104">
        <v>85</v>
      </c>
    </row>
    <row r="105" spans="1:36" x14ac:dyDescent="0.25">
      <c r="A105" s="3">
        <v>0.53199074074074071</v>
      </c>
      <c r="B105">
        <v>265.8</v>
      </c>
      <c r="C105">
        <v>2</v>
      </c>
      <c r="D105">
        <v>263.60000000000002</v>
      </c>
      <c r="E105">
        <v>-115</v>
      </c>
      <c r="F105">
        <v>2</v>
      </c>
      <c r="G105">
        <v>265.7</v>
      </c>
      <c r="H105">
        <v>256</v>
      </c>
      <c r="I105">
        <v>251.2</v>
      </c>
      <c r="J105">
        <v>260.2</v>
      </c>
      <c r="K105">
        <v>253.9</v>
      </c>
      <c r="L105">
        <v>245.9</v>
      </c>
      <c r="M105">
        <v>249.9</v>
      </c>
      <c r="N105">
        <v>-124</v>
      </c>
      <c r="O105">
        <v>-111</v>
      </c>
      <c r="P105">
        <v>-121</v>
      </c>
      <c r="Q105" s="1">
        <f>MAX(_1076_2387[[#This Row],[Mes_TC1]:[Mes_TC14]])</f>
        <v>260.2</v>
      </c>
      <c r="R105" s="83">
        <f>MIN(_1076_2387[[#This Row],[Mes_TC1]:[Mes_TC14]])</f>
        <v>245.9</v>
      </c>
      <c r="S105">
        <f t="shared" si="1"/>
        <v>14.299999999999983</v>
      </c>
      <c r="T105">
        <f>COUNTIF(_1076_2387[[#This Row],[Mes_TC1]:[Mes_TC14]],"&gt;=385")</f>
        <v>0</v>
      </c>
      <c r="U105">
        <f>COUNTIF(_1076_2387[[#This Row],[Mes_TC1]:[Mes_TC14]],"&gt;=200")</f>
        <v>6</v>
      </c>
      <c r="V105">
        <f>COUNTIF(_1076_2387[[#This Row],[Mes_TC1]:[Mes_TC14]],"&gt;=99")</f>
        <v>6</v>
      </c>
      <c r="AJ105">
        <v>86</v>
      </c>
    </row>
    <row r="106" spans="1:36" x14ac:dyDescent="0.25">
      <c r="A106" s="3">
        <v>0.53233796296296299</v>
      </c>
      <c r="B106">
        <v>268.2</v>
      </c>
      <c r="C106">
        <v>2</v>
      </c>
      <c r="D106">
        <v>265.89999999999998</v>
      </c>
      <c r="E106">
        <v>-115</v>
      </c>
      <c r="F106">
        <v>2</v>
      </c>
      <c r="G106">
        <v>268</v>
      </c>
      <c r="H106">
        <v>258.3</v>
      </c>
      <c r="I106">
        <v>253.5</v>
      </c>
      <c r="J106">
        <v>262.39999999999998</v>
      </c>
      <c r="K106">
        <v>256.2</v>
      </c>
      <c r="L106">
        <v>248.3</v>
      </c>
      <c r="M106">
        <v>252.3</v>
      </c>
      <c r="N106">
        <v>-123</v>
      </c>
      <c r="O106">
        <v>-111</v>
      </c>
      <c r="P106">
        <v>-120</v>
      </c>
      <c r="Q106" s="1">
        <f>MAX(_1076_2387[[#This Row],[Mes_TC1]:[Mes_TC14]])</f>
        <v>262.39999999999998</v>
      </c>
      <c r="R106" s="83">
        <f>MIN(_1076_2387[[#This Row],[Mes_TC1]:[Mes_TC14]])</f>
        <v>248.3</v>
      </c>
      <c r="S106">
        <f t="shared" si="1"/>
        <v>14.099999999999966</v>
      </c>
      <c r="T106">
        <f>COUNTIF(_1076_2387[[#This Row],[Mes_TC1]:[Mes_TC14]],"&gt;=385")</f>
        <v>0</v>
      </c>
      <c r="U106">
        <f>COUNTIF(_1076_2387[[#This Row],[Mes_TC1]:[Mes_TC14]],"&gt;=200")</f>
        <v>6</v>
      </c>
      <c r="V106">
        <f>COUNTIF(_1076_2387[[#This Row],[Mes_TC1]:[Mes_TC14]],"&gt;=99")</f>
        <v>6</v>
      </c>
      <c r="AJ106">
        <v>87</v>
      </c>
    </row>
    <row r="107" spans="1:36" x14ac:dyDescent="0.25">
      <c r="A107" s="3">
        <v>0.53268518518518515</v>
      </c>
      <c r="B107">
        <v>270.39999999999998</v>
      </c>
      <c r="C107">
        <v>2</v>
      </c>
      <c r="D107">
        <v>268.2</v>
      </c>
      <c r="E107">
        <v>-115</v>
      </c>
      <c r="F107">
        <v>2</v>
      </c>
      <c r="G107">
        <v>270.3</v>
      </c>
      <c r="H107">
        <v>260.5</v>
      </c>
      <c r="I107">
        <v>255.9</v>
      </c>
      <c r="J107">
        <v>264.60000000000002</v>
      </c>
      <c r="K107">
        <v>258.39999999999998</v>
      </c>
      <c r="L107">
        <v>250.5</v>
      </c>
      <c r="M107">
        <v>254.1</v>
      </c>
      <c r="N107">
        <v>-124</v>
      </c>
      <c r="O107">
        <v>-111</v>
      </c>
      <c r="P107">
        <v>-120</v>
      </c>
      <c r="Q107" s="1">
        <f>MAX(_1076_2387[[#This Row],[Mes_TC1]:[Mes_TC14]])</f>
        <v>264.60000000000002</v>
      </c>
      <c r="R107" s="83">
        <f>MIN(_1076_2387[[#This Row],[Mes_TC1]:[Mes_TC14]])</f>
        <v>250.5</v>
      </c>
      <c r="S107">
        <f t="shared" si="1"/>
        <v>14.100000000000023</v>
      </c>
      <c r="T107">
        <f>COUNTIF(_1076_2387[[#This Row],[Mes_TC1]:[Mes_TC14]],"&gt;=385")</f>
        <v>0</v>
      </c>
      <c r="U107">
        <f>COUNTIF(_1076_2387[[#This Row],[Mes_TC1]:[Mes_TC14]],"&gt;=200")</f>
        <v>6</v>
      </c>
      <c r="V107">
        <f>COUNTIF(_1076_2387[[#This Row],[Mes_TC1]:[Mes_TC14]],"&gt;=99")</f>
        <v>6</v>
      </c>
      <c r="AJ107">
        <v>88</v>
      </c>
    </row>
    <row r="108" spans="1:36" x14ac:dyDescent="0.25">
      <c r="A108" s="3">
        <v>0.53303240740740743</v>
      </c>
      <c r="B108">
        <v>272.89999999999998</v>
      </c>
      <c r="C108">
        <v>2</v>
      </c>
      <c r="D108">
        <v>270.5</v>
      </c>
      <c r="E108">
        <v>-115</v>
      </c>
      <c r="F108">
        <v>2</v>
      </c>
      <c r="G108">
        <v>272.7</v>
      </c>
      <c r="H108">
        <v>262.89999999999998</v>
      </c>
      <c r="I108">
        <v>258.3</v>
      </c>
      <c r="J108">
        <v>267</v>
      </c>
      <c r="K108">
        <v>260.7</v>
      </c>
      <c r="L108">
        <v>252.9</v>
      </c>
      <c r="M108">
        <v>256.2</v>
      </c>
      <c r="N108">
        <v>-124</v>
      </c>
      <c r="O108">
        <v>-111</v>
      </c>
      <c r="P108">
        <v>-120</v>
      </c>
      <c r="Q108" s="1">
        <f>MAX(_1076_2387[[#This Row],[Mes_TC1]:[Mes_TC14]])</f>
        <v>267</v>
      </c>
      <c r="R108" s="83">
        <f>MIN(_1076_2387[[#This Row],[Mes_TC1]:[Mes_TC14]])</f>
        <v>252.9</v>
      </c>
      <c r="S108">
        <f t="shared" si="1"/>
        <v>14.099999999999994</v>
      </c>
      <c r="T108">
        <f>COUNTIF(_1076_2387[[#This Row],[Mes_TC1]:[Mes_TC14]],"&gt;=385")</f>
        <v>0</v>
      </c>
      <c r="U108">
        <f>COUNTIF(_1076_2387[[#This Row],[Mes_TC1]:[Mes_TC14]],"&gt;=200")</f>
        <v>6</v>
      </c>
      <c r="V108">
        <f>COUNTIF(_1076_2387[[#This Row],[Mes_TC1]:[Mes_TC14]],"&gt;=99")</f>
        <v>6</v>
      </c>
      <c r="AJ108">
        <v>89</v>
      </c>
    </row>
    <row r="109" spans="1:36" x14ac:dyDescent="0.25">
      <c r="A109" s="3">
        <v>0.53337962962962959</v>
      </c>
      <c r="B109">
        <v>275</v>
      </c>
      <c r="C109">
        <v>2</v>
      </c>
      <c r="D109">
        <v>272.8</v>
      </c>
      <c r="E109">
        <v>-115</v>
      </c>
      <c r="F109">
        <v>2</v>
      </c>
      <c r="G109">
        <v>275</v>
      </c>
      <c r="H109">
        <v>265.10000000000002</v>
      </c>
      <c r="I109">
        <v>260.60000000000002</v>
      </c>
      <c r="J109">
        <v>269.39999999999998</v>
      </c>
      <c r="K109">
        <v>263.10000000000002</v>
      </c>
      <c r="L109">
        <v>255.1</v>
      </c>
      <c r="M109">
        <v>259.5</v>
      </c>
      <c r="N109">
        <v>-123</v>
      </c>
      <c r="O109">
        <v>-111</v>
      </c>
      <c r="P109">
        <v>-120</v>
      </c>
      <c r="Q109" s="1">
        <f>MAX(_1076_2387[[#This Row],[Mes_TC1]:[Mes_TC14]])</f>
        <v>269.39999999999998</v>
      </c>
      <c r="R109" s="83">
        <f>MIN(_1076_2387[[#This Row],[Mes_TC1]:[Mes_TC14]])</f>
        <v>255.1</v>
      </c>
      <c r="S109">
        <f t="shared" si="1"/>
        <v>14.299999999999983</v>
      </c>
      <c r="T109">
        <f>COUNTIF(_1076_2387[[#This Row],[Mes_TC1]:[Mes_TC14]],"&gt;=385")</f>
        <v>0</v>
      </c>
      <c r="U109">
        <f>COUNTIF(_1076_2387[[#This Row],[Mes_TC1]:[Mes_TC14]],"&gt;=200")</f>
        <v>6</v>
      </c>
      <c r="V109">
        <f>COUNTIF(_1076_2387[[#This Row],[Mes_TC1]:[Mes_TC14]],"&gt;=99")</f>
        <v>6</v>
      </c>
      <c r="AJ109">
        <v>90</v>
      </c>
    </row>
    <row r="110" spans="1:36" x14ac:dyDescent="0.25">
      <c r="A110" s="3">
        <v>0.53372685185185187</v>
      </c>
      <c r="B110">
        <v>277.2</v>
      </c>
      <c r="C110">
        <v>2</v>
      </c>
      <c r="D110">
        <v>275.10000000000002</v>
      </c>
      <c r="E110">
        <v>-115</v>
      </c>
      <c r="F110">
        <v>2</v>
      </c>
      <c r="G110">
        <v>277.2</v>
      </c>
      <c r="H110">
        <v>267.5</v>
      </c>
      <c r="I110">
        <v>262.89999999999998</v>
      </c>
      <c r="J110">
        <v>271.7</v>
      </c>
      <c r="K110">
        <v>265.39999999999998</v>
      </c>
      <c r="L110">
        <v>257.5</v>
      </c>
      <c r="M110">
        <v>261.8</v>
      </c>
      <c r="N110">
        <v>-123</v>
      </c>
      <c r="O110">
        <v>-111</v>
      </c>
      <c r="P110">
        <v>-120</v>
      </c>
      <c r="Q110" s="1">
        <f>MAX(_1076_2387[[#This Row],[Mes_TC1]:[Mes_TC14]])</f>
        <v>271.7</v>
      </c>
      <c r="R110" s="83">
        <f>MIN(_1076_2387[[#This Row],[Mes_TC1]:[Mes_TC14]])</f>
        <v>257.5</v>
      </c>
      <c r="S110">
        <f t="shared" si="1"/>
        <v>14.199999999999989</v>
      </c>
      <c r="T110">
        <f>COUNTIF(_1076_2387[[#This Row],[Mes_TC1]:[Mes_TC14]],"&gt;=385")</f>
        <v>0</v>
      </c>
      <c r="U110">
        <f>COUNTIF(_1076_2387[[#This Row],[Mes_TC1]:[Mes_TC14]],"&gt;=200")</f>
        <v>6</v>
      </c>
      <c r="V110">
        <f>COUNTIF(_1076_2387[[#This Row],[Mes_TC1]:[Mes_TC14]],"&gt;=99")</f>
        <v>6</v>
      </c>
      <c r="AJ110">
        <v>91</v>
      </c>
    </row>
    <row r="111" spans="1:36" x14ac:dyDescent="0.25">
      <c r="A111" s="3">
        <v>0.53407407407407403</v>
      </c>
      <c r="B111">
        <v>279.60000000000002</v>
      </c>
      <c r="C111">
        <v>2</v>
      </c>
      <c r="D111">
        <v>277.39999999999998</v>
      </c>
      <c r="E111">
        <v>-115</v>
      </c>
      <c r="F111">
        <v>2</v>
      </c>
      <c r="G111">
        <v>279.5</v>
      </c>
      <c r="H111">
        <v>269.8</v>
      </c>
      <c r="I111">
        <v>265.3</v>
      </c>
      <c r="J111">
        <v>274</v>
      </c>
      <c r="K111">
        <v>267.7</v>
      </c>
      <c r="L111">
        <v>259.7</v>
      </c>
      <c r="M111">
        <v>263.2</v>
      </c>
      <c r="N111">
        <v>-123</v>
      </c>
      <c r="O111">
        <v>-111</v>
      </c>
      <c r="P111">
        <v>-120</v>
      </c>
      <c r="Q111" s="1">
        <f>MAX(_1076_2387[[#This Row],[Mes_TC1]:[Mes_TC14]])</f>
        <v>274</v>
      </c>
      <c r="R111" s="83">
        <f>MIN(_1076_2387[[#This Row],[Mes_TC1]:[Mes_TC14]])</f>
        <v>259.7</v>
      </c>
      <c r="S111">
        <f t="shared" si="1"/>
        <v>14.300000000000011</v>
      </c>
      <c r="T111">
        <f>COUNTIF(_1076_2387[[#This Row],[Mes_TC1]:[Mes_TC14]],"&gt;=385")</f>
        <v>0</v>
      </c>
      <c r="U111">
        <f>COUNTIF(_1076_2387[[#This Row],[Mes_TC1]:[Mes_TC14]],"&gt;=200")</f>
        <v>6</v>
      </c>
      <c r="V111">
        <f>COUNTIF(_1076_2387[[#This Row],[Mes_TC1]:[Mes_TC14]],"&gt;=99")</f>
        <v>6</v>
      </c>
      <c r="AJ111">
        <v>92</v>
      </c>
    </row>
    <row r="112" spans="1:36" x14ac:dyDescent="0.25">
      <c r="A112" s="3">
        <v>0.53442129629629631</v>
      </c>
      <c r="B112">
        <v>281.60000000000002</v>
      </c>
      <c r="C112">
        <v>2</v>
      </c>
      <c r="D112">
        <v>279.7</v>
      </c>
      <c r="E112">
        <v>-115</v>
      </c>
      <c r="F112">
        <v>2</v>
      </c>
      <c r="G112">
        <v>281.8</v>
      </c>
      <c r="H112">
        <v>272.10000000000002</v>
      </c>
      <c r="I112">
        <v>267.60000000000002</v>
      </c>
      <c r="J112">
        <v>276.39999999999998</v>
      </c>
      <c r="K112">
        <v>270</v>
      </c>
      <c r="L112">
        <v>262</v>
      </c>
      <c r="M112">
        <v>265.39999999999998</v>
      </c>
      <c r="N112">
        <v>-123</v>
      </c>
      <c r="O112">
        <v>-113</v>
      </c>
      <c r="P112">
        <v>-120</v>
      </c>
      <c r="Q112" s="1">
        <f>MAX(_1076_2387[[#This Row],[Mes_TC1]:[Mes_TC14]])</f>
        <v>276.39999999999998</v>
      </c>
      <c r="R112" s="83">
        <f>MIN(_1076_2387[[#This Row],[Mes_TC1]:[Mes_TC14]])</f>
        <v>262</v>
      </c>
      <c r="S112">
        <f t="shared" si="1"/>
        <v>14.399999999999977</v>
      </c>
      <c r="T112">
        <f>COUNTIF(_1076_2387[[#This Row],[Mes_TC1]:[Mes_TC14]],"&gt;=385")</f>
        <v>0</v>
      </c>
      <c r="U112">
        <f>COUNTIF(_1076_2387[[#This Row],[Mes_TC1]:[Mes_TC14]],"&gt;=200")</f>
        <v>6</v>
      </c>
      <c r="V112">
        <f>COUNTIF(_1076_2387[[#This Row],[Mes_TC1]:[Mes_TC14]],"&gt;=99")</f>
        <v>6</v>
      </c>
      <c r="AJ112">
        <v>93</v>
      </c>
    </row>
    <row r="113" spans="1:36" x14ac:dyDescent="0.25">
      <c r="A113" s="3">
        <v>0.53476851851851848</v>
      </c>
      <c r="B113">
        <v>284.10000000000002</v>
      </c>
      <c r="C113">
        <v>2</v>
      </c>
      <c r="D113">
        <v>282</v>
      </c>
      <c r="E113">
        <v>-115</v>
      </c>
      <c r="F113">
        <v>2</v>
      </c>
      <c r="G113">
        <v>284</v>
      </c>
      <c r="H113">
        <v>274.39999999999998</v>
      </c>
      <c r="I113">
        <v>269.8</v>
      </c>
      <c r="J113">
        <v>278.7</v>
      </c>
      <c r="K113">
        <v>272.3</v>
      </c>
      <c r="L113">
        <v>264.39999999999998</v>
      </c>
      <c r="M113">
        <v>268.8</v>
      </c>
      <c r="N113">
        <v>-123</v>
      </c>
      <c r="O113">
        <v>-113</v>
      </c>
      <c r="P113">
        <v>-120</v>
      </c>
      <c r="Q113" s="1">
        <f>MAX(_1076_2387[[#This Row],[Mes_TC1]:[Mes_TC14]])</f>
        <v>278.7</v>
      </c>
      <c r="R113" s="83">
        <f>MIN(_1076_2387[[#This Row],[Mes_TC1]:[Mes_TC14]])</f>
        <v>264.39999999999998</v>
      </c>
      <c r="S113">
        <f t="shared" si="1"/>
        <v>14.300000000000011</v>
      </c>
      <c r="T113">
        <f>COUNTIF(_1076_2387[[#This Row],[Mes_TC1]:[Mes_TC14]],"&gt;=385")</f>
        <v>0</v>
      </c>
      <c r="U113">
        <f>COUNTIF(_1076_2387[[#This Row],[Mes_TC1]:[Mes_TC14]],"&gt;=200")</f>
        <v>6</v>
      </c>
      <c r="V113">
        <f>COUNTIF(_1076_2387[[#This Row],[Mes_TC1]:[Mes_TC14]],"&gt;=99")</f>
        <v>6</v>
      </c>
      <c r="AJ113">
        <v>94</v>
      </c>
    </row>
    <row r="114" spans="1:36" x14ac:dyDescent="0.25">
      <c r="A114" s="3">
        <v>0.53511574074074075</v>
      </c>
      <c r="B114">
        <v>286.3</v>
      </c>
      <c r="C114">
        <v>2</v>
      </c>
      <c r="D114">
        <v>284.3</v>
      </c>
      <c r="E114">
        <v>-115</v>
      </c>
      <c r="F114">
        <v>2</v>
      </c>
      <c r="G114">
        <v>286.3</v>
      </c>
      <c r="H114">
        <v>276.7</v>
      </c>
      <c r="I114">
        <v>272.10000000000002</v>
      </c>
      <c r="J114">
        <v>281</v>
      </c>
      <c r="K114">
        <v>274.7</v>
      </c>
      <c r="L114">
        <v>266.60000000000002</v>
      </c>
      <c r="M114">
        <v>271</v>
      </c>
      <c r="N114">
        <v>-123</v>
      </c>
      <c r="O114">
        <v>-114</v>
      </c>
      <c r="P114">
        <v>-120</v>
      </c>
      <c r="Q114" s="1">
        <f>MAX(_1076_2387[[#This Row],[Mes_TC1]:[Mes_TC14]])</f>
        <v>281</v>
      </c>
      <c r="R114" s="83">
        <f>MIN(_1076_2387[[#This Row],[Mes_TC1]:[Mes_TC14]])</f>
        <v>266.60000000000002</v>
      </c>
      <c r="S114">
        <f t="shared" si="1"/>
        <v>14.399999999999977</v>
      </c>
      <c r="T114">
        <f>COUNTIF(_1076_2387[[#This Row],[Mes_TC1]:[Mes_TC14]],"&gt;=385")</f>
        <v>0</v>
      </c>
      <c r="U114">
        <f>COUNTIF(_1076_2387[[#This Row],[Mes_TC1]:[Mes_TC14]],"&gt;=200")</f>
        <v>6</v>
      </c>
      <c r="V114">
        <f>COUNTIF(_1076_2387[[#This Row],[Mes_TC1]:[Mes_TC14]],"&gt;=99")</f>
        <v>6</v>
      </c>
      <c r="AJ114">
        <v>95</v>
      </c>
    </row>
    <row r="115" spans="1:36" x14ac:dyDescent="0.25">
      <c r="A115" s="3">
        <v>0.53546296296296292</v>
      </c>
      <c r="B115">
        <v>288.5</v>
      </c>
      <c r="C115">
        <v>2</v>
      </c>
      <c r="D115">
        <v>286.60000000000002</v>
      </c>
      <c r="E115">
        <v>-115</v>
      </c>
      <c r="F115">
        <v>2</v>
      </c>
      <c r="G115">
        <v>288.39999999999998</v>
      </c>
      <c r="H115">
        <v>279</v>
      </c>
      <c r="I115">
        <v>274.39999999999998</v>
      </c>
      <c r="J115">
        <v>283.3</v>
      </c>
      <c r="K115">
        <v>277</v>
      </c>
      <c r="L115">
        <v>268.89999999999998</v>
      </c>
      <c r="M115">
        <v>272.3</v>
      </c>
      <c r="N115">
        <v>-123</v>
      </c>
      <c r="O115">
        <v>-113</v>
      </c>
      <c r="P115">
        <v>-120</v>
      </c>
      <c r="Q115" s="1">
        <f>MAX(_1076_2387[[#This Row],[Mes_TC1]:[Mes_TC14]])</f>
        <v>283.3</v>
      </c>
      <c r="R115" s="83">
        <f>MIN(_1076_2387[[#This Row],[Mes_TC1]:[Mes_TC14]])</f>
        <v>268.89999999999998</v>
      </c>
      <c r="S115">
        <f t="shared" si="1"/>
        <v>14.400000000000034</v>
      </c>
      <c r="T115">
        <f>COUNTIF(_1076_2387[[#This Row],[Mes_TC1]:[Mes_TC14]],"&gt;=385")</f>
        <v>0</v>
      </c>
      <c r="U115">
        <f>COUNTIF(_1076_2387[[#This Row],[Mes_TC1]:[Mes_TC14]],"&gt;=200")</f>
        <v>6</v>
      </c>
      <c r="V115">
        <f>COUNTIF(_1076_2387[[#This Row],[Mes_TC1]:[Mes_TC14]],"&gt;=99")</f>
        <v>6</v>
      </c>
      <c r="AJ115">
        <v>96</v>
      </c>
    </row>
    <row r="116" spans="1:36" x14ac:dyDescent="0.25">
      <c r="A116" s="3">
        <v>0.53581018518518519</v>
      </c>
      <c r="B116">
        <v>290.89999999999998</v>
      </c>
      <c r="C116">
        <v>2</v>
      </c>
      <c r="D116">
        <v>288.89999999999998</v>
      </c>
      <c r="E116">
        <v>-115</v>
      </c>
      <c r="F116">
        <v>2</v>
      </c>
      <c r="G116">
        <v>290.60000000000002</v>
      </c>
      <c r="H116">
        <v>281.2</v>
      </c>
      <c r="I116">
        <v>276.8</v>
      </c>
      <c r="J116">
        <v>285.7</v>
      </c>
      <c r="K116">
        <v>279.3</v>
      </c>
      <c r="L116">
        <v>271.2</v>
      </c>
      <c r="M116">
        <v>275.5</v>
      </c>
      <c r="N116">
        <v>-123</v>
      </c>
      <c r="O116">
        <v>-114</v>
      </c>
      <c r="P116">
        <v>-120</v>
      </c>
      <c r="Q116" s="1">
        <f>MAX(_1076_2387[[#This Row],[Mes_TC1]:[Mes_TC14]])</f>
        <v>285.7</v>
      </c>
      <c r="R116" s="83">
        <f>MIN(_1076_2387[[#This Row],[Mes_TC1]:[Mes_TC14]])</f>
        <v>271.2</v>
      </c>
      <c r="S116">
        <f t="shared" si="1"/>
        <v>14.5</v>
      </c>
      <c r="T116">
        <f>COUNTIF(_1076_2387[[#This Row],[Mes_TC1]:[Mes_TC14]],"&gt;=385")</f>
        <v>0</v>
      </c>
      <c r="U116">
        <f>COUNTIF(_1076_2387[[#This Row],[Mes_TC1]:[Mes_TC14]],"&gt;=200")</f>
        <v>6</v>
      </c>
      <c r="V116">
        <f>COUNTIF(_1076_2387[[#This Row],[Mes_TC1]:[Mes_TC14]],"&gt;=99")</f>
        <v>6</v>
      </c>
      <c r="AJ116">
        <v>97</v>
      </c>
    </row>
    <row r="117" spans="1:36" x14ac:dyDescent="0.25">
      <c r="A117" s="3">
        <v>0.53615740740740736</v>
      </c>
      <c r="B117">
        <v>293</v>
      </c>
      <c r="C117">
        <v>2</v>
      </c>
      <c r="D117">
        <v>291.2</v>
      </c>
      <c r="E117">
        <v>-115</v>
      </c>
      <c r="F117">
        <v>2</v>
      </c>
      <c r="G117">
        <v>293</v>
      </c>
      <c r="H117">
        <v>283.60000000000002</v>
      </c>
      <c r="I117">
        <v>279.10000000000002</v>
      </c>
      <c r="J117">
        <v>288.10000000000002</v>
      </c>
      <c r="K117">
        <v>281.7</v>
      </c>
      <c r="L117">
        <v>273.39999999999998</v>
      </c>
      <c r="M117">
        <v>277.8</v>
      </c>
      <c r="N117">
        <v>-123</v>
      </c>
      <c r="O117">
        <v>-113</v>
      </c>
      <c r="P117">
        <v>-120</v>
      </c>
      <c r="Q117" s="1">
        <f>MAX(_1076_2387[[#This Row],[Mes_TC1]:[Mes_TC14]])</f>
        <v>288.10000000000002</v>
      </c>
      <c r="R117" s="83">
        <f>MIN(_1076_2387[[#This Row],[Mes_TC1]:[Mes_TC14]])</f>
        <v>273.39999999999998</v>
      </c>
      <c r="S117">
        <f t="shared" si="1"/>
        <v>14.700000000000045</v>
      </c>
      <c r="T117">
        <f>COUNTIF(_1076_2387[[#This Row],[Mes_TC1]:[Mes_TC14]],"&gt;=385")</f>
        <v>0</v>
      </c>
      <c r="U117">
        <f>COUNTIF(_1076_2387[[#This Row],[Mes_TC1]:[Mes_TC14]],"&gt;=200")</f>
        <v>6</v>
      </c>
      <c r="V117">
        <f>COUNTIF(_1076_2387[[#This Row],[Mes_TC1]:[Mes_TC14]],"&gt;=99")</f>
        <v>6</v>
      </c>
      <c r="AJ117">
        <v>98</v>
      </c>
    </row>
    <row r="118" spans="1:36" x14ac:dyDescent="0.25">
      <c r="A118" s="3">
        <v>0.53650462962962964</v>
      </c>
      <c r="B118">
        <v>295.2</v>
      </c>
      <c r="C118">
        <v>2</v>
      </c>
      <c r="D118">
        <v>293.5</v>
      </c>
      <c r="E118">
        <v>-115</v>
      </c>
      <c r="F118">
        <v>2</v>
      </c>
      <c r="G118">
        <v>295.39999999999998</v>
      </c>
      <c r="H118">
        <v>285.89999999999998</v>
      </c>
      <c r="I118">
        <v>281.39999999999998</v>
      </c>
      <c r="J118">
        <v>290.5</v>
      </c>
      <c r="K118">
        <v>284</v>
      </c>
      <c r="L118">
        <v>275.7</v>
      </c>
      <c r="M118">
        <v>279.10000000000002</v>
      </c>
      <c r="N118">
        <v>-123</v>
      </c>
      <c r="O118">
        <v>-113</v>
      </c>
      <c r="P118">
        <v>-120</v>
      </c>
      <c r="Q118" s="1">
        <f>MAX(_1076_2387[[#This Row],[Mes_TC1]:[Mes_TC14]])</f>
        <v>290.5</v>
      </c>
      <c r="R118" s="83">
        <f>MIN(_1076_2387[[#This Row],[Mes_TC1]:[Mes_TC14]])</f>
        <v>275.7</v>
      </c>
      <c r="S118">
        <f t="shared" si="1"/>
        <v>14.800000000000011</v>
      </c>
      <c r="T118">
        <f>COUNTIF(_1076_2387[[#This Row],[Mes_TC1]:[Mes_TC14]],"&gt;=385")</f>
        <v>0</v>
      </c>
      <c r="U118">
        <f>COUNTIF(_1076_2387[[#This Row],[Mes_TC1]:[Mes_TC14]],"&gt;=200")</f>
        <v>6</v>
      </c>
      <c r="V118">
        <f>COUNTIF(_1076_2387[[#This Row],[Mes_TC1]:[Mes_TC14]],"&gt;=99")</f>
        <v>6</v>
      </c>
      <c r="AJ118">
        <v>99</v>
      </c>
    </row>
    <row r="119" spans="1:36" x14ac:dyDescent="0.25">
      <c r="A119" s="3">
        <v>0.5368518518518518</v>
      </c>
      <c r="B119">
        <v>297.60000000000002</v>
      </c>
      <c r="C119">
        <v>2</v>
      </c>
      <c r="D119">
        <v>295.8</v>
      </c>
      <c r="E119">
        <v>-115</v>
      </c>
      <c r="F119">
        <v>2</v>
      </c>
      <c r="G119">
        <v>297.5</v>
      </c>
      <c r="H119">
        <v>288.2</v>
      </c>
      <c r="I119">
        <v>283.7</v>
      </c>
      <c r="J119">
        <v>292.7</v>
      </c>
      <c r="K119">
        <v>286.3</v>
      </c>
      <c r="L119">
        <v>278</v>
      </c>
      <c r="M119">
        <v>281.39999999999998</v>
      </c>
      <c r="N119">
        <v>-123</v>
      </c>
      <c r="O119">
        <v>-114</v>
      </c>
      <c r="P119">
        <v>-120</v>
      </c>
      <c r="Q119" s="1">
        <f>MAX(_1076_2387[[#This Row],[Mes_TC1]:[Mes_TC14]])</f>
        <v>292.7</v>
      </c>
      <c r="R119" s="83">
        <f>MIN(_1076_2387[[#This Row],[Mes_TC1]:[Mes_TC14]])</f>
        <v>278</v>
      </c>
      <c r="S119">
        <f t="shared" si="1"/>
        <v>14.699999999999989</v>
      </c>
      <c r="T119">
        <f>COUNTIF(_1076_2387[[#This Row],[Mes_TC1]:[Mes_TC14]],"&gt;=385")</f>
        <v>0</v>
      </c>
      <c r="U119">
        <f>COUNTIF(_1076_2387[[#This Row],[Mes_TC1]:[Mes_TC14]],"&gt;=200")</f>
        <v>6</v>
      </c>
      <c r="V119">
        <f>COUNTIF(_1076_2387[[#This Row],[Mes_TC1]:[Mes_TC14]],"&gt;=99")</f>
        <v>6</v>
      </c>
      <c r="AJ119">
        <v>100</v>
      </c>
    </row>
    <row r="120" spans="1:36" x14ac:dyDescent="0.25">
      <c r="A120" s="3">
        <v>0.53719907407407408</v>
      </c>
      <c r="B120">
        <v>299.89999999999998</v>
      </c>
      <c r="C120">
        <v>2</v>
      </c>
      <c r="D120">
        <v>298.10000000000002</v>
      </c>
      <c r="E120">
        <v>-115</v>
      </c>
      <c r="F120">
        <v>2</v>
      </c>
      <c r="G120">
        <v>299.7</v>
      </c>
      <c r="H120">
        <v>290.5</v>
      </c>
      <c r="I120">
        <v>286</v>
      </c>
      <c r="J120">
        <v>295</v>
      </c>
      <c r="K120">
        <v>288.60000000000002</v>
      </c>
      <c r="L120">
        <v>280.2</v>
      </c>
      <c r="M120">
        <v>284.7</v>
      </c>
      <c r="N120">
        <v>-123</v>
      </c>
      <c r="O120">
        <v>-114</v>
      </c>
      <c r="P120">
        <v>-120</v>
      </c>
      <c r="Q120" s="1">
        <f>MAX(_1076_2387[[#This Row],[Mes_TC1]:[Mes_TC14]])</f>
        <v>295</v>
      </c>
      <c r="R120" s="83">
        <f>MIN(_1076_2387[[#This Row],[Mes_TC1]:[Mes_TC14]])</f>
        <v>280.2</v>
      </c>
      <c r="S120">
        <f t="shared" si="1"/>
        <v>14.800000000000011</v>
      </c>
      <c r="T120">
        <f>COUNTIF(_1076_2387[[#This Row],[Mes_TC1]:[Mes_TC14]],"&gt;=385")</f>
        <v>0</v>
      </c>
      <c r="U120">
        <f>COUNTIF(_1076_2387[[#This Row],[Mes_TC1]:[Mes_TC14]],"&gt;=200")</f>
        <v>6</v>
      </c>
      <c r="V120">
        <f>COUNTIF(_1076_2387[[#This Row],[Mes_TC1]:[Mes_TC14]],"&gt;=99")</f>
        <v>6</v>
      </c>
      <c r="AJ120">
        <v>101</v>
      </c>
    </row>
    <row r="121" spans="1:36" x14ac:dyDescent="0.25">
      <c r="A121" s="3">
        <v>0.53754629629629624</v>
      </c>
      <c r="B121">
        <v>301.89999999999998</v>
      </c>
      <c r="C121">
        <v>2</v>
      </c>
      <c r="D121">
        <v>300.3</v>
      </c>
      <c r="E121">
        <v>-115</v>
      </c>
      <c r="F121">
        <v>2</v>
      </c>
      <c r="G121">
        <v>302</v>
      </c>
      <c r="H121">
        <v>292.8</v>
      </c>
      <c r="I121">
        <v>288.2</v>
      </c>
      <c r="J121">
        <v>297.5</v>
      </c>
      <c r="K121">
        <v>291</v>
      </c>
      <c r="L121">
        <v>282.5</v>
      </c>
      <c r="M121">
        <v>286.89999999999998</v>
      </c>
      <c r="N121">
        <v>-123</v>
      </c>
      <c r="O121">
        <v>-114</v>
      </c>
      <c r="P121">
        <v>-120</v>
      </c>
      <c r="Q121" s="1">
        <f>MAX(_1076_2387[[#This Row],[Mes_TC1]:[Mes_TC14]])</f>
        <v>297.5</v>
      </c>
      <c r="R121" s="83">
        <f>MIN(_1076_2387[[#This Row],[Mes_TC1]:[Mes_TC14]])</f>
        <v>282.5</v>
      </c>
      <c r="S121">
        <f t="shared" si="1"/>
        <v>15</v>
      </c>
      <c r="T121">
        <f>COUNTIF(_1076_2387[[#This Row],[Mes_TC1]:[Mes_TC14]],"&gt;=385")</f>
        <v>0</v>
      </c>
      <c r="U121">
        <f>COUNTIF(_1076_2387[[#This Row],[Mes_TC1]:[Mes_TC14]],"&gt;=200")</f>
        <v>6</v>
      </c>
      <c r="V121">
        <f>COUNTIF(_1076_2387[[#This Row],[Mes_TC1]:[Mes_TC14]],"&gt;=99")</f>
        <v>6</v>
      </c>
      <c r="AJ121">
        <v>102</v>
      </c>
    </row>
    <row r="122" spans="1:36" x14ac:dyDescent="0.25">
      <c r="A122" s="3">
        <v>0.53789351851851852</v>
      </c>
      <c r="B122">
        <v>303.3</v>
      </c>
      <c r="C122">
        <v>2</v>
      </c>
      <c r="D122">
        <v>302.2</v>
      </c>
      <c r="E122">
        <v>-115</v>
      </c>
      <c r="F122">
        <v>2</v>
      </c>
      <c r="G122">
        <v>304.2</v>
      </c>
      <c r="H122">
        <v>295.2</v>
      </c>
      <c r="I122">
        <v>290.60000000000002</v>
      </c>
      <c r="J122">
        <v>299.7</v>
      </c>
      <c r="K122">
        <v>293.3</v>
      </c>
      <c r="L122">
        <v>284.8</v>
      </c>
      <c r="M122">
        <v>288.3</v>
      </c>
      <c r="N122">
        <v>-123</v>
      </c>
      <c r="O122">
        <v>-114</v>
      </c>
      <c r="P122">
        <v>-120</v>
      </c>
      <c r="Q122" s="1">
        <f>MAX(_1076_2387[[#This Row],[Mes_TC1]:[Mes_TC14]])</f>
        <v>299.7</v>
      </c>
      <c r="R122" s="83">
        <f>MIN(_1076_2387[[#This Row],[Mes_TC1]:[Mes_TC14]])</f>
        <v>284.8</v>
      </c>
      <c r="S122">
        <f t="shared" si="1"/>
        <v>14.899999999999977</v>
      </c>
      <c r="T122">
        <f>COUNTIF(_1076_2387[[#This Row],[Mes_TC1]:[Mes_TC14]],"&gt;=385")</f>
        <v>0</v>
      </c>
      <c r="U122">
        <f>COUNTIF(_1076_2387[[#This Row],[Mes_TC1]:[Mes_TC14]],"&gt;=200")</f>
        <v>6</v>
      </c>
      <c r="V122">
        <f>COUNTIF(_1076_2387[[#This Row],[Mes_TC1]:[Mes_TC14]],"&gt;=99")</f>
        <v>6</v>
      </c>
      <c r="AJ122">
        <v>103</v>
      </c>
    </row>
    <row r="123" spans="1:36" x14ac:dyDescent="0.25">
      <c r="A123" s="3">
        <v>0.53824074074074069</v>
      </c>
      <c r="B123">
        <v>304.89999999999998</v>
      </c>
      <c r="C123">
        <v>2</v>
      </c>
      <c r="D123">
        <v>304.10000000000002</v>
      </c>
      <c r="E123">
        <v>-115</v>
      </c>
      <c r="F123">
        <v>2</v>
      </c>
      <c r="G123">
        <v>306.39999999999998</v>
      </c>
      <c r="H123">
        <v>297.3</v>
      </c>
      <c r="I123">
        <v>292.89999999999998</v>
      </c>
      <c r="J123">
        <v>301.8</v>
      </c>
      <c r="K123">
        <v>295.5</v>
      </c>
      <c r="L123">
        <v>287</v>
      </c>
      <c r="M123">
        <v>290.39999999999998</v>
      </c>
      <c r="N123">
        <v>-123</v>
      </c>
      <c r="O123">
        <v>-113</v>
      </c>
      <c r="P123">
        <v>-120</v>
      </c>
      <c r="Q123" s="1">
        <f>MAX(_1076_2387[[#This Row],[Mes_TC1]:[Mes_TC14]])</f>
        <v>301.8</v>
      </c>
      <c r="R123" s="83">
        <f>MIN(_1076_2387[[#This Row],[Mes_TC1]:[Mes_TC14]])</f>
        <v>287</v>
      </c>
      <c r="S123">
        <f t="shared" si="1"/>
        <v>14.800000000000011</v>
      </c>
      <c r="T123">
        <f>COUNTIF(_1076_2387[[#This Row],[Mes_TC1]:[Mes_TC14]],"&gt;=385")</f>
        <v>0</v>
      </c>
      <c r="U123">
        <f>COUNTIF(_1076_2387[[#This Row],[Mes_TC1]:[Mes_TC14]],"&gt;=200")</f>
        <v>6</v>
      </c>
      <c r="V123">
        <f>COUNTIF(_1076_2387[[#This Row],[Mes_TC1]:[Mes_TC14]],"&gt;=99")</f>
        <v>6</v>
      </c>
      <c r="AJ123">
        <v>104</v>
      </c>
    </row>
    <row r="124" spans="1:36" x14ac:dyDescent="0.25">
      <c r="A124" s="3">
        <v>0.53858796296296296</v>
      </c>
      <c r="B124">
        <v>306.7</v>
      </c>
      <c r="C124">
        <v>2</v>
      </c>
      <c r="D124">
        <v>306</v>
      </c>
      <c r="E124">
        <v>-115</v>
      </c>
      <c r="F124">
        <v>2</v>
      </c>
      <c r="G124">
        <v>308.10000000000002</v>
      </c>
      <c r="H124">
        <v>299.5</v>
      </c>
      <c r="I124">
        <v>295</v>
      </c>
      <c r="J124">
        <v>303.89999999999998</v>
      </c>
      <c r="K124">
        <v>297.60000000000002</v>
      </c>
      <c r="L124">
        <v>289.2</v>
      </c>
      <c r="M124">
        <v>293.60000000000002</v>
      </c>
      <c r="N124">
        <v>-123</v>
      </c>
      <c r="O124">
        <v>-114</v>
      </c>
      <c r="P124">
        <v>-120</v>
      </c>
      <c r="Q124" s="1">
        <f>MAX(_1076_2387[[#This Row],[Mes_TC1]:[Mes_TC14]])</f>
        <v>303.89999999999998</v>
      </c>
      <c r="R124" s="83">
        <f>MIN(_1076_2387[[#This Row],[Mes_TC1]:[Mes_TC14]])</f>
        <v>289.2</v>
      </c>
      <c r="S124">
        <f t="shared" si="1"/>
        <v>14.699999999999989</v>
      </c>
      <c r="T124">
        <f>COUNTIF(_1076_2387[[#This Row],[Mes_TC1]:[Mes_TC14]],"&gt;=385")</f>
        <v>0</v>
      </c>
      <c r="U124">
        <f>COUNTIF(_1076_2387[[#This Row],[Mes_TC1]:[Mes_TC14]],"&gt;=200")</f>
        <v>6</v>
      </c>
      <c r="V124">
        <f>COUNTIF(_1076_2387[[#This Row],[Mes_TC1]:[Mes_TC14]],"&gt;=99")</f>
        <v>6</v>
      </c>
      <c r="AJ124">
        <v>105</v>
      </c>
    </row>
    <row r="125" spans="1:36" x14ac:dyDescent="0.25">
      <c r="A125" s="3">
        <v>0.53893518518518524</v>
      </c>
      <c r="B125">
        <v>308.5</v>
      </c>
      <c r="C125">
        <v>2</v>
      </c>
      <c r="D125">
        <v>307.8</v>
      </c>
      <c r="E125">
        <v>-115</v>
      </c>
      <c r="F125">
        <v>2</v>
      </c>
      <c r="G125">
        <v>309.5</v>
      </c>
      <c r="H125">
        <v>301.39999999999998</v>
      </c>
      <c r="I125">
        <v>296.89999999999998</v>
      </c>
      <c r="J125">
        <v>305.8</v>
      </c>
      <c r="K125">
        <v>299.60000000000002</v>
      </c>
      <c r="L125">
        <v>291.10000000000002</v>
      </c>
      <c r="M125">
        <v>295.60000000000002</v>
      </c>
      <c r="N125">
        <v>-123</v>
      </c>
      <c r="O125">
        <v>-114</v>
      </c>
      <c r="P125">
        <v>-120</v>
      </c>
      <c r="Q125" s="1">
        <f>MAX(_1076_2387[[#This Row],[Mes_TC1]:[Mes_TC14]])</f>
        <v>305.8</v>
      </c>
      <c r="R125" s="83">
        <f>MIN(_1076_2387[[#This Row],[Mes_TC1]:[Mes_TC14]])</f>
        <v>291.10000000000002</v>
      </c>
      <c r="S125">
        <f t="shared" si="1"/>
        <v>14.699999999999989</v>
      </c>
      <c r="T125">
        <f>COUNTIF(_1076_2387[[#This Row],[Mes_TC1]:[Mes_TC14]],"&gt;=385")</f>
        <v>0</v>
      </c>
      <c r="U125">
        <f>COUNTIF(_1076_2387[[#This Row],[Mes_TC1]:[Mes_TC14]],"&gt;=200")</f>
        <v>6</v>
      </c>
      <c r="V125">
        <f>COUNTIF(_1076_2387[[#This Row],[Mes_TC1]:[Mes_TC14]],"&gt;=99")</f>
        <v>6</v>
      </c>
      <c r="AJ125">
        <v>106</v>
      </c>
    </row>
    <row r="126" spans="1:36" x14ac:dyDescent="0.25">
      <c r="A126" s="3">
        <v>0.5392824074074074</v>
      </c>
      <c r="B126">
        <v>310.5</v>
      </c>
      <c r="C126">
        <v>2</v>
      </c>
      <c r="D126">
        <v>309.7</v>
      </c>
      <c r="E126">
        <v>-115</v>
      </c>
      <c r="F126">
        <v>2</v>
      </c>
      <c r="G126">
        <v>310.8</v>
      </c>
      <c r="H126">
        <v>303.2</v>
      </c>
      <c r="I126">
        <v>298.7</v>
      </c>
      <c r="J126">
        <v>307.60000000000002</v>
      </c>
      <c r="K126">
        <v>301.5</v>
      </c>
      <c r="L126">
        <v>293.10000000000002</v>
      </c>
      <c r="M126">
        <v>296.5</v>
      </c>
      <c r="N126">
        <v>-123</v>
      </c>
      <c r="O126">
        <v>-114</v>
      </c>
      <c r="P126">
        <v>-120</v>
      </c>
      <c r="Q126" s="1">
        <f>MAX(_1076_2387[[#This Row],[Mes_TC1]:[Mes_TC14]])</f>
        <v>307.60000000000002</v>
      </c>
      <c r="R126" s="83">
        <f>MIN(_1076_2387[[#This Row],[Mes_TC1]:[Mes_TC14]])</f>
        <v>293.10000000000002</v>
      </c>
      <c r="S126">
        <f t="shared" si="1"/>
        <v>14.5</v>
      </c>
      <c r="T126">
        <f>COUNTIF(_1076_2387[[#This Row],[Mes_TC1]:[Mes_TC14]],"&gt;=385")</f>
        <v>0</v>
      </c>
      <c r="U126">
        <f>COUNTIF(_1076_2387[[#This Row],[Mes_TC1]:[Mes_TC14]],"&gt;=200")</f>
        <v>6</v>
      </c>
      <c r="V126">
        <f>COUNTIF(_1076_2387[[#This Row],[Mes_TC1]:[Mes_TC14]],"&gt;=99")</f>
        <v>6</v>
      </c>
      <c r="AJ126">
        <v>107</v>
      </c>
    </row>
    <row r="127" spans="1:36" x14ac:dyDescent="0.25">
      <c r="A127" s="3">
        <v>0.53962962962962968</v>
      </c>
      <c r="B127">
        <v>312.3</v>
      </c>
      <c r="C127">
        <v>2</v>
      </c>
      <c r="D127">
        <v>311.60000000000002</v>
      </c>
      <c r="E127">
        <v>-115</v>
      </c>
      <c r="F127">
        <v>2</v>
      </c>
      <c r="G127">
        <v>312.3</v>
      </c>
      <c r="H127">
        <v>305</v>
      </c>
      <c r="I127">
        <v>300.39999999999998</v>
      </c>
      <c r="J127">
        <v>309.39999999999998</v>
      </c>
      <c r="K127">
        <v>303.3</v>
      </c>
      <c r="L127">
        <v>294.89999999999998</v>
      </c>
      <c r="M127">
        <v>298.3</v>
      </c>
      <c r="N127">
        <v>-123</v>
      </c>
      <c r="O127">
        <v>-112</v>
      </c>
      <c r="P127">
        <v>-120</v>
      </c>
      <c r="Q127" s="1">
        <f>MAX(_1076_2387[[#This Row],[Mes_TC1]:[Mes_TC14]])</f>
        <v>309.39999999999998</v>
      </c>
      <c r="R127" s="83">
        <f>MIN(_1076_2387[[#This Row],[Mes_TC1]:[Mes_TC14]])</f>
        <v>294.89999999999998</v>
      </c>
      <c r="S127">
        <f t="shared" si="1"/>
        <v>14.5</v>
      </c>
      <c r="T127">
        <f>COUNTIF(_1076_2387[[#This Row],[Mes_TC1]:[Mes_TC14]],"&gt;=385")</f>
        <v>0</v>
      </c>
      <c r="U127">
        <f>COUNTIF(_1076_2387[[#This Row],[Mes_TC1]:[Mes_TC14]],"&gt;=200")</f>
        <v>6</v>
      </c>
      <c r="V127">
        <f>COUNTIF(_1076_2387[[#This Row],[Mes_TC1]:[Mes_TC14]],"&gt;=99")</f>
        <v>6</v>
      </c>
      <c r="AJ127">
        <v>108</v>
      </c>
    </row>
    <row r="128" spans="1:36" x14ac:dyDescent="0.25">
      <c r="A128" s="3">
        <v>0.53997685185185185</v>
      </c>
      <c r="B128">
        <v>314</v>
      </c>
      <c r="C128">
        <v>2</v>
      </c>
      <c r="D128">
        <v>313.5</v>
      </c>
      <c r="E128">
        <v>-115</v>
      </c>
      <c r="F128">
        <v>2</v>
      </c>
      <c r="G128">
        <v>314.2</v>
      </c>
      <c r="H128">
        <v>306.89999999999998</v>
      </c>
      <c r="I128">
        <v>302.2</v>
      </c>
      <c r="J128">
        <v>311.60000000000002</v>
      </c>
      <c r="K128">
        <v>305.3</v>
      </c>
      <c r="L128">
        <v>297.10000000000002</v>
      </c>
      <c r="M128">
        <v>300.3</v>
      </c>
      <c r="N128">
        <v>-123</v>
      </c>
      <c r="O128">
        <v>-112</v>
      </c>
      <c r="P128">
        <v>-120</v>
      </c>
      <c r="Q128" s="1">
        <f>MAX(_1076_2387[[#This Row],[Mes_TC1]:[Mes_TC14]])</f>
        <v>311.60000000000002</v>
      </c>
      <c r="R128" s="83">
        <f>MIN(_1076_2387[[#This Row],[Mes_TC1]:[Mes_TC14]])</f>
        <v>297.10000000000002</v>
      </c>
      <c r="S128">
        <f t="shared" si="1"/>
        <v>14.5</v>
      </c>
      <c r="T128">
        <f>COUNTIF(_1076_2387[[#This Row],[Mes_TC1]:[Mes_TC14]],"&gt;=385")</f>
        <v>0</v>
      </c>
      <c r="U128">
        <f>COUNTIF(_1076_2387[[#This Row],[Mes_TC1]:[Mes_TC14]],"&gt;=200")</f>
        <v>6</v>
      </c>
      <c r="V128">
        <f>COUNTIF(_1076_2387[[#This Row],[Mes_TC1]:[Mes_TC14]],"&gt;=99")</f>
        <v>6</v>
      </c>
      <c r="AJ128">
        <v>109</v>
      </c>
    </row>
    <row r="129" spans="1:36" x14ac:dyDescent="0.25">
      <c r="A129" s="3">
        <v>0.54032407407407412</v>
      </c>
      <c r="B129">
        <v>316</v>
      </c>
      <c r="C129">
        <v>2</v>
      </c>
      <c r="D129">
        <v>315.3</v>
      </c>
      <c r="E129">
        <v>-115</v>
      </c>
      <c r="F129">
        <v>2</v>
      </c>
      <c r="G129">
        <v>316</v>
      </c>
      <c r="H129">
        <v>308.8</v>
      </c>
      <c r="I129">
        <v>304.2</v>
      </c>
      <c r="J129">
        <v>313.39999999999998</v>
      </c>
      <c r="K129">
        <v>307.3</v>
      </c>
      <c r="L129">
        <v>299</v>
      </c>
      <c r="M129">
        <v>302.2</v>
      </c>
      <c r="N129">
        <v>-123</v>
      </c>
      <c r="O129">
        <v>-112</v>
      </c>
      <c r="P129">
        <v>-120</v>
      </c>
      <c r="Q129" s="1">
        <f>MAX(_1076_2387[[#This Row],[Mes_TC1]:[Mes_TC14]])</f>
        <v>313.39999999999998</v>
      </c>
      <c r="R129" s="83">
        <f>MIN(_1076_2387[[#This Row],[Mes_TC1]:[Mes_TC14]])</f>
        <v>299</v>
      </c>
      <c r="S129">
        <f t="shared" si="1"/>
        <v>14.399999999999977</v>
      </c>
      <c r="T129">
        <f>COUNTIF(_1076_2387[[#This Row],[Mes_TC1]:[Mes_TC14]],"&gt;=385")</f>
        <v>0</v>
      </c>
      <c r="U129">
        <f>COUNTIF(_1076_2387[[#This Row],[Mes_TC1]:[Mes_TC14]],"&gt;=200")</f>
        <v>6</v>
      </c>
      <c r="V129">
        <f>COUNTIF(_1076_2387[[#This Row],[Mes_TC1]:[Mes_TC14]],"&gt;=99")</f>
        <v>6</v>
      </c>
      <c r="AJ129">
        <v>110</v>
      </c>
    </row>
    <row r="130" spans="1:36" x14ac:dyDescent="0.25">
      <c r="A130" s="3">
        <v>0.54067129629629629</v>
      </c>
      <c r="B130">
        <v>317.89999999999998</v>
      </c>
      <c r="C130">
        <v>2</v>
      </c>
      <c r="D130">
        <v>317.2</v>
      </c>
      <c r="E130">
        <v>-115</v>
      </c>
      <c r="F130">
        <v>2</v>
      </c>
      <c r="G130">
        <v>317.7</v>
      </c>
      <c r="H130">
        <v>310.7</v>
      </c>
      <c r="I130">
        <v>306.10000000000002</v>
      </c>
      <c r="J130">
        <v>315.3</v>
      </c>
      <c r="K130">
        <v>309.2</v>
      </c>
      <c r="L130">
        <v>301</v>
      </c>
      <c r="M130">
        <v>304.2</v>
      </c>
      <c r="N130">
        <v>-123</v>
      </c>
      <c r="O130">
        <v>-113</v>
      </c>
      <c r="P130">
        <v>-120</v>
      </c>
      <c r="Q130" s="1">
        <f>MAX(_1076_2387[[#This Row],[Mes_TC1]:[Mes_TC14]])</f>
        <v>315.3</v>
      </c>
      <c r="R130" s="83">
        <f>MIN(_1076_2387[[#This Row],[Mes_TC1]:[Mes_TC14]])</f>
        <v>301</v>
      </c>
      <c r="S130">
        <f t="shared" ref="S130:S193" si="2">Q130-R130</f>
        <v>14.300000000000011</v>
      </c>
      <c r="T130">
        <f>COUNTIF(_1076_2387[[#This Row],[Mes_TC1]:[Mes_TC14]],"&gt;=385")</f>
        <v>0</v>
      </c>
      <c r="U130">
        <f>COUNTIF(_1076_2387[[#This Row],[Mes_TC1]:[Mes_TC14]],"&gt;=200")</f>
        <v>6</v>
      </c>
      <c r="V130">
        <f>COUNTIF(_1076_2387[[#This Row],[Mes_TC1]:[Mes_TC14]],"&gt;=99")</f>
        <v>6</v>
      </c>
      <c r="AJ130">
        <v>111</v>
      </c>
    </row>
    <row r="131" spans="1:36" x14ac:dyDescent="0.25">
      <c r="A131" s="3">
        <v>0.54101851851851857</v>
      </c>
      <c r="B131">
        <v>319.7</v>
      </c>
      <c r="C131">
        <v>2</v>
      </c>
      <c r="D131">
        <v>319.10000000000002</v>
      </c>
      <c r="E131">
        <v>-115</v>
      </c>
      <c r="F131">
        <v>2</v>
      </c>
      <c r="G131">
        <v>319.5</v>
      </c>
      <c r="H131">
        <v>312.5</v>
      </c>
      <c r="I131">
        <v>307.89999999999998</v>
      </c>
      <c r="J131">
        <v>317.2</v>
      </c>
      <c r="K131">
        <v>311.10000000000002</v>
      </c>
      <c r="L131">
        <v>302.89999999999998</v>
      </c>
      <c r="M131">
        <v>306.10000000000002</v>
      </c>
      <c r="N131">
        <v>-123</v>
      </c>
      <c r="O131">
        <v>-113</v>
      </c>
      <c r="P131">
        <v>-120</v>
      </c>
      <c r="Q131" s="1">
        <f>MAX(_1076_2387[[#This Row],[Mes_TC1]:[Mes_TC14]])</f>
        <v>317.2</v>
      </c>
      <c r="R131" s="83">
        <f>MIN(_1076_2387[[#This Row],[Mes_TC1]:[Mes_TC14]])</f>
        <v>302.89999999999998</v>
      </c>
      <c r="S131">
        <f t="shared" si="2"/>
        <v>14.300000000000011</v>
      </c>
      <c r="T131">
        <f>COUNTIF(_1076_2387[[#This Row],[Mes_TC1]:[Mes_TC14]],"&gt;=385")</f>
        <v>0</v>
      </c>
      <c r="U131">
        <f>COUNTIF(_1076_2387[[#This Row],[Mes_TC1]:[Mes_TC14]],"&gt;=200")</f>
        <v>6</v>
      </c>
      <c r="V131">
        <f>COUNTIF(_1076_2387[[#This Row],[Mes_TC1]:[Mes_TC14]],"&gt;=99")</f>
        <v>6</v>
      </c>
      <c r="AJ131">
        <v>112</v>
      </c>
    </row>
    <row r="132" spans="1:36" x14ac:dyDescent="0.25">
      <c r="A132" s="3">
        <v>0.54136574074074073</v>
      </c>
      <c r="B132">
        <v>321.60000000000002</v>
      </c>
      <c r="C132">
        <v>2</v>
      </c>
      <c r="D132">
        <v>321</v>
      </c>
      <c r="E132">
        <v>-115</v>
      </c>
      <c r="F132">
        <v>2</v>
      </c>
      <c r="G132">
        <v>321.3</v>
      </c>
      <c r="H132">
        <v>314.3</v>
      </c>
      <c r="I132">
        <v>309.7</v>
      </c>
      <c r="J132">
        <v>319</v>
      </c>
      <c r="K132">
        <v>312.89999999999998</v>
      </c>
      <c r="L132">
        <v>304.8</v>
      </c>
      <c r="M132">
        <v>308.89999999999998</v>
      </c>
      <c r="N132">
        <v>-123</v>
      </c>
      <c r="O132">
        <v>-113</v>
      </c>
      <c r="P132">
        <v>-120</v>
      </c>
      <c r="Q132" s="1">
        <f>MAX(_1076_2387[[#This Row],[Mes_TC1]:[Mes_TC14]])</f>
        <v>319</v>
      </c>
      <c r="R132" s="83">
        <f>MIN(_1076_2387[[#This Row],[Mes_TC1]:[Mes_TC14]])</f>
        <v>304.8</v>
      </c>
      <c r="S132">
        <f t="shared" si="2"/>
        <v>14.199999999999989</v>
      </c>
      <c r="T132">
        <f>COUNTIF(_1076_2387[[#This Row],[Mes_TC1]:[Mes_TC14]],"&gt;=385")</f>
        <v>0</v>
      </c>
      <c r="U132">
        <f>COUNTIF(_1076_2387[[#This Row],[Mes_TC1]:[Mes_TC14]],"&gt;=200")</f>
        <v>6</v>
      </c>
      <c r="V132">
        <f>COUNTIF(_1076_2387[[#This Row],[Mes_TC1]:[Mes_TC14]],"&gt;=99")</f>
        <v>6</v>
      </c>
      <c r="AJ132">
        <v>113</v>
      </c>
    </row>
    <row r="133" spans="1:36" x14ac:dyDescent="0.25">
      <c r="A133" s="3">
        <v>0.54171296296296301</v>
      </c>
      <c r="B133">
        <v>323.5</v>
      </c>
      <c r="C133">
        <v>2</v>
      </c>
      <c r="D133">
        <v>322.8</v>
      </c>
      <c r="E133">
        <v>-115</v>
      </c>
      <c r="F133">
        <v>2</v>
      </c>
      <c r="G133">
        <v>323.10000000000002</v>
      </c>
      <c r="H133">
        <v>316.2</v>
      </c>
      <c r="I133">
        <v>311.60000000000002</v>
      </c>
      <c r="J133">
        <v>320.89999999999998</v>
      </c>
      <c r="K133">
        <v>314.8</v>
      </c>
      <c r="L133">
        <v>306.7</v>
      </c>
      <c r="M133">
        <v>310.8</v>
      </c>
      <c r="N133">
        <v>-123</v>
      </c>
      <c r="O133">
        <v>-111</v>
      </c>
      <c r="P133">
        <v>-120</v>
      </c>
      <c r="Q133" s="1">
        <f>MAX(_1076_2387[[#This Row],[Mes_TC1]:[Mes_TC14]])</f>
        <v>320.89999999999998</v>
      </c>
      <c r="R133" s="83">
        <f>MIN(_1076_2387[[#This Row],[Mes_TC1]:[Mes_TC14]])</f>
        <v>306.7</v>
      </c>
      <c r="S133">
        <f t="shared" si="2"/>
        <v>14.199999999999989</v>
      </c>
      <c r="T133">
        <f>COUNTIF(_1076_2387[[#This Row],[Mes_TC1]:[Mes_TC14]],"&gt;=385")</f>
        <v>0</v>
      </c>
      <c r="U133">
        <f>COUNTIF(_1076_2387[[#This Row],[Mes_TC1]:[Mes_TC14]],"&gt;=200")</f>
        <v>6</v>
      </c>
      <c r="V133">
        <f>COUNTIF(_1076_2387[[#This Row],[Mes_TC1]:[Mes_TC14]],"&gt;=99")</f>
        <v>6</v>
      </c>
      <c r="AJ133">
        <v>114</v>
      </c>
    </row>
    <row r="134" spans="1:36" x14ac:dyDescent="0.25">
      <c r="A134" s="3">
        <v>0.54206018518518517</v>
      </c>
      <c r="B134">
        <v>325.3</v>
      </c>
      <c r="C134">
        <v>2</v>
      </c>
      <c r="D134">
        <v>324.7</v>
      </c>
      <c r="E134">
        <v>-115</v>
      </c>
      <c r="F134">
        <v>2</v>
      </c>
      <c r="G134">
        <v>325.10000000000002</v>
      </c>
      <c r="H134">
        <v>318.10000000000002</v>
      </c>
      <c r="I134">
        <v>313.5</v>
      </c>
      <c r="J134">
        <v>322.89999999999998</v>
      </c>
      <c r="K134">
        <v>316.8</v>
      </c>
      <c r="L134">
        <v>308.7</v>
      </c>
      <c r="M134">
        <v>312.8</v>
      </c>
      <c r="N134">
        <v>-123</v>
      </c>
      <c r="O134">
        <v>-111</v>
      </c>
      <c r="P134">
        <v>-120</v>
      </c>
      <c r="Q134" s="1">
        <f>MAX(_1076_2387[[#This Row],[Mes_TC1]:[Mes_TC14]])</f>
        <v>322.89999999999998</v>
      </c>
      <c r="R134" s="83">
        <f>MIN(_1076_2387[[#This Row],[Mes_TC1]:[Mes_TC14]])</f>
        <v>308.7</v>
      </c>
      <c r="S134">
        <f t="shared" si="2"/>
        <v>14.199999999999989</v>
      </c>
      <c r="T134">
        <f>COUNTIF(_1076_2387[[#This Row],[Mes_TC1]:[Mes_TC14]],"&gt;=385")</f>
        <v>0</v>
      </c>
      <c r="U134">
        <f>COUNTIF(_1076_2387[[#This Row],[Mes_TC1]:[Mes_TC14]],"&gt;=200")</f>
        <v>6</v>
      </c>
      <c r="V134">
        <f>COUNTIF(_1076_2387[[#This Row],[Mes_TC1]:[Mes_TC14]],"&gt;=99")</f>
        <v>6</v>
      </c>
      <c r="AJ134">
        <v>115</v>
      </c>
    </row>
    <row r="135" spans="1:36" x14ac:dyDescent="0.25">
      <c r="A135" s="3">
        <v>0.54240740740740745</v>
      </c>
      <c r="B135">
        <v>327</v>
      </c>
      <c r="C135">
        <v>2</v>
      </c>
      <c r="D135">
        <v>326.60000000000002</v>
      </c>
      <c r="E135">
        <v>-115</v>
      </c>
      <c r="F135">
        <v>2</v>
      </c>
      <c r="G135">
        <v>326.89999999999998</v>
      </c>
      <c r="H135">
        <v>319.8</v>
      </c>
      <c r="I135">
        <v>315.3</v>
      </c>
      <c r="J135">
        <v>324.8</v>
      </c>
      <c r="K135">
        <v>318.8</v>
      </c>
      <c r="L135">
        <v>310.60000000000002</v>
      </c>
      <c r="M135">
        <v>314.7</v>
      </c>
      <c r="N135">
        <v>-123</v>
      </c>
      <c r="O135">
        <v>-111</v>
      </c>
      <c r="P135">
        <v>-120</v>
      </c>
      <c r="Q135" s="1">
        <f>MAX(_1076_2387[[#This Row],[Mes_TC1]:[Mes_TC14]])</f>
        <v>324.8</v>
      </c>
      <c r="R135" s="83">
        <f>MIN(_1076_2387[[#This Row],[Mes_TC1]:[Mes_TC14]])</f>
        <v>310.60000000000002</v>
      </c>
      <c r="S135">
        <f t="shared" si="2"/>
        <v>14.199999999999989</v>
      </c>
      <c r="T135">
        <f>COUNTIF(_1076_2387[[#This Row],[Mes_TC1]:[Mes_TC14]],"&gt;=385")</f>
        <v>0</v>
      </c>
      <c r="U135">
        <f>COUNTIF(_1076_2387[[#This Row],[Mes_TC1]:[Mes_TC14]],"&gt;=200")</f>
        <v>6</v>
      </c>
      <c r="V135">
        <f>COUNTIF(_1076_2387[[#This Row],[Mes_TC1]:[Mes_TC14]],"&gt;=99")</f>
        <v>6</v>
      </c>
      <c r="AJ135">
        <v>116</v>
      </c>
    </row>
    <row r="136" spans="1:36" x14ac:dyDescent="0.25">
      <c r="A136" s="3">
        <v>0.54275462962962961</v>
      </c>
      <c r="B136">
        <v>328.8</v>
      </c>
      <c r="C136">
        <v>2</v>
      </c>
      <c r="D136">
        <v>328.5</v>
      </c>
      <c r="E136">
        <v>-115</v>
      </c>
      <c r="F136">
        <v>2</v>
      </c>
      <c r="G136">
        <v>328.9</v>
      </c>
      <c r="H136">
        <v>321.8</v>
      </c>
      <c r="I136">
        <v>317.3</v>
      </c>
      <c r="J136">
        <v>326.8</v>
      </c>
      <c r="K136">
        <v>320.7</v>
      </c>
      <c r="L136">
        <v>312.60000000000002</v>
      </c>
      <c r="M136">
        <v>316.60000000000002</v>
      </c>
      <c r="N136">
        <v>-123</v>
      </c>
      <c r="O136">
        <v>-111</v>
      </c>
      <c r="P136">
        <v>-120</v>
      </c>
      <c r="Q136" s="1">
        <f>MAX(_1076_2387[[#This Row],[Mes_TC1]:[Mes_TC14]])</f>
        <v>326.8</v>
      </c>
      <c r="R136" s="83">
        <f>MIN(_1076_2387[[#This Row],[Mes_TC1]:[Mes_TC14]])</f>
        <v>312.60000000000002</v>
      </c>
      <c r="S136">
        <f t="shared" si="2"/>
        <v>14.199999999999989</v>
      </c>
      <c r="T136">
        <f>COUNTIF(_1076_2387[[#This Row],[Mes_TC1]:[Mes_TC14]],"&gt;=385")</f>
        <v>0</v>
      </c>
      <c r="U136">
        <f>COUNTIF(_1076_2387[[#This Row],[Mes_TC1]:[Mes_TC14]],"&gt;=200")</f>
        <v>6</v>
      </c>
      <c r="V136">
        <f>COUNTIF(_1076_2387[[#This Row],[Mes_TC1]:[Mes_TC14]],"&gt;=99")</f>
        <v>6</v>
      </c>
      <c r="AJ136">
        <v>117</v>
      </c>
    </row>
    <row r="137" spans="1:36" x14ac:dyDescent="0.25">
      <c r="A137" s="3">
        <v>0.54310185185185189</v>
      </c>
      <c r="B137">
        <v>330.7</v>
      </c>
      <c r="C137">
        <v>2</v>
      </c>
      <c r="D137">
        <v>330.3</v>
      </c>
      <c r="E137">
        <v>-115</v>
      </c>
      <c r="F137">
        <v>2</v>
      </c>
      <c r="G137">
        <v>330.7</v>
      </c>
      <c r="H137">
        <v>323.60000000000002</v>
      </c>
      <c r="I137">
        <v>319.2</v>
      </c>
      <c r="J137">
        <v>328.8</v>
      </c>
      <c r="K137">
        <v>322.60000000000002</v>
      </c>
      <c r="L137">
        <v>314.5</v>
      </c>
      <c r="M137">
        <v>317.39999999999998</v>
      </c>
      <c r="N137">
        <v>-123</v>
      </c>
      <c r="O137">
        <v>-109</v>
      </c>
      <c r="P137">
        <v>-120</v>
      </c>
      <c r="Q137" s="1">
        <f>MAX(_1076_2387[[#This Row],[Mes_TC1]:[Mes_TC14]])</f>
        <v>328.8</v>
      </c>
      <c r="R137" s="83">
        <f>MIN(_1076_2387[[#This Row],[Mes_TC1]:[Mes_TC14]])</f>
        <v>314.5</v>
      </c>
      <c r="S137">
        <f t="shared" si="2"/>
        <v>14.300000000000011</v>
      </c>
      <c r="T137">
        <f>COUNTIF(_1076_2387[[#This Row],[Mes_TC1]:[Mes_TC14]],"&gt;=385")</f>
        <v>0</v>
      </c>
      <c r="U137">
        <f>COUNTIF(_1076_2387[[#This Row],[Mes_TC1]:[Mes_TC14]],"&gt;=200")</f>
        <v>6</v>
      </c>
      <c r="V137">
        <f>COUNTIF(_1076_2387[[#This Row],[Mes_TC1]:[Mes_TC14]],"&gt;=99")</f>
        <v>6</v>
      </c>
      <c r="AJ137">
        <v>118</v>
      </c>
    </row>
    <row r="138" spans="1:36" x14ac:dyDescent="0.25">
      <c r="A138" s="3">
        <v>0.54344907407407406</v>
      </c>
      <c r="B138">
        <v>332.6</v>
      </c>
      <c r="C138">
        <v>2</v>
      </c>
      <c r="D138">
        <v>332.2</v>
      </c>
      <c r="E138">
        <v>-115</v>
      </c>
      <c r="F138">
        <v>2</v>
      </c>
      <c r="G138">
        <v>332.6</v>
      </c>
      <c r="H138">
        <v>325.39999999999998</v>
      </c>
      <c r="I138">
        <v>321</v>
      </c>
      <c r="J138">
        <v>330.7</v>
      </c>
      <c r="K138">
        <v>324.5</v>
      </c>
      <c r="L138">
        <v>316.5</v>
      </c>
      <c r="M138">
        <v>319.39999999999998</v>
      </c>
      <c r="N138">
        <v>-123</v>
      </c>
      <c r="O138">
        <v>-110</v>
      </c>
      <c r="P138">
        <v>-120</v>
      </c>
      <c r="Q138" s="1">
        <f>MAX(_1076_2387[[#This Row],[Mes_TC1]:[Mes_TC14]])</f>
        <v>330.7</v>
      </c>
      <c r="R138" s="83">
        <f>MIN(_1076_2387[[#This Row],[Mes_TC1]:[Mes_TC14]])</f>
        <v>316.5</v>
      </c>
      <c r="S138">
        <f t="shared" si="2"/>
        <v>14.199999999999989</v>
      </c>
      <c r="T138">
        <f>COUNTIF(_1076_2387[[#This Row],[Mes_TC1]:[Mes_TC14]],"&gt;=385")</f>
        <v>0</v>
      </c>
      <c r="U138">
        <f>COUNTIF(_1076_2387[[#This Row],[Mes_TC1]:[Mes_TC14]],"&gt;=200")</f>
        <v>6</v>
      </c>
      <c r="V138">
        <f>COUNTIF(_1076_2387[[#This Row],[Mes_TC1]:[Mes_TC14]],"&gt;=99")</f>
        <v>6</v>
      </c>
      <c r="AJ138">
        <v>119</v>
      </c>
    </row>
    <row r="139" spans="1:36" x14ac:dyDescent="0.25">
      <c r="A139" s="3">
        <v>0.54379629629629633</v>
      </c>
      <c r="B139">
        <v>334.4</v>
      </c>
      <c r="C139">
        <v>2</v>
      </c>
      <c r="D139">
        <v>334.1</v>
      </c>
      <c r="E139">
        <v>-115</v>
      </c>
      <c r="F139">
        <v>2</v>
      </c>
      <c r="G139">
        <v>334.4</v>
      </c>
      <c r="H139">
        <v>327.2</v>
      </c>
      <c r="I139">
        <v>322.89999999999998</v>
      </c>
      <c r="J139">
        <v>332.6</v>
      </c>
      <c r="K139">
        <v>326.5</v>
      </c>
      <c r="L139">
        <v>318.39999999999998</v>
      </c>
      <c r="M139">
        <v>321.3</v>
      </c>
      <c r="N139">
        <v>-123</v>
      </c>
      <c r="O139">
        <v>-110</v>
      </c>
      <c r="P139">
        <v>-120</v>
      </c>
      <c r="Q139" s="1">
        <f>MAX(_1076_2387[[#This Row],[Mes_TC1]:[Mes_TC14]])</f>
        <v>332.6</v>
      </c>
      <c r="R139" s="83">
        <f>MIN(_1076_2387[[#This Row],[Mes_TC1]:[Mes_TC14]])</f>
        <v>318.39999999999998</v>
      </c>
      <c r="S139">
        <f t="shared" si="2"/>
        <v>14.200000000000045</v>
      </c>
      <c r="T139">
        <f>COUNTIF(_1076_2387[[#This Row],[Mes_TC1]:[Mes_TC14]],"&gt;=385")</f>
        <v>0</v>
      </c>
      <c r="U139">
        <f>COUNTIF(_1076_2387[[#This Row],[Mes_TC1]:[Mes_TC14]],"&gt;=200")</f>
        <v>6</v>
      </c>
      <c r="V139">
        <f>COUNTIF(_1076_2387[[#This Row],[Mes_TC1]:[Mes_TC14]],"&gt;=99")</f>
        <v>6</v>
      </c>
      <c r="AJ139">
        <v>120</v>
      </c>
    </row>
    <row r="140" spans="1:36" x14ac:dyDescent="0.25">
      <c r="A140" s="3">
        <v>0.5441435185185185</v>
      </c>
      <c r="B140">
        <v>336.3</v>
      </c>
      <c r="C140">
        <v>2</v>
      </c>
      <c r="D140">
        <v>336</v>
      </c>
      <c r="E140">
        <v>-115</v>
      </c>
      <c r="F140">
        <v>2</v>
      </c>
      <c r="G140">
        <v>336.2</v>
      </c>
      <c r="H140">
        <v>329</v>
      </c>
      <c r="I140">
        <v>324.7</v>
      </c>
      <c r="J140">
        <v>334.5</v>
      </c>
      <c r="K140">
        <v>328.3</v>
      </c>
      <c r="L140">
        <v>320.3</v>
      </c>
      <c r="M140">
        <v>323.2</v>
      </c>
      <c r="N140">
        <v>-123</v>
      </c>
      <c r="O140">
        <v>-110</v>
      </c>
      <c r="P140">
        <v>-120</v>
      </c>
      <c r="Q140" s="1">
        <f>MAX(_1076_2387[[#This Row],[Mes_TC1]:[Mes_TC14]])</f>
        <v>334.5</v>
      </c>
      <c r="R140" s="83">
        <f>MIN(_1076_2387[[#This Row],[Mes_TC1]:[Mes_TC14]])</f>
        <v>320.3</v>
      </c>
      <c r="S140">
        <f t="shared" si="2"/>
        <v>14.199999999999989</v>
      </c>
      <c r="T140">
        <f>COUNTIF(_1076_2387[[#This Row],[Mes_TC1]:[Mes_TC14]],"&gt;=385")</f>
        <v>0</v>
      </c>
      <c r="U140">
        <f>COUNTIF(_1076_2387[[#This Row],[Mes_TC1]:[Mes_TC14]],"&gt;=200")</f>
        <v>6</v>
      </c>
      <c r="V140">
        <f>COUNTIF(_1076_2387[[#This Row],[Mes_TC1]:[Mes_TC14]],"&gt;=99")</f>
        <v>6</v>
      </c>
      <c r="AJ140">
        <v>121</v>
      </c>
    </row>
    <row r="141" spans="1:36" x14ac:dyDescent="0.25">
      <c r="A141" s="3">
        <v>0.54449074074074078</v>
      </c>
      <c r="B141">
        <v>338.2</v>
      </c>
      <c r="C141">
        <v>2</v>
      </c>
      <c r="D141">
        <v>337.8</v>
      </c>
      <c r="E141">
        <v>-115</v>
      </c>
      <c r="F141">
        <v>2</v>
      </c>
      <c r="G141">
        <v>338</v>
      </c>
      <c r="H141">
        <v>330.9</v>
      </c>
      <c r="I141">
        <v>326.60000000000002</v>
      </c>
      <c r="J141">
        <v>336.4</v>
      </c>
      <c r="K141">
        <v>330.3</v>
      </c>
      <c r="L141">
        <v>322.2</v>
      </c>
      <c r="M141">
        <v>325.10000000000002</v>
      </c>
      <c r="N141">
        <v>-123</v>
      </c>
      <c r="O141">
        <v>-111</v>
      </c>
      <c r="P141">
        <v>-120</v>
      </c>
      <c r="Q141" s="1">
        <f>MAX(_1076_2387[[#This Row],[Mes_TC1]:[Mes_TC14]])</f>
        <v>336.4</v>
      </c>
      <c r="R141" s="83">
        <f>MIN(_1076_2387[[#This Row],[Mes_TC1]:[Mes_TC14]])</f>
        <v>322.2</v>
      </c>
      <c r="S141">
        <f t="shared" si="2"/>
        <v>14.199999999999989</v>
      </c>
      <c r="T141">
        <f>COUNTIF(_1076_2387[[#This Row],[Mes_TC1]:[Mes_TC14]],"&gt;=385")</f>
        <v>0</v>
      </c>
      <c r="U141">
        <f>COUNTIF(_1076_2387[[#This Row],[Mes_TC1]:[Mes_TC14]],"&gt;=200")</f>
        <v>6</v>
      </c>
      <c r="V141">
        <f>COUNTIF(_1076_2387[[#This Row],[Mes_TC1]:[Mes_TC14]],"&gt;=99")</f>
        <v>6</v>
      </c>
      <c r="AJ141">
        <v>122</v>
      </c>
    </row>
    <row r="142" spans="1:36" x14ac:dyDescent="0.25">
      <c r="A142" s="3">
        <v>0.54483796296296294</v>
      </c>
      <c r="B142">
        <v>340</v>
      </c>
      <c r="C142">
        <v>2</v>
      </c>
      <c r="D142">
        <v>339.7</v>
      </c>
      <c r="E142">
        <v>-115</v>
      </c>
      <c r="F142">
        <v>2</v>
      </c>
      <c r="G142">
        <v>340</v>
      </c>
      <c r="H142">
        <v>332.6</v>
      </c>
      <c r="I142">
        <v>328.3</v>
      </c>
      <c r="J142">
        <v>338.3</v>
      </c>
      <c r="K142">
        <v>332.2</v>
      </c>
      <c r="L142">
        <v>324.10000000000002</v>
      </c>
      <c r="M142">
        <v>327.9</v>
      </c>
      <c r="N142">
        <v>-123</v>
      </c>
      <c r="O142">
        <v>-109</v>
      </c>
      <c r="P142">
        <v>-120</v>
      </c>
      <c r="Q142" s="1">
        <f>MAX(_1076_2387[[#This Row],[Mes_TC1]:[Mes_TC14]])</f>
        <v>338.3</v>
      </c>
      <c r="R142" s="83">
        <f>MIN(_1076_2387[[#This Row],[Mes_TC1]:[Mes_TC14]])</f>
        <v>324.10000000000002</v>
      </c>
      <c r="S142">
        <f t="shared" si="2"/>
        <v>14.199999999999989</v>
      </c>
      <c r="T142">
        <f>COUNTIF(_1076_2387[[#This Row],[Mes_TC1]:[Mes_TC14]],"&gt;=385")</f>
        <v>0</v>
      </c>
      <c r="U142">
        <f>COUNTIF(_1076_2387[[#This Row],[Mes_TC1]:[Mes_TC14]],"&gt;=200")</f>
        <v>6</v>
      </c>
      <c r="V142">
        <f>COUNTIF(_1076_2387[[#This Row],[Mes_TC1]:[Mes_TC14]],"&gt;=99")</f>
        <v>6</v>
      </c>
      <c r="AJ142">
        <v>123</v>
      </c>
    </row>
    <row r="143" spans="1:36" x14ac:dyDescent="0.25">
      <c r="A143" s="3">
        <v>0.54518518518518522</v>
      </c>
      <c r="B143">
        <v>341.8</v>
      </c>
      <c r="C143">
        <v>2</v>
      </c>
      <c r="D143">
        <v>341.6</v>
      </c>
      <c r="E143">
        <v>-115</v>
      </c>
      <c r="F143">
        <v>2</v>
      </c>
      <c r="G143">
        <v>341.8</v>
      </c>
      <c r="H143">
        <v>334.5</v>
      </c>
      <c r="I143">
        <v>330.2</v>
      </c>
      <c r="J143">
        <v>340.2</v>
      </c>
      <c r="K143">
        <v>334.1</v>
      </c>
      <c r="L143">
        <v>326</v>
      </c>
      <c r="M143">
        <v>329.8</v>
      </c>
      <c r="N143">
        <v>-123</v>
      </c>
      <c r="O143">
        <v>-108</v>
      </c>
      <c r="P143">
        <v>-120</v>
      </c>
      <c r="Q143" s="1">
        <f>MAX(_1076_2387[[#This Row],[Mes_TC1]:[Mes_TC14]])</f>
        <v>340.2</v>
      </c>
      <c r="R143" s="83">
        <f>MIN(_1076_2387[[#This Row],[Mes_TC1]:[Mes_TC14]])</f>
        <v>326</v>
      </c>
      <c r="S143">
        <f t="shared" si="2"/>
        <v>14.199999999999989</v>
      </c>
      <c r="T143">
        <f>COUNTIF(_1076_2387[[#This Row],[Mes_TC1]:[Mes_TC14]],"&gt;=385")</f>
        <v>0</v>
      </c>
      <c r="U143">
        <f>COUNTIF(_1076_2387[[#This Row],[Mes_TC1]:[Mes_TC14]],"&gt;=200")</f>
        <v>6</v>
      </c>
      <c r="V143">
        <f>COUNTIF(_1076_2387[[#This Row],[Mes_TC1]:[Mes_TC14]],"&gt;=99")</f>
        <v>6</v>
      </c>
      <c r="AJ143">
        <v>124</v>
      </c>
    </row>
    <row r="144" spans="1:36" x14ac:dyDescent="0.25">
      <c r="A144" s="3">
        <v>0.54553240740740738</v>
      </c>
      <c r="B144">
        <v>343.8</v>
      </c>
      <c r="C144">
        <v>2</v>
      </c>
      <c r="D144">
        <v>343.5</v>
      </c>
      <c r="E144">
        <v>-115</v>
      </c>
      <c r="F144">
        <v>2</v>
      </c>
      <c r="G144">
        <v>343.6</v>
      </c>
      <c r="H144">
        <v>336.3</v>
      </c>
      <c r="I144">
        <v>332.1</v>
      </c>
      <c r="J144">
        <v>341.9</v>
      </c>
      <c r="K144">
        <v>336</v>
      </c>
      <c r="L144">
        <v>327.9</v>
      </c>
      <c r="M144">
        <v>331.8</v>
      </c>
      <c r="N144">
        <v>-123</v>
      </c>
      <c r="O144">
        <v>-111</v>
      </c>
      <c r="P144">
        <v>-120</v>
      </c>
      <c r="Q144" s="1">
        <f>MAX(_1076_2387[[#This Row],[Mes_TC1]:[Mes_TC14]])</f>
        <v>341.9</v>
      </c>
      <c r="R144" s="83">
        <f>MIN(_1076_2387[[#This Row],[Mes_TC1]:[Mes_TC14]])</f>
        <v>327.9</v>
      </c>
      <c r="S144">
        <f t="shared" si="2"/>
        <v>14</v>
      </c>
      <c r="T144">
        <f>COUNTIF(_1076_2387[[#This Row],[Mes_TC1]:[Mes_TC14]],"&gt;=385")</f>
        <v>0</v>
      </c>
      <c r="U144">
        <f>COUNTIF(_1076_2387[[#This Row],[Mes_TC1]:[Mes_TC14]],"&gt;=200")</f>
        <v>6</v>
      </c>
      <c r="V144">
        <f>COUNTIF(_1076_2387[[#This Row],[Mes_TC1]:[Mes_TC14]],"&gt;=99")</f>
        <v>6</v>
      </c>
      <c r="AJ144">
        <v>125</v>
      </c>
    </row>
    <row r="145" spans="1:36" x14ac:dyDescent="0.25">
      <c r="A145" s="3">
        <v>0.54587962962962966</v>
      </c>
      <c r="B145">
        <v>345.8</v>
      </c>
      <c r="C145">
        <v>2</v>
      </c>
      <c r="D145">
        <v>345.3</v>
      </c>
      <c r="E145">
        <v>-115</v>
      </c>
      <c r="F145">
        <v>2</v>
      </c>
      <c r="G145">
        <v>345.5</v>
      </c>
      <c r="H145">
        <v>338.1</v>
      </c>
      <c r="I145">
        <v>334</v>
      </c>
      <c r="J145">
        <v>343.7</v>
      </c>
      <c r="K145">
        <v>337.8</v>
      </c>
      <c r="L145">
        <v>329.8</v>
      </c>
      <c r="M145">
        <v>333.6</v>
      </c>
      <c r="N145">
        <v>-122</v>
      </c>
      <c r="O145">
        <v>-113</v>
      </c>
      <c r="P145">
        <v>-119</v>
      </c>
      <c r="Q145" s="1">
        <f>MAX(_1076_2387[[#This Row],[Mes_TC1]:[Mes_TC14]])</f>
        <v>343.7</v>
      </c>
      <c r="R145" s="83">
        <f>MIN(_1076_2387[[#This Row],[Mes_TC1]:[Mes_TC14]])</f>
        <v>329.8</v>
      </c>
      <c r="S145">
        <f t="shared" si="2"/>
        <v>13.899999999999977</v>
      </c>
      <c r="T145">
        <f>COUNTIF(_1076_2387[[#This Row],[Mes_TC1]:[Mes_TC14]],"&gt;=385")</f>
        <v>0</v>
      </c>
      <c r="U145">
        <f>COUNTIF(_1076_2387[[#This Row],[Mes_TC1]:[Mes_TC14]],"&gt;=200")</f>
        <v>6</v>
      </c>
      <c r="V145">
        <f>COUNTIF(_1076_2387[[#This Row],[Mes_TC1]:[Mes_TC14]],"&gt;=99")</f>
        <v>6</v>
      </c>
      <c r="AJ145">
        <v>126</v>
      </c>
    </row>
    <row r="146" spans="1:36" x14ac:dyDescent="0.25">
      <c r="A146" s="3">
        <v>0.54622685185185182</v>
      </c>
      <c r="B146">
        <v>347.7</v>
      </c>
      <c r="C146">
        <v>2</v>
      </c>
      <c r="D146">
        <v>347.2</v>
      </c>
      <c r="E146">
        <v>-115</v>
      </c>
      <c r="F146">
        <v>2</v>
      </c>
      <c r="G146">
        <v>347.5</v>
      </c>
      <c r="H146">
        <v>340</v>
      </c>
      <c r="I146">
        <v>335.9</v>
      </c>
      <c r="J146">
        <v>345.5</v>
      </c>
      <c r="K146">
        <v>339.7</v>
      </c>
      <c r="L146">
        <v>331.7</v>
      </c>
      <c r="M146">
        <v>335.5</v>
      </c>
      <c r="N146">
        <v>-123</v>
      </c>
      <c r="O146">
        <v>-112</v>
      </c>
      <c r="P146">
        <v>-120</v>
      </c>
      <c r="Q146" s="1">
        <f>MAX(_1076_2387[[#This Row],[Mes_TC1]:[Mes_TC14]])</f>
        <v>345.5</v>
      </c>
      <c r="R146" s="83">
        <f>MIN(_1076_2387[[#This Row],[Mes_TC1]:[Mes_TC14]])</f>
        <v>331.7</v>
      </c>
      <c r="S146">
        <f t="shared" si="2"/>
        <v>13.800000000000011</v>
      </c>
      <c r="T146">
        <f>COUNTIF(_1076_2387[[#This Row],[Mes_TC1]:[Mes_TC14]],"&gt;=385")</f>
        <v>0</v>
      </c>
      <c r="U146">
        <f>COUNTIF(_1076_2387[[#This Row],[Mes_TC1]:[Mes_TC14]],"&gt;=200")</f>
        <v>6</v>
      </c>
      <c r="V146">
        <f>COUNTIF(_1076_2387[[#This Row],[Mes_TC1]:[Mes_TC14]],"&gt;=99")</f>
        <v>6</v>
      </c>
      <c r="AJ146">
        <v>127</v>
      </c>
    </row>
    <row r="147" spans="1:36" x14ac:dyDescent="0.25">
      <c r="A147" s="3">
        <v>0.5465740740740741</v>
      </c>
      <c r="B147">
        <v>349.6</v>
      </c>
      <c r="C147">
        <v>2</v>
      </c>
      <c r="D147">
        <v>349.1</v>
      </c>
      <c r="E147">
        <v>-115</v>
      </c>
      <c r="F147">
        <v>2</v>
      </c>
      <c r="G147">
        <v>349.5</v>
      </c>
      <c r="H147">
        <v>341.8</v>
      </c>
      <c r="I147">
        <v>337.8</v>
      </c>
      <c r="J147">
        <v>347.4</v>
      </c>
      <c r="K147">
        <v>341.7</v>
      </c>
      <c r="L147">
        <v>333.6</v>
      </c>
      <c r="M147">
        <v>336.4</v>
      </c>
      <c r="N147">
        <v>-122</v>
      </c>
      <c r="O147">
        <v>-114</v>
      </c>
      <c r="P147">
        <v>-120</v>
      </c>
      <c r="Q147" s="1">
        <f>MAX(_1076_2387[[#This Row],[Mes_TC1]:[Mes_TC14]])</f>
        <v>347.4</v>
      </c>
      <c r="R147" s="83">
        <f>MIN(_1076_2387[[#This Row],[Mes_TC1]:[Mes_TC14]])</f>
        <v>333.6</v>
      </c>
      <c r="S147">
        <f t="shared" si="2"/>
        <v>13.799999999999955</v>
      </c>
      <c r="T147">
        <f>COUNTIF(_1076_2387[[#This Row],[Mes_TC1]:[Mes_TC14]],"&gt;=385")</f>
        <v>0</v>
      </c>
      <c r="U147">
        <f>COUNTIF(_1076_2387[[#This Row],[Mes_TC1]:[Mes_TC14]],"&gt;=200")</f>
        <v>6</v>
      </c>
      <c r="V147">
        <f>COUNTIF(_1076_2387[[#This Row],[Mes_TC1]:[Mes_TC14]],"&gt;=99")</f>
        <v>6</v>
      </c>
      <c r="AJ147">
        <v>128</v>
      </c>
    </row>
    <row r="148" spans="1:36" x14ac:dyDescent="0.25">
      <c r="A148" s="3">
        <v>0.54692129629629627</v>
      </c>
      <c r="B148">
        <v>351.5</v>
      </c>
      <c r="C148">
        <v>2</v>
      </c>
      <c r="D148">
        <v>351</v>
      </c>
      <c r="E148">
        <v>-115</v>
      </c>
      <c r="F148">
        <v>2</v>
      </c>
      <c r="G148">
        <v>351.4</v>
      </c>
      <c r="H148">
        <v>343.6</v>
      </c>
      <c r="I148">
        <v>339.7</v>
      </c>
      <c r="J148">
        <v>349.1</v>
      </c>
      <c r="K148">
        <v>343.5</v>
      </c>
      <c r="L148">
        <v>335.4</v>
      </c>
      <c r="M148">
        <v>338.2</v>
      </c>
      <c r="N148">
        <v>-122</v>
      </c>
      <c r="O148">
        <v>-113</v>
      </c>
      <c r="P148">
        <v>-120</v>
      </c>
      <c r="Q148" s="1">
        <f>MAX(_1076_2387[[#This Row],[Mes_TC1]:[Mes_TC14]])</f>
        <v>349.1</v>
      </c>
      <c r="R148" s="83">
        <f>MIN(_1076_2387[[#This Row],[Mes_TC1]:[Mes_TC14]])</f>
        <v>335.4</v>
      </c>
      <c r="S148">
        <f t="shared" si="2"/>
        <v>13.700000000000045</v>
      </c>
      <c r="T148">
        <f>COUNTIF(_1076_2387[[#This Row],[Mes_TC1]:[Mes_TC14]],"&gt;=385")</f>
        <v>0</v>
      </c>
      <c r="U148">
        <f>COUNTIF(_1076_2387[[#This Row],[Mes_TC1]:[Mes_TC14]],"&gt;=200")</f>
        <v>6</v>
      </c>
      <c r="V148">
        <f>COUNTIF(_1076_2387[[#This Row],[Mes_TC1]:[Mes_TC14]],"&gt;=99")</f>
        <v>6</v>
      </c>
      <c r="AJ148">
        <v>129</v>
      </c>
    </row>
    <row r="149" spans="1:36" x14ac:dyDescent="0.25">
      <c r="A149" s="3">
        <v>0.54726851851851854</v>
      </c>
      <c r="B149">
        <v>353.5</v>
      </c>
      <c r="C149">
        <v>2</v>
      </c>
      <c r="D149">
        <v>352.8</v>
      </c>
      <c r="E149">
        <v>-115</v>
      </c>
      <c r="F149">
        <v>2</v>
      </c>
      <c r="G149">
        <v>353.2</v>
      </c>
      <c r="H149">
        <v>345.5</v>
      </c>
      <c r="I149">
        <v>341.5</v>
      </c>
      <c r="J149">
        <v>350.9</v>
      </c>
      <c r="K149">
        <v>345.2</v>
      </c>
      <c r="L149">
        <v>337.2</v>
      </c>
      <c r="M149">
        <v>340</v>
      </c>
      <c r="N149">
        <v>-122</v>
      </c>
      <c r="O149">
        <v>-112</v>
      </c>
      <c r="P149">
        <v>-120</v>
      </c>
      <c r="Q149" s="1">
        <f>MAX(_1076_2387[[#This Row],[Mes_TC1]:[Mes_TC14]])</f>
        <v>350.9</v>
      </c>
      <c r="R149" s="83">
        <f>MIN(_1076_2387[[#This Row],[Mes_TC1]:[Mes_TC14]])</f>
        <v>337.2</v>
      </c>
      <c r="S149">
        <f t="shared" si="2"/>
        <v>13.699999999999989</v>
      </c>
      <c r="T149">
        <f>COUNTIF(_1076_2387[[#This Row],[Mes_TC1]:[Mes_TC14]],"&gt;=385")</f>
        <v>0</v>
      </c>
      <c r="U149">
        <f>COUNTIF(_1076_2387[[#This Row],[Mes_TC1]:[Mes_TC14]],"&gt;=200")</f>
        <v>6</v>
      </c>
      <c r="V149">
        <f>COUNTIF(_1076_2387[[#This Row],[Mes_TC1]:[Mes_TC14]],"&gt;=99")</f>
        <v>6</v>
      </c>
      <c r="AJ149">
        <v>130</v>
      </c>
    </row>
    <row r="150" spans="1:36" x14ac:dyDescent="0.25">
      <c r="A150" s="3">
        <v>0.54761574074074071</v>
      </c>
      <c r="B150">
        <v>355.3</v>
      </c>
      <c r="C150">
        <v>2</v>
      </c>
      <c r="D150">
        <v>354.7</v>
      </c>
      <c r="E150">
        <v>-115</v>
      </c>
      <c r="F150">
        <v>2</v>
      </c>
      <c r="G150">
        <v>355.2</v>
      </c>
      <c r="H150">
        <v>347.4</v>
      </c>
      <c r="I150">
        <v>343.3</v>
      </c>
      <c r="J150">
        <v>352.8</v>
      </c>
      <c r="K150">
        <v>347.1</v>
      </c>
      <c r="L150">
        <v>339.1</v>
      </c>
      <c r="M150">
        <v>342.9</v>
      </c>
      <c r="N150">
        <v>-122</v>
      </c>
      <c r="O150">
        <v>-114</v>
      </c>
      <c r="P150">
        <v>-120</v>
      </c>
      <c r="Q150" s="1">
        <f>MAX(_1076_2387[[#This Row],[Mes_TC1]:[Mes_TC14]])</f>
        <v>352.8</v>
      </c>
      <c r="R150" s="83">
        <f>MIN(_1076_2387[[#This Row],[Mes_TC1]:[Mes_TC14]])</f>
        <v>339.1</v>
      </c>
      <c r="S150">
        <f t="shared" si="2"/>
        <v>13.699999999999989</v>
      </c>
      <c r="T150">
        <f>COUNTIF(_1076_2387[[#This Row],[Mes_TC1]:[Mes_TC14]],"&gt;=385")</f>
        <v>0</v>
      </c>
      <c r="U150">
        <f>COUNTIF(_1076_2387[[#This Row],[Mes_TC1]:[Mes_TC14]],"&gt;=200")</f>
        <v>6</v>
      </c>
      <c r="V150">
        <f>COUNTIF(_1076_2387[[#This Row],[Mes_TC1]:[Mes_TC14]],"&gt;=99")</f>
        <v>6</v>
      </c>
      <c r="AJ150">
        <v>131</v>
      </c>
    </row>
    <row r="151" spans="1:36" x14ac:dyDescent="0.25">
      <c r="A151" s="3">
        <v>0.54796296296296299</v>
      </c>
      <c r="B151">
        <v>357.2</v>
      </c>
      <c r="C151">
        <v>2</v>
      </c>
      <c r="D151">
        <v>356.6</v>
      </c>
      <c r="E151">
        <v>-115</v>
      </c>
      <c r="F151">
        <v>2</v>
      </c>
      <c r="G151">
        <v>357.1</v>
      </c>
      <c r="H151">
        <v>349.4</v>
      </c>
      <c r="I151">
        <v>345.2</v>
      </c>
      <c r="J151">
        <v>354.8</v>
      </c>
      <c r="K151">
        <v>348.9</v>
      </c>
      <c r="L151">
        <v>341</v>
      </c>
      <c r="M151">
        <v>344.6</v>
      </c>
      <c r="N151">
        <v>-123</v>
      </c>
      <c r="O151">
        <v>-113</v>
      </c>
      <c r="P151">
        <v>-120</v>
      </c>
      <c r="Q151" s="1">
        <f>MAX(_1076_2387[[#This Row],[Mes_TC1]:[Mes_TC14]])</f>
        <v>354.8</v>
      </c>
      <c r="R151" s="83">
        <f>MIN(_1076_2387[[#This Row],[Mes_TC1]:[Mes_TC14]])</f>
        <v>341</v>
      </c>
      <c r="S151">
        <f t="shared" si="2"/>
        <v>13.800000000000011</v>
      </c>
      <c r="T151">
        <f>COUNTIF(_1076_2387[[#This Row],[Mes_TC1]:[Mes_TC14]],"&gt;=385")</f>
        <v>0</v>
      </c>
      <c r="U151">
        <f>COUNTIF(_1076_2387[[#This Row],[Mes_TC1]:[Mes_TC14]],"&gt;=200")</f>
        <v>6</v>
      </c>
      <c r="V151">
        <f>COUNTIF(_1076_2387[[#This Row],[Mes_TC1]:[Mes_TC14]],"&gt;=99")</f>
        <v>6</v>
      </c>
      <c r="AJ151">
        <v>132</v>
      </c>
    </row>
    <row r="152" spans="1:36" x14ac:dyDescent="0.25">
      <c r="A152" s="3">
        <v>0.54831018518518515</v>
      </c>
      <c r="B152">
        <v>359</v>
      </c>
      <c r="C152">
        <v>2</v>
      </c>
      <c r="D152">
        <v>358.5</v>
      </c>
      <c r="E152">
        <v>-115</v>
      </c>
      <c r="F152">
        <v>2</v>
      </c>
      <c r="G152">
        <v>359.2</v>
      </c>
      <c r="H152">
        <v>351.4</v>
      </c>
      <c r="I152">
        <v>347</v>
      </c>
      <c r="J152">
        <v>356.7</v>
      </c>
      <c r="K152">
        <v>350.7</v>
      </c>
      <c r="L152">
        <v>342.8</v>
      </c>
      <c r="M152">
        <v>345.5</v>
      </c>
      <c r="N152">
        <v>-122</v>
      </c>
      <c r="O152">
        <v>-112</v>
      </c>
      <c r="P152">
        <v>-120</v>
      </c>
      <c r="Q152" s="1">
        <f>MAX(_1076_2387[[#This Row],[Mes_TC1]:[Mes_TC14]])</f>
        <v>356.7</v>
      </c>
      <c r="R152" s="83">
        <f>MIN(_1076_2387[[#This Row],[Mes_TC1]:[Mes_TC14]])</f>
        <v>342.8</v>
      </c>
      <c r="S152">
        <f t="shared" si="2"/>
        <v>13.899999999999977</v>
      </c>
      <c r="T152">
        <f>COUNTIF(_1076_2387[[#This Row],[Mes_TC1]:[Mes_TC14]],"&gt;=385")</f>
        <v>0</v>
      </c>
      <c r="U152">
        <f>COUNTIF(_1076_2387[[#This Row],[Mes_TC1]:[Mes_TC14]],"&gt;=200")</f>
        <v>6</v>
      </c>
      <c r="V152">
        <f>COUNTIF(_1076_2387[[#This Row],[Mes_TC1]:[Mes_TC14]],"&gt;=99")</f>
        <v>6</v>
      </c>
      <c r="AJ152">
        <v>133</v>
      </c>
    </row>
    <row r="153" spans="1:36" x14ac:dyDescent="0.25">
      <c r="A153" s="3">
        <v>0.54865740740740743</v>
      </c>
      <c r="B153">
        <v>360.7</v>
      </c>
      <c r="C153">
        <v>2.1</v>
      </c>
      <c r="D153">
        <v>360.3</v>
      </c>
      <c r="E153">
        <v>-115</v>
      </c>
      <c r="F153">
        <v>2</v>
      </c>
      <c r="G153">
        <v>361.1</v>
      </c>
      <c r="H153">
        <v>353.4</v>
      </c>
      <c r="I153">
        <v>348.7</v>
      </c>
      <c r="J153">
        <v>358.7</v>
      </c>
      <c r="K153">
        <v>352.6</v>
      </c>
      <c r="L153">
        <v>344.6</v>
      </c>
      <c r="M153">
        <v>347.2</v>
      </c>
      <c r="N153">
        <v>-122</v>
      </c>
      <c r="O153">
        <v>-113</v>
      </c>
      <c r="P153">
        <v>-120</v>
      </c>
      <c r="Q153" s="1">
        <f>MAX(_1076_2387[[#This Row],[Mes_TC1]:[Mes_TC14]])</f>
        <v>358.7</v>
      </c>
      <c r="R153" s="83">
        <f>MIN(_1076_2387[[#This Row],[Mes_TC1]:[Mes_TC14]])</f>
        <v>344.6</v>
      </c>
      <c r="S153">
        <f t="shared" si="2"/>
        <v>14.099999999999966</v>
      </c>
      <c r="T153">
        <f>COUNTIF(_1076_2387[[#This Row],[Mes_TC1]:[Mes_TC14]],"&gt;=385")</f>
        <v>0</v>
      </c>
      <c r="U153">
        <f>COUNTIF(_1076_2387[[#This Row],[Mes_TC1]:[Mes_TC14]],"&gt;=200")</f>
        <v>6</v>
      </c>
      <c r="V153">
        <f>COUNTIF(_1076_2387[[#This Row],[Mes_TC1]:[Mes_TC14]],"&gt;=99")</f>
        <v>6</v>
      </c>
      <c r="AJ153">
        <v>134</v>
      </c>
    </row>
    <row r="154" spans="1:36" x14ac:dyDescent="0.25">
      <c r="A154" s="3">
        <v>0.54900462962962959</v>
      </c>
      <c r="B154">
        <v>361.8</v>
      </c>
      <c r="C154">
        <v>2.7</v>
      </c>
      <c r="D154">
        <v>361.6</v>
      </c>
      <c r="E154">
        <v>-115</v>
      </c>
      <c r="F154">
        <v>2.2999999999999998</v>
      </c>
      <c r="G154">
        <v>360.8</v>
      </c>
      <c r="H154">
        <v>355.3</v>
      </c>
      <c r="I154">
        <v>350.6</v>
      </c>
      <c r="J154">
        <v>360.6</v>
      </c>
      <c r="K154">
        <v>354.5</v>
      </c>
      <c r="L154">
        <v>346.3</v>
      </c>
      <c r="M154">
        <v>349.1</v>
      </c>
      <c r="N154">
        <v>-122</v>
      </c>
      <c r="O154">
        <v>-112</v>
      </c>
      <c r="P154">
        <v>-120</v>
      </c>
      <c r="Q154" s="1">
        <f>MAX(_1076_2387[[#This Row],[Mes_TC1]:[Mes_TC14]])</f>
        <v>360.6</v>
      </c>
      <c r="R154" s="83">
        <f>MIN(_1076_2387[[#This Row],[Mes_TC1]:[Mes_TC14]])</f>
        <v>346.3</v>
      </c>
      <c r="S154">
        <f t="shared" si="2"/>
        <v>14.300000000000011</v>
      </c>
      <c r="T154">
        <f>COUNTIF(_1076_2387[[#This Row],[Mes_TC1]:[Mes_TC14]],"&gt;=385")</f>
        <v>0</v>
      </c>
      <c r="U154">
        <f>COUNTIF(_1076_2387[[#This Row],[Mes_TC1]:[Mes_TC14]],"&gt;=200")</f>
        <v>6</v>
      </c>
      <c r="V154">
        <f>COUNTIF(_1076_2387[[#This Row],[Mes_TC1]:[Mes_TC14]],"&gt;=99")</f>
        <v>6</v>
      </c>
      <c r="AJ154">
        <v>135</v>
      </c>
    </row>
    <row r="155" spans="1:36" x14ac:dyDescent="0.25">
      <c r="A155" s="3">
        <v>0.54935185185185187</v>
      </c>
      <c r="B155">
        <v>363</v>
      </c>
      <c r="C155">
        <v>3.3</v>
      </c>
      <c r="D155">
        <v>363</v>
      </c>
      <c r="E155">
        <v>-115</v>
      </c>
      <c r="F155">
        <v>3</v>
      </c>
      <c r="G155">
        <v>354.4</v>
      </c>
      <c r="H155">
        <v>357.5</v>
      </c>
      <c r="I155">
        <v>352.9</v>
      </c>
      <c r="J155">
        <v>362.3</v>
      </c>
      <c r="K155">
        <v>356.4</v>
      </c>
      <c r="L155">
        <v>347.9</v>
      </c>
      <c r="M155">
        <v>351.1</v>
      </c>
      <c r="N155">
        <v>-122</v>
      </c>
      <c r="O155">
        <v>-112</v>
      </c>
      <c r="P155">
        <v>-120</v>
      </c>
      <c r="Q155" s="1">
        <f>MAX(_1076_2387[[#This Row],[Mes_TC1]:[Mes_TC14]])</f>
        <v>362.3</v>
      </c>
      <c r="R155" s="83">
        <f>MIN(_1076_2387[[#This Row],[Mes_TC1]:[Mes_TC14]])</f>
        <v>347.9</v>
      </c>
      <c r="S155">
        <f t="shared" si="2"/>
        <v>14.400000000000034</v>
      </c>
      <c r="T155">
        <f>COUNTIF(_1076_2387[[#This Row],[Mes_TC1]:[Mes_TC14]],"&gt;=385")</f>
        <v>0</v>
      </c>
      <c r="U155">
        <f>COUNTIF(_1076_2387[[#This Row],[Mes_TC1]:[Mes_TC14]],"&gt;=200")</f>
        <v>6</v>
      </c>
      <c r="V155">
        <f>COUNTIF(_1076_2387[[#This Row],[Mes_TC1]:[Mes_TC14]],"&gt;=99")</f>
        <v>6</v>
      </c>
      <c r="AJ155">
        <v>136</v>
      </c>
    </row>
    <row r="156" spans="1:36" x14ac:dyDescent="0.25">
      <c r="A156" s="3">
        <v>0.54969907407407403</v>
      </c>
      <c r="B156">
        <v>364.3</v>
      </c>
      <c r="C156">
        <v>3.9</v>
      </c>
      <c r="D156">
        <v>364.4</v>
      </c>
      <c r="E156">
        <v>-115</v>
      </c>
      <c r="F156">
        <v>3.6</v>
      </c>
      <c r="G156">
        <v>351.1</v>
      </c>
      <c r="H156">
        <v>359.8</v>
      </c>
      <c r="I156">
        <v>355.3</v>
      </c>
      <c r="J156">
        <v>364</v>
      </c>
      <c r="K156">
        <v>358.4</v>
      </c>
      <c r="L156">
        <v>349.5</v>
      </c>
      <c r="M156">
        <v>353.1</v>
      </c>
      <c r="N156">
        <v>-122</v>
      </c>
      <c r="O156">
        <v>-113</v>
      </c>
      <c r="P156">
        <v>-119</v>
      </c>
      <c r="Q156" s="1">
        <f>MAX(_1076_2387[[#This Row],[Mes_TC1]:[Mes_TC14]])</f>
        <v>364</v>
      </c>
      <c r="R156" s="83">
        <f>MIN(_1076_2387[[#This Row],[Mes_TC1]:[Mes_TC14]])</f>
        <v>349.5</v>
      </c>
      <c r="S156">
        <f t="shared" si="2"/>
        <v>14.5</v>
      </c>
      <c r="T156">
        <f>COUNTIF(_1076_2387[[#This Row],[Mes_TC1]:[Mes_TC14]],"&gt;=385")</f>
        <v>0</v>
      </c>
      <c r="U156">
        <f>COUNTIF(_1076_2387[[#This Row],[Mes_TC1]:[Mes_TC14]],"&gt;=200")</f>
        <v>6</v>
      </c>
      <c r="V156">
        <f>COUNTIF(_1076_2387[[#This Row],[Mes_TC1]:[Mes_TC14]],"&gt;=99")</f>
        <v>6</v>
      </c>
      <c r="AJ156">
        <v>137</v>
      </c>
    </row>
    <row r="157" spans="1:36" x14ac:dyDescent="0.25">
      <c r="A157" s="3">
        <v>0.55004629629629631</v>
      </c>
      <c r="B157">
        <v>365.7</v>
      </c>
      <c r="C157">
        <v>4.5</v>
      </c>
      <c r="D157">
        <v>365.8</v>
      </c>
      <c r="E157">
        <v>-115</v>
      </c>
      <c r="F157">
        <v>4.2</v>
      </c>
      <c r="G157">
        <v>351.6</v>
      </c>
      <c r="H157">
        <v>362.1</v>
      </c>
      <c r="I157">
        <v>357.7</v>
      </c>
      <c r="J157">
        <v>365.8</v>
      </c>
      <c r="K157">
        <v>360.4</v>
      </c>
      <c r="L157">
        <v>351.3</v>
      </c>
      <c r="M157">
        <v>355.2</v>
      </c>
      <c r="N157">
        <v>-122</v>
      </c>
      <c r="O157">
        <v>-111</v>
      </c>
      <c r="P157">
        <v>-119</v>
      </c>
      <c r="Q157" s="1">
        <f>MAX(_1076_2387[[#This Row],[Mes_TC1]:[Mes_TC14]])</f>
        <v>365.8</v>
      </c>
      <c r="R157" s="83">
        <f>MIN(_1076_2387[[#This Row],[Mes_TC1]:[Mes_TC14]])</f>
        <v>351.3</v>
      </c>
      <c r="S157">
        <f t="shared" si="2"/>
        <v>14.5</v>
      </c>
      <c r="T157">
        <f>COUNTIF(_1076_2387[[#This Row],[Mes_TC1]:[Mes_TC14]],"&gt;=385")</f>
        <v>0</v>
      </c>
      <c r="U157">
        <f>COUNTIF(_1076_2387[[#This Row],[Mes_TC1]:[Mes_TC14]],"&gt;=200")</f>
        <v>6</v>
      </c>
      <c r="V157">
        <f>COUNTIF(_1076_2387[[#This Row],[Mes_TC1]:[Mes_TC14]],"&gt;=99")</f>
        <v>6</v>
      </c>
      <c r="AJ157">
        <v>138</v>
      </c>
    </row>
    <row r="158" spans="1:36" x14ac:dyDescent="0.25">
      <c r="A158" s="3">
        <v>0.55039351851851848</v>
      </c>
      <c r="B158">
        <v>367</v>
      </c>
      <c r="C158">
        <v>5.0999999999999996</v>
      </c>
      <c r="D158">
        <v>367.1</v>
      </c>
      <c r="E158">
        <v>-115</v>
      </c>
      <c r="F158">
        <v>4.9000000000000004</v>
      </c>
      <c r="G158">
        <v>354.1</v>
      </c>
      <c r="H158">
        <v>364.4</v>
      </c>
      <c r="I158">
        <v>360</v>
      </c>
      <c r="J158">
        <v>367.4</v>
      </c>
      <c r="K158">
        <v>362.3</v>
      </c>
      <c r="L158">
        <v>353.6</v>
      </c>
      <c r="M158">
        <v>357.3</v>
      </c>
      <c r="N158">
        <v>-121</v>
      </c>
      <c r="O158">
        <v>-111</v>
      </c>
      <c r="P158">
        <v>-119</v>
      </c>
      <c r="Q158" s="1">
        <f>MAX(_1076_2387[[#This Row],[Mes_TC1]:[Mes_TC14]])</f>
        <v>367.4</v>
      </c>
      <c r="R158" s="83">
        <f>MIN(_1076_2387[[#This Row],[Mes_TC1]:[Mes_TC14]])</f>
        <v>353.6</v>
      </c>
      <c r="S158">
        <f t="shared" si="2"/>
        <v>13.799999999999955</v>
      </c>
      <c r="T158">
        <f>COUNTIF(_1076_2387[[#This Row],[Mes_TC1]:[Mes_TC14]],"&gt;=385")</f>
        <v>0</v>
      </c>
      <c r="U158">
        <f>COUNTIF(_1076_2387[[#This Row],[Mes_TC1]:[Mes_TC14]],"&gt;=200")</f>
        <v>6</v>
      </c>
      <c r="V158">
        <f>COUNTIF(_1076_2387[[#This Row],[Mes_TC1]:[Mes_TC14]],"&gt;=99")</f>
        <v>6</v>
      </c>
      <c r="AJ158">
        <v>139</v>
      </c>
    </row>
    <row r="159" spans="1:36" x14ac:dyDescent="0.25">
      <c r="A159" s="3">
        <v>0.55074074074074075</v>
      </c>
      <c r="B159">
        <v>368.3</v>
      </c>
      <c r="C159">
        <v>5.7</v>
      </c>
      <c r="D159">
        <v>368.5</v>
      </c>
      <c r="E159">
        <v>-115</v>
      </c>
      <c r="F159">
        <v>5.5</v>
      </c>
      <c r="G159">
        <v>357.6</v>
      </c>
      <c r="H159">
        <v>366.5</v>
      </c>
      <c r="I159">
        <v>362.3</v>
      </c>
      <c r="J159">
        <v>369.2</v>
      </c>
      <c r="K159">
        <v>364.3</v>
      </c>
      <c r="L159">
        <v>355.7</v>
      </c>
      <c r="M159">
        <v>359.5</v>
      </c>
      <c r="N159">
        <v>-122</v>
      </c>
      <c r="O159">
        <v>-111</v>
      </c>
      <c r="P159">
        <v>-118</v>
      </c>
      <c r="Q159" s="1">
        <f>MAX(_1076_2387[[#This Row],[Mes_TC1]:[Mes_TC14]])</f>
        <v>369.2</v>
      </c>
      <c r="R159" s="83">
        <f>MIN(_1076_2387[[#This Row],[Mes_TC1]:[Mes_TC14]])</f>
        <v>355.7</v>
      </c>
      <c r="S159">
        <f t="shared" si="2"/>
        <v>13.5</v>
      </c>
      <c r="T159">
        <f>COUNTIF(_1076_2387[[#This Row],[Mes_TC1]:[Mes_TC14]],"&gt;=385")</f>
        <v>0</v>
      </c>
      <c r="U159">
        <f>COUNTIF(_1076_2387[[#This Row],[Mes_TC1]:[Mes_TC14]],"&gt;=200")</f>
        <v>6</v>
      </c>
      <c r="V159">
        <f>COUNTIF(_1076_2387[[#This Row],[Mes_TC1]:[Mes_TC14]],"&gt;=99")</f>
        <v>6</v>
      </c>
      <c r="AJ159">
        <v>140</v>
      </c>
    </row>
    <row r="160" spans="1:36" x14ac:dyDescent="0.25">
      <c r="A160" s="3">
        <v>0.55108796296296292</v>
      </c>
      <c r="B160">
        <v>369.6</v>
      </c>
      <c r="C160">
        <v>6.3</v>
      </c>
      <c r="D160">
        <v>369.9</v>
      </c>
      <c r="E160">
        <v>-115</v>
      </c>
      <c r="F160">
        <v>6.1</v>
      </c>
      <c r="G160">
        <v>361</v>
      </c>
      <c r="H160">
        <v>368.6</v>
      </c>
      <c r="I160">
        <v>364.5</v>
      </c>
      <c r="J160">
        <v>370.9</v>
      </c>
      <c r="K160">
        <v>366.2</v>
      </c>
      <c r="L160">
        <v>357.9</v>
      </c>
      <c r="M160">
        <v>362.6</v>
      </c>
      <c r="N160">
        <v>-121</v>
      </c>
      <c r="O160">
        <v>-110</v>
      </c>
      <c r="P160">
        <v>-119</v>
      </c>
      <c r="Q160" s="1">
        <f>MAX(_1076_2387[[#This Row],[Mes_TC1]:[Mes_TC14]])</f>
        <v>370.9</v>
      </c>
      <c r="R160" s="83">
        <f>MIN(_1076_2387[[#This Row],[Mes_TC1]:[Mes_TC14]])</f>
        <v>357.9</v>
      </c>
      <c r="S160">
        <f t="shared" si="2"/>
        <v>13</v>
      </c>
      <c r="T160">
        <f>COUNTIF(_1076_2387[[#This Row],[Mes_TC1]:[Mes_TC14]],"&gt;=385")</f>
        <v>0</v>
      </c>
      <c r="U160">
        <f>COUNTIF(_1076_2387[[#This Row],[Mes_TC1]:[Mes_TC14]],"&gt;=200")</f>
        <v>6</v>
      </c>
      <c r="V160">
        <f>COUNTIF(_1076_2387[[#This Row],[Mes_TC1]:[Mes_TC14]],"&gt;=99")</f>
        <v>6</v>
      </c>
      <c r="AJ160">
        <v>141</v>
      </c>
    </row>
    <row r="161" spans="1:36" x14ac:dyDescent="0.25">
      <c r="A161" s="3">
        <v>0.55143518518518519</v>
      </c>
      <c r="B161">
        <v>370.8</v>
      </c>
      <c r="C161">
        <v>6.9</v>
      </c>
      <c r="D161">
        <v>371.3</v>
      </c>
      <c r="E161">
        <v>-115</v>
      </c>
      <c r="F161">
        <v>6.7</v>
      </c>
      <c r="G161">
        <v>363.9</v>
      </c>
      <c r="H161">
        <v>370.6</v>
      </c>
      <c r="I161">
        <v>366.5</v>
      </c>
      <c r="J161">
        <v>372.4</v>
      </c>
      <c r="K161">
        <v>368</v>
      </c>
      <c r="L161">
        <v>360.1</v>
      </c>
      <c r="M161">
        <v>364.5</v>
      </c>
      <c r="N161">
        <v>-121</v>
      </c>
      <c r="O161">
        <v>-108</v>
      </c>
      <c r="P161">
        <v>-119</v>
      </c>
      <c r="Q161" s="1">
        <f>MAX(_1076_2387[[#This Row],[Mes_TC1]:[Mes_TC14]])</f>
        <v>372.4</v>
      </c>
      <c r="R161" s="83">
        <f>MIN(_1076_2387[[#This Row],[Mes_TC1]:[Mes_TC14]])</f>
        <v>360.1</v>
      </c>
      <c r="S161">
        <f t="shared" si="2"/>
        <v>12.299999999999955</v>
      </c>
      <c r="T161">
        <f>COUNTIF(_1076_2387[[#This Row],[Mes_TC1]:[Mes_TC14]],"&gt;=385")</f>
        <v>0</v>
      </c>
      <c r="U161">
        <f>COUNTIF(_1076_2387[[#This Row],[Mes_TC1]:[Mes_TC14]],"&gt;=200")</f>
        <v>6</v>
      </c>
      <c r="V161">
        <f>COUNTIF(_1076_2387[[#This Row],[Mes_TC1]:[Mes_TC14]],"&gt;=99")</f>
        <v>6</v>
      </c>
      <c r="AJ161">
        <v>142</v>
      </c>
    </row>
    <row r="162" spans="1:36" x14ac:dyDescent="0.25">
      <c r="A162" s="3">
        <v>0.55178240740740736</v>
      </c>
      <c r="B162">
        <v>372.1</v>
      </c>
      <c r="C162">
        <v>7.5</v>
      </c>
      <c r="D162">
        <v>372.6</v>
      </c>
      <c r="E162">
        <v>-115</v>
      </c>
      <c r="F162">
        <v>7.4</v>
      </c>
      <c r="G162">
        <v>366.3</v>
      </c>
      <c r="H162">
        <v>372.5</v>
      </c>
      <c r="I162">
        <v>368.5</v>
      </c>
      <c r="J162">
        <v>373.9</v>
      </c>
      <c r="K162">
        <v>369.7</v>
      </c>
      <c r="L162">
        <v>362.2</v>
      </c>
      <c r="M162">
        <v>366.5</v>
      </c>
      <c r="N162">
        <v>-121</v>
      </c>
      <c r="O162">
        <v>-106</v>
      </c>
      <c r="P162">
        <v>-118</v>
      </c>
      <c r="Q162" s="1">
        <f>MAX(_1076_2387[[#This Row],[Mes_TC1]:[Mes_TC14]])</f>
        <v>373.9</v>
      </c>
      <c r="R162" s="83">
        <f>MIN(_1076_2387[[#This Row],[Mes_TC1]:[Mes_TC14]])</f>
        <v>362.2</v>
      </c>
      <c r="S162">
        <f t="shared" si="2"/>
        <v>11.699999999999989</v>
      </c>
      <c r="T162">
        <f>COUNTIF(_1076_2387[[#This Row],[Mes_TC1]:[Mes_TC14]],"&gt;=385")</f>
        <v>0</v>
      </c>
      <c r="U162">
        <f>COUNTIF(_1076_2387[[#This Row],[Mes_TC1]:[Mes_TC14]],"&gt;=200")</f>
        <v>6</v>
      </c>
      <c r="V162">
        <f>COUNTIF(_1076_2387[[#This Row],[Mes_TC1]:[Mes_TC14]],"&gt;=99")</f>
        <v>6</v>
      </c>
      <c r="AJ162">
        <v>143</v>
      </c>
    </row>
    <row r="163" spans="1:36" x14ac:dyDescent="0.25">
      <c r="A163" s="3">
        <v>0.55212962962962964</v>
      </c>
      <c r="B163">
        <v>373.4</v>
      </c>
      <c r="C163">
        <v>8.1</v>
      </c>
      <c r="D163">
        <v>374</v>
      </c>
      <c r="E163">
        <v>-115</v>
      </c>
      <c r="F163">
        <v>8</v>
      </c>
      <c r="G163">
        <v>368.4</v>
      </c>
      <c r="H163">
        <v>374.2</v>
      </c>
      <c r="I163">
        <v>370.4</v>
      </c>
      <c r="J163">
        <v>375.4</v>
      </c>
      <c r="K163">
        <v>371.5</v>
      </c>
      <c r="L163">
        <v>364.3</v>
      </c>
      <c r="M163">
        <v>367.5</v>
      </c>
      <c r="N163">
        <v>-121</v>
      </c>
      <c r="O163">
        <v>-107</v>
      </c>
      <c r="P163">
        <v>-119</v>
      </c>
      <c r="Q163" s="1">
        <f>MAX(_1076_2387[[#This Row],[Mes_TC1]:[Mes_TC14]])</f>
        <v>375.4</v>
      </c>
      <c r="R163" s="83">
        <f>MIN(_1076_2387[[#This Row],[Mes_TC1]:[Mes_TC14]])</f>
        <v>364.3</v>
      </c>
      <c r="S163">
        <f t="shared" si="2"/>
        <v>11.099999999999966</v>
      </c>
      <c r="T163">
        <f>COUNTIF(_1076_2387[[#This Row],[Mes_TC1]:[Mes_TC14]],"&gt;=385")</f>
        <v>0</v>
      </c>
      <c r="U163">
        <f>COUNTIF(_1076_2387[[#This Row],[Mes_TC1]:[Mes_TC14]],"&gt;=200")</f>
        <v>6</v>
      </c>
      <c r="V163">
        <f>COUNTIF(_1076_2387[[#This Row],[Mes_TC1]:[Mes_TC14]],"&gt;=99")</f>
        <v>6</v>
      </c>
      <c r="AJ163">
        <v>144</v>
      </c>
    </row>
    <row r="164" spans="1:36" x14ac:dyDescent="0.25">
      <c r="A164" s="3">
        <v>0.5524768518518518</v>
      </c>
      <c r="B164">
        <v>374.8</v>
      </c>
      <c r="C164">
        <v>8.6999999999999993</v>
      </c>
      <c r="D164">
        <v>375.4</v>
      </c>
      <c r="E164">
        <v>-115</v>
      </c>
      <c r="F164">
        <v>8.6</v>
      </c>
      <c r="G164">
        <v>370.1</v>
      </c>
      <c r="H164">
        <v>375.9</v>
      </c>
      <c r="I164">
        <v>372.2</v>
      </c>
      <c r="J164">
        <v>376.9</v>
      </c>
      <c r="K164">
        <v>373.2</v>
      </c>
      <c r="L164">
        <v>366.3</v>
      </c>
      <c r="M164">
        <v>369.4</v>
      </c>
      <c r="N164">
        <v>-121</v>
      </c>
      <c r="O164">
        <v>-107</v>
      </c>
      <c r="P164">
        <v>-119</v>
      </c>
      <c r="Q164" s="1">
        <f>MAX(_1076_2387[[#This Row],[Mes_TC1]:[Mes_TC14]])</f>
        <v>376.9</v>
      </c>
      <c r="R164" s="83">
        <f>MIN(_1076_2387[[#This Row],[Mes_TC1]:[Mes_TC14]])</f>
        <v>366.3</v>
      </c>
      <c r="S164">
        <f t="shared" si="2"/>
        <v>10.599999999999966</v>
      </c>
      <c r="T164">
        <f>COUNTIF(_1076_2387[[#This Row],[Mes_TC1]:[Mes_TC14]],"&gt;=385")</f>
        <v>0</v>
      </c>
      <c r="U164">
        <f>COUNTIF(_1076_2387[[#This Row],[Mes_TC1]:[Mes_TC14]],"&gt;=200")</f>
        <v>6</v>
      </c>
      <c r="V164">
        <f>COUNTIF(_1076_2387[[#This Row],[Mes_TC1]:[Mes_TC14]],"&gt;=99")</f>
        <v>6</v>
      </c>
      <c r="AJ164">
        <v>145</v>
      </c>
    </row>
    <row r="165" spans="1:36" x14ac:dyDescent="0.25">
      <c r="A165" s="3">
        <v>0.55282407407407408</v>
      </c>
      <c r="B165">
        <v>376.2</v>
      </c>
      <c r="C165">
        <v>9.3000000000000007</v>
      </c>
      <c r="D165">
        <v>376.8</v>
      </c>
      <c r="E165">
        <v>-115</v>
      </c>
      <c r="F165">
        <v>9.1999999999999993</v>
      </c>
      <c r="G165">
        <v>371.6</v>
      </c>
      <c r="H165">
        <v>377.5</v>
      </c>
      <c r="I165">
        <v>373.9</v>
      </c>
      <c r="J165">
        <v>378.3</v>
      </c>
      <c r="K165">
        <v>374.8</v>
      </c>
      <c r="L165">
        <v>368.1</v>
      </c>
      <c r="M165">
        <v>371.2</v>
      </c>
      <c r="N165">
        <v>-121</v>
      </c>
      <c r="O165">
        <v>-105</v>
      </c>
      <c r="P165">
        <v>-118</v>
      </c>
      <c r="Q165" s="1">
        <f>MAX(_1076_2387[[#This Row],[Mes_TC1]:[Mes_TC14]])</f>
        <v>378.3</v>
      </c>
      <c r="R165" s="83">
        <f>MIN(_1076_2387[[#This Row],[Mes_TC1]:[Mes_TC14]])</f>
        <v>368.1</v>
      </c>
      <c r="S165">
        <f t="shared" si="2"/>
        <v>10.199999999999989</v>
      </c>
      <c r="T165">
        <f>COUNTIF(_1076_2387[[#This Row],[Mes_TC1]:[Mes_TC14]],"&gt;=385")</f>
        <v>0</v>
      </c>
      <c r="U165">
        <f>COUNTIF(_1076_2387[[#This Row],[Mes_TC1]:[Mes_TC14]],"&gt;=200")</f>
        <v>6</v>
      </c>
      <c r="V165">
        <f>COUNTIF(_1076_2387[[#This Row],[Mes_TC1]:[Mes_TC14]],"&gt;=99")</f>
        <v>6</v>
      </c>
      <c r="AJ165">
        <v>146</v>
      </c>
    </row>
    <row r="166" spans="1:36" x14ac:dyDescent="0.25">
      <c r="A166" s="3">
        <v>0.55317129629629624</v>
      </c>
      <c r="B166">
        <v>377.6</v>
      </c>
      <c r="C166">
        <v>9.9</v>
      </c>
      <c r="D166">
        <v>378.1</v>
      </c>
      <c r="E166">
        <v>-115</v>
      </c>
      <c r="F166">
        <v>9.8000000000000007</v>
      </c>
      <c r="G166">
        <v>372.9</v>
      </c>
      <c r="H166">
        <v>378.9</v>
      </c>
      <c r="I166">
        <v>375.5</v>
      </c>
      <c r="J166">
        <v>379.6</v>
      </c>
      <c r="K166">
        <v>376.3</v>
      </c>
      <c r="L166">
        <v>370</v>
      </c>
      <c r="M166">
        <v>373.9</v>
      </c>
      <c r="N166">
        <v>-121</v>
      </c>
      <c r="O166">
        <v>-106</v>
      </c>
      <c r="P166">
        <v>-119</v>
      </c>
      <c r="Q166" s="1">
        <f>MAX(_1076_2387[[#This Row],[Mes_TC1]:[Mes_TC14]])</f>
        <v>379.6</v>
      </c>
      <c r="R166" s="83">
        <f>MIN(_1076_2387[[#This Row],[Mes_TC1]:[Mes_TC14]])</f>
        <v>370</v>
      </c>
      <c r="S166">
        <f t="shared" si="2"/>
        <v>9.6000000000000227</v>
      </c>
      <c r="T166">
        <f>COUNTIF(_1076_2387[[#This Row],[Mes_TC1]:[Mes_TC14]],"&gt;=385")</f>
        <v>0</v>
      </c>
      <c r="U166">
        <f>COUNTIF(_1076_2387[[#This Row],[Mes_TC1]:[Mes_TC14]],"&gt;=200")</f>
        <v>6</v>
      </c>
      <c r="V166">
        <f>COUNTIF(_1076_2387[[#This Row],[Mes_TC1]:[Mes_TC14]],"&gt;=99")</f>
        <v>6</v>
      </c>
      <c r="AJ166">
        <v>147</v>
      </c>
    </row>
    <row r="167" spans="1:36" x14ac:dyDescent="0.25">
      <c r="A167" s="3">
        <v>0.55351851851851852</v>
      </c>
      <c r="B167">
        <v>379</v>
      </c>
      <c r="C167">
        <v>10</v>
      </c>
      <c r="D167">
        <v>379.5</v>
      </c>
      <c r="E167">
        <v>-115</v>
      </c>
      <c r="F167">
        <v>10.1</v>
      </c>
      <c r="G167">
        <v>376.4</v>
      </c>
      <c r="H167">
        <v>380.4</v>
      </c>
      <c r="I167">
        <v>377.2</v>
      </c>
      <c r="J167">
        <v>380.9</v>
      </c>
      <c r="K167">
        <v>377.8</v>
      </c>
      <c r="L167">
        <v>371.7</v>
      </c>
      <c r="M167">
        <v>375.5</v>
      </c>
      <c r="N167">
        <v>-122</v>
      </c>
      <c r="O167">
        <v>-106</v>
      </c>
      <c r="P167">
        <v>-119</v>
      </c>
      <c r="Q167" s="1">
        <f>MAX(_1076_2387[[#This Row],[Mes_TC1]:[Mes_TC14]])</f>
        <v>380.9</v>
      </c>
      <c r="R167" s="83">
        <f>MIN(_1076_2387[[#This Row],[Mes_TC1]:[Mes_TC14]])</f>
        <v>371.7</v>
      </c>
      <c r="S167">
        <f t="shared" si="2"/>
        <v>9.1999999999999886</v>
      </c>
      <c r="T167">
        <f>COUNTIF(_1076_2387[[#This Row],[Mes_TC1]:[Mes_TC14]],"&gt;=385")</f>
        <v>0</v>
      </c>
      <c r="U167">
        <f>COUNTIF(_1076_2387[[#This Row],[Mes_TC1]:[Mes_TC14]],"&gt;=200")</f>
        <v>6</v>
      </c>
      <c r="V167">
        <f>COUNTIF(_1076_2387[[#This Row],[Mes_TC1]:[Mes_TC14]],"&gt;=99")</f>
        <v>6</v>
      </c>
      <c r="AJ167">
        <v>148</v>
      </c>
    </row>
    <row r="168" spans="1:36" x14ac:dyDescent="0.25">
      <c r="A168" s="3">
        <v>0.55386574074074069</v>
      </c>
      <c r="B168">
        <v>380.4</v>
      </c>
      <c r="C168">
        <v>10</v>
      </c>
      <c r="D168">
        <v>380.9</v>
      </c>
      <c r="E168">
        <v>-115</v>
      </c>
      <c r="F168">
        <v>10.1</v>
      </c>
      <c r="G168">
        <v>381.5</v>
      </c>
      <c r="H168">
        <v>381.9</v>
      </c>
      <c r="I168">
        <v>378.9</v>
      </c>
      <c r="J168">
        <v>382.1</v>
      </c>
      <c r="K168">
        <v>379.2</v>
      </c>
      <c r="L168">
        <v>373.4</v>
      </c>
      <c r="M168">
        <v>376.2</v>
      </c>
      <c r="N168">
        <v>-122</v>
      </c>
      <c r="O168">
        <v>-107</v>
      </c>
      <c r="P168">
        <v>-119</v>
      </c>
      <c r="Q168" s="1">
        <f>MAX(_1076_2387[[#This Row],[Mes_TC1]:[Mes_TC14]])</f>
        <v>382.1</v>
      </c>
      <c r="R168" s="83">
        <f>MIN(_1076_2387[[#This Row],[Mes_TC1]:[Mes_TC14]])</f>
        <v>373.4</v>
      </c>
      <c r="S168">
        <f t="shared" si="2"/>
        <v>8.7000000000000455</v>
      </c>
      <c r="T168">
        <f>COUNTIF(_1076_2387[[#This Row],[Mes_TC1]:[Mes_TC14]],"&gt;=385")</f>
        <v>0</v>
      </c>
      <c r="U168">
        <f>COUNTIF(_1076_2387[[#This Row],[Mes_TC1]:[Mes_TC14]],"&gt;=200")</f>
        <v>6</v>
      </c>
      <c r="V168">
        <f>COUNTIF(_1076_2387[[#This Row],[Mes_TC1]:[Mes_TC14]],"&gt;=99")</f>
        <v>6</v>
      </c>
      <c r="AJ168">
        <v>149</v>
      </c>
    </row>
    <row r="169" spans="1:36" x14ac:dyDescent="0.25">
      <c r="A169" s="3">
        <v>0.55421296296296296</v>
      </c>
      <c r="B169">
        <v>382.1</v>
      </c>
      <c r="C169">
        <v>10</v>
      </c>
      <c r="D169">
        <v>382.3</v>
      </c>
      <c r="E169">
        <v>-115</v>
      </c>
      <c r="F169">
        <v>10.1</v>
      </c>
      <c r="G169">
        <v>382.6</v>
      </c>
      <c r="H169">
        <v>382.5</v>
      </c>
      <c r="I169">
        <v>379.7</v>
      </c>
      <c r="J169">
        <v>382.6</v>
      </c>
      <c r="K169">
        <v>380</v>
      </c>
      <c r="L169">
        <v>374.6</v>
      </c>
      <c r="M169">
        <v>377.3</v>
      </c>
      <c r="N169">
        <v>-122</v>
      </c>
      <c r="O169">
        <v>-106</v>
      </c>
      <c r="P169">
        <v>-119</v>
      </c>
      <c r="Q169" s="1">
        <f>MAX(_1076_2387[[#This Row],[Mes_TC1]:[Mes_TC14]])</f>
        <v>382.6</v>
      </c>
      <c r="R169" s="83">
        <f>MIN(_1076_2387[[#This Row],[Mes_TC1]:[Mes_TC14]])</f>
        <v>374.6</v>
      </c>
      <c r="S169">
        <f t="shared" si="2"/>
        <v>8</v>
      </c>
      <c r="T169">
        <f>COUNTIF(_1076_2387[[#This Row],[Mes_TC1]:[Mes_TC14]],"&gt;=385")</f>
        <v>0</v>
      </c>
      <c r="U169">
        <f>COUNTIF(_1076_2387[[#This Row],[Mes_TC1]:[Mes_TC14]],"&gt;=200")</f>
        <v>6</v>
      </c>
      <c r="V169">
        <f>COUNTIF(_1076_2387[[#This Row],[Mes_TC1]:[Mes_TC14]],"&gt;=99")</f>
        <v>6</v>
      </c>
      <c r="AJ169">
        <v>150</v>
      </c>
    </row>
    <row r="170" spans="1:36" x14ac:dyDescent="0.25">
      <c r="A170" s="3">
        <v>0.55456018518518524</v>
      </c>
      <c r="B170">
        <v>383.6</v>
      </c>
      <c r="C170">
        <v>10</v>
      </c>
      <c r="D170">
        <v>383.6</v>
      </c>
      <c r="E170">
        <v>-115</v>
      </c>
      <c r="F170">
        <v>10.1</v>
      </c>
      <c r="G170">
        <v>382.2</v>
      </c>
      <c r="H170">
        <v>382.9</v>
      </c>
      <c r="I170">
        <v>380.3</v>
      </c>
      <c r="J170">
        <v>383</v>
      </c>
      <c r="K170">
        <v>380.6</v>
      </c>
      <c r="L170">
        <v>375.5</v>
      </c>
      <c r="M170">
        <v>378.1</v>
      </c>
      <c r="N170">
        <v>-122</v>
      </c>
      <c r="O170">
        <v>-105</v>
      </c>
      <c r="P170">
        <v>-119</v>
      </c>
      <c r="Q170" s="1">
        <f>MAX(_1076_2387[[#This Row],[Mes_TC1]:[Mes_TC14]])</f>
        <v>383</v>
      </c>
      <c r="R170" s="83">
        <f>MIN(_1076_2387[[#This Row],[Mes_TC1]:[Mes_TC14]])</f>
        <v>375.5</v>
      </c>
      <c r="S170">
        <f t="shared" si="2"/>
        <v>7.5</v>
      </c>
      <c r="T170">
        <f>COUNTIF(_1076_2387[[#This Row],[Mes_TC1]:[Mes_TC14]],"&gt;=385")</f>
        <v>0</v>
      </c>
      <c r="U170">
        <f>COUNTIF(_1076_2387[[#This Row],[Mes_TC1]:[Mes_TC14]],"&gt;=200")</f>
        <v>6</v>
      </c>
      <c r="V170">
        <f>COUNTIF(_1076_2387[[#This Row],[Mes_TC1]:[Mes_TC14]],"&gt;=99")</f>
        <v>6</v>
      </c>
      <c r="AJ170">
        <v>151</v>
      </c>
    </row>
    <row r="171" spans="1:36" x14ac:dyDescent="0.25">
      <c r="A171" s="3">
        <v>0.5549074074074074</v>
      </c>
      <c r="B171">
        <v>385.1</v>
      </c>
      <c r="C171">
        <v>10</v>
      </c>
      <c r="D171">
        <v>385</v>
      </c>
      <c r="E171">
        <v>-115</v>
      </c>
      <c r="F171">
        <v>10.199999999999999</v>
      </c>
      <c r="G171">
        <v>383.4</v>
      </c>
      <c r="H171">
        <v>383.7</v>
      </c>
      <c r="I171">
        <v>381.3</v>
      </c>
      <c r="J171">
        <v>383.9</v>
      </c>
      <c r="K171">
        <v>381.6</v>
      </c>
      <c r="L171">
        <v>376.7</v>
      </c>
      <c r="M171">
        <v>379.2</v>
      </c>
      <c r="N171">
        <v>-122</v>
      </c>
      <c r="O171">
        <v>-105</v>
      </c>
      <c r="P171">
        <v>-119</v>
      </c>
      <c r="Q171" s="1">
        <f>MAX(_1076_2387[[#This Row],[Mes_TC1]:[Mes_TC14]])</f>
        <v>383.9</v>
      </c>
      <c r="R171" s="83">
        <f>MIN(_1076_2387[[#This Row],[Mes_TC1]:[Mes_TC14]])</f>
        <v>376.7</v>
      </c>
      <c r="S171">
        <f t="shared" si="2"/>
        <v>7.1999999999999886</v>
      </c>
      <c r="T171">
        <f>COUNTIF(_1076_2387[[#This Row],[Mes_TC1]:[Mes_TC14]],"&gt;=385")</f>
        <v>0</v>
      </c>
      <c r="U171">
        <f>COUNTIF(_1076_2387[[#This Row],[Mes_TC1]:[Mes_TC14]],"&gt;=200")</f>
        <v>6</v>
      </c>
      <c r="V171">
        <f>COUNTIF(_1076_2387[[#This Row],[Mes_TC1]:[Mes_TC14]],"&gt;=99")</f>
        <v>6</v>
      </c>
      <c r="AJ171">
        <v>152</v>
      </c>
    </row>
    <row r="172" spans="1:36" x14ac:dyDescent="0.25">
      <c r="A172" s="3">
        <v>0.55525462962962968</v>
      </c>
      <c r="B172">
        <v>386.6</v>
      </c>
      <c r="C172">
        <v>10</v>
      </c>
      <c r="D172">
        <v>386.4</v>
      </c>
      <c r="E172">
        <v>-115</v>
      </c>
      <c r="F172">
        <v>10.199999999999999</v>
      </c>
      <c r="G172">
        <v>385.5</v>
      </c>
      <c r="H172">
        <v>385</v>
      </c>
      <c r="I172">
        <v>382.7</v>
      </c>
      <c r="J172">
        <v>385.2</v>
      </c>
      <c r="K172">
        <v>382.9</v>
      </c>
      <c r="L172">
        <v>378.2</v>
      </c>
      <c r="M172">
        <v>381.6</v>
      </c>
      <c r="N172">
        <v>-121</v>
      </c>
      <c r="O172">
        <v>-109</v>
      </c>
      <c r="P172">
        <v>-118</v>
      </c>
      <c r="Q172" s="1">
        <f>MAX(_1076_2387[[#This Row],[Mes_TC1]:[Mes_TC14]])</f>
        <v>385.2</v>
      </c>
      <c r="R172" s="83">
        <f>MIN(_1076_2387[[#This Row],[Mes_TC1]:[Mes_TC14]])</f>
        <v>378.2</v>
      </c>
      <c r="S172">
        <f t="shared" si="2"/>
        <v>7</v>
      </c>
      <c r="T172">
        <f>COUNTIF(_1076_2387[[#This Row],[Mes_TC1]:[Mes_TC14]],"&gt;=385")</f>
        <v>2</v>
      </c>
      <c r="U172">
        <f>COUNTIF(_1076_2387[[#This Row],[Mes_TC1]:[Mes_TC14]],"&gt;=200")</f>
        <v>6</v>
      </c>
      <c r="V172">
        <f>COUNTIF(_1076_2387[[#This Row],[Mes_TC1]:[Mes_TC14]],"&gt;=99")</f>
        <v>6</v>
      </c>
      <c r="AJ172">
        <v>153</v>
      </c>
    </row>
    <row r="173" spans="1:36" x14ac:dyDescent="0.25">
      <c r="A173" s="3">
        <v>0.55560185185185185</v>
      </c>
      <c r="B173">
        <v>387.8</v>
      </c>
      <c r="C173">
        <v>10</v>
      </c>
      <c r="D173">
        <v>387.8</v>
      </c>
      <c r="E173">
        <v>-115</v>
      </c>
      <c r="F173">
        <v>10.199999999999999</v>
      </c>
      <c r="G173">
        <v>387.9</v>
      </c>
      <c r="H173">
        <v>386.5</v>
      </c>
      <c r="I173">
        <v>384.2</v>
      </c>
      <c r="J173">
        <v>386.7</v>
      </c>
      <c r="K173">
        <v>384.6</v>
      </c>
      <c r="L173">
        <v>379.8</v>
      </c>
      <c r="M173">
        <v>382.2</v>
      </c>
      <c r="N173">
        <v>-122</v>
      </c>
      <c r="O173">
        <v>-104</v>
      </c>
      <c r="P173">
        <v>-119</v>
      </c>
      <c r="Q173" s="1">
        <f>MAX(_1076_2387[[#This Row],[Mes_TC1]:[Mes_TC14]])</f>
        <v>386.7</v>
      </c>
      <c r="R173" s="83">
        <f>MIN(_1076_2387[[#This Row],[Mes_TC1]:[Mes_TC14]])</f>
        <v>379.8</v>
      </c>
      <c r="S173">
        <f t="shared" si="2"/>
        <v>6.8999999999999773</v>
      </c>
      <c r="T173">
        <f>COUNTIF(_1076_2387[[#This Row],[Mes_TC1]:[Mes_TC14]],"&gt;=385")</f>
        <v>2</v>
      </c>
      <c r="U173">
        <f>COUNTIF(_1076_2387[[#This Row],[Mes_TC1]:[Mes_TC14]],"&gt;=200")</f>
        <v>6</v>
      </c>
      <c r="V173">
        <f>COUNTIF(_1076_2387[[#This Row],[Mes_TC1]:[Mes_TC14]],"&gt;=99")</f>
        <v>6</v>
      </c>
      <c r="Y173">
        <f>MATCH(6,_1076_2387[385],0)</f>
        <v>176</v>
      </c>
      <c r="AJ173">
        <v>154</v>
      </c>
    </row>
    <row r="174" spans="1:36" x14ac:dyDescent="0.25">
      <c r="A174" s="3">
        <v>0.55594907407407412</v>
      </c>
      <c r="B174">
        <v>389.2</v>
      </c>
      <c r="C174">
        <v>10</v>
      </c>
      <c r="D174">
        <v>389.1</v>
      </c>
      <c r="E174">
        <v>-115</v>
      </c>
      <c r="F174">
        <v>10.199999999999999</v>
      </c>
      <c r="G174">
        <v>389.8</v>
      </c>
      <c r="H174">
        <v>388.1</v>
      </c>
      <c r="I174">
        <v>385.8</v>
      </c>
      <c r="J174">
        <v>388.2</v>
      </c>
      <c r="K174">
        <v>386</v>
      </c>
      <c r="L174">
        <v>381.3</v>
      </c>
      <c r="M174">
        <v>384.8</v>
      </c>
      <c r="N174">
        <v>-121</v>
      </c>
      <c r="O174">
        <v>-107</v>
      </c>
      <c r="P174">
        <v>-119</v>
      </c>
      <c r="Q174" s="1">
        <f>MAX(_1076_2387[[#This Row],[Mes_TC1]:[Mes_TC14]])</f>
        <v>388.2</v>
      </c>
      <c r="R174" s="83">
        <f>MIN(_1076_2387[[#This Row],[Mes_TC1]:[Mes_TC14]])</f>
        <v>381.3</v>
      </c>
      <c r="S174">
        <f t="shared" si="2"/>
        <v>6.8999999999999773</v>
      </c>
      <c r="T174">
        <f>COUNTIF(_1076_2387[[#This Row],[Mes_TC1]:[Mes_TC14]],"&gt;=385")</f>
        <v>4</v>
      </c>
      <c r="U174">
        <f>COUNTIF(_1076_2387[[#This Row],[Mes_TC1]:[Mes_TC14]],"&gt;=200")</f>
        <v>6</v>
      </c>
      <c r="V174">
        <f>COUNTIF(_1076_2387[[#This Row],[Mes_TC1]:[Mes_TC14]],"&gt;=99")</f>
        <v>6</v>
      </c>
      <c r="AJ174">
        <v>155</v>
      </c>
    </row>
    <row r="175" spans="1:36" x14ac:dyDescent="0.25">
      <c r="A175" s="3">
        <v>0.55629629629629629</v>
      </c>
      <c r="B175">
        <v>390.6</v>
      </c>
      <c r="C175">
        <v>10</v>
      </c>
      <c r="D175">
        <v>390.5</v>
      </c>
      <c r="E175">
        <v>-115</v>
      </c>
      <c r="F175">
        <v>10.199999999999999</v>
      </c>
      <c r="G175">
        <v>391.2</v>
      </c>
      <c r="H175">
        <v>389.5</v>
      </c>
      <c r="I175">
        <v>387.3</v>
      </c>
      <c r="J175">
        <v>389.6</v>
      </c>
      <c r="K175">
        <v>387.4</v>
      </c>
      <c r="L175">
        <v>382.8</v>
      </c>
      <c r="M175">
        <v>385.3</v>
      </c>
      <c r="N175">
        <v>-121</v>
      </c>
      <c r="O175">
        <v>-103</v>
      </c>
      <c r="P175">
        <v>-118</v>
      </c>
      <c r="Q175" s="1">
        <f>MAX(_1076_2387[[#This Row],[Mes_TC1]:[Mes_TC14]])</f>
        <v>389.6</v>
      </c>
      <c r="R175" s="83">
        <f>MIN(_1076_2387[[#This Row],[Mes_TC1]:[Mes_TC14]])</f>
        <v>382.8</v>
      </c>
      <c r="S175">
        <f t="shared" si="2"/>
        <v>6.8000000000000114</v>
      </c>
      <c r="T175">
        <f>COUNTIF(_1076_2387[[#This Row],[Mes_TC1]:[Mes_TC14]],"&gt;=385")</f>
        <v>5</v>
      </c>
      <c r="U175">
        <f>COUNTIF(_1076_2387[[#This Row],[Mes_TC1]:[Mes_TC14]],"&gt;=200")</f>
        <v>6</v>
      </c>
      <c r="V175">
        <f>COUNTIF(_1076_2387[[#This Row],[Mes_TC1]:[Mes_TC14]],"&gt;=99")</f>
        <v>6</v>
      </c>
      <c r="AJ175">
        <v>156</v>
      </c>
    </row>
    <row r="176" spans="1:36" x14ac:dyDescent="0.25">
      <c r="A176" s="3">
        <v>0.55664351851851857</v>
      </c>
      <c r="B176">
        <v>391.9</v>
      </c>
      <c r="C176">
        <v>10</v>
      </c>
      <c r="D176">
        <v>391.9</v>
      </c>
      <c r="E176">
        <v>-115</v>
      </c>
      <c r="F176">
        <v>10.199999999999999</v>
      </c>
      <c r="G176">
        <v>392.6</v>
      </c>
      <c r="H176">
        <v>391</v>
      </c>
      <c r="I176">
        <v>388.8</v>
      </c>
      <c r="J176">
        <v>391</v>
      </c>
      <c r="K176">
        <v>388.9</v>
      </c>
      <c r="L176">
        <v>384.3</v>
      </c>
      <c r="M176">
        <v>387.8</v>
      </c>
      <c r="N176">
        <v>-121</v>
      </c>
      <c r="O176">
        <v>-105</v>
      </c>
      <c r="P176">
        <v>-118</v>
      </c>
      <c r="Q176" s="1">
        <f>MAX(_1076_2387[[#This Row],[Mes_TC1]:[Mes_TC14]])</f>
        <v>391</v>
      </c>
      <c r="R176" s="83">
        <f>MIN(_1076_2387[[#This Row],[Mes_TC1]:[Mes_TC14]])</f>
        <v>384.3</v>
      </c>
      <c r="S176">
        <f t="shared" si="2"/>
        <v>6.6999999999999886</v>
      </c>
      <c r="T176">
        <f>COUNTIF(_1076_2387[[#This Row],[Mes_TC1]:[Mes_TC14]],"&gt;=385")</f>
        <v>5</v>
      </c>
      <c r="U176">
        <f>COUNTIF(_1076_2387[[#This Row],[Mes_TC1]:[Mes_TC14]],"&gt;=200")</f>
        <v>6</v>
      </c>
      <c r="V176">
        <f>COUNTIF(_1076_2387[[#This Row],[Mes_TC1]:[Mes_TC14]],"&gt;=99")</f>
        <v>6</v>
      </c>
      <c r="AJ176">
        <v>157</v>
      </c>
    </row>
    <row r="177" spans="1:36" x14ac:dyDescent="0.25">
      <c r="A177" s="4">
        <v>0.55699074074074073</v>
      </c>
      <c r="B177">
        <v>393.3</v>
      </c>
      <c r="C177">
        <v>10</v>
      </c>
      <c r="D177">
        <v>393.3</v>
      </c>
      <c r="E177">
        <v>-115</v>
      </c>
      <c r="F177">
        <v>10.1</v>
      </c>
      <c r="G177">
        <v>394.1</v>
      </c>
      <c r="H177">
        <v>392.4</v>
      </c>
      <c r="I177">
        <v>390.3</v>
      </c>
      <c r="J177">
        <v>392.4</v>
      </c>
      <c r="K177">
        <v>390.4</v>
      </c>
      <c r="L177">
        <v>385.8</v>
      </c>
      <c r="M177">
        <v>388.3</v>
      </c>
      <c r="N177">
        <v>-121</v>
      </c>
      <c r="O177">
        <v>-109</v>
      </c>
      <c r="P177">
        <v>-119</v>
      </c>
      <c r="Q177" s="1">
        <f>MAX(_1076_2387[[#This Row],[Mes_TC1]:[Mes_TC14]])</f>
        <v>392.4</v>
      </c>
      <c r="R177" s="82">
        <f>MIN(_1076_2387[[#This Row],[Mes_TC1]:[Mes_TC14]])</f>
        <v>385.8</v>
      </c>
      <c r="S177">
        <f t="shared" si="2"/>
        <v>6.5999999999999659</v>
      </c>
      <c r="T177">
        <f>COUNTIF(_1076_2387[[#This Row],[Mes_TC1]:[Mes_TC14]],"&gt;=385")</f>
        <v>6</v>
      </c>
      <c r="U177">
        <f>COUNTIF(_1076_2387[[#This Row],[Mes_TC1]:[Mes_TC14]],"&gt;=200")</f>
        <v>6</v>
      </c>
      <c r="V177">
        <f>COUNTIF(_1076_2387[[#This Row],[Mes_TC1]:[Mes_TC14]],"&gt;=99")</f>
        <v>6</v>
      </c>
      <c r="AJ177">
        <v>158</v>
      </c>
    </row>
    <row r="178" spans="1:36" x14ac:dyDescent="0.25">
      <c r="A178" s="5">
        <v>0.55733796296296301</v>
      </c>
      <c r="B178">
        <v>394.7</v>
      </c>
      <c r="C178">
        <v>10</v>
      </c>
      <c r="D178">
        <v>394.6</v>
      </c>
      <c r="E178">
        <v>-115</v>
      </c>
      <c r="F178">
        <v>10.1</v>
      </c>
      <c r="G178">
        <v>395.6</v>
      </c>
      <c r="H178">
        <v>393.9</v>
      </c>
      <c r="I178">
        <v>391.7</v>
      </c>
      <c r="J178">
        <v>393.8</v>
      </c>
      <c r="K178">
        <v>391.8</v>
      </c>
      <c r="L178">
        <v>387.3</v>
      </c>
      <c r="M178">
        <v>390.8</v>
      </c>
      <c r="N178">
        <v>-121</v>
      </c>
      <c r="O178">
        <v>-109</v>
      </c>
      <c r="P178">
        <v>-119</v>
      </c>
      <c r="Q178" s="1">
        <f>MAX(_1076_2387[[#This Row],[Mes_TC1]:[Mes_TC14]])</f>
        <v>393.9</v>
      </c>
      <c r="R178" s="83">
        <f>MIN(_1076_2387[[#This Row],[Mes_TC1]:[Mes_TC14]])</f>
        <v>387.3</v>
      </c>
      <c r="S178">
        <f t="shared" si="2"/>
        <v>6.5999999999999659</v>
      </c>
      <c r="T178">
        <f>COUNTIF(_1076_2387[[#This Row],[Mes_TC1]:[Mes_TC14]],"&gt;=385")</f>
        <v>6</v>
      </c>
      <c r="U178">
        <f>COUNTIF(_1076_2387[[#This Row],[Mes_TC1]:[Mes_TC14]],"&gt;=200")</f>
        <v>6</v>
      </c>
      <c r="V178">
        <f>COUNTIF(_1076_2387[[#This Row],[Mes_TC1]:[Mes_TC14]],"&gt;=99")</f>
        <v>6</v>
      </c>
      <c r="AJ178">
        <v>159</v>
      </c>
    </row>
    <row r="179" spans="1:36" x14ac:dyDescent="0.25">
      <c r="A179" s="5">
        <v>0.55768518518518517</v>
      </c>
      <c r="B179">
        <v>394.8</v>
      </c>
      <c r="C179">
        <v>10</v>
      </c>
      <c r="D179">
        <v>395</v>
      </c>
      <c r="E179">
        <v>-115</v>
      </c>
      <c r="F179">
        <v>10.1</v>
      </c>
      <c r="G179">
        <v>396.7</v>
      </c>
      <c r="H179">
        <v>395.2</v>
      </c>
      <c r="I179">
        <v>393</v>
      </c>
      <c r="J179">
        <v>395.1</v>
      </c>
      <c r="K179">
        <v>393.1</v>
      </c>
      <c r="L179">
        <v>388.7</v>
      </c>
      <c r="M179">
        <v>391.2</v>
      </c>
      <c r="N179">
        <v>-121</v>
      </c>
      <c r="O179">
        <v>-106</v>
      </c>
      <c r="P179">
        <v>-118</v>
      </c>
      <c r="Q179" s="1">
        <f>MAX(_1076_2387[[#This Row],[Mes_TC1]:[Mes_TC14]])</f>
        <v>395.2</v>
      </c>
      <c r="R179" s="83">
        <f>MIN(_1076_2387[[#This Row],[Mes_TC1]:[Mes_TC14]])</f>
        <v>388.7</v>
      </c>
      <c r="S179">
        <f t="shared" si="2"/>
        <v>6.5</v>
      </c>
      <c r="T179">
        <f>COUNTIF(_1076_2387[[#This Row],[Mes_TC1]:[Mes_TC14]],"&gt;=385")</f>
        <v>6</v>
      </c>
      <c r="U179">
        <f>COUNTIF(_1076_2387[[#This Row],[Mes_TC1]:[Mes_TC14]],"&gt;=200")</f>
        <v>6</v>
      </c>
      <c r="V179">
        <f>COUNTIF(_1076_2387[[#This Row],[Mes_TC1]:[Mes_TC14]],"&gt;=99")</f>
        <v>6</v>
      </c>
      <c r="AJ179">
        <v>160</v>
      </c>
    </row>
    <row r="180" spans="1:36" x14ac:dyDescent="0.25">
      <c r="A180" s="5">
        <v>0.55803240740740745</v>
      </c>
      <c r="B180">
        <v>393.6</v>
      </c>
      <c r="C180">
        <v>10</v>
      </c>
      <c r="D180">
        <v>395</v>
      </c>
      <c r="E180">
        <v>-115</v>
      </c>
      <c r="F180">
        <v>10.1</v>
      </c>
      <c r="G180">
        <v>397.9</v>
      </c>
      <c r="H180">
        <v>396.4</v>
      </c>
      <c r="I180">
        <v>394.3</v>
      </c>
      <c r="J180">
        <v>396.3</v>
      </c>
      <c r="K180">
        <v>394.4</v>
      </c>
      <c r="L180">
        <v>390</v>
      </c>
      <c r="M180">
        <v>393.5</v>
      </c>
      <c r="N180">
        <v>-121</v>
      </c>
      <c r="O180">
        <v>-108</v>
      </c>
      <c r="P180">
        <v>-119</v>
      </c>
      <c r="Q180" s="1">
        <f>MAX(_1076_2387[[#This Row],[Mes_TC1]:[Mes_TC14]])</f>
        <v>396.4</v>
      </c>
      <c r="R180" s="83">
        <f>MIN(_1076_2387[[#This Row],[Mes_TC1]:[Mes_TC14]])</f>
        <v>390</v>
      </c>
      <c r="S180">
        <f t="shared" si="2"/>
        <v>6.3999999999999773</v>
      </c>
      <c r="T180">
        <f>COUNTIF(_1076_2387[[#This Row],[Mes_TC1]:[Mes_TC14]],"&gt;=385")</f>
        <v>6</v>
      </c>
      <c r="U180">
        <f>COUNTIF(_1076_2387[[#This Row],[Mes_TC1]:[Mes_TC14]],"&gt;=200")</f>
        <v>6</v>
      </c>
      <c r="V180">
        <f>COUNTIF(_1076_2387[[#This Row],[Mes_TC1]:[Mes_TC14]],"&gt;=99")</f>
        <v>6</v>
      </c>
      <c r="AJ180">
        <v>161</v>
      </c>
    </row>
    <row r="181" spans="1:36" x14ac:dyDescent="0.25">
      <c r="A181" s="5">
        <v>0.55837962962962961</v>
      </c>
      <c r="B181">
        <v>392.9</v>
      </c>
      <c r="C181">
        <v>10</v>
      </c>
      <c r="D181">
        <v>395</v>
      </c>
      <c r="E181">
        <v>-115</v>
      </c>
      <c r="F181">
        <v>10.1</v>
      </c>
      <c r="G181">
        <v>397.9</v>
      </c>
      <c r="H181">
        <v>397.1</v>
      </c>
      <c r="I181">
        <v>395.1</v>
      </c>
      <c r="J181">
        <v>396.9</v>
      </c>
      <c r="K181">
        <v>395.1</v>
      </c>
      <c r="L181">
        <v>390.9</v>
      </c>
      <c r="M181">
        <v>393.4</v>
      </c>
      <c r="N181">
        <v>-121</v>
      </c>
      <c r="O181">
        <v>-102</v>
      </c>
      <c r="P181">
        <v>-119</v>
      </c>
      <c r="Q181" s="1">
        <f>MAX(_1076_2387[[#This Row],[Mes_TC1]:[Mes_TC14]])</f>
        <v>397.1</v>
      </c>
      <c r="R181" s="83">
        <f>MIN(_1076_2387[[#This Row],[Mes_TC1]:[Mes_TC14]])</f>
        <v>390.9</v>
      </c>
      <c r="S181">
        <f t="shared" si="2"/>
        <v>6.2000000000000455</v>
      </c>
      <c r="T181">
        <f>COUNTIF(_1076_2387[[#This Row],[Mes_TC1]:[Mes_TC14]],"&gt;=385")</f>
        <v>6</v>
      </c>
      <c r="U181">
        <f>COUNTIF(_1076_2387[[#This Row],[Mes_TC1]:[Mes_TC14]],"&gt;=200")</f>
        <v>6</v>
      </c>
      <c r="V181">
        <f>COUNTIF(_1076_2387[[#This Row],[Mes_TC1]:[Mes_TC14]],"&gt;=99")</f>
        <v>6</v>
      </c>
      <c r="AJ181">
        <v>162</v>
      </c>
    </row>
    <row r="182" spans="1:36" x14ac:dyDescent="0.25">
      <c r="A182" s="5">
        <v>0.55872685185185189</v>
      </c>
      <c r="B182">
        <v>392.7</v>
      </c>
      <c r="C182">
        <v>10</v>
      </c>
      <c r="D182">
        <v>395</v>
      </c>
      <c r="E182">
        <v>-115</v>
      </c>
      <c r="F182">
        <v>10</v>
      </c>
      <c r="G182">
        <v>396.9</v>
      </c>
      <c r="H182">
        <v>397.3</v>
      </c>
      <c r="I182">
        <v>395.3</v>
      </c>
      <c r="J182">
        <v>397</v>
      </c>
      <c r="K182">
        <v>395.4</v>
      </c>
      <c r="L182">
        <v>391.5</v>
      </c>
      <c r="M182">
        <v>394.8</v>
      </c>
      <c r="N182">
        <v>-122</v>
      </c>
      <c r="O182">
        <v>-107</v>
      </c>
      <c r="P182">
        <v>-119</v>
      </c>
      <c r="Q182" s="1">
        <f>MAX(_1076_2387[[#This Row],[Mes_TC1]:[Mes_TC14]])</f>
        <v>397.3</v>
      </c>
      <c r="R182" s="83">
        <f>MIN(_1076_2387[[#This Row],[Mes_TC1]:[Mes_TC14]])</f>
        <v>391.5</v>
      </c>
      <c r="S182">
        <f t="shared" si="2"/>
        <v>5.8000000000000114</v>
      </c>
      <c r="T182">
        <f>COUNTIF(_1076_2387[[#This Row],[Mes_TC1]:[Mes_TC14]],"&gt;=385")</f>
        <v>6</v>
      </c>
      <c r="U182">
        <f>COUNTIF(_1076_2387[[#This Row],[Mes_TC1]:[Mes_TC14]],"&gt;=200")</f>
        <v>6</v>
      </c>
      <c r="V182">
        <f>COUNTIF(_1076_2387[[#This Row],[Mes_TC1]:[Mes_TC14]],"&gt;=99")</f>
        <v>6</v>
      </c>
      <c r="AJ182">
        <v>163</v>
      </c>
    </row>
    <row r="183" spans="1:36" x14ac:dyDescent="0.25">
      <c r="A183" s="5">
        <v>0.55907407407407406</v>
      </c>
      <c r="B183">
        <v>393</v>
      </c>
      <c r="C183">
        <v>10</v>
      </c>
      <c r="D183">
        <v>395</v>
      </c>
      <c r="E183">
        <v>-115</v>
      </c>
      <c r="F183">
        <v>10</v>
      </c>
      <c r="G183">
        <v>395.6</v>
      </c>
      <c r="H183">
        <v>397</v>
      </c>
      <c r="I183">
        <v>395.2</v>
      </c>
      <c r="J183">
        <v>396.8</v>
      </c>
      <c r="K183">
        <v>395.4</v>
      </c>
      <c r="L183">
        <v>391.8</v>
      </c>
      <c r="M183">
        <v>394.9</v>
      </c>
      <c r="N183">
        <v>-120</v>
      </c>
      <c r="O183">
        <v>-109</v>
      </c>
      <c r="P183">
        <v>-118</v>
      </c>
      <c r="Q183" s="1">
        <f>MAX(_1076_2387[[#This Row],[Mes_TC1]:[Mes_TC14]])</f>
        <v>397</v>
      </c>
      <c r="R183" s="83">
        <f>MIN(_1076_2387[[#This Row],[Mes_TC1]:[Mes_TC14]])</f>
        <v>391.8</v>
      </c>
      <c r="S183">
        <f t="shared" si="2"/>
        <v>5.1999999999999886</v>
      </c>
      <c r="T183">
        <f>COUNTIF(_1076_2387[[#This Row],[Mes_TC1]:[Mes_TC14]],"&gt;=385")</f>
        <v>6</v>
      </c>
      <c r="U183">
        <f>COUNTIF(_1076_2387[[#This Row],[Mes_TC1]:[Mes_TC14]],"&gt;=200")</f>
        <v>6</v>
      </c>
      <c r="V183">
        <f>COUNTIF(_1076_2387[[#This Row],[Mes_TC1]:[Mes_TC14]],"&gt;=99")</f>
        <v>6</v>
      </c>
      <c r="AJ183">
        <v>164</v>
      </c>
    </row>
    <row r="184" spans="1:36" x14ac:dyDescent="0.25">
      <c r="A184" s="5">
        <v>0.55942129629629633</v>
      </c>
      <c r="B184">
        <v>393.3</v>
      </c>
      <c r="C184">
        <v>10</v>
      </c>
      <c r="D184">
        <v>395</v>
      </c>
      <c r="E184">
        <v>-115</v>
      </c>
      <c r="F184">
        <v>10.1</v>
      </c>
      <c r="G184">
        <v>394.7</v>
      </c>
      <c r="H184">
        <v>396.7</v>
      </c>
      <c r="I184">
        <v>395.1</v>
      </c>
      <c r="J184">
        <v>396.5</v>
      </c>
      <c r="K184">
        <v>395.3</v>
      </c>
      <c r="L184">
        <v>392</v>
      </c>
      <c r="M184">
        <v>394.9</v>
      </c>
      <c r="N184">
        <v>-121</v>
      </c>
      <c r="O184">
        <v>-108</v>
      </c>
      <c r="P184">
        <v>-118</v>
      </c>
      <c r="Q184" s="1">
        <f>MAX(_1076_2387[[#This Row],[Mes_TC1]:[Mes_TC14]])</f>
        <v>396.7</v>
      </c>
      <c r="R184" s="83">
        <f>MIN(_1076_2387[[#This Row],[Mes_TC1]:[Mes_TC14]])</f>
        <v>392</v>
      </c>
      <c r="S184">
        <f t="shared" si="2"/>
        <v>4.6999999999999886</v>
      </c>
      <c r="T184">
        <f>COUNTIF(_1076_2387[[#This Row],[Mes_TC1]:[Mes_TC14]],"&gt;=385")</f>
        <v>6</v>
      </c>
      <c r="U184">
        <f>COUNTIF(_1076_2387[[#This Row],[Mes_TC1]:[Mes_TC14]],"&gt;=200")</f>
        <v>6</v>
      </c>
      <c r="V184">
        <f>COUNTIF(_1076_2387[[#This Row],[Mes_TC1]:[Mes_TC14]],"&gt;=99")</f>
        <v>6</v>
      </c>
      <c r="AJ184">
        <v>165</v>
      </c>
    </row>
    <row r="185" spans="1:36" x14ac:dyDescent="0.25">
      <c r="A185" s="5">
        <v>0.5597685185185185</v>
      </c>
      <c r="B185">
        <v>393.6</v>
      </c>
      <c r="C185">
        <v>10</v>
      </c>
      <c r="D185">
        <v>395</v>
      </c>
      <c r="E185">
        <v>-115</v>
      </c>
      <c r="F185">
        <v>10</v>
      </c>
      <c r="G185">
        <v>394.2</v>
      </c>
      <c r="H185">
        <v>396.4</v>
      </c>
      <c r="I185">
        <v>394.9</v>
      </c>
      <c r="J185">
        <v>396.3</v>
      </c>
      <c r="K185">
        <v>395.2</v>
      </c>
      <c r="L185">
        <v>392.2</v>
      </c>
      <c r="M185">
        <v>394.9</v>
      </c>
      <c r="N185">
        <v>-122</v>
      </c>
      <c r="O185">
        <v>-109</v>
      </c>
      <c r="P185">
        <v>-118</v>
      </c>
      <c r="Q185" s="1">
        <f>MAX(_1076_2387[[#This Row],[Mes_TC1]:[Mes_TC14]])</f>
        <v>396.4</v>
      </c>
      <c r="R185" s="83">
        <f>MIN(_1076_2387[[#This Row],[Mes_TC1]:[Mes_TC14]])</f>
        <v>392.2</v>
      </c>
      <c r="S185">
        <f t="shared" si="2"/>
        <v>4.1999999999999886</v>
      </c>
      <c r="T185">
        <f>COUNTIF(_1076_2387[[#This Row],[Mes_TC1]:[Mes_TC14]],"&gt;=385")</f>
        <v>6</v>
      </c>
      <c r="U185">
        <f>COUNTIF(_1076_2387[[#This Row],[Mes_TC1]:[Mes_TC14]],"&gt;=200")</f>
        <v>6</v>
      </c>
      <c r="V185">
        <f>COUNTIF(_1076_2387[[#This Row],[Mes_TC1]:[Mes_TC14]],"&gt;=99")</f>
        <v>6</v>
      </c>
      <c r="AJ185">
        <v>166</v>
      </c>
    </row>
    <row r="186" spans="1:36" x14ac:dyDescent="0.25">
      <c r="A186" s="5">
        <v>0.56011574074074078</v>
      </c>
      <c r="B186">
        <v>393.9</v>
      </c>
      <c r="C186">
        <v>10</v>
      </c>
      <c r="D186">
        <v>395</v>
      </c>
      <c r="E186">
        <v>-115</v>
      </c>
      <c r="F186">
        <v>10</v>
      </c>
      <c r="G186">
        <v>394</v>
      </c>
      <c r="H186">
        <v>396.1</v>
      </c>
      <c r="I186">
        <v>394.8</v>
      </c>
      <c r="J186">
        <v>396.1</v>
      </c>
      <c r="K186">
        <v>395.1</v>
      </c>
      <c r="L186">
        <v>392.3</v>
      </c>
      <c r="M186">
        <v>394.8</v>
      </c>
      <c r="N186">
        <v>-121</v>
      </c>
      <c r="O186">
        <v>-108</v>
      </c>
      <c r="P186">
        <v>-119</v>
      </c>
      <c r="Q186" s="1">
        <f>MAX(_1076_2387[[#This Row],[Mes_TC1]:[Mes_TC14]])</f>
        <v>396.1</v>
      </c>
      <c r="R186" s="83">
        <f>MIN(_1076_2387[[#This Row],[Mes_TC1]:[Mes_TC14]])</f>
        <v>392.3</v>
      </c>
      <c r="S186">
        <f t="shared" si="2"/>
        <v>3.8000000000000114</v>
      </c>
      <c r="T186">
        <f>COUNTIF(_1076_2387[[#This Row],[Mes_TC1]:[Mes_TC14]],"&gt;=385")</f>
        <v>6</v>
      </c>
      <c r="U186">
        <f>COUNTIF(_1076_2387[[#This Row],[Mes_TC1]:[Mes_TC14]],"&gt;=200")</f>
        <v>6</v>
      </c>
      <c r="V186">
        <f>COUNTIF(_1076_2387[[#This Row],[Mes_TC1]:[Mes_TC14]],"&gt;=99")</f>
        <v>6</v>
      </c>
      <c r="AJ186">
        <v>167</v>
      </c>
    </row>
    <row r="187" spans="1:36" x14ac:dyDescent="0.25">
      <c r="A187" s="5">
        <v>0.56046296296296294</v>
      </c>
      <c r="B187">
        <v>394.1</v>
      </c>
      <c r="C187">
        <v>10</v>
      </c>
      <c r="D187">
        <v>395</v>
      </c>
      <c r="E187">
        <v>-115</v>
      </c>
      <c r="F187">
        <v>10</v>
      </c>
      <c r="G187">
        <v>393.7</v>
      </c>
      <c r="H187">
        <v>395.8</v>
      </c>
      <c r="I187">
        <v>394.6</v>
      </c>
      <c r="J187">
        <v>395.9</v>
      </c>
      <c r="K187">
        <v>394.9</v>
      </c>
      <c r="L187">
        <v>392.4</v>
      </c>
      <c r="M187">
        <v>394.8</v>
      </c>
      <c r="N187">
        <v>-122</v>
      </c>
      <c r="O187">
        <v>-109</v>
      </c>
      <c r="P187">
        <v>-119</v>
      </c>
      <c r="Q187" s="1">
        <f>MAX(_1076_2387[[#This Row],[Mes_TC1]:[Mes_TC14]])</f>
        <v>395.9</v>
      </c>
      <c r="R187" s="83">
        <f>MIN(_1076_2387[[#This Row],[Mes_TC1]:[Mes_TC14]])</f>
        <v>392.4</v>
      </c>
      <c r="S187">
        <f t="shared" si="2"/>
        <v>3.5</v>
      </c>
      <c r="T187">
        <f>COUNTIF(_1076_2387[[#This Row],[Mes_TC1]:[Mes_TC14]],"&gt;=385")</f>
        <v>6</v>
      </c>
      <c r="U187">
        <f>COUNTIF(_1076_2387[[#This Row],[Mes_TC1]:[Mes_TC14]],"&gt;=200")</f>
        <v>6</v>
      </c>
      <c r="V187">
        <f>COUNTIF(_1076_2387[[#This Row],[Mes_TC1]:[Mes_TC14]],"&gt;=99")</f>
        <v>6</v>
      </c>
      <c r="AJ187">
        <v>168</v>
      </c>
    </row>
    <row r="188" spans="1:36" x14ac:dyDescent="0.25">
      <c r="A188" s="5">
        <v>0.56081018518518522</v>
      </c>
      <c r="B188">
        <v>394.2</v>
      </c>
      <c r="C188">
        <v>10</v>
      </c>
      <c r="D188">
        <v>395</v>
      </c>
      <c r="E188">
        <v>-115</v>
      </c>
      <c r="F188">
        <v>10</v>
      </c>
      <c r="G188">
        <v>393.5</v>
      </c>
      <c r="H188">
        <v>395.6</v>
      </c>
      <c r="I188">
        <v>394.5</v>
      </c>
      <c r="J188">
        <v>395.8</v>
      </c>
      <c r="K188">
        <v>394.9</v>
      </c>
      <c r="L188">
        <v>392.5</v>
      </c>
      <c r="M188">
        <v>394.7</v>
      </c>
      <c r="N188">
        <v>-121</v>
      </c>
      <c r="O188">
        <v>-107</v>
      </c>
      <c r="P188">
        <v>-118</v>
      </c>
      <c r="Q188" s="1">
        <f>MAX(_1076_2387[[#This Row],[Mes_TC1]:[Mes_TC14]])</f>
        <v>395.8</v>
      </c>
      <c r="R188" s="83">
        <f>MIN(_1076_2387[[#This Row],[Mes_TC1]:[Mes_TC14]])</f>
        <v>392.5</v>
      </c>
      <c r="S188">
        <f t="shared" si="2"/>
        <v>3.3000000000000114</v>
      </c>
      <c r="T188">
        <f>COUNTIF(_1076_2387[[#This Row],[Mes_TC1]:[Mes_TC14]],"&gt;=385")</f>
        <v>6</v>
      </c>
      <c r="U188">
        <f>COUNTIF(_1076_2387[[#This Row],[Mes_TC1]:[Mes_TC14]],"&gt;=200")</f>
        <v>6</v>
      </c>
      <c r="V188">
        <f>COUNTIF(_1076_2387[[#This Row],[Mes_TC1]:[Mes_TC14]],"&gt;=99")</f>
        <v>6</v>
      </c>
      <c r="AJ188">
        <v>169</v>
      </c>
    </row>
    <row r="189" spans="1:36" x14ac:dyDescent="0.25">
      <c r="A189" s="5">
        <v>0.56115740740740738</v>
      </c>
      <c r="B189">
        <v>394.3</v>
      </c>
      <c r="C189">
        <v>10</v>
      </c>
      <c r="D189">
        <v>395</v>
      </c>
      <c r="E189">
        <v>-115</v>
      </c>
      <c r="F189">
        <v>10</v>
      </c>
      <c r="G189">
        <v>393.6</v>
      </c>
      <c r="H189">
        <v>395.5</v>
      </c>
      <c r="I189">
        <v>394.5</v>
      </c>
      <c r="J189">
        <v>395.7</v>
      </c>
      <c r="K189">
        <v>394.9</v>
      </c>
      <c r="L189">
        <v>392.7</v>
      </c>
      <c r="M189">
        <v>394.8</v>
      </c>
      <c r="N189">
        <v>-121</v>
      </c>
      <c r="O189">
        <v>-108</v>
      </c>
      <c r="P189">
        <v>-118</v>
      </c>
      <c r="Q189" s="1">
        <f>MAX(_1076_2387[[#This Row],[Mes_TC1]:[Mes_TC14]])</f>
        <v>395.7</v>
      </c>
      <c r="R189" s="83">
        <f>MIN(_1076_2387[[#This Row],[Mes_TC1]:[Mes_TC14]])</f>
        <v>392.7</v>
      </c>
      <c r="S189">
        <f t="shared" si="2"/>
        <v>3</v>
      </c>
      <c r="T189">
        <f>COUNTIF(_1076_2387[[#This Row],[Mes_TC1]:[Mes_TC14]],"&gt;=385")</f>
        <v>6</v>
      </c>
      <c r="U189">
        <f>COUNTIF(_1076_2387[[#This Row],[Mes_TC1]:[Mes_TC14]],"&gt;=200")</f>
        <v>6</v>
      </c>
      <c r="V189">
        <f>COUNTIF(_1076_2387[[#This Row],[Mes_TC1]:[Mes_TC14]],"&gt;=99")</f>
        <v>6</v>
      </c>
      <c r="AJ189">
        <v>170</v>
      </c>
    </row>
    <row r="190" spans="1:36" x14ac:dyDescent="0.25">
      <c r="A190" s="5">
        <v>0.56150462962962966</v>
      </c>
      <c r="B190">
        <v>394.2</v>
      </c>
      <c r="C190">
        <v>10</v>
      </c>
      <c r="D190">
        <v>395</v>
      </c>
      <c r="E190">
        <v>-115</v>
      </c>
      <c r="F190">
        <v>10</v>
      </c>
      <c r="G190">
        <v>394</v>
      </c>
      <c r="H190">
        <v>395.5</v>
      </c>
      <c r="I190">
        <v>394.6</v>
      </c>
      <c r="J190">
        <v>395.8</v>
      </c>
      <c r="K190">
        <v>395</v>
      </c>
      <c r="L190">
        <v>392.9</v>
      </c>
      <c r="M190">
        <v>394.9</v>
      </c>
      <c r="N190">
        <v>-121</v>
      </c>
      <c r="O190">
        <v>-105</v>
      </c>
      <c r="P190">
        <v>-119</v>
      </c>
      <c r="Q190" s="1">
        <f>MAX(_1076_2387[[#This Row],[Mes_TC1]:[Mes_TC14]])</f>
        <v>395.8</v>
      </c>
      <c r="R190" s="83">
        <f>MIN(_1076_2387[[#This Row],[Mes_TC1]:[Mes_TC14]])</f>
        <v>392.9</v>
      </c>
      <c r="S190">
        <f t="shared" si="2"/>
        <v>2.9000000000000341</v>
      </c>
      <c r="T190">
        <f>COUNTIF(_1076_2387[[#This Row],[Mes_TC1]:[Mes_TC14]],"&gt;=385")</f>
        <v>6</v>
      </c>
      <c r="U190">
        <f>COUNTIF(_1076_2387[[#This Row],[Mes_TC1]:[Mes_TC14]],"&gt;=200")</f>
        <v>6</v>
      </c>
      <c r="V190">
        <f>COUNTIF(_1076_2387[[#This Row],[Mes_TC1]:[Mes_TC14]],"&gt;=99")</f>
        <v>6</v>
      </c>
      <c r="AJ190">
        <v>171</v>
      </c>
    </row>
    <row r="191" spans="1:36" x14ac:dyDescent="0.25">
      <c r="A191" s="5">
        <v>0.56185185185185182</v>
      </c>
      <c r="B191">
        <v>394.2</v>
      </c>
      <c r="C191">
        <v>10</v>
      </c>
      <c r="D191">
        <v>395</v>
      </c>
      <c r="E191">
        <v>-115</v>
      </c>
      <c r="F191">
        <v>10</v>
      </c>
      <c r="G191">
        <v>394</v>
      </c>
      <c r="H191">
        <v>395.4</v>
      </c>
      <c r="I191">
        <v>394.6</v>
      </c>
      <c r="J191">
        <v>395.7</v>
      </c>
      <c r="K191">
        <v>395</v>
      </c>
      <c r="L191">
        <v>393.1</v>
      </c>
      <c r="M191">
        <v>394</v>
      </c>
      <c r="N191">
        <v>-121</v>
      </c>
      <c r="O191">
        <v>-106</v>
      </c>
      <c r="P191">
        <v>-118</v>
      </c>
      <c r="Q191" s="1">
        <f>MAX(_1076_2387[[#This Row],[Mes_TC1]:[Mes_TC14]])</f>
        <v>395.7</v>
      </c>
      <c r="R191" s="83">
        <f>MIN(_1076_2387[[#This Row],[Mes_TC1]:[Mes_TC14]])</f>
        <v>393.1</v>
      </c>
      <c r="S191">
        <f t="shared" si="2"/>
        <v>2.5999999999999659</v>
      </c>
      <c r="T191">
        <f>COUNTIF(_1076_2387[[#This Row],[Mes_TC1]:[Mes_TC14]],"&gt;=385")</f>
        <v>6</v>
      </c>
      <c r="U191">
        <f>COUNTIF(_1076_2387[[#This Row],[Mes_TC1]:[Mes_TC14]],"&gt;=200")</f>
        <v>6</v>
      </c>
      <c r="V191">
        <f>COUNTIF(_1076_2387[[#This Row],[Mes_TC1]:[Mes_TC14]],"&gt;=99")</f>
        <v>6</v>
      </c>
      <c r="AJ191">
        <v>172</v>
      </c>
    </row>
    <row r="192" spans="1:36" x14ac:dyDescent="0.25">
      <c r="A192" s="5">
        <v>0.5621990740740741</v>
      </c>
      <c r="B192">
        <v>394.2</v>
      </c>
      <c r="C192">
        <v>10</v>
      </c>
      <c r="D192">
        <v>395</v>
      </c>
      <c r="E192">
        <v>-115</v>
      </c>
      <c r="F192">
        <v>10</v>
      </c>
      <c r="G192">
        <v>393.9</v>
      </c>
      <c r="H192">
        <v>395.4</v>
      </c>
      <c r="I192">
        <v>394.6</v>
      </c>
      <c r="J192">
        <v>395.8</v>
      </c>
      <c r="K192">
        <v>395</v>
      </c>
      <c r="L192">
        <v>393.2</v>
      </c>
      <c r="M192">
        <v>394.1</v>
      </c>
      <c r="N192">
        <v>-121</v>
      </c>
      <c r="O192">
        <v>-108</v>
      </c>
      <c r="P192">
        <v>-118</v>
      </c>
      <c r="Q192" s="1">
        <f>MAX(_1076_2387[[#This Row],[Mes_TC1]:[Mes_TC14]])</f>
        <v>395.8</v>
      </c>
      <c r="R192" s="83">
        <f>MIN(_1076_2387[[#This Row],[Mes_TC1]:[Mes_TC14]])</f>
        <v>393.2</v>
      </c>
      <c r="S192">
        <f t="shared" si="2"/>
        <v>2.6000000000000227</v>
      </c>
      <c r="T192">
        <f>COUNTIF(_1076_2387[[#This Row],[Mes_TC1]:[Mes_TC14]],"&gt;=385")</f>
        <v>6</v>
      </c>
      <c r="U192">
        <f>COUNTIF(_1076_2387[[#This Row],[Mes_TC1]:[Mes_TC14]],"&gt;=200")</f>
        <v>6</v>
      </c>
      <c r="V192">
        <f>COUNTIF(_1076_2387[[#This Row],[Mes_TC1]:[Mes_TC14]],"&gt;=99")</f>
        <v>6</v>
      </c>
      <c r="AJ192">
        <v>173</v>
      </c>
    </row>
    <row r="193" spans="1:36" x14ac:dyDescent="0.25">
      <c r="A193" s="5">
        <v>0.56254629629629627</v>
      </c>
      <c r="B193">
        <v>394.2</v>
      </c>
      <c r="C193">
        <v>10</v>
      </c>
      <c r="D193">
        <v>395</v>
      </c>
      <c r="E193">
        <v>-115</v>
      </c>
      <c r="F193">
        <v>10</v>
      </c>
      <c r="G193">
        <v>394.1</v>
      </c>
      <c r="H193">
        <v>395.4</v>
      </c>
      <c r="I193">
        <v>394.7</v>
      </c>
      <c r="J193">
        <v>395.8</v>
      </c>
      <c r="K193">
        <v>395.1</v>
      </c>
      <c r="L193">
        <v>393.3</v>
      </c>
      <c r="M193">
        <v>394.2</v>
      </c>
      <c r="N193">
        <v>-121</v>
      </c>
      <c r="O193">
        <v>-107</v>
      </c>
      <c r="P193">
        <v>-118</v>
      </c>
      <c r="Q193" s="1">
        <f>MAX(_1076_2387[[#This Row],[Mes_TC1]:[Mes_TC14]])</f>
        <v>395.8</v>
      </c>
      <c r="R193" s="83">
        <f>MIN(_1076_2387[[#This Row],[Mes_TC1]:[Mes_TC14]])</f>
        <v>393.3</v>
      </c>
      <c r="S193">
        <f t="shared" si="2"/>
        <v>2.5</v>
      </c>
      <c r="T193">
        <f>COUNTIF(_1076_2387[[#This Row],[Mes_TC1]:[Mes_TC14]],"&gt;=385")</f>
        <v>6</v>
      </c>
      <c r="U193">
        <f>COUNTIF(_1076_2387[[#This Row],[Mes_TC1]:[Mes_TC14]],"&gt;=200")</f>
        <v>6</v>
      </c>
      <c r="V193">
        <f>COUNTIF(_1076_2387[[#This Row],[Mes_TC1]:[Mes_TC14]],"&gt;=99")</f>
        <v>6</v>
      </c>
      <c r="AJ193">
        <v>174</v>
      </c>
    </row>
    <row r="194" spans="1:36" x14ac:dyDescent="0.25">
      <c r="A194" s="5">
        <v>0.56289351851851854</v>
      </c>
      <c r="B194">
        <v>394.1</v>
      </c>
      <c r="C194">
        <v>10</v>
      </c>
      <c r="D194">
        <v>395</v>
      </c>
      <c r="E194">
        <v>-115</v>
      </c>
      <c r="F194">
        <v>10</v>
      </c>
      <c r="G194">
        <v>394.3</v>
      </c>
      <c r="H194">
        <v>395.5</v>
      </c>
      <c r="I194">
        <v>394.8</v>
      </c>
      <c r="J194">
        <v>395.9</v>
      </c>
      <c r="K194">
        <v>395.2</v>
      </c>
      <c r="L194">
        <v>393.6</v>
      </c>
      <c r="M194">
        <v>394.4</v>
      </c>
      <c r="N194">
        <v>-122</v>
      </c>
      <c r="O194">
        <v>-108</v>
      </c>
      <c r="P194">
        <v>-119</v>
      </c>
      <c r="Q194" s="1">
        <f>MAX(_1076_2387[[#This Row],[Mes_TC1]:[Mes_TC14]])</f>
        <v>395.9</v>
      </c>
      <c r="R194" s="83">
        <f>MIN(_1076_2387[[#This Row],[Mes_TC1]:[Mes_TC14]])</f>
        <v>393.6</v>
      </c>
      <c r="S194">
        <f t="shared" ref="S194:S257" si="3">Q194-R194</f>
        <v>2.2999999999999545</v>
      </c>
      <c r="T194">
        <f>COUNTIF(_1076_2387[[#This Row],[Mes_TC1]:[Mes_TC14]],"&gt;=385")</f>
        <v>6</v>
      </c>
      <c r="U194">
        <f>COUNTIF(_1076_2387[[#This Row],[Mes_TC1]:[Mes_TC14]],"&gt;=200")</f>
        <v>6</v>
      </c>
      <c r="V194">
        <f>COUNTIF(_1076_2387[[#This Row],[Mes_TC1]:[Mes_TC14]],"&gt;=99")</f>
        <v>6</v>
      </c>
      <c r="AJ194">
        <v>175</v>
      </c>
    </row>
    <row r="195" spans="1:36" x14ac:dyDescent="0.25">
      <c r="A195" s="5">
        <v>0.56324074074074071</v>
      </c>
      <c r="B195">
        <v>394</v>
      </c>
      <c r="C195">
        <v>10</v>
      </c>
      <c r="D195">
        <v>395</v>
      </c>
      <c r="E195">
        <v>-115</v>
      </c>
      <c r="F195">
        <v>10</v>
      </c>
      <c r="G195">
        <v>394.5</v>
      </c>
      <c r="H195">
        <v>395.6</v>
      </c>
      <c r="I195">
        <v>394.9</v>
      </c>
      <c r="J195">
        <v>395.9</v>
      </c>
      <c r="K195">
        <v>395.3</v>
      </c>
      <c r="L195">
        <v>393.7</v>
      </c>
      <c r="M195">
        <v>394.5</v>
      </c>
      <c r="N195">
        <v>-121</v>
      </c>
      <c r="O195">
        <v>-106</v>
      </c>
      <c r="P195">
        <v>-119</v>
      </c>
      <c r="Q195" s="1">
        <f>MAX(_1076_2387[[#This Row],[Mes_TC1]:[Mes_TC14]])</f>
        <v>395.9</v>
      </c>
      <c r="R195" s="83">
        <f>MIN(_1076_2387[[#This Row],[Mes_TC1]:[Mes_TC14]])</f>
        <v>393.7</v>
      </c>
      <c r="S195">
        <f t="shared" si="3"/>
        <v>2.1999999999999886</v>
      </c>
      <c r="T195">
        <f>COUNTIF(_1076_2387[[#This Row],[Mes_TC1]:[Mes_TC14]],"&gt;=385")</f>
        <v>6</v>
      </c>
      <c r="U195">
        <f>COUNTIF(_1076_2387[[#This Row],[Mes_TC1]:[Mes_TC14]],"&gt;=200")</f>
        <v>6</v>
      </c>
      <c r="V195">
        <f>COUNTIF(_1076_2387[[#This Row],[Mes_TC1]:[Mes_TC14]],"&gt;=99")</f>
        <v>6</v>
      </c>
      <c r="AJ195">
        <v>176</v>
      </c>
    </row>
    <row r="196" spans="1:36" x14ac:dyDescent="0.25">
      <c r="A196" s="5">
        <v>0.56358796296296299</v>
      </c>
      <c r="B196">
        <v>394.1</v>
      </c>
      <c r="C196">
        <v>10</v>
      </c>
      <c r="D196">
        <v>395</v>
      </c>
      <c r="E196">
        <v>-115</v>
      </c>
      <c r="F196">
        <v>10</v>
      </c>
      <c r="G196">
        <v>394.3</v>
      </c>
      <c r="H196">
        <v>395.5</v>
      </c>
      <c r="I196">
        <v>394.8</v>
      </c>
      <c r="J196">
        <v>395.9</v>
      </c>
      <c r="K196">
        <v>395.3</v>
      </c>
      <c r="L196">
        <v>393.8</v>
      </c>
      <c r="M196">
        <v>395.5</v>
      </c>
      <c r="N196">
        <v>-120</v>
      </c>
      <c r="O196">
        <v>-109</v>
      </c>
      <c r="P196">
        <v>-117</v>
      </c>
      <c r="Q196" s="1">
        <f>MAX(_1076_2387[[#This Row],[Mes_TC1]:[Mes_TC14]])</f>
        <v>395.9</v>
      </c>
      <c r="R196" s="83">
        <f>MIN(_1076_2387[[#This Row],[Mes_TC1]:[Mes_TC14]])</f>
        <v>393.8</v>
      </c>
      <c r="S196">
        <f t="shared" si="3"/>
        <v>2.0999999999999659</v>
      </c>
      <c r="T196">
        <f>COUNTIF(_1076_2387[[#This Row],[Mes_TC1]:[Mes_TC14]],"&gt;=385")</f>
        <v>6</v>
      </c>
      <c r="U196">
        <f>COUNTIF(_1076_2387[[#This Row],[Mes_TC1]:[Mes_TC14]],"&gt;=200")</f>
        <v>6</v>
      </c>
      <c r="V196">
        <f>COUNTIF(_1076_2387[[#This Row],[Mes_TC1]:[Mes_TC14]],"&gt;=99")</f>
        <v>6</v>
      </c>
      <c r="AJ196">
        <v>177</v>
      </c>
    </row>
    <row r="197" spans="1:36" x14ac:dyDescent="0.25">
      <c r="A197" s="5">
        <v>0.56393518518518515</v>
      </c>
      <c r="B197">
        <v>394.1</v>
      </c>
      <c r="C197">
        <v>10</v>
      </c>
      <c r="D197">
        <v>395</v>
      </c>
      <c r="E197">
        <v>-115</v>
      </c>
      <c r="F197">
        <v>10</v>
      </c>
      <c r="G197">
        <v>394.1</v>
      </c>
      <c r="H197">
        <v>395.5</v>
      </c>
      <c r="I197">
        <v>394.8</v>
      </c>
      <c r="J197">
        <v>395.8</v>
      </c>
      <c r="K197">
        <v>395.3</v>
      </c>
      <c r="L197">
        <v>393.8</v>
      </c>
      <c r="M197">
        <v>395.6</v>
      </c>
      <c r="N197">
        <v>-121</v>
      </c>
      <c r="O197">
        <v>-106</v>
      </c>
      <c r="P197">
        <v>-119</v>
      </c>
      <c r="Q197" s="1">
        <f>MAX(_1076_2387[[#This Row],[Mes_TC1]:[Mes_TC14]])</f>
        <v>395.8</v>
      </c>
      <c r="R197" s="83">
        <f>MIN(_1076_2387[[#This Row],[Mes_TC1]:[Mes_TC14]])</f>
        <v>393.8</v>
      </c>
      <c r="S197">
        <f t="shared" si="3"/>
        <v>2</v>
      </c>
      <c r="T197">
        <f>COUNTIF(_1076_2387[[#This Row],[Mes_TC1]:[Mes_TC14]],"&gt;=385")</f>
        <v>6</v>
      </c>
      <c r="U197">
        <f>COUNTIF(_1076_2387[[#This Row],[Mes_TC1]:[Mes_TC14]],"&gt;=200")</f>
        <v>6</v>
      </c>
      <c r="V197">
        <f>COUNTIF(_1076_2387[[#This Row],[Mes_TC1]:[Mes_TC14]],"&gt;=99")</f>
        <v>6</v>
      </c>
      <c r="AJ197">
        <v>178</v>
      </c>
    </row>
    <row r="198" spans="1:36" x14ac:dyDescent="0.25">
      <c r="A198" s="5">
        <v>0.56428240740740743</v>
      </c>
      <c r="B198">
        <v>394.1</v>
      </c>
      <c r="C198">
        <v>10</v>
      </c>
      <c r="D198">
        <v>395</v>
      </c>
      <c r="E198">
        <v>-115</v>
      </c>
      <c r="F198">
        <v>10</v>
      </c>
      <c r="G198">
        <v>394.3</v>
      </c>
      <c r="H198">
        <v>395.5</v>
      </c>
      <c r="I198">
        <v>394.9</v>
      </c>
      <c r="J198">
        <v>395.9</v>
      </c>
      <c r="K198">
        <v>395.3</v>
      </c>
      <c r="L198">
        <v>394</v>
      </c>
      <c r="M198">
        <v>395.6</v>
      </c>
      <c r="N198">
        <v>-121</v>
      </c>
      <c r="O198">
        <v>-107</v>
      </c>
      <c r="P198">
        <v>-118</v>
      </c>
      <c r="Q198" s="1">
        <f>MAX(_1076_2387[[#This Row],[Mes_TC1]:[Mes_TC14]])</f>
        <v>395.9</v>
      </c>
      <c r="R198" s="83">
        <f>MIN(_1076_2387[[#This Row],[Mes_TC1]:[Mes_TC14]])</f>
        <v>394</v>
      </c>
      <c r="S198">
        <f t="shared" si="3"/>
        <v>1.8999999999999773</v>
      </c>
      <c r="T198">
        <f>COUNTIF(_1076_2387[[#This Row],[Mes_TC1]:[Mes_TC14]],"&gt;=385")</f>
        <v>6</v>
      </c>
      <c r="U198">
        <f>COUNTIF(_1076_2387[[#This Row],[Mes_TC1]:[Mes_TC14]],"&gt;=200")</f>
        <v>6</v>
      </c>
      <c r="V198">
        <f>COUNTIF(_1076_2387[[#This Row],[Mes_TC1]:[Mes_TC14]],"&gt;=99")</f>
        <v>6</v>
      </c>
      <c r="AJ198">
        <v>179</v>
      </c>
    </row>
    <row r="199" spans="1:36" x14ac:dyDescent="0.25">
      <c r="A199" s="5">
        <v>0.56462962962962959</v>
      </c>
      <c r="B199">
        <v>394.1</v>
      </c>
      <c r="C199">
        <v>10</v>
      </c>
      <c r="D199">
        <v>395</v>
      </c>
      <c r="E199">
        <v>-115</v>
      </c>
      <c r="F199">
        <v>10</v>
      </c>
      <c r="G199">
        <v>394.4</v>
      </c>
      <c r="H199">
        <v>395.5</v>
      </c>
      <c r="I199">
        <v>394.9</v>
      </c>
      <c r="J199">
        <v>395.9</v>
      </c>
      <c r="K199">
        <v>395.4</v>
      </c>
      <c r="L199">
        <v>394.1</v>
      </c>
      <c r="M199">
        <v>395.8</v>
      </c>
      <c r="N199">
        <v>-121</v>
      </c>
      <c r="O199">
        <v>-108</v>
      </c>
      <c r="P199">
        <v>-118</v>
      </c>
      <c r="Q199" s="1">
        <f>MAX(_1076_2387[[#This Row],[Mes_TC1]:[Mes_TC14]])</f>
        <v>395.9</v>
      </c>
      <c r="R199" s="83">
        <f>MIN(_1076_2387[[#This Row],[Mes_TC1]:[Mes_TC14]])</f>
        <v>394.1</v>
      </c>
      <c r="S199">
        <f t="shared" si="3"/>
        <v>1.7999999999999545</v>
      </c>
      <c r="T199">
        <f>COUNTIF(_1076_2387[[#This Row],[Mes_TC1]:[Mes_TC14]],"&gt;=385")</f>
        <v>6</v>
      </c>
      <c r="U199">
        <f>COUNTIF(_1076_2387[[#This Row],[Mes_TC1]:[Mes_TC14]],"&gt;=200")</f>
        <v>6</v>
      </c>
      <c r="V199">
        <f>COUNTIF(_1076_2387[[#This Row],[Mes_TC1]:[Mes_TC14]],"&gt;=99")</f>
        <v>6</v>
      </c>
      <c r="AJ199">
        <v>180</v>
      </c>
    </row>
    <row r="200" spans="1:36" x14ac:dyDescent="0.25">
      <c r="A200" s="5">
        <v>0.56497685185185187</v>
      </c>
      <c r="B200">
        <v>394.1</v>
      </c>
      <c r="C200">
        <v>10</v>
      </c>
      <c r="D200">
        <v>395</v>
      </c>
      <c r="E200">
        <v>-115</v>
      </c>
      <c r="F200">
        <v>10</v>
      </c>
      <c r="G200">
        <v>394.3</v>
      </c>
      <c r="H200">
        <v>395.5</v>
      </c>
      <c r="I200">
        <v>394.9</v>
      </c>
      <c r="J200">
        <v>395.9</v>
      </c>
      <c r="K200">
        <v>395.4</v>
      </c>
      <c r="L200">
        <v>394.1</v>
      </c>
      <c r="M200">
        <v>395.8</v>
      </c>
      <c r="N200">
        <v>-120</v>
      </c>
      <c r="O200">
        <v>-109</v>
      </c>
      <c r="P200">
        <v>-118</v>
      </c>
      <c r="Q200" s="1">
        <f>MAX(_1076_2387[[#This Row],[Mes_TC1]:[Mes_TC14]])</f>
        <v>395.9</v>
      </c>
      <c r="R200" s="83">
        <f>MIN(_1076_2387[[#This Row],[Mes_TC1]:[Mes_TC14]])</f>
        <v>394.1</v>
      </c>
      <c r="S200">
        <f t="shared" si="3"/>
        <v>1.7999999999999545</v>
      </c>
      <c r="T200">
        <f>COUNTIF(_1076_2387[[#This Row],[Mes_TC1]:[Mes_TC14]],"&gt;=385")</f>
        <v>6</v>
      </c>
      <c r="U200">
        <f>COUNTIF(_1076_2387[[#This Row],[Mes_TC1]:[Mes_TC14]],"&gt;=200")</f>
        <v>6</v>
      </c>
      <c r="V200">
        <f>COUNTIF(_1076_2387[[#This Row],[Mes_TC1]:[Mes_TC14]],"&gt;=99")</f>
        <v>6</v>
      </c>
      <c r="AJ200">
        <v>181</v>
      </c>
    </row>
    <row r="201" spans="1:36" x14ac:dyDescent="0.25">
      <c r="A201" s="5">
        <v>0.56532407407407403</v>
      </c>
      <c r="B201">
        <v>394.2</v>
      </c>
      <c r="C201">
        <v>10</v>
      </c>
      <c r="D201">
        <v>395</v>
      </c>
      <c r="E201">
        <v>-115</v>
      </c>
      <c r="F201">
        <v>10</v>
      </c>
      <c r="G201">
        <v>394.1</v>
      </c>
      <c r="H201">
        <v>395.4</v>
      </c>
      <c r="I201">
        <v>394.9</v>
      </c>
      <c r="J201">
        <v>395.8</v>
      </c>
      <c r="K201">
        <v>395.3</v>
      </c>
      <c r="L201">
        <v>394.2</v>
      </c>
      <c r="M201">
        <v>395.8</v>
      </c>
      <c r="N201">
        <v>-120</v>
      </c>
      <c r="O201">
        <v>-106</v>
      </c>
      <c r="P201">
        <v>-117</v>
      </c>
      <c r="Q201" s="1">
        <f>MAX(_1076_2387[[#This Row],[Mes_TC1]:[Mes_TC14]])</f>
        <v>395.8</v>
      </c>
      <c r="R201" s="83">
        <f>MIN(_1076_2387[[#This Row],[Mes_TC1]:[Mes_TC14]])</f>
        <v>394.2</v>
      </c>
      <c r="S201">
        <f t="shared" si="3"/>
        <v>1.6000000000000227</v>
      </c>
      <c r="T201">
        <f>COUNTIF(_1076_2387[[#This Row],[Mes_TC1]:[Mes_TC14]],"&gt;=385")</f>
        <v>6</v>
      </c>
      <c r="U201">
        <f>COUNTIF(_1076_2387[[#This Row],[Mes_TC1]:[Mes_TC14]],"&gt;=200")</f>
        <v>6</v>
      </c>
      <c r="V201">
        <f>COUNTIF(_1076_2387[[#This Row],[Mes_TC1]:[Mes_TC14]],"&gt;=99")</f>
        <v>6</v>
      </c>
      <c r="AJ201">
        <v>182</v>
      </c>
    </row>
    <row r="202" spans="1:36" x14ac:dyDescent="0.25">
      <c r="A202" s="5">
        <v>0.56567129629629631</v>
      </c>
      <c r="B202">
        <v>394.2</v>
      </c>
      <c r="C202">
        <v>10</v>
      </c>
      <c r="D202">
        <v>395</v>
      </c>
      <c r="E202">
        <v>-115</v>
      </c>
      <c r="F202">
        <v>10</v>
      </c>
      <c r="G202">
        <v>394.1</v>
      </c>
      <c r="H202">
        <v>395.4</v>
      </c>
      <c r="I202">
        <v>394.9</v>
      </c>
      <c r="J202">
        <v>395.8</v>
      </c>
      <c r="K202">
        <v>395.4</v>
      </c>
      <c r="L202">
        <v>394.2</v>
      </c>
      <c r="M202">
        <v>395.8</v>
      </c>
      <c r="N202">
        <v>-120</v>
      </c>
      <c r="O202">
        <v>-109</v>
      </c>
      <c r="P202">
        <v>-117</v>
      </c>
      <c r="Q202" s="1">
        <f>MAX(_1076_2387[[#This Row],[Mes_TC1]:[Mes_TC14]])</f>
        <v>395.8</v>
      </c>
      <c r="R202" s="83">
        <f>MIN(_1076_2387[[#This Row],[Mes_TC1]:[Mes_TC14]])</f>
        <v>394.2</v>
      </c>
      <c r="S202">
        <f t="shared" si="3"/>
        <v>1.6000000000000227</v>
      </c>
      <c r="T202">
        <f>COUNTIF(_1076_2387[[#This Row],[Mes_TC1]:[Mes_TC14]],"&gt;=385")</f>
        <v>6</v>
      </c>
      <c r="U202">
        <f>COUNTIF(_1076_2387[[#This Row],[Mes_TC1]:[Mes_TC14]],"&gt;=200")</f>
        <v>6</v>
      </c>
      <c r="V202">
        <f>COUNTIF(_1076_2387[[#This Row],[Mes_TC1]:[Mes_TC14]],"&gt;=99")</f>
        <v>6</v>
      </c>
      <c r="AJ202">
        <v>183</v>
      </c>
    </row>
    <row r="203" spans="1:36" x14ac:dyDescent="0.25">
      <c r="A203" s="5">
        <v>0.56601851851851848</v>
      </c>
      <c r="B203">
        <v>394.2</v>
      </c>
      <c r="C203">
        <v>10</v>
      </c>
      <c r="D203">
        <v>395</v>
      </c>
      <c r="E203">
        <v>-115</v>
      </c>
      <c r="F203">
        <v>10</v>
      </c>
      <c r="G203">
        <v>394.2</v>
      </c>
      <c r="H203">
        <v>395.4</v>
      </c>
      <c r="I203">
        <v>394.9</v>
      </c>
      <c r="J203">
        <v>395.9</v>
      </c>
      <c r="K203">
        <v>395.4</v>
      </c>
      <c r="L203">
        <v>394.4</v>
      </c>
      <c r="M203">
        <v>395.9</v>
      </c>
      <c r="N203">
        <v>-121</v>
      </c>
      <c r="O203">
        <v>-105</v>
      </c>
      <c r="P203">
        <v>-119</v>
      </c>
      <c r="Q203" s="1">
        <f>MAX(_1076_2387[[#This Row],[Mes_TC1]:[Mes_TC14]])</f>
        <v>395.9</v>
      </c>
      <c r="R203" s="83">
        <f>MIN(_1076_2387[[#This Row],[Mes_TC1]:[Mes_TC14]])</f>
        <v>394.4</v>
      </c>
      <c r="S203">
        <f t="shared" si="3"/>
        <v>1.5</v>
      </c>
      <c r="T203">
        <f>COUNTIF(_1076_2387[[#This Row],[Mes_TC1]:[Mes_TC14]],"&gt;=385")</f>
        <v>6</v>
      </c>
      <c r="U203">
        <f>COUNTIF(_1076_2387[[#This Row],[Mes_TC1]:[Mes_TC14]],"&gt;=200")</f>
        <v>6</v>
      </c>
      <c r="V203">
        <f>COUNTIF(_1076_2387[[#This Row],[Mes_TC1]:[Mes_TC14]],"&gt;=99")</f>
        <v>6</v>
      </c>
      <c r="AJ203">
        <v>184</v>
      </c>
    </row>
    <row r="204" spans="1:36" x14ac:dyDescent="0.25">
      <c r="A204" s="5">
        <v>0.56636574074074075</v>
      </c>
      <c r="B204">
        <v>394.1</v>
      </c>
      <c r="C204">
        <v>10</v>
      </c>
      <c r="D204">
        <v>395</v>
      </c>
      <c r="E204">
        <v>-115</v>
      </c>
      <c r="F204">
        <v>10</v>
      </c>
      <c r="G204">
        <v>394.4</v>
      </c>
      <c r="H204">
        <v>395.4</v>
      </c>
      <c r="I204">
        <v>394.9</v>
      </c>
      <c r="J204">
        <v>395.9</v>
      </c>
      <c r="K204">
        <v>395.4</v>
      </c>
      <c r="L204">
        <v>394.4</v>
      </c>
      <c r="M204">
        <v>396</v>
      </c>
      <c r="N204">
        <v>-121</v>
      </c>
      <c r="O204">
        <v>-103</v>
      </c>
      <c r="P204">
        <v>-119</v>
      </c>
      <c r="Q204" s="1">
        <f>MAX(_1076_2387[[#This Row],[Mes_TC1]:[Mes_TC14]])</f>
        <v>396</v>
      </c>
      <c r="R204" s="83">
        <f>MIN(_1076_2387[[#This Row],[Mes_TC1]:[Mes_TC14]])</f>
        <v>394.4</v>
      </c>
      <c r="S204">
        <f t="shared" si="3"/>
        <v>1.6000000000000227</v>
      </c>
      <c r="T204">
        <f>COUNTIF(_1076_2387[[#This Row],[Mes_TC1]:[Mes_TC14]],"&gt;=385")</f>
        <v>6</v>
      </c>
      <c r="U204">
        <f>COUNTIF(_1076_2387[[#This Row],[Mes_TC1]:[Mes_TC14]],"&gt;=200")</f>
        <v>6</v>
      </c>
      <c r="V204">
        <f>COUNTIF(_1076_2387[[#This Row],[Mes_TC1]:[Mes_TC14]],"&gt;=99")</f>
        <v>6</v>
      </c>
      <c r="AJ204">
        <v>185</v>
      </c>
    </row>
    <row r="205" spans="1:36" x14ac:dyDescent="0.25">
      <c r="A205" s="5">
        <v>0.56671296296296292</v>
      </c>
      <c r="B205">
        <v>394.2</v>
      </c>
      <c r="C205">
        <v>10</v>
      </c>
      <c r="D205">
        <v>395</v>
      </c>
      <c r="E205">
        <v>-115</v>
      </c>
      <c r="F205">
        <v>10</v>
      </c>
      <c r="G205">
        <v>394.2</v>
      </c>
      <c r="H205">
        <v>395.3</v>
      </c>
      <c r="I205">
        <v>394.8</v>
      </c>
      <c r="J205">
        <v>395.8</v>
      </c>
      <c r="K205">
        <v>395.3</v>
      </c>
      <c r="L205">
        <v>394.5</v>
      </c>
      <c r="M205">
        <v>395.9</v>
      </c>
      <c r="N205">
        <v>-121</v>
      </c>
      <c r="O205">
        <v>-108</v>
      </c>
      <c r="P205">
        <v>-119</v>
      </c>
      <c r="Q205" s="1">
        <f>MAX(_1076_2387[[#This Row],[Mes_TC1]:[Mes_TC14]])</f>
        <v>395.9</v>
      </c>
      <c r="R205" s="83">
        <f>MIN(_1076_2387[[#This Row],[Mes_TC1]:[Mes_TC14]])</f>
        <v>394.5</v>
      </c>
      <c r="S205">
        <f t="shared" si="3"/>
        <v>1.3999999999999773</v>
      </c>
      <c r="T205">
        <f>COUNTIF(_1076_2387[[#This Row],[Mes_TC1]:[Mes_TC14]],"&gt;=385")</f>
        <v>6</v>
      </c>
      <c r="U205">
        <f>COUNTIF(_1076_2387[[#This Row],[Mes_TC1]:[Mes_TC14]],"&gt;=200")</f>
        <v>6</v>
      </c>
      <c r="V205">
        <f>COUNTIF(_1076_2387[[#This Row],[Mes_TC1]:[Mes_TC14]],"&gt;=99")</f>
        <v>6</v>
      </c>
      <c r="AJ205">
        <v>186</v>
      </c>
    </row>
    <row r="206" spans="1:36" x14ac:dyDescent="0.25">
      <c r="A206" s="5">
        <v>0.56706018518518519</v>
      </c>
      <c r="B206">
        <v>394.3</v>
      </c>
      <c r="C206">
        <v>10</v>
      </c>
      <c r="D206">
        <v>395</v>
      </c>
      <c r="E206">
        <v>-115</v>
      </c>
      <c r="F206">
        <v>10</v>
      </c>
      <c r="G206">
        <v>394.2</v>
      </c>
      <c r="H206">
        <v>395.3</v>
      </c>
      <c r="I206">
        <v>394.8</v>
      </c>
      <c r="J206">
        <v>395.8</v>
      </c>
      <c r="K206">
        <v>395.3</v>
      </c>
      <c r="L206">
        <v>394.5</v>
      </c>
      <c r="M206">
        <v>395.9</v>
      </c>
      <c r="N206">
        <v>-121</v>
      </c>
      <c r="O206">
        <v>-110</v>
      </c>
      <c r="P206">
        <v>-118</v>
      </c>
      <c r="Q206" s="1">
        <f>MAX(_1076_2387[[#This Row],[Mes_TC1]:[Mes_TC14]])</f>
        <v>395.9</v>
      </c>
      <c r="R206" s="83">
        <f>MIN(_1076_2387[[#This Row],[Mes_TC1]:[Mes_TC14]])</f>
        <v>394.5</v>
      </c>
      <c r="S206">
        <f t="shared" si="3"/>
        <v>1.3999999999999773</v>
      </c>
      <c r="T206">
        <f>COUNTIF(_1076_2387[[#This Row],[Mes_TC1]:[Mes_TC14]],"&gt;=385")</f>
        <v>6</v>
      </c>
      <c r="U206">
        <f>COUNTIF(_1076_2387[[#This Row],[Mes_TC1]:[Mes_TC14]],"&gt;=200")</f>
        <v>6</v>
      </c>
      <c r="V206">
        <f>COUNTIF(_1076_2387[[#This Row],[Mes_TC1]:[Mes_TC14]],"&gt;=99")</f>
        <v>6</v>
      </c>
      <c r="AJ206">
        <v>187</v>
      </c>
    </row>
    <row r="207" spans="1:36" x14ac:dyDescent="0.25">
      <c r="A207" s="5">
        <v>0.56740740740740736</v>
      </c>
      <c r="B207">
        <v>394.2</v>
      </c>
      <c r="C207">
        <v>10</v>
      </c>
      <c r="D207">
        <v>395</v>
      </c>
      <c r="E207">
        <v>-115</v>
      </c>
      <c r="F207">
        <v>10</v>
      </c>
      <c r="G207">
        <v>394.3</v>
      </c>
      <c r="H207">
        <v>395.3</v>
      </c>
      <c r="I207">
        <v>394.8</v>
      </c>
      <c r="J207">
        <v>395.8</v>
      </c>
      <c r="K207">
        <v>395.4</v>
      </c>
      <c r="L207">
        <v>394.5</v>
      </c>
      <c r="M207">
        <v>395</v>
      </c>
      <c r="N207">
        <v>-120</v>
      </c>
      <c r="O207">
        <v>-107</v>
      </c>
      <c r="P207">
        <v>-119</v>
      </c>
      <c r="Q207" s="1">
        <f>MAX(_1076_2387[[#This Row],[Mes_TC1]:[Mes_TC14]])</f>
        <v>395.8</v>
      </c>
      <c r="R207" s="83">
        <f>MIN(_1076_2387[[#This Row],[Mes_TC1]:[Mes_TC14]])</f>
        <v>394.5</v>
      </c>
      <c r="S207">
        <f t="shared" si="3"/>
        <v>1.3000000000000114</v>
      </c>
      <c r="T207">
        <f>COUNTIF(_1076_2387[[#This Row],[Mes_TC1]:[Mes_TC14]],"&gt;=385")</f>
        <v>6</v>
      </c>
      <c r="U207">
        <f>COUNTIF(_1076_2387[[#This Row],[Mes_TC1]:[Mes_TC14]],"&gt;=200")</f>
        <v>6</v>
      </c>
      <c r="V207">
        <f>COUNTIF(_1076_2387[[#This Row],[Mes_TC1]:[Mes_TC14]],"&gt;=99")</f>
        <v>6</v>
      </c>
      <c r="AJ207">
        <v>188</v>
      </c>
    </row>
    <row r="208" spans="1:36" x14ac:dyDescent="0.25">
      <c r="A208" s="5">
        <v>0.56775462962962964</v>
      </c>
      <c r="B208">
        <v>394.2</v>
      </c>
      <c r="C208">
        <v>10</v>
      </c>
      <c r="D208">
        <v>395</v>
      </c>
      <c r="E208">
        <v>-115</v>
      </c>
      <c r="F208">
        <v>10</v>
      </c>
      <c r="G208">
        <v>394.4</v>
      </c>
      <c r="H208">
        <v>395.2</v>
      </c>
      <c r="I208">
        <v>394.8</v>
      </c>
      <c r="J208">
        <v>395.8</v>
      </c>
      <c r="K208">
        <v>395.4</v>
      </c>
      <c r="L208">
        <v>394.6</v>
      </c>
      <c r="M208">
        <v>395</v>
      </c>
      <c r="N208">
        <v>-120</v>
      </c>
      <c r="O208">
        <v>-104</v>
      </c>
      <c r="P208">
        <v>-118</v>
      </c>
      <c r="Q208" s="1">
        <f>MAX(_1076_2387[[#This Row],[Mes_TC1]:[Mes_TC14]])</f>
        <v>395.8</v>
      </c>
      <c r="R208" s="83">
        <f>MIN(_1076_2387[[#This Row],[Mes_TC1]:[Mes_TC14]])</f>
        <v>394.6</v>
      </c>
      <c r="S208">
        <f t="shared" si="3"/>
        <v>1.1999999999999886</v>
      </c>
      <c r="T208">
        <f>COUNTIF(_1076_2387[[#This Row],[Mes_TC1]:[Mes_TC14]],"&gt;=385")</f>
        <v>6</v>
      </c>
      <c r="U208">
        <f>COUNTIF(_1076_2387[[#This Row],[Mes_TC1]:[Mes_TC14]],"&gt;=200")</f>
        <v>6</v>
      </c>
      <c r="V208">
        <f>COUNTIF(_1076_2387[[#This Row],[Mes_TC1]:[Mes_TC14]],"&gt;=99")</f>
        <v>6</v>
      </c>
      <c r="AJ208">
        <v>189</v>
      </c>
    </row>
    <row r="209" spans="1:36" x14ac:dyDescent="0.25">
      <c r="A209" s="5">
        <v>0.5681018518518518</v>
      </c>
      <c r="B209">
        <v>394.2</v>
      </c>
      <c r="C209">
        <v>10</v>
      </c>
      <c r="D209">
        <v>395</v>
      </c>
      <c r="E209">
        <v>-115</v>
      </c>
      <c r="F209">
        <v>10</v>
      </c>
      <c r="G209">
        <v>394.3</v>
      </c>
      <c r="H209">
        <v>395.2</v>
      </c>
      <c r="I209">
        <v>394.8</v>
      </c>
      <c r="J209">
        <v>395.8</v>
      </c>
      <c r="K209">
        <v>395.4</v>
      </c>
      <c r="L209">
        <v>394.6</v>
      </c>
      <c r="M209">
        <v>395.1</v>
      </c>
      <c r="N209">
        <v>-120</v>
      </c>
      <c r="O209">
        <v>-109</v>
      </c>
      <c r="P209">
        <v>-118</v>
      </c>
      <c r="Q209" s="1">
        <f>MAX(_1076_2387[[#This Row],[Mes_TC1]:[Mes_TC14]])</f>
        <v>395.8</v>
      </c>
      <c r="R209" s="83">
        <f>MIN(_1076_2387[[#This Row],[Mes_TC1]:[Mes_TC14]])</f>
        <v>394.6</v>
      </c>
      <c r="S209">
        <f t="shared" si="3"/>
        <v>1.1999999999999886</v>
      </c>
      <c r="T209">
        <f>COUNTIF(_1076_2387[[#This Row],[Mes_TC1]:[Mes_TC14]],"&gt;=385")</f>
        <v>6</v>
      </c>
      <c r="U209">
        <f>COUNTIF(_1076_2387[[#This Row],[Mes_TC1]:[Mes_TC14]],"&gt;=200")</f>
        <v>6</v>
      </c>
      <c r="V209">
        <f>COUNTIF(_1076_2387[[#This Row],[Mes_TC1]:[Mes_TC14]],"&gt;=99")</f>
        <v>6</v>
      </c>
      <c r="AJ209">
        <v>190</v>
      </c>
    </row>
    <row r="210" spans="1:36" x14ac:dyDescent="0.25">
      <c r="A210" s="5">
        <v>0.56844907407407408</v>
      </c>
      <c r="B210">
        <v>394.3</v>
      </c>
      <c r="C210">
        <v>10</v>
      </c>
      <c r="D210">
        <v>395</v>
      </c>
      <c r="E210">
        <v>-115</v>
      </c>
      <c r="F210">
        <v>10</v>
      </c>
      <c r="G210">
        <v>394.2</v>
      </c>
      <c r="H210">
        <v>395.2</v>
      </c>
      <c r="I210">
        <v>394.8</v>
      </c>
      <c r="J210">
        <v>395.7</v>
      </c>
      <c r="K210">
        <v>395.4</v>
      </c>
      <c r="L210">
        <v>394.6</v>
      </c>
      <c r="M210">
        <v>395.1</v>
      </c>
      <c r="N210">
        <v>-120</v>
      </c>
      <c r="O210">
        <v>-110</v>
      </c>
      <c r="P210">
        <v>-118</v>
      </c>
      <c r="Q210" s="1">
        <f>MAX(_1076_2387[[#This Row],[Mes_TC1]:[Mes_TC14]])</f>
        <v>395.7</v>
      </c>
      <c r="R210" s="83">
        <f>MIN(_1076_2387[[#This Row],[Mes_TC1]:[Mes_TC14]])</f>
        <v>394.6</v>
      </c>
      <c r="S210">
        <f t="shared" si="3"/>
        <v>1.0999999999999659</v>
      </c>
      <c r="T210">
        <f>COUNTIF(_1076_2387[[#This Row],[Mes_TC1]:[Mes_TC14]],"&gt;=385")</f>
        <v>6</v>
      </c>
      <c r="U210">
        <f>COUNTIF(_1076_2387[[#This Row],[Mes_TC1]:[Mes_TC14]],"&gt;=200")</f>
        <v>6</v>
      </c>
      <c r="V210">
        <f>COUNTIF(_1076_2387[[#This Row],[Mes_TC1]:[Mes_TC14]],"&gt;=99")</f>
        <v>6</v>
      </c>
      <c r="AJ210">
        <v>191</v>
      </c>
    </row>
    <row r="211" spans="1:36" x14ac:dyDescent="0.25">
      <c r="A211" s="5">
        <v>0.56879629629629624</v>
      </c>
      <c r="B211">
        <v>390.1</v>
      </c>
      <c r="C211">
        <v>10</v>
      </c>
      <c r="D211">
        <v>392.2</v>
      </c>
      <c r="E211">
        <v>-115</v>
      </c>
      <c r="F211">
        <v>10</v>
      </c>
      <c r="G211">
        <v>394.2</v>
      </c>
      <c r="H211">
        <v>395.2</v>
      </c>
      <c r="I211">
        <v>394.8</v>
      </c>
      <c r="J211">
        <v>395.7</v>
      </c>
      <c r="K211">
        <v>395.4</v>
      </c>
      <c r="L211">
        <v>394.7</v>
      </c>
      <c r="M211">
        <v>395.1</v>
      </c>
      <c r="N211">
        <v>-120</v>
      </c>
      <c r="O211">
        <v>-110</v>
      </c>
      <c r="P211">
        <v>-118</v>
      </c>
      <c r="Q211" s="1">
        <f>MAX(_1076_2387[[#This Row],[Mes_TC1]:[Mes_TC14]])</f>
        <v>395.7</v>
      </c>
      <c r="R211" s="83">
        <f>MIN(_1076_2387[[#This Row],[Mes_TC1]:[Mes_TC14]])</f>
        <v>394.7</v>
      </c>
      <c r="S211">
        <f t="shared" si="3"/>
        <v>1</v>
      </c>
      <c r="T211">
        <f>COUNTIF(_1076_2387[[#This Row],[Mes_TC1]:[Mes_TC14]],"&gt;=385")</f>
        <v>6</v>
      </c>
      <c r="U211">
        <f>COUNTIF(_1076_2387[[#This Row],[Mes_TC1]:[Mes_TC14]],"&gt;=200")</f>
        <v>6</v>
      </c>
      <c r="V211">
        <f>COUNTIF(_1076_2387[[#This Row],[Mes_TC1]:[Mes_TC14]],"&gt;=99")</f>
        <v>6</v>
      </c>
      <c r="AJ211">
        <v>192</v>
      </c>
    </row>
    <row r="212" spans="1:36" x14ac:dyDescent="0.25">
      <c r="A212" s="5">
        <v>0.56914351851851852</v>
      </c>
      <c r="B212">
        <v>378.3</v>
      </c>
      <c r="C212">
        <v>10</v>
      </c>
      <c r="D212">
        <v>388.2</v>
      </c>
      <c r="E212">
        <v>-115</v>
      </c>
      <c r="F212">
        <v>10</v>
      </c>
      <c r="G212">
        <v>394</v>
      </c>
      <c r="H212">
        <v>395</v>
      </c>
      <c r="I212">
        <v>394.7</v>
      </c>
      <c r="J212">
        <v>395.6</v>
      </c>
      <c r="K212">
        <v>395.2</v>
      </c>
      <c r="L212">
        <v>394.6</v>
      </c>
      <c r="M212">
        <v>396</v>
      </c>
      <c r="N212">
        <v>-120</v>
      </c>
      <c r="O212">
        <v>-107</v>
      </c>
      <c r="P212">
        <v>-118</v>
      </c>
      <c r="Q212" s="1">
        <f>MAX(_1076_2387[[#This Row],[Mes_TC1]:[Mes_TC14]])</f>
        <v>396</v>
      </c>
      <c r="R212" s="83">
        <f>MIN(_1076_2387[[#This Row],[Mes_TC1]:[Mes_TC14]])</f>
        <v>394.6</v>
      </c>
      <c r="S212">
        <f t="shared" si="3"/>
        <v>1.3999999999999773</v>
      </c>
      <c r="T212">
        <f>COUNTIF(_1076_2387[[#This Row],[Mes_TC1]:[Mes_TC14]],"&gt;=385")</f>
        <v>6</v>
      </c>
      <c r="U212">
        <f>COUNTIF(_1076_2387[[#This Row],[Mes_TC1]:[Mes_TC14]],"&gt;=200")</f>
        <v>6</v>
      </c>
      <c r="V212">
        <f>COUNTIF(_1076_2387[[#This Row],[Mes_TC1]:[Mes_TC14]],"&gt;=99")</f>
        <v>6</v>
      </c>
      <c r="AJ212">
        <v>193</v>
      </c>
    </row>
    <row r="213" spans="1:36" x14ac:dyDescent="0.25">
      <c r="A213" s="5">
        <v>0.56949074074074069</v>
      </c>
      <c r="B213">
        <v>365</v>
      </c>
      <c r="C213">
        <v>10</v>
      </c>
      <c r="D213">
        <v>384.2</v>
      </c>
      <c r="E213">
        <v>-115</v>
      </c>
      <c r="F213">
        <v>9.6999999999999993</v>
      </c>
      <c r="G213">
        <v>391.5</v>
      </c>
      <c r="H213">
        <v>393.2</v>
      </c>
      <c r="I213">
        <v>392.8</v>
      </c>
      <c r="J213">
        <v>393.1</v>
      </c>
      <c r="K213">
        <v>393.4</v>
      </c>
      <c r="L213">
        <v>393.3</v>
      </c>
      <c r="M213">
        <v>394.7</v>
      </c>
      <c r="N213">
        <v>-120</v>
      </c>
      <c r="O213">
        <v>-107</v>
      </c>
      <c r="P213">
        <v>-117</v>
      </c>
      <c r="Q213" s="1">
        <f>MAX(_1076_2387[[#This Row],[Mes_TC1]:[Mes_TC14]])</f>
        <v>394.7</v>
      </c>
      <c r="R213" s="83">
        <f>MIN(_1076_2387[[#This Row],[Mes_TC1]:[Mes_TC14]])</f>
        <v>392.8</v>
      </c>
      <c r="S213">
        <f t="shared" si="3"/>
        <v>1.8999999999999773</v>
      </c>
      <c r="T213">
        <f>COUNTIF(_1076_2387[[#This Row],[Mes_TC1]:[Mes_TC14]],"&gt;=385")</f>
        <v>6</v>
      </c>
      <c r="U213">
        <f>COUNTIF(_1076_2387[[#This Row],[Mes_TC1]:[Mes_TC14]],"&gt;=200")</f>
        <v>6</v>
      </c>
      <c r="V213">
        <f>COUNTIF(_1076_2387[[#This Row],[Mes_TC1]:[Mes_TC14]],"&gt;=99")</f>
        <v>6</v>
      </c>
      <c r="AJ213">
        <v>194</v>
      </c>
    </row>
    <row r="214" spans="1:36" x14ac:dyDescent="0.25">
      <c r="A214" s="4">
        <v>0.56983796296296296</v>
      </c>
      <c r="B214">
        <v>363.5</v>
      </c>
      <c r="C214">
        <v>10</v>
      </c>
      <c r="D214">
        <v>380.2</v>
      </c>
      <c r="E214">
        <v>-115</v>
      </c>
      <c r="F214">
        <v>9.6999999999999993</v>
      </c>
      <c r="G214">
        <v>378.1</v>
      </c>
      <c r="H214">
        <v>386.9</v>
      </c>
      <c r="I214">
        <v>387.4</v>
      </c>
      <c r="J214">
        <v>385.2</v>
      </c>
      <c r="K214">
        <v>387.5</v>
      </c>
      <c r="L214">
        <v>388.7</v>
      </c>
      <c r="M214">
        <v>389.7</v>
      </c>
      <c r="N214">
        <v>-120</v>
      </c>
      <c r="O214">
        <v>-108</v>
      </c>
      <c r="P214">
        <v>-117</v>
      </c>
      <c r="Q214" s="1">
        <f>MAX(_1076_2387[[#This Row],[Mes_TC1]:[Mes_TC14]])</f>
        <v>389.7</v>
      </c>
      <c r="R214" s="82">
        <f>MIN(_1076_2387[[#This Row],[Mes_TC1]:[Mes_TC14]])</f>
        <v>385.2</v>
      </c>
      <c r="S214">
        <f t="shared" si="3"/>
        <v>4.5</v>
      </c>
      <c r="T214">
        <f>COUNTIF(_1076_2387[[#This Row],[Mes_TC1]:[Mes_TC14]],"&gt;=385")</f>
        <v>6</v>
      </c>
      <c r="U214">
        <f>COUNTIF(_1076_2387[[#This Row],[Mes_TC1]:[Mes_TC14]],"&gt;=200")</f>
        <v>6</v>
      </c>
      <c r="V214">
        <f>COUNTIF(_1076_2387[[#This Row],[Mes_TC1]:[Mes_TC14]],"&gt;=99")</f>
        <v>6</v>
      </c>
      <c r="AJ214">
        <v>195</v>
      </c>
    </row>
    <row r="215" spans="1:36" x14ac:dyDescent="0.25">
      <c r="A215" s="3">
        <v>0.57018518518518524</v>
      </c>
      <c r="B215">
        <v>368.8</v>
      </c>
      <c r="C215">
        <v>10</v>
      </c>
      <c r="D215">
        <v>376.2</v>
      </c>
      <c r="E215">
        <v>-115</v>
      </c>
      <c r="F215">
        <v>9.8000000000000007</v>
      </c>
      <c r="G215">
        <v>360.9</v>
      </c>
      <c r="H215">
        <v>378</v>
      </c>
      <c r="I215">
        <v>379.4</v>
      </c>
      <c r="J215">
        <v>375.2</v>
      </c>
      <c r="K215">
        <v>378.9</v>
      </c>
      <c r="L215">
        <v>382.3</v>
      </c>
      <c r="M215">
        <v>382.5</v>
      </c>
      <c r="N215">
        <v>-120</v>
      </c>
      <c r="O215">
        <v>-108</v>
      </c>
      <c r="P215">
        <v>-118</v>
      </c>
      <c r="Q215" s="2">
        <f>MAX(_1076_2387[[#This Row],[Mes_TC1]:[Mes_TC14]])</f>
        <v>382.5</v>
      </c>
      <c r="R215" s="83">
        <f>MIN(_1076_2387[[#This Row],[Mes_TC1]:[Mes_TC14]])</f>
        <v>375.2</v>
      </c>
      <c r="S215">
        <f t="shared" si="3"/>
        <v>7.3000000000000114</v>
      </c>
      <c r="T215">
        <f>COUNTIF(_1076_2387[[#This Row],[Mes_TC1]:[Mes_TC14]],"&gt;=385")</f>
        <v>0</v>
      </c>
      <c r="U215">
        <f>COUNTIF(_1076_2387[[#This Row],[Mes_TC1]:[Mes_TC14]],"&gt;=200")</f>
        <v>6</v>
      </c>
      <c r="V215">
        <f>COUNTIF(_1076_2387[[#This Row],[Mes_TC1]:[Mes_TC14]],"&gt;=99")</f>
        <v>6</v>
      </c>
      <c r="X215" cm="1">
        <f t="array" ref="X215">MAX((ROW(_1076_2387[Max]))*(_1076_2387[385]=6))</f>
        <v>214</v>
      </c>
      <c r="AJ215">
        <v>196</v>
      </c>
    </row>
    <row r="216" spans="1:36" x14ac:dyDescent="0.25">
      <c r="A216" s="3">
        <v>0.5705324074074074</v>
      </c>
      <c r="B216">
        <v>370.4</v>
      </c>
      <c r="C216">
        <v>10</v>
      </c>
      <c r="D216">
        <v>372.2</v>
      </c>
      <c r="E216">
        <v>-115</v>
      </c>
      <c r="F216">
        <v>9.8000000000000007</v>
      </c>
      <c r="G216">
        <v>347.3</v>
      </c>
      <c r="H216">
        <v>368.4</v>
      </c>
      <c r="I216">
        <v>370.6</v>
      </c>
      <c r="J216">
        <v>365.3</v>
      </c>
      <c r="K216">
        <v>369.8</v>
      </c>
      <c r="L216">
        <v>375.3</v>
      </c>
      <c r="M216">
        <v>373.4</v>
      </c>
      <c r="N216">
        <v>-120</v>
      </c>
      <c r="O216">
        <v>-107</v>
      </c>
      <c r="P216">
        <v>-118</v>
      </c>
      <c r="Q216" s="1">
        <f>MAX(_1076_2387[[#This Row],[Mes_TC1]:[Mes_TC14]])</f>
        <v>375.3</v>
      </c>
      <c r="R216" s="83">
        <f>MIN(_1076_2387[[#This Row],[Mes_TC1]:[Mes_TC14]])</f>
        <v>365.3</v>
      </c>
      <c r="S216">
        <f t="shared" si="3"/>
        <v>10</v>
      </c>
      <c r="T216">
        <f>COUNTIF(_1076_2387[[#This Row],[Mes_TC1]:[Mes_TC14]],"&gt;=385")</f>
        <v>0</v>
      </c>
      <c r="U216">
        <f>COUNTIF(_1076_2387[[#This Row],[Mes_TC1]:[Mes_TC14]],"&gt;=200")</f>
        <v>6</v>
      </c>
      <c r="V216">
        <f>COUNTIF(_1076_2387[[#This Row],[Mes_TC1]:[Mes_TC14]],"&gt;=99")</f>
        <v>6</v>
      </c>
      <c r="AJ216">
        <v>197</v>
      </c>
    </row>
    <row r="217" spans="1:36" x14ac:dyDescent="0.25">
      <c r="A217" s="3">
        <v>0.57087962962962968</v>
      </c>
      <c r="B217">
        <v>368.4</v>
      </c>
      <c r="C217">
        <v>10</v>
      </c>
      <c r="D217">
        <v>368.2</v>
      </c>
      <c r="E217">
        <v>-115</v>
      </c>
      <c r="F217">
        <v>9.8000000000000007</v>
      </c>
      <c r="G217">
        <v>336.2</v>
      </c>
      <c r="H217">
        <v>358.5</v>
      </c>
      <c r="I217">
        <v>361.7</v>
      </c>
      <c r="J217">
        <v>355.4</v>
      </c>
      <c r="K217">
        <v>360.9</v>
      </c>
      <c r="L217">
        <v>367.7</v>
      </c>
      <c r="M217">
        <v>365.7</v>
      </c>
      <c r="N217">
        <v>-121</v>
      </c>
      <c r="O217">
        <v>-107</v>
      </c>
      <c r="P217">
        <v>-118</v>
      </c>
      <c r="Q217" s="1">
        <f>MAX(_1076_2387[[#This Row],[Mes_TC1]:[Mes_TC14]])</f>
        <v>367.7</v>
      </c>
      <c r="R217" s="83">
        <f>MIN(_1076_2387[[#This Row],[Mes_TC1]:[Mes_TC14]])</f>
        <v>355.4</v>
      </c>
      <c r="S217">
        <f t="shared" si="3"/>
        <v>12.300000000000011</v>
      </c>
      <c r="T217">
        <f>COUNTIF(_1076_2387[[#This Row],[Mes_TC1]:[Mes_TC14]],"&gt;=385")</f>
        <v>0</v>
      </c>
      <c r="U217">
        <f>COUNTIF(_1076_2387[[#This Row],[Mes_TC1]:[Mes_TC14]],"&gt;=200")</f>
        <v>6</v>
      </c>
      <c r="V217">
        <f>COUNTIF(_1076_2387[[#This Row],[Mes_TC1]:[Mes_TC14]],"&gt;=99")</f>
        <v>6</v>
      </c>
      <c r="X217" cm="1">
        <f t="array" ref="X217:X548">ROW(_1076_2387[Max])</f>
        <v>2</v>
      </c>
      <c r="AJ217">
        <v>198</v>
      </c>
    </row>
    <row r="218" spans="1:36" x14ac:dyDescent="0.25">
      <c r="A218" s="3">
        <v>0.57122685185185185</v>
      </c>
      <c r="B218">
        <v>366.9</v>
      </c>
      <c r="C218">
        <v>10</v>
      </c>
      <c r="D218">
        <v>364.2</v>
      </c>
      <c r="E218">
        <v>-115</v>
      </c>
      <c r="F218">
        <v>9.9</v>
      </c>
      <c r="G218">
        <v>328</v>
      </c>
      <c r="H218">
        <v>349.3</v>
      </c>
      <c r="I218">
        <v>353.4</v>
      </c>
      <c r="J218">
        <v>346.7</v>
      </c>
      <c r="K218">
        <v>352.8</v>
      </c>
      <c r="L218">
        <v>360.6</v>
      </c>
      <c r="M218">
        <v>357.7</v>
      </c>
      <c r="N218">
        <v>-121</v>
      </c>
      <c r="O218">
        <v>-109</v>
      </c>
      <c r="P218">
        <v>-118</v>
      </c>
      <c r="Q218" s="1">
        <f>MAX(_1076_2387[[#This Row],[Mes_TC1]:[Mes_TC14]])</f>
        <v>360.6</v>
      </c>
      <c r="R218" s="83">
        <f>MIN(_1076_2387[[#This Row],[Mes_TC1]:[Mes_TC14]])</f>
        <v>346.7</v>
      </c>
      <c r="S218">
        <f t="shared" si="3"/>
        <v>13.900000000000034</v>
      </c>
      <c r="T218">
        <f>COUNTIF(_1076_2387[[#This Row],[Mes_TC1]:[Mes_TC14]],"&gt;=385")</f>
        <v>0</v>
      </c>
      <c r="U218">
        <f>COUNTIF(_1076_2387[[#This Row],[Mes_TC1]:[Mes_TC14]],"&gt;=200")</f>
        <v>6</v>
      </c>
      <c r="V218">
        <f>COUNTIF(_1076_2387[[#This Row],[Mes_TC1]:[Mes_TC14]],"&gt;=99")</f>
        <v>6</v>
      </c>
      <c r="X218">
        <v>3</v>
      </c>
      <c r="AJ218">
        <v>199</v>
      </c>
    </row>
    <row r="219" spans="1:36" x14ac:dyDescent="0.25">
      <c r="A219" s="3">
        <v>0.57157407407407412</v>
      </c>
      <c r="B219">
        <v>366.6</v>
      </c>
      <c r="C219">
        <v>10</v>
      </c>
      <c r="D219">
        <v>360.2</v>
      </c>
      <c r="E219">
        <v>-115</v>
      </c>
      <c r="F219">
        <v>9.9</v>
      </c>
      <c r="G219">
        <v>323.7</v>
      </c>
      <c r="H219">
        <v>341.8</v>
      </c>
      <c r="I219">
        <v>346.6</v>
      </c>
      <c r="J219">
        <v>339.9</v>
      </c>
      <c r="K219">
        <v>346</v>
      </c>
      <c r="L219">
        <v>354.7</v>
      </c>
      <c r="M219">
        <v>350.3</v>
      </c>
      <c r="N219">
        <v>-120</v>
      </c>
      <c r="O219">
        <v>-109</v>
      </c>
      <c r="P219">
        <v>-118</v>
      </c>
      <c r="Q219" s="1">
        <f>MAX(_1076_2387[[#This Row],[Mes_TC1]:[Mes_TC14]])</f>
        <v>354.7</v>
      </c>
      <c r="R219" s="83">
        <f>MIN(_1076_2387[[#This Row],[Mes_TC1]:[Mes_TC14]])</f>
        <v>339.9</v>
      </c>
      <c r="S219">
        <f t="shared" si="3"/>
        <v>14.800000000000011</v>
      </c>
      <c r="T219">
        <f>COUNTIF(_1076_2387[[#This Row],[Mes_TC1]:[Mes_TC14]],"&gt;=385")</f>
        <v>0</v>
      </c>
      <c r="U219">
        <f>COUNTIF(_1076_2387[[#This Row],[Mes_TC1]:[Mes_TC14]],"&gt;=200")</f>
        <v>6</v>
      </c>
      <c r="V219">
        <f>COUNTIF(_1076_2387[[#This Row],[Mes_TC1]:[Mes_TC14]],"&gt;=99")</f>
        <v>6</v>
      </c>
      <c r="X219">
        <v>4</v>
      </c>
      <c r="AJ219">
        <v>200</v>
      </c>
    </row>
    <row r="220" spans="1:36" x14ac:dyDescent="0.25">
      <c r="A220" s="3">
        <v>0.57192129629629629</v>
      </c>
      <c r="B220">
        <v>365.1</v>
      </c>
      <c r="C220">
        <v>10</v>
      </c>
      <c r="D220">
        <v>356.2</v>
      </c>
      <c r="E220">
        <v>-115</v>
      </c>
      <c r="F220">
        <v>10</v>
      </c>
      <c r="G220">
        <v>322.10000000000002</v>
      </c>
      <c r="H220">
        <v>336.6</v>
      </c>
      <c r="I220">
        <v>341.4</v>
      </c>
      <c r="J220">
        <v>335.1</v>
      </c>
      <c r="K220">
        <v>341.1</v>
      </c>
      <c r="L220">
        <v>349.7</v>
      </c>
      <c r="M220">
        <v>345.1</v>
      </c>
      <c r="N220">
        <v>-120</v>
      </c>
      <c r="O220">
        <v>-110</v>
      </c>
      <c r="P220">
        <v>-118</v>
      </c>
      <c r="Q220" s="1">
        <f>MAX(_1076_2387[[#This Row],[Mes_TC1]:[Mes_TC14]])</f>
        <v>349.7</v>
      </c>
      <c r="R220" s="83">
        <f>MIN(_1076_2387[[#This Row],[Mes_TC1]:[Mes_TC14]])</f>
        <v>335.1</v>
      </c>
      <c r="S220">
        <f t="shared" si="3"/>
        <v>14.599999999999966</v>
      </c>
      <c r="T220">
        <f>COUNTIF(_1076_2387[[#This Row],[Mes_TC1]:[Mes_TC14]],"&gt;=385")</f>
        <v>0</v>
      </c>
      <c r="U220">
        <f>COUNTIF(_1076_2387[[#This Row],[Mes_TC1]:[Mes_TC14]],"&gt;=200")</f>
        <v>6</v>
      </c>
      <c r="V220">
        <f>COUNTIF(_1076_2387[[#This Row],[Mes_TC1]:[Mes_TC14]],"&gt;=99")</f>
        <v>6</v>
      </c>
      <c r="X220">
        <v>5</v>
      </c>
      <c r="AJ220">
        <v>201</v>
      </c>
    </row>
    <row r="221" spans="1:36" x14ac:dyDescent="0.25">
      <c r="A221" s="3">
        <v>0.57226851851851857</v>
      </c>
      <c r="B221">
        <v>359.9</v>
      </c>
      <c r="C221">
        <v>10</v>
      </c>
      <c r="D221">
        <v>352.2</v>
      </c>
      <c r="E221">
        <v>-115</v>
      </c>
      <c r="F221">
        <v>10</v>
      </c>
      <c r="G221">
        <v>323.10000000000002</v>
      </c>
      <c r="H221">
        <v>333.3</v>
      </c>
      <c r="I221">
        <v>338</v>
      </c>
      <c r="J221">
        <v>332.2</v>
      </c>
      <c r="K221">
        <v>337.8</v>
      </c>
      <c r="L221">
        <v>346.1</v>
      </c>
      <c r="M221">
        <v>342.6</v>
      </c>
      <c r="N221">
        <v>-120</v>
      </c>
      <c r="O221">
        <v>-109</v>
      </c>
      <c r="P221">
        <v>-117</v>
      </c>
      <c r="Q221" s="1">
        <f>MAX(_1076_2387[[#This Row],[Mes_TC1]:[Mes_TC14]])</f>
        <v>346.1</v>
      </c>
      <c r="R221" s="83">
        <f>MIN(_1076_2387[[#This Row],[Mes_TC1]:[Mes_TC14]])</f>
        <v>332.2</v>
      </c>
      <c r="S221">
        <f t="shared" si="3"/>
        <v>13.900000000000034</v>
      </c>
      <c r="T221">
        <f>COUNTIF(_1076_2387[[#This Row],[Mes_TC1]:[Mes_TC14]],"&gt;=385")</f>
        <v>0</v>
      </c>
      <c r="U221">
        <f>COUNTIF(_1076_2387[[#This Row],[Mes_TC1]:[Mes_TC14]],"&gt;=200")</f>
        <v>6</v>
      </c>
      <c r="V221">
        <f>COUNTIF(_1076_2387[[#This Row],[Mes_TC1]:[Mes_TC14]],"&gt;=99")</f>
        <v>6</v>
      </c>
      <c r="X221">
        <v>6</v>
      </c>
      <c r="AJ221">
        <v>202</v>
      </c>
    </row>
    <row r="222" spans="1:36" x14ac:dyDescent="0.25">
      <c r="A222" s="3">
        <v>0.57261574074074073</v>
      </c>
      <c r="B222">
        <v>353.1</v>
      </c>
      <c r="C222">
        <v>10</v>
      </c>
      <c r="D222">
        <v>348.2</v>
      </c>
      <c r="E222">
        <v>-115</v>
      </c>
      <c r="F222">
        <v>10.1</v>
      </c>
      <c r="G222">
        <v>325.10000000000002</v>
      </c>
      <c r="H222">
        <v>331.4</v>
      </c>
      <c r="I222">
        <v>335.8</v>
      </c>
      <c r="J222">
        <v>330.8</v>
      </c>
      <c r="K222">
        <v>335.7</v>
      </c>
      <c r="L222">
        <v>343.6</v>
      </c>
      <c r="M222">
        <v>339.3</v>
      </c>
      <c r="N222">
        <v>-120</v>
      </c>
      <c r="O222">
        <v>-108</v>
      </c>
      <c r="P222">
        <v>-118</v>
      </c>
      <c r="Q222" s="1">
        <f>MAX(_1076_2387[[#This Row],[Mes_TC1]:[Mes_TC14]])</f>
        <v>343.6</v>
      </c>
      <c r="R222" s="83">
        <f>MIN(_1076_2387[[#This Row],[Mes_TC1]:[Mes_TC14]])</f>
        <v>330.8</v>
      </c>
      <c r="S222">
        <f t="shared" si="3"/>
        <v>12.800000000000011</v>
      </c>
      <c r="T222">
        <f>COUNTIF(_1076_2387[[#This Row],[Mes_TC1]:[Mes_TC14]],"&gt;=385")</f>
        <v>0</v>
      </c>
      <c r="U222">
        <f>COUNTIF(_1076_2387[[#This Row],[Mes_TC1]:[Mes_TC14]],"&gt;=200")</f>
        <v>6</v>
      </c>
      <c r="V222">
        <f>COUNTIF(_1076_2387[[#This Row],[Mes_TC1]:[Mes_TC14]],"&gt;=99")</f>
        <v>6</v>
      </c>
      <c r="X222">
        <v>7</v>
      </c>
      <c r="AJ222">
        <v>203</v>
      </c>
    </row>
    <row r="223" spans="1:36" x14ac:dyDescent="0.25">
      <c r="A223" s="3">
        <v>0.57296296296296301</v>
      </c>
      <c r="B223">
        <v>345.7</v>
      </c>
      <c r="C223">
        <v>10</v>
      </c>
      <c r="D223">
        <v>344.2</v>
      </c>
      <c r="E223">
        <v>-115</v>
      </c>
      <c r="F223">
        <v>10.1</v>
      </c>
      <c r="G223">
        <v>327</v>
      </c>
      <c r="H223">
        <v>330.4</v>
      </c>
      <c r="I223">
        <v>334.3</v>
      </c>
      <c r="J223">
        <v>330.2</v>
      </c>
      <c r="K223">
        <v>334.5</v>
      </c>
      <c r="L223">
        <v>341.6</v>
      </c>
      <c r="M223">
        <v>338.6</v>
      </c>
      <c r="N223">
        <v>-120</v>
      </c>
      <c r="O223">
        <v>-108</v>
      </c>
      <c r="P223">
        <v>-117</v>
      </c>
      <c r="Q223" s="1">
        <f>MAX(_1076_2387[[#This Row],[Mes_TC1]:[Mes_TC14]])</f>
        <v>341.6</v>
      </c>
      <c r="R223" s="83">
        <f>MIN(_1076_2387[[#This Row],[Mes_TC1]:[Mes_TC14]])</f>
        <v>330.2</v>
      </c>
      <c r="S223">
        <f t="shared" si="3"/>
        <v>11.400000000000034</v>
      </c>
      <c r="T223">
        <f>COUNTIF(_1076_2387[[#This Row],[Mes_TC1]:[Mes_TC14]],"&gt;=385")</f>
        <v>0</v>
      </c>
      <c r="U223">
        <f>COUNTIF(_1076_2387[[#This Row],[Mes_TC1]:[Mes_TC14]],"&gt;=200")</f>
        <v>6</v>
      </c>
      <c r="V223">
        <f>COUNTIF(_1076_2387[[#This Row],[Mes_TC1]:[Mes_TC14]],"&gt;=99")</f>
        <v>6</v>
      </c>
      <c r="X223">
        <v>8</v>
      </c>
      <c r="AJ223">
        <v>204</v>
      </c>
    </row>
    <row r="224" spans="1:36" x14ac:dyDescent="0.25">
      <c r="A224" s="3">
        <v>0.57331018518518517</v>
      </c>
      <c r="B224">
        <v>340.3</v>
      </c>
      <c r="C224">
        <v>10</v>
      </c>
      <c r="D224">
        <v>340.2</v>
      </c>
      <c r="E224">
        <v>-115</v>
      </c>
      <c r="F224">
        <v>10.1</v>
      </c>
      <c r="G224">
        <v>328.4</v>
      </c>
      <c r="H224">
        <v>329.9</v>
      </c>
      <c r="I224">
        <v>333.5</v>
      </c>
      <c r="J224">
        <v>330.1</v>
      </c>
      <c r="K224">
        <v>333.9</v>
      </c>
      <c r="L224">
        <v>340.3</v>
      </c>
      <c r="M224">
        <v>337.6</v>
      </c>
      <c r="N224">
        <v>-120</v>
      </c>
      <c r="O224">
        <v>-108</v>
      </c>
      <c r="P224">
        <v>-118</v>
      </c>
      <c r="Q224" s="1">
        <f>MAX(_1076_2387[[#This Row],[Mes_TC1]:[Mes_TC14]])</f>
        <v>340.3</v>
      </c>
      <c r="R224" s="83">
        <f>MIN(_1076_2387[[#This Row],[Mes_TC1]:[Mes_TC14]])</f>
        <v>329.9</v>
      </c>
      <c r="S224">
        <f t="shared" si="3"/>
        <v>10.400000000000034</v>
      </c>
      <c r="T224">
        <f>COUNTIF(_1076_2387[[#This Row],[Mes_TC1]:[Mes_TC14]],"&gt;=385")</f>
        <v>0</v>
      </c>
      <c r="U224">
        <f>COUNTIF(_1076_2387[[#This Row],[Mes_TC1]:[Mes_TC14]],"&gt;=200")</f>
        <v>6</v>
      </c>
      <c r="V224">
        <f>COUNTIF(_1076_2387[[#This Row],[Mes_TC1]:[Mes_TC14]],"&gt;=99")</f>
        <v>6</v>
      </c>
      <c r="X224">
        <v>9</v>
      </c>
      <c r="AJ224">
        <v>205</v>
      </c>
    </row>
    <row r="225" spans="1:36" x14ac:dyDescent="0.25">
      <c r="A225" s="3">
        <v>0.57365740740740745</v>
      </c>
      <c r="B225">
        <v>334.8</v>
      </c>
      <c r="C225">
        <v>10</v>
      </c>
      <c r="D225">
        <v>336.2</v>
      </c>
      <c r="E225">
        <v>-115</v>
      </c>
      <c r="F225">
        <v>10.1</v>
      </c>
      <c r="G225">
        <v>329.6</v>
      </c>
      <c r="H225">
        <v>329.8</v>
      </c>
      <c r="I225">
        <v>333</v>
      </c>
      <c r="J225">
        <v>330.2</v>
      </c>
      <c r="K225">
        <v>333.5</v>
      </c>
      <c r="L225">
        <v>339.3</v>
      </c>
      <c r="M225">
        <v>336.9</v>
      </c>
      <c r="N225">
        <v>-119</v>
      </c>
      <c r="O225">
        <v>-108</v>
      </c>
      <c r="P225">
        <v>-117</v>
      </c>
      <c r="Q225" s="1">
        <f>MAX(_1076_2387[[#This Row],[Mes_TC1]:[Mes_TC14]])</f>
        <v>339.3</v>
      </c>
      <c r="R225" s="83">
        <f>MIN(_1076_2387[[#This Row],[Mes_TC1]:[Mes_TC14]])</f>
        <v>329.8</v>
      </c>
      <c r="S225">
        <f t="shared" si="3"/>
        <v>9.5</v>
      </c>
      <c r="T225">
        <f>COUNTIF(_1076_2387[[#This Row],[Mes_TC1]:[Mes_TC14]],"&gt;=385")</f>
        <v>0</v>
      </c>
      <c r="U225">
        <f>COUNTIF(_1076_2387[[#This Row],[Mes_TC1]:[Mes_TC14]],"&gt;=200")</f>
        <v>6</v>
      </c>
      <c r="V225">
        <f>COUNTIF(_1076_2387[[#This Row],[Mes_TC1]:[Mes_TC14]],"&gt;=99")</f>
        <v>6</v>
      </c>
      <c r="X225">
        <v>10</v>
      </c>
      <c r="AJ225">
        <v>206</v>
      </c>
    </row>
    <row r="226" spans="1:36" x14ac:dyDescent="0.25">
      <c r="A226" s="3">
        <v>0.57400462962962961</v>
      </c>
      <c r="B226">
        <v>324.89999999999998</v>
      </c>
      <c r="C226">
        <v>10</v>
      </c>
      <c r="D226">
        <v>332.2</v>
      </c>
      <c r="E226">
        <v>-115</v>
      </c>
      <c r="F226">
        <v>10.1</v>
      </c>
      <c r="G226">
        <v>330.3</v>
      </c>
      <c r="H226">
        <v>329.9</v>
      </c>
      <c r="I226">
        <v>332.6</v>
      </c>
      <c r="J226">
        <v>330.4</v>
      </c>
      <c r="K226">
        <v>333.3</v>
      </c>
      <c r="L226">
        <v>338.5</v>
      </c>
      <c r="M226">
        <v>335.5</v>
      </c>
      <c r="N226">
        <v>-120</v>
      </c>
      <c r="O226">
        <v>-108</v>
      </c>
      <c r="P226">
        <v>-118</v>
      </c>
      <c r="Q226" s="1">
        <f>MAX(_1076_2387[[#This Row],[Mes_TC1]:[Mes_TC14]])</f>
        <v>338.5</v>
      </c>
      <c r="R226" s="83">
        <f>MIN(_1076_2387[[#This Row],[Mes_TC1]:[Mes_TC14]])</f>
        <v>329.9</v>
      </c>
      <c r="S226">
        <f t="shared" si="3"/>
        <v>8.6000000000000227</v>
      </c>
      <c r="T226">
        <f>COUNTIF(_1076_2387[[#This Row],[Mes_TC1]:[Mes_TC14]],"&gt;=385")</f>
        <v>0</v>
      </c>
      <c r="U226">
        <f>COUNTIF(_1076_2387[[#This Row],[Mes_TC1]:[Mes_TC14]],"&gt;=200")</f>
        <v>6</v>
      </c>
      <c r="V226">
        <f>COUNTIF(_1076_2387[[#This Row],[Mes_TC1]:[Mes_TC14]],"&gt;=99")</f>
        <v>6</v>
      </c>
      <c r="X226">
        <v>11</v>
      </c>
      <c r="AJ226">
        <v>207</v>
      </c>
    </row>
    <row r="227" spans="1:36" x14ac:dyDescent="0.25">
      <c r="A227" s="3">
        <v>0.57435185185185189</v>
      </c>
      <c r="B227">
        <v>311</v>
      </c>
      <c r="C227">
        <v>10</v>
      </c>
      <c r="D227">
        <v>328.2</v>
      </c>
      <c r="E227">
        <v>-115</v>
      </c>
      <c r="F227">
        <v>10</v>
      </c>
      <c r="G227">
        <v>330.9</v>
      </c>
      <c r="H227">
        <v>329.8</v>
      </c>
      <c r="I227">
        <v>332.3</v>
      </c>
      <c r="J227">
        <v>329.9</v>
      </c>
      <c r="K227">
        <v>332.8</v>
      </c>
      <c r="L227">
        <v>337.6</v>
      </c>
      <c r="M227">
        <v>335</v>
      </c>
      <c r="N227">
        <v>-119</v>
      </c>
      <c r="O227">
        <v>-110</v>
      </c>
      <c r="P227">
        <v>-117</v>
      </c>
      <c r="Q227" s="1">
        <f>MAX(_1076_2387[[#This Row],[Mes_TC1]:[Mes_TC14]])</f>
        <v>337.6</v>
      </c>
      <c r="R227" s="83">
        <f>MIN(_1076_2387[[#This Row],[Mes_TC1]:[Mes_TC14]])</f>
        <v>329.8</v>
      </c>
      <c r="S227">
        <f t="shared" si="3"/>
        <v>7.8000000000000114</v>
      </c>
      <c r="T227">
        <f>COUNTIF(_1076_2387[[#This Row],[Mes_TC1]:[Mes_TC14]],"&gt;=385")</f>
        <v>0</v>
      </c>
      <c r="U227">
        <f>COUNTIF(_1076_2387[[#This Row],[Mes_TC1]:[Mes_TC14]],"&gt;=200")</f>
        <v>6</v>
      </c>
      <c r="V227">
        <f>COUNTIF(_1076_2387[[#This Row],[Mes_TC1]:[Mes_TC14]],"&gt;=99")</f>
        <v>6</v>
      </c>
      <c r="X227">
        <v>12</v>
      </c>
      <c r="AJ227">
        <v>208</v>
      </c>
    </row>
    <row r="228" spans="1:36" x14ac:dyDescent="0.25">
      <c r="A228" s="3">
        <v>0.57469907407407406</v>
      </c>
      <c r="B228">
        <v>304.10000000000002</v>
      </c>
      <c r="C228">
        <v>10</v>
      </c>
      <c r="D228">
        <v>324.2</v>
      </c>
      <c r="E228">
        <v>-115</v>
      </c>
      <c r="F228">
        <v>9.8000000000000007</v>
      </c>
      <c r="G228">
        <v>325.5</v>
      </c>
      <c r="H228">
        <v>326.60000000000002</v>
      </c>
      <c r="I228">
        <v>329</v>
      </c>
      <c r="J228">
        <v>325.2</v>
      </c>
      <c r="K228">
        <v>329</v>
      </c>
      <c r="L228">
        <v>334.3</v>
      </c>
      <c r="M228">
        <v>332.9</v>
      </c>
      <c r="N228">
        <v>-120</v>
      </c>
      <c r="O228">
        <v>-109</v>
      </c>
      <c r="P228">
        <v>-118</v>
      </c>
      <c r="Q228" s="1">
        <f>MAX(_1076_2387[[#This Row],[Mes_TC1]:[Mes_TC14]])</f>
        <v>334.3</v>
      </c>
      <c r="R228" s="83">
        <f>MIN(_1076_2387[[#This Row],[Mes_TC1]:[Mes_TC14]])</f>
        <v>325.2</v>
      </c>
      <c r="S228">
        <f t="shared" si="3"/>
        <v>9.1000000000000227</v>
      </c>
      <c r="T228">
        <f>COUNTIF(_1076_2387[[#This Row],[Mes_TC1]:[Mes_TC14]],"&gt;=385")</f>
        <v>0</v>
      </c>
      <c r="U228">
        <f>COUNTIF(_1076_2387[[#This Row],[Mes_TC1]:[Mes_TC14]],"&gt;=200")</f>
        <v>6</v>
      </c>
      <c r="V228">
        <f>COUNTIF(_1076_2387[[#This Row],[Mes_TC1]:[Mes_TC14]],"&gt;=99")</f>
        <v>6</v>
      </c>
      <c r="X228">
        <v>13</v>
      </c>
      <c r="AJ228">
        <v>209</v>
      </c>
    </row>
    <row r="229" spans="1:36" x14ac:dyDescent="0.25">
      <c r="A229" s="3">
        <v>0.57504629629629633</v>
      </c>
      <c r="B229">
        <v>304.8</v>
      </c>
      <c r="C229">
        <v>10</v>
      </c>
      <c r="D229">
        <v>320.2</v>
      </c>
      <c r="E229">
        <v>-115</v>
      </c>
      <c r="F229">
        <v>9.8000000000000007</v>
      </c>
      <c r="G229">
        <v>311.39999999999998</v>
      </c>
      <c r="H229">
        <v>320.3</v>
      </c>
      <c r="I229">
        <v>323.10000000000002</v>
      </c>
      <c r="J229">
        <v>317.7</v>
      </c>
      <c r="K229">
        <v>322.7</v>
      </c>
      <c r="L229">
        <v>329.1</v>
      </c>
      <c r="M229">
        <v>326.3</v>
      </c>
      <c r="N229">
        <v>-120</v>
      </c>
      <c r="O229">
        <v>-107</v>
      </c>
      <c r="P229">
        <v>-118</v>
      </c>
      <c r="Q229" s="1">
        <f>MAX(_1076_2387[[#This Row],[Mes_TC1]:[Mes_TC14]])</f>
        <v>329.1</v>
      </c>
      <c r="R229" s="83">
        <f>MIN(_1076_2387[[#This Row],[Mes_TC1]:[Mes_TC14]])</f>
        <v>317.7</v>
      </c>
      <c r="S229">
        <f t="shared" si="3"/>
        <v>11.400000000000034</v>
      </c>
      <c r="T229">
        <f>COUNTIF(_1076_2387[[#This Row],[Mes_TC1]:[Mes_TC14]],"&gt;=385")</f>
        <v>0</v>
      </c>
      <c r="U229">
        <f>COUNTIF(_1076_2387[[#This Row],[Mes_TC1]:[Mes_TC14]],"&gt;=200")</f>
        <v>6</v>
      </c>
      <c r="V229">
        <f>COUNTIF(_1076_2387[[#This Row],[Mes_TC1]:[Mes_TC14]],"&gt;=99")</f>
        <v>6</v>
      </c>
      <c r="X229">
        <v>14</v>
      </c>
      <c r="AJ229">
        <v>210</v>
      </c>
    </row>
    <row r="230" spans="1:36" x14ac:dyDescent="0.25">
      <c r="A230" s="3">
        <v>0.5753935185185185</v>
      </c>
      <c r="B230">
        <v>306.89999999999998</v>
      </c>
      <c r="C230">
        <v>10</v>
      </c>
      <c r="D230">
        <v>316.2</v>
      </c>
      <c r="E230">
        <v>-115</v>
      </c>
      <c r="F230">
        <v>9.9</v>
      </c>
      <c r="G230">
        <v>299.60000000000002</v>
      </c>
      <c r="H230">
        <v>312.89999999999998</v>
      </c>
      <c r="I230">
        <v>316.5</v>
      </c>
      <c r="J230">
        <v>310.3</v>
      </c>
      <c r="K230">
        <v>315.8</v>
      </c>
      <c r="L230">
        <v>323</v>
      </c>
      <c r="M230">
        <v>320.5</v>
      </c>
      <c r="N230">
        <v>-119</v>
      </c>
      <c r="O230">
        <v>-109</v>
      </c>
      <c r="P230">
        <v>-118</v>
      </c>
      <c r="Q230" s="1">
        <f>MAX(_1076_2387[[#This Row],[Mes_TC1]:[Mes_TC14]])</f>
        <v>323</v>
      </c>
      <c r="R230" s="83">
        <f>MIN(_1076_2387[[#This Row],[Mes_TC1]:[Mes_TC14]])</f>
        <v>310.3</v>
      </c>
      <c r="S230">
        <f t="shared" si="3"/>
        <v>12.699999999999989</v>
      </c>
      <c r="T230">
        <f>COUNTIF(_1076_2387[[#This Row],[Mes_TC1]:[Mes_TC14]],"&gt;=385")</f>
        <v>0</v>
      </c>
      <c r="U230">
        <f>COUNTIF(_1076_2387[[#This Row],[Mes_TC1]:[Mes_TC14]],"&gt;=200")</f>
        <v>6</v>
      </c>
      <c r="V230">
        <f>COUNTIF(_1076_2387[[#This Row],[Mes_TC1]:[Mes_TC14]],"&gt;=99")</f>
        <v>6</v>
      </c>
      <c r="X230">
        <v>15</v>
      </c>
      <c r="AJ230">
        <v>211</v>
      </c>
    </row>
    <row r="231" spans="1:36" x14ac:dyDescent="0.25">
      <c r="A231" s="3">
        <v>0.57574074074074078</v>
      </c>
      <c r="B231">
        <v>307.8</v>
      </c>
      <c r="C231">
        <v>10</v>
      </c>
      <c r="D231">
        <v>312.2</v>
      </c>
      <c r="E231">
        <v>-115</v>
      </c>
      <c r="F231">
        <v>9.9</v>
      </c>
      <c r="G231">
        <v>291.10000000000002</v>
      </c>
      <c r="H231">
        <v>305.3</v>
      </c>
      <c r="I231">
        <v>309.89999999999998</v>
      </c>
      <c r="J231">
        <v>303.39999999999998</v>
      </c>
      <c r="K231">
        <v>309.3</v>
      </c>
      <c r="L231">
        <v>317.10000000000002</v>
      </c>
      <c r="M231">
        <v>313.10000000000002</v>
      </c>
      <c r="N231">
        <v>-119</v>
      </c>
      <c r="O231">
        <v>-106</v>
      </c>
      <c r="P231">
        <v>-118</v>
      </c>
      <c r="Q231" s="1">
        <f>MAX(_1076_2387[[#This Row],[Mes_TC1]:[Mes_TC14]])</f>
        <v>317.10000000000002</v>
      </c>
      <c r="R231" s="83">
        <f>MIN(_1076_2387[[#This Row],[Mes_TC1]:[Mes_TC14]])</f>
        <v>303.39999999999998</v>
      </c>
      <c r="S231">
        <f t="shared" si="3"/>
        <v>13.700000000000045</v>
      </c>
      <c r="T231">
        <f>COUNTIF(_1076_2387[[#This Row],[Mes_TC1]:[Mes_TC14]],"&gt;=385")</f>
        <v>0</v>
      </c>
      <c r="U231">
        <f>COUNTIF(_1076_2387[[#This Row],[Mes_TC1]:[Mes_TC14]],"&gt;=200")</f>
        <v>6</v>
      </c>
      <c r="V231">
        <f>COUNTIF(_1076_2387[[#This Row],[Mes_TC1]:[Mes_TC14]],"&gt;=99")</f>
        <v>6</v>
      </c>
      <c r="X231">
        <v>16</v>
      </c>
      <c r="AJ231">
        <v>212</v>
      </c>
    </row>
    <row r="232" spans="1:36" x14ac:dyDescent="0.25">
      <c r="A232" s="3">
        <v>0.57608796296296294</v>
      </c>
      <c r="B232">
        <v>306.7</v>
      </c>
      <c r="C232">
        <v>10</v>
      </c>
      <c r="D232">
        <v>308.2</v>
      </c>
      <c r="E232">
        <v>-115</v>
      </c>
      <c r="F232">
        <v>9.9</v>
      </c>
      <c r="G232">
        <v>285.10000000000002</v>
      </c>
      <c r="H232">
        <v>300</v>
      </c>
      <c r="I232">
        <v>304.2</v>
      </c>
      <c r="J232">
        <v>297.60000000000002</v>
      </c>
      <c r="K232">
        <v>303.60000000000002</v>
      </c>
      <c r="L232">
        <v>311.2</v>
      </c>
      <c r="M232">
        <v>307.10000000000002</v>
      </c>
      <c r="N232">
        <v>-119</v>
      </c>
      <c r="O232">
        <v>-107</v>
      </c>
      <c r="P232">
        <v>-117</v>
      </c>
      <c r="Q232" s="1">
        <f>MAX(_1076_2387[[#This Row],[Mes_TC1]:[Mes_TC14]])</f>
        <v>311.2</v>
      </c>
      <c r="R232" s="83">
        <f>MIN(_1076_2387[[#This Row],[Mes_TC1]:[Mes_TC14]])</f>
        <v>297.60000000000002</v>
      </c>
      <c r="S232">
        <f t="shared" si="3"/>
        <v>13.599999999999966</v>
      </c>
      <c r="T232">
        <f>COUNTIF(_1076_2387[[#This Row],[Mes_TC1]:[Mes_TC14]],"&gt;=385")</f>
        <v>0</v>
      </c>
      <c r="U232">
        <f>COUNTIF(_1076_2387[[#This Row],[Mes_TC1]:[Mes_TC14]],"&gt;=200")</f>
        <v>6</v>
      </c>
      <c r="V232">
        <f>COUNTIF(_1076_2387[[#This Row],[Mes_TC1]:[Mes_TC14]],"&gt;=99")</f>
        <v>6</v>
      </c>
      <c r="X232">
        <v>17</v>
      </c>
      <c r="AJ232">
        <v>213</v>
      </c>
    </row>
    <row r="233" spans="1:36" x14ac:dyDescent="0.25">
      <c r="A233" s="3">
        <v>0.57643518518518522</v>
      </c>
      <c r="B233">
        <v>303.5</v>
      </c>
      <c r="C233">
        <v>10</v>
      </c>
      <c r="D233">
        <v>304.2</v>
      </c>
      <c r="E233">
        <v>-115</v>
      </c>
      <c r="F233">
        <v>10</v>
      </c>
      <c r="G233">
        <v>281.60000000000002</v>
      </c>
      <c r="H233">
        <v>294.60000000000002</v>
      </c>
      <c r="I233">
        <v>299.39999999999998</v>
      </c>
      <c r="J233">
        <v>292.8</v>
      </c>
      <c r="K233">
        <v>298.89999999999998</v>
      </c>
      <c r="L233">
        <v>306.3</v>
      </c>
      <c r="M233">
        <v>303.8</v>
      </c>
      <c r="N233">
        <v>-119</v>
      </c>
      <c r="O233">
        <v>-109</v>
      </c>
      <c r="P233">
        <v>-117</v>
      </c>
      <c r="Q233" s="1">
        <f>MAX(_1076_2387[[#This Row],[Mes_TC1]:[Mes_TC14]])</f>
        <v>306.3</v>
      </c>
      <c r="R233" s="83">
        <f>MIN(_1076_2387[[#This Row],[Mes_TC1]:[Mes_TC14]])</f>
        <v>292.8</v>
      </c>
      <c r="S233">
        <f t="shared" si="3"/>
        <v>13.5</v>
      </c>
      <c r="T233">
        <f>COUNTIF(_1076_2387[[#This Row],[Mes_TC1]:[Mes_TC14]],"&gt;=385")</f>
        <v>0</v>
      </c>
      <c r="U233">
        <f>COUNTIF(_1076_2387[[#This Row],[Mes_TC1]:[Mes_TC14]],"&gt;=200")</f>
        <v>6</v>
      </c>
      <c r="V233">
        <f>COUNTIF(_1076_2387[[#This Row],[Mes_TC1]:[Mes_TC14]],"&gt;=99")</f>
        <v>6</v>
      </c>
      <c r="X233">
        <v>18</v>
      </c>
      <c r="AJ233">
        <v>214</v>
      </c>
    </row>
    <row r="234" spans="1:36" x14ac:dyDescent="0.25">
      <c r="A234" s="3">
        <v>0.57678240740740738</v>
      </c>
      <c r="B234">
        <v>298.7</v>
      </c>
      <c r="C234">
        <v>10</v>
      </c>
      <c r="D234">
        <v>300.2</v>
      </c>
      <c r="E234">
        <v>-115</v>
      </c>
      <c r="F234">
        <v>10</v>
      </c>
      <c r="G234">
        <v>280.8</v>
      </c>
      <c r="H234">
        <v>290.8</v>
      </c>
      <c r="I234">
        <v>296.7</v>
      </c>
      <c r="J234">
        <v>289.5</v>
      </c>
      <c r="K234">
        <v>295.8</v>
      </c>
      <c r="L234">
        <v>303.10000000000002</v>
      </c>
      <c r="M234">
        <v>300</v>
      </c>
      <c r="N234">
        <v>-119</v>
      </c>
      <c r="O234">
        <v>-107</v>
      </c>
      <c r="P234">
        <v>-117</v>
      </c>
      <c r="Q234" s="1">
        <f>MAX(_1076_2387[[#This Row],[Mes_TC1]:[Mes_TC14]])</f>
        <v>303.10000000000002</v>
      </c>
      <c r="R234" s="83">
        <f>MIN(_1076_2387[[#This Row],[Mes_TC1]:[Mes_TC14]])</f>
        <v>289.5</v>
      </c>
      <c r="S234">
        <f t="shared" si="3"/>
        <v>13.600000000000023</v>
      </c>
      <c r="T234">
        <f>COUNTIF(_1076_2387[[#This Row],[Mes_TC1]:[Mes_TC14]],"&gt;=385")</f>
        <v>0</v>
      </c>
      <c r="U234">
        <f>COUNTIF(_1076_2387[[#This Row],[Mes_TC1]:[Mes_TC14]],"&gt;=200")</f>
        <v>6</v>
      </c>
      <c r="V234">
        <f>COUNTIF(_1076_2387[[#This Row],[Mes_TC1]:[Mes_TC14]],"&gt;=99")</f>
        <v>6</v>
      </c>
      <c r="X234">
        <v>19</v>
      </c>
      <c r="AJ234">
        <v>215</v>
      </c>
    </row>
    <row r="235" spans="1:36" x14ac:dyDescent="0.25">
      <c r="A235" s="3">
        <v>0.57712962962962966</v>
      </c>
      <c r="B235">
        <v>291.8</v>
      </c>
      <c r="C235">
        <v>10</v>
      </c>
      <c r="D235">
        <v>296.2</v>
      </c>
      <c r="E235">
        <v>-115</v>
      </c>
      <c r="F235">
        <v>10.1</v>
      </c>
      <c r="G235">
        <v>281.8</v>
      </c>
      <c r="H235">
        <v>288.39999999999998</v>
      </c>
      <c r="I235">
        <v>293.8</v>
      </c>
      <c r="J235">
        <v>287.8</v>
      </c>
      <c r="K235">
        <v>293.5</v>
      </c>
      <c r="L235">
        <v>301</v>
      </c>
      <c r="M235">
        <v>298.5</v>
      </c>
      <c r="N235">
        <v>-119</v>
      </c>
      <c r="O235">
        <v>-107</v>
      </c>
      <c r="P235">
        <v>-117</v>
      </c>
      <c r="Q235" s="1">
        <f>MAX(_1076_2387[[#This Row],[Mes_TC1]:[Mes_TC14]])</f>
        <v>301</v>
      </c>
      <c r="R235" s="83">
        <f>MIN(_1076_2387[[#This Row],[Mes_TC1]:[Mes_TC14]])</f>
        <v>287.8</v>
      </c>
      <c r="S235">
        <f t="shared" si="3"/>
        <v>13.199999999999989</v>
      </c>
      <c r="T235">
        <f>COUNTIF(_1076_2387[[#This Row],[Mes_TC1]:[Mes_TC14]],"&gt;=385")</f>
        <v>0</v>
      </c>
      <c r="U235">
        <f>COUNTIF(_1076_2387[[#This Row],[Mes_TC1]:[Mes_TC14]],"&gt;=200")</f>
        <v>6</v>
      </c>
      <c r="V235">
        <f>COUNTIF(_1076_2387[[#This Row],[Mes_TC1]:[Mes_TC14]],"&gt;=99")</f>
        <v>6</v>
      </c>
      <c r="X235">
        <v>20</v>
      </c>
      <c r="AJ235">
        <v>216</v>
      </c>
    </row>
    <row r="236" spans="1:36" x14ac:dyDescent="0.25">
      <c r="A236" s="3">
        <v>0.57747685185185182</v>
      </c>
      <c r="B236">
        <v>283.7</v>
      </c>
      <c r="C236">
        <v>10</v>
      </c>
      <c r="D236">
        <v>292.2</v>
      </c>
      <c r="E236">
        <v>-115</v>
      </c>
      <c r="F236">
        <v>10.1</v>
      </c>
      <c r="G236">
        <v>283.7</v>
      </c>
      <c r="H236">
        <v>287.10000000000002</v>
      </c>
      <c r="I236">
        <v>291.8</v>
      </c>
      <c r="J236">
        <v>286.89999999999998</v>
      </c>
      <c r="K236">
        <v>292</v>
      </c>
      <c r="L236">
        <v>298.8</v>
      </c>
      <c r="M236">
        <v>296.8</v>
      </c>
      <c r="N236">
        <v>-118</v>
      </c>
      <c r="O236">
        <v>-109</v>
      </c>
      <c r="P236">
        <v>-117</v>
      </c>
      <c r="Q236" s="1">
        <f>MAX(_1076_2387[[#This Row],[Mes_TC1]:[Mes_TC14]])</f>
        <v>298.8</v>
      </c>
      <c r="R236" s="83">
        <f>MIN(_1076_2387[[#This Row],[Mes_TC1]:[Mes_TC14]])</f>
        <v>286.89999999999998</v>
      </c>
      <c r="S236">
        <f t="shared" si="3"/>
        <v>11.900000000000034</v>
      </c>
      <c r="T236">
        <f>COUNTIF(_1076_2387[[#This Row],[Mes_TC1]:[Mes_TC14]],"&gt;=385")</f>
        <v>0</v>
      </c>
      <c r="U236">
        <f>COUNTIF(_1076_2387[[#This Row],[Mes_TC1]:[Mes_TC14]],"&gt;=200")</f>
        <v>6</v>
      </c>
      <c r="V236">
        <f>COUNTIF(_1076_2387[[#This Row],[Mes_TC1]:[Mes_TC14]],"&gt;=99")</f>
        <v>6</v>
      </c>
      <c r="X236">
        <v>21</v>
      </c>
      <c r="AJ236">
        <v>217</v>
      </c>
    </row>
    <row r="237" spans="1:36" x14ac:dyDescent="0.25">
      <c r="A237" s="3">
        <v>0.5778240740740741</v>
      </c>
      <c r="B237">
        <v>273.2</v>
      </c>
      <c r="C237">
        <v>10</v>
      </c>
      <c r="D237">
        <v>288.2</v>
      </c>
      <c r="E237">
        <v>-115</v>
      </c>
      <c r="F237">
        <v>10.1</v>
      </c>
      <c r="G237">
        <v>285.39999999999998</v>
      </c>
      <c r="H237">
        <v>286.60000000000002</v>
      </c>
      <c r="I237">
        <v>290.7</v>
      </c>
      <c r="J237">
        <v>286.39999999999998</v>
      </c>
      <c r="K237">
        <v>291</v>
      </c>
      <c r="L237">
        <v>297.10000000000002</v>
      </c>
      <c r="M237">
        <v>295.7</v>
      </c>
      <c r="N237">
        <v>-119</v>
      </c>
      <c r="O237">
        <v>-107</v>
      </c>
      <c r="P237">
        <v>-118</v>
      </c>
      <c r="Q237" s="1">
        <f>MAX(_1076_2387[[#This Row],[Mes_TC1]:[Mes_TC14]])</f>
        <v>297.10000000000002</v>
      </c>
      <c r="R237" s="83">
        <f>MIN(_1076_2387[[#This Row],[Mes_TC1]:[Mes_TC14]])</f>
        <v>286.39999999999998</v>
      </c>
      <c r="S237">
        <f t="shared" si="3"/>
        <v>10.700000000000045</v>
      </c>
      <c r="T237">
        <f>COUNTIF(_1076_2387[[#This Row],[Mes_TC1]:[Mes_TC14]],"&gt;=385")</f>
        <v>0</v>
      </c>
      <c r="U237">
        <f>COUNTIF(_1076_2387[[#This Row],[Mes_TC1]:[Mes_TC14]],"&gt;=200")</f>
        <v>6</v>
      </c>
      <c r="V237">
        <f>COUNTIF(_1076_2387[[#This Row],[Mes_TC1]:[Mes_TC14]],"&gt;=99")</f>
        <v>6</v>
      </c>
      <c r="X237">
        <v>22</v>
      </c>
      <c r="AJ237">
        <v>218</v>
      </c>
    </row>
    <row r="238" spans="1:36" x14ac:dyDescent="0.25">
      <c r="A238" s="3">
        <v>0.57817129629629627</v>
      </c>
      <c r="B238">
        <v>267.2</v>
      </c>
      <c r="C238">
        <v>10</v>
      </c>
      <c r="D238">
        <v>284.2</v>
      </c>
      <c r="E238">
        <v>-115</v>
      </c>
      <c r="F238">
        <v>9.8000000000000007</v>
      </c>
      <c r="G238">
        <v>282.39999999999998</v>
      </c>
      <c r="H238">
        <v>283.5</v>
      </c>
      <c r="I238">
        <v>287.5</v>
      </c>
      <c r="J238">
        <v>282.10000000000002</v>
      </c>
      <c r="K238">
        <v>287.39999999999998</v>
      </c>
      <c r="L238">
        <v>293.5</v>
      </c>
      <c r="M238">
        <v>292.5</v>
      </c>
      <c r="N238">
        <v>-119</v>
      </c>
      <c r="O238">
        <v>-109</v>
      </c>
      <c r="P238">
        <v>-118</v>
      </c>
      <c r="Q238" s="1">
        <f>MAX(_1076_2387[[#This Row],[Mes_TC1]:[Mes_TC14]])</f>
        <v>293.5</v>
      </c>
      <c r="R238" s="83">
        <f>MIN(_1076_2387[[#This Row],[Mes_TC1]:[Mes_TC14]])</f>
        <v>282.10000000000002</v>
      </c>
      <c r="S238">
        <f t="shared" si="3"/>
        <v>11.399999999999977</v>
      </c>
      <c r="T238">
        <f>COUNTIF(_1076_2387[[#This Row],[Mes_TC1]:[Mes_TC14]],"&gt;=385")</f>
        <v>0</v>
      </c>
      <c r="U238">
        <f>COUNTIF(_1076_2387[[#This Row],[Mes_TC1]:[Mes_TC14]],"&gt;=200")</f>
        <v>6</v>
      </c>
      <c r="V238">
        <f>COUNTIF(_1076_2387[[#This Row],[Mes_TC1]:[Mes_TC14]],"&gt;=99")</f>
        <v>6</v>
      </c>
      <c r="X238">
        <v>23</v>
      </c>
      <c r="AJ238">
        <v>219</v>
      </c>
    </row>
    <row r="239" spans="1:36" x14ac:dyDescent="0.25">
      <c r="A239" s="3">
        <v>0.57851851851851854</v>
      </c>
      <c r="B239">
        <v>266.8</v>
      </c>
      <c r="C239">
        <v>10</v>
      </c>
      <c r="D239">
        <v>280.2</v>
      </c>
      <c r="E239">
        <v>-115</v>
      </c>
      <c r="F239">
        <v>9.9</v>
      </c>
      <c r="G239">
        <v>271.10000000000002</v>
      </c>
      <c r="H239">
        <v>277.60000000000002</v>
      </c>
      <c r="I239">
        <v>282</v>
      </c>
      <c r="J239">
        <v>276.10000000000002</v>
      </c>
      <c r="K239">
        <v>281.89999999999998</v>
      </c>
      <c r="L239">
        <v>288.5</v>
      </c>
      <c r="M239">
        <v>286.10000000000002</v>
      </c>
      <c r="N239">
        <v>-119</v>
      </c>
      <c r="O239">
        <v>-108</v>
      </c>
      <c r="P239">
        <v>-117</v>
      </c>
      <c r="Q239" s="1">
        <f>MAX(_1076_2387[[#This Row],[Mes_TC1]:[Mes_TC14]])</f>
        <v>288.5</v>
      </c>
      <c r="R239" s="83">
        <f>MIN(_1076_2387[[#This Row],[Mes_TC1]:[Mes_TC14]])</f>
        <v>276.10000000000002</v>
      </c>
      <c r="S239">
        <f t="shared" si="3"/>
        <v>12.399999999999977</v>
      </c>
      <c r="T239">
        <f>COUNTIF(_1076_2387[[#This Row],[Mes_TC1]:[Mes_TC14]],"&gt;=385")</f>
        <v>0</v>
      </c>
      <c r="U239">
        <f>COUNTIF(_1076_2387[[#This Row],[Mes_TC1]:[Mes_TC14]],"&gt;=200")</f>
        <v>6</v>
      </c>
      <c r="V239">
        <f>COUNTIF(_1076_2387[[#This Row],[Mes_TC1]:[Mes_TC14]],"&gt;=99")</f>
        <v>6</v>
      </c>
      <c r="X239">
        <v>24</v>
      </c>
      <c r="AJ239">
        <v>220</v>
      </c>
    </row>
    <row r="240" spans="1:36" x14ac:dyDescent="0.25">
      <c r="A240" s="3">
        <v>0.57886574074074071</v>
      </c>
      <c r="B240">
        <v>266</v>
      </c>
      <c r="C240">
        <v>10</v>
      </c>
      <c r="D240">
        <v>276.2</v>
      </c>
      <c r="E240">
        <v>-115</v>
      </c>
      <c r="F240">
        <v>9.9</v>
      </c>
      <c r="G240">
        <v>262.7</v>
      </c>
      <c r="H240">
        <v>271.89999999999998</v>
      </c>
      <c r="I240">
        <v>276.7</v>
      </c>
      <c r="J240">
        <v>270.60000000000002</v>
      </c>
      <c r="K240">
        <v>276.5</v>
      </c>
      <c r="L240">
        <v>283.39999999999998</v>
      </c>
      <c r="M240">
        <v>280.39999999999998</v>
      </c>
      <c r="N240">
        <v>-119</v>
      </c>
      <c r="O240">
        <v>-108</v>
      </c>
      <c r="P240">
        <v>-117</v>
      </c>
      <c r="Q240" s="1">
        <f>MAX(_1076_2387[[#This Row],[Mes_TC1]:[Mes_TC14]])</f>
        <v>283.39999999999998</v>
      </c>
      <c r="R240" s="83">
        <f>MIN(_1076_2387[[#This Row],[Mes_TC1]:[Mes_TC14]])</f>
        <v>270.60000000000002</v>
      </c>
      <c r="S240">
        <f t="shared" si="3"/>
        <v>12.799999999999955</v>
      </c>
      <c r="T240">
        <f>COUNTIF(_1076_2387[[#This Row],[Mes_TC1]:[Mes_TC14]],"&gt;=385")</f>
        <v>0</v>
      </c>
      <c r="U240">
        <f>COUNTIF(_1076_2387[[#This Row],[Mes_TC1]:[Mes_TC14]],"&gt;=200")</f>
        <v>6</v>
      </c>
      <c r="V240">
        <f>COUNTIF(_1076_2387[[#This Row],[Mes_TC1]:[Mes_TC14]],"&gt;=99")</f>
        <v>6</v>
      </c>
      <c r="X240">
        <v>25</v>
      </c>
      <c r="AJ240">
        <v>221</v>
      </c>
    </row>
    <row r="241" spans="1:36" x14ac:dyDescent="0.25">
      <c r="A241" s="3">
        <v>0.57921296296296299</v>
      </c>
      <c r="B241">
        <v>263.2</v>
      </c>
      <c r="C241">
        <v>10</v>
      </c>
      <c r="D241">
        <v>272.2</v>
      </c>
      <c r="E241">
        <v>-115</v>
      </c>
      <c r="F241">
        <v>10</v>
      </c>
      <c r="G241">
        <v>258.3</v>
      </c>
      <c r="H241">
        <v>267.2</v>
      </c>
      <c r="I241">
        <v>272.10000000000002</v>
      </c>
      <c r="J241">
        <v>266.3</v>
      </c>
      <c r="K241">
        <v>271.89999999999998</v>
      </c>
      <c r="L241">
        <v>279.10000000000002</v>
      </c>
      <c r="M241">
        <v>276.89999999999998</v>
      </c>
      <c r="N241">
        <v>-119</v>
      </c>
      <c r="O241">
        <v>-107</v>
      </c>
      <c r="P241">
        <v>-117</v>
      </c>
      <c r="Q241" s="1">
        <f>MAX(_1076_2387[[#This Row],[Mes_TC1]:[Mes_TC14]])</f>
        <v>279.10000000000002</v>
      </c>
      <c r="R241" s="83">
        <f>MIN(_1076_2387[[#This Row],[Mes_TC1]:[Mes_TC14]])</f>
        <v>266.3</v>
      </c>
      <c r="S241">
        <f t="shared" si="3"/>
        <v>12.800000000000011</v>
      </c>
      <c r="T241">
        <f>COUNTIF(_1076_2387[[#This Row],[Mes_TC1]:[Mes_TC14]],"&gt;=385")</f>
        <v>0</v>
      </c>
      <c r="U241">
        <f>COUNTIF(_1076_2387[[#This Row],[Mes_TC1]:[Mes_TC14]],"&gt;=200")</f>
        <v>6</v>
      </c>
      <c r="V241">
        <f>COUNTIF(_1076_2387[[#This Row],[Mes_TC1]:[Mes_TC14]],"&gt;=99")</f>
        <v>6</v>
      </c>
      <c r="X241">
        <v>26</v>
      </c>
      <c r="AJ241">
        <v>222</v>
      </c>
    </row>
    <row r="242" spans="1:36" x14ac:dyDescent="0.25">
      <c r="A242" s="3">
        <v>0.57956018518518515</v>
      </c>
      <c r="B242">
        <v>259</v>
      </c>
      <c r="C242">
        <v>10</v>
      </c>
      <c r="D242">
        <v>268.2</v>
      </c>
      <c r="E242">
        <v>-115</v>
      </c>
      <c r="F242">
        <v>10</v>
      </c>
      <c r="G242">
        <v>256</v>
      </c>
      <c r="H242">
        <v>263.39999999999998</v>
      </c>
      <c r="I242">
        <v>268.39999999999998</v>
      </c>
      <c r="J242">
        <v>262.39999999999998</v>
      </c>
      <c r="K242">
        <v>268</v>
      </c>
      <c r="L242">
        <v>275.2</v>
      </c>
      <c r="M242">
        <v>272.89999999999998</v>
      </c>
      <c r="N242">
        <v>-119</v>
      </c>
      <c r="O242">
        <v>-105</v>
      </c>
      <c r="P242">
        <v>-118</v>
      </c>
      <c r="Q242" s="1">
        <f>MAX(_1076_2387[[#This Row],[Mes_TC1]:[Mes_TC14]])</f>
        <v>275.2</v>
      </c>
      <c r="R242" s="83">
        <f>MIN(_1076_2387[[#This Row],[Mes_TC1]:[Mes_TC14]])</f>
        <v>262.39999999999998</v>
      </c>
      <c r="S242">
        <f t="shared" si="3"/>
        <v>12.800000000000011</v>
      </c>
      <c r="T242">
        <f>COUNTIF(_1076_2387[[#This Row],[Mes_TC1]:[Mes_TC14]],"&gt;=385")</f>
        <v>0</v>
      </c>
      <c r="U242">
        <f>COUNTIF(_1076_2387[[#This Row],[Mes_TC1]:[Mes_TC14]],"&gt;=200")</f>
        <v>6</v>
      </c>
      <c r="V242">
        <f>COUNTIF(_1076_2387[[#This Row],[Mes_TC1]:[Mes_TC14]],"&gt;=99")</f>
        <v>6</v>
      </c>
      <c r="X242">
        <v>27</v>
      </c>
      <c r="AJ242">
        <v>223</v>
      </c>
    </row>
    <row r="243" spans="1:36" x14ac:dyDescent="0.25">
      <c r="A243" s="3">
        <v>0.57990740740740743</v>
      </c>
      <c r="B243">
        <v>253.1</v>
      </c>
      <c r="C243">
        <v>10</v>
      </c>
      <c r="D243">
        <v>264.2</v>
      </c>
      <c r="E243">
        <v>-115</v>
      </c>
      <c r="F243">
        <v>10</v>
      </c>
      <c r="G243">
        <v>254.3</v>
      </c>
      <c r="H243">
        <v>260.2</v>
      </c>
      <c r="I243">
        <v>265</v>
      </c>
      <c r="J243">
        <v>259.3</v>
      </c>
      <c r="K243">
        <v>264.7</v>
      </c>
      <c r="L243">
        <v>271.8</v>
      </c>
      <c r="M243">
        <v>269.7</v>
      </c>
      <c r="N243">
        <v>-119</v>
      </c>
      <c r="O243">
        <v>-108</v>
      </c>
      <c r="P243">
        <v>-117</v>
      </c>
      <c r="Q243" s="1">
        <f>MAX(_1076_2387[[#This Row],[Mes_TC1]:[Mes_TC14]])</f>
        <v>271.8</v>
      </c>
      <c r="R243" s="83">
        <f>MIN(_1076_2387[[#This Row],[Mes_TC1]:[Mes_TC14]])</f>
        <v>259.3</v>
      </c>
      <c r="S243">
        <f t="shared" si="3"/>
        <v>12.5</v>
      </c>
      <c r="T243">
        <f>COUNTIF(_1076_2387[[#This Row],[Mes_TC1]:[Mes_TC14]],"&gt;=385")</f>
        <v>0</v>
      </c>
      <c r="U243">
        <f>COUNTIF(_1076_2387[[#This Row],[Mes_TC1]:[Mes_TC14]],"&gt;=200")</f>
        <v>6</v>
      </c>
      <c r="V243">
        <f>COUNTIF(_1076_2387[[#This Row],[Mes_TC1]:[Mes_TC14]],"&gt;=99")</f>
        <v>6</v>
      </c>
      <c r="X243">
        <v>28</v>
      </c>
      <c r="AJ243">
        <v>224</v>
      </c>
    </row>
    <row r="244" spans="1:36" x14ac:dyDescent="0.25">
      <c r="A244" s="3">
        <v>0.58025462962962959</v>
      </c>
      <c r="B244">
        <v>245.3</v>
      </c>
      <c r="C244">
        <v>10</v>
      </c>
      <c r="D244">
        <v>260.2</v>
      </c>
      <c r="E244">
        <v>-115</v>
      </c>
      <c r="F244">
        <v>10</v>
      </c>
      <c r="G244">
        <v>253.4</v>
      </c>
      <c r="H244">
        <v>258</v>
      </c>
      <c r="I244">
        <v>262.5</v>
      </c>
      <c r="J244">
        <v>257</v>
      </c>
      <c r="K244">
        <v>262.10000000000002</v>
      </c>
      <c r="L244">
        <v>268.89999999999998</v>
      </c>
      <c r="M244">
        <v>266.10000000000002</v>
      </c>
      <c r="N244">
        <v>-119</v>
      </c>
      <c r="O244">
        <v>-110</v>
      </c>
      <c r="P244">
        <v>-118</v>
      </c>
      <c r="Q244" s="1">
        <f>MAX(_1076_2387[[#This Row],[Mes_TC1]:[Mes_TC14]])</f>
        <v>268.89999999999998</v>
      </c>
      <c r="R244" s="83">
        <f>MIN(_1076_2387[[#This Row],[Mes_TC1]:[Mes_TC14]])</f>
        <v>257</v>
      </c>
      <c r="S244">
        <f t="shared" si="3"/>
        <v>11.899999999999977</v>
      </c>
      <c r="T244">
        <f>COUNTIF(_1076_2387[[#This Row],[Mes_TC1]:[Mes_TC14]],"&gt;=385")</f>
        <v>0</v>
      </c>
      <c r="U244">
        <f>COUNTIF(_1076_2387[[#This Row],[Mes_TC1]:[Mes_TC14]],"&gt;=200")</f>
        <v>6</v>
      </c>
      <c r="V244">
        <f>COUNTIF(_1076_2387[[#This Row],[Mes_TC1]:[Mes_TC14]],"&gt;=99")</f>
        <v>6</v>
      </c>
      <c r="X244">
        <v>29</v>
      </c>
      <c r="AJ244">
        <v>225</v>
      </c>
    </row>
    <row r="245" spans="1:36" x14ac:dyDescent="0.25">
      <c r="A245" s="3">
        <v>0.58060185185185187</v>
      </c>
      <c r="B245">
        <v>238.2</v>
      </c>
      <c r="C245">
        <v>10</v>
      </c>
      <c r="D245">
        <v>256.2</v>
      </c>
      <c r="E245">
        <v>-115</v>
      </c>
      <c r="F245">
        <v>9.9</v>
      </c>
      <c r="G245">
        <v>251.9</v>
      </c>
      <c r="H245">
        <v>255.1</v>
      </c>
      <c r="I245">
        <v>259.39999999999998</v>
      </c>
      <c r="J245">
        <v>253.5</v>
      </c>
      <c r="K245">
        <v>258.89999999999998</v>
      </c>
      <c r="L245">
        <v>265.8</v>
      </c>
      <c r="M245">
        <v>263.10000000000002</v>
      </c>
      <c r="N245">
        <v>-118</v>
      </c>
      <c r="O245">
        <v>-107</v>
      </c>
      <c r="P245">
        <v>-117</v>
      </c>
      <c r="Q245" s="1">
        <f>MAX(_1076_2387[[#This Row],[Mes_TC1]:[Mes_TC14]])</f>
        <v>265.8</v>
      </c>
      <c r="R245" s="83">
        <f>MIN(_1076_2387[[#This Row],[Mes_TC1]:[Mes_TC14]])</f>
        <v>253.5</v>
      </c>
      <c r="S245">
        <f t="shared" si="3"/>
        <v>12.300000000000011</v>
      </c>
      <c r="T245">
        <f>COUNTIF(_1076_2387[[#This Row],[Mes_TC1]:[Mes_TC14]],"&gt;=385")</f>
        <v>0</v>
      </c>
      <c r="U245">
        <f>COUNTIF(_1076_2387[[#This Row],[Mes_TC1]:[Mes_TC14]],"&gt;=200")</f>
        <v>6</v>
      </c>
      <c r="V245">
        <f>COUNTIF(_1076_2387[[#This Row],[Mes_TC1]:[Mes_TC14]],"&gt;=99")</f>
        <v>6</v>
      </c>
      <c r="X245">
        <v>30</v>
      </c>
      <c r="AJ245">
        <v>226</v>
      </c>
    </row>
    <row r="246" spans="1:36" x14ac:dyDescent="0.25">
      <c r="A246" s="3">
        <v>0.58094907407407403</v>
      </c>
      <c r="B246">
        <v>238</v>
      </c>
      <c r="C246">
        <v>10</v>
      </c>
      <c r="D246">
        <v>252.2</v>
      </c>
      <c r="E246">
        <v>-115</v>
      </c>
      <c r="F246">
        <v>9.9</v>
      </c>
      <c r="G246">
        <v>243.3</v>
      </c>
      <c r="H246">
        <v>249.7</v>
      </c>
      <c r="I246">
        <v>254.3</v>
      </c>
      <c r="J246">
        <v>247.8</v>
      </c>
      <c r="K246">
        <v>253.5</v>
      </c>
      <c r="L246">
        <v>260.7</v>
      </c>
      <c r="M246">
        <v>258.89999999999998</v>
      </c>
      <c r="N246">
        <v>-118</v>
      </c>
      <c r="O246">
        <v>-108</v>
      </c>
      <c r="P246">
        <v>-117</v>
      </c>
      <c r="Q246" s="1">
        <f>MAX(_1076_2387[[#This Row],[Mes_TC1]:[Mes_TC14]])</f>
        <v>260.7</v>
      </c>
      <c r="R246" s="83">
        <f>MIN(_1076_2387[[#This Row],[Mes_TC1]:[Mes_TC14]])</f>
        <v>247.8</v>
      </c>
      <c r="S246">
        <f t="shared" si="3"/>
        <v>12.899999999999977</v>
      </c>
      <c r="T246">
        <f>COUNTIF(_1076_2387[[#This Row],[Mes_TC1]:[Mes_TC14]],"&gt;=385")</f>
        <v>0</v>
      </c>
      <c r="U246">
        <f>COUNTIF(_1076_2387[[#This Row],[Mes_TC1]:[Mes_TC14]],"&gt;=200")</f>
        <v>6</v>
      </c>
      <c r="V246">
        <f>COUNTIF(_1076_2387[[#This Row],[Mes_TC1]:[Mes_TC14]],"&gt;=99")</f>
        <v>6</v>
      </c>
      <c r="X246">
        <v>31</v>
      </c>
      <c r="AJ246">
        <v>227</v>
      </c>
    </row>
    <row r="247" spans="1:36" x14ac:dyDescent="0.25">
      <c r="A247" s="3">
        <v>0.58129629629629631</v>
      </c>
      <c r="B247">
        <v>238.5</v>
      </c>
      <c r="C247">
        <v>10</v>
      </c>
      <c r="D247">
        <v>248.6</v>
      </c>
      <c r="E247">
        <v>-115</v>
      </c>
      <c r="F247">
        <v>10</v>
      </c>
      <c r="G247">
        <v>235.6</v>
      </c>
      <c r="H247">
        <v>244.2</v>
      </c>
      <c r="I247">
        <v>249.3</v>
      </c>
      <c r="J247">
        <v>242.6</v>
      </c>
      <c r="K247">
        <v>248.3</v>
      </c>
      <c r="L247">
        <v>255.9</v>
      </c>
      <c r="M247">
        <v>253.4</v>
      </c>
      <c r="N247">
        <v>-119</v>
      </c>
      <c r="O247">
        <v>-108</v>
      </c>
      <c r="P247">
        <v>-118</v>
      </c>
      <c r="Q247" s="1">
        <f>MAX(_1076_2387[[#This Row],[Mes_TC1]:[Mes_TC14]])</f>
        <v>255.9</v>
      </c>
      <c r="R247" s="83">
        <f>MIN(_1076_2387[[#This Row],[Mes_TC1]:[Mes_TC14]])</f>
        <v>242.6</v>
      </c>
      <c r="S247">
        <f t="shared" si="3"/>
        <v>13.300000000000011</v>
      </c>
      <c r="T247">
        <f>COUNTIF(_1076_2387[[#This Row],[Mes_TC1]:[Mes_TC14]],"&gt;=385")</f>
        <v>0</v>
      </c>
      <c r="U247">
        <f>COUNTIF(_1076_2387[[#This Row],[Mes_TC1]:[Mes_TC14]],"&gt;=200")</f>
        <v>6</v>
      </c>
      <c r="V247">
        <f>COUNTIF(_1076_2387[[#This Row],[Mes_TC1]:[Mes_TC14]],"&gt;=99")</f>
        <v>6</v>
      </c>
      <c r="X247">
        <v>32</v>
      </c>
      <c r="AJ247">
        <v>228</v>
      </c>
    </row>
    <row r="248" spans="1:36" x14ac:dyDescent="0.25">
      <c r="A248" s="3">
        <v>0.58164351851851848</v>
      </c>
      <c r="B248">
        <v>238.2</v>
      </c>
      <c r="C248">
        <v>10</v>
      </c>
      <c r="D248">
        <v>245.4</v>
      </c>
      <c r="E248">
        <v>-115</v>
      </c>
      <c r="F248">
        <v>10</v>
      </c>
      <c r="G248">
        <v>232.1</v>
      </c>
      <c r="H248">
        <v>240</v>
      </c>
      <c r="I248">
        <v>245.2</v>
      </c>
      <c r="J248">
        <v>238.6</v>
      </c>
      <c r="K248">
        <v>243.9</v>
      </c>
      <c r="L248">
        <v>251.6</v>
      </c>
      <c r="M248">
        <v>248.6</v>
      </c>
      <c r="N248">
        <v>-119</v>
      </c>
      <c r="O248">
        <v>-109</v>
      </c>
      <c r="P248">
        <v>-117</v>
      </c>
      <c r="Q248" s="1">
        <f>MAX(_1076_2387[[#This Row],[Mes_TC1]:[Mes_TC14]])</f>
        <v>251.6</v>
      </c>
      <c r="R248" s="83">
        <f>MIN(_1076_2387[[#This Row],[Mes_TC1]:[Mes_TC14]])</f>
        <v>238.6</v>
      </c>
      <c r="S248">
        <f t="shared" si="3"/>
        <v>13</v>
      </c>
      <c r="T248">
        <f>COUNTIF(_1076_2387[[#This Row],[Mes_TC1]:[Mes_TC14]],"&gt;=385")</f>
        <v>0</v>
      </c>
      <c r="U248">
        <f>COUNTIF(_1076_2387[[#This Row],[Mes_TC1]:[Mes_TC14]],"&gt;=200")</f>
        <v>6</v>
      </c>
      <c r="V248">
        <f>COUNTIF(_1076_2387[[#This Row],[Mes_TC1]:[Mes_TC14]],"&gt;=99")</f>
        <v>6</v>
      </c>
      <c r="X248">
        <v>33</v>
      </c>
      <c r="AJ248">
        <v>229</v>
      </c>
    </row>
    <row r="249" spans="1:36" x14ac:dyDescent="0.25">
      <c r="A249" s="3">
        <v>0.58199074074074075</v>
      </c>
      <c r="B249">
        <v>235.9</v>
      </c>
      <c r="C249">
        <v>10</v>
      </c>
      <c r="D249">
        <v>242.3</v>
      </c>
      <c r="E249">
        <v>-115</v>
      </c>
      <c r="F249">
        <v>10</v>
      </c>
      <c r="G249">
        <v>230.7</v>
      </c>
      <c r="H249">
        <v>236.8</v>
      </c>
      <c r="I249">
        <v>242</v>
      </c>
      <c r="J249">
        <v>235.6</v>
      </c>
      <c r="K249">
        <v>240.6</v>
      </c>
      <c r="L249">
        <v>248.2</v>
      </c>
      <c r="M249">
        <v>245.8</v>
      </c>
      <c r="N249">
        <v>-118</v>
      </c>
      <c r="O249">
        <v>-106</v>
      </c>
      <c r="P249">
        <v>-117</v>
      </c>
      <c r="Q249" s="1">
        <f>MAX(_1076_2387[[#This Row],[Mes_TC1]:[Mes_TC14]])</f>
        <v>248.2</v>
      </c>
      <c r="R249" s="83">
        <f>MIN(_1076_2387[[#This Row],[Mes_TC1]:[Mes_TC14]])</f>
        <v>235.6</v>
      </c>
      <c r="S249">
        <f t="shared" si="3"/>
        <v>12.599999999999994</v>
      </c>
      <c r="T249">
        <f>COUNTIF(_1076_2387[[#This Row],[Mes_TC1]:[Mes_TC14]],"&gt;=385")</f>
        <v>0</v>
      </c>
      <c r="U249">
        <f>COUNTIF(_1076_2387[[#This Row],[Mes_TC1]:[Mes_TC14]],"&gt;=200")</f>
        <v>6</v>
      </c>
      <c r="V249">
        <f>COUNTIF(_1076_2387[[#This Row],[Mes_TC1]:[Mes_TC14]],"&gt;=99")</f>
        <v>6</v>
      </c>
      <c r="X249">
        <v>34</v>
      </c>
      <c r="AJ249">
        <v>230</v>
      </c>
    </row>
    <row r="250" spans="1:36" x14ac:dyDescent="0.25">
      <c r="A250" s="3">
        <v>0.58233796296296292</v>
      </c>
      <c r="B250">
        <v>232.2</v>
      </c>
      <c r="C250">
        <v>10</v>
      </c>
      <c r="D250">
        <v>239.2</v>
      </c>
      <c r="E250">
        <v>-115</v>
      </c>
      <c r="F250">
        <v>10</v>
      </c>
      <c r="G250">
        <v>229.8</v>
      </c>
      <c r="H250">
        <v>234.3</v>
      </c>
      <c r="I250">
        <v>239.2</v>
      </c>
      <c r="J250">
        <v>233.1</v>
      </c>
      <c r="K250">
        <v>237.8</v>
      </c>
      <c r="L250">
        <v>245.3</v>
      </c>
      <c r="M250">
        <v>242.7</v>
      </c>
      <c r="N250">
        <v>-118</v>
      </c>
      <c r="O250">
        <v>-107</v>
      </c>
      <c r="P250">
        <v>-117</v>
      </c>
      <c r="Q250" s="1">
        <f>MAX(_1076_2387[[#This Row],[Mes_TC1]:[Mes_TC14]])</f>
        <v>245.3</v>
      </c>
      <c r="R250" s="83">
        <f>MIN(_1076_2387[[#This Row],[Mes_TC1]:[Mes_TC14]])</f>
        <v>233.1</v>
      </c>
      <c r="S250">
        <f t="shared" si="3"/>
        <v>12.200000000000017</v>
      </c>
      <c r="T250">
        <f>COUNTIF(_1076_2387[[#This Row],[Mes_TC1]:[Mes_TC14]],"&gt;=385")</f>
        <v>0</v>
      </c>
      <c r="U250">
        <f>COUNTIF(_1076_2387[[#This Row],[Mes_TC1]:[Mes_TC14]],"&gt;=200")</f>
        <v>6</v>
      </c>
      <c r="V250">
        <f>COUNTIF(_1076_2387[[#This Row],[Mes_TC1]:[Mes_TC14]],"&gt;=99")</f>
        <v>6</v>
      </c>
      <c r="X250">
        <v>35</v>
      </c>
      <c r="AJ250">
        <v>231</v>
      </c>
    </row>
    <row r="251" spans="1:36" x14ac:dyDescent="0.25">
      <c r="A251" s="3">
        <v>0.58268518518518519</v>
      </c>
      <c r="B251">
        <v>226.6</v>
      </c>
      <c r="C251">
        <v>10</v>
      </c>
      <c r="D251">
        <v>236</v>
      </c>
      <c r="E251">
        <v>-115</v>
      </c>
      <c r="F251">
        <v>10</v>
      </c>
      <c r="G251">
        <v>229.6</v>
      </c>
      <c r="H251">
        <v>232.5</v>
      </c>
      <c r="I251">
        <v>237.1</v>
      </c>
      <c r="J251">
        <v>231.4</v>
      </c>
      <c r="K251">
        <v>235.8</v>
      </c>
      <c r="L251">
        <v>243.1</v>
      </c>
      <c r="M251">
        <v>241.3</v>
      </c>
      <c r="N251">
        <v>-117</v>
      </c>
      <c r="O251">
        <v>-106</v>
      </c>
      <c r="P251">
        <v>-116</v>
      </c>
      <c r="Q251" s="1">
        <f>MAX(_1076_2387[[#This Row],[Mes_TC1]:[Mes_TC14]])</f>
        <v>243.1</v>
      </c>
      <c r="R251" s="83">
        <f>MIN(_1076_2387[[#This Row],[Mes_TC1]:[Mes_TC14]])</f>
        <v>231.4</v>
      </c>
      <c r="S251">
        <f t="shared" si="3"/>
        <v>11.699999999999989</v>
      </c>
      <c r="T251">
        <f>COUNTIF(_1076_2387[[#This Row],[Mes_TC1]:[Mes_TC14]],"&gt;=385")</f>
        <v>0</v>
      </c>
      <c r="U251">
        <f>COUNTIF(_1076_2387[[#This Row],[Mes_TC1]:[Mes_TC14]],"&gt;=200")</f>
        <v>6</v>
      </c>
      <c r="V251">
        <f>COUNTIF(_1076_2387[[#This Row],[Mes_TC1]:[Mes_TC14]],"&gt;=99")</f>
        <v>6</v>
      </c>
      <c r="X251">
        <v>36</v>
      </c>
      <c r="AJ251">
        <v>232</v>
      </c>
    </row>
    <row r="252" spans="1:36" x14ac:dyDescent="0.25">
      <c r="A252" s="3">
        <v>0.58303240740740736</v>
      </c>
      <c r="B252">
        <v>219.5</v>
      </c>
      <c r="C252">
        <v>10</v>
      </c>
      <c r="D252">
        <v>232.9</v>
      </c>
      <c r="E252">
        <v>-115</v>
      </c>
      <c r="F252">
        <v>10.1</v>
      </c>
      <c r="G252">
        <v>229.9</v>
      </c>
      <c r="H252">
        <v>231.3</v>
      </c>
      <c r="I252">
        <v>235.5</v>
      </c>
      <c r="J252">
        <v>230.5</v>
      </c>
      <c r="K252">
        <v>234.3</v>
      </c>
      <c r="L252">
        <v>241.2</v>
      </c>
      <c r="M252">
        <v>239.8</v>
      </c>
      <c r="N252">
        <v>-118</v>
      </c>
      <c r="O252">
        <v>-107</v>
      </c>
      <c r="P252">
        <v>-117</v>
      </c>
      <c r="Q252" s="1">
        <f>MAX(_1076_2387[[#This Row],[Mes_TC1]:[Mes_TC14]])</f>
        <v>241.2</v>
      </c>
      <c r="R252" s="83">
        <f>MIN(_1076_2387[[#This Row],[Mes_TC1]:[Mes_TC14]])</f>
        <v>230.5</v>
      </c>
      <c r="S252">
        <f t="shared" si="3"/>
        <v>10.699999999999989</v>
      </c>
      <c r="T252">
        <f>COUNTIF(_1076_2387[[#This Row],[Mes_TC1]:[Mes_TC14]],"&gt;=385")</f>
        <v>0</v>
      </c>
      <c r="U252">
        <f>COUNTIF(_1076_2387[[#This Row],[Mes_TC1]:[Mes_TC14]],"&gt;=200")</f>
        <v>6</v>
      </c>
      <c r="V252">
        <f>COUNTIF(_1076_2387[[#This Row],[Mes_TC1]:[Mes_TC14]],"&gt;=99")</f>
        <v>6</v>
      </c>
      <c r="X252">
        <v>37</v>
      </c>
      <c r="AJ252">
        <v>233</v>
      </c>
    </row>
    <row r="253" spans="1:36" x14ac:dyDescent="0.25">
      <c r="A253" s="3">
        <v>0.58337962962962964</v>
      </c>
      <c r="B253">
        <v>209.7</v>
      </c>
      <c r="C253">
        <v>10</v>
      </c>
      <c r="D253">
        <v>229.7</v>
      </c>
      <c r="E253">
        <v>-115</v>
      </c>
      <c r="F253">
        <v>10</v>
      </c>
      <c r="G253">
        <v>230.4</v>
      </c>
      <c r="H253">
        <v>230.5</v>
      </c>
      <c r="I253">
        <v>234.3</v>
      </c>
      <c r="J253">
        <v>229.7</v>
      </c>
      <c r="K253">
        <v>233.2</v>
      </c>
      <c r="L253">
        <v>239.9</v>
      </c>
      <c r="M253">
        <v>238.2</v>
      </c>
      <c r="N253">
        <v>-118</v>
      </c>
      <c r="O253">
        <v>-110</v>
      </c>
      <c r="P253">
        <v>-117</v>
      </c>
      <c r="Q253" s="1">
        <f>MAX(_1076_2387[[#This Row],[Mes_TC1]:[Mes_TC14]])</f>
        <v>239.9</v>
      </c>
      <c r="R253" s="83">
        <f>MIN(_1076_2387[[#This Row],[Mes_TC1]:[Mes_TC14]])</f>
        <v>229.7</v>
      </c>
      <c r="S253">
        <f t="shared" si="3"/>
        <v>10.200000000000017</v>
      </c>
      <c r="T253">
        <f>COUNTIF(_1076_2387[[#This Row],[Mes_TC1]:[Mes_TC14]],"&gt;=385")</f>
        <v>0</v>
      </c>
      <c r="U253">
        <f>COUNTIF(_1076_2387[[#This Row],[Mes_TC1]:[Mes_TC14]],"&gt;=200")</f>
        <v>6</v>
      </c>
      <c r="V253">
        <f>COUNTIF(_1076_2387[[#This Row],[Mes_TC1]:[Mes_TC14]],"&gt;=99")</f>
        <v>6</v>
      </c>
      <c r="X253">
        <v>38</v>
      </c>
      <c r="AJ253">
        <v>234</v>
      </c>
    </row>
    <row r="254" spans="1:36" x14ac:dyDescent="0.25">
      <c r="A254" s="3">
        <v>0.5837268518518518</v>
      </c>
      <c r="B254">
        <v>206.5</v>
      </c>
      <c r="C254">
        <v>10</v>
      </c>
      <c r="D254">
        <v>226.6</v>
      </c>
      <c r="E254">
        <v>-115</v>
      </c>
      <c r="F254">
        <v>9.9</v>
      </c>
      <c r="G254">
        <v>226.4</v>
      </c>
      <c r="H254">
        <v>227.4</v>
      </c>
      <c r="I254">
        <v>231.1</v>
      </c>
      <c r="J254">
        <v>225.8</v>
      </c>
      <c r="K254">
        <v>229.7</v>
      </c>
      <c r="L254">
        <v>236.6</v>
      </c>
      <c r="M254">
        <v>235.1</v>
      </c>
      <c r="N254">
        <v>-118</v>
      </c>
      <c r="O254">
        <v>-107</v>
      </c>
      <c r="P254">
        <v>-117</v>
      </c>
      <c r="Q254" s="1">
        <f>MAX(_1076_2387[[#This Row],[Mes_TC1]:[Mes_TC14]])</f>
        <v>236.6</v>
      </c>
      <c r="R254" s="83">
        <f>MIN(_1076_2387[[#This Row],[Mes_TC1]:[Mes_TC14]])</f>
        <v>225.8</v>
      </c>
      <c r="S254">
        <f t="shared" si="3"/>
        <v>10.799999999999983</v>
      </c>
      <c r="T254">
        <f>COUNTIF(_1076_2387[[#This Row],[Mes_TC1]:[Mes_TC14]],"&gt;=385")</f>
        <v>0</v>
      </c>
      <c r="U254">
        <f>COUNTIF(_1076_2387[[#This Row],[Mes_TC1]:[Mes_TC14]],"&gt;=200")</f>
        <v>6</v>
      </c>
      <c r="V254">
        <f>COUNTIF(_1076_2387[[#This Row],[Mes_TC1]:[Mes_TC14]],"&gt;=99")</f>
        <v>6</v>
      </c>
      <c r="X254">
        <v>39</v>
      </c>
      <c r="AB254" cm="1">
        <f t="array" ref="AB254">MAX((ROW(_1076_2387[Max]))*(_1076_2387[385]=6))</f>
        <v>214</v>
      </c>
      <c r="AJ254">
        <v>235</v>
      </c>
    </row>
    <row r="255" spans="1:36" x14ac:dyDescent="0.25">
      <c r="A255" s="3">
        <v>0.58407407407407408</v>
      </c>
      <c r="B255">
        <v>208.3</v>
      </c>
      <c r="C255">
        <v>10</v>
      </c>
      <c r="D255">
        <v>223.4</v>
      </c>
      <c r="E255">
        <v>-115</v>
      </c>
      <c r="F255">
        <v>10</v>
      </c>
      <c r="G255">
        <v>217.4</v>
      </c>
      <c r="H255">
        <v>222.7</v>
      </c>
      <c r="I255">
        <v>226.8</v>
      </c>
      <c r="J255">
        <v>220.9</v>
      </c>
      <c r="K255">
        <v>224.9</v>
      </c>
      <c r="L255">
        <v>232.2</v>
      </c>
      <c r="M255">
        <v>230.8</v>
      </c>
      <c r="N255">
        <v>-117</v>
      </c>
      <c r="O255">
        <v>-110</v>
      </c>
      <c r="P255">
        <v>-115</v>
      </c>
      <c r="Q255" s="1">
        <f>MAX(_1076_2387[[#This Row],[Mes_TC1]:[Mes_TC14]])</f>
        <v>232.2</v>
      </c>
      <c r="R255" s="83">
        <f>MIN(_1076_2387[[#This Row],[Mes_TC1]:[Mes_TC14]])</f>
        <v>220.9</v>
      </c>
      <c r="S255">
        <f t="shared" si="3"/>
        <v>11.299999999999983</v>
      </c>
      <c r="T255">
        <f>COUNTIF(_1076_2387[[#This Row],[Mes_TC1]:[Mes_TC14]],"&gt;=385")</f>
        <v>0</v>
      </c>
      <c r="U255">
        <f>COUNTIF(_1076_2387[[#This Row],[Mes_TC1]:[Mes_TC14]],"&gt;=200")</f>
        <v>6</v>
      </c>
      <c r="V255">
        <f>COUNTIF(_1076_2387[[#This Row],[Mes_TC1]:[Mes_TC14]],"&gt;=99")</f>
        <v>6</v>
      </c>
      <c r="X255">
        <v>40</v>
      </c>
      <c r="AJ255">
        <v>236</v>
      </c>
    </row>
    <row r="256" spans="1:36" x14ac:dyDescent="0.25">
      <c r="A256" s="3">
        <v>0.58442129629629624</v>
      </c>
      <c r="B256">
        <v>208.1</v>
      </c>
      <c r="C256">
        <v>10</v>
      </c>
      <c r="D256">
        <v>220.2</v>
      </c>
      <c r="E256">
        <v>-115</v>
      </c>
      <c r="F256">
        <v>10</v>
      </c>
      <c r="G256">
        <v>211.4</v>
      </c>
      <c r="H256">
        <v>218.2</v>
      </c>
      <c r="I256">
        <v>222.8</v>
      </c>
      <c r="J256">
        <v>216.7</v>
      </c>
      <c r="K256">
        <v>220.6</v>
      </c>
      <c r="L256">
        <v>228.2</v>
      </c>
      <c r="M256">
        <v>226</v>
      </c>
      <c r="N256">
        <v>-117</v>
      </c>
      <c r="O256">
        <v>-106</v>
      </c>
      <c r="P256">
        <v>-116</v>
      </c>
      <c r="Q256" s="1">
        <f>MAX(_1076_2387[[#This Row],[Mes_TC1]:[Mes_TC14]])</f>
        <v>228.2</v>
      </c>
      <c r="R256" s="83">
        <f>MIN(_1076_2387[[#This Row],[Mes_TC1]:[Mes_TC14]])</f>
        <v>216.7</v>
      </c>
      <c r="S256">
        <f t="shared" si="3"/>
        <v>11.5</v>
      </c>
      <c r="T256">
        <f>COUNTIF(_1076_2387[[#This Row],[Mes_TC1]:[Mes_TC14]],"&gt;=385")</f>
        <v>0</v>
      </c>
      <c r="U256">
        <f>COUNTIF(_1076_2387[[#This Row],[Mes_TC1]:[Mes_TC14]],"&gt;=200")</f>
        <v>6</v>
      </c>
      <c r="V256">
        <f>COUNTIF(_1076_2387[[#This Row],[Mes_TC1]:[Mes_TC14]],"&gt;=99")</f>
        <v>6</v>
      </c>
      <c r="X256">
        <v>41</v>
      </c>
      <c r="AJ256">
        <v>237</v>
      </c>
    </row>
    <row r="257" spans="1:36" x14ac:dyDescent="0.25">
      <c r="A257" s="3">
        <v>0.58476851851851852</v>
      </c>
      <c r="B257">
        <v>206.4</v>
      </c>
      <c r="C257">
        <v>10</v>
      </c>
      <c r="D257">
        <v>217.1</v>
      </c>
      <c r="E257">
        <v>-115</v>
      </c>
      <c r="F257">
        <v>10</v>
      </c>
      <c r="G257">
        <v>208.4</v>
      </c>
      <c r="H257">
        <v>214.4</v>
      </c>
      <c r="I257">
        <v>219.4</v>
      </c>
      <c r="J257">
        <v>213.2</v>
      </c>
      <c r="K257">
        <v>216.9</v>
      </c>
      <c r="L257">
        <v>224.5</v>
      </c>
      <c r="M257">
        <v>222.9</v>
      </c>
      <c r="N257">
        <v>-117</v>
      </c>
      <c r="O257">
        <v>-110</v>
      </c>
      <c r="P257">
        <v>-116</v>
      </c>
      <c r="Q257" s="1">
        <f>MAX(_1076_2387[[#This Row],[Mes_TC1]:[Mes_TC14]])</f>
        <v>224.5</v>
      </c>
      <c r="R257" s="83">
        <f>MIN(_1076_2387[[#This Row],[Mes_TC1]:[Mes_TC14]])</f>
        <v>213.2</v>
      </c>
      <c r="S257">
        <f t="shared" si="3"/>
        <v>11.300000000000011</v>
      </c>
      <c r="T257">
        <f>COUNTIF(_1076_2387[[#This Row],[Mes_TC1]:[Mes_TC14]],"&gt;=385")</f>
        <v>0</v>
      </c>
      <c r="U257">
        <f>COUNTIF(_1076_2387[[#This Row],[Mes_TC1]:[Mes_TC14]],"&gt;=200")</f>
        <v>6</v>
      </c>
      <c r="V257">
        <f>COUNTIF(_1076_2387[[#This Row],[Mes_TC1]:[Mes_TC14]],"&gt;=99")</f>
        <v>6</v>
      </c>
      <c r="X257">
        <v>42</v>
      </c>
      <c r="AJ257">
        <v>238</v>
      </c>
    </row>
    <row r="258" spans="1:36" x14ac:dyDescent="0.25">
      <c r="A258" s="3">
        <v>0.58511574074074069</v>
      </c>
      <c r="B258">
        <v>203.4</v>
      </c>
      <c r="C258">
        <v>10</v>
      </c>
      <c r="D258">
        <v>213.9</v>
      </c>
      <c r="E258">
        <v>-115</v>
      </c>
      <c r="F258">
        <v>10</v>
      </c>
      <c r="G258">
        <v>206.2</v>
      </c>
      <c r="H258">
        <v>211.4</v>
      </c>
      <c r="I258">
        <v>216.3</v>
      </c>
      <c r="J258">
        <v>210.1</v>
      </c>
      <c r="K258">
        <v>213.6</v>
      </c>
      <c r="L258">
        <v>221.3</v>
      </c>
      <c r="M258">
        <v>219.2</v>
      </c>
      <c r="N258">
        <v>-118</v>
      </c>
      <c r="O258">
        <v>-106</v>
      </c>
      <c r="P258">
        <v>-118</v>
      </c>
      <c r="Q258" s="1">
        <f>MAX(_1076_2387[[#This Row],[Mes_TC1]:[Mes_TC14]])</f>
        <v>221.3</v>
      </c>
      <c r="R258" s="83">
        <f>MIN(_1076_2387[[#This Row],[Mes_TC1]:[Mes_TC14]])</f>
        <v>210.1</v>
      </c>
      <c r="S258">
        <f t="shared" ref="S258:S321" si="4">Q258-R258</f>
        <v>11.200000000000017</v>
      </c>
      <c r="T258">
        <f>COUNTIF(_1076_2387[[#This Row],[Mes_TC1]:[Mes_TC14]],"&gt;=385")</f>
        <v>0</v>
      </c>
      <c r="U258">
        <f>COUNTIF(_1076_2387[[#This Row],[Mes_TC1]:[Mes_TC14]],"&gt;=200")</f>
        <v>6</v>
      </c>
      <c r="V258">
        <f>COUNTIF(_1076_2387[[#This Row],[Mes_TC1]:[Mes_TC14]],"&gt;=99")</f>
        <v>6</v>
      </c>
      <c r="X258">
        <v>43</v>
      </c>
      <c r="AJ258">
        <v>239</v>
      </c>
    </row>
    <row r="259" spans="1:36" x14ac:dyDescent="0.25">
      <c r="A259" s="3">
        <v>0.58546296296296296</v>
      </c>
      <c r="B259">
        <v>199.8</v>
      </c>
      <c r="C259">
        <v>10</v>
      </c>
      <c r="D259">
        <v>210.8</v>
      </c>
      <c r="E259">
        <v>-115</v>
      </c>
      <c r="F259">
        <v>10</v>
      </c>
      <c r="G259">
        <v>204.7</v>
      </c>
      <c r="H259">
        <v>208.8</v>
      </c>
      <c r="I259">
        <v>213.5</v>
      </c>
      <c r="J259">
        <v>207.6</v>
      </c>
      <c r="K259">
        <v>210.9</v>
      </c>
      <c r="L259">
        <v>218.4</v>
      </c>
      <c r="M259">
        <v>216.9</v>
      </c>
      <c r="N259">
        <v>-117</v>
      </c>
      <c r="O259">
        <v>-108</v>
      </c>
      <c r="P259">
        <v>-118</v>
      </c>
      <c r="Q259" s="1">
        <f>MAX(_1076_2387[[#This Row],[Mes_TC1]:[Mes_TC14]])</f>
        <v>218.4</v>
      </c>
      <c r="R259" s="83">
        <f>MIN(_1076_2387[[#This Row],[Mes_TC1]:[Mes_TC14]])</f>
        <v>207.6</v>
      </c>
      <c r="S259">
        <f t="shared" si="4"/>
        <v>10.800000000000011</v>
      </c>
      <c r="T259">
        <f>COUNTIF(_1076_2387[[#This Row],[Mes_TC1]:[Mes_TC14]],"&gt;=385")</f>
        <v>0</v>
      </c>
      <c r="U259">
        <f>COUNTIF(_1076_2387[[#This Row],[Mes_TC1]:[Mes_TC14]],"&gt;=200")</f>
        <v>6</v>
      </c>
      <c r="V259">
        <f>COUNTIF(_1076_2387[[#This Row],[Mes_TC1]:[Mes_TC14]],"&gt;=99")</f>
        <v>6</v>
      </c>
      <c r="X259">
        <v>44</v>
      </c>
      <c r="AJ259">
        <v>240</v>
      </c>
    </row>
    <row r="260" spans="1:36" x14ac:dyDescent="0.25">
      <c r="A260" s="3">
        <v>0.58581018518518524</v>
      </c>
      <c r="B260">
        <v>196.8</v>
      </c>
      <c r="C260">
        <v>10</v>
      </c>
      <c r="D260">
        <v>207.7</v>
      </c>
      <c r="E260">
        <v>-115</v>
      </c>
      <c r="F260">
        <v>9.9</v>
      </c>
      <c r="G260">
        <v>202.4</v>
      </c>
      <c r="H260">
        <v>205.9</v>
      </c>
      <c r="I260">
        <v>210.5</v>
      </c>
      <c r="J260">
        <v>204.2</v>
      </c>
      <c r="K260">
        <v>207.7</v>
      </c>
      <c r="L260">
        <v>215.1</v>
      </c>
      <c r="M260">
        <v>213.8</v>
      </c>
      <c r="N260">
        <v>-117</v>
      </c>
      <c r="O260">
        <v>-108</v>
      </c>
      <c r="P260">
        <v>-116</v>
      </c>
      <c r="Q260" s="1">
        <f>MAX(_1076_2387[[#This Row],[Mes_TC1]:[Mes_TC14]])</f>
        <v>215.1</v>
      </c>
      <c r="R260" s="83">
        <f>MIN(_1076_2387[[#This Row],[Mes_TC1]:[Mes_TC14]])</f>
        <v>204.2</v>
      </c>
      <c r="S260">
        <f t="shared" si="4"/>
        <v>10.900000000000006</v>
      </c>
      <c r="T260">
        <f>COUNTIF(_1076_2387[[#This Row],[Mes_TC1]:[Mes_TC14]],"&gt;=385")</f>
        <v>0</v>
      </c>
      <c r="U260">
        <f>COUNTIF(_1076_2387[[#This Row],[Mes_TC1]:[Mes_TC14]],"&gt;=200")</f>
        <v>6</v>
      </c>
      <c r="V260">
        <f>COUNTIF(_1076_2387[[#This Row],[Mes_TC1]:[Mes_TC14]],"&gt;=99")</f>
        <v>6</v>
      </c>
      <c r="X260">
        <v>45</v>
      </c>
      <c r="AJ260">
        <v>241</v>
      </c>
    </row>
    <row r="261" spans="1:36" x14ac:dyDescent="0.25">
      <c r="A261" s="3">
        <v>0.5861574074074074</v>
      </c>
      <c r="B261">
        <v>196.4</v>
      </c>
      <c r="C261">
        <v>10</v>
      </c>
      <c r="D261">
        <v>204.5</v>
      </c>
      <c r="E261">
        <v>-115</v>
      </c>
      <c r="F261">
        <v>10</v>
      </c>
      <c r="G261">
        <v>196.6</v>
      </c>
      <c r="H261">
        <v>201.7</v>
      </c>
      <c r="I261">
        <v>206.5</v>
      </c>
      <c r="J261">
        <v>199.9</v>
      </c>
      <c r="K261">
        <v>203.3</v>
      </c>
      <c r="L261">
        <v>211</v>
      </c>
      <c r="M261">
        <v>209.1</v>
      </c>
      <c r="N261">
        <v>-117</v>
      </c>
      <c r="O261">
        <v>-110</v>
      </c>
      <c r="P261">
        <v>-116</v>
      </c>
      <c r="Q261" s="1">
        <f>MAX(_1076_2387[[#This Row],[Mes_TC1]:[Mes_TC14]])</f>
        <v>211</v>
      </c>
      <c r="R261" s="83">
        <f>MIN(_1076_2387[[#This Row],[Mes_TC1]:[Mes_TC14]])</f>
        <v>199.9</v>
      </c>
      <c r="S261">
        <f t="shared" si="4"/>
        <v>11.099999999999994</v>
      </c>
      <c r="T261">
        <f>COUNTIF(_1076_2387[[#This Row],[Mes_TC1]:[Mes_TC14]],"&gt;=385")</f>
        <v>0</v>
      </c>
      <c r="U261">
        <f>COUNTIF(_1076_2387[[#This Row],[Mes_TC1]:[Mes_TC14]],"&gt;=200")</f>
        <v>5</v>
      </c>
      <c r="V261">
        <f>COUNTIF(_1076_2387[[#This Row],[Mes_TC1]:[Mes_TC14]],"&gt;=99")</f>
        <v>6</v>
      </c>
      <c r="X261">
        <v>46</v>
      </c>
      <c r="AJ261">
        <v>242</v>
      </c>
    </row>
    <row r="262" spans="1:36" x14ac:dyDescent="0.25">
      <c r="A262" s="3">
        <v>0.58650462962962968</v>
      </c>
      <c r="B262">
        <v>194.6</v>
      </c>
      <c r="C262">
        <v>10</v>
      </c>
      <c r="D262">
        <v>201.4</v>
      </c>
      <c r="E262">
        <v>-115</v>
      </c>
      <c r="F262">
        <v>10</v>
      </c>
      <c r="G262">
        <v>192.1</v>
      </c>
      <c r="H262">
        <v>197.8</v>
      </c>
      <c r="I262">
        <v>202.8</v>
      </c>
      <c r="J262">
        <v>196.4</v>
      </c>
      <c r="K262">
        <v>199.6</v>
      </c>
      <c r="L262">
        <v>207.3</v>
      </c>
      <c r="M262">
        <v>205.8</v>
      </c>
      <c r="N262">
        <v>-117</v>
      </c>
      <c r="O262">
        <v>-110</v>
      </c>
      <c r="P262">
        <v>-115</v>
      </c>
      <c r="Q262" s="1">
        <f>MAX(_1076_2387[[#This Row],[Mes_TC1]:[Mes_TC14]])</f>
        <v>207.3</v>
      </c>
      <c r="R262" s="83">
        <f>MIN(_1076_2387[[#This Row],[Mes_TC1]:[Mes_TC14]])</f>
        <v>196.4</v>
      </c>
      <c r="S262">
        <f t="shared" si="4"/>
        <v>10.900000000000006</v>
      </c>
      <c r="T262">
        <f>COUNTIF(_1076_2387[[#This Row],[Mes_TC1]:[Mes_TC14]],"&gt;=385")</f>
        <v>0</v>
      </c>
      <c r="U262">
        <f>COUNTIF(_1076_2387[[#This Row],[Mes_TC1]:[Mes_TC14]],"&gt;=200")</f>
        <v>3</v>
      </c>
      <c r="V262">
        <f>COUNTIF(_1076_2387[[#This Row],[Mes_TC1]:[Mes_TC14]],"&gt;=99")</f>
        <v>6</v>
      </c>
      <c r="X262">
        <v>47</v>
      </c>
      <c r="AJ262">
        <v>243</v>
      </c>
    </row>
    <row r="263" spans="1:36" x14ac:dyDescent="0.25">
      <c r="A263" s="3">
        <v>0.58685185185185185</v>
      </c>
      <c r="B263">
        <v>191.7</v>
      </c>
      <c r="C263">
        <v>10</v>
      </c>
      <c r="D263">
        <v>198.2</v>
      </c>
      <c r="E263">
        <v>-115</v>
      </c>
      <c r="F263">
        <v>10</v>
      </c>
      <c r="G263">
        <v>189.9</v>
      </c>
      <c r="H263">
        <v>194.7</v>
      </c>
      <c r="I263">
        <v>199.8</v>
      </c>
      <c r="J263">
        <v>193.5</v>
      </c>
      <c r="K263">
        <v>196.6</v>
      </c>
      <c r="L263">
        <v>204.1</v>
      </c>
      <c r="M263">
        <v>202.8</v>
      </c>
      <c r="N263">
        <v>-116</v>
      </c>
      <c r="O263">
        <v>-108</v>
      </c>
      <c r="P263">
        <v>-115</v>
      </c>
      <c r="Q263" s="1">
        <f>MAX(_1076_2387[[#This Row],[Mes_TC1]:[Mes_TC14]])</f>
        <v>204.1</v>
      </c>
      <c r="R263" s="83">
        <f>MIN(_1076_2387[[#This Row],[Mes_TC1]:[Mes_TC14]])</f>
        <v>193.5</v>
      </c>
      <c r="S263">
        <f t="shared" si="4"/>
        <v>10.599999999999994</v>
      </c>
      <c r="T263">
        <f>COUNTIF(_1076_2387[[#This Row],[Mes_TC1]:[Mes_TC14]],"&gt;=385")</f>
        <v>0</v>
      </c>
      <c r="U263">
        <f>COUNTIF(_1076_2387[[#This Row],[Mes_TC1]:[Mes_TC14]],"&gt;=200")</f>
        <v>2</v>
      </c>
      <c r="V263">
        <f>COUNTIF(_1076_2387[[#This Row],[Mes_TC1]:[Mes_TC14]],"&gt;=99")</f>
        <v>6</v>
      </c>
      <c r="X263">
        <v>48</v>
      </c>
      <c r="AJ263">
        <v>244</v>
      </c>
    </row>
    <row r="264" spans="1:36" x14ac:dyDescent="0.25">
      <c r="A264" s="3">
        <v>0.58719907407407412</v>
      </c>
      <c r="B264">
        <v>187.6</v>
      </c>
      <c r="C264">
        <v>10</v>
      </c>
      <c r="D264">
        <v>195.1</v>
      </c>
      <c r="E264">
        <v>-115</v>
      </c>
      <c r="F264">
        <v>10</v>
      </c>
      <c r="G264">
        <v>188.3</v>
      </c>
      <c r="H264">
        <v>192.1</v>
      </c>
      <c r="I264">
        <v>197</v>
      </c>
      <c r="J264">
        <v>191</v>
      </c>
      <c r="K264">
        <v>193.9</v>
      </c>
      <c r="L264">
        <v>201.3</v>
      </c>
      <c r="M264">
        <v>199.6</v>
      </c>
      <c r="N264">
        <v>-116</v>
      </c>
      <c r="O264">
        <v>-108</v>
      </c>
      <c r="P264">
        <v>-116</v>
      </c>
      <c r="Q264" s="1">
        <f>MAX(_1076_2387[[#This Row],[Mes_TC1]:[Mes_TC14]])</f>
        <v>201.3</v>
      </c>
      <c r="R264" s="83">
        <f>MIN(_1076_2387[[#This Row],[Mes_TC1]:[Mes_TC14]])</f>
        <v>191</v>
      </c>
      <c r="S264">
        <f t="shared" si="4"/>
        <v>10.300000000000011</v>
      </c>
      <c r="T264">
        <f>COUNTIF(_1076_2387[[#This Row],[Mes_TC1]:[Mes_TC14]],"&gt;=385")</f>
        <v>0</v>
      </c>
      <c r="U264">
        <f>COUNTIF(_1076_2387[[#This Row],[Mes_TC1]:[Mes_TC14]],"&gt;=200")</f>
        <v>1</v>
      </c>
      <c r="V264">
        <f>COUNTIF(_1076_2387[[#This Row],[Mes_TC1]:[Mes_TC14]],"&gt;=99")</f>
        <v>6</v>
      </c>
      <c r="X264">
        <v>49</v>
      </c>
      <c r="Y264" cm="1">
        <f t="array" ref="Y264">MAX((ROW(_1076_2387[[#All],[200]]))*(_1076_2387[[#All],[200]]=1))+1</f>
        <v>265</v>
      </c>
      <c r="AJ264">
        <v>245</v>
      </c>
    </row>
    <row r="265" spans="1:36" x14ac:dyDescent="0.25">
      <c r="A265" s="4">
        <v>0.58754629629629629</v>
      </c>
      <c r="B265">
        <v>183.1</v>
      </c>
      <c r="C265">
        <v>10</v>
      </c>
      <c r="D265">
        <v>191.9</v>
      </c>
      <c r="E265">
        <v>-115</v>
      </c>
      <c r="F265">
        <v>10</v>
      </c>
      <c r="G265">
        <v>186.8</v>
      </c>
      <c r="H265">
        <v>189.7</v>
      </c>
      <c r="I265">
        <v>194.4</v>
      </c>
      <c r="J265">
        <v>188.6</v>
      </c>
      <c r="K265">
        <v>191.4</v>
      </c>
      <c r="L265">
        <v>198.7</v>
      </c>
      <c r="M265">
        <v>197</v>
      </c>
      <c r="N265">
        <v>-116</v>
      </c>
      <c r="O265">
        <v>-108</v>
      </c>
      <c r="P265">
        <v>-116</v>
      </c>
      <c r="Q265" s="2">
        <f>MAX(_1076_2387[[#This Row],[Mes_TC1]:[Mes_TC14]])</f>
        <v>198.7</v>
      </c>
      <c r="R265" s="83">
        <f>MIN(_1076_2387[[#This Row],[Mes_TC1]:[Mes_TC14]])</f>
        <v>188.6</v>
      </c>
      <c r="S265">
        <f t="shared" si="4"/>
        <v>10.099999999999994</v>
      </c>
      <c r="T265">
        <f>COUNTIF(_1076_2387[[#This Row],[Mes_TC1]:[Mes_TC14]],"&gt;=385")</f>
        <v>0</v>
      </c>
      <c r="U265">
        <f>COUNTIF(_1076_2387[[#This Row],[Mes_TC1]:[Mes_TC14]],"&gt;=200")</f>
        <v>0</v>
      </c>
      <c r="V265">
        <f>COUNTIF(_1076_2387[[#This Row],[Mes_TC1]:[Mes_TC14]],"&gt;=99")</f>
        <v>6</v>
      </c>
      <c r="X265">
        <v>50</v>
      </c>
      <c r="AJ265">
        <v>246</v>
      </c>
    </row>
    <row r="266" spans="1:36" x14ac:dyDescent="0.25">
      <c r="A266" s="3">
        <v>0.58789351851851857</v>
      </c>
      <c r="B266">
        <v>180.1</v>
      </c>
      <c r="C266">
        <v>10</v>
      </c>
      <c r="D266">
        <v>188.8</v>
      </c>
      <c r="E266">
        <v>-115</v>
      </c>
      <c r="F266">
        <v>10</v>
      </c>
      <c r="G266">
        <v>183.7</v>
      </c>
      <c r="H266">
        <v>186.7</v>
      </c>
      <c r="I266">
        <v>191.4</v>
      </c>
      <c r="J266">
        <v>185.3</v>
      </c>
      <c r="K266">
        <v>188.2</v>
      </c>
      <c r="L266">
        <v>195.5</v>
      </c>
      <c r="M266">
        <v>194.5</v>
      </c>
      <c r="N266">
        <v>-116</v>
      </c>
      <c r="O266">
        <v>-109</v>
      </c>
      <c r="P266">
        <v>-116</v>
      </c>
      <c r="Q266" s="1">
        <f>MAX(_1076_2387[[#This Row],[Mes_TC1]:[Mes_TC14]])</f>
        <v>195.5</v>
      </c>
      <c r="R266" s="83">
        <f>MIN(_1076_2387[[#This Row],[Mes_TC1]:[Mes_TC14]])</f>
        <v>185.3</v>
      </c>
      <c r="S266">
        <f t="shared" si="4"/>
        <v>10.199999999999989</v>
      </c>
      <c r="T266">
        <f>COUNTIF(_1076_2387[[#This Row],[Mes_TC1]:[Mes_TC14]],"&gt;=385")</f>
        <v>0</v>
      </c>
      <c r="U266">
        <f>COUNTIF(_1076_2387[[#This Row],[Mes_TC1]:[Mes_TC14]],"&gt;=200")</f>
        <v>0</v>
      </c>
      <c r="V266">
        <f>COUNTIF(_1076_2387[[#This Row],[Mes_TC1]:[Mes_TC14]],"&gt;=99")</f>
        <v>6</v>
      </c>
      <c r="X266">
        <v>51</v>
      </c>
      <c r="AJ266">
        <v>247</v>
      </c>
    </row>
    <row r="267" spans="1:36" x14ac:dyDescent="0.25">
      <c r="A267" s="3">
        <v>0.58824074074074073</v>
      </c>
      <c r="B267">
        <v>177.8</v>
      </c>
      <c r="C267">
        <v>10</v>
      </c>
      <c r="D267">
        <v>185.6</v>
      </c>
      <c r="E267">
        <v>-115</v>
      </c>
      <c r="F267">
        <v>10</v>
      </c>
      <c r="G267">
        <v>179</v>
      </c>
      <c r="H267">
        <v>183.2</v>
      </c>
      <c r="I267">
        <v>188</v>
      </c>
      <c r="J267">
        <v>181.8</v>
      </c>
      <c r="K267">
        <v>184.6</v>
      </c>
      <c r="L267">
        <v>192</v>
      </c>
      <c r="M267">
        <v>190.9</v>
      </c>
      <c r="N267">
        <v>-116</v>
      </c>
      <c r="O267">
        <v>-109</v>
      </c>
      <c r="P267">
        <v>-115</v>
      </c>
      <c r="Q267" s="1">
        <f>MAX(_1076_2387[[#This Row],[Mes_TC1]:[Mes_TC14]])</f>
        <v>192</v>
      </c>
      <c r="R267" s="83">
        <f>MIN(_1076_2387[[#This Row],[Mes_TC1]:[Mes_TC14]])</f>
        <v>181.8</v>
      </c>
      <c r="S267">
        <f t="shared" si="4"/>
        <v>10.199999999999989</v>
      </c>
      <c r="T267">
        <f>COUNTIF(_1076_2387[[#This Row],[Mes_TC1]:[Mes_TC14]],"&gt;=385")</f>
        <v>0</v>
      </c>
      <c r="U267">
        <f>COUNTIF(_1076_2387[[#This Row],[Mes_TC1]:[Mes_TC14]],"&gt;=200")</f>
        <v>0</v>
      </c>
      <c r="V267">
        <f>COUNTIF(_1076_2387[[#This Row],[Mes_TC1]:[Mes_TC14]],"&gt;=99")</f>
        <v>6</v>
      </c>
      <c r="X267">
        <v>52</v>
      </c>
      <c r="AJ267">
        <v>248</v>
      </c>
    </row>
    <row r="268" spans="1:36" x14ac:dyDescent="0.25">
      <c r="A268" s="3">
        <v>0.58858796296296301</v>
      </c>
      <c r="B268">
        <v>174.8</v>
      </c>
      <c r="C268">
        <v>10</v>
      </c>
      <c r="D268">
        <v>182.5</v>
      </c>
      <c r="E268">
        <v>-115</v>
      </c>
      <c r="F268">
        <v>10</v>
      </c>
      <c r="G268">
        <v>175.7</v>
      </c>
      <c r="H268">
        <v>180.1</v>
      </c>
      <c r="I268">
        <v>184.8</v>
      </c>
      <c r="J268">
        <v>179</v>
      </c>
      <c r="K268">
        <v>181.7</v>
      </c>
      <c r="L268">
        <v>188.8</v>
      </c>
      <c r="M268">
        <v>187.2</v>
      </c>
      <c r="N268">
        <v>-117</v>
      </c>
      <c r="O268">
        <v>-107</v>
      </c>
      <c r="P268">
        <v>-116</v>
      </c>
      <c r="Q268" s="1">
        <f>MAX(_1076_2387[[#This Row],[Mes_TC1]:[Mes_TC14]])</f>
        <v>188.8</v>
      </c>
      <c r="R268" s="83">
        <f>MIN(_1076_2387[[#This Row],[Mes_TC1]:[Mes_TC14]])</f>
        <v>179</v>
      </c>
      <c r="S268">
        <f t="shared" si="4"/>
        <v>9.8000000000000114</v>
      </c>
      <c r="T268">
        <f>COUNTIF(_1076_2387[[#This Row],[Mes_TC1]:[Mes_TC14]],"&gt;=385")</f>
        <v>0</v>
      </c>
      <c r="U268">
        <f>COUNTIF(_1076_2387[[#This Row],[Mes_TC1]:[Mes_TC14]],"&gt;=200")</f>
        <v>0</v>
      </c>
      <c r="V268">
        <f>COUNTIF(_1076_2387[[#This Row],[Mes_TC1]:[Mes_TC14]],"&gt;=99")</f>
        <v>6</v>
      </c>
      <c r="X268">
        <v>53</v>
      </c>
      <c r="AJ268">
        <v>249</v>
      </c>
    </row>
    <row r="269" spans="1:36" x14ac:dyDescent="0.25">
      <c r="A269" s="3">
        <v>0.58893518518518517</v>
      </c>
      <c r="B269">
        <v>170.4</v>
      </c>
      <c r="C269">
        <v>10</v>
      </c>
      <c r="D269">
        <v>179.3</v>
      </c>
      <c r="E269">
        <v>-115</v>
      </c>
      <c r="F269">
        <v>10</v>
      </c>
      <c r="G269">
        <v>174.1</v>
      </c>
      <c r="H269">
        <v>177.6</v>
      </c>
      <c r="I269">
        <v>182.2</v>
      </c>
      <c r="J269">
        <v>176.6</v>
      </c>
      <c r="K269">
        <v>179.1</v>
      </c>
      <c r="L269">
        <v>186.1</v>
      </c>
      <c r="M269">
        <v>184.7</v>
      </c>
      <c r="N269">
        <v>-116</v>
      </c>
      <c r="O269">
        <v>-107</v>
      </c>
      <c r="P269">
        <v>-116</v>
      </c>
      <c r="Q269" s="1">
        <f>MAX(_1076_2387[[#This Row],[Mes_TC1]:[Mes_TC14]])</f>
        <v>186.1</v>
      </c>
      <c r="R269" s="83">
        <f>MIN(_1076_2387[[#This Row],[Mes_TC1]:[Mes_TC14]])</f>
        <v>176.6</v>
      </c>
      <c r="S269">
        <f t="shared" si="4"/>
        <v>9.5</v>
      </c>
      <c r="T269">
        <f>COUNTIF(_1076_2387[[#This Row],[Mes_TC1]:[Mes_TC14]],"&gt;=385")</f>
        <v>0</v>
      </c>
      <c r="U269">
        <f>COUNTIF(_1076_2387[[#This Row],[Mes_TC1]:[Mes_TC14]],"&gt;=200")</f>
        <v>0</v>
      </c>
      <c r="V269">
        <f>COUNTIF(_1076_2387[[#This Row],[Mes_TC1]:[Mes_TC14]],"&gt;=99")</f>
        <v>6</v>
      </c>
      <c r="X269">
        <v>54</v>
      </c>
      <c r="AJ269">
        <v>250</v>
      </c>
    </row>
    <row r="270" spans="1:36" x14ac:dyDescent="0.25">
      <c r="A270" s="3">
        <v>0.58928240740740745</v>
      </c>
      <c r="B270">
        <v>167.4</v>
      </c>
      <c r="C270">
        <v>10</v>
      </c>
      <c r="D270">
        <v>176.2</v>
      </c>
      <c r="E270">
        <v>-115</v>
      </c>
      <c r="F270">
        <v>10</v>
      </c>
      <c r="G270">
        <v>171.2</v>
      </c>
      <c r="H270">
        <v>174.6</v>
      </c>
      <c r="I270">
        <v>179.1</v>
      </c>
      <c r="J270">
        <v>173.3</v>
      </c>
      <c r="K270">
        <v>175.8</v>
      </c>
      <c r="L270">
        <v>182.8</v>
      </c>
      <c r="M270">
        <v>182</v>
      </c>
      <c r="N270">
        <v>-116</v>
      </c>
      <c r="O270">
        <v>-108</v>
      </c>
      <c r="P270">
        <v>-116</v>
      </c>
      <c r="Q270" s="1">
        <f>MAX(_1076_2387[[#This Row],[Mes_TC1]:[Mes_TC14]])</f>
        <v>182.8</v>
      </c>
      <c r="R270" s="83">
        <f>MIN(_1076_2387[[#This Row],[Mes_TC1]:[Mes_TC14]])</f>
        <v>173.3</v>
      </c>
      <c r="S270">
        <f t="shared" si="4"/>
        <v>9.5</v>
      </c>
      <c r="T270">
        <f>COUNTIF(_1076_2387[[#This Row],[Mes_TC1]:[Mes_TC14]],"&gt;=385")</f>
        <v>0</v>
      </c>
      <c r="U270">
        <f>COUNTIF(_1076_2387[[#This Row],[Mes_TC1]:[Mes_TC14]],"&gt;=200")</f>
        <v>0</v>
      </c>
      <c r="V270">
        <f>COUNTIF(_1076_2387[[#This Row],[Mes_TC1]:[Mes_TC14]],"&gt;=99")</f>
        <v>6</v>
      </c>
      <c r="X270">
        <v>55</v>
      </c>
      <c r="AJ270">
        <v>251</v>
      </c>
    </row>
    <row r="271" spans="1:36" x14ac:dyDescent="0.25">
      <c r="A271" s="3">
        <v>0.58962962962962961</v>
      </c>
      <c r="B271">
        <v>165.7</v>
      </c>
      <c r="C271">
        <v>10</v>
      </c>
      <c r="D271">
        <v>173</v>
      </c>
      <c r="E271">
        <v>-115</v>
      </c>
      <c r="F271">
        <v>10</v>
      </c>
      <c r="G271">
        <v>166.2</v>
      </c>
      <c r="H271">
        <v>170.8</v>
      </c>
      <c r="I271">
        <v>175.5</v>
      </c>
      <c r="J271">
        <v>169.5</v>
      </c>
      <c r="K271">
        <v>172.1</v>
      </c>
      <c r="L271">
        <v>179.2</v>
      </c>
      <c r="M271">
        <v>178.3</v>
      </c>
      <c r="N271">
        <v>-117</v>
      </c>
      <c r="O271">
        <v>-110</v>
      </c>
      <c r="P271">
        <v>-117</v>
      </c>
      <c r="Q271" s="1">
        <f>MAX(_1076_2387[[#This Row],[Mes_TC1]:[Mes_TC14]])</f>
        <v>179.2</v>
      </c>
      <c r="R271" s="83">
        <f>MIN(_1076_2387[[#This Row],[Mes_TC1]:[Mes_TC14]])</f>
        <v>169.5</v>
      </c>
      <c r="S271">
        <f t="shared" si="4"/>
        <v>9.6999999999999886</v>
      </c>
      <c r="T271">
        <f>COUNTIF(_1076_2387[[#This Row],[Mes_TC1]:[Mes_TC14]],"&gt;=385")</f>
        <v>0</v>
      </c>
      <c r="U271">
        <f>COUNTIF(_1076_2387[[#This Row],[Mes_TC1]:[Mes_TC14]],"&gt;=200")</f>
        <v>0</v>
      </c>
      <c r="V271">
        <f>COUNTIF(_1076_2387[[#This Row],[Mes_TC1]:[Mes_TC14]],"&gt;=99")</f>
        <v>6</v>
      </c>
      <c r="X271">
        <v>56</v>
      </c>
      <c r="AJ271">
        <v>252</v>
      </c>
    </row>
    <row r="272" spans="1:36" x14ac:dyDescent="0.25">
      <c r="A272" s="3">
        <v>0.58997685185185189</v>
      </c>
      <c r="B272">
        <v>162.69999999999999</v>
      </c>
      <c r="C272">
        <v>10</v>
      </c>
      <c r="D272">
        <v>169.9</v>
      </c>
      <c r="E272">
        <v>-115</v>
      </c>
      <c r="F272">
        <v>10</v>
      </c>
      <c r="G272">
        <v>162.5</v>
      </c>
      <c r="H272">
        <v>167.4</v>
      </c>
      <c r="I272">
        <v>172.2</v>
      </c>
      <c r="J272">
        <v>166.3</v>
      </c>
      <c r="K272">
        <v>168.7</v>
      </c>
      <c r="L272">
        <v>175.9</v>
      </c>
      <c r="M272">
        <v>175</v>
      </c>
      <c r="N272">
        <v>-116</v>
      </c>
      <c r="O272">
        <v>-110</v>
      </c>
      <c r="P272">
        <v>-116</v>
      </c>
      <c r="Q272" s="1">
        <f>MAX(_1076_2387[[#This Row],[Mes_TC1]:[Mes_TC14]])</f>
        <v>175.9</v>
      </c>
      <c r="R272" s="83">
        <f>MIN(_1076_2387[[#This Row],[Mes_TC1]:[Mes_TC14]])</f>
        <v>166.3</v>
      </c>
      <c r="S272">
        <f t="shared" si="4"/>
        <v>9.5999999999999943</v>
      </c>
      <c r="T272">
        <f>COUNTIF(_1076_2387[[#This Row],[Mes_TC1]:[Mes_TC14]],"&gt;=385")</f>
        <v>0</v>
      </c>
      <c r="U272">
        <f>COUNTIF(_1076_2387[[#This Row],[Mes_TC1]:[Mes_TC14]],"&gt;=200")</f>
        <v>0</v>
      </c>
      <c r="V272">
        <f>COUNTIF(_1076_2387[[#This Row],[Mes_TC1]:[Mes_TC14]],"&gt;=99")</f>
        <v>6</v>
      </c>
      <c r="X272">
        <v>57</v>
      </c>
      <c r="AJ272">
        <v>253</v>
      </c>
    </row>
    <row r="273" spans="1:36" x14ac:dyDescent="0.25">
      <c r="A273" s="3">
        <v>0.59032407407407406</v>
      </c>
      <c r="B273">
        <v>158.4</v>
      </c>
      <c r="C273">
        <v>10</v>
      </c>
      <c r="D273">
        <v>166.7</v>
      </c>
      <c r="E273">
        <v>-115</v>
      </c>
      <c r="F273">
        <v>10</v>
      </c>
      <c r="G273">
        <v>160.80000000000001</v>
      </c>
      <c r="H273">
        <v>164.9</v>
      </c>
      <c r="I273">
        <v>169.6</v>
      </c>
      <c r="J273">
        <v>163.9</v>
      </c>
      <c r="K273">
        <v>166.1</v>
      </c>
      <c r="L273">
        <v>173.3</v>
      </c>
      <c r="M273">
        <v>172.3</v>
      </c>
      <c r="N273">
        <v>-115</v>
      </c>
      <c r="O273">
        <v>-108</v>
      </c>
      <c r="P273">
        <v>-116</v>
      </c>
      <c r="Q273" s="1">
        <f>MAX(_1076_2387[[#This Row],[Mes_TC1]:[Mes_TC14]])</f>
        <v>173.3</v>
      </c>
      <c r="R273" s="83">
        <f>MIN(_1076_2387[[#This Row],[Mes_TC1]:[Mes_TC14]])</f>
        <v>163.9</v>
      </c>
      <c r="S273">
        <f t="shared" si="4"/>
        <v>9.4000000000000057</v>
      </c>
      <c r="T273">
        <f>COUNTIF(_1076_2387[[#This Row],[Mes_TC1]:[Mes_TC14]],"&gt;=385")</f>
        <v>0</v>
      </c>
      <c r="U273">
        <f>COUNTIF(_1076_2387[[#This Row],[Mes_TC1]:[Mes_TC14]],"&gt;=200")</f>
        <v>0</v>
      </c>
      <c r="V273">
        <f>COUNTIF(_1076_2387[[#This Row],[Mes_TC1]:[Mes_TC14]],"&gt;=99")</f>
        <v>6</v>
      </c>
      <c r="X273">
        <v>58</v>
      </c>
      <c r="AJ273">
        <v>254</v>
      </c>
    </row>
    <row r="274" spans="1:36" x14ac:dyDescent="0.25">
      <c r="A274" s="3">
        <v>0.59067129629629633</v>
      </c>
      <c r="B274">
        <v>155.19999999999999</v>
      </c>
      <c r="C274">
        <v>10</v>
      </c>
      <c r="D274">
        <v>163.6</v>
      </c>
      <c r="E274">
        <v>-115</v>
      </c>
      <c r="F274">
        <v>10</v>
      </c>
      <c r="G274">
        <v>158.4</v>
      </c>
      <c r="H274">
        <v>161.9</v>
      </c>
      <c r="I274">
        <v>166.5</v>
      </c>
      <c r="J274">
        <v>160.6</v>
      </c>
      <c r="K274">
        <v>163</v>
      </c>
      <c r="L274">
        <v>170.1</v>
      </c>
      <c r="M274">
        <v>168.7</v>
      </c>
      <c r="N274">
        <v>-116</v>
      </c>
      <c r="O274">
        <v>-109</v>
      </c>
      <c r="P274">
        <v>-117</v>
      </c>
      <c r="Q274" s="1">
        <f>MAX(_1076_2387[[#This Row],[Mes_TC1]:[Mes_TC14]])</f>
        <v>170.1</v>
      </c>
      <c r="R274" s="83">
        <f>MIN(_1076_2387[[#This Row],[Mes_TC1]:[Mes_TC14]])</f>
        <v>160.6</v>
      </c>
      <c r="S274">
        <f t="shared" si="4"/>
        <v>9.5</v>
      </c>
      <c r="T274">
        <f>COUNTIF(_1076_2387[[#This Row],[Mes_TC1]:[Mes_TC14]],"&gt;=385")</f>
        <v>0</v>
      </c>
      <c r="U274">
        <f>COUNTIF(_1076_2387[[#This Row],[Mes_TC1]:[Mes_TC14]],"&gt;=200")</f>
        <v>0</v>
      </c>
      <c r="V274">
        <f>COUNTIF(_1076_2387[[#This Row],[Mes_TC1]:[Mes_TC14]],"&gt;=99")</f>
        <v>6</v>
      </c>
      <c r="X274">
        <v>59</v>
      </c>
      <c r="AJ274">
        <v>255</v>
      </c>
    </row>
    <row r="275" spans="1:36" x14ac:dyDescent="0.25">
      <c r="A275" s="3">
        <v>0.5910185185185185</v>
      </c>
      <c r="B275">
        <v>153.19999999999999</v>
      </c>
      <c r="C275">
        <v>10</v>
      </c>
      <c r="D275">
        <v>160.4</v>
      </c>
      <c r="E275">
        <v>-115</v>
      </c>
      <c r="F275">
        <v>10</v>
      </c>
      <c r="G275">
        <v>153.5</v>
      </c>
      <c r="H275">
        <v>158.4</v>
      </c>
      <c r="I275">
        <v>162.80000000000001</v>
      </c>
      <c r="J275">
        <v>156.80000000000001</v>
      </c>
      <c r="K275">
        <v>159.1</v>
      </c>
      <c r="L275">
        <v>166.5</v>
      </c>
      <c r="M275">
        <v>165.4</v>
      </c>
      <c r="N275">
        <v>-116</v>
      </c>
      <c r="O275">
        <v>-108</v>
      </c>
      <c r="P275">
        <v>-117</v>
      </c>
      <c r="Q275" s="1">
        <f>MAX(_1076_2387[[#This Row],[Mes_TC1]:[Mes_TC14]])</f>
        <v>166.5</v>
      </c>
      <c r="R275" s="83">
        <f>MIN(_1076_2387[[#This Row],[Mes_TC1]:[Mes_TC14]])</f>
        <v>156.80000000000001</v>
      </c>
      <c r="S275">
        <f t="shared" si="4"/>
        <v>9.6999999999999886</v>
      </c>
      <c r="T275">
        <f>COUNTIF(_1076_2387[[#This Row],[Mes_TC1]:[Mes_TC14]],"&gt;=385")</f>
        <v>0</v>
      </c>
      <c r="U275">
        <f>COUNTIF(_1076_2387[[#This Row],[Mes_TC1]:[Mes_TC14]],"&gt;=200")</f>
        <v>0</v>
      </c>
      <c r="V275">
        <f>COUNTIF(_1076_2387[[#This Row],[Mes_TC1]:[Mes_TC14]],"&gt;=99")</f>
        <v>6</v>
      </c>
      <c r="X275">
        <v>60</v>
      </c>
      <c r="AJ275">
        <v>256</v>
      </c>
    </row>
    <row r="276" spans="1:36" x14ac:dyDescent="0.25">
      <c r="A276" s="3">
        <v>0.59136574074074078</v>
      </c>
      <c r="B276">
        <v>150.5</v>
      </c>
      <c r="C276">
        <v>10</v>
      </c>
      <c r="D276">
        <v>157.30000000000001</v>
      </c>
      <c r="E276">
        <v>-115</v>
      </c>
      <c r="F276">
        <v>10</v>
      </c>
      <c r="G276">
        <v>149.69999999999999</v>
      </c>
      <c r="H276">
        <v>154.9</v>
      </c>
      <c r="I276">
        <v>159.4</v>
      </c>
      <c r="J276">
        <v>153.6</v>
      </c>
      <c r="K276">
        <v>155.80000000000001</v>
      </c>
      <c r="L276">
        <v>163.19999999999999</v>
      </c>
      <c r="M276">
        <v>161.6</v>
      </c>
      <c r="N276">
        <v>-115</v>
      </c>
      <c r="O276">
        <v>-109</v>
      </c>
      <c r="P276">
        <v>-115</v>
      </c>
      <c r="Q276" s="1">
        <f>MAX(_1076_2387[[#This Row],[Mes_TC1]:[Mes_TC14]])</f>
        <v>163.19999999999999</v>
      </c>
      <c r="R276" s="83">
        <f>MIN(_1076_2387[[#This Row],[Mes_TC1]:[Mes_TC14]])</f>
        <v>153.6</v>
      </c>
      <c r="S276">
        <f t="shared" si="4"/>
        <v>9.5999999999999943</v>
      </c>
      <c r="T276">
        <f>COUNTIF(_1076_2387[[#This Row],[Mes_TC1]:[Mes_TC14]],"&gt;=385")</f>
        <v>0</v>
      </c>
      <c r="U276">
        <f>COUNTIF(_1076_2387[[#This Row],[Mes_TC1]:[Mes_TC14]],"&gt;=200")</f>
        <v>0</v>
      </c>
      <c r="V276">
        <f>COUNTIF(_1076_2387[[#This Row],[Mes_TC1]:[Mes_TC14]],"&gt;=99")</f>
        <v>6</v>
      </c>
      <c r="X276">
        <v>61</v>
      </c>
      <c r="AJ276">
        <v>257</v>
      </c>
    </row>
    <row r="277" spans="1:36" x14ac:dyDescent="0.25">
      <c r="A277" s="3">
        <v>0.59171296296296294</v>
      </c>
      <c r="B277">
        <v>146.69999999999999</v>
      </c>
      <c r="C277">
        <v>10</v>
      </c>
      <c r="D277">
        <v>154.1</v>
      </c>
      <c r="E277">
        <v>-115</v>
      </c>
      <c r="F277">
        <v>10</v>
      </c>
      <c r="G277">
        <v>147.80000000000001</v>
      </c>
      <c r="H277">
        <v>152.1</v>
      </c>
      <c r="I277">
        <v>156.5</v>
      </c>
      <c r="J277">
        <v>150.9</v>
      </c>
      <c r="K277">
        <v>153</v>
      </c>
      <c r="L277">
        <v>160.30000000000001</v>
      </c>
      <c r="M277">
        <v>158.69999999999999</v>
      </c>
      <c r="N277">
        <v>-116</v>
      </c>
      <c r="O277">
        <v>-108</v>
      </c>
      <c r="P277">
        <v>-117</v>
      </c>
      <c r="Q277" s="1">
        <f>MAX(_1076_2387[[#This Row],[Mes_TC1]:[Mes_TC14]])</f>
        <v>160.30000000000001</v>
      </c>
      <c r="R277" s="83">
        <f>MIN(_1076_2387[[#This Row],[Mes_TC1]:[Mes_TC14]])</f>
        <v>150.9</v>
      </c>
      <c r="S277">
        <f t="shared" si="4"/>
        <v>9.4000000000000057</v>
      </c>
      <c r="T277">
        <f>COUNTIF(_1076_2387[[#This Row],[Mes_TC1]:[Mes_TC14]],"&gt;=385")</f>
        <v>0</v>
      </c>
      <c r="U277">
        <f>COUNTIF(_1076_2387[[#This Row],[Mes_TC1]:[Mes_TC14]],"&gt;=200")</f>
        <v>0</v>
      </c>
      <c r="V277">
        <f>COUNTIF(_1076_2387[[#This Row],[Mes_TC1]:[Mes_TC14]],"&gt;=99")</f>
        <v>6</v>
      </c>
      <c r="X277">
        <v>62</v>
      </c>
      <c r="AJ277">
        <v>258</v>
      </c>
    </row>
    <row r="278" spans="1:36" x14ac:dyDescent="0.25">
      <c r="A278" s="3">
        <v>0.59206018518518522</v>
      </c>
      <c r="B278">
        <v>143.19999999999999</v>
      </c>
      <c r="C278">
        <v>10</v>
      </c>
      <c r="D278">
        <v>151</v>
      </c>
      <c r="E278">
        <v>-115</v>
      </c>
      <c r="F278">
        <v>10</v>
      </c>
      <c r="G278">
        <v>145.5</v>
      </c>
      <c r="H278">
        <v>149.19999999999999</v>
      </c>
      <c r="I278">
        <v>153.5</v>
      </c>
      <c r="J278">
        <v>147.9</v>
      </c>
      <c r="K278">
        <v>149.9</v>
      </c>
      <c r="L278">
        <v>157.30000000000001</v>
      </c>
      <c r="M278">
        <v>156.4</v>
      </c>
      <c r="N278">
        <v>-116</v>
      </c>
      <c r="O278">
        <v>-109</v>
      </c>
      <c r="P278">
        <v>-116</v>
      </c>
      <c r="Q278" s="1">
        <f>MAX(_1076_2387[[#This Row],[Mes_TC1]:[Mes_TC14]])</f>
        <v>157.30000000000001</v>
      </c>
      <c r="R278" s="83">
        <f>MIN(_1076_2387[[#This Row],[Mes_TC1]:[Mes_TC14]])</f>
        <v>147.9</v>
      </c>
      <c r="S278">
        <f t="shared" si="4"/>
        <v>9.4000000000000057</v>
      </c>
      <c r="T278">
        <f>COUNTIF(_1076_2387[[#This Row],[Mes_TC1]:[Mes_TC14]],"&gt;=385")</f>
        <v>0</v>
      </c>
      <c r="U278">
        <f>COUNTIF(_1076_2387[[#This Row],[Mes_TC1]:[Mes_TC14]],"&gt;=200")</f>
        <v>0</v>
      </c>
      <c r="V278">
        <f>COUNTIF(_1076_2387[[#This Row],[Mes_TC1]:[Mes_TC14]],"&gt;=99")</f>
        <v>6</v>
      </c>
      <c r="X278">
        <v>63</v>
      </c>
      <c r="AJ278">
        <v>259</v>
      </c>
    </row>
    <row r="279" spans="1:36" x14ac:dyDescent="0.25">
      <c r="A279" s="3">
        <v>0.59240740740740738</v>
      </c>
      <c r="B279">
        <v>140.80000000000001</v>
      </c>
      <c r="C279">
        <v>10</v>
      </c>
      <c r="D279">
        <v>147.80000000000001</v>
      </c>
      <c r="E279">
        <v>-115</v>
      </c>
      <c r="F279">
        <v>10</v>
      </c>
      <c r="G279">
        <v>141.80000000000001</v>
      </c>
      <c r="H279">
        <v>146</v>
      </c>
      <c r="I279">
        <v>150.19999999999999</v>
      </c>
      <c r="J279">
        <v>144.4</v>
      </c>
      <c r="K279">
        <v>146.4</v>
      </c>
      <c r="L279">
        <v>153.9</v>
      </c>
      <c r="M279">
        <v>152.9</v>
      </c>
      <c r="N279">
        <v>-116</v>
      </c>
      <c r="O279">
        <v>-104</v>
      </c>
      <c r="P279">
        <v>-116</v>
      </c>
      <c r="Q279" s="1">
        <f>MAX(_1076_2387[[#This Row],[Mes_TC1]:[Mes_TC14]])</f>
        <v>153.9</v>
      </c>
      <c r="R279" s="83">
        <f>MIN(_1076_2387[[#This Row],[Mes_TC1]:[Mes_TC14]])</f>
        <v>144.4</v>
      </c>
      <c r="S279">
        <f t="shared" si="4"/>
        <v>9.5</v>
      </c>
      <c r="T279">
        <f>COUNTIF(_1076_2387[[#This Row],[Mes_TC1]:[Mes_TC14]],"&gt;=385")</f>
        <v>0</v>
      </c>
      <c r="U279">
        <f>COUNTIF(_1076_2387[[#This Row],[Mes_TC1]:[Mes_TC14]],"&gt;=200")</f>
        <v>0</v>
      </c>
      <c r="V279">
        <f>COUNTIF(_1076_2387[[#This Row],[Mes_TC1]:[Mes_TC14]],"&gt;=99")</f>
        <v>6</v>
      </c>
      <c r="X279">
        <v>64</v>
      </c>
      <c r="AJ279">
        <v>260</v>
      </c>
    </row>
    <row r="280" spans="1:36" x14ac:dyDescent="0.25">
      <c r="A280" s="3">
        <v>0.59275462962962966</v>
      </c>
      <c r="B280">
        <v>138</v>
      </c>
      <c r="C280">
        <v>10</v>
      </c>
      <c r="D280">
        <v>144.69999999999999</v>
      </c>
      <c r="E280">
        <v>-115</v>
      </c>
      <c r="F280">
        <v>10</v>
      </c>
      <c r="G280">
        <v>137.9</v>
      </c>
      <c r="H280">
        <v>142.6</v>
      </c>
      <c r="I280">
        <v>146.80000000000001</v>
      </c>
      <c r="J280">
        <v>141.19999999999999</v>
      </c>
      <c r="K280">
        <v>143.1</v>
      </c>
      <c r="L280">
        <v>150.6</v>
      </c>
      <c r="M280">
        <v>149.1</v>
      </c>
      <c r="N280">
        <v>-114</v>
      </c>
      <c r="O280">
        <v>-110</v>
      </c>
      <c r="P280">
        <v>-115</v>
      </c>
      <c r="Q280" s="1">
        <f>MAX(_1076_2387[[#This Row],[Mes_TC1]:[Mes_TC14]])</f>
        <v>150.6</v>
      </c>
      <c r="R280" s="83">
        <f>MIN(_1076_2387[[#This Row],[Mes_TC1]:[Mes_TC14]])</f>
        <v>141.19999999999999</v>
      </c>
      <c r="S280">
        <f t="shared" si="4"/>
        <v>9.4000000000000057</v>
      </c>
      <c r="T280">
        <f>COUNTIF(_1076_2387[[#This Row],[Mes_TC1]:[Mes_TC14]],"&gt;=385")</f>
        <v>0</v>
      </c>
      <c r="U280">
        <f>COUNTIF(_1076_2387[[#This Row],[Mes_TC1]:[Mes_TC14]],"&gt;=200")</f>
        <v>0</v>
      </c>
      <c r="V280">
        <f>COUNTIF(_1076_2387[[#This Row],[Mes_TC1]:[Mes_TC14]],"&gt;=99")</f>
        <v>6</v>
      </c>
      <c r="X280">
        <v>65</v>
      </c>
      <c r="AJ280">
        <v>261</v>
      </c>
    </row>
    <row r="281" spans="1:36" x14ac:dyDescent="0.25">
      <c r="A281" s="3">
        <v>0.59310185185185182</v>
      </c>
      <c r="B281">
        <v>134.6</v>
      </c>
      <c r="C281">
        <v>10</v>
      </c>
      <c r="D281">
        <v>141.5</v>
      </c>
      <c r="E281">
        <v>-115</v>
      </c>
      <c r="F281">
        <v>10</v>
      </c>
      <c r="G281">
        <v>135.19999999999999</v>
      </c>
      <c r="H281">
        <v>139.6</v>
      </c>
      <c r="I281">
        <v>143.69999999999999</v>
      </c>
      <c r="J281">
        <v>138.19999999999999</v>
      </c>
      <c r="K281">
        <v>140</v>
      </c>
      <c r="L281">
        <v>147.5</v>
      </c>
      <c r="M281">
        <v>146.5</v>
      </c>
      <c r="N281">
        <v>-116</v>
      </c>
      <c r="O281">
        <v>-108</v>
      </c>
      <c r="P281">
        <v>-116</v>
      </c>
      <c r="Q281" s="1">
        <f>MAX(_1076_2387[[#This Row],[Mes_TC1]:[Mes_TC14]])</f>
        <v>147.5</v>
      </c>
      <c r="R281" s="83">
        <f>MIN(_1076_2387[[#This Row],[Mes_TC1]:[Mes_TC14]])</f>
        <v>138.19999999999999</v>
      </c>
      <c r="S281">
        <f t="shared" si="4"/>
        <v>9.3000000000000114</v>
      </c>
      <c r="T281">
        <f>COUNTIF(_1076_2387[[#This Row],[Mes_TC1]:[Mes_TC14]],"&gt;=385")</f>
        <v>0</v>
      </c>
      <c r="U281">
        <f>COUNTIF(_1076_2387[[#This Row],[Mes_TC1]:[Mes_TC14]],"&gt;=200")</f>
        <v>0</v>
      </c>
      <c r="V281">
        <f>COUNTIF(_1076_2387[[#This Row],[Mes_TC1]:[Mes_TC14]],"&gt;=99")</f>
        <v>6</v>
      </c>
      <c r="X281">
        <v>66</v>
      </c>
      <c r="AJ281">
        <v>262</v>
      </c>
    </row>
    <row r="282" spans="1:36" x14ac:dyDescent="0.25">
      <c r="A282" s="3">
        <v>0.5934490740740741</v>
      </c>
      <c r="B282">
        <v>131.4</v>
      </c>
      <c r="C282">
        <v>10</v>
      </c>
      <c r="D282">
        <v>138.4</v>
      </c>
      <c r="E282">
        <v>-115</v>
      </c>
      <c r="F282">
        <v>10</v>
      </c>
      <c r="G282">
        <v>132.69999999999999</v>
      </c>
      <c r="H282">
        <v>136.6</v>
      </c>
      <c r="I282">
        <v>140.5</v>
      </c>
      <c r="J282">
        <v>135.30000000000001</v>
      </c>
      <c r="K282">
        <v>137</v>
      </c>
      <c r="L282">
        <v>144.4</v>
      </c>
      <c r="M282">
        <v>143.4</v>
      </c>
      <c r="N282">
        <v>-115</v>
      </c>
      <c r="O282">
        <v>-108</v>
      </c>
      <c r="P282">
        <v>-116</v>
      </c>
      <c r="Q282" s="1">
        <f>MAX(_1076_2387[[#This Row],[Mes_TC1]:[Mes_TC14]])</f>
        <v>144.4</v>
      </c>
      <c r="R282" s="83">
        <f>MIN(_1076_2387[[#This Row],[Mes_TC1]:[Mes_TC14]])</f>
        <v>135.30000000000001</v>
      </c>
      <c r="S282">
        <f t="shared" si="4"/>
        <v>9.0999999999999943</v>
      </c>
      <c r="T282">
        <f>COUNTIF(_1076_2387[[#This Row],[Mes_TC1]:[Mes_TC14]],"&gt;=385")</f>
        <v>0</v>
      </c>
      <c r="U282">
        <f>COUNTIF(_1076_2387[[#This Row],[Mes_TC1]:[Mes_TC14]],"&gt;=200")</f>
        <v>0</v>
      </c>
      <c r="V282">
        <f>COUNTIF(_1076_2387[[#This Row],[Mes_TC1]:[Mes_TC14]],"&gt;=99")</f>
        <v>6</v>
      </c>
      <c r="X282">
        <v>67</v>
      </c>
      <c r="AJ282">
        <v>263</v>
      </c>
    </row>
    <row r="283" spans="1:36" x14ac:dyDescent="0.25">
      <c r="A283" s="3">
        <v>0.59379629629629627</v>
      </c>
      <c r="B283">
        <v>128.5</v>
      </c>
      <c r="C283">
        <v>10</v>
      </c>
      <c r="D283">
        <v>135.19999999999999</v>
      </c>
      <c r="E283">
        <v>-115</v>
      </c>
      <c r="F283">
        <v>10</v>
      </c>
      <c r="G283">
        <v>129.69999999999999</v>
      </c>
      <c r="H283">
        <v>133.69999999999999</v>
      </c>
      <c r="I283">
        <v>137.5</v>
      </c>
      <c r="J283">
        <v>132.19999999999999</v>
      </c>
      <c r="K283">
        <v>133.9</v>
      </c>
      <c r="L283">
        <v>141.1</v>
      </c>
      <c r="M283">
        <v>140.30000000000001</v>
      </c>
      <c r="N283">
        <v>-115</v>
      </c>
      <c r="O283">
        <v>-108</v>
      </c>
      <c r="P283">
        <v>-116</v>
      </c>
      <c r="Q283" s="1">
        <f>MAX(_1076_2387[[#This Row],[Mes_TC1]:[Mes_TC14]])</f>
        <v>141.1</v>
      </c>
      <c r="R283" s="83">
        <f>MIN(_1076_2387[[#This Row],[Mes_TC1]:[Mes_TC14]])</f>
        <v>132.19999999999999</v>
      </c>
      <c r="S283">
        <f t="shared" si="4"/>
        <v>8.9000000000000057</v>
      </c>
      <c r="T283">
        <f>COUNTIF(_1076_2387[[#This Row],[Mes_TC1]:[Mes_TC14]],"&gt;=385")</f>
        <v>0</v>
      </c>
      <c r="U283">
        <f>COUNTIF(_1076_2387[[#This Row],[Mes_TC1]:[Mes_TC14]],"&gt;=200")</f>
        <v>0</v>
      </c>
      <c r="V283">
        <f>COUNTIF(_1076_2387[[#This Row],[Mes_TC1]:[Mes_TC14]],"&gt;=99")</f>
        <v>6</v>
      </c>
      <c r="X283">
        <v>68</v>
      </c>
      <c r="AJ283">
        <v>264</v>
      </c>
    </row>
    <row r="284" spans="1:36" x14ac:dyDescent="0.25">
      <c r="A284" s="3">
        <v>0.59414351851851854</v>
      </c>
      <c r="B284">
        <v>125.5</v>
      </c>
      <c r="C284">
        <v>10</v>
      </c>
      <c r="D284">
        <v>132.1</v>
      </c>
      <c r="E284">
        <v>-115</v>
      </c>
      <c r="F284">
        <v>10</v>
      </c>
      <c r="G284">
        <v>126.3</v>
      </c>
      <c r="H284">
        <v>130.6</v>
      </c>
      <c r="I284">
        <v>134.4</v>
      </c>
      <c r="J284">
        <v>129.19999999999999</v>
      </c>
      <c r="K284">
        <v>130.80000000000001</v>
      </c>
      <c r="L284">
        <v>138</v>
      </c>
      <c r="M284">
        <v>137.30000000000001</v>
      </c>
      <c r="N284">
        <v>-113</v>
      </c>
      <c r="O284">
        <v>-110</v>
      </c>
      <c r="P284">
        <v>-114</v>
      </c>
      <c r="Q284" s="1">
        <f>MAX(_1076_2387[[#This Row],[Mes_TC1]:[Mes_TC14]])</f>
        <v>138</v>
      </c>
      <c r="R284" s="83">
        <f>MIN(_1076_2387[[#This Row],[Mes_TC1]:[Mes_TC14]])</f>
        <v>129.19999999999999</v>
      </c>
      <c r="S284">
        <f t="shared" si="4"/>
        <v>8.8000000000000114</v>
      </c>
      <c r="T284">
        <f>COUNTIF(_1076_2387[[#This Row],[Mes_TC1]:[Mes_TC14]],"&gt;=385")</f>
        <v>0</v>
      </c>
      <c r="U284">
        <f>COUNTIF(_1076_2387[[#This Row],[Mes_TC1]:[Mes_TC14]],"&gt;=200")</f>
        <v>0</v>
      </c>
      <c r="V284">
        <f>COUNTIF(_1076_2387[[#This Row],[Mes_TC1]:[Mes_TC14]],"&gt;=99")</f>
        <v>6</v>
      </c>
      <c r="X284">
        <v>69</v>
      </c>
      <c r="AJ284">
        <v>265</v>
      </c>
    </row>
    <row r="285" spans="1:36" x14ac:dyDescent="0.25">
      <c r="A285" s="3">
        <v>0.59449074074074071</v>
      </c>
      <c r="B285">
        <v>123.2</v>
      </c>
      <c r="C285">
        <v>9.9</v>
      </c>
      <c r="D285">
        <v>129.1</v>
      </c>
      <c r="E285">
        <v>-115</v>
      </c>
      <c r="F285">
        <v>10</v>
      </c>
      <c r="G285">
        <v>123.5</v>
      </c>
      <c r="H285">
        <v>127.7</v>
      </c>
      <c r="I285">
        <v>131.30000000000001</v>
      </c>
      <c r="J285">
        <v>126.4</v>
      </c>
      <c r="K285">
        <v>127.9</v>
      </c>
      <c r="L285">
        <v>134.69999999999999</v>
      </c>
      <c r="M285">
        <v>134</v>
      </c>
      <c r="N285">
        <v>-115</v>
      </c>
      <c r="O285">
        <v>-107</v>
      </c>
      <c r="P285">
        <v>-117</v>
      </c>
      <c r="Q285" s="1">
        <f>MAX(_1076_2387[[#This Row],[Mes_TC1]:[Mes_TC14]])</f>
        <v>134.69999999999999</v>
      </c>
      <c r="R285" s="83">
        <f>MIN(_1076_2387[[#This Row],[Mes_TC1]:[Mes_TC14]])</f>
        <v>126.4</v>
      </c>
      <c r="S285">
        <f t="shared" si="4"/>
        <v>8.2999999999999829</v>
      </c>
      <c r="T285">
        <f>COUNTIF(_1076_2387[[#This Row],[Mes_TC1]:[Mes_TC14]],"&gt;=385")</f>
        <v>0</v>
      </c>
      <c r="U285">
        <f>COUNTIF(_1076_2387[[#This Row],[Mes_TC1]:[Mes_TC14]],"&gt;=200")</f>
        <v>0</v>
      </c>
      <c r="V285">
        <f>COUNTIF(_1076_2387[[#This Row],[Mes_TC1]:[Mes_TC14]],"&gt;=99")</f>
        <v>6</v>
      </c>
      <c r="X285">
        <v>70</v>
      </c>
      <c r="AJ285">
        <v>266</v>
      </c>
    </row>
    <row r="286" spans="1:36" x14ac:dyDescent="0.25">
      <c r="A286" s="3">
        <v>0.59483796296296299</v>
      </c>
      <c r="B286">
        <v>121.9</v>
      </c>
      <c r="C286">
        <v>9.6999999999999993</v>
      </c>
      <c r="D286">
        <v>126.6</v>
      </c>
      <c r="E286">
        <v>-115</v>
      </c>
      <c r="F286">
        <v>10</v>
      </c>
      <c r="G286">
        <v>120.9</v>
      </c>
      <c r="H286">
        <v>124.8</v>
      </c>
      <c r="I286">
        <v>128.30000000000001</v>
      </c>
      <c r="J286">
        <v>123.6</v>
      </c>
      <c r="K286">
        <v>125.1</v>
      </c>
      <c r="L286">
        <v>131.9</v>
      </c>
      <c r="M286">
        <v>131</v>
      </c>
      <c r="N286">
        <v>-114</v>
      </c>
      <c r="O286">
        <v>-110</v>
      </c>
      <c r="P286">
        <v>-115</v>
      </c>
      <c r="Q286" s="1">
        <f>MAX(_1076_2387[[#This Row],[Mes_TC1]:[Mes_TC14]])</f>
        <v>131.9</v>
      </c>
      <c r="R286" s="83">
        <f>MIN(_1076_2387[[#This Row],[Mes_TC1]:[Mes_TC14]])</f>
        <v>123.6</v>
      </c>
      <c r="S286">
        <f t="shared" si="4"/>
        <v>8.3000000000000114</v>
      </c>
      <c r="T286">
        <f>COUNTIF(_1076_2387[[#This Row],[Mes_TC1]:[Mes_TC14]],"&gt;=385")</f>
        <v>0</v>
      </c>
      <c r="U286">
        <f>COUNTIF(_1076_2387[[#This Row],[Mes_TC1]:[Mes_TC14]],"&gt;=200")</f>
        <v>0</v>
      </c>
      <c r="V286">
        <f>COUNTIF(_1076_2387[[#This Row],[Mes_TC1]:[Mes_TC14]],"&gt;=99")</f>
        <v>6</v>
      </c>
      <c r="X286">
        <v>71</v>
      </c>
      <c r="AJ286">
        <v>267</v>
      </c>
    </row>
    <row r="287" spans="1:36" x14ac:dyDescent="0.25">
      <c r="A287" s="3">
        <v>0.59518518518518515</v>
      </c>
      <c r="B287">
        <v>119.2</v>
      </c>
      <c r="C287">
        <v>9.5</v>
      </c>
      <c r="D287">
        <v>124.2</v>
      </c>
      <c r="E287">
        <v>-115</v>
      </c>
      <c r="F287">
        <v>9.8000000000000007</v>
      </c>
      <c r="G287">
        <v>119.1</v>
      </c>
      <c r="H287">
        <v>122.4</v>
      </c>
      <c r="I287">
        <v>125.9</v>
      </c>
      <c r="J287">
        <v>121.5</v>
      </c>
      <c r="K287">
        <v>122.8</v>
      </c>
      <c r="L287">
        <v>129.5</v>
      </c>
      <c r="M287">
        <v>128</v>
      </c>
      <c r="N287">
        <v>-113</v>
      </c>
      <c r="O287">
        <v>-109</v>
      </c>
      <c r="P287">
        <v>-113</v>
      </c>
      <c r="Q287" s="1">
        <f>MAX(_1076_2387[[#This Row],[Mes_TC1]:[Mes_TC14]])</f>
        <v>129.5</v>
      </c>
      <c r="R287" s="83">
        <f>MIN(_1076_2387[[#This Row],[Mes_TC1]:[Mes_TC14]])</f>
        <v>121.5</v>
      </c>
      <c r="S287">
        <f t="shared" si="4"/>
        <v>8</v>
      </c>
      <c r="T287">
        <f>COUNTIF(_1076_2387[[#This Row],[Mes_TC1]:[Mes_TC14]],"&gt;=385")</f>
        <v>0</v>
      </c>
      <c r="U287">
        <f>COUNTIF(_1076_2387[[#This Row],[Mes_TC1]:[Mes_TC14]],"&gt;=200")</f>
        <v>0</v>
      </c>
      <c r="V287">
        <f>COUNTIF(_1076_2387[[#This Row],[Mes_TC1]:[Mes_TC14]],"&gt;=99")</f>
        <v>6</v>
      </c>
      <c r="X287">
        <v>72</v>
      </c>
      <c r="AJ287">
        <v>268</v>
      </c>
    </row>
    <row r="288" spans="1:36" x14ac:dyDescent="0.25">
      <c r="A288" s="3">
        <v>0.59553240740740743</v>
      </c>
      <c r="B288">
        <v>116.2</v>
      </c>
      <c r="C288">
        <v>9.3000000000000007</v>
      </c>
      <c r="D288">
        <v>121.6</v>
      </c>
      <c r="E288">
        <v>-115</v>
      </c>
      <c r="F288">
        <v>9.6</v>
      </c>
      <c r="G288">
        <v>117.9</v>
      </c>
      <c r="H288">
        <v>120.5</v>
      </c>
      <c r="I288">
        <v>123.8</v>
      </c>
      <c r="J288">
        <v>119.8</v>
      </c>
      <c r="K288">
        <v>121.1</v>
      </c>
      <c r="L288">
        <v>126.9</v>
      </c>
      <c r="M288">
        <v>126.1</v>
      </c>
      <c r="N288">
        <v>-115</v>
      </c>
      <c r="O288">
        <v>-109</v>
      </c>
      <c r="P288">
        <v>-115</v>
      </c>
      <c r="Q288" s="1">
        <f>MAX(_1076_2387[[#This Row],[Mes_TC1]:[Mes_TC14]])</f>
        <v>126.9</v>
      </c>
      <c r="R288" s="83">
        <f>MIN(_1076_2387[[#This Row],[Mes_TC1]:[Mes_TC14]])</f>
        <v>119.8</v>
      </c>
      <c r="S288">
        <f t="shared" si="4"/>
        <v>7.1000000000000085</v>
      </c>
      <c r="T288">
        <f>COUNTIF(_1076_2387[[#This Row],[Mes_TC1]:[Mes_TC14]],"&gt;=385")</f>
        <v>0</v>
      </c>
      <c r="U288">
        <f>COUNTIF(_1076_2387[[#This Row],[Mes_TC1]:[Mes_TC14]],"&gt;=200")</f>
        <v>0</v>
      </c>
      <c r="V288">
        <f>COUNTIF(_1076_2387[[#This Row],[Mes_TC1]:[Mes_TC14]],"&gt;=99")</f>
        <v>6</v>
      </c>
      <c r="X288">
        <v>73</v>
      </c>
      <c r="AJ288">
        <v>269</v>
      </c>
    </row>
    <row r="289" spans="1:36" x14ac:dyDescent="0.25">
      <c r="A289" s="3">
        <v>0.59587962962962959</v>
      </c>
      <c r="B289">
        <v>112.9</v>
      </c>
      <c r="C289">
        <v>9.1</v>
      </c>
      <c r="D289">
        <v>119.2</v>
      </c>
      <c r="E289">
        <v>-115</v>
      </c>
      <c r="F289">
        <v>9.3000000000000007</v>
      </c>
      <c r="G289">
        <v>116.9</v>
      </c>
      <c r="H289">
        <v>118.8</v>
      </c>
      <c r="I289">
        <v>121.9</v>
      </c>
      <c r="J289">
        <v>118</v>
      </c>
      <c r="K289">
        <v>119.2</v>
      </c>
      <c r="L289">
        <v>125</v>
      </c>
      <c r="M289">
        <v>124.1</v>
      </c>
      <c r="N289">
        <v>-114</v>
      </c>
      <c r="O289">
        <v>-110</v>
      </c>
      <c r="P289">
        <v>-114</v>
      </c>
      <c r="Q289" s="1">
        <f>MAX(_1076_2387[[#This Row],[Mes_TC1]:[Mes_TC14]])</f>
        <v>125</v>
      </c>
      <c r="R289" s="83">
        <f>MIN(_1076_2387[[#This Row],[Mes_TC1]:[Mes_TC14]])</f>
        <v>118</v>
      </c>
      <c r="S289">
        <f t="shared" si="4"/>
        <v>7</v>
      </c>
      <c r="T289">
        <f>COUNTIF(_1076_2387[[#This Row],[Mes_TC1]:[Mes_TC14]],"&gt;=385")</f>
        <v>0</v>
      </c>
      <c r="U289">
        <f>COUNTIF(_1076_2387[[#This Row],[Mes_TC1]:[Mes_TC14]],"&gt;=200")</f>
        <v>0</v>
      </c>
      <c r="V289">
        <f>COUNTIF(_1076_2387[[#This Row],[Mes_TC1]:[Mes_TC14]],"&gt;=99")</f>
        <v>6</v>
      </c>
      <c r="X289">
        <v>74</v>
      </c>
      <c r="AJ289">
        <v>270</v>
      </c>
    </row>
    <row r="290" spans="1:36" x14ac:dyDescent="0.25">
      <c r="A290" s="3">
        <v>0.59622685185185187</v>
      </c>
      <c r="B290">
        <v>110.4</v>
      </c>
      <c r="C290">
        <v>8.9</v>
      </c>
      <c r="D290">
        <v>116.7</v>
      </c>
      <c r="E290">
        <v>-115</v>
      </c>
      <c r="F290">
        <v>9.1</v>
      </c>
      <c r="G290">
        <v>114.4</v>
      </c>
      <c r="H290">
        <v>116.6</v>
      </c>
      <c r="I290">
        <v>119.4</v>
      </c>
      <c r="J290">
        <v>115.6</v>
      </c>
      <c r="K290">
        <v>116.8</v>
      </c>
      <c r="L290">
        <v>122.4</v>
      </c>
      <c r="M290">
        <v>121.6</v>
      </c>
      <c r="N290">
        <v>-115</v>
      </c>
      <c r="O290">
        <v>-108</v>
      </c>
      <c r="P290">
        <v>-116</v>
      </c>
      <c r="Q290" s="1">
        <f>MAX(_1076_2387[[#This Row],[Mes_TC1]:[Mes_TC14]])</f>
        <v>122.4</v>
      </c>
      <c r="R290" s="83">
        <f>MIN(_1076_2387[[#This Row],[Mes_TC1]:[Mes_TC14]])</f>
        <v>115.6</v>
      </c>
      <c r="S290">
        <f t="shared" si="4"/>
        <v>6.8000000000000114</v>
      </c>
      <c r="T290">
        <f>COUNTIF(_1076_2387[[#This Row],[Mes_TC1]:[Mes_TC14]],"&gt;=385")</f>
        <v>0</v>
      </c>
      <c r="U290">
        <f>COUNTIF(_1076_2387[[#This Row],[Mes_TC1]:[Mes_TC14]],"&gt;=200")</f>
        <v>0</v>
      </c>
      <c r="V290">
        <f>COUNTIF(_1076_2387[[#This Row],[Mes_TC1]:[Mes_TC14]],"&gt;=99")</f>
        <v>6</v>
      </c>
      <c r="X290">
        <v>75</v>
      </c>
      <c r="AJ290">
        <v>271</v>
      </c>
    </row>
    <row r="291" spans="1:36" x14ac:dyDescent="0.25">
      <c r="A291" s="3">
        <v>0.59657407407407403</v>
      </c>
      <c r="B291">
        <v>108.4</v>
      </c>
      <c r="C291">
        <v>8.6999999999999993</v>
      </c>
      <c r="D291">
        <v>114.1</v>
      </c>
      <c r="E291">
        <v>-115</v>
      </c>
      <c r="F291">
        <v>8.9</v>
      </c>
      <c r="G291">
        <v>111.2</v>
      </c>
      <c r="H291">
        <v>114.1</v>
      </c>
      <c r="I291">
        <v>116.8</v>
      </c>
      <c r="J291">
        <v>113.2</v>
      </c>
      <c r="K291">
        <v>114.4</v>
      </c>
      <c r="L291">
        <v>119.7</v>
      </c>
      <c r="M291">
        <v>118.8</v>
      </c>
      <c r="N291">
        <v>-113</v>
      </c>
      <c r="O291">
        <v>-108</v>
      </c>
      <c r="P291">
        <v>-114</v>
      </c>
      <c r="Q291" s="1">
        <f>MAX(_1076_2387[[#This Row],[Mes_TC1]:[Mes_TC14]])</f>
        <v>119.7</v>
      </c>
      <c r="R291" s="83">
        <f>MIN(_1076_2387[[#This Row],[Mes_TC1]:[Mes_TC14]])</f>
        <v>113.2</v>
      </c>
      <c r="S291">
        <f t="shared" si="4"/>
        <v>6.5</v>
      </c>
      <c r="T291">
        <f>COUNTIF(_1076_2387[[#This Row],[Mes_TC1]:[Mes_TC14]],"&gt;=385")</f>
        <v>0</v>
      </c>
      <c r="U291">
        <f>COUNTIF(_1076_2387[[#This Row],[Mes_TC1]:[Mes_TC14]],"&gt;=200")</f>
        <v>0</v>
      </c>
      <c r="V291">
        <f>COUNTIF(_1076_2387[[#This Row],[Mes_TC1]:[Mes_TC14]],"&gt;=99")</f>
        <v>6</v>
      </c>
      <c r="X291">
        <v>76</v>
      </c>
      <c r="AJ291">
        <v>272</v>
      </c>
    </row>
    <row r="292" spans="1:36" x14ac:dyDescent="0.25">
      <c r="A292" s="3">
        <v>0.59692129629629631</v>
      </c>
      <c r="B292">
        <v>105.9</v>
      </c>
      <c r="C292">
        <v>8.5</v>
      </c>
      <c r="D292">
        <v>111.7</v>
      </c>
      <c r="E292">
        <v>-115</v>
      </c>
      <c r="F292">
        <v>8.6999999999999993</v>
      </c>
      <c r="G292">
        <v>108.6</v>
      </c>
      <c r="H292">
        <v>111.6</v>
      </c>
      <c r="I292">
        <v>114.3</v>
      </c>
      <c r="J292">
        <v>110.8</v>
      </c>
      <c r="K292">
        <v>112</v>
      </c>
      <c r="L292">
        <v>117</v>
      </c>
      <c r="M292">
        <v>116.3</v>
      </c>
      <c r="N292">
        <v>-115</v>
      </c>
      <c r="O292">
        <v>-108</v>
      </c>
      <c r="P292">
        <v>-115</v>
      </c>
      <c r="Q292" s="1">
        <f>MAX(_1076_2387[[#This Row],[Mes_TC1]:[Mes_TC14]])</f>
        <v>117</v>
      </c>
      <c r="R292" s="83">
        <f>MIN(_1076_2387[[#This Row],[Mes_TC1]:[Mes_TC14]])</f>
        <v>110.8</v>
      </c>
      <c r="S292">
        <f t="shared" si="4"/>
        <v>6.2000000000000028</v>
      </c>
      <c r="T292">
        <f>COUNTIF(_1076_2387[[#This Row],[Mes_TC1]:[Mes_TC14]],"&gt;=385")</f>
        <v>0</v>
      </c>
      <c r="U292">
        <f>COUNTIF(_1076_2387[[#This Row],[Mes_TC1]:[Mes_TC14]],"&gt;=200")</f>
        <v>0</v>
      </c>
      <c r="V292">
        <f>COUNTIF(_1076_2387[[#This Row],[Mes_TC1]:[Mes_TC14]],"&gt;=99")</f>
        <v>6</v>
      </c>
      <c r="X292">
        <v>77</v>
      </c>
      <c r="AJ292">
        <v>273</v>
      </c>
    </row>
    <row r="293" spans="1:36" x14ac:dyDescent="0.25">
      <c r="A293" s="3">
        <v>0.59726851851851848</v>
      </c>
      <c r="B293">
        <v>103.2</v>
      </c>
      <c r="C293">
        <v>8.3000000000000007</v>
      </c>
      <c r="D293">
        <v>109.1</v>
      </c>
      <c r="E293">
        <v>-115</v>
      </c>
      <c r="F293">
        <v>8.5</v>
      </c>
      <c r="G293">
        <v>106.2</v>
      </c>
      <c r="H293">
        <v>109.2</v>
      </c>
      <c r="I293">
        <v>111.9</v>
      </c>
      <c r="J293">
        <v>108.5</v>
      </c>
      <c r="K293">
        <v>109.7</v>
      </c>
      <c r="L293">
        <v>114.6</v>
      </c>
      <c r="M293">
        <v>114.2</v>
      </c>
      <c r="N293">
        <v>-116</v>
      </c>
      <c r="O293">
        <v>-110</v>
      </c>
      <c r="P293">
        <v>-116</v>
      </c>
      <c r="Q293" s="1">
        <f>MAX(_1076_2387[[#This Row],[Mes_TC1]:[Mes_TC14]])</f>
        <v>114.6</v>
      </c>
      <c r="R293" s="83">
        <f>MIN(_1076_2387[[#This Row],[Mes_TC1]:[Mes_TC14]])</f>
        <v>108.5</v>
      </c>
      <c r="S293">
        <f t="shared" si="4"/>
        <v>6.0999999999999943</v>
      </c>
      <c r="T293">
        <f>COUNTIF(_1076_2387[[#This Row],[Mes_TC1]:[Mes_TC14]],"&gt;=385")</f>
        <v>0</v>
      </c>
      <c r="U293">
        <f>COUNTIF(_1076_2387[[#This Row],[Mes_TC1]:[Mes_TC14]],"&gt;=200")</f>
        <v>0</v>
      </c>
      <c r="V293">
        <f>COUNTIF(_1076_2387[[#This Row],[Mes_TC1]:[Mes_TC14]],"&gt;=99")</f>
        <v>6</v>
      </c>
      <c r="X293">
        <v>78</v>
      </c>
      <c r="AJ293">
        <v>274</v>
      </c>
    </row>
    <row r="294" spans="1:36" x14ac:dyDescent="0.25">
      <c r="A294" s="3">
        <v>0.59761574074074075</v>
      </c>
      <c r="B294">
        <v>100.4</v>
      </c>
      <c r="C294">
        <v>8.1</v>
      </c>
      <c r="D294">
        <v>106.7</v>
      </c>
      <c r="E294">
        <v>-115</v>
      </c>
      <c r="F294">
        <v>8.3000000000000007</v>
      </c>
      <c r="G294">
        <v>103.7</v>
      </c>
      <c r="H294">
        <v>106.9</v>
      </c>
      <c r="I294">
        <v>109.4</v>
      </c>
      <c r="J294">
        <v>106.2</v>
      </c>
      <c r="K294">
        <v>107.4</v>
      </c>
      <c r="L294">
        <v>112.4</v>
      </c>
      <c r="M294">
        <v>111.9</v>
      </c>
      <c r="N294">
        <v>-113</v>
      </c>
      <c r="O294">
        <v>-108</v>
      </c>
      <c r="P294">
        <v>-114</v>
      </c>
      <c r="Q294" s="1">
        <f>MAX(_1076_2387[[#This Row],[Mes_TC1]:[Mes_TC14]])</f>
        <v>112.4</v>
      </c>
      <c r="R294" s="83">
        <f>MIN(_1076_2387[[#This Row],[Mes_TC1]:[Mes_TC14]])</f>
        <v>106.2</v>
      </c>
      <c r="S294">
        <f t="shared" si="4"/>
        <v>6.2000000000000028</v>
      </c>
      <c r="T294">
        <f>COUNTIF(_1076_2387[[#This Row],[Mes_TC1]:[Mes_TC14]],"&gt;=385")</f>
        <v>0</v>
      </c>
      <c r="U294">
        <f>COUNTIF(_1076_2387[[#This Row],[Mes_TC1]:[Mes_TC14]],"&gt;=200")</f>
        <v>0</v>
      </c>
      <c r="V294">
        <f>COUNTIF(_1076_2387[[#This Row],[Mes_TC1]:[Mes_TC14]],"&gt;=99")</f>
        <v>6</v>
      </c>
      <c r="X294">
        <v>79</v>
      </c>
      <c r="AJ294">
        <v>275</v>
      </c>
    </row>
    <row r="295" spans="1:36" x14ac:dyDescent="0.25">
      <c r="A295" s="3">
        <v>0.59796296296296292</v>
      </c>
      <c r="B295">
        <v>97.6</v>
      </c>
      <c r="C295">
        <v>7.9</v>
      </c>
      <c r="D295">
        <v>104.1</v>
      </c>
      <c r="E295">
        <v>-115</v>
      </c>
      <c r="F295">
        <v>8</v>
      </c>
      <c r="G295">
        <v>101.3</v>
      </c>
      <c r="H295">
        <v>104.6</v>
      </c>
      <c r="I295">
        <v>107</v>
      </c>
      <c r="J295">
        <v>103.8</v>
      </c>
      <c r="K295">
        <v>105</v>
      </c>
      <c r="L295">
        <v>109.8</v>
      </c>
      <c r="M295">
        <v>109.4</v>
      </c>
      <c r="N295">
        <v>-115</v>
      </c>
      <c r="O295">
        <v>-107</v>
      </c>
      <c r="P295">
        <v>-116</v>
      </c>
      <c r="Q295" s="1">
        <f>MAX(_1076_2387[[#This Row],[Mes_TC1]:[Mes_TC14]])</f>
        <v>109.8</v>
      </c>
      <c r="R295" s="83">
        <f>MIN(_1076_2387[[#This Row],[Mes_TC1]:[Mes_TC14]])</f>
        <v>103.8</v>
      </c>
      <c r="S295">
        <f t="shared" si="4"/>
        <v>6</v>
      </c>
      <c r="T295">
        <f>COUNTIF(_1076_2387[[#This Row],[Mes_TC1]:[Mes_TC14]],"&gt;=385")</f>
        <v>0</v>
      </c>
      <c r="U295">
        <f>COUNTIF(_1076_2387[[#This Row],[Mes_TC1]:[Mes_TC14]],"&gt;=200")</f>
        <v>0</v>
      </c>
      <c r="V295">
        <f>COUNTIF(_1076_2387[[#This Row],[Mes_TC1]:[Mes_TC14]],"&gt;=99")</f>
        <v>6</v>
      </c>
      <c r="X295">
        <v>80</v>
      </c>
      <c r="AJ295">
        <v>276</v>
      </c>
    </row>
    <row r="296" spans="1:36" x14ac:dyDescent="0.25">
      <c r="A296" s="3">
        <v>0.59831018518518519</v>
      </c>
      <c r="B296">
        <v>94.8</v>
      </c>
      <c r="C296">
        <v>7.7</v>
      </c>
      <c r="D296">
        <v>101.7</v>
      </c>
      <c r="E296">
        <v>-115</v>
      </c>
      <c r="F296">
        <v>7.8</v>
      </c>
      <c r="G296">
        <v>98.8</v>
      </c>
      <c r="H296">
        <v>102.1</v>
      </c>
      <c r="I296">
        <v>104.6</v>
      </c>
      <c r="J296">
        <v>101.6</v>
      </c>
      <c r="K296">
        <v>102.7</v>
      </c>
      <c r="L296">
        <v>107.7</v>
      </c>
      <c r="M296">
        <v>107.1</v>
      </c>
      <c r="N296">
        <v>-113</v>
      </c>
      <c r="O296">
        <v>-108</v>
      </c>
      <c r="P296">
        <v>-114</v>
      </c>
      <c r="Q296" s="1">
        <f>MAX(_1076_2387[[#This Row],[Mes_TC1]:[Mes_TC14]])</f>
        <v>107.7</v>
      </c>
      <c r="R296" s="83">
        <f>MIN(_1076_2387[[#This Row],[Mes_TC1]:[Mes_TC14]])</f>
        <v>101.6</v>
      </c>
      <c r="S296">
        <f t="shared" si="4"/>
        <v>6.1000000000000085</v>
      </c>
      <c r="T296">
        <f>COUNTIF(_1076_2387[[#This Row],[Mes_TC1]:[Mes_TC14]],"&gt;=385")</f>
        <v>0</v>
      </c>
      <c r="U296">
        <f>COUNTIF(_1076_2387[[#This Row],[Mes_TC1]:[Mes_TC14]],"&gt;=200")</f>
        <v>0</v>
      </c>
      <c r="V296">
        <f>COUNTIF(_1076_2387[[#This Row],[Mes_TC1]:[Mes_TC14]],"&gt;=99")</f>
        <v>6</v>
      </c>
      <c r="X296">
        <v>81</v>
      </c>
      <c r="AJ296">
        <v>277</v>
      </c>
    </row>
    <row r="297" spans="1:36" x14ac:dyDescent="0.25">
      <c r="A297" s="3">
        <v>0.59865740740740736</v>
      </c>
      <c r="B297">
        <v>92</v>
      </c>
      <c r="C297">
        <v>7.5</v>
      </c>
      <c r="D297">
        <v>99.1</v>
      </c>
      <c r="E297">
        <v>-115</v>
      </c>
      <c r="F297">
        <v>7.6</v>
      </c>
      <c r="G297">
        <v>96.5</v>
      </c>
      <c r="H297">
        <v>99.8</v>
      </c>
      <c r="I297">
        <v>102.3</v>
      </c>
      <c r="J297">
        <v>99.4</v>
      </c>
      <c r="K297">
        <v>100.5</v>
      </c>
      <c r="L297">
        <v>105.4</v>
      </c>
      <c r="M297">
        <v>104.9</v>
      </c>
      <c r="N297">
        <v>-113</v>
      </c>
      <c r="O297">
        <v>-107</v>
      </c>
      <c r="P297">
        <v>-114</v>
      </c>
      <c r="Q297" s="1">
        <f>MAX(_1076_2387[[#This Row],[Mes_TC1]:[Mes_TC14]])</f>
        <v>105.4</v>
      </c>
      <c r="R297" s="83">
        <f>MIN(_1076_2387[[#This Row],[Mes_TC1]:[Mes_TC14]])</f>
        <v>99.4</v>
      </c>
      <c r="S297">
        <f t="shared" si="4"/>
        <v>6</v>
      </c>
      <c r="T297">
        <f>COUNTIF(_1076_2387[[#This Row],[Mes_TC1]:[Mes_TC14]],"&gt;=385")</f>
        <v>0</v>
      </c>
      <c r="U297">
        <f>COUNTIF(_1076_2387[[#This Row],[Mes_TC1]:[Mes_TC14]],"&gt;=200")</f>
        <v>0</v>
      </c>
      <c r="V297">
        <f>COUNTIF(_1076_2387[[#This Row],[Mes_TC1]:[Mes_TC14]],"&gt;=99")</f>
        <v>6</v>
      </c>
      <c r="X297">
        <v>82</v>
      </c>
      <c r="AJ297">
        <v>278</v>
      </c>
    </row>
    <row r="298" spans="1:36" x14ac:dyDescent="0.25">
      <c r="A298" s="3">
        <v>0.59900462962962964</v>
      </c>
      <c r="B298">
        <v>88.7</v>
      </c>
      <c r="C298">
        <v>7.3</v>
      </c>
      <c r="D298">
        <v>96.7</v>
      </c>
      <c r="E298">
        <v>-115</v>
      </c>
      <c r="F298">
        <v>7.4</v>
      </c>
      <c r="G298">
        <v>94.4</v>
      </c>
      <c r="H298">
        <v>97.5</v>
      </c>
      <c r="I298">
        <v>100</v>
      </c>
      <c r="J298">
        <v>97.3</v>
      </c>
      <c r="K298">
        <v>98.3</v>
      </c>
      <c r="L298">
        <v>103.2</v>
      </c>
      <c r="M298">
        <v>102.6</v>
      </c>
      <c r="N298">
        <v>-114</v>
      </c>
      <c r="O298">
        <v>-107</v>
      </c>
      <c r="P298">
        <v>-115</v>
      </c>
      <c r="Q298" s="1">
        <f>MAX(_1076_2387[[#This Row],[Mes_TC1]:[Mes_TC14]])</f>
        <v>103.2</v>
      </c>
      <c r="R298" s="83">
        <f>MIN(_1076_2387[[#This Row],[Mes_TC1]:[Mes_TC14]])</f>
        <v>97.3</v>
      </c>
      <c r="S298">
        <f t="shared" si="4"/>
        <v>5.9000000000000057</v>
      </c>
      <c r="T298">
        <f>COUNTIF(_1076_2387[[#This Row],[Mes_TC1]:[Mes_TC14]],"&gt;=385")</f>
        <v>0</v>
      </c>
      <c r="U298">
        <f>COUNTIF(_1076_2387[[#This Row],[Mes_TC1]:[Mes_TC14]],"&gt;=200")</f>
        <v>0</v>
      </c>
      <c r="V298">
        <f>COUNTIF(_1076_2387[[#This Row],[Mes_TC1]:[Mes_TC14]],"&gt;=99")</f>
        <v>3</v>
      </c>
      <c r="X298">
        <v>83</v>
      </c>
      <c r="AJ298">
        <v>279</v>
      </c>
    </row>
    <row r="299" spans="1:36" x14ac:dyDescent="0.25">
      <c r="A299" s="3">
        <v>0.5993518518518518</v>
      </c>
      <c r="B299">
        <v>85.3</v>
      </c>
      <c r="C299">
        <v>7.1</v>
      </c>
      <c r="D299">
        <v>94.1</v>
      </c>
      <c r="E299">
        <v>-115</v>
      </c>
      <c r="F299">
        <v>7.2</v>
      </c>
      <c r="G299">
        <v>92.4</v>
      </c>
      <c r="H299">
        <v>95.4</v>
      </c>
      <c r="I299">
        <v>97.8</v>
      </c>
      <c r="J299">
        <v>95.2</v>
      </c>
      <c r="K299">
        <v>96.2</v>
      </c>
      <c r="L299">
        <v>101</v>
      </c>
      <c r="M299">
        <v>100.4</v>
      </c>
      <c r="N299">
        <v>-113</v>
      </c>
      <c r="O299">
        <v>-107</v>
      </c>
      <c r="P299">
        <v>-115</v>
      </c>
      <c r="Q299" s="1">
        <f>MAX(_1076_2387[[#This Row],[Mes_TC1]:[Mes_TC14]])</f>
        <v>101</v>
      </c>
      <c r="R299" s="83">
        <f>MIN(_1076_2387[[#This Row],[Mes_TC1]:[Mes_TC14]])</f>
        <v>95.2</v>
      </c>
      <c r="S299">
        <f t="shared" si="4"/>
        <v>5.7999999999999972</v>
      </c>
      <c r="T299">
        <f>COUNTIF(_1076_2387[[#This Row],[Mes_TC1]:[Mes_TC14]],"&gt;=385")</f>
        <v>0</v>
      </c>
      <c r="U299">
        <f>COUNTIF(_1076_2387[[#This Row],[Mes_TC1]:[Mes_TC14]],"&gt;=200")</f>
        <v>0</v>
      </c>
      <c r="V299">
        <f>COUNTIF(_1076_2387[[#This Row],[Mes_TC1]:[Mes_TC14]],"&gt;=99")</f>
        <v>2</v>
      </c>
      <c r="X299">
        <v>84</v>
      </c>
      <c r="AJ299">
        <v>280</v>
      </c>
    </row>
    <row r="300" spans="1:36" x14ac:dyDescent="0.25">
      <c r="A300" s="4">
        <v>0.59969907407407408</v>
      </c>
      <c r="B300">
        <v>82</v>
      </c>
      <c r="C300">
        <v>6.9</v>
      </c>
      <c r="D300">
        <v>91.7</v>
      </c>
      <c r="E300">
        <v>-115</v>
      </c>
      <c r="F300">
        <v>7</v>
      </c>
      <c r="G300">
        <v>90.5</v>
      </c>
      <c r="H300">
        <v>93.3</v>
      </c>
      <c r="I300">
        <v>95.7</v>
      </c>
      <c r="J300">
        <v>93.3</v>
      </c>
      <c r="K300">
        <v>94.2</v>
      </c>
      <c r="L300">
        <v>98.9</v>
      </c>
      <c r="M300">
        <v>98.4</v>
      </c>
      <c r="N300">
        <v>-114</v>
      </c>
      <c r="O300">
        <v>-107</v>
      </c>
      <c r="P300">
        <v>-115</v>
      </c>
      <c r="Q300" s="2">
        <f>MAX(_1076_2387[[#This Row],[Mes_TC1]:[Mes_TC14]])</f>
        <v>98.9</v>
      </c>
      <c r="R300" s="83">
        <f>MIN(_1076_2387[[#This Row],[Mes_TC1]:[Mes_TC14]])</f>
        <v>93.3</v>
      </c>
      <c r="S300">
        <f t="shared" si="4"/>
        <v>5.6000000000000085</v>
      </c>
      <c r="T300">
        <f>COUNTIF(_1076_2387[[#This Row],[Mes_TC1]:[Mes_TC14]],"&gt;=385")</f>
        <v>0</v>
      </c>
      <c r="U300">
        <f>COUNTIF(_1076_2387[[#This Row],[Mes_TC1]:[Mes_TC14]],"&gt;=200")</f>
        <v>0</v>
      </c>
      <c r="V300">
        <f>COUNTIF(_1076_2387[[#This Row],[Mes_TC1]:[Mes_TC14]],"&gt;=99")</f>
        <v>0</v>
      </c>
      <c r="X300">
        <v>85</v>
      </c>
      <c r="Y300" cm="1">
        <f t="array" ref="Y300">MAX(ROW(_1076_2387[Date/Heure])*(_1076_2387[99]&gt;0))</f>
        <v>299</v>
      </c>
      <c r="AJ300">
        <v>281</v>
      </c>
    </row>
    <row r="301" spans="1:36" x14ac:dyDescent="0.25">
      <c r="A301" s="3">
        <v>0.60004629629629624</v>
      </c>
      <c r="B301">
        <v>77.900000000000006</v>
      </c>
      <c r="C301">
        <v>6.7</v>
      </c>
      <c r="D301">
        <v>89.2</v>
      </c>
      <c r="E301">
        <v>-115</v>
      </c>
      <c r="F301">
        <v>6.8</v>
      </c>
      <c r="G301">
        <v>88.7</v>
      </c>
      <c r="H301">
        <v>91.3</v>
      </c>
      <c r="I301">
        <v>93.5</v>
      </c>
      <c r="J301">
        <v>91.4</v>
      </c>
      <c r="K301">
        <v>92.3</v>
      </c>
      <c r="L301">
        <v>96.9</v>
      </c>
      <c r="M301">
        <v>96.2</v>
      </c>
      <c r="N301">
        <v>-113</v>
      </c>
      <c r="O301">
        <v>-107</v>
      </c>
      <c r="P301">
        <v>-115</v>
      </c>
      <c r="Q301" s="1">
        <f>MAX(_1076_2387[[#This Row],[Mes_TC1]:[Mes_TC14]])</f>
        <v>96.9</v>
      </c>
      <c r="R301" s="83">
        <f>MIN(_1076_2387[[#This Row],[Mes_TC1]:[Mes_TC14]])</f>
        <v>91.3</v>
      </c>
      <c r="S301">
        <f t="shared" si="4"/>
        <v>5.6000000000000085</v>
      </c>
      <c r="T301">
        <f>COUNTIF(_1076_2387[[#This Row],[Mes_TC1]:[Mes_TC14]],"&gt;=385")</f>
        <v>0</v>
      </c>
      <c r="U301">
        <f>COUNTIF(_1076_2387[[#This Row],[Mes_TC1]:[Mes_TC14]],"&gt;=200")</f>
        <v>0</v>
      </c>
      <c r="V301">
        <f>COUNTIF(_1076_2387[[#This Row],[Mes_TC1]:[Mes_TC14]],"&gt;=99")</f>
        <v>0</v>
      </c>
      <c r="X301">
        <v>86</v>
      </c>
      <c r="AJ301">
        <v>282</v>
      </c>
    </row>
    <row r="302" spans="1:36" x14ac:dyDescent="0.25">
      <c r="A302" s="3">
        <v>0.60039351851851852</v>
      </c>
      <c r="B302">
        <v>73.599999999999994</v>
      </c>
      <c r="C302">
        <v>6.5</v>
      </c>
      <c r="D302">
        <v>86.6</v>
      </c>
      <c r="E302">
        <v>-115</v>
      </c>
      <c r="F302">
        <v>6.6</v>
      </c>
      <c r="G302">
        <v>87</v>
      </c>
      <c r="H302">
        <v>89.4</v>
      </c>
      <c r="I302">
        <v>91.5</v>
      </c>
      <c r="J302">
        <v>89.7</v>
      </c>
      <c r="K302">
        <v>90.6</v>
      </c>
      <c r="L302">
        <v>94.8</v>
      </c>
      <c r="M302">
        <v>94.3</v>
      </c>
      <c r="N302">
        <v>-114</v>
      </c>
      <c r="O302">
        <v>-107</v>
      </c>
      <c r="P302">
        <v>-116</v>
      </c>
      <c r="Q302" s="1">
        <f>MAX(_1076_2387[[#This Row],[Mes_TC1]:[Mes_TC14]])</f>
        <v>94.8</v>
      </c>
      <c r="R302" s="83">
        <f>MIN(_1076_2387[[#This Row],[Mes_TC1]:[Mes_TC14]])</f>
        <v>89.4</v>
      </c>
      <c r="S302">
        <f t="shared" si="4"/>
        <v>5.3999999999999915</v>
      </c>
      <c r="T302">
        <f>COUNTIF(_1076_2387[[#This Row],[Mes_TC1]:[Mes_TC14]],"&gt;=385")</f>
        <v>0</v>
      </c>
      <c r="U302">
        <f>COUNTIF(_1076_2387[[#This Row],[Mes_TC1]:[Mes_TC14]],"&gt;=200")</f>
        <v>0</v>
      </c>
      <c r="V302">
        <f>COUNTIF(_1076_2387[[#This Row],[Mes_TC1]:[Mes_TC14]],"&gt;=99")</f>
        <v>0</v>
      </c>
      <c r="X302">
        <v>87</v>
      </c>
      <c r="AJ302">
        <v>283</v>
      </c>
    </row>
    <row r="303" spans="1:36" x14ac:dyDescent="0.25">
      <c r="A303" s="3">
        <v>0.60074074074074069</v>
      </c>
      <c r="B303">
        <v>68.8</v>
      </c>
      <c r="C303">
        <v>6.3</v>
      </c>
      <c r="D303">
        <v>84.2</v>
      </c>
      <c r="E303">
        <v>-115</v>
      </c>
      <c r="F303">
        <v>6.4</v>
      </c>
      <c r="G303">
        <v>85.3</v>
      </c>
      <c r="H303">
        <v>87.6</v>
      </c>
      <c r="I303">
        <v>89.6</v>
      </c>
      <c r="J303">
        <v>88</v>
      </c>
      <c r="K303">
        <v>88.8</v>
      </c>
      <c r="L303">
        <v>93.2</v>
      </c>
      <c r="M303">
        <v>92.3</v>
      </c>
      <c r="N303">
        <v>-114</v>
      </c>
      <c r="O303">
        <v>-109</v>
      </c>
      <c r="P303">
        <v>-115</v>
      </c>
      <c r="Q303" s="1">
        <f>MAX(_1076_2387[[#This Row],[Mes_TC1]:[Mes_TC14]])</f>
        <v>93.2</v>
      </c>
      <c r="R303" s="83">
        <f>MIN(_1076_2387[[#This Row],[Mes_TC1]:[Mes_TC14]])</f>
        <v>87.6</v>
      </c>
      <c r="S303">
        <f t="shared" si="4"/>
        <v>5.6000000000000085</v>
      </c>
      <c r="T303">
        <f>COUNTIF(_1076_2387[[#This Row],[Mes_TC1]:[Mes_TC14]],"&gt;=385")</f>
        <v>0</v>
      </c>
      <c r="U303">
        <f>COUNTIF(_1076_2387[[#This Row],[Mes_TC1]:[Mes_TC14]],"&gt;=200")</f>
        <v>0</v>
      </c>
      <c r="V303">
        <f>COUNTIF(_1076_2387[[#This Row],[Mes_TC1]:[Mes_TC14]],"&gt;=99")</f>
        <v>0</v>
      </c>
      <c r="X303">
        <v>88</v>
      </c>
      <c r="AJ303">
        <v>284</v>
      </c>
    </row>
    <row r="304" spans="1:36" x14ac:dyDescent="0.25">
      <c r="A304" s="3">
        <v>0.60108796296296296</v>
      </c>
      <c r="B304">
        <v>63.7</v>
      </c>
      <c r="C304">
        <v>6.1</v>
      </c>
      <c r="D304">
        <v>81.599999999999994</v>
      </c>
      <c r="E304">
        <v>-115</v>
      </c>
      <c r="F304">
        <v>6.2</v>
      </c>
      <c r="G304">
        <v>83.8</v>
      </c>
      <c r="H304">
        <v>85.8</v>
      </c>
      <c r="I304">
        <v>87.8</v>
      </c>
      <c r="J304">
        <v>86.3</v>
      </c>
      <c r="K304">
        <v>87.1</v>
      </c>
      <c r="L304">
        <v>91.1</v>
      </c>
      <c r="M304">
        <v>90.5</v>
      </c>
      <c r="N304">
        <v>-114</v>
      </c>
      <c r="O304">
        <v>-111</v>
      </c>
      <c r="P304">
        <v>-115</v>
      </c>
      <c r="Q304" s="1">
        <f>MAX(_1076_2387[[#This Row],[Mes_TC1]:[Mes_TC14]])</f>
        <v>91.1</v>
      </c>
      <c r="R304" s="83">
        <f>MIN(_1076_2387[[#This Row],[Mes_TC1]:[Mes_TC14]])</f>
        <v>85.8</v>
      </c>
      <c r="S304">
        <f t="shared" si="4"/>
        <v>5.2999999999999972</v>
      </c>
      <c r="T304">
        <f>COUNTIF(_1076_2387[[#This Row],[Mes_TC1]:[Mes_TC14]],"&gt;=385")</f>
        <v>0</v>
      </c>
      <c r="U304">
        <f>COUNTIF(_1076_2387[[#This Row],[Mes_TC1]:[Mes_TC14]],"&gt;=200")</f>
        <v>0</v>
      </c>
      <c r="V304">
        <f>COUNTIF(_1076_2387[[#This Row],[Mes_TC1]:[Mes_TC14]],"&gt;=99")</f>
        <v>0</v>
      </c>
      <c r="X304">
        <v>89</v>
      </c>
      <c r="AJ304">
        <v>285</v>
      </c>
    </row>
    <row r="305" spans="1:36" x14ac:dyDescent="0.25">
      <c r="A305" s="3">
        <v>0.60143518518518524</v>
      </c>
      <c r="B305">
        <v>58.3</v>
      </c>
      <c r="C305">
        <v>5.9</v>
      </c>
      <c r="D305">
        <v>79.2</v>
      </c>
      <c r="E305">
        <v>-115</v>
      </c>
      <c r="F305">
        <v>6</v>
      </c>
      <c r="G305">
        <v>82.3</v>
      </c>
      <c r="H305">
        <v>84.2</v>
      </c>
      <c r="I305">
        <v>86.1</v>
      </c>
      <c r="J305">
        <v>84.8</v>
      </c>
      <c r="K305">
        <v>85.6</v>
      </c>
      <c r="L305">
        <v>89.7</v>
      </c>
      <c r="M305">
        <v>88.8</v>
      </c>
      <c r="N305">
        <v>-115</v>
      </c>
      <c r="O305">
        <v>-111</v>
      </c>
      <c r="P305">
        <v>-116</v>
      </c>
      <c r="Q305" s="1">
        <f>MAX(_1076_2387[[#This Row],[Mes_TC1]:[Mes_TC14]])</f>
        <v>89.7</v>
      </c>
      <c r="R305" s="83">
        <f>MIN(_1076_2387[[#This Row],[Mes_TC1]:[Mes_TC14]])</f>
        <v>84.2</v>
      </c>
      <c r="S305">
        <f t="shared" si="4"/>
        <v>5.5</v>
      </c>
      <c r="T305">
        <f>COUNTIF(_1076_2387[[#This Row],[Mes_TC1]:[Mes_TC14]],"&gt;=385")</f>
        <v>0</v>
      </c>
      <c r="U305">
        <f>COUNTIF(_1076_2387[[#This Row],[Mes_TC1]:[Mes_TC14]],"&gt;=200")</f>
        <v>0</v>
      </c>
      <c r="V305">
        <f>COUNTIF(_1076_2387[[#This Row],[Mes_TC1]:[Mes_TC14]],"&gt;=99")</f>
        <v>0</v>
      </c>
      <c r="X305">
        <v>90</v>
      </c>
      <c r="AJ305">
        <v>286</v>
      </c>
    </row>
    <row r="306" spans="1:36" x14ac:dyDescent="0.25">
      <c r="A306" s="3">
        <v>0.6017824074074074</v>
      </c>
      <c r="B306">
        <v>51.8</v>
      </c>
      <c r="C306">
        <v>5.7</v>
      </c>
      <c r="D306">
        <v>76.7</v>
      </c>
      <c r="E306">
        <v>-115</v>
      </c>
      <c r="F306">
        <v>5.8</v>
      </c>
      <c r="G306">
        <v>81</v>
      </c>
      <c r="H306">
        <v>82.6</v>
      </c>
      <c r="I306">
        <v>84.5</v>
      </c>
      <c r="J306">
        <v>83.4</v>
      </c>
      <c r="K306">
        <v>84.1</v>
      </c>
      <c r="L306">
        <v>87.8</v>
      </c>
      <c r="M306">
        <v>87.2</v>
      </c>
      <c r="N306">
        <v>-114</v>
      </c>
      <c r="O306">
        <v>-110</v>
      </c>
      <c r="P306">
        <v>-114</v>
      </c>
      <c r="Q306" s="1">
        <f>MAX(_1076_2387[[#This Row],[Mes_TC1]:[Mes_TC14]])</f>
        <v>87.8</v>
      </c>
      <c r="R306" s="83">
        <f>MIN(_1076_2387[[#This Row],[Mes_TC1]:[Mes_TC14]])</f>
        <v>82.6</v>
      </c>
      <c r="S306">
        <f t="shared" si="4"/>
        <v>5.2000000000000028</v>
      </c>
      <c r="T306">
        <f>COUNTIF(_1076_2387[[#This Row],[Mes_TC1]:[Mes_TC14]],"&gt;=385")</f>
        <v>0</v>
      </c>
      <c r="U306">
        <f>COUNTIF(_1076_2387[[#This Row],[Mes_TC1]:[Mes_TC14]],"&gt;=200")</f>
        <v>0</v>
      </c>
      <c r="V306">
        <f>COUNTIF(_1076_2387[[#This Row],[Mes_TC1]:[Mes_TC14]],"&gt;=99")</f>
        <v>0</v>
      </c>
      <c r="X306">
        <v>91</v>
      </c>
      <c r="AJ306">
        <v>287</v>
      </c>
    </row>
    <row r="307" spans="1:36" x14ac:dyDescent="0.25">
      <c r="A307" s="3">
        <v>0.60212962962962968</v>
      </c>
      <c r="B307">
        <v>44.9</v>
      </c>
      <c r="C307">
        <v>5.5</v>
      </c>
      <c r="D307">
        <v>74.099999999999994</v>
      </c>
      <c r="E307">
        <v>-115</v>
      </c>
      <c r="F307">
        <v>5.6</v>
      </c>
      <c r="G307">
        <v>79.599999999999994</v>
      </c>
      <c r="H307">
        <v>81</v>
      </c>
      <c r="I307">
        <v>82.9</v>
      </c>
      <c r="J307">
        <v>82.1</v>
      </c>
      <c r="K307">
        <v>82.7</v>
      </c>
      <c r="L307">
        <v>86.3</v>
      </c>
      <c r="M307">
        <v>85.5</v>
      </c>
      <c r="N307">
        <v>-114</v>
      </c>
      <c r="O307">
        <v>-111</v>
      </c>
      <c r="P307">
        <v>-114</v>
      </c>
      <c r="Q307" s="1">
        <f>MAX(_1076_2387[[#This Row],[Mes_TC1]:[Mes_TC14]])</f>
        <v>86.3</v>
      </c>
      <c r="R307" s="83">
        <f>MIN(_1076_2387[[#This Row],[Mes_TC1]:[Mes_TC14]])</f>
        <v>81</v>
      </c>
      <c r="S307">
        <f t="shared" si="4"/>
        <v>5.2999999999999972</v>
      </c>
      <c r="T307">
        <f>COUNTIF(_1076_2387[[#This Row],[Mes_TC1]:[Mes_TC14]],"&gt;=385")</f>
        <v>0</v>
      </c>
      <c r="U307">
        <f>COUNTIF(_1076_2387[[#This Row],[Mes_TC1]:[Mes_TC14]],"&gt;=200")</f>
        <v>0</v>
      </c>
      <c r="V307">
        <f>COUNTIF(_1076_2387[[#This Row],[Mes_TC1]:[Mes_TC14]],"&gt;=99")</f>
        <v>0</v>
      </c>
      <c r="X307">
        <v>92</v>
      </c>
      <c r="AJ307">
        <v>288</v>
      </c>
    </row>
    <row r="308" spans="1:36" x14ac:dyDescent="0.25">
      <c r="A308" s="3">
        <v>0.60247685185185185</v>
      </c>
      <c r="B308">
        <v>41.8</v>
      </c>
      <c r="C308">
        <v>5.5</v>
      </c>
      <c r="D308">
        <v>71.7</v>
      </c>
      <c r="E308">
        <v>-115</v>
      </c>
      <c r="F308">
        <v>5.5</v>
      </c>
      <c r="G308">
        <v>78.400000000000006</v>
      </c>
      <c r="H308">
        <v>79.8</v>
      </c>
      <c r="I308">
        <v>81.599999999999994</v>
      </c>
      <c r="J308">
        <v>80.8</v>
      </c>
      <c r="K308">
        <v>81.400000000000006</v>
      </c>
      <c r="L308">
        <v>84.8</v>
      </c>
      <c r="M308">
        <v>84.1</v>
      </c>
      <c r="N308">
        <v>-113</v>
      </c>
      <c r="O308">
        <v>-111</v>
      </c>
      <c r="P308">
        <v>-114</v>
      </c>
      <c r="Q308" s="1">
        <f>MAX(_1076_2387[[#This Row],[Mes_TC1]:[Mes_TC14]])</f>
        <v>84.8</v>
      </c>
      <c r="R308" s="83">
        <f>MIN(_1076_2387[[#This Row],[Mes_TC1]:[Mes_TC14]])</f>
        <v>79.8</v>
      </c>
      <c r="S308">
        <f t="shared" si="4"/>
        <v>5</v>
      </c>
      <c r="T308">
        <f>COUNTIF(_1076_2387[[#This Row],[Mes_TC1]:[Mes_TC14]],"&gt;=385")</f>
        <v>0</v>
      </c>
      <c r="U308">
        <f>COUNTIF(_1076_2387[[#This Row],[Mes_TC1]:[Mes_TC14]],"&gt;=200")</f>
        <v>0</v>
      </c>
      <c r="V308">
        <f>COUNTIF(_1076_2387[[#This Row],[Mes_TC1]:[Mes_TC14]],"&gt;=99")</f>
        <v>0</v>
      </c>
      <c r="X308">
        <v>93</v>
      </c>
      <c r="AJ308">
        <v>289</v>
      </c>
    </row>
    <row r="309" spans="1:36" x14ac:dyDescent="0.25">
      <c r="A309" s="3">
        <v>0.60282407407407412</v>
      </c>
      <c r="B309">
        <v>39.299999999999997</v>
      </c>
      <c r="C309">
        <v>5.5</v>
      </c>
      <c r="D309">
        <v>69.2</v>
      </c>
      <c r="E309">
        <v>-115</v>
      </c>
      <c r="F309">
        <v>5.4</v>
      </c>
      <c r="G309">
        <v>77.5</v>
      </c>
      <c r="H309">
        <v>78.5</v>
      </c>
      <c r="I309">
        <v>80.2</v>
      </c>
      <c r="J309">
        <v>79.599999999999994</v>
      </c>
      <c r="K309">
        <v>80.2</v>
      </c>
      <c r="L309">
        <v>83.5</v>
      </c>
      <c r="M309">
        <v>82.8</v>
      </c>
      <c r="N309">
        <v>-114</v>
      </c>
      <c r="O309">
        <v>-111</v>
      </c>
      <c r="P309">
        <v>-115</v>
      </c>
      <c r="Q309" s="1">
        <f>MAX(_1076_2387[[#This Row],[Mes_TC1]:[Mes_TC14]])</f>
        <v>83.5</v>
      </c>
      <c r="R309" s="83">
        <f>MIN(_1076_2387[[#This Row],[Mes_TC1]:[Mes_TC14]])</f>
        <v>78.5</v>
      </c>
      <c r="S309">
        <f t="shared" si="4"/>
        <v>5</v>
      </c>
      <c r="T309">
        <f>COUNTIF(_1076_2387[[#This Row],[Mes_TC1]:[Mes_TC14]],"&gt;=385")</f>
        <v>0</v>
      </c>
      <c r="U309">
        <f>COUNTIF(_1076_2387[[#This Row],[Mes_TC1]:[Mes_TC14]],"&gt;=200")</f>
        <v>0</v>
      </c>
      <c r="V309">
        <f>COUNTIF(_1076_2387[[#This Row],[Mes_TC1]:[Mes_TC14]],"&gt;=99")</f>
        <v>0</v>
      </c>
      <c r="X309">
        <v>94</v>
      </c>
      <c r="AJ309">
        <v>290</v>
      </c>
    </row>
    <row r="310" spans="1:36" x14ac:dyDescent="0.25">
      <c r="A310" s="3">
        <v>0.60317129629629629</v>
      </c>
      <c r="B310">
        <v>36.799999999999997</v>
      </c>
      <c r="C310">
        <v>5.5</v>
      </c>
      <c r="D310">
        <v>66.599999999999994</v>
      </c>
      <c r="E310">
        <v>-115</v>
      </c>
      <c r="F310">
        <v>5.4</v>
      </c>
      <c r="G310">
        <v>76.7</v>
      </c>
      <c r="H310">
        <v>77.400000000000006</v>
      </c>
      <c r="I310">
        <v>78.900000000000006</v>
      </c>
      <c r="J310">
        <v>78.599999999999994</v>
      </c>
      <c r="K310">
        <v>79.099999999999994</v>
      </c>
      <c r="L310">
        <v>82.4</v>
      </c>
      <c r="M310">
        <v>81.599999999999994</v>
      </c>
      <c r="N310">
        <v>-114</v>
      </c>
      <c r="O310">
        <v>-109</v>
      </c>
      <c r="P310">
        <v>-114</v>
      </c>
      <c r="Q310" s="1">
        <f>MAX(_1076_2387[[#This Row],[Mes_TC1]:[Mes_TC14]])</f>
        <v>82.4</v>
      </c>
      <c r="R310" s="83">
        <f>MIN(_1076_2387[[#This Row],[Mes_TC1]:[Mes_TC14]])</f>
        <v>77.400000000000006</v>
      </c>
      <c r="S310">
        <f t="shared" si="4"/>
        <v>5</v>
      </c>
      <c r="T310">
        <f>COUNTIF(_1076_2387[[#This Row],[Mes_TC1]:[Mes_TC14]],"&gt;=385")</f>
        <v>0</v>
      </c>
      <c r="U310">
        <f>COUNTIF(_1076_2387[[#This Row],[Mes_TC1]:[Mes_TC14]],"&gt;=200")</f>
        <v>0</v>
      </c>
      <c r="V310">
        <f>COUNTIF(_1076_2387[[#This Row],[Mes_TC1]:[Mes_TC14]],"&gt;=99")</f>
        <v>0</v>
      </c>
      <c r="X310">
        <v>95</v>
      </c>
      <c r="AJ310">
        <v>291</v>
      </c>
    </row>
    <row r="311" spans="1:36" x14ac:dyDescent="0.25">
      <c r="A311" s="3">
        <v>0.60351851851851857</v>
      </c>
      <c r="B311">
        <v>34.299999999999997</v>
      </c>
      <c r="C311">
        <v>5.5</v>
      </c>
      <c r="D311">
        <v>64.099999999999994</v>
      </c>
      <c r="E311">
        <v>-115</v>
      </c>
      <c r="F311">
        <v>5.4</v>
      </c>
      <c r="G311">
        <v>75.900000000000006</v>
      </c>
      <c r="H311">
        <v>76.2</v>
      </c>
      <c r="I311">
        <v>77.8</v>
      </c>
      <c r="J311">
        <v>77.5</v>
      </c>
      <c r="K311">
        <v>78.099999999999994</v>
      </c>
      <c r="L311">
        <v>81.099999999999994</v>
      </c>
      <c r="M311">
        <v>80.400000000000006</v>
      </c>
      <c r="N311">
        <v>-113</v>
      </c>
      <c r="O311">
        <v>-112</v>
      </c>
      <c r="P311">
        <v>-114</v>
      </c>
      <c r="Q311" s="1">
        <f>MAX(_1076_2387[[#This Row],[Mes_TC1]:[Mes_TC14]])</f>
        <v>81.099999999999994</v>
      </c>
      <c r="R311" s="83">
        <f>MIN(_1076_2387[[#This Row],[Mes_TC1]:[Mes_TC14]])</f>
        <v>76.2</v>
      </c>
      <c r="S311">
        <f t="shared" si="4"/>
        <v>4.8999999999999915</v>
      </c>
      <c r="T311">
        <f>COUNTIF(_1076_2387[[#This Row],[Mes_TC1]:[Mes_TC14]],"&gt;=385")</f>
        <v>0</v>
      </c>
      <c r="U311">
        <f>COUNTIF(_1076_2387[[#This Row],[Mes_TC1]:[Mes_TC14]],"&gt;=200")</f>
        <v>0</v>
      </c>
      <c r="V311">
        <f>COUNTIF(_1076_2387[[#This Row],[Mes_TC1]:[Mes_TC14]],"&gt;=99")</f>
        <v>0</v>
      </c>
      <c r="X311">
        <v>96</v>
      </c>
      <c r="AJ311">
        <v>292</v>
      </c>
    </row>
    <row r="312" spans="1:36" x14ac:dyDescent="0.25">
      <c r="A312" s="3">
        <v>0.60386574074074073</v>
      </c>
      <c r="B312">
        <v>31.8</v>
      </c>
      <c r="C312">
        <v>5.5</v>
      </c>
      <c r="D312">
        <v>61.7</v>
      </c>
      <c r="E312">
        <v>-115</v>
      </c>
      <c r="F312">
        <v>5.4</v>
      </c>
      <c r="G312">
        <v>75</v>
      </c>
      <c r="H312">
        <v>75.2</v>
      </c>
      <c r="I312">
        <v>76.7</v>
      </c>
      <c r="J312">
        <v>76.5</v>
      </c>
      <c r="K312">
        <v>77</v>
      </c>
      <c r="L312">
        <v>80.2</v>
      </c>
      <c r="M312">
        <v>79.3</v>
      </c>
      <c r="N312">
        <v>-114</v>
      </c>
      <c r="O312">
        <v>-112</v>
      </c>
      <c r="P312">
        <v>-114</v>
      </c>
      <c r="Q312" s="1">
        <f>MAX(_1076_2387[[#This Row],[Mes_TC1]:[Mes_TC14]])</f>
        <v>80.2</v>
      </c>
      <c r="R312" s="83">
        <f>MIN(_1076_2387[[#This Row],[Mes_TC1]:[Mes_TC14]])</f>
        <v>75.2</v>
      </c>
      <c r="S312">
        <f t="shared" si="4"/>
        <v>5</v>
      </c>
      <c r="T312">
        <f>COUNTIF(_1076_2387[[#This Row],[Mes_TC1]:[Mes_TC14]],"&gt;=385")</f>
        <v>0</v>
      </c>
      <c r="U312">
        <f>COUNTIF(_1076_2387[[#This Row],[Mes_TC1]:[Mes_TC14]],"&gt;=200")</f>
        <v>0</v>
      </c>
      <c r="V312">
        <f>COUNTIF(_1076_2387[[#This Row],[Mes_TC1]:[Mes_TC14]],"&gt;=99")</f>
        <v>0</v>
      </c>
      <c r="X312">
        <v>97</v>
      </c>
      <c r="AJ312">
        <v>293</v>
      </c>
    </row>
    <row r="313" spans="1:36" x14ac:dyDescent="0.25">
      <c r="A313" s="3">
        <v>0.60421296296296301</v>
      </c>
      <c r="B313">
        <v>29.6</v>
      </c>
      <c r="C313">
        <v>5.4</v>
      </c>
      <c r="D313">
        <v>59.6</v>
      </c>
      <c r="E313">
        <v>-115</v>
      </c>
      <c r="F313">
        <v>5.4</v>
      </c>
      <c r="G313">
        <v>74.2</v>
      </c>
      <c r="H313">
        <v>74.2</v>
      </c>
      <c r="I313">
        <v>75.599999999999994</v>
      </c>
      <c r="J313">
        <v>75.5</v>
      </c>
      <c r="K313">
        <v>76</v>
      </c>
      <c r="L313">
        <v>78.900000000000006</v>
      </c>
      <c r="M313">
        <v>78.2</v>
      </c>
      <c r="N313">
        <v>-114</v>
      </c>
      <c r="O313">
        <v>-110</v>
      </c>
      <c r="P313">
        <v>-115</v>
      </c>
      <c r="Q313" s="1">
        <f>MAX(_1076_2387[[#This Row],[Mes_TC1]:[Mes_TC14]])</f>
        <v>78.900000000000006</v>
      </c>
      <c r="R313" s="83">
        <f>MIN(_1076_2387[[#This Row],[Mes_TC1]:[Mes_TC14]])</f>
        <v>74.2</v>
      </c>
      <c r="S313">
        <f t="shared" si="4"/>
        <v>4.7000000000000028</v>
      </c>
      <c r="T313">
        <f>COUNTIF(_1076_2387[[#This Row],[Mes_TC1]:[Mes_TC14]],"&gt;=385")</f>
        <v>0</v>
      </c>
      <c r="U313">
        <f>COUNTIF(_1076_2387[[#This Row],[Mes_TC1]:[Mes_TC14]],"&gt;=200")</f>
        <v>0</v>
      </c>
      <c r="V313">
        <f>COUNTIF(_1076_2387[[#This Row],[Mes_TC1]:[Mes_TC14]],"&gt;=99")</f>
        <v>0</v>
      </c>
      <c r="X313">
        <v>98</v>
      </c>
      <c r="AJ313">
        <v>294</v>
      </c>
    </row>
    <row r="314" spans="1:36" x14ac:dyDescent="0.25">
      <c r="A314" s="3">
        <v>0.60456018518518517</v>
      </c>
      <c r="B314">
        <v>28.4</v>
      </c>
      <c r="C314">
        <v>4.9000000000000004</v>
      </c>
      <c r="D314">
        <v>58.3</v>
      </c>
      <c r="E314">
        <v>-115</v>
      </c>
      <c r="F314">
        <v>5</v>
      </c>
      <c r="G314">
        <v>73.2</v>
      </c>
      <c r="H314">
        <v>73.5</v>
      </c>
      <c r="I314">
        <v>74.8</v>
      </c>
      <c r="J314">
        <v>74.900000000000006</v>
      </c>
      <c r="K314">
        <v>75.400000000000006</v>
      </c>
      <c r="L314">
        <v>78.3</v>
      </c>
      <c r="M314">
        <v>77.599999999999994</v>
      </c>
      <c r="N314">
        <v>-114</v>
      </c>
      <c r="O314">
        <v>-111</v>
      </c>
      <c r="P314">
        <v>-116</v>
      </c>
      <c r="Q314" s="1">
        <f>MAX(_1076_2387[[#This Row],[Mes_TC1]:[Mes_TC14]])</f>
        <v>78.3</v>
      </c>
      <c r="R314" s="83">
        <f>MIN(_1076_2387[[#This Row],[Mes_TC1]:[Mes_TC14]])</f>
        <v>73.5</v>
      </c>
      <c r="S314">
        <f t="shared" si="4"/>
        <v>4.7999999999999972</v>
      </c>
      <c r="T314">
        <f>COUNTIF(_1076_2387[[#This Row],[Mes_TC1]:[Mes_TC14]],"&gt;=385")</f>
        <v>0</v>
      </c>
      <c r="U314">
        <f>COUNTIF(_1076_2387[[#This Row],[Mes_TC1]:[Mes_TC14]],"&gt;=200")</f>
        <v>0</v>
      </c>
      <c r="V314">
        <f>COUNTIF(_1076_2387[[#This Row],[Mes_TC1]:[Mes_TC14]],"&gt;=99")</f>
        <v>0</v>
      </c>
      <c r="X314">
        <v>99</v>
      </c>
      <c r="AJ314">
        <v>295</v>
      </c>
    </row>
    <row r="315" spans="1:36" x14ac:dyDescent="0.25">
      <c r="A315" s="3">
        <v>0.60490740740740745</v>
      </c>
      <c r="B315">
        <v>27.1</v>
      </c>
      <c r="C315">
        <v>4.5</v>
      </c>
      <c r="D315">
        <v>57.1</v>
      </c>
      <c r="E315">
        <v>-115</v>
      </c>
      <c r="F315">
        <v>4.5999999999999996</v>
      </c>
      <c r="G315">
        <v>71.7</v>
      </c>
      <c r="H315">
        <v>72.900000000000006</v>
      </c>
      <c r="I315">
        <v>74.2</v>
      </c>
      <c r="J315">
        <v>74.599999999999994</v>
      </c>
      <c r="K315">
        <v>75</v>
      </c>
      <c r="L315">
        <v>77.900000000000006</v>
      </c>
      <c r="M315">
        <v>77</v>
      </c>
      <c r="N315">
        <v>-113</v>
      </c>
      <c r="O315">
        <v>-110</v>
      </c>
      <c r="P315">
        <v>-115</v>
      </c>
      <c r="Q315" s="1">
        <f>MAX(_1076_2387[[#This Row],[Mes_TC1]:[Mes_TC14]])</f>
        <v>77.900000000000006</v>
      </c>
      <c r="R315" s="83">
        <f>MIN(_1076_2387[[#This Row],[Mes_TC1]:[Mes_TC14]])</f>
        <v>72.900000000000006</v>
      </c>
      <c r="S315">
        <f t="shared" si="4"/>
        <v>5</v>
      </c>
      <c r="T315">
        <f>COUNTIF(_1076_2387[[#This Row],[Mes_TC1]:[Mes_TC14]],"&gt;=385")</f>
        <v>0</v>
      </c>
      <c r="U315">
        <f>COUNTIF(_1076_2387[[#This Row],[Mes_TC1]:[Mes_TC14]],"&gt;=200")</f>
        <v>0</v>
      </c>
      <c r="V315">
        <f>COUNTIF(_1076_2387[[#This Row],[Mes_TC1]:[Mes_TC14]],"&gt;=99")</f>
        <v>0</v>
      </c>
      <c r="X315">
        <v>100</v>
      </c>
      <c r="AJ315">
        <v>296</v>
      </c>
    </row>
    <row r="316" spans="1:36" x14ac:dyDescent="0.25">
      <c r="A316" s="3">
        <v>0.60525462962962961</v>
      </c>
      <c r="B316">
        <v>25.9</v>
      </c>
      <c r="C316">
        <v>4</v>
      </c>
      <c r="D316">
        <v>55.8</v>
      </c>
      <c r="E316">
        <v>-115</v>
      </c>
      <c r="F316">
        <v>4.0999999999999996</v>
      </c>
      <c r="G316">
        <v>70</v>
      </c>
      <c r="H316">
        <v>72.400000000000006</v>
      </c>
      <c r="I316">
        <v>73.7</v>
      </c>
      <c r="J316">
        <v>74.099999999999994</v>
      </c>
      <c r="K316">
        <v>74.5</v>
      </c>
      <c r="L316">
        <v>77.2</v>
      </c>
      <c r="M316">
        <v>76.400000000000006</v>
      </c>
      <c r="N316">
        <v>-113</v>
      </c>
      <c r="O316">
        <v>-112</v>
      </c>
      <c r="P316">
        <v>-115</v>
      </c>
      <c r="Q316" s="1">
        <f>MAX(_1076_2387[[#This Row],[Mes_TC1]:[Mes_TC14]])</f>
        <v>77.2</v>
      </c>
      <c r="R316" s="83">
        <f>MIN(_1076_2387[[#This Row],[Mes_TC1]:[Mes_TC14]])</f>
        <v>72.400000000000006</v>
      </c>
      <c r="S316">
        <f t="shared" si="4"/>
        <v>4.7999999999999972</v>
      </c>
      <c r="T316">
        <f>COUNTIF(_1076_2387[[#This Row],[Mes_TC1]:[Mes_TC14]],"&gt;=385")</f>
        <v>0</v>
      </c>
      <c r="U316">
        <f>COUNTIF(_1076_2387[[#This Row],[Mes_TC1]:[Mes_TC14]],"&gt;=200")</f>
        <v>0</v>
      </c>
      <c r="V316">
        <f>COUNTIF(_1076_2387[[#This Row],[Mes_TC1]:[Mes_TC14]],"&gt;=99")</f>
        <v>0</v>
      </c>
      <c r="X316">
        <v>101</v>
      </c>
      <c r="AJ316">
        <v>297</v>
      </c>
    </row>
    <row r="317" spans="1:36" x14ac:dyDescent="0.25">
      <c r="A317" s="3">
        <v>0.60560185185185189</v>
      </c>
      <c r="B317">
        <v>24.6</v>
      </c>
      <c r="C317">
        <v>3.6</v>
      </c>
      <c r="D317">
        <v>54.6</v>
      </c>
      <c r="E317">
        <v>-115</v>
      </c>
      <c r="F317">
        <v>3.7</v>
      </c>
      <c r="G317">
        <v>68.599999999999994</v>
      </c>
      <c r="H317">
        <v>71.900000000000006</v>
      </c>
      <c r="I317">
        <v>73.099999999999994</v>
      </c>
      <c r="J317">
        <v>73.599999999999994</v>
      </c>
      <c r="K317">
        <v>74</v>
      </c>
      <c r="L317">
        <v>76.400000000000006</v>
      </c>
      <c r="M317">
        <v>75.8</v>
      </c>
      <c r="N317">
        <v>-114</v>
      </c>
      <c r="O317">
        <v>-112</v>
      </c>
      <c r="P317">
        <v>-115</v>
      </c>
      <c r="Q317" s="1">
        <f>MAX(_1076_2387[[#This Row],[Mes_TC1]:[Mes_TC14]])</f>
        <v>76.400000000000006</v>
      </c>
      <c r="R317" s="83">
        <f>MIN(_1076_2387[[#This Row],[Mes_TC1]:[Mes_TC14]])</f>
        <v>71.900000000000006</v>
      </c>
      <c r="S317">
        <f t="shared" si="4"/>
        <v>4.5</v>
      </c>
      <c r="T317">
        <f>COUNTIF(_1076_2387[[#This Row],[Mes_TC1]:[Mes_TC14]],"&gt;=385")</f>
        <v>0</v>
      </c>
      <c r="U317">
        <f>COUNTIF(_1076_2387[[#This Row],[Mes_TC1]:[Mes_TC14]],"&gt;=200")</f>
        <v>0</v>
      </c>
      <c r="V317">
        <f>COUNTIF(_1076_2387[[#This Row],[Mes_TC1]:[Mes_TC14]],"&gt;=99")</f>
        <v>0</v>
      </c>
      <c r="X317">
        <v>102</v>
      </c>
      <c r="AJ317">
        <v>298</v>
      </c>
    </row>
    <row r="318" spans="1:36" x14ac:dyDescent="0.25">
      <c r="A318" s="3">
        <v>0.60594907407407406</v>
      </c>
      <c r="B318">
        <v>23.4</v>
      </c>
      <c r="C318">
        <v>3.1</v>
      </c>
      <c r="D318">
        <v>53.3</v>
      </c>
      <c r="E318">
        <v>-115</v>
      </c>
      <c r="F318">
        <v>3.2</v>
      </c>
      <c r="G318">
        <v>67.599999999999994</v>
      </c>
      <c r="H318">
        <v>71.3</v>
      </c>
      <c r="I318">
        <v>72.5</v>
      </c>
      <c r="J318">
        <v>73.099999999999994</v>
      </c>
      <c r="K318">
        <v>73.5</v>
      </c>
      <c r="L318">
        <v>75.900000000000006</v>
      </c>
      <c r="M318">
        <v>75.2</v>
      </c>
      <c r="N318">
        <v>-114</v>
      </c>
      <c r="O318">
        <v>-112</v>
      </c>
      <c r="P318">
        <v>-115</v>
      </c>
      <c r="Q318" s="1">
        <f>MAX(_1076_2387[[#This Row],[Mes_TC1]:[Mes_TC14]])</f>
        <v>75.900000000000006</v>
      </c>
      <c r="R318" s="83">
        <f>MIN(_1076_2387[[#This Row],[Mes_TC1]:[Mes_TC14]])</f>
        <v>71.3</v>
      </c>
      <c r="S318">
        <f t="shared" si="4"/>
        <v>4.6000000000000085</v>
      </c>
      <c r="T318">
        <f>COUNTIF(_1076_2387[[#This Row],[Mes_TC1]:[Mes_TC14]],"&gt;=385")</f>
        <v>0</v>
      </c>
      <c r="U318">
        <f>COUNTIF(_1076_2387[[#This Row],[Mes_TC1]:[Mes_TC14]],"&gt;=200")</f>
        <v>0</v>
      </c>
      <c r="V318">
        <f>COUNTIF(_1076_2387[[#This Row],[Mes_TC1]:[Mes_TC14]],"&gt;=99")</f>
        <v>0</v>
      </c>
      <c r="X318">
        <v>103</v>
      </c>
      <c r="AJ318">
        <v>299</v>
      </c>
    </row>
    <row r="319" spans="1:36" x14ac:dyDescent="0.25">
      <c r="A319" s="3">
        <v>0.60629629629629633</v>
      </c>
      <c r="B319">
        <v>22.2</v>
      </c>
      <c r="C319">
        <v>2.7</v>
      </c>
      <c r="D319">
        <v>52.1</v>
      </c>
      <c r="E319">
        <v>-115</v>
      </c>
      <c r="F319">
        <v>2.8</v>
      </c>
      <c r="G319">
        <v>66.900000000000006</v>
      </c>
      <c r="H319">
        <v>70.599999999999994</v>
      </c>
      <c r="I319">
        <v>71.900000000000006</v>
      </c>
      <c r="J319">
        <v>72.5</v>
      </c>
      <c r="K319">
        <v>72.8</v>
      </c>
      <c r="L319">
        <v>75</v>
      </c>
      <c r="M319">
        <v>74.599999999999994</v>
      </c>
      <c r="N319">
        <v>-114</v>
      </c>
      <c r="O319">
        <v>-113</v>
      </c>
      <c r="P319">
        <v>-115</v>
      </c>
      <c r="Q319" s="1">
        <f>MAX(_1076_2387[[#This Row],[Mes_TC1]:[Mes_TC14]])</f>
        <v>75</v>
      </c>
      <c r="R319" s="83">
        <f>MIN(_1076_2387[[#This Row],[Mes_TC1]:[Mes_TC14]])</f>
        <v>70.599999999999994</v>
      </c>
      <c r="S319">
        <f t="shared" si="4"/>
        <v>4.4000000000000057</v>
      </c>
      <c r="T319">
        <f>COUNTIF(_1076_2387[[#This Row],[Mes_TC1]:[Mes_TC14]],"&gt;=385")</f>
        <v>0</v>
      </c>
      <c r="U319">
        <f>COUNTIF(_1076_2387[[#This Row],[Mes_TC1]:[Mes_TC14]],"&gt;=200")</f>
        <v>0</v>
      </c>
      <c r="V319">
        <f>COUNTIF(_1076_2387[[#This Row],[Mes_TC1]:[Mes_TC14]],"&gt;=99")</f>
        <v>0</v>
      </c>
      <c r="X319">
        <v>104</v>
      </c>
      <c r="AJ319">
        <v>300</v>
      </c>
    </row>
    <row r="320" spans="1:36" x14ac:dyDescent="0.25">
      <c r="A320" s="3">
        <v>0.6066435185185185</v>
      </c>
      <c r="B320">
        <v>20.9</v>
      </c>
      <c r="C320">
        <v>2.2000000000000002</v>
      </c>
      <c r="D320">
        <v>50.8</v>
      </c>
      <c r="E320">
        <v>-115</v>
      </c>
      <c r="F320">
        <v>2.2999999999999998</v>
      </c>
      <c r="G320">
        <v>66.099999999999994</v>
      </c>
      <c r="H320">
        <v>70</v>
      </c>
      <c r="I320">
        <v>71.3</v>
      </c>
      <c r="J320">
        <v>71.900000000000006</v>
      </c>
      <c r="K320">
        <v>72.3</v>
      </c>
      <c r="L320">
        <v>74.3</v>
      </c>
      <c r="M320">
        <v>73.900000000000006</v>
      </c>
      <c r="N320">
        <v>-114</v>
      </c>
      <c r="O320">
        <v>-113</v>
      </c>
      <c r="P320">
        <v>-116</v>
      </c>
      <c r="Q320" s="1">
        <f>MAX(_1076_2387[[#This Row],[Mes_TC1]:[Mes_TC14]])</f>
        <v>74.3</v>
      </c>
      <c r="R320" s="83">
        <f>MIN(_1076_2387[[#This Row],[Mes_TC1]:[Mes_TC14]])</f>
        <v>70</v>
      </c>
      <c r="S320">
        <f t="shared" si="4"/>
        <v>4.2999999999999972</v>
      </c>
      <c r="T320">
        <f>COUNTIF(_1076_2387[[#This Row],[Mes_TC1]:[Mes_TC14]],"&gt;=385")</f>
        <v>0</v>
      </c>
      <c r="U320">
        <f>COUNTIF(_1076_2387[[#This Row],[Mes_TC1]:[Mes_TC14]],"&gt;=200")</f>
        <v>0</v>
      </c>
      <c r="V320">
        <f>COUNTIF(_1076_2387[[#This Row],[Mes_TC1]:[Mes_TC14]],"&gt;=99")</f>
        <v>0</v>
      </c>
      <c r="X320">
        <v>105</v>
      </c>
      <c r="AJ320">
        <v>301</v>
      </c>
    </row>
    <row r="321" spans="1:36" x14ac:dyDescent="0.25">
      <c r="A321" s="3">
        <v>0.60699074074074078</v>
      </c>
      <c r="B321">
        <v>19.600000000000001</v>
      </c>
      <c r="C321">
        <v>1.8</v>
      </c>
      <c r="D321">
        <v>49.6</v>
      </c>
      <c r="E321">
        <v>-115</v>
      </c>
      <c r="F321">
        <v>1.9</v>
      </c>
      <c r="G321">
        <v>65.400000000000006</v>
      </c>
      <c r="H321">
        <v>69.599999999999994</v>
      </c>
      <c r="I321">
        <v>70.7</v>
      </c>
      <c r="J321">
        <v>71.2</v>
      </c>
      <c r="K321">
        <v>71.599999999999994</v>
      </c>
      <c r="L321">
        <v>73.900000000000006</v>
      </c>
      <c r="M321">
        <v>73.3</v>
      </c>
      <c r="N321">
        <v>-114</v>
      </c>
      <c r="O321">
        <v>-112</v>
      </c>
      <c r="P321">
        <v>-116</v>
      </c>
      <c r="Q321" s="1">
        <f>MAX(_1076_2387[[#This Row],[Mes_TC1]:[Mes_TC14]])</f>
        <v>73.900000000000006</v>
      </c>
      <c r="R321" s="83">
        <f>MIN(_1076_2387[[#This Row],[Mes_TC1]:[Mes_TC14]])</f>
        <v>69.599999999999994</v>
      </c>
      <c r="S321">
        <f t="shared" si="4"/>
        <v>4.3000000000000114</v>
      </c>
      <c r="T321">
        <f>COUNTIF(_1076_2387[[#This Row],[Mes_TC1]:[Mes_TC14]],"&gt;=385")</f>
        <v>0</v>
      </c>
      <c r="U321">
        <f>COUNTIF(_1076_2387[[#This Row],[Mes_TC1]:[Mes_TC14]],"&gt;=200")</f>
        <v>0</v>
      </c>
      <c r="V321">
        <f>COUNTIF(_1076_2387[[#This Row],[Mes_TC1]:[Mes_TC14]],"&gt;=99")</f>
        <v>0</v>
      </c>
      <c r="X321">
        <v>106</v>
      </c>
      <c r="AJ321">
        <v>302</v>
      </c>
    </row>
    <row r="322" spans="1:36" x14ac:dyDescent="0.25">
      <c r="A322" s="3">
        <v>0.60733796296296294</v>
      </c>
      <c r="B322">
        <v>18.399999999999999</v>
      </c>
      <c r="C322">
        <v>1.3</v>
      </c>
      <c r="D322">
        <v>48.3</v>
      </c>
      <c r="E322">
        <v>-115</v>
      </c>
      <c r="F322">
        <v>1.4</v>
      </c>
      <c r="G322">
        <v>64.7</v>
      </c>
      <c r="H322">
        <v>68.8</v>
      </c>
      <c r="I322">
        <v>70.099999999999994</v>
      </c>
      <c r="J322">
        <v>70.599999999999994</v>
      </c>
      <c r="K322">
        <v>71</v>
      </c>
      <c r="L322">
        <v>73.2</v>
      </c>
      <c r="M322">
        <v>72.599999999999994</v>
      </c>
      <c r="N322">
        <v>-114</v>
      </c>
      <c r="O322">
        <v>-114</v>
      </c>
      <c r="P322">
        <v>-116</v>
      </c>
      <c r="Q322" s="1">
        <f>MAX(_1076_2387[[#This Row],[Mes_TC1]:[Mes_TC14]])</f>
        <v>73.2</v>
      </c>
      <c r="R322" s="83">
        <f>MIN(_1076_2387[[#This Row],[Mes_TC1]:[Mes_TC14]])</f>
        <v>68.8</v>
      </c>
      <c r="S322">
        <f t="shared" ref="S322:S333" si="5">Q322-R322</f>
        <v>4.4000000000000057</v>
      </c>
      <c r="T322">
        <f>COUNTIF(_1076_2387[[#This Row],[Mes_TC1]:[Mes_TC14]],"&gt;=385")</f>
        <v>0</v>
      </c>
      <c r="U322">
        <f>COUNTIF(_1076_2387[[#This Row],[Mes_TC1]:[Mes_TC14]],"&gt;=200")</f>
        <v>0</v>
      </c>
      <c r="V322">
        <f>COUNTIF(_1076_2387[[#This Row],[Mes_TC1]:[Mes_TC14]],"&gt;=99")</f>
        <v>0</v>
      </c>
      <c r="X322">
        <v>107</v>
      </c>
      <c r="AJ322">
        <v>303</v>
      </c>
    </row>
    <row r="323" spans="1:36" x14ac:dyDescent="0.25">
      <c r="A323" s="3">
        <v>0.60768518518518522</v>
      </c>
      <c r="B323">
        <v>17.2</v>
      </c>
      <c r="C323">
        <v>0.9</v>
      </c>
      <c r="D323">
        <v>47.1</v>
      </c>
      <c r="E323">
        <v>-115</v>
      </c>
      <c r="F323">
        <v>1</v>
      </c>
      <c r="G323">
        <v>64</v>
      </c>
      <c r="H323">
        <v>68.3</v>
      </c>
      <c r="I323">
        <v>69.3</v>
      </c>
      <c r="J323">
        <v>70</v>
      </c>
      <c r="K323">
        <v>70.400000000000006</v>
      </c>
      <c r="L323">
        <v>72.5</v>
      </c>
      <c r="M323">
        <v>72</v>
      </c>
      <c r="N323">
        <v>-115</v>
      </c>
      <c r="O323">
        <v>-113</v>
      </c>
      <c r="P323">
        <v>-116</v>
      </c>
      <c r="Q323" s="1">
        <f>MAX(_1076_2387[[#This Row],[Mes_TC1]:[Mes_TC14]])</f>
        <v>72.5</v>
      </c>
      <c r="R323" s="83">
        <f>MIN(_1076_2387[[#This Row],[Mes_TC1]:[Mes_TC14]])</f>
        <v>68.3</v>
      </c>
      <c r="S323">
        <f t="shared" si="5"/>
        <v>4.2000000000000028</v>
      </c>
      <c r="T323">
        <f>COUNTIF(_1076_2387[[#This Row],[Mes_TC1]:[Mes_TC14]],"&gt;=385")</f>
        <v>0</v>
      </c>
      <c r="U323">
        <f>COUNTIF(_1076_2387[[#This Row],[Mes_TC1]:[Mes_TC14]],"&gt;=200")</f>
        <v>0</v>
      </c>
      <c r="V323">
        <f>COUNTIF(_1076_2387[[#This Row],[Mes_TC1]:[Mes_TC14]],"&gt;=99")</f>
        <v>0</v>
      </c>
      <c r="X323">
        <v>108</v>
      </c>
      <c r="AJ323">
        <v>304</v>
      </c>
    </row>
    <row r="324" spans="1:36" x14ac:dyDescent="0.25">
      <c r="A324" s="3">
        <v>0.60803240740740738</v>
      </c>
      <c r="B324">
        <v>15.9</v>
      </c>
      <c r="C324">
        <v>0.4</v>
      </c>
      <c r="D324">
        <v>45.8</v>
      </c>
      <c r="E324">
        <v>-115</v>
      </c>
      <c r="F324">
        <v>0.6</v>
      </c>
      <c r="G324">
        <v>63.2</v>
      </c>
      <c r="H324">
        <v>67.900000000000006</v>
      </c>
      <c r="I324">
        <v>68.7</v>
      </c>
      <c r="J324">
        <v>69.400000000000006</v>
      </c>
      <c r="K324">
        <v>69.7</v>
      </c>
      <c r="L324">
        <v>71.5</v>
      </c>
      <c r="M324">
        <v>71.3</v>
      </c>
      <c r="N324">
        <v>-115</v>
      </c>
      <c r="O324">
        <v>-115</v>
      </c>
      <c r="P324">
        <v>-116</v>
      </c>
      <c r="Q324" s="1">
        <f>MAX(_1076_2387[[#This Row],[Mes_TC1]:[Mes_TC14]])</f>
        <v>71.5</v>
      </c>
      <c r="R324" s="83">
        <f>MIN(_1076_2387[[#This Row],[Mes_TC1]:[Mes_TC14]])</f>
        <v>67.900000000000006</v>
      </c>
      <c r="S324">
        <f t="shared" si="5"/>
        <v>3.5999999999999943</v>
      </c>
      <c r="T324">
        <f>COUNTIF(_1076_2387[[#This Row],[Mes_TC1]:[Mes_TC14]],"&gt;=385")</f>
        <v>0</v>
      </c>
      <c r="U324">
        <f>COUNTIF(_1076_2387[[#This Row],[Mes_TC1]:[Mes_TC14]],"&gt;=200")</f>
        <v>0</v>
      </c>
      <c r="V324">
        <f>COUNTIF(_1076_2387[[#This Row],[Mes_TC1]:[Mes_TC14]],"&gt;=99")</f>
        <v>0</v>
      </c>
      <c r="X324">
        <v>109</v>
      </c>
      <c r="AJ324">
        <v>305</v>
      </c>
    </row>
    <row r="325" spans="1:36" x14ac:dyDescent="0.25">
      <c r="A325" s="3">
        <v>0.60837962962962966</v>
      </c>
      <c r="B325">
        <v>14.6</v>
      </c>
      <c r="C325">
        <v>0</v>
      </c>
      <c r="D325">
        <v>44.6</v>
      </c>
      <c r="E325">
        <v>-115</v>
      </c>
      <c r="F325">
        <v>0.3</v>
      </c>
      <c r="G325">
        <v>62.4</v>
      </c>
      <c r="H325">
        <v>67.400000000000006</v>
      </c>
      <c r="I325">
        <v>68.2</v>
      </c>
      <c r="J325">
        <v>68.8</v>
      </c>
      <c r="K325">
        <v>69</v>
      </c>
      <c r="L325">
        <v>70.8</v>
      </c>
      <c r="M325">
        <v>70.599999999999994</v>
      </c>
      <c r="N325">
        <v>-115</v>
      </c>
      <c r="O325">
        <v>-116</v>
      </c>
      <c r="P325">
        <v>-116</v>
      </c>
      <c r="Q325" s="1">
        <f>MAX(_1076_2387[[#This Row],[Mes_TC1]:[Mes_TC14]])</f>
        <v>70.8</v>
      </c>
      <c r="R325" s="83">
        <f>MIN(_1076_2387[[#This Row],[Mes_TC1]:[Mes_TC14]])</f>
        <v>67.400000000000006</v>
      </c>
      <c r="S325">
        <f t="shared" si="5"/>
        <v>3.3999999999999915</v>
      </c>
      <c r="T325">
        <f>COUNTIF(_1076_2387[[#This Row],[Mes_TC1]:[Mes_TC14]],"&gt;=385")</f>
        <v>0</v>
      </c>
      <c r="U325">
        <f>COUNTIF(_1076_2387[[#This Row],[Mes_TC1]:[Mes_TC14]],"&gt;=200")</f>
        <v>0</v>
      </c>
      <c r="V325">
        <f>COUNTIF(_1076_2387[[#This Row],[Mes_TC1]:[Mes_TC14]],"&gt;=99")</f>
        <v>0</v>
      </c>
      <c r="X325">
        <v>110</v>
      </c>
      <c r="AJ325">
        <v>306</v>
      </c>
    </row>
    <row r="326" spans="1:36" x14ac:dyDescent="0.25">
      <c r="A326" s="3">
        <v>0.60872685185185182</v>
      </c>
      <c r="B326">
        <v>13.4</v>
      </c>
      <c r="C326">
        <v>0</v>
      </c>
      <c r="D326">
        <v>43.3</v>
      </c>
      <c r="E326">
        <v>-115</v>
      </c>
      <c r="F326">
        <v>0.1</v>
      </c>
      <c r="G326">
        <v>61.8</v>
      </c>
      <c r="H326">
        <v>66.900000000000006</v>
      </c>
      <c r="I326">
        <v>67.8</v>
      </c>
      <c r="J326">
        <v>68.2</v>
      </c>
      <c r="K326">
        <v>68.400000000000006</v>
      </c>
      <c r="L326">
        <v>70.599999999999994</v>
      </c>
      <c r="M326">
        <v>70.2</v>
      </c>
      <c r="N326">
        <v>-115</v>
      </c>
      <c r="O326">
        <v>-115</v>
      </c>
      <c r="P326">
        <v>-116</v>
      </c>
      <c r="Q326" s="1">
        <f>MAX(_1076_2387[[#This Row],[Mes_TC1]:[Mes_TC14]])</f>
        <v>70.599999999999994</v>
      </c>
      <c r="R326" s="83">
        <f>MIN(_1076_2387[[#This Row],[Mes_TC1]:[Mes_TC14]])</f>
        <v>66.900000000000006</v>
      </c>
      <c r="S326">
        <f t="shared" si="5"/>
        <v>3.6999999999999886</v>
      </c>
      <c r="T326">
        <f>COUNTIF(_1076_2387[[#This Row],[Mes_TC1]:[Mes_TC14]],"&gt;=385")</f>
        <v>0</v>
      </c>
      <c r="U326">
        <f>COUNTIF(_1076_2387[[#This Row],[Mes_TC1]:[Mes_TC14]],"&gt;=200")</f>
        <v>0</v>
      </c>
      <c r="V326">
        <f>COUNTIF(_1076_2387[[#This Row],[Mes_TC1]:[Mes_TC14]],"&gt;=99")</f>
        <v>0</v>
      </c>
      <c r="X326">
        <v>111</v>
      </c>
      <c r="AJ326">
        <v>307</v>
      </c>
    </row>
    <row r="327" spans="1:36" x14ac:dyDescent="0.25">
      <c r="A327" s="3">
        <v>0.6090740740740741</v>
      </c>
      <c r="B327">
        <v>12.1</v>
      </c>
      <c r="C327">
        <v>0</v>
      </c>
      <c r="D327">
        <v>42.1</v>
      </c>
      <c r="E327">
        <v>-115</v>
      </c>
      <c r="F327">
        <v>0.1</v>
      </c>
      <c r="G327">
        <v>61.9</v>
      </c>
      <c r="H327">
        <v>67</v>
      </c>
      <c r="I327">
        <v>67.599999999999994</v>
      </c>
      <c r="J327">
        <v>68.099999999999994</v>
      </c>
      <c r="K327">
        <v>68.2</v>
      </c>
      <c r="L327">
        <v>70</v>
      </c>
      <c r="M327">
        <v>70.2</v>
      </c>
      <c r="N327">
        <v>-115</v>
      </c>
      <c r="O327">
        <v>-117</v>
      </c>
      <c r="P327">
        <v>-116</v>
      </c>
      <c r="Q327" s="1">
        <f>MAX(_1076_2387[[#This Row],[Mes_TC1]:[Mes_TC14]])</f>
        <v>70.2</v>
      </c>
      <c r="R327" s="83">
        <f>MIN(_1076_2387[[#This Row],[Mes_TC1]:[Mes_TC14]])</f>
        <v>67</v>
      </c>
      <c r="S327">
        <f t="shared" si="5"/>
        <v>3.2000000000000028</v>
      </c>
      <c r="T327">
        <f>COUNTIF(_1076_2387[[#This Row],[Mes_TC1]:[Mes_TC14]],"&gt;=385")</f>
        <v>0</v>
      </c>
      <c r="U327">
        <f>COUNTIF(_1076_2387[[#This Row],[Mes_TC1]:[Mes_TC14]],"&gt;=200")</f>
        <v>0</v>
      </c>
      <c r="V327">
        <f>COUNTIF(_1076_2387[[#This Row],[Mes_TC1]:[Mes_TC14]],"&gt;=99")</f>
        <v>0</v>
      </c>
      <c r="X327">
        <v>112</v>
      </c>
      <c r="AJ327">
        <v>308</v>
      </c>
    </row>
    <row r="328" spans="1:36" x14ac:dyDescent="0.25">
      <c r="A328" s="3">
        <v>0.60942129629629627</v>
      </c>
      <c r="B328">
        <v>10.9</v>
      </c>
      <c r="C328">
        <v>0</v>
      </c>
      <c r="D328">
        <v>40.799999999999997</v>
      </c>
      <c r="E328">
        <v>-115</v>
      </c>
      <c r="F328">
        <v>0.1</v>
      </c>
      <c r="G328">
        <v>62.1</v>
      </c>
      <c r="H328">
        <v>66.8</v>
      </c>
      <c r="I328">
        <v>67.599999999999994</v>
      </c>
      <c r="J328">
        <v>68.099999999999994</v>
      </c>
      <c r="K328">
        <v>68.3</v>
      </c>
      <c r="L328">
        <v>70.2</v>
      </c>
      <c r="M328">
        <v>70.2</v>
      </c>
      <c r="N328">
        <v>-115</v>
      </c>
      <c r="O328">
        <v>-116</v>
      </c>
      <c r="P328">
        <v>-116</v>
      </c>
      <c r="Q328" s="1">
        <f>MAX(_1076_2387[[#This Row],[Mes_TC1]:[Mes_TC14]])</f>
        <v>70.2</v>
      </c>
      <c r="R328" s="83">
        <f>MIN(_1076_2387[[#This Row],[Mes_TC1]:[Mes_TC14]])</f>
        <v>66.8</v>
      </c>
      <c r="S328">
        <f t="shared" si="5"/>
        <v>3.4000000000000057</v>
      </c>
      <c r="T328">
        <f>COUNTIF(_1076_2387[[#This Row],[Mes_TC1]:[Mes_TC14]],"&gt;=385")</f>
        <v>0</v>
      </c>
      <c r="U328">
        <f>COUNTIF(_1076_2387[[#This Row],[Mes_TC1]:[Mes_TC14]],"&gt;=200")</f>
        <v>0</v>
      </c>
      <c r="V328">
        <f>COUNTIF(_1076_2387[[#This Row],[Mes_TC1]:[Mes_TC14]],"&gt;=99")</f>
        <v>0</v>
      </c>
      <c r="X328">
        <v>113</v>
      </c>
      <c r="AJ328">
        <v>309</v>
      </c>
    </row>
    <row r="329" spans="1:36" x14ac:dyDescent="0.25">
      <c r="A329" s="3">
        <v>0.60976851851851854</v>
      </c>
      <c r="B329">
        <v>9.6</v>
      </c>
      <c r="C329">
        <v>0</v>
      </c>
      <c r="D329">
        <v>39.6</v>
      </c>
      <c r="E329">
        <v>-115</v>
      </c>
      <c r="F329">
        <v>0.1</v>
      </c>
      <c r="G329">
        <v>62.5</v>
      </c>
      <c r="H329">
        <v>66.8</v>
      </c>
      <c r="I329">
        <v>67.599999999999994</v>
      </c>
      <c r="J329">
        <v>68.099999999999994</v>
      </c>
      <c r="K329">
        <v>68.3</v>
      </c>
      <c r="L329">
        <v>70</v>
      </c>
      <c r="M329">
        <v>70.3</v>
      </c>
      <c r="N329">
        <v>-115</v>
      </c>
      <c r="O329">
        <v>-115</v>
      </c>
      <c r="P329">
        <v>-116</v>
      </c>
      <c r="Q329" s="1">
        <f>MAX(_1076_2387[[#This Row],[Mes_TC1]:[Mes_TC14]])</f>
        <v>70.3</v>
      </c>
      <c r="R329" s="83">
        <f>MIN(_1076_2387[[#This Row],[Mes_TC1]:[Mes_TC14]])</f>
        <v>66.8</v>
      </c>
      <c r="S329">
        <f t="shared" si="5"/>
        <v>3.5</v>
      </c>
      <c r="T329">
        <f>COUNTIF(_1076_2387[[#This Row],[Mes_TC1]:[Mes_TC14]],"&gt;=385")</f>
        <v>0</v>
      </c>
      <c r="U329">
        <f>COUNTIF(_1076_2387[[#This Row],[Mes_TC1]:[Mes_TC14]],"&gt;=200")</f>
        <v>0</v>
      </c>
      <c r="V329">
        <f>COUNTIF(_1076_2387[[#This Row],[Mes_TC1]:[Mes_TC14]],"&gt;=99")</f>
        <v>0</v>
      </c>
      <c r="X329">
        <v>114</v>
      </c>
      <c r="AJ329">
        <v>310</v>
      </c>
    </row>
    <row r="330" spans="1:36" x14ac:dyDescent="0.25">
      <c r="A330" s="3">
        <v>0.61011574074074071</v>
      </c>
      <c r="B330">
        <v>8.4</v>
      </c>
      <c r="C330">
        <v>0</v>
      </c>
      <c r="D330">
        <v>38.299999999999997</v>
      </c>
      <c r="E330">
        <v>-115</v>
      </c>
      <c r="F330">
        <v>0.1</v>
      </c>
      <c r="G330">
        <v>63.1</v>
      </c>
      <c r="H330">
        <v>66.8</v>
      </c>
      <c r="I330">
        <v>67.7</v>
      </c>
      <c r="J330">
        <v>68.099999999999994</v>
      </c>
      <c r="K330">
        <v>68.400000000000006</v>
      </c>
      <c r="L330">
        <v>70.099999999999994</v>
      </c>
      <c r="M330">
        <v>70.3</v>
      </c>
      <c r="N330">
        <v>-115</v>
      </c>
      <c r="O330">
        <v>-116</v>
      </c>
      <c r="P330">
        <v>-116</v>
      </c>
      <c r="Q330" s="1">
        <f>MAX(_1076_2387[[#This Row],[Mes_TC1]:[Mes_TC14]])</f>
        <v>70.3</v>
      </c>
      <c r="R330" s="83">
        <f>MIN(_1076_2387[[#This Row],[Mes_TC1]:[Mes_TC14]])</f>
        <v>66.8</v>
      </c>
      <c r="S330">
        <f t="shared" si="5"/>
        <v>3.5</v>
      </c>
      <c r="T330">
        <f>COUNTIF(_1076_2387[[#This Row],[Mes_TC1]:[Mes_TC14]],"&gt;=385")</f>
        <v>0</v>
      </c>
      <c r="U330">
        <f>COUNTIF(_1076_2387[[#This Row],[Mes_TC1]:[Mes_TC14]],"&gt;=200")</f>
        <v>0</v>
      </c>
      <c r="V330">
        <f>COUNTIF(_1076_2387[[#This Row],[Mes_TC1]:[Mes_TC14]],"&gt;=99")</f>
        <v>0</v>
      </c>
      <c r="X330">
        <v>115</v>
      </c>
      <c r="AJ330">
        <v>311</v>
      </c>
    </row>
    <row r="331" spans="1:36" x14ac:dyDescent="0.25">
      <c r="A331" s="3">
        <v>0.61046296296296299</v>
      </c>
      <c r="B331">
        <v>7.2</v>
      </c>
      <c r="C331">
        <v>0</v>
      </c>
      <c r="D331">
        <v>37.1</v>
      </c>
      <c r="E331">
        <v>-115</v>
      </c>
      <c r="F331">
        <v>0</v>
      </c>
      <c r="G331">
        <v>63.5</v>
      </c>
      <c r="H331">
        <v>66.900000000000006</v>
      </c>
      <c r="I331">
        <v>67.7</v>
      </c>
      <c r="J331">
        <v>68.2</v>
      </c>
      <c r="K331">
        <v>68.400000000000006</v>
      </c>
      <c r="L331">
        <v>70.400000000000006</v>
      </c>
      <c r="M331">
        <v>70.3</v>
      </c>
      <c r="N331">
        <v>-115</v>
      </c>
      <c r="O331">
        <v>-117</v>
      </c>
      <c r="P331">
        <v>-116</v>
      </c>
      <c r="Q331" s="1">
        <f>MAX(_1076_2387[[#This Row],[Mes_TC1]:[Mes_TC14]])</f>
        <v>70.400000000000006</v>
      </c>
      <c r="R331" s="83">
        <f>MIN(_1076_2387[[#This Row],[Mes_TC1]:[Mes_TC14]])</f>
        <v>66.900000000000006</v>
      </c>
      <c r="S331">
        <f t="shared" si="5"/>
        <v>3.5</v>
      </c>
      <c r="T331">
        <f>COUNTIF(_1076_2387[[#This Row],[Mes_TC1]:[Mes_TC14]],"&gt;=385")</f>
        <v>0</v>
      </c>
      <c r="U331">
        <f>COUNTIF(_1076_2387[[#This Row],[Mes_TC1]:[Mes_TC14]],"&gt;=200")</f>
        <v>0</v>
      </c>
      <c r="V331">
        <f>COUNTIF(_1076_2387[[#This Row],[Mes_TC1]:[Mes_TC14]],"&gt;=99")</f>
        <v>0</v>
      </c>
      <c r="X331">
        <v>116</v>
      </c>
      <c r="AJ331">
        <v>312</v>
      </c>
    </row>
    <row r="332" spans="1:36" x14ac:dyDescent="0.25">
      <c r="A332" s="3">
        <v>0.61081018518518515</v>
      </c>
      <c r="B332">
        <v>5.9</v>
      </c>
      <c r="C332">
        <v>0</v>
      </c>
      <c r="D332">
        <v>35.799999999999997</v>
      </c>
      <c r="E332">
        <v>-115</v>
      </c>
      <c r="F332">
        <v>0</v>
      </c>
      <c r="G332">
        <v>63.9</v>
      </c>
      <c r="H332">
        <v>66.900000000000006</v>
      </c>
      <c r="I332">
        <v>67.7</v>
      </c>
      <c r="J332">
        <v>68.2</v>
      </c>
      <c r="K332">
        <v>68.400000000000006</v>
      </c>
      <c r="L332">
        <v>70.400000000000006</v>
      </c>
      <c r="M332">
        <v>70.400000000000006</v>
      </c>
      <c r="N332">
        <v>-115</v>
      </c>
      <c r="O332">
        <v>-117</v>
      </c>
      <c r="P332">
        <v>-116</v>
      </c>
      <c r="Q332" s="1">
        <f>MAX(_1076_2387[[#This Row],[Mes_TC1]:[Mes_TC14]])</f>
        <v>70.400000000000006</v>
      </c>
      <c r="R332" s="83">
        <f>MIN(_1076_2387[[#This Row],[Mes_TC1]:[Mes_TC14]])</f>
        <v>66.900000000000006</v>
      </c>
      <c r="S332">
        <f t="shared" si="5"/>
        <v>3.5</v>
      </c>
      <c r="T332">
        <f>COUNTIF(_1076_2387[[#This Row],[Mes_TC1]:[Mes_TC14]],"&gt;=385")</f>
        <v>0</v>
      </c>
      <c r="U332">
        <f>COUNTIF(_1076_2387[[#This Row],[Mes_TC1]:[Mes_TC14]],"&gt;=200")</f>
        <v>0</v>
      </c>
      <c r="V332">
        <f>COUNTIF(_1076_2387[[#This Row],[Mes_TC1]:[Mes_TC14]],"&gt;=99")</f>
        <v>0</v>
      </c>
      <c r="X332">
        <v>117</v>
      </c>
      <c r="AJ332">
        <v>313</v>
      </c>
    </row>
    <row r="333" spans="1:36" x14ac:dyDescent="0.25">
      <c r="A333" s="3">
        <v>0.61115740740740743</v>
      </c>
      <c r="B333">
        <v>0</v>
      </c>
      <c r="C333">
        <v>0</v>
      </c>
      <c r="D333">
        <v>0</v>
      </c>
      <c r="E333">
        <v>-800</v>
      </c>
      <c r="F333">
        <v>0</v>
      </c>
      <c r="G333">
        <v>64.3</v>
      </c>
      <c r="H333">
        <v>67.099999999999994</v>
      </c>
      <c r="I333">
        <v>67.7</v>
      </c>
      <c r="J333">
        <v>68.2</v>
      </c>
      <c r="K333">
        <v>68.400000000000006</v>
      </c>
      <c r="L333">
        <v>70.5</v>
      </c>
      <c r="M333">
        <v>70.400000000000006</v>
      </c>
      <c r="N333">
        <v>-306</v>
      </c>
      <c r="O333">
        <v>-170</v>
      </c>
      <c r="P333">
        <v>-335</v>
      </c>
      <c r="Q333" s="1">
        <f>MAX(_1076_2387[[#This Row],[Mes_TC1]:[Mes_TC14]])</f>
        <v>70.5</v>
      </c>
      <c r="R333" s="83">
        <f>MIN(_1076_2387[[#This Row],[Mes_TC1]:[Mes_TC14]])</f>
        <v>67.099999999999994</v>
      </c>
      <c r="S333">
        <f t="shared" si="5"/>
        <v>3.4000000000000057</v>
      </c>
      <c r="T333">
        <f>COUNTIF(_1076_2387[[#This Row],[Mes_TC1]:[Mes_TC14]],"&gt;=385")</f>
        <v>0</v>
      </c>
      <c r="U333">
        <f>COUNTIF(_1076_2387[[#This Row],[Mes_TC1]:[Mes_TC14]],"&gt;=200")</f>
        <v>0</v>
      </c>
      <c r="V333">
        <f>COUNTIF(_1076_2387[[#This Row],[Mes_TC1]:[Mes_TC14]],"&gt;=99")</f>
        <v>0</v>
      </c>
      <c r="X333">
        <v>118</v>
      </c>
      <c r="AJ333">
        <v>314</v>
      </c>
    </row>
    <row r="334" spans="1:36" x14ac:dyDescent="0.25">
      <c r="Q334" s="1"/>
      <c r="R334" s="83"/>
      <c r="X334">
        <v>119</v>
      </c>
      <c r="AJ334">
        <v>315</v>
      </c>
    </row>
    <row r="335" spans="1:36" x14ac:dyDescent="0.25">
      <c r="Q335" s="1"/>
      <c r="R335" s="83"/>
      <c r="X335">
        <v>120</v>
      </c>
      <c r="AJ335">
        <v>316</v>
      </c>
    </row>
    <row r="336" spans="1:36" x14ac:dyDescent="0.25">
      <c r="Q336" s="1"/>
      <c r="R336" s="83"/>
      <c r="X336">
        <v>121</v>
      </c>
      <c r="AJ336">
        <v>317</v>
      </c>
    </row>
    <row r="337" spans="17:36" x14ac:dyDescent="0.25">
      <c r="Q337" s="1"/>
      <c r="R337" s="83"/>
      <c r="X337">
        <v>122</v>
      </c>
      <c r="AJ337">
        <v>318</v>
      </c>
    </row>
    <row r="338" spans="17:36" x14ac:dyDescent="0.25">
      <c r="Q338" s="1"/>
      <c r="R338" s="83"/>
      <c r="X338">
        <v>123</v>
      </c>
      <c r="AJ338">
        <v>319</v>
      </c>
    </row>
    <row r="339" spans="17:36" x14ac:dyDescent="0.25">
      <c r="Q339" s="1"/>
      <c r="R339" s="83"/>
      <c r="X339">
        <v>124</v>
      </c>
      <c r="AJ339">
        <v>320</v>
      </c>
    </row>
    <row r="340" spans="17:36" x14ac:dyDescent="0.25">
      <c r="Q340" s="1"/>
      <c r="R340" s="83"/>
      <c r="X340">
        <v>125</v>
      </c>
      <c r="AJ340">
        <v>321</v>
      </c>
    </row>
    <row r="341" spans="17:36" x14ac:dyDescent="0.25">
      <c r="Q341" s="1"/>
      <c r="R341" s="83"/>
      <c r="X341">
        <v>126</v>
      </c>
      <c r="AJ341">
        <v>322</v>
      </c>
    </row>
    <row r="342" spans="17:36" x14ac:dyDescent="0.25">
      <c r="Q342" s="1"/>
      <c r="R342" s="83"/>
      <c r="X342">
        <v>127</v>
      </c>
      <c r="AJ342">
        <v>323</v>
      </c>
    </row>
    <row r="343" spans="17:36" x14ac:dyDescent="0.25">
      <c r="Q343" s="1"/>
      <c r="R343" s="83"/>
      <c r="X343">
        <v>128</v>
      </c>
      <c r="AJ343">
        <v>324</v>
      </c>
    </row>
    <row r="344" spans="17:36" x14ac:dyDescent="0.25">
      <c r="Q344" s="1"/>
      <c r="R344" s="83"/>
      <c r="X344">
        <v>129</v>
      </c>
      <c r="AJ344">
        <v>325</v>
      </c>
    </row>
    <row r="345" spans="17:36" x14ac:dyDescent="0.25">
      <c r="Q345" s="1"/>
      <c r="R345" s="83"/>
      <c r="X345">
        <v>130</v>
      </c>
      <c r="AJ345">
        <v>326</v>
      </c>
    </row>
    <row r="346" spans="17:36" x14ac:dyDescent="0.25">
      <c r="Q346" s="1"/>
      <c r="R346" s="83"/>
      <c r="X346">
        <v>131</v>
      </c>
      <c r="AJ346">
        <v>327</v>
      </c>
    </row>
    <row r="347" spans="17:36" x14ac:dyDescent="0.25">
      <c r="Q347" s="1"/>
      <c r="R347" s="83"/>
      <c r="X347">
        <v>132</v>
      </c>
      <c r="AJ347">
        <v>328</v>
      </c>
    </row>
    <row r="348" spans="17:36" x14ac:dyDescent="0.25">
      <c r="Q348" s="1"/>
      <c r="R348" s="83"/>
      <c r="X348">
        <v>133</v>
      </c>
      <c r="AJ348">
        <v>329</v>
      </c>
    </row>
    <row r="349" spans="17:36" x14ac:dyDescent="0.25">
      <c r="Q349" s="1"/>
      <c r="R349" s="83"/>
      <c r="X349">
        <v>134</v>
      </c>
      <c r="AJ349">
        <v>330</v>
      </c>
    </row>
    <row r="350" spans="17:36" x14ac:dyDescent="0.25">
      <c r="Q350" s="1"/>
      <c r="R350" s="83"/>
      <c r="X350">
        <v>135</v>
      </c>
      <c r="AJ350">
        <v>331</v>
      </c>
    </row>
    <row r="351" spans="17:36" x14ac:dyDescent="0.25">
      <c r="Q351" s="1"/>
      <c r="R351" s="83"/>
      <c r="X351">
        <v>136</v>
      </c>
      <c r="AJ351">
        <v>332</v>
      </c>
    </row>
    <row r="352" spans="17:36" x14ac:dyDescent="0.25">
      <c r="Q352" s="1"/>
      <c r="R352" s="83"/>
      <c r="X352">
        <v>137</v>
      </c>
      <c r="AJ352">
        <v>333</v>
      </c>
    </row>
    <row r="353" spans="17:24" x14ac:dyDescent="0.25">
      <c r="Q353" s="1"/>
      <c r="R353" s="83"/>
      <c r="X353">
        <v>138</v>
      </c>
    </row>
    <row r="354" spans="17:24" x14ac:dyDescent="0.25">
      <c r="Q354" s="1"/>
      <c r="R354" s="83"/>
      <c r="X354">
        <v>139</v>
      </c>
    </row>
    <row r="355" spans="17:24" x14ac:dyDescent="0.25">
      <c r="Q355" s="1"/>
      <c r="R355" s="83"/>
      <c r="X355">
        <v>140</v>
      </c>
    </row>
    <row r="356" spans="17:24" x14ac:dyDescent="0.25">
      <c r="Q356" s="1"/>
      <c r="R356" s="83"/>
      <c r="X356">
        <v>141</v>
      </c>
    </row>
    <row r="357" spans="17:24" x14ac:dyDescent="0.25">
      <c r="Q357" s="1"/>
      <c r="R357" s="83"/>
      <c r="X357">
        <v>142</v>
      </c>
    </row>
    <row r="358" spans="17:24" x14ac:dyDescent="0.25">
      <c r="Q358" s="1"/>
      <c r="R358" s="83"/>
      <c r="X358">
        <v>143</v>
      </c>
    </row>
    <row r="359" spans="17:24" x14ac:dyDescent="0.25">
      <c r="Q359" s="1"/>
      <c r="R359" s="83"/>
      <c r="X359">
        <v>144</v>
      </c>
    </row>
    <row r="360" spans="17:24" x14ac:dyDescent="0.25">
      <c r="Q360" s="1"/>
      <c r="R360" s="83"/>
      <c r="X360">
        <v>145</v>
      </c>
    </row>
    <row r="361" spans="17:24" x14ac:dyDescent="0.25">
      <c r="Q361" s="1"/>
      <c r="R361" s="83"/>
      <c r="X361">
        <v>146</v>
      </c>
    </row>
    <row r="362" spans="17:24" x14ac:dyDescent="0.25">
      <c r="Q362" s="1"/>
      <c r="R362" s="83"/>
      <c r="X362">
        <v>147</v>
      </c>
    </row>
    <row r="363" spans="17:24" x14ac:dyDescent="0.25">
      <c r="Q363" s="1"/>
      <c r="R363" s="83"/>
      <c r="X363">
        <v>148</v>
      </c>
    </row>
    <row r="364" spans="17:24" x14ac:dyDescent="0.25">
      <c r="Q364" s="1"/>
      <c r="R364" s="83"/>
      <c r="X364">
        <v>149</v>
      </c>
    </row>
    <row r="365" spans="17:24" x14ac:dyDescent="0.25">
      <c r="Q365" s="1"/>
      <c r="R365" s="83"/>
      <c r="X365">
        <v>150</v>
      </c>
    </row>
    <row r="366" spans="17:24" x14ac:dyDescent="0.25">
      <c r="Q366" s="1"/>
      <c r="R366" s="83"/>
      <c r="X366">
        <v>151</v>
      </c>
    </row>
    <row r="367" spans="17:24" x14ac:dyDescent="0.25">
      <c r="Q367" s="1"/>
      <c r="R367" s="83"/>
      <c r="X367">
        <v>152</v>
      </c>
    </row>
    <row r="368" spans="17:24" x14ac:dyDescent="0.25">
      <c r="Q368" s="1"/>
      <c r="R368" s="83"/>
      <c r="X368">
        <v>153</v>
      </c>
    </row>
    <row r="369" spans="17:24" x14ac:dyDescent="0.25">
      <c r="Q369" s="1"/>
      <c r="R369" s="83"/>
      <c r="X369">
        <v>154</v>
      </c>
    </row>
    <row r="370" spans="17:24" x14ac:dyDescent="0.25">
      <c r="Q370" s="1"/>
      <c r="R370" s="83"/>
      <c r="X370">
        <v>155</v>
      </c>
    </row>
    <row r="371" spans="17:24" x14ac:dyDescent="0.25">
      <c r="Q371" s="1"/>
      <c r="R371" s="83"/>
      <c r="X371">
        <v>156</v>
      </c>
    </row>
    <row r="372" spans="17:24" x14ac:dyDescent="0.25">
      <c r="Q372" s="1"/>
      <c r="R372" s="83"/>
      <c r="X372">
        <v>157</v>
      </c>
    </row>
    <row r="373" spans="17:24" x14ac:dyDescent="0.25">
      <c r="Q373" s="1"/>
      <c r="R373" s="83"/>
      <c r="X373">
        <v>158</v>
      </c>
    </row>
    <row r="374" spans="17:24" x14ac:dyDescent="0.25">
      <c r="Q374" s="1"/>
      <c r="R374" s="83"/>
      <c r="X374">
        <v>159</v>
      </c>
    </row>
    <row r="375" spans="17:24" x14ac:dyDescent="0.25">
      <c r="Q375" s="1"/>
      <c r="R375" s="83"/>
      <c r="X375">
        <v>160</v>
      </c>
    </row>
    <row r="376" spans="17:24" x14ac:dyDescent="0.25">
      <c r="Q376" s="1"/>
      <c r="R376" s="83"/>
      <c r="X376">
        <v>161</v>
      </c>
    </row>
    <row r="377" spans="17:24" x14ac:dyDescent="0.25">
      <c r="Q377" s="1"/>
      <c r="R377" s="83"/>
      <c r="X377">
        <v>162</v>
      </c>
    </row>
    <row r="378" spans="17:24" x14ac:dyDescent="0.25">
      <c r="Q378" s="1"/>
      <c r="R378" s="83"/>
      <c r="X378">
        <v>163</v>
      </c>
    </row>
    <row r="379" spans="17:24" x14ac:dyDescent="0.25">
      <c r="Q379" s="1"/>
      <c r="R379" s="83"/>
      <c r="X379">
        <v>164</v>
      </c>
    </row>
    <row r="380" spans="17:24" x14ac:dyDescent="0.25">
      <c r="Q380" s="1"/>
      <c r="R380" s="83"/>
      <c r="X380">
        <v>165</v>
      </c>
    </row>
    <row r="381" spans="17:24" x14ac:dyDescent="0.25">
      <c r="Q381" s="1"/>
      <c r="R381" s="83"/>
      <c r="X381">
        <v>166</v>
      </c>
    </row>
    <row r="382" spans="17:24" x14ac:dyDescent="0.25">
      <c r="Q382" s="1"/>
      <c r="R382" s="83"/>
      <c r="X382">
        <v>167</v>
      </c>
    </row>
    <row r="383" spans="17:24" x14ac:dyDescent="0.25">
      <c r="Q383" s="1"/>
      <c r="R383" s="83"/>
      <c r="X383">
        <v>168</v>
      </c>
    </row>
    <row r="384" spans="17:24" x14ac:dyDescent="0.25">
      <c r="Q384" s="1"/>
      <c r="R384" s="83"/>
      <c r="X384">
        <v>169</v>
      </c>
    </row>
    <row r="385" spans="17:24" x14ac:dyDescent="0.25">
      <c r="Q385" s="1"/>
      <c r="R385" s="83"/>
      <c r="X385">
        <v>170</v>
      </c>
    </row>
    <row r="386" spans="17:24" x14ac:dyDescent="0.25">
      <c r="Q386" s="1"/>
      <c r="R386" s="83"/>
      <c r="X386">
        <v>171</v>
      </c>
    </row>
    <row r="387" spans="17:24" x14ac:dyDescent="0.25">
      <c r="Q387" s="1"/>
      <c r="R387" s="83"/>
      <c r="X387">
        <v>172</v>
      </c>
    </row>
    <row r="388" spans="17:24" x14ac:dyDescent="0.25">
      <c r="Q388" s="1"/>
      <c r="R388" s="83"/>
      <c r="X388">
        <v>173</v>
      </c>
    </row>
    <row r="389" spans="17:24" x14ac:dyDescent="0.25">
      <c r="Q389" s="1"/>
      <c r="R389" s="83"/>
      <c r="X389">
        <v>174</v>
      </c>
    </row>
    <row r="390" spans="17:24" x14ac:dyDescent="0.25">
      <c r="Q390" s="1"/>
      <c r="R390" s="83"/>
      <c r="X390">
        <v>175</v>
      </c>
    </row>
    <row r="391" spans="17:24" x14ac:dyDescent="0.25">
      <c r="Q391" s="1"/>
      <c r="R391" s="83"/>
      <c r="X391">
        <v>176</v>
      </c>
    </row>
    <row r="392" spans="17:24" x14ac:dyDescent="0.25">
      <c r="Q392" s="1"/>
      <c r="R392" s="83"/>
      <c r="X392">
        <v>177</v>
      </c>
    </row>
    <row r="393" spans="17:24" x14ac:dyDescent="0.25">
      <c r="Q393" s="1"/>
      <c r="R393" s="83"/>
      <c r="X393">
        <v>178</v>
      </c>
    </row>
    <row r="394" spans="17:24" x14ac:dyDescent="0.25">
      <c r="Q394" s="1"/>
      <c r="R394" s="83"/>
      <c r="X394">
        <v>179</v>
      </c>
    </row>
    <row r="395" spans="17:24" x14ac:dyDescent="0.25">
      <c r="Q395" s="1"/>
      <c r="R395" s="83"/>
      <c r="X395">
        <v>180</v>
      </c>
    </row>
    <row r="396" spans="17:24" x14ac:dyDescent="0.25">
      <c r="Q396" s="1"/>
      <c r="R396" s="83"/>
      <c r="X396">
        <v>181</v>
      </c>
    </row>
    <row r="397" spans="17:24" x14ac:dyDescent="0.25">
      <c r="Q397" s="1"/>
      <c r="R397" s="83"/>
      <c r="X397">
        <v>182</v>
      </c>
    </row>
    <row r="398" spans="17:24" x14ac:dyDescent="0.25">
      <c r="Q398" s="1"/>
      <c r="R398" s="83"/>
      <c r="X398">
        <v>183</v>
      </c>
    </row>
    <row r="399" spans="17:24" x14ac:dyDescent="0.25">
      <c r="Q399" s="1"/>
      <c r="R399" s="83"/>
      <c r="X399">
        <v>184</v>
      </c>
    </row>
    <row r="400" spans="17:24" x14ac:dyDescent="0.25">
      <c r="Q400" s="1"/>
      <c r="R400" s="83"/>
      <c r="X400">
        <v>185</v>
      </c>
    </row>
    <row r="401" spans="17:24" x14ac:dyDescent="0.25">
      <c r="Q401" s="1"/>
      <c r="R401" s="83"/>
      <c r="X401">
        <v>186</v>
      </c>
    </row>
    <row r="402" spans="17:24" x14ac:dyDescent="0.25">
      <c r="Q402" s="1"/>
      <c r="R402" s="83"/>
      <c r="X402">
        <v>187</v>
      </c>
    </row>
    <row r="403" spans="17:24" x14ac:dyDescent="0.25">
      <c r="Q403" s="1"/>
      <c r="R403" s="83"/>
      <c r="X403">
        <v>188</v>
      </c>
    </row>
    <row r="404" spans="17:24" x14ac:dyDescent="0.25">
      <c r="Q404" s="1"/>
      <c r="R404" s="83"/>
      <c r="X404">
        <v>189</v>
      </c>
    </row>
    <row r="405" spans="17:24" x14ac:dyDescent="0.25">
      <c r="Q405" s="1"/>
      <c r="R405" s="83"/>
      <c r="X405">
        <v>190</v>
      </c>
    </row>
    <row r="406" spans="17:24" x14ac:dyDescent="0.25">
      <c r="Q406" s="1"/>
      <c r="R406" s="83"/>
      <c r="X406">
        <v>191</v>
      </c>
    </row>
    <row r="407" spans="17:24" x14ac:dyDescent="0.25">
      <c r="Q407" s="2"/>
      <c r="R407" s="83"/>
      <c r="X407">
        <v>192</v>
      </c>
    </row>
    <row r="408" spans="17:24" x14ac:dyDescent="0.25">
      <c r="Q408" s="1"/>
      <c r="R408" s="83"/>
      <c r="X408">
        <v>193</v>
      </c>
    </row>
    <row r="409" spans="17:24" x14ac:dyDescent="0.25">
      <c r="Q409" s="1"/>
      <c r="R409" s="83"/>
      <c r="X409">
        <v>194</v>
      </c>
    </row>
    <row r="410" spans="17:24" x14ac:dyDescent="0.25">
      <c r="Q410" s="1"/>
      <c r="R410" s="83"/>
      <c r="X410">
        <v>195</v>
      </c>
    </row>
    <row r="411" spans="17:24" x14ac:dyDescent="0.25">
      <c r="Q411" s="1"/>
      <c r="R411" s="83"/>
      <c r="X411">
        <v>196</v>
      </c>
    </row>
    <row r="412" spans="17:24" x14ac:dyDescent="0.25">
      <c r="Q412" s="1"/>
      <c r="R412" s="83"/>
      <c r="X412">
        <v>197</v>
      </c>
    </row>
    <row r="413" spans="17:24" x14ac:dyDescent="0.25">
      <c r="Q413" s="1"/>
      <c r="R413" s="83"/>
      <c r="X413">
        <v>198</v>
      </c>
    </row>
    <row r="414" spans="17:24" x14ac:dyDescent="0.25">
      <c r="Q414" s="1"/>
      <c r="R414" s="83"/>
      <c r="X414">
        <v>199</v>
      </c>
    </row>
    <row r="415" spans="17:24" x14ac:dyDescent="0.25">
      <c r="Q415" s="1"/>
      <c r="R415" s="83"/>
      <c r="X415">
        <v>200</v>
      </c>
    </row>
    <row r="416" spans="17:24" x14ac:dyDescent="0.25">
      <c r="Q416" s="1"/>
      <c r="R416" s="83"/>
      <c r="X416">
        <v>201</v>
      </c>
    </row>
    <row r="417" spans="17:24" x14ac:dyDescent="0.25">
      <c r="Q417" s="1"/>
      <c r="R417" s="83"/>
      <c r="X417">
        <v>202</v>
      </c>
    </row>
    <row r="418" spans="17:24" x14ac:dyDescent="0.25">
      <c r="Q418" s="1"/>
      <c r="R418" s="83"/>
      <c r="X418">
        <v>203</v>
      </c>
    </row>
    <row r="419" spans="17:24" x14ac:dyDescent="0.25">
      <c r="Q419" s="1"/>
      <c r="R419" s="83"/>
      <c r="X419">
        <v>204</v>
      </c>
    </row>
    <row r="420" spans="17:24" x14ac:dyDescent="0.25">
      <c r="Q420" s="1"/>
      <c r="R420" s="83"/>
      <c r="X420">
        <v>205</v>
      </c>
    </row>
    <row r="421" spans="17:24" x14ac:dyDescent="0.25">
      <c r="Q421" s="1"/>
      <c r="R421" s="83"/>
      <c r="X421">
        <v>206</v>
      </c>
    </row>
    <row r="422" spans="17:24" x14ac:dyDescent="0.25">
      <c r="Q422" s="1"/>
      <c r="R422" s="83"/>
      <c r="X422">
        <v>207</v>
      </c>
    </row>
    <row r="423" spans="17:24" x14ac:dyDescent="0.25">
      <c r="Q423" s="1"/>
      <c r="R423" s="83"/>
      <c r="X423">
        <v>208</v>
      </c>
    </row>
    <row r="424" spans="17:24" x14ac:dyDescent="0.25">
      <c r="Q424" s="1"/>
      <c r="R424" s="83"/>
      <c r="X424">
        <v>209</v>
      </c>
    </row>
    <row r="425" spans="17:24" x14ac:dyDescent="0.25">
      <c r="Q425" s="1"/>
      <c r="R425" s="83"/>
      <c r="X425">
        <v>210</v>
      </c>
    </row>
    <row r="426" spans="17:24" x14ac:dyDescent="0.25">
      <c r="Q426" s="1"/>
      <c r="R426" s="83"/>
      <c r="X426">
        <v>211</v>
      </c>
    </row>
    <row r="427" spans="17:24" x14ac:dyDescent="0.25">
      <c r="Q427" s="1"/>
      <c r="R427" s="83"/>
      <c r="X427">
        <v>212</v>
      </c>
    </row>
    <row r="428" spans="17:24" x14ac:dyDescent="0.25">
      <c r="Q428" s="2"/>
      <c r="R428" s="83"/>
      <c r="X428">
        <v>213</v>
      </c>
    </row>
    <row r="429" spans="17:24" x14ac:dyDescent="0.25">
      <c r="X429">
        <v>214</v>
      </c>
    </row>
    <row r="430" spans="17:24" x14ac:dyDescent="0.25">
      <c r="X430">
        <v>215</v>
      </c>
    </row>
    <row r="431" spans="17:24" x14ac:dyDescent="0.25">
      <c r="X431">
        <v>216</v>
      </c>
    </row>
    <row r="432" spans="17:24" x14ac:dyDescent="0.25">
      <c r="X432">
        <v>217</v>
      </c>
    </row>
    <row r="433" spans="24:24" x14ac:dyDescent="0.25">
      <c r="X433">
        <v>218</v>
      </c>
    </row>
    <row r="434" spans="24:24" x14ac:dyDescent="0.25">
      <c r="X434">
        <v>219</v>
      </c>
    </row>
    <row r="435" spans="24:24" x14ac:dyDescent="0.25">
      <c r="X435">
        <v>220</v>
      </c>
    </row>
    <row r="436" spans="24:24" x14ac:dyDescent="0.25">
      <c r="X436">
        <v>221</v>
      </c>
    </row>
    <row r="437" spans="24:24" x14ac:dyDescent="0.25">
      <c r="X437">
        <v>222</v>
      </c>
    </row>
    <row r="438" spans="24:24" x14ac:dyDescent="0.25">
      <c r="X438">
        <v>223</v>
      </c>
    </row>
    <row r="439" spans="24:24" x14ac:dyDescent="0.25">
      <c r="X439">
        <v>224</v>
      </c>
    </row>
    <row r="440" spans="24:24" x14ac:dyDescent="0.25">
      <c r="X440">
        <v>225</v>
      </c>
    </row>
    <row r="441" spans="24:24" x14ac:dyDescent="0.25">
      <c r="X441">
        <v>226</v>
      </c>
    </row>
    <row r="442" spans="24:24" x14ac:dyDescent="0.25">
      <c r="X442">
        <v>227</v>
      </c>
    </row>
    <row r="443" spans="24:24" x14ac:dyDescent="0.25">
      <c r="X443">
        <v>228</v>
      </c>
    </row>
    <row r="444" spans="24:24" x14ac:dyDescent="0.25">
      <c r="X444">
        <v>229</v>
      </c>
    </row>
    <row r="445" spans="24:24" x14ac:dyDescent="0.25">
      <c r="X445">
        <v>230</v>
      </c>
    </row>
    <row r="446" spans="24:24" x14ac:dyDescent="0.25">
      <c r="X446">
        <v>231</v>
      </c>
    </row>
    <row r="447" spans="24:24" x14ac:dyDescent="0.25">
      <c r="X447">
        <v>232</v>
      </c>
    </row>
    <row r="448" spans="24:24" x14ac:dyDescent="0.25">
      <c r="X448">
        <v>233</v>
      </c>
    </row>
    <row r="449" spans="24:24" x14ac:dyDescent="0.25">
      <c r="X449">
        <v>234</v>
      </c>
    </row>
    <row r="450" spans="24:24" x14ac:dyDescent="0.25">
      <c r="X450">
        <v>235</v>
      </c>
    </row>
    <row r="451" spans="24:24" x14ac:dyDescent="0.25">
      <c r="X451">
        <v>236</v>
      </c>
    </row>
    <row r="452" spans="24:24" x14ac:dyDescent="0.25">
      <c r="X452">
        <v>237</v>
      </c>
    </row>
    <row r="453" spans="24:24" x14ac:dyDescent="0.25">
      <c r="X453">
        <v>238</v>
      </c>
    </row>
    <row r="454" spans="24:24" x14ac:dyDescent="0.25">
      <c r="X454">
        <v>239</v>
      </c>
    </row>
    <row r="455" spans="24:24" x14ac:dyDescent="0.25">
      <c r="X455">
        <v>240</v>
      </c>
    </row>
    <row r="456" spans="24:24" x14ac:dyDescent="0.25">
      <c r="X456">
        <v>241</v>
      </c>
    </row>
    <row r="457" spans="24:24" x14ac:dyDescent="0.25">
      <c r="X457">
        <v>242</v>
      </c>
    </row>
    <row r="458" spans="24:24" x14ac:dyDescent="0.25">
      <c r="X458">
        <v>243</v>
      </c>
    </row>
    <row r="459" spans="24:24" x14ac:dyDescent="0.25">
      <c r="X459">
        <v>244</v>
      </c>
    </row>
    <row r="460" spans="24:24" x14ac:dyDescent="0.25">
      <c r="X460">
        <v>245</v>
      </c>
    </row>
    <row r="461" spans="24:24" x14ac:dyDescent="0.25">
      <c r="X461">
        <v>246</v>
      </c>
    </row>
    <row r="462" spans="24:24" x14ac:dyDescent="0.25">
      <c r="X462">
        <v>247</v>
      </c>
    </row>
    <row r="463" spans="24:24" x14ac:dyDescent="0.25">
      <c r="X463">
        <v>248</v>
      </c>
    </row>
    <row r="464" spans="24:24" x14ac:dyDescent="0.25">
      <c r="X464">
        <v>249</v>
      </c>
    </row>
    <row r="465" spans="24:24" x14ac:dyDescent="0.25">
      <c r="X465">
        <v>250</v>
      </c>
    </row>
    <row r="466" spans="24:24" x14ac:dyDescent="0.25">
      <c r="X466">
        <v>251</v>
      </c>
    </row>
    <row r="467" spans="24:24" x14ac:dyDescent="0.25">
      <c r="X467">
        <v>252</v>
      </c>
    </row>
    <row r="468" spans="24:24" x14ac:dyDescent="0.25">
      <c r="X468">
        <v>253</v>
      </c>
    </row>
    <row r="469" spans="24:24" x14ac:dyDescent="0.25">
      <c r="X469">
        <v>254</v>
      </c>
    </row>
    <row r="470" spans="24:24" x14ac:dyDescent="0.25">
      <c r="X470">
        <v>255</v>
      </c>
    </row>
    <row r="471" spans="24:24" x14ac:dyDescent="0.25">
      <c r="X471">
        <v>256</v>
      </c>
    </row>
    <row r="472" spans="24:24" x14ac:dyDescent="0.25">
      <c r="X472">
        <v>257</v>
      </c>
    </row>
    <row r="473" spans="24:24" x14ac:dyDescent="0.25">
      <c r="X473">
        <v>258</v>
      </c>
    </row>
    <row r="474" spans="24:24" x14ac:dyDescent="0.25">
      <c r="X474">
        <v>259</v>
      </c>
    </row>
    <row r="475" spans="24:24" x14ac:dyDescent="0.25">
      <c r="X475">
        <v>260</v>
      </c>
    </row>
    <row r="476" spans="24:24" x14ac:dyDescent="0.25">
      <c r="X476">
        <v>261</v>
      </c>
    </row>
    <row r="477" spans="24:24" x14ac:dyDescent="0.25">
      <c r="X477">
        <v>262</v>
      </c>
    </row>
    <row r="478" spans="24:24" x14ac:dyDescent="0.25">
      <c r="X478">
        <v>263</v>
      </c>
    </row>
    <row r="479" spans="24:24" x14ac:dyDescent="0.25">
      <c r="X479">
        <v>264</v>
      </c>
    </row>
    <row r="480" spans="24:24" x14ac:dyDescent="0.25">
      <c r="X480">
        <v>265</v>
      </c>
    </row>
    <row r="481" spans="24:24" x14ac:dyDescent="0.25">
      <c r="X481">
        <v>266</v>
      </c>
    </row>
    <row r="482" spans="24:24" x14ac:dyDescent="0.25">
      <c r="X482">
        <v>267</v>
      </c>
    </row>
    <row r="483" spans="24:24" x14ac:dyDescent="0.25">
      <c r="X483">
        <v>268</v>
      </c>
    </row>
    <row r="484" spans="24:24" x14ac:dyDescent="0.25">
      <c r="X484">
        <v>269</v>
      </c>
    </row>
    <row r="485" spans="24:24" x14ac:dyDescent="0.25">
      <c r="X485">
        <v>270</v>
      </c>
    </row>
    <row r="486" spans="24:24" x14ac:dyDescent="0.25">
      <c r="X486">
        <v>271</v>
      </c>
    </row>
    <row r="487" spans="24:24" x14ac:dyDescent="0.25">
      <c r="X487">
        <v>272</v>
      </c>
    </row>
    <row r="488" spans="24:24" x14ac:dyDescent="0.25">
      <c r="X488">
        <v>273</v>
      </c>
    </row>
    <row r="489" spans="24:24" x14ac:dyDescent="0.25">
      <c r="X489">
        <v>274</v>
      </c>
    </row>
    <row r="490" spans="24:24" x14ac:dyDescent="0.25">
      <c r="X490">
        <v>275</v>
      </c>
    </row>
    <row r="491" spans="24:24" x14ac:dyDescent="0.25">
      <c r="X491">
        <v>276</v>
      </c>
    </row>
    <row r="492" spans="24:24" x14ac:dyDescent="0.25">
      <c r="X492">
        <v>277</v>
      </c>
    </row>
    <row r="493" spans="24:24" x14ac:dyDescent="0.25">
      <c r="X493">
        <v>278</v>
      </c>
    </row>
    <row r="494" spans="24:24" x14ac:dyDescent="0.25">
      <c r="X494">
        <v>279</v>
      </c>
    </row>
    <row r="495" spans="24:24" x14ac:dyDescent="0.25">
      <c r="X495">
        <v>280</v>
      </c>
    </row>
    <row r="496" spans="24:24" x14ac:dyDescent="0.25">
      <c r="X496">
        <v>281</v>
      </c>
    </row>
    <row r="497" spans="24:24" x14ac:dyDescent="0.25">
      <c r="X497">
        <v>282</v>
      </c>
    </row>
    <row r="498" spans="24:24" x14ac:dyDescent="0.25">
      <c r="X498">
        <v>283</v>
      </c>
    </row>
    <row r="499" spans="24:24" x14ac:dyDescent="0.25">
      <c r="X499">
        <v>284</v>
      </c>
    </row>
    <row r="500" spans="24:24" x14ac:dyDescent="0.25">
      <c r="X500">
        <v>285</v>
      </c>
    </row>
    <row r="501" spans="24:24" x14ac:dyDescent="0.25">
      <c r="X501">
        <v>286</v>
      </c>
    </row>
    <row r="502" spans="24:24" x14ac:dyDescent="0.25">
      <c r="X502">
        <v>287</v>
      </c>
    </row>
    <row r="503" spans="24:24" x14ac:dyDescent="0.25">
      <c r="X503">
        <v>288</v>
      </c>
    </row>
    <row r="504" spans="24:24" x14ac:dyDescent="0.25">
      <c r="X504">
        <v>289</v>
      </c>
    </row>
    <row r="505" spans="24:24" x14ac:dyDescent="0.25">
      <c r="X505">
        <v>290</v>
      </c>
    </row>
    <row r="506" spans="24:24" x14ac:dyDescent="0.25">
      <c r="X506">
        <v>291</v>
      </c>
    </row>
    <row r="507" spans="24:24" x14ac:dyDescent="0.25">
      <c r="X507">
        <v>292</v>
      </c>
    </row>
    <row r="508" spans="24:24" x14ac:dyDescent="0.25">
      <c r="X508">
        <v>293</v>
      </c>
    </row>
    <row r="509" spans="24:24" x14ac:dyDescent="0.25">
      <c r="X509">
        <v>294</v>
      </c>
    </row>
    <row r="510" spans="24:24" x14ac:dyDescent="0.25">
      <c r="X510">
        <v>295</v>
      </c>
    </row>
    <row r="511" spans="24:24" x14ac:dyDescent="0.25">
      <c r="X511">
        <v>296</v>
      </c>
    </row>
    <row r="512" spans="24:24" x14ac:dyDescent="0.25">
      <c r="X512">
        <v>297</v>
      </c>
    </row>
    <row r="513" spans="24:24" x14ac:dyDescent="0.25">
      <c r="X513">
        <v>298</v>
      </c>
    </row>
    <row r="514" spans="24:24" x14ac:dyDescent="0.25">
      <c r="X514">
        <v>299</v>
      </c>
    </row>
    <row r="515" spans="24:24" x14ac:dyDescent="0.25">
      <c r="X515">
        <v>300</v>
      </c>
    </row>
    <row r="516" spans="24:24" x14ac:dyDescent="0.25">
      <c r="X516">
        <v>301</v>
      </c>
    </row>
    <row r="517" spans="24:24" x14ac:dyDescent="0.25">
      <c r="X517">
        <v>302</v>
      </c>
    </row>
    <row r="518" spans="24:24" x14ac:dyDescent="0.25">
      <c r="X518">
        <v>303</v>
      </c>
    </row>
    <row r="519" spans="24:24" x14ac:dyDescent="0.25">
      <c r="X519">
        <v>304</v>
      </c>
    </row>
    <row r="520" spans="24:24" x14ac:dyDescent="0.25">
      <c r="X520">
        <v>305</v>
      </c>
    </row>
    <row r="521" spans="24:24" x14ac:dyDescent="0.25">
      <c r="X521">
        <v>306</v>
      </c>
    </row>
    <row r="522" spans="24:24" x14ac:dyDescent="0.25">
      <c r="X522">
        <v>307</v>
      </c>
    </row>
    <row r="523" spans="24:24" x14ac:dyDescent="0.25">
      <c r="X523">
        <v>308</v>
      </c>
    </row>
    <row r="524" spans="24:24" x14ac:dyDescent="0.25">
      <c r="X524">
        <v>309</v>
      </c>
    </row>
    <row r="525" spans="24:24" x14ac:dyDescent="0.25">
      <c r="X525">
        <v>310</v>
      </c>
    </row>
    <row r="526" spans="24:24" x14ac:dyDescent="0.25">
      <c r="X526">
        <v>311</v>
      </c>
    </row>
    <row r="527" spans="24:24" x14ac:dyDescent="0.25">
      <c r="X527">
        <v>312</v>
      </c>
    </row>
    <row r="528" spans="24:24" x14ac:dyDescent="0.25">
      <c r="X528">
        <v>313</v>
      </c>
    </row>
    <row r="529" spans="24:24" x14ac:dyDescent="0.25">
      <c r="X529">
        <v>314</v>
      </c>
    </row>
    <row r="530" spans="24:24" x14ac:dyDescent="0.25">
      <c r="X530">
        <v>315</v>
      </c>
    </row>
    <row r="531" spans="24:24" x14ac:dyDescent="0.25">
      <c r="X531">
        <v>316</v>
      </c>
    </row>
    <row r="532" spans="24:24" x14ac:dyDescent="0.25">
      <c r="X532">
        <v>317</v>
      </c>
    </row>
    <row r="533" spans="24:24" x14ac:dyDescent="0.25">
      <c r="X533">
        <v>318</v>
      </c>
    </row>
    <row r="534" spans="24:24" x14ac:dyDescent="0.25">
      <c r="X534">
        <v>319</v>
      </c>
    </row>
    <row r="535" spans="24:24" x14ac:dyDescent="0.25">
      <c r="X535">
        <v>320</v>
      </c>
    </row>
    <row r="536" spans="24:24" x14ac:dyDescent="0.25">
      <c r="X536">
        <v>321</v>
      </c>
    </row>
    <row r="537" spans="24:24" x14ac:dyDescent="0.25">
      <c r="X537">
        <v>322</v>
      </c>
    </row>
    <row r="538" spans="24:24" x14ac:dyDescent="0.25">
      <c r="X538">
        <v>323</v>
      </c>
    </row>
    <row r="539" spans="24:24" x14ac:dyDescent="0.25">
      <c r="X539">
        <v>324</v>
      </c>
    </row>
    <row r="540" spans="24:24" x14ac:dyDescent="0.25">
      <c r="X540">
        <v>325</v>
      </c>
    </row>
    <row r="541" spans="24:24" x14ac:dyDescent="0.25">
      <c r="X541">
        <v>326</v>
      </c>
    </row>
    <row r="542" spans="24:24" x14ac:dyDescent="0.25">
      <c r="X542">
        <v>327</v>
      </c>
    </row>
    <row r="543" spans="24:24" x14ac:dyDescent="0.25">
      <c r="X543">
        <v>328</v>
      </c>
    </row>
    <row r="544" spans="24:24" x14ac:dyDescent="0.25">
      <c r="X544">
        <v>329</v>
      </c>
    </row>
    <row r="545" spans="24:24" x14ac:dyDescent="0.25">
      <c r="X545">
        <v>330</v>
      </c>
    </row>
    <row r="546" spans="24:24" x14ac:dyDescent="0.25">
      <c r="X546">
        <v>331</v>
      </c>
    </row>
    <row r="547" spans="24:24" x14ac:dyDescent="0.25">
      <c r="X547">
        <v>332</v>
      </c>
    </row>
    <row r="548" spans="24:24" x14ac:dyDescent="0.25">
      <c r="X548">
        <v>333</v>
      </c>
    </row>
  </sheetData>
  <mergeCells count="4">
    <mergeCell ref="Z5:AD5"/>
    <mergeCell ref="AE5:AK5"/>
    <mergeCell ref="AL5:AP5"/>
    <mergeCell ref="AQ5:AU5"/>
  </mergeCells>
  <phoneticPr fontId="10" type="noConversion"/>
  <conditionalFormatting sqref="AP7">
    <cfRule type="cellIs" dxfId="0" priority="1" operator="greaterThan">
      <formula>30</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EF9F-502E-43AF-9B56-771861346A76}">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326067C-A9A4-41A0-9F5A-57F152A133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1076-23 (2)</vt:lpstr>
      <vt:lpstr>Feuil1</vt:lpstr>
      <vt:lpstr>'1076-23 (2)'!T0min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Devise</dc:creator>
  <cp:lastModifiedBy>David Devise</cp:lastModifiedBy>
  <dcterms:created xsi:type="dcterms:W3CDTF">2023-03-23T12:05:17Z</dcterms:created>
  <dcterms:modified xsi:type="dcterms:W3CDTF">2023-03-30T09:12:08Z</dcterms:modified>
</cp:coreProperties>
</file>