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ctrlProps/ctrlProp19.xml" ContentType="application/vnd.ms-excel.controlproperties+xml"/>
  <Default Extension="emf" ContentType="image/x-emf"/>
  <Override PartName="/xl/vbaProject.bin" ContentType="application/vnd.ms-office.vbaProject"/>
  <Override PartName="/xl/ctrlProps/ctrlProp18.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xl/ctrlProps/ctrlProp15.xml" ContentType="application/vnd.ms-excel.controlproperties+xml"/>
  <Override PartName="/xl/ctrlProps/ctrlProp9.xml" ContentType="application/vnd.ms-excel.controlproperties+xml"/>
  <Override PartName="/xl/ctrlProps/ctrlProp16.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ctrlProps/ctrlProp14.xml" ContentType="application/vnd.ms-excel.controlproperties+xml"/>
  <Override PartName="/xl/ctrlProps/ctrlProp22.xml" ContentType="application/vnd.ms-excel.controlproperties+xml"/>
  <Override PartName="/xl/ctrlProps/ctrlProp13.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5.xml" ContentType="application/vnd.ms-excel.controlproperties+xml"/>
  <Override PartName="/xl/ctrlProps/ctrlProp21.xml" ContentType="application/vnd.ms-excel.controlproperties+xml"/>
  <Override PartName="/xl/ctrlProps/ctrlProp12.xml" ContentType="application/vnd.ms-excel.controlproperties+xml"/>
  <Override PartName="/xl/ctrlProps/ctrlProp20.xml" ContentType="application/vnd.ms-excel.controlproperties+xml"/>
  <Override PartName="/xl/ctrlProps/ctrlProp6.xml" ContentType="application/vnd.ms-excel.controlproperties+xml"/>
  <Override PartName="/xl/ctrlProps/ctrlProp11.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00" yWindow="-15" windowWidth="12045" windowHeight="10245"/>
  </bookViews>
  <sheets>
    <sheet name="Planning Perpétuel" sheetId="1" r:id="rId1"/>
    <sheet name="Paramètres_Application" sheetId="5" r:id="rId2"/>
    <sheet name="Base de données" sheetId="7" r:id="rId3"/>
  </sheets>
  <definedNames>
    <definedName name="_DC">Paramètres_Application!$A$2</definedName>
    <definedName name="_SB">Paramètres_Application!$A$3</definedName>
    <definedName name="Archive">Paramètres_Application!$A$7</definedName>
    <definedName name="Chômés">Paramètres_Application!$B$9</definedName>
    <definedName name="Date_Deb">'Planning Perpétuel'!$G$4</definedName>
    <definedName name="Fériés">OFFSET(Paramètres_Application!$D$2,,,COUNTA(Paramètres_Application!$D:$D),)</definedName>
    <definedName name="Pâq_Année_N">ROUND(DATE(YEAR(Date_Deb),4,1)/7+MOD(19*MOD(YEAR(Date_Deb),19)-7,30)*14/100,0)*7-6</definedName>
    <definedName name="Pâq_Année_N1">ROUND(DATE(YEAR(Date_Deb)+1,4,1)/7+MOD(19*MOD(YEAR(Date_Deb)+1,19)-7,30)*14/100,0)*7-6</definedName>
    <definedName name="Ponts">OFFSET(Paramètres_Application!$G$2,,,COUNTA(Paramètres_Application!$G:$G)-1,)</definedName>
    <definedName name="T_SE">Paramètres_Application!$H$3</definedName>
  </definedNames>
  <calcPr calcId="125725"/>
</workbook>
</file>

<file path=xl/calcChain.xml><?xml version="1.0" encoding="utf-8"?>
<calcChain xmlns="http://schemas.openxmlformats.org/spreadsheetml/2006/main">
  <c r="G4" i="5"/>
  <c r="G5"/>
  <c r="G6"/>
  <c r="G7"/>
  <c r="G8"/>
  <c r="G9"/>
  <c r="G10"/>
  <c r="G11"/>
  <c r="G12"/>
  <c r="G13"/>
  <c r="G14"/>
  <c r="G15"/>
  <c r="G16"/>
  <c r="G17"/>
  <c r="G18"/>
  <c r="G19"/>
  <c r="G20"/>
  <c r="G21"/>
  <c r="G22"/>
  <c r="G23"/>
  <c r="G24"/>
  <c r="G25"/>
  <c r="G26"/>
  <c r="G27"/>
  <c r="G28"/>
  <c r="G29"/>
  <c r="G30"/>
  <c r="G31"/>
  <c r="G32"/>
  <c r="B9" l="1"/>
  <c r="H3"/>
  <c r="G4" i="1" l="1"/>
  <c r="G2" i="5" l="1"/>
  <c r="G3"/>
  <c r="G7" i="1"/>
  <c r="G6"/>
  <c r="D2" i="5"/>
  <c r="D4"/>
  <c r="D3"/>
  <c r="D10"/>
  <c r="D7"/>
  <c r="D9"/>
  <c r="D6"/>
  <c r="G2" i="1"/>
  <c r="G1"/>
  <c r="G3"/>
  <c r="H4"/>
  <c r="D16" i="5"/>
  <c r="D15"/>
  <c r="D14"/>
  <c r="D13"/>
  <c r="D12"/>
  <c r="D11"/>
  <c r="D8"/>
  <c r="D5"/>
  <c r="H2" i="1" l="1"/>
  <c r="H7"/>
  <c r="H6"/>
  <c r="H3"/>
  <c r="H1"/>
  <c r="I4"/>
  <c r="I2" l="1"/>
  <c r="I7"/>
  <c r="I6"/>
  <c r="I3"/>
  <c r="I1"/>
  <c r="J4"/>
  <c r="J2" l="1"/>
  <c r="J7"/>
  <c r="J6"/>
  <c r="J3"/>
  <c r="J1"/>
  <c r="K4"/>
  <c r="K2" l="1"/>
  <c r="K7"/>
  <c r="K6"/>
  <c r="K3"/>
  <c r="K1"/>
  <c r="L4"/>
  <c r="L2" l="1"/>
  <c r="L7"/>
  <c r="L6"/>
  <c r="L3"/>
  <c r="L1"/>
  <c r="M4"/>
  <c r="M2" l="1"/>
  <c r="M7"/>
  <c r="M6"/>
  <c r="M3"/>
  <c r="M1"/>
  <c r="N4"/>
  <c r="N2" l="1"/>
  <c r="N7"/>
  <c r="N6"/>
  <c r="N3"/>
  <c r="N1"/>
  <c r="O4"/>
  <c r="O2" l="1"/>
  <c r="O7"/>
  <c r="O6"/>
  <c r="O3"/>
  <c r="O1"/>
  <c r="P4"/>
  <c r="P2" l="1"/>
  <c r="P7"/>
  <c r="P6"/>
  <c r="P3"/>
  <c r="P1"/>
  <c r="Q4"/>
  <c r="Q2" l="1"/>
  <c r="Q7"/>
  <c r="Q6"/>
  <c r="Q3"/>
  <c r="Q1"/>
  <c r="R4"/>
  <c r="R2" l="1"/>
  <c r="R7"/>
  <c r="R6"/>
  <c r="R3"/>
  <c r="R1"/>
  <c r="S4"/>
  <c r="S2" l="1"/>
  <c r="S7"/>
  <c r="S6"/>
  <c r="S3"/>
  <c r="S1"/>
  <c r="T4"/>
  <c r="T2" l="1"/>
  <c r="T7"/>
  <c r="T6"/>
  <c r="T3"/>
  <c r="T1"/>
  <c r="U4"/>
  <c r="U2" l="1"/>
  <c r="U7"/>
  <c r="U6"/>
  <c r="U3"/>
  <c r="U1"/>
  <c r="V4"/>
  <c r="V2" l="1"/>
  <c r="V7"/>
  <c r="V6"/>
  <c r="V3"/>
  <c r="V1"/>
  <c r="W4"/>
  <c r="W2" l="1"/>
  <c r="W7"/>
  <c r="W6"/>
  <c r="W3"/>
  <c r="W1"/>
  <c r="X4"/>
  <c r="X2" l="1"/>
  <c r="X7"/>
  <c r="X6"/>
  <c r="X3"/>
  <c r="X1"/>
  <c r="Y4"/>
  <c r="Y2" l="1"/>
  <c r="Y7"/>
  <c r="Y6"/>
  <c r="Y3"/>
  <c r="Y1"/>
  <c r="Z4"/>
  <c r="Z2" l="1"/>
  <c r="Z7"/>
  <c r="Z6"/>
  <c r="Z3"/>
  <c r="Z1"/>
  <c r="AA4"/>
  <c r="AA2" l="1"/>
  <c r="AA7"/>
  <c r="AA6"/>
  <c r="AA3"/>
  <c r="AA1"/>
  <c r="AB4"/>
  <c r="AB2" l="1"/>
  <c r="AB7"/>
  <c r="AB6"/>
  <c r="AB3"/>
  <c r="AB1"/>
  <c r="AC4"/>
  <c r="AC2" l="1"/>
  <c r="AC7"/>
  <c r="AC6"/>
  <c r="AC3"/>
  <c r="AC1"/>
  <c r="AD4"/>
  <c r="AD2" l="1"/>
  <c r="AD7"/>
  <c r="AD6"/>
  <c r="AD3"/>
  <c r="AD1"/>
  <c r="AE4"/>
  <c r="AE2" l="1"/>
  <c r="AE7"/>
  <c r="AE6"/>
  <c r="AE3"/>
  <c r="AE1"/>
  <c r="AF4"/>
  <c r="AF2" l="1"/>
  <c r="AF7"/>
  <c r="AF6"/>
  <c r="AF3"/>
  <c r="AF1"/>
  <c r="AG4"/>
  <c r="AG2" l="1"/>
  <c r="AG7"/>
  <c r="AG6"/>
  <c r="AG3"/>
  <c r="AG1"/>
  <c r="AH4"/>
  <c r="AH2" l="1"/>
  <c r="AH7"/>
  <c r="AH6"/>
  <c r="AH3"/>
  <c r="AH1"/>
  <c r="AI4"/>
  <c r="AI2" l="1"/>
  <c r="AI7"/>
  <c r="AI6"/>
  <c r="AI3"/>
  <c r="AI1"/>
  <c r="AJ4"/>
  <c r="AJ2" l="1"/>
  <c r="AJ7"/>
  <c r="AJ6"/>
  <c r="AJ3"/>
  <c r="AJ1"/>
  <c r="AK4"/>
  <c r="AK2" l="1"/>
  <c r="AK7"/>
  <c r="AK6"/>
  <c r="AK3"/>
  <c r="AK1"/>
  <c r="AL4"/>
  <c r="AL2" l="1"/>
  <c r="AL7"/>
  <c r="AL6"/>
  <c r="AL3"/>
  <c r="AL1"/>
  <c r="AM4"/>
  <c r="AM2" l="1"/>
  <c r="AM7"/>
  <c r="AM6"/>
  <c r="AM3"/>
  <c r="AM1"/>
  <c r="AN4"/>
  <c r="AN2" l="1"/>
  <c r="AN7"/>
  <c r="AN6"/>
  <c r="AN3"/>
  <c r="AN1"/>
  <c r="AO4"/>
  <c r="AO2" l="1"/>
  <c r="AO7"/>
  <c r="AO6"/>
  <c r="AO3"/>
  <c r="AO1"/>
  <c r="AP4"/>
  <c r="AP2" l="1"/>
  <c r="AP7"/>
  <c r="AP6"/>
  <c r="AP3"/>
  <c r="AP1"/>
  <c r="AQ4"/>
  <c r="AQ7" l="1"/>
  <c r="AQ6"/>
  <c r="AQ1"/>
  <c r="AQ2"/>
  <c r="AQ3"/>
</calcChain>
</file>

<file path=xl/sharedStrings.xml><?xml version="1.0" encoding="utf-8"?>
<sst xmlns="http://schemas.openxmlformats.org/spreadsheetml/2006/main" count="125" uniqueCount="111">
  <si>
    <t>Nom</t>
  </si>
  <si>
    <t>Prénom</t>
  </si>
  <si>
    <t>Décalage d'affichage du Planning</t>
  </si>
  <si>
    <t>Sélection des
jours fériés</t>
  </si>
  <si>
    <t>Sélection des
jours chômés</t>
  </si>
  <si>
    <t>Indications des dates chômées supplémentaires</t>
  </si>
  <si>
    <t>Nombre de jours</t>
  </si>
  <si>
    <t>d'archive sur</t>
  </si>
  <si>
    <t>"Aujourd'hui"</t>
  </si>
  <si>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</si>
  <si>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</si>
  <si>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</si>
  <si>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</si>
  <si>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</si>
  <si>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</si>
  <si>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</si>
  <si>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</si>
  <si>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</si>
  <si>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</si>
  <si>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</si>
  <si>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</si>
  <si>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</si>
  <si>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</si>
  <si>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</si>
  <si>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</si>
  <si>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</si>
  <si>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</si>
  <si>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</si>
  <si>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</si>
  <si>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</si>
  <si>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Colonne22</t>
  </si>
  <si>
    <t>Colonne23</t>
  </si>
  <si>
    <t>Colonne24</t>
  </si>
  <si>
    <t>Colonne25</t>
  </si>
  <si>
    <t>Colonne26</t>
  </si>
  <si>
    <t>Colonne27</t>
  </si>
  <si>
    <t>Colonne28</t>
  </si>
  <si>
    <t>Colonne29</t>
  </si>
  <si>
    <t>Colonne30</t>
  </si>
  <si>
    <t>Colonne31</t>
  </si>
  <si>
    <t>Colonne32</t>
  </si>
  <si>
    <t>Colonne33</t>
  </si>
  <si>
    <t>Colonne34</t>
  </si>
  <si>
    <t>Colonne35</t>
  </si>
  <si>
    <t>Colonne36</t>
  </si>
  <si>
    <t>Colonne37</t>
  </si>
  <si>
    <t xml:space="preserve"> </t>
  </si>
  <si>
    <t>Premier jour de la semaine</t>
  </si>
  <si>
    <t>Lundi</t>
  </si>
  <si>
    <t>Intitulé 1</t>
  </si>
  <si>
    <t>Intitulé 2</t>
  </si>
  <si>
    <t>Intitulé 3</t>
  </si>
  <si>
    <t>Intitulé 4</t>
  </si>
  <si>
    <t>Intitulé 5</t>
  </si>
  <si>
    <t>Intitulé 6</t>
  </si>
  <si>
    <t>Ici une fenêtre pour afficher des messages ou bien un logo ou toutes autres informations.</t>
  </si>
  <si>
    <t>Premier jour de la semaine :</t>
  </si>
  <si>
    <t>Indications des dates chômées supplémentaires :</t>
  </si>
  <si>
    <t>Ici vous indiquez les dates pour lesquelles l'application les affichera en couleur pour indiquer qu'elles sont chômées</t>
  </si>
  <si>
    <t>Sélection des jours fériés :</t>
  </si>
  <si>
    <t>Indique le premier jour de la semaine, c’est-à-dire l'information qu'il faut pour le "déoupage visuel" des différentes semaines du planning</t>
  </si>
  <si>
    <t>Sélectionnez les jours fériés qui seront effectifs sur le planning par simple coche et décoche</t>
  </si>
  <si>
    <t>Sélection des jours chômés :</t>
  </si>
  <si>
    <t>Par simple coche et décoche, sélectionnez les jours chômés à afficher sur le planning</t>
  </si>
  <si>
    <t>Décalage d'affichage du Planning :</t>
  </si>
  <si>
    <t>Ce sont  des valeurs système qui permettent le scroll du planning perpétuel, ne pas toucher, si ce n'est pour les mettres à 0 afin d'initialiser la planning à "aujourd'hui"</t>
  </si>
  <si>
    <t>Nombre de jours d'archive sur "Aujourd'hui" :</t>
  </si>
  <si>
    <t>Valeur système afin d'afficher un historique de planning de 14 jours avant "aujourd'hui". Si égal à 0 alors aujourd'hui est en première colonne</t>
  </si>
  <si>
    <t>Les cellules violettes en bas des colonnes contiennent pour certaines des formules dont le résultat est utilisé pour les MFC du planning. Ne pas toucher !</t>
  </si>
  <si>
    <t>violet clair = jour de la semaine chômé (exemple tous les samedis et dimanches). Cette sélection de jour chômés se fait par simple coche ou décoche sur la feuille "Paramètre Application".</t>
  </si>
  <si>
    <t>violet Moyen = les jours fériés "Français" dont les deux d'Alsace - S'il ne faut pas les afficher il suffit alors de les décochés sur la feuille "Paramètres Application".</t>
  </si>
  <si>
    <t>violet foncé = jours chômés définis par l'utilisateur en plus de ceux énoncé si dessus. La différence est que ces jours ne sont pas gérés au niveau de la répétition d'une année sur l'autre.</t>
  </si>
  <si>
    <t>Il y a gestion de leur répétition d'une année sur l'autre.</t>
  </si>
  <si>
    <t>1 pour repérer le jour "Aujourd'hui"</t>
  </si>
  <si>
    <t>vert lumineux</t>
  </si>
  <si>
    <t>1 pour différencier les semaines paires des semaines impaires avec le "découpage visuel" de ces semaines.</t>
  </si>
  <si>
    <t>1 pour diférencier les mois impairs des mois pairs et ainsi faire le découpage visuel de ces mois.</t>
  </si>
  <si>
    <t>Plusieurs MFC existent sur cette feuille :</t>
  </si>
  <si>
    <t>Ce jour de début de semaine est paramètrable sur la feuille "Paramètre Application", et du coup ce sera le nouveau jour médiant qui indiquera le numéro de semaine.</t>
  </si>
  <si>
    <t>Tant qu'il y a un jour qui appartient à une semaine qui est affiché, alors le numéro de semaine est affiché, sinon celui-ci n'est indiqué qu'une fois par semaine sur le jour médiant c’est-à-dire le jeudi pour une semaine qui commence un lundi.</t>
  </si>
  <si>
    <t>Les Spin Boutons permettent de passer le planning de mois en mois dans un sens ou dans l'autre.</t>
  </si>
  <si>
    <t>La ScrollBarre permet de passer de jour en jour du premier jour du mois sélectionné avec les Spins Boutons et jusqu'à 366 jour plus loin.</t>
  </si>
  <si>
    <t>Lors d'un "Spin" la valeur de la scrollbarre passe à 0</t>
  </si>
  <si>
    <t>La cellule G4 = Date_Deb est la référence pour l'affichage du reste du planning.</t>
  </si>
  <si>
    <t>Sa valeur est égale à date d'aujourd'hui - Archive (nombre de jours visible avant aujourd'hui)+ _DC (valeur de décallage en nombre de jour des Spin boutons) + _SB (valeur de décallage en nombre de jour de la ScrllBarre)</t>
  </si>
  <si>
    <t>Le principe d'utilisation de ce planning :</t>
  </si>
  <si>
    <t>Avoir une feuille "Base de données" sur laquelle se trouve des dates de début et de fin de périodes.</t>
  </si>
  <si>
    <t>Sur la ligne 6 et suivante de ce planning sur les colonnes G à AQ, il faut inscrire des formules de type SOMMEPROD (par exemple) afin que ces dernières retournes des valeurs en fonction des données de la base de données</t>
  </si>
  <si>
    <t>Une MFC est mise en place par rapport à ces valeurs, et au final vous avez un planning perpétuel qui vous affiche des périodes "quelconques" dessus.</t>
  </si>
  <si>
    <t>pour l'exemple vous pouvez regardez mes applications REPLI et CHAMHO qui utilisent ce type de calendrier</t>
  </si>
  <si>
    <t>Un des avantages et qu'il n'est pas util de scroller horizontalement pour faire définler le planning, et les données à afficher sont simples d'ajout car contenu dans un tableau structuré.</t>
  </si>
  <si>
    <t>Sur la ligne 6 un exemple de formule :</t>
  </si>
  <si>
    <t>on cherche dans la base de données la valeur de la colonne intitulé 1, puis 2, puis si une la date de début correspond à la date de la ligne 4 de la colonne concidérée et de même pour la date de fin.</t>
  </si>
  <si>
    <t>LouReeD</t>
  </si>
  <si>
    <t>LRD</t>
  </si>
  <si>
    <t>GRD</t>
  </si>
  <si>
    <t>date de début</t>
  </si>
  <si>
    <t>Date de fin</t>
  </si>
  <si>
    <t>si on trouve =1 sinon = 0</t>
  </si>
  <si>
    <t>pour l'exemple je n'ai mis une MFC que sur les 1, les 0 soit une MFC soit option d'Excel/ne pas afficher les 0.</t>
  </si>
  <si>
    <t>pour l'exemple j'ai également mis une période en 2005 ! Avec les spins boutons vous pouvez y aller, la barre bleue s'affichera !</t>
  </si>
  <si>
    <t>Ci-dessous 6 colonnes de "gestion" en rapport avec le calendrier</t>
  </si>
  <si>
    <t>3 pour afficher les différents jours chômés (en fonction de vos priorités d'affichage, il vous faudra peut-être changer l'ordre des règles de ces MFC) :</t>
  </si>
  <si>
    <t>Il est possible d'ajouter des MFC pour supprimer les barres verticales des cellules au niveau des périodes.</t>
  </si>
  <si>
    <t>Mais là c'est à vous de mettre en forme et en couleur en fonction de vos besoins.</t>
  </si>
  <si>
    <t>@ bientôt</t>
  </si>
  <si>
    <t>Répétitif ?</t>
  </si>
  <si>
    <t>Dates calculées</t>
  </si>
  <si>
    <t>Cette nouvelle version vous permet de "créer" vos dates fériées : il vous suffit d'entrer une date et de cocher la case à cocher</t>
  </si>
  <si>
    <t>comme cela cette date sera considérée comme fériée toutes les années.</t>
  </si>
  <si>
    <t>Si la date est férié que pour une année, entrez la date et décochez la case à cocher, elle ne sera "comptabilisée" qu'une seule fois.</t>
  </si>
</sst>
</file>

<file path=xl/styles.xml><?xml version="1.0" encoding="utf-8"?>
<styleSheet xmlns="http://schemas.openxmlformats.org/spreadsheetml/2006/main">
  <numFmts count="1">
    <numFmt numFmtId="164" formatCode="dd"/>
  </numFmts>
  <fonts count="12">
    <font>
      <sz val="11"/>
      <color theme="1"/>
      <name val="Calibri"/>
      <family val="2"/>
      <scheme val="minor"/>
    </font>
    <font>
      <sz val="8"/>
      <color rgb="FF000000"/>
      <name val="Tahoma"/>
      <family val="2"/>
    </font>
    <font>
      <sz val="11"/>
      <color theme="0"/>
      <name val="Calibri"/>
      <family val="2"/>
      <scheme val="minor"/>
    </font>
    <font>
      <sz val="11"/>
      <name val="Calibri"/>
      <family val="2"/>
      <scheme val="minor"/>
    </font>
    <font>
      <sz val="11"/>
      <color theme="7" tint="-0.499984740745262"/>
      <name val="Calibri"/>
      <family val="2"/>
      <scheme val="minor"/>
    </font>
    <font>
      <sz val="11"/>
      <color theme="7" tint="0.79998168889431442"/>
      <name val="Calibri"/>
      <family val="2"/>
      <scheme val="minor"/>
    </font>
    <font>
      <b/>
      <sz val="11"/>
      <color theme="1"/>
      <name val="Calibri"/>
      <family val="2"/>
      <scheme val="minor"/>
    </font>
    <font>
      <b/>
      <sz val="9"/>
      <color theme="1"/>
      <name val="Calibri"/>
      <family val="2"/>
      <scheme val="minor"/>
    </font>
    <font>
      <b/>
      <sz val="16"/>
      <color theme="1"/>
      <name val="Calibri"/>
      <family val="2"/>
      <scheme val="minor"/>
    </font>
    <font>
      <b/>
      <sz val="11"/>
      <color theme="0"/>
      <name val="Calibri"/>
      <family val="2"/>
      <scheme val="minor"/>
    </font>
    <font>
      <sz val="16"/>
      <color theme="1"/>
      <name val="Calibri"/>
      <family val="2"/>
      <scheme val="minor"/>
    </font>
    <font>
      <i/>
      <u/>
      <sz val="11"/>
      <color theme="1"/>
      <name val="Calibri"/>
      <family val="2"/>
      <scheme val="minor"/>
    </font>
  </fonts>
  <fills count="7">
    <fill>
      <patternFill patternType="none"/>
    </fill>
    <fill>
      <patternFill patternType="gray125"/>
    </fill>
    <fill>
      <patternFill patternType="solid">
        <fgColor theme="7" tint="0.79998168889431442"/>
        <bgColor indexed="64"/>
      </patternFill>
    </fill>
    <fill>
      <patternFill patternType="solid">
        <fgColor theme="7" tint="-0.499984740745262"/>
        <bgColor indexed="64"/>
      </patternFill>
    </fill>
    <fill>
      <patternFill patternType="solid">
        <fgColor theme="6" tint="0.39997558519241921"/>
        <bgColor indexed="64"/>
      </patternFill>
    </fill>
    <fill>
      <patternFill patternType="solid">
        <fgColor theme="7" tint="-0.249977111117893"/>
        <bgColor indexed="64"/>
      </patternFill>
    </fill>
    <fill>
      <patternFill patternType="solid">
        <fgColor theme="7"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1">
    <xf numFmtId="0" fontId="0" fillId="0" borderId="0"/>
  </cellStyleXfs>
  <cellXfs count="56">
    <xf numFmtId="0" fontId="0" fillId="0" borderId="0" xfId="0"/>
    <xf numFmtId="14" fontId="0" fillId="0" borderId="0" xfId="0" applyNumberFormat="1"/>
    <xf numFmtId="0" fontId="0" fillId="3" borderId="0" xfId="0" applyFill="1"/>
    <xf numFmtId="0" fontId="4" fillId="3" borderId="2" xfId="0" applyFont="1" applyFill="1" applyBorder="1"/>
    <xf numFmtId="0" fontId="5" fillId="2" borderId="2" xfId="0" applyFont="1" applyFill="1" applyBorder="1"/>
    <xf numFmtId="16" fontId="5" fillId="2" borderId="2" xfId="0" applyNumberFormat="1" applyFont="1" applyFill="1" applyBorder="1"/>
    <xf numFmtId="14" fontId="5" fillId="2" borderId="4" xfId="0" applyNumberFormat="1" applyFont="1" applyFill="1" applyBorder="1"/>
    <xf numFmtId="0" fontId="3" fillId="2" borderId="1" xfId="0" applyFont="1" applyFill="1" applyBorder="1" applyAlignment="1">
      <alignment horizontal="center" vertical="center"/>
    </xf>
    <xf numFmtId="0" fontId="0" fillId="0" borderId="0" xfId="0" applyFill="1"/>
    <xf numFmtId="0" fontId="3" fillId="4" borderId="1" xfId="0" applyFont="1" applyFill="1" applyBorder="1" applyAlignment="1">
      <alignment horizontal="center" vertical="center"/>
    </xf>
    <xf numFmtId="14" fontId="3" fillId="4" borderId="1" xfId="0" applyNumberFormat="1" applyFont="1" applyFill="1" applyBorder="1" applyAlignment="1">
      <alignment horizontal="center" vertical="center"/>
    </xf>
    <xf numFmtId="0" fontId="0" fillId="3" borderId="1" xfId="0" applyFill="1" applyBorder="1"/>
    <xf numFmtId="0" fontId="6" fillId="2" borderId="2"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3" xfId="0" applyFont="1" applyFill="1" applyBorder="1" applyAlignment="1">
      <alignment horizontal="center" vertical="center"/>
    </xf>
    <xf numFmtId="0" fontId="7" fillId="0" borderId="1" xfId="0" applyFont="1" applyBorder="1" applyAlignment="1">
      <alignment horizontal="center" vertical="center"/>
    </xf>
    <xf numFmtId="0" fontId="8" fillId="2" borderId="2" xfId="0" applyFont="1" applyFill="1" applyBorder="1" applyAlignment="1">
      <alignment horizontal="center" vertical="center" textRotation="90"/>
    </xf>
    <xf numFmtId="0" fontId="8" fillId="2" borderId="4" xfId="0" applyFont="1" applyFill="1" applyBorder="1" applyAlignment="1">
      <alignment horizontal="center" vertical="center" textRotation="90"/>
    </xf>
    <xf numFmtId="0" fontId="8" fillId="2" borderId="3" xfId="0" applyFont="1" applyFill="1" applyBorder="1" applyAlignment="1">
      <alignment horizontal="center" vertical="center" textRotation="90"/>
    </xf>
    <xf numFmtId="164" fontId="6" fillId="0" borderId="5" xfId="0" applyNumberFormat="1" applyFont="1" applyFill="1" applyBorder="1" applyAlignment="1">
      <alignment horizontal="center" vertical="center"/>
    </xf>
    <xf numFmtId="0" fontId="4" fillId="3" borderId="0" xfId="0" applyFont="1" applyFill="1"/>
    <xf numFmtId="0" fontId="0" fillId="3" borderId="11" xfId="0" applyFill="1" applyBorder="1"/>
    <xf numFmtId="0" fontId="0" fillId="3" borderId="10" xfId="0" applyFill="1" applyBorder="1"/>
    <xf numFmtId="0" fontId="0" fillId="3" borderId="12" xfId="0" applyFill="1" applyBorder="1"/>
    <xf numFmtId="0" fontId="9" fillId="3" borderId="7" xfId="0" applyFont="1" applyFill="1" applyBorder="1" applyAlignment="1">
      <alignment horizontal="center" vertical="center" wrapText="1"/>
    </xf>
    <xf numFmtId="0" fontId="9" fillId="3" borderId="5"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0" fillId="4" borderId="1" xfId="0" applyNumberFormat="1" applyFill="1" applyBorder="1" applyAlignment="1">
      <alignment horizontal="center"/>
    </xf>
    <xf numFmtId="0" fontId="9" fillId="3" borderId="1" xfId="0" applyFont="1" applyFill="1" applyBorder="1" applyAlignment="1">
      <alignment horizontal="center" vertical="center" wrapText="1"/>
    </xf>
    <xf numFmtId="0" fontId="9" fillId="3" borderId="0" xfId="0" applyFont="1" applyFill="1" applyAlignment="1">
      <alignment horizontal="center" vertical="top" wrapText="1"/>
    </xf>
    <xf numFmtId="0" fontId="4" fillId="3" borderId="1" xfId="0" applyFont="1" applyFill="1" applyBorder="1" applyAlignment="1">
      <alignment horizontal="center"/>
    </xf>
    <xf numFmtId="0" fontId="5" fillId="3" borderId="3" xfId="0" applyFont="1" applyFill="1" applyBorder="1"/>
    <xf numFmtId="0" fontId="7" fillId="0" borderId="3" xfId="0" applyFont="1" applyBorder="1" applyAlignment="1">
      <alignment horizontal="center" vertical="center"/>
    </xf>
    <xf numFmtId="164" fontId="6" fillId="0" borderId="12" xfId="0" applyNumberFormat="1" applyFont="1" applyFill="1" applyBorder="1" applyAlignment="1">
      <alignment horizontal="center"/>
    </xf>
    <xf numFmtId="0" fontId="2" fillId="3" borderId="8" xfId="0" applyFont="1" applyFill="1" applyBorder="1"/>
    <xf numFmtId="0" fontId="2" fillId="3" borderId="13" xfId="0" applyFont="1" applyFill="1" applyBorder="1"/>
    <xf numFmtId="0" fontId="2" fillId="3" borderId="9" xfId="0" applyFont="1" applyFill="1" applyBorder="1"/>
    <xf numFmtId="14" fontId="11" fillId="0" borderId="0" xfId="0" applyNumberFormat="1" applyFont="1"/>
    <xf numFmtId="0" fontId="11" fillId="0" borderId="0" xfId="0" applyFont="1"/>
    <xf numFmtId="0" fontId="0" fillId="0" borderId="0" xfId="0" applyAlignment="1">
      <alignment horizontal="left" indent="2"/>
    </xf>
    <xf numFmtId="14" fontId="0" fillId="0" borderId="0" xfId="0" applyNumberFormat="1" applyAlignment="1">
      <alignment horizontal="left" indent="2"/>
    </xf>
    <xf numFmtId="0" fontId="0" fillId="0" borderId="0" xfId="0" quotePrefix="1"/>
    <xf numFmtId="0" fontId="4" fillId="3" borderId="2" xfId="0" applyFont="1" applyFill="1" applyBorder="1" applyAlignment="1">
      <alignment horizontal="left"/>
    </xf>
    <xf numFmtId="14" fontId="3" fillId="4" borderId="1" xfId="0" applyNumberFormat="1" applyFont="1" applyFill="1" applyBorder="1" applyAlignment="1">
      <alignment horizontal="left" vertical="center" indent="1"/>
    </xf>
    <xf numFmtId="0" fontId="3" fillId="4" borderId="1" xfId="0" applyFont="1" applyFill="1" applyBorder="1" applyAlignment="1">
      <alignment horizontal="left" vertical="center" indent="1"/>
    </xf>
    <xf numFmtId="0" fontId="4" fillId="3" borderId="4" xfId="0" applyFont="1" applyFill="1" applyBorder="1"/>
    <xf numFmtId="0" fontId="4" fillId="3" borderId="3" xfId="0" applyFont="1" applyFill="1" applyBorder="1"/>
    <xf numFmtId="0" fontId="2" fillId="5" borderId="2" xfId="0" applyFont="1" applyFill="1" applyBorder="1" applyAlignment="1">
      <alignment horizontal="center"/>
    </xf>
    <xf numFmtId="0" fontId="2" fillId="5" borderId="4" xfId="0" applyFont="1" applyFill="1" applyBorder="1" applyAlignment="1">
      <alignment horizontal="center"/>
    </xf>
    <xf numFmtId="0" fontId="2" fillId="5" borderId="3" xfId="0" applyFont="1" applyFill="1" applyBorder="1" applyAlignment="1">
      <alignment horizontal="center"/>
    </xf>
    <xf numFmtId="0" fontId="10" fillId="6" borderId="2"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cellXfs>
  <cellStyles count="1">
    <cellStyle name="Normal" xfId="0" builtinId="0"/>
  </cellStyles>
  <dxfs count="16">
    <dxf>
      <fill>
        <patternFill>
          <bgColor theme="7" tint="0.79998168889431442"/>
        </patternFill>
      </fill>
    </dxf>
    <dxf>
      <font>
        <b/>
        <i val="0"/>
        <color rgb="FFFFFF00"/>
      </font>
      <fill>
        <patternFill>
          <bgColor rgb="FFFF0000"/>
        </patternFill>
      </fill>
    </dxf>
    <dxf>
      <numFmt numFmtId="0" formatCode="General"/>
    </dxf>
    <dxf>
      <border outline="0">
        <top style="thin">
          <color indexed="64"/>
        </top>
      </border>
    </dxf>
    <dxf>
      <fill>
        <patternFill patternType="solid">
          <fgColor indexed="64"/>
          <bgColor theme="7" tint="-0.499984740745262"/>
        </patternFill>
      </fill>
    </dxf>
    <dxf>
      <font>
        <color rgb="FF00B0F0"/>
      </font>
      <fill>
        <patternFill>
          <bgColor rgb="FF00B0F0"/>
        </patternFill>
      </fill>
    </dxf>
    <dxf>
      <fill>
        <patternFill>
          <bgColor theme="7" tint="0.39994506668294322"/>
        </patternFill>
      </fill>
    </dxf>
    <dxf>
      <fill>
        <patternFill>
          <bgColor theme="7" tint="-0.24994659260841701"/>
        </patternFill>
      </fill>
    </dxf>
    <dxf>
      <fill>
        <patternFill>
          <bgColor theme="7" tint="-0.499984740745262"/>
        </patternFill>
      </fill>
    </dxf>
    <dxf>
      <border>
        <left style="thin">
          <color auto="1"/>
        </left>
        <vertical/>
        <horizontal/>
      </border>
    </dxf>
    <dxf>
      <border>
        <left style="thin">
          <color auto="1"/>
        </left>
        <vertical/>
        <horizontal/>
      </border>
    </dxf>
    <dxf>
      <font>
        <color theme="0"/>
      </font>
      <fill>
        <patternFill>
          <bgColor theme="7" tint="-0.24994659260841701"/>
        </patternFill>
      </fill>
    </dxf>
    <dxf>
      <fill>
        <patternFill>
          <bgColor theme="7" tint="-0.24994659260841701"/>
        </patternFill>
      </fill>
    </dxf>
    <dxf>
      <fill>
        <patternFill>
          <bgColor rgb="FF00FF00"/>
        </patternFill>
      </fill>
    </dxf>
    <dxf>
      <fill>
        <patternFill>
          <bgColor theme="7" tint="-0.49998474074526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Style de tableau 1" pivot="0" count="2">
      <tableStyleElement type="wholeTable" dxfId="15"/>
      <tableStyleElement type="headerRow" dxfId="14"/>
    </tableStyle>
  </tableStyles>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FD181E0-5E2F-11CE-A449-00AA004A803D}"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ctrlProps/ctrlProp1.xml><?xml version="1.0" encoding="utf-8"?>
<formControlPr xmlns="http://schemas.microsoft.com/office/spreadsheetml/2009/9/main" objectType="CheckBox" fmlaLink="B2" lockText="1" noThreeD="1"/>
</file>

<file path=xl/ctrlProps/ctrlProp2.xml><?xml version="1.0" encoding="utf-8"?>
<formControlPr xmlns="http://schemas.microsoft.com/office/spreadsheetml/2009/9/main" objectType="CheckBox" fmlaLink="B3" lockText="1" noThreeD="1"/>
</file>

<file path=xl/ctrlProps/ctrlProp3.xml><?xml version="1.0" encoding="utf-8"?>
<formControlPr xmlns="http://schemas.microsoft.com/office/spreadsheetml/2009/9/main" objectType="CheckBox" fmlaLink="B4" lockText="1" noThreeD="1"/>
</file>

<file path=xl/ctrlProps/ctrlProp4.xml><?xml version="1.0" encoding="utf-8"?>
<formControlPr xmlns="http://schemas.microsoft.com/office/spreadsheetml/2009/9/main" objectType="CheckBox" fmlaLink="B5" lockText="1" noThreeD="1"/>
</file>

<file path=xl/ctrlProps/ctrlProp5.xml><?xml version="1.0" encoding="utf-8"?>
<formControlPr xmlns="http://schemas.microsoft.com/office/spreadsheetml/2009/9/main" objectType="CheckBox" fmlaLink="B6" lockText="1" noThreeD="1"/>
</file>

<file path=xl/ctrlProps/ctrlProp6.xml><?xml version="1.0" encoding="utf-8"?>
<formControlPr xmlns="http://schemas.microsoft.com/office/spreadsheetml/2009/9/main" objectType="CheckBox" checked="Checked" fmlaLink="B7" lockText="1" noThreeD="1"/>
</file>

<file path=xl/ctrlProps/ctrlProp7.xml><?xml version="1.0" encoding="utf-8"?>
<formControlPr xmlns="http://schemas.microsoft.com/office/spreadsheetml/2009/9/main" objectType="CheckBox" checked="Checked" fmlaLink="B8" lockText="1" noThreeD="1"/>
</file>

<file path=xl/ctrlProps/ctrlProp8.xml><?xml version="1.0" encoding="utf-8"?>
<formControlPr xmlns="http://schemas.microsoft.com/office/spreadsheetml/2009/9/main" objectType="CheckBox" checked="Checked" fmlaLink="C2" lockText="1" noThreeD="1"/>
</file>

<file path=xl/ctrlProps/ctrlProp9.xml><?xml version="1.0" encoding="utf-8"?>
<formControlPr xmlns="http://schemas.microsoft.com/office/spreadsheetml/2009/9/main" objectType="CheckBox" checked="Checked" fmlaLink="C3" lockText="1" noThreeD="1"/>
</file>

<file path=xl/ctrlProps/ctrlProp10.xml><?xml version="1.0" encoding="utf-8"?>
<formControlPr xmlns="http://schemas.microsoft.com/office/spreadsheetml/2009/9/main" objectType="CheckBox" checked="Checked" fmlaLink="C4" lockText="1" noThreeD="1"/>
</file>

<file path=xl/ctrlProps/ctrlProp11.xml><?xml version="1.0" encoding="utf-8"?>
<formControlPr xmlns="http://schemas.microsoft.com/office/spreadsheetml/2009/9/main" objectType="CheckBox" checked="Checked" fmlaLink="C5" lockText="1" noThreeD="1"/>
</file>

<file path=xl/ctrlProps/ctrlProp12.xml><?xml version="1.0" encoding="utf-8"?>
<formControlPr xmlns="http://schemas.microsoft.com/office/spreadsheetml/2009/9/main" objectType="CheckBox" checked="Checked" fmlaLink="C6" lockText="1" noThreeD="1"/>
</file>

<file path=xl/ctrlProps/ctrlProp13.xml><?xml version="1.0" encoding="utf-8"?>
<formControlPr xmlns="http://schemas.microsoft.com/office/spreadsheetml/2009/9/main" objectType="CheckBox" checked="Checked" fmlaLink="C8" lockText="1" noThreeD="1"/>
</file>

<file path=xl/ctrlProps/ctrlProp14.xml><?xml version="1.0" encoding="utf-8"?>
<formControlPr xmlns="http://schemas.microsoft.com/office/spreadsheetml/2009/9/main" objectType="CheckBox" checked="Checked" fmlaLink="C10" lockText="1" noThreeD="1"/>
</file>

<file path=xl/ctrlProps/ctrlProp15.xml><?xml version="1.0" encoding="utf-8"?>
<formControlPr xmlns="http://schemas.microsoft.com/office/spreadsheetml/2009/9/main" objectType="CheckBox" checked="Checked" fmlaLink="C9" lockText="1" noThreeD="1"/>
</file>

<file path=xl/ctrlProps/ctrlProp16.xml><?xml version="1.0" encoding="utf-8"?>
<formControlPr xmlns="http://schemas.microsoft.com/office/spreadsheetml/2009/9/main" objectType="CheckBox" checked="Checked" fmlaLink="C11" lockText="1" noThreeD="1"/>
</file>

<file path=xl/ctrlProps/ctrlProp17.xml><?xml version="1.0" encoding="utf-8"?>
<formControlPr xmlns="http://schemas.microsoft.com/office/spreadsheetml/2009/9/main" objectType="CheckBox" checked="Checked" fmlaLink="C12" lockText="1" noThreeD="1"/>
</file>

<file path=xl/ctrlProps/ctrlProp18.xml><?xml version="1.0" encoding="utf-8"?>
<formControlPr xmlns="http://schemas.microsoft.com/office/spreadsheetml/2009/9/main" objectType="CheckBox" checked="Checked" fmlaLink="C13" lockText="1" noThreeD="1"/>
</file>

<file path=xl/ctrlProps/ctrlProp19.xml><?xml version="1.0" encoding="utf-8"?>
<formControlPr xmlns="http://schemas.microsoft.com/office/spreadsheetml/2009/9/main" objectType="CheckBox" checked="Checked" fmlaLink="C14" lockText="1" noThreeD="1"/>
</file>

<file path=xl/ctrlProps/ctrlProp20.xml><?xml version="1.0" encoding="utf-8"?>
<formControlPr xmlns="http://schemas.microsoft.com/office/spreadsheetml/2009/9/main" objectType="CheckBox" checked="Checked" fmlaLink="C7" lockText="1" noThreeD="1"/>
</file>

<file path=xl/ctrlProps/ctrlProp21.xml><?xml version="1.0" encoding="utf-8"?>
<formControlPr xmlns="http://schemas.microsoft.com/office/spreadsheetml/2009/9/main" objectType="CheckBox" checked="Checked" fmlaLink="C15" lockText="1" noThreeD="1"/>
</file>

<file path=xl/ctrlProps/ctrlProp22.xml><?xml version="1.0" encoding="utf-8"?>
<formControlPr xmlns="http://schemas.microsoft.com/office/spreadsheetml/2009/9/main" objectType="CheckBox" checked="Checked" fmlaLink="C16" lockText="1" noThree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tables/table1.xml><?xml version="1.0" encoding="utf-8"?>
<table xmlns="http://schemas.openxmlformats.org/spreadsheetml/2006/main" id="1" name="Tab_Résa" displayName="Tab_Résa" ref="A5:AQ7" totalsRowShown="0" headerRowDxfId="4" tableBorderDxfId="3">
  <autoFilter ref="A5:AQ7"/>
  <tableColumns count="43">
    <tableColumn id="1" name="Intitulé 1"/>
    <tableColumn id="2" name="Intitulé 2"/>
    <tableColumn id="3" name="Intitulé 3"/>
    <tableColumn id="4" name="Intitulé 4"/>
    <tableColumn id="5" name="Intitulé 5"/>
    <tableColumn id="6" name="Intitulé 6"/>
    <tableColumn id="7" name="Colonne1" dataDxfId="2">
      <calculatedColumnFormula>SUMPRODUCT((Tab_Résa[[#This Row],[Intitulé 1]]=Tableau2[Nom])*(Tab_Résa[[#This Row],[Intitulé 2]]=Tableau2[Prénom])*(G$4&gt;=Tableau2[date de début])*(G$4&lt;Tableau2[Date de fin]))</calculatedColumnFormula>
    </tableColumn>
    <tableColumn id="8" name="Colonne2">
      <calculatedColumnFormula>SUMPRODUCT((Tab_Résa[[#This Row],[Intitulé 1]]=Tableau2[Nom])*(Tab_Résa[[#This Row],[Intitulé 2]]=Tableau2[Prénom])*(H$4&gt;=Tableau2[date de début])*(H$4&lt;Tableau2[Date de fin]))</calculatedColumnFormula>
    </tableColumn>
    <tableColumn id="9" name="Colonne3">
      <calculatedColumnFormula>SUMPRODUCT((Tab_Résa[[#This Row],[Intitulé 1]]=Tableau2[Nom])*(Tab_Résa[[#This Row],[Intitulé 2]]=Tableau2[Prénom])*(I$4&gt;=Tableau2[date de début])*(I$4&lt;Tableau2[Date de fin]))</calculatedColumnFormula>
    </tableColumn>
    <tableColumn id="10" name="Colonne4">
      <calculatedColumnFormula>SUMPRODUCT((Tab_Résa[[#This Row],[Intitulé 1]]=Tableau2[Nom])*(Tab_Résa[[#This Row],[Intitulé 2]]=Tableau2[Prénom])*(J$4&gt;=Tableau2[date de début])*(J$4&lt;Tableau2[Date de fin]))</calculatedColumnFormula>
    </tableColumn>
    <tableColumn id="11" name="Colonne5">
      <calculatedColumnFormula>SUMPRODUCT((Tab_Résa[[#This Row],[Intitulé 1]]=Tableau2[Nom])*(Tab_Résa[[#This Row],[Intitulé 2]]=Tableau2[Prénom])*(K$4&gt;=Tableau2[date de début])*(K$4&lt;Tableau2[Date de fin]))</calculatedColumnFormula>
    </tableColumn>
    <tableColumn id="12" name="Colonne6">
      <calculatedColumnFormula>SUMPRODUCT((Tab_Résa[[#This Row],[Intitulé 1]]=Tableau2[Nom])*(Tab_Résa[[#This Row],[Intitulé 2]]=Tableau2[Prénom])*(L$4&gt;=Tableau2[date de début])*(L$4&lt;Tableau2[Date de fin]))</calculatedColumnFormula>
    </tableColumn>
    <tableColumn id="13" name="Colonne7">
      <calculatedColumnFormula>SUMPRODUCT((Tab_Résa[[#This Row],[Intitulé 1]]=Tableau2[Nom])*(Tab_Résa[[#This Row],[Intitulé 2]]=Tableau2[Prénom])*(M$4&gt;=Tableau2[date de début])*(M$4&lt;Tableau2[Date de fin]))</calculatedColumnFormula>
    </tableColumn>
    <tableColumn id="14" name="Colonne8">
      <calculatedColumnFormula>SUMPRODUCT((Tab_Résa[[#This Row],[Intitulé 1]]=Tableau2[Nom])*(Tab_Résa[[#This Row],[Intitulé 2]]=Tableau2[Prénom])*(N$4&gt;=Tableau2[date de début])*(N$4&lt;Tableau2[Date de fin]))</calculatedColumnFormula>
    </tableColumn>
    <tableColumn id="15" name="Colonne9">
      <calculatedColumnFormula>SUMPRODUCT((Tab_Résa[[#This Row],[Intitulé 1]]=Tableau2[Nom])*(Tab_Résa[[#This Row],[Intitulé 2]]=Tableau2[Prénom])*(O$4&gt;=Tableau2[date de début])*(O$4&lt;Tableau2[Date de fin]))</calculatedColumnFormula>
    </tableColumn>
    <tableColumn id="16" name="Colonne10">
      <calculatedColumnFormula>SUMPRODUCT((Tab_Résa[[#This Row],[Intitulé 1]]=Tableau2[Nom])*(Tab_Résa[[#This Row],[Intitulé 2]]=Tableau2[Prénom])*(P$4&gt;=Tableau2[date de début])*(P$4&lt;Tableau2[Date de fin]))</calculatedColumnFormula>
    </tableColumn>
    <tableColumn id="17" name="Colonne11">
      <calculatedColumnFormula>SUMPRODUCT((Tab_Résa[[#This Row],[Intitulé 1]]=Tableau2[Nom])*(Tab_Résa[[#This Row],[Intitulé 2]]=Tableau2[Prénom])*(Q$4&gt;=Tableau2[date de début])*(Q$4&lt;Tableau2[Date de fin]))</calculatedColumnFormula>
    </tableColumn>
    <tableColumn id="18" name="Colonne12">
      <calculatedColumnFormula>SUMPRODUCT((Tab_Résa[[#This Row],[Intitulé 1]]=Tableau2[Nom])*(Tab_Résa[[#This Row],[Intitulé 2]]=Tableau2[Prénom])*(R$4&gt;=Tableau2[date de début])*(R$4&lt;Tableau2[Date de fin]))</calculatedColumnFormula>
    </tableColumn>
    <tableColumn id="19" name="Colonne13">
      <calculatedColumnFormula>SUMPRODUCT((Tab_Résa[[#This Row],[Intitulé 1]]=Tableau2[Nom])*(Tab_Résa[[#This Row],[Intitulé 2]]=Tableau2[Prénom])*(S$4&gt;=Tableau2[date de début])*(S$4&lt;Tableau2[Date de fin]))</calculatedColumnFormula>
    </tableColumn>
    <tableColumn id="20" name="Colonne14">
      <calculatedColumnFormula>SUMPRODUCT((Tab_Résa[[#This Row],[Intitulé 1]]=Tableau2[Nom])*(Tab_Résa[[#This Row],[Intitulé 2]]=Tableau2[Prénom])*(T$4&gt;=Tableau2[date de début])*(T$4&lt;Tableau2[Date de fin]))</calculatedColumnFormula>
    </tableColumn>
    <tableColumn id="21" name="Colonne15">
      <calculatedColumnFormula>SUMPRODUCT((Tab_Résa[[#This Row],[Intitulé 1]]=Tableau2[Nom])*(Tab_Résa[[#This Row],[Intitulé 2]]=Tableau2[Prénom])*(U$4&gt;=Tableau2[date de début])*(U$4&lt;Tableau2[Date de fin]))</calculatedColumnFormula>
    </tableColumn>
    <tableColumn id="22" name="Colonne16">
      <calculatedColumnFormula>SUMPRODUCT((Tab_Résa[[#This Row],[Intitulé 1]]=Tableau2[Nom])*(Tab_Résa[[#This Row],[Intitulé 2]]=Tableau2[Prénom])*(V$4&gt;=Tableau2[date de début])*(V$4&lt;Tableau2[Date de fin]))</calculatedColumnFormula>
    </tableColumn>
    <tableColumn id="23" name="Colonne17">
      <calculatedColumnFormula>SUMPRODUCT((Tab_Résa[[#This Row],[Intitulé 1]]=Tableau2[Nom])*(Tab_Résa[[#This Row],[Intitulé 2]]=Tableau2[Prénom])*(W$4&gt;=Tableau2[date de début])*(W$4&lt;Tableau2[Date de fin]))</calculatedColumnFormula>
    </tableColumn>
    <tableColumn id="24" name="Colonne18">
      <calculatedColumnFormula>SUMPRODUCT((Tab_Résa[[#This Row],[Intitulé 1]]=Tableau2[Nom])*(Tab_Résa[[#This Row],[Intitulé 2]]=Tableau2[Prénom])*(X$4&gt;=Tableau2[date de début])*(X$4&lt;Tableau2[Date de fin]))</calculatedColumnFormula>
    </tableColumn>
    <tableColumn id="25" name="Colonne19">
      <calculatedColumnFormula>SUMPRODUCT((Tab_Résa[[#This Row],[Intitulé 1]]=Tableau2[Nom])*(Tab_Résa[[#This Row],[Intitulé 2]]=Tableau2[Prénom])*(Y$4&gt;=Tableau2[date de début])*(Y$4&lt;Tableau2[Date de fin]))</calculatedColumnFormula>
    </tableColumn>
    <tableColumn id="26" name="Colonne20">
      <calculatedColumnFormula>SUMPRODUCT((Tab_Résa[[#This Row],[Intitulé 1]]=Tableau2[Nom])*(Tab_Résa[[#This Row],[Intitulé 2]]=Tableau2[Prénom])*(Z$4&gt;=Tableau2[date de début])*(Z$4&lt;Tableau2[Date de fin]))</calculatedColumnFormula>
    </tableColumn>
    <tableColumn id="27" name="Colonne21">
      <calculatedColumnFormula>SUMPRODUCT((Tab_Résa[[#This Row],[Intitulé 1]]=Tableau2[Nom])*(Tab_Résa[[#This Row],[Intitulé 2]]=Tableau2[Prénom])*(AA$4&gt;=Tableau2[date de début])*(AA$4&lt;Tableau2[Date de fin]))</calculatedColumnFormula>
    </tableColumn>
    <tableColumn id="28" name="Colonne22">
      <calculatedColumnFormula>SUMPRODUCT((Tab_Résa[[#This Row],[Intitulé 1]]=Tableau2[Nom])*(Tab_Résa[[#This Row],[Intitulé 2]]=Tableau2[Prénom])*(AB$4&gt;=Tableau2[date de début])*(AB$4&lt;Tableau2[Date de fin]))</calculatedColumnFormula>
    </tableColumn>
    <tableColumn id="29" name="Colonne23">
      <calculatedColumnFormula>SUMPRODUCT((Tab_Résa[[#This Row],[Intitulé 1]]=Tableau2[Nom])*(Tab_Résa[[#This Row],[Intitulé 2]]=Tableau2[Prénom])*(AC$4&gt;=Tableau2[date de début])*(AC$4&lt;Tableau2[Date de fin]))</calculatedColumnFormula>
    </tableColumn>
    <tableColumn id="30" name="Colonne24">
      <calculatedColumnFormula>SUMPRODUCT((Tab_Résa[[#This Row],[Intitulé 1]]=Tableau2[Nom])*(Tab_Résa[[#This Row],[Intitulé 2]]=Tableau2[Prénom])*(AD$4&gt;=Tableau2[date de début])*(AD$4&lt;Tableau2[Date de fin]))</calculatedColumnFormula>
    </tableColumn>
    <tableColumn id="31" name="Colonne25">
      <calculatedColumnFormula>SUMPRODUCT((Tab_Résa[[#This Row],[Intitulé 1]]=Tableau2[Nom])*(Tab_Résa[[#This Row],[Intitulé 2]]=Tableau2[Prénom])*(AE$4&gt;=Tableau2[date de début])*(AE$4&lt;Tableau2[Date de fin]))</calculatedColumnFormula>
    </tableColumn>
    <tableColumn id="32" name="Colonne26">
      <calculatedColumnFormula>SUMPRODUCT((Tab_Résa[[#This Row],[Intitulé 1]]=Tableau2[Nom])*(Tab_Résa[[#This Row],[Intitulé 2]]=Tableau2[Prénom])*(AF$4&gt;=Tableau2[date de début])*(AF$4&lt;Tableau2[Date de fin]))</calculatedColumnFormula>
    </tableColumn>
    <tableColumn id="33" name="Colonne27">
      <calculatedColumnFormula>SUMPRODUCT((Tab_Résa[[#This Row],[Intitulé 1]]=Tableau2[Nom])*(Tab_Résa[[#This Row],[Intitulé 2]]=Tableau2[Prénom])*(AG$4&gt;=Tableau2[date de début])*(AG$4&lt;Tableau2[Date de fin]))</calculatedColumnFormula>
    </tableColumn>
    <tableColumn id="34" name="Colonne28">
      <calculatedColumnFormula>SUMPRODUCT((Tab_Résa[[#This Row],[Intitulé 1]]=Tableau2[Nom])*(Tab_Résa[[#This Row],[Intitulé 2]]=Tableau2[Prénom])*(AH$4&gt;=Tableau2[date de début])*(AH$4&lt;Tableau2[Date de fin]))</calculatedColumnFormula>
    </tableColumn>
    <tableColumn id="35" name="Colonne29">
      <calculatedColumnFormula>SUMPRODUCT((Tab_Résa[[#This Row],[Intitulé 1]]=Tableau2[Nom])*(Tab_Résa[[#This Row],[Intitulé 2]]=Tableau2[Prénom])*(AI$4&gt;=Tableau2[date de début])*(AI$4&lt;Tableau2[Date de fin]))</calculatedColumnFormula>
    </tableColumn>
    <tableColumn id="36" name="Colonne30">
      <calculatedColumnFormula>SUMPRODUCT((Tab_Résa[[#This Row],[Intitulé 1]]=Tableau2[Nom])*(Tab_Résa[[#This Row],[Intitulé 2]]=Tableau2[Prénom])*(AJ$4&gt;=Tableau2[date de début])*(AJ$4&lt;Tableau2[Date de fin]))</calculatedColumnFormula>
    </tableColumn>
    <tableColumn id="37" name="Colonne31">
      <calculatedColumnFormula>SUMPRODUCT((Tab_Résa[[#This Row],[Intitulé 1]]=Tableau2[Nom])*(Tab_Résa[[#This Row],[Intitulé 2]]=Tableau2[Prénom])*(AK$4&gt;=Tableau2[date de début])*(AK$4&lt;Tableau2[Date de fin]))</calculatedColumnFormula>
    </tableColumn>
    <tableColumn id="38" name="Colonne32">
      <calculatedColumnFormula>SUMPRODUCT((Tab_Résa[[#This Row],[Intitulé 1]]=Tableau2[Nom])*(Tab_Résa[[#This Row],[Intitulé 2]]=Tableau2[Prénom])*(AL$4&gt;=Tableau2[date de début])*(AL$4&lt;Tableau2[Date de fin]))</calculatedColumnFormula>
    </tableColumn>
    <tableColumn id="39" name="Colonne33">
      <calculatedColumnFormula>SUMPRODUCT((Tab_Résa[[#This Row],[Intitulé 1]]=Tableau2[Nom])*(Tab_Résa[[#This Row],[Intitulé 2]]=Tableau2[Prénom])*(AM$4&gt;=Tableau2[date de début])*(AM$4&lt;Tableau2[Date de fin]))</calculatedColumnFormula>
    </tableColumn>
    <tableColumn id="40" name="Colonne34">
      <calculatedColumnFormula>SUMPRODUCT((Tab_Résa[[#This Row],[Intitulé 1]]=Tableau2[Nom])*(Tab_Résa[[#This Row],[Intitulé 2]]=Tableau2[Prénom])*(AN$4&gt;=Tableau2[date de début])*(AN$4&lt;Tableau2[Date de fin]))</calculatedColumnFormula>
    </tableColumn>
    <tableColumn id="41" name="Colonne35">
      <calculatedColumnFormula>SUMPRODUCT((Tab_Résa[[#This Row],[Intitulé 1]]=Tableau2[Nom])*(Tab_Résa[[#This Row],[Intitulé 2]]=Tableau2[Prénom])*(AO$4&gt;=Tableau2[date de début])*(AO$4&lt;Tableau2[Date de fin]))</calculatedColumnFormula>
    </tableColumn>
    <tableColumn id="42" name="Colonne36">
      <calculatedColumnFormula>SUMPRODUCT((Tab_Résa[[#This Row],[Intitulé 1]]=Tableau2[Nom])*(Tab_Résa[[#This Row],[Intitulé 2]]=Tableau2[Prénom])*(AP$4&gt;=Tableau2[date de début])*(AP$4&lt;Tableau2[Date de fin]))</calculatedColumnFormula>
    </tableColumn>
    <tableColumn id="43" name="Colonne37">
      <calculatedColumnFormula>SUMPRODUCT((Tab_Résa[[#This Row],[Intitulé 1]]=Tableau2[Nom])*(Tab_Résa[[#This Row],[Intitulé 2]]=Tableau2[Prénom])*(AQ$4&gt;=Tableau2[date de début])*(AQ$4&lt;Tableau2[Date de fin]))</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id="2" name="Tableau2" displayName="Tableau2" ref="A1:D6" totalsRowShown="0">
  <autoFilter ref="A1:D6"/>
  <tableColumns count="4">
    <tableColumn id="1" name="Nom"/>
    <tableColumn id="2" name="Prénom"/>
    <tableColumn id="3" name="date de début"/>
    <tableColumn id="4" name="Date de fin"/>
  </tableColumns>
  <tableStyleInfo name="TableStyleMedium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ontrol" Target="../activeX/activeX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vmlDrawing" Target="../drawings/vmlDrawing2.v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sheetPr codeName="Planning">
    <pageSetUpPr fitToPage="1"/>
  </sheetPr>
  <dimension ref="A1:AR43"/>
  <sheetViews>
    <sheetView showGridLines="0" tabSelected="1" workbookViewId="0">
      <pane xSplit="43" ySplit="5" topLeftCell="AR6" activePane="bottomRight" state="frozen"/>
      <selection pane="topRight" activeCell="AR1" sqref="AR1"/>
      <selection pane="bottomLeft" activeCell="A12" sqref="A12"/>
      <selection pane="bottomRight" activeCell="A14" sqref="A14"/>
    </sheetView>
  </sheetViews>
  <sheetFormatPr baseColWidth="10" defaultColWidth="11.42578125" defaultRowHeight="15"/>
  <cols>
    <col min="1" max="6" width="14.28515625" customWidth="1"/>
    <col min="7" max="43" width="4.28515625" customWidth="1"/>
  </cols>
  <sheetData>
    <row r="1" spans="1:44" ht="120.75" customHeight="1">
      <c r="A1" s="51" t="s">
        <v>55</v>
      </c>
      <c r="B1" s="52"/>
      <c r="C1" s="52"/>
      <c r="D1" s="52"/>
      <c r="E1" s="52"/>
      <c r="F1" s="53"/>
      <c r="G1" s="16" t="str">
        <f ca="1">PROPER(TEXT(G$4,"MMMM"))&amp;" "&amp;YEAR(G4)</f>
        <v>Septembre 2017</v>
      </c>
      <c r="H1" s="17" t="str">
        <f ca="1">IF(MONTH(H$4)=MONTH(G$4),"",PROPER(TEXT(H$4,"MMMM"))&amp;" "&amp;YEAR(H$4))</f>
        <v/>
      </c>
      <c r="I1" s="17" t="str">
        <f t="shared" ref="I1:AQ1" ca="1" si="0">IF(MONTH(I$4)=MONTH(H$4),"",PROPER(TEXT(I$4,"MMMM"))&amp;" "&amp;YEAR(I$4))</f>
        <v/>
      </c>
      <c r="J1" s="17" t="str">
        <f t="shared" ca="1" si="0"/>
        <v/>
      </c>
      <c r="K1" s="17" t="str">
        <f t="shared" ca="1" si="0"/>
        <v/>
      </c>
      <c r="L1" s="17" t="str">
        <f t="shared" ca="1" si="0"/>
        <v/>
      </c>
      <c r="M1" s="17" t="str">
        <f t="shared" ca="1" si="0"/>
        <v/>
      </c>
      <c r="N1" s="17" t="str">
        <f t="shared" ca="1" si="0"/>
        <v/>
      </c>
      <c r="O1" s="17" t="str">
        <f t="shared" ca="1" si="0"/>
        <v/>
      </c>
      <c r="P1" s="17" t="str">
        <f t="shared" ca="1" si="0"/>
        <v/>
      </c>
      <c r="Q1" s="17" t="str">
        <f t="shared" ca="1" si="0"/>
        <v/>
      </c>
      <c r="R1" s="17" t="str">
        <f t="shared" ca="1" si="0"/>
        <v/>
      </c>
      <c r="S1" s="17" t="str">
        <f t="shared" ca="1" si="0"/>
        <v/>
      </c>
      <c r="T1" s="17" t="str">
        <f t="shared" ca="1" si="0"/>
        <v/>
      </c>
      <c r="U1" s="17" t="str">
        <f t="shared" ca="1" si="0"/>
        <v/>
      </c>
      <c r="V1" s="17" t="str">
        <f t="shared" ca="1" si="0"/>
        <v/>
      </c>
      <c r="W1" s="17" t="str">
        <f t="shared" ca="1" si="0"/>
        <v/>
      </c>
      <c r="X1" s="17" t="str">
        <f t="shared" ca="1" si="0"/>
        <v/>
      </c>
      <c r="Y1" s="17" t="str">
        <f t="shared" ca="1" si="0"/>
        <v/>
      </c>
      <c r="Z1" s="17" t="str">
        <f t="shared" ca="1" si="0"/>
        <v/>
      </c>
      <c r="AA1" s="17" t="str">
        <f t="shared" ca="1" si="0"/>
        <v/>
      </c>
      <c r="AB1" s="17" t="str">
        <f t="shared" ca="1" si="0"/>
        <v/>
      </c>
      <c r="AC1" s="17" t="str">
        <f t="shared" ca="1" si="0"/>
        <v/>
      </c>
      <c r="AD1" s="17" t="str">
        <f t="shared" ca="1" si="0"/>
        <v/>
      </c>
      <c r="AE1" s="17" t="str">
        <f t="shared" ca="1" si="0"/>
        <v/>
      </c>
      <c r="AF1" s="17" t="str">
        <f t="shared" ca="1" si="0"/>
        <v/>
      </c>
      <c r="AG1" s="17" t="str">
        <f t="shared" ca="1" si="0"/>
        <v/>
      </c>
      <c r="AH1" s="17" t="str">
        <f t="shared" ca="1" si="0"/>
        <v/>
      </c>
      <c r="AI1" s="17" t="str">
        <f t="shared" ca="1" si="0"/>
        <v/>
      </c>
      <c r="AJ1" s="17" t="str">
        <f t="shared" ca="1" si="0"/>
        <v/>
      </c>
      <c r="AK1" s="17" t="str">
        <f t="shared" ca="1" si="0"/>
        <v>Octobre 2017</v>
      </c>
      <c r="AL1" s="17" t="str">
        <f t="shared" ca="1" si="0"/>
        <v/>
      </c>
      <c r="AM1" s="17" t="str">
        <f t="shared" ca="1" si="0"/>
        <v/>
      </c>
      <c r="AN1" s="17" t="str">
        <f t="shared" ca="1" si="0"/>
        <v/>
      </c>
      <c r="AO1" s="17" t="str">
        <f t="shared" ca="1" si="0"/>
        <v/>
      </c>
      <c r="AP1" s="17" t="str">
        <f t="shared" ca="1" si="0"/>
        <v/>
      </c>
      <c r="AQ1" s="18" t="str">
        <f t="shared" ca="1" si="0"/>
        <v/>
      </c>
    </row>
    <row r="2" spans="1:44">
      <c r="A2" s="48" t="s">
        <v>101</v>
      </c>
      <c r="B2" s="49"/>
      <c r="C2" s="49"/>
      <c r="D2" s="49"/>
      <c r="E2" s="49"/>
      <c r="F2" s="50"/>
      <c r="G2" s="12" t="str">
        <f ca="1">IF(WEEKDAY(G$4,T_SE)&gt;=4,"S"&amp;TEXT(INT((G$4-LOOKUP(G$4,DATE(YEAR(G$4)+{-1;0;1},1,3)-WEEKDAY(DATE(YEAR(G$4)+{-1;0;1},1,3))+2))/7)+1,"00"),"")</f>
        <v>S35</v>
      </c>
      <c r="H2" s="13" t="str">
        <f ca="1">IF(WEEKDAY(H$4,T_SE)=4,"S"&amp;TEXT(INT((H$4-LOOKUP(H$4,DATE(YEAR(H$4)+{-1;0;1},1,3)-WEEKDAY(DATE(YEAR(H$4)+{-1;0;1},1,3))+2))/7)+1,"00"),"")</f>
        <v/>
      </c>
      <c r="I2" s="13" t="str">
        <f ca="1">IF(WEEKDAY(I$4,T_SE)=4,"S"&amp;TEXT(INT((I$4-LOOKUP(I$4,DATE(YEAR(I$4)+{-1;0;1},1,3)-WEEKDAY(DATE(YEAR(I$4)+{-1;0;1},1,3))+2))/7)+1,"00"),"")</f>
        <v/>
      </c>
      <c r="J2" s="13" t="str">
        <f ca="1">IF(WEEKDAY(J$4,T_SE)=4,"S"&amp;TEXT(INT((J$4-LOOKUP(J$4,DATE(YEAR(J$4)+{-1;0;1},1,3)-WEEKDAY(DATE(YEAR(J$4)+{-1;0;1},1,3))+2))/7)+1,"00"),"")</f>
        <v/>
      </c>
      <c r="K2" s="13" t="str">
        <f ca="1">IF(WEEKDAY(K$4,T_SE)=4,"S"&amp;TEXT(INT((K$4-LOOKUP(K$4,DATE(YEAR(K$4)+{-1;0;1},1,3)-WEEKDAY(DATE(YEAR(K$4)+{-1;0;1},1,3))+2))/7)+1,"00"),"")</f>
        <v/>
      </c>
      <c r="L2" s="13" t="str">
        <f ca="1">IF(WEEKDAY(L$4,T_SE)=4,"S"&amp;TEXT(INT((L$4-LOOKUP(L$4,DATE(YEAR(L$4)+{-1;0;1},1,3)-WEEKDAY(DATE(YEAR(L$4)+{-1;0;1},1,3))+2))/7)+1,"00"),"")</f>
        <v/>
      </c>
      <c r="M2" s="13" t="str">
        <f ca="1">IF(WEEKDAY(M$4,T_SE)=4,"S"&amp;TEXT(INT((M$4-LOOKUP(M$4,DATE(YEAR(M$4)+{-1;0;1},1,3)-WEEKDAY(DATE(YEAR(M$4)+{-1;0;1},1,3))+2))/7)+1,"00"),"")</f>
        <v>S36</v>
      </c>
      <c r="N2" s="13" t="str">
        <f ca="1">IF(WEEKDAY(N$4,T_SE)=4,"S"&amp;TEXT(INT((N$4-LOOKUP(N$4,DATE(YEAR(N$4)+{-1;0;1},1,3)-WEEKDAY(DATE(YEAR(N$4)+{-1;0;1},1,3))+2))/7)+1,"00"),"")</f>
        <v/>
      </c>
      <c r="O2" s="13" t="str">
        <f ca="1">IF(WEEKDAY(O$4,T_SE)=4,"S"&amp;TEXT(INT((O$4-LOOKUP(O$4,DATE(YEAR(O$4)+{-1;0;1},1,3)-WEEKDAY(DATE(YEAR(O$4)+{-1;0;1},1,3))+2))/7)+1,"00"),"")</f>
        <v/>
      </c>
      <c r="P2" s="13" t="str">
        <f ca="1">IF(WEEKDAY(P$4,T_SE)=4,"S"&amp;TEXT(INT((P$4-LOOKUP(P$4,DATE(YEAR(P$4)+{-1;0;1},1,3)-WEEKDAY(DATE(YEAR(P$4)+{-1;0;1},1,3))+2))/7)+1,"00"),"")</f>
        <v/>
      </c>
      <c r="Q2" s="13" t="str">
        <f ca="1">IF(WEEKDAY(Q$4,T_SE)=4,"S"&amp;TEXT(INT((Q$4-LOOKUP(Q$4,DATE(YEAR(Q$4)+{-1;0;1},1,3)-WEEKDAY(DATE(YEAR(Q$4)+{-1;0;1},1,3))+2))/7)+1,"00"),"")</f>
        <v/>
      </c>
      <c r="R2" s="13" t="str">
        <f ca="1">IF(WEEKDAY(R$4,T_SE)=4,"S"&amp;TEXT(INT((R$4-LOOKUP(R$4,DATE(YEAR(R$4)+{-1;0;1},1,3)-WEEKDAY(DATE(YEAR(R$4)+{-1;0;1},1,3))+2))/7)+1,"00"),"")</f>
        <v/>
      </c>
      <c r="S2" s="13" t="str">
        <f ca="1">IF(WEEKDAY(S$4,T_SE)=4,"S"&amp;TEXT(INT((S$4-LOOKUP(S$4,DATE(YEAR(S$4)+{-1;0;1},1,3)-WEEKDAY(DATE(YEAR(S$4)+{-1;0;1},1,3))+2))/7)+1,"00"),"")</f>
        <v/>
      </c>
      <c r="T2" s="13" t="str">
        <f ca="1">IF(WEEKDAY(T$4,T_SE)=4,"S"&amp;TEXT(INT((T$4-LOOKUP(T$4,DATE(YEAR(T$4)+{-1;0;1},1,3)-WEEKDAY(DATE(YEAR(T$4)+{-1;0;1},1,3))+2))/7)+1,"00"),"")</f>
        <v>S37</v>
      </c>
      <c r="U2" s="13" t="str">
        <f ca="1">IF(WEEKDAY(U$4,T_SE)=4,"S"&amp;TEXT(INT((U$4-LOOKUP(U$4,DATE(YEAR(U$4)+{-1;0;1},1,3)-WEEKDAY(DATE(YEAR(U$4)+{-1;0;1},1,3))+2))/7)+1,"00"),"")</f>
        <v/>
      </c>
      <c r="V2" s="13" t="str">
        <f ca="1">IF(WEEKDAY(V$4,T_SE)=4,"S"&amp;TEXT(INT((V$4-LOOKUP(V$4,DATE(YEAR(V$4)+{-1;0;1},1,3)-WEEKDAY(DATE(YEAR(V$4)+{-1;0;1},1,3))+2))/7)+1,"00"),"")</f>
        <v/>
      </c>
      <c r="W2" s="13" t="str">
        <f ca="1">IF(WEEKDAY(W$4,T_SE)=4,"S"&amp;TEXT(INT((W$4-LOOKUP(W$4,DATE(YEAR(W$4)+{-1;0;1},1,3)-WEEKDAY(DATE(YEAR(W$4)+{-1;0;1},1,3))+2))/7)+1,"00"),"")</f>
        <v/>
      </c>
      <c r="X2" s="13" t="str">
        <f ca="1">IF(WEEKDAY(X$4,T_SE)=4,"S"&amp;TEXT(INT((X$4-LOOKUP(X$4,DATE(YEAR(X$4)+{-1;0;1},1,3)-WEEKDAY(DATE(YEAR(X$4)+{-1;0;1},1,3))+2))/7)+1,"00"),"")</f>
        <v/>
      </c>
      <c r="Y2" s="13" t="str">
        <f ca="1">IF(WEEKDAY(Y$4,T_SE)=4,"S"&amp;TEXT(INT((Y$4-LOOKUP(Y$4,DATE(YEAR(Y$4)+{-1;0;1},1,3)-WEEKDAY(DATE(YEAR(Y$4)+{-1;0;1},1,3))+2))/7)+1,"00"),"")</f>
        <v/>
      </c>
      <c r="Z2" s="13" t="str">
        <f ca="1">IF(WEEKDAY(Z$4,T_SE)=4,"S"&amp;TEXT(INT((Z$4-LOOKUP(Z$4,DATE(YEAR(Z$4)+{-1;0;1},1,3)-WEEKDAY(DATE(YEAR(Z$4)+{-1;0;1},1,3))+2))/7)+1,"00"),"")</f>
        <v/>
      </c>
      <c r="AA2" s="13" t="str">
        <f ca="1">IF(WEEKDAY(AA$4,T_SE)=4,"S"&amp;TEXT(INT((AA$4-LOOKUP(AA$4,DATE(YEAR(AA$4)+{-1;0;1},1,3)-WEEKDAY(DATE(YEAR(AA$4)+{-1;0;1},1,3))+2))/7)+1,"00"),"")</f>
        <v>S38</v>
      </c>
      <c r="AB2" s="13" t="str">
        <f ca="1">IF(WEEKDAY(AB$4,T_SE)=4,"S"&amp;TEXT(INT((AB$4-LOOKUP(AB$4,DATE(YEAR(AB$4)+{-1;0;1},1,3)-WEEKDAY(DATE(YEAR(AB$4)+{-1;0;1},1,3))+2))/7)+1,"00"),"")</f>
        <v/>
      </c>
      <c r="AC2" s="13" t="str">
        <f ca="1">IF(WEEKDAY(AC$4,T_SE)=4,"S"&amp;TEXT(INT((AC$4-LOOKUP(AC$4,DATE(YEAR(AC$4)+{-1;0;1},1,3)-WEEKDAY(DATE(YEAR(AC$4)+{-1;0;1},1,3))+2))/7)+1,"00"),"")</f>
        <v/>
      </c>
      <c r="AD2" s="13" t="str">
        <f ca="1">IF(WEEKDAY(AD$4,T_SE)=4,"S"&amp;TEXT(INT((AD$4-LOOKUP(AD$4,DATE(YEAR(AD$4)+{-1;0;1},1,3)-WEEKDAY(DATE(YEAR(AD$4)+{-1;0;1},1,3))+2))/7)+1,"00"),"")</f>
        <v/>
      </c>
      <c r="AE2" s="13" t="str">
        <f ca="1">IF(WEEKDAY(AE$4,T_SE)=4,"S"&amp;TEXT(INT((AE$4-LOOKUP(AE$4,DATE(YEAR(AE$4)+{-1;0;1},1,3)-WEEKDAY(DATE(YEAR(AE$4)+{-1;0;1},1,3))+2))/7)+1,"00"),"")</f>
        <v/>
      </c>
      <c r="AF2" s="13" t="str">
        <f ca="1">IF(WEEKDAY(AF$4,T_SE)=4,"S"&amp;TEXT(INT((AF$4-LOOKUP(AF$4,DATE(YEAR(AF$4)+{-1;0;1},1,3)-WEEKDAY(DATE(YEAR(AF$4)+{-1;0;1},1,3))+2))/7)+1,"00"),"")</f>
        <v/>
      </c>
      <c r="AG2" s="13" t="str">
        <f ca="1">IF(WEEKDAY(AG$4,T_SE)=4,"S"&amp;TEXT(INT((AG$4-LOOKUP(AG$4,DATE(YEAR(AG$4)+{-1;0;1},1,3)-WEEKDAY(DATE(YEAR(AG$4)+{-1;0;1},1,3))+2))/7)+1,"00"),"")</f>
        <v/>
      </c>
      <c r="AH2" s="13" t="str">
        <f ca="1">IF(WEEKDAY(AH$4,T_SE)=4,"S"&amp;TEXT(INT((AH$4-LOOKUP(AH$4,DATE(YEAR(AH$4)+{-1;0;1},1,3)-WEEKDAY(DATE(YEAR(AH$4)+{-1;0;1},1,3))+2))/7)+1,"00"),"")</f>
        <v>S39</v>
      </c>
      <c r="AI2" s="13" t="str">
        <f ca="1">IF(WEEKDAY(AI$4,T_SE)=4,"S"&amp;TEXT(INT((AI$4-LOOKUP(AI$4,DATE(YEAR(AI$4)+{-1;0;1},1,3)-WEEKDAY(DATE(YEAR(AI$4)+{-1;0;1},1,3))+2))/7)+1,"00"),"")</f>
        <v/>
      </c>
      <c r="AJ2" s="13" t="str">
        <f ca="1">IF(WEEKDAY(AJ$4,T_SE)=4,"S"&amp;TEXT(INT((AJ$4-LOOKUP(AJ$4,DATE(YEAR(AJ$4)+{-1;0;1},1,3)-WEEKDAY(DATE(YEAR(AJ$4)+{-1;0;1},1,3))+2))/7)+1,"00"),"")</f>
        <v/>
      </c>
      <c r="AK2" s="13" t="str">
        <f ca="1">IF(WEEKDAY(AK$4,T_SE)=4,"S"&amp;TEXT(INT((AK$4-LOOKUP(AK$4,DATE(YEAR(AK$4)+{-1;0;1},1,3)-WEEKDAY(DATE(YEAR(AK$4)+{-1;0;1},1,3))+2))/7)+1,"00"),"")</f>
        <v/>
      </c>
      <c r="AL2" s="13" t="str">
        <f ca="1">IF(WEEKDAY(AL$4,T_SE)=4,"S"&amp;TEXT(INT((AL$4-LOOKUP(AL$4,DATE(YEAR(AL$4)+{-1;0;1},1,3)-WEEKDAY(DATE(YEAR(AL$4)+{-1;0;1},1,3))+2))/7)+1,"00"),"")</f>
        <v/>
      </c>
      <c r="AM2" s="13" t="str">
        <f ca="1">IF(WEEKDAY(AM$4,T_SE)=4,"S"&amp;TEXT(INT((AM$4-LOOKUP(AM$4,DATE(YEAR(AM$4)+{-1;0;1},1,3)-WEEKDAY(DATE(YEAR(AM$4)+{-1;0;1},1,3))+2))/7)+1,"00"),"")</f>
        <v/>
      </c>
      <c r="AN2" s="13" t="str">
        <f ca="1">IF(WEEKDAY(AN$4,T_SE)=4,"S"&amp;TEXT(INT((AN$4-LOOKUP(AN$4,DATE(YEAR(AN$4)+{-1;0;1},1,3)-WEEKDAY(DATE(YEAR(AN$4)+{-1;0;1},1,3))+2))/7)+1,"00"),"")</f>
        <v/>
      </c>
      <c r="AO2" s="13" t="str">
        <f ca="1">IF(WEEKDAY(AO$4,T_SE)=4,"S"&amp;TEXT(INT((AO$4-LOOKUP(AO$4,DATE(YEAR(AO$4)+{-1;0;1},1,3)-WEEKDAY(DATE(YEAR(AO$4)+{-1;0;1},1,3))+2))/7)+1,"00"),"")</f>
        <v>S40</v>
      </c>
      <c r="AP2" s="13" t="str">
        <f ca="1">IF(WEEKDAY(AP$4,T_SE)=4,"S"&amp;TEXT(INT((AP$4-LOOKUP(AP$4,DATE(YEAR(AP$4)+{-1;0;1},1,3)-WEEKDAY(DATE(YEAR(AP$4)+{-1;0;1},1,3))+2))/7)+1,"00"),"")</f>
        <v/>
      </c>
      <c r="AQ2" s="14" t="str">
        <f ca="1">IF(WEEKDAY(AQ$4,T_SE)&lt;=4,"S"&amp;TEXT(INT((AQ$4-LOOKUP(AQ$4,DATE(YEAR(AQ$4)+{-1;0;1},1,3)-WEEKDAY(DATE(YEAR(AQ$4)+{-1;0;1},1,3))+2))/7)+1,"00"),"")</f>
        <v/>
      </c>
    </row>
    <row r="3" spans="1:44">
      <c r="A3" s="21"/>
      <c r="B3" s="22"/>
      <c r="C3" s="22"/>
      <c r="D3" s="22"/>
      <c r="E3" s="22"/>
      <c r="F3" s="23"/>
      <c r="G3" s="33" t="str">
        <f ca="1">PROPER(TEXT(Date_Deb,"jjj"))</f>
        <v>Ven</v>
      </c>
      <c r="H3" s="15" t="str">
        <f ca="1">PROPER(TEXT(H4,"jjj"))</f>
        <v>Sam</v>
      </c>
      <c r="I3" s="15" t="str">
        <f t="shared" ref="I3:AQ3" ca="1" si="1">PROPER(TEXT(I4,"jjj"))</f>
        <v>Dim</v>
      </c>
      <c r="J3" s="15" t="str">
        <f t="shared" ca="1" si="1"/>
        <v>Lun</v>
      </c>
      <c r="K3" s="15" t="str">
        <f t="shared" ca="1" si="1"/>
        <v>Mar</v>
      </c>
      <c r="L3" s="15" t="str">
        <f t="shared" ca="1" si="1"/>
        <v>Mer</v>
      </c>
      <c r="M3" s="15" t="str">
        <f t="shared" ca="1" si="1"/>
        <v>Jeu</v>
      </c>
      <c r="N3" s="15" t="str">
        <f t="shared" ca="1" si="1"/>
        <v>Ven</v>
      </c>
      <c r="O3" s="15" t="str">
        <f t="shared" ca="1" si="1"/>
        <v>Sam</v>
      </c>
      <c r="P3" s="15" t="str">
        <f t="shared" ca="1" si="1"/>
        <v>Dim</v>
      </c>
      <c r="Q3" s="15" t="str">
        <f t="shared" ca="1" si="1"/>
        <v>Lun</v>
      </c>
      <c r="R3" s="15" t="str">
        <f t="shared" ca="1" si="1"/>
        <v>Mar</v>
      </c>
      <c r="S3" s="15" t="str">
        <f t="shared" ca="1" si="1"/>
        <v>Mer</v>
      </c>
      <c r="T3" s="15" t="str">
        <f t="shared" ca="1" si="1"/>
        <v>Jeu</v>
      </c>
      <c r="U3" s="15" t="str">
        <f t="shared" ca="1" si="1"/>
        <v>Ven</v>
      </c>
      <c r="V3" s="15" t="str">
        <f t="shared" ca="1" si="1"/>
        <v>Sam</v>
      </c>
      <c r="W3" s="15" t="str">
        <f t="shared" ca="1" si="1"/>
        <v>Dim</v>
      </c>
      <c r="X3" s="15" t="str">
        <f t="shared" ca="1" si="1"/>
        <v>Lun</v>
      </c>
      <c r="Y3" s="15" t="str">
        <f t="shared" ca="1" si="1"/>
        <v>Mar</v>
      </c>
      <c r="Z3" s="15" t="str">
        <f t="shared" ca="1" si="1"/>
        <v>Mer</v>
      </c>
      <c r="AA3" s="15" t="str">
        <f t="shared" ca="1" si="1"/>
        <v>Jeu</v>
      </c>
      <c r="AB3" s="15" t="str">
        <f t="shared" ca="1" si="1"/>
        <v>Ven</v>
      </c>
      <c r="AC3" s="15" t="str">
        <f t="shared" ca="1" si="1"/>
        <v>Sam</v>
      </c>
      <c r="AD3" s="15" t="str">
        <f t="shared" ca="1" si="1"/>
        <v>Dim</v>
      </c>
      <c r="AE3" s="15" t="str">
        <f t="shared" ca="1" si="1"/>
        <v>Lun</v>
      </c>
      <c r="AF3" s="15" t="str">
        <f t="shared" ca="1" si="1"/>
        <v>Mar</v>
      </c>
      <c r="AG3" s="15" t="str">
        <f t="shared" ca="1" si="1"/>
        <v>Mer</v>
      </c>
      <c r="AH3" s="15" t="str">
        <f t="shared" ca="1" si="1"/>
        <v>Jeu</v>
      </c>
      <c r="AI3" s="15" t="str">
        <f t="shared" ca="1" si="1"/>
        <v>Ven</v>
      </c>
      <c r="AJ3" s="15" t="str">
        <f t="shared" ca="1" si="1"/>
        <v>Sam</v>
      </c>
      <c r="AK3" s="15" t="str">
        <f t="shared" ca="1" si="1"/>
        <v>Dim</v>
      </c>
      <c r="AL3" s="15" t="str">
        <f t="shared" ca="1" si="1"/>
        <v>Lun</v>
      </c>
      <c r="AM3" s="15" t="str">
        <f t="shared" ca="1" si="1"/>
        <v>Mar</v>
      </c>
      <c r="AN3" s="15" t="str">
        <f t="shared" ca="1" si="1"/>
        <v>Mer</v>
      </c>
      <c r="AO3" s="15" t="str">
        <f t="shared" ca="1" si="1"/>
        <v>Jeu</v>
      </c>
      <c r="AP3" s="15" t="str">
        <f t="shared" ca="1" si="1"/>
        <v>Ven</v>
      </c>
      <c r="AQ3" s="15" t="str">
        <f t="shared" ca="1" si="1"/>
        <v>Sam</v>
      </c>
    </row>
    <row r="4" spans="1:44">
      <c r="A4" s="35"/>
      <c r="B4" s="36"/>
      <c r="C4" s="36"/>
      <c r="D4" s="36"/>
      <c r="E4" s="36"/>
      <c r="F4" s="37"/>
      <c r="G4" s="34">
        <f ca="1">TODAY()-Archive+_DC+_SB</f>
        <v>42979</v>
      </c>
      <c r="H4" s="19">
        <f ca="1">Date_Deb+1</f>
        <v>42980</v>
      </c>
      <c r="I4" s="19">
        <f ca="1">H4+1</f>
        <v>42981</v>
      </c>
      <c r="J4" s="19">
        <f t="shared" ref="J4:AQ4" ca="1" si="2">I4+1</f>
        <v>42982</v>
      </c>
      <c r="K4" s="19">
        <f t="shared" ca="1" si="2"/>
        <v>42983</v>
      </c>
      <c r="L4" s="19">
        <f t="shared" ca="1" si="2"/>
        <v>42984</v>
      </c>
      <c r="M4" s="19">
        <f t="shared" ca="1" si="2"/>
        <v>42985</v>
      </c>
      <c r="N4" s="19">
        <f t="shared" ca="1" si="2"/>
        <v>42986</v>
      </c>
      <c r="O4" s="19">
        <f t="shared" ca="1" si="2"/>
        <v>42987</v>
      </c>
      <c r="P4" s="19">
        <f t="shared" ca="1" si="2"/>
        <v>42988</v>
      </c>
      <c r="Q4" s="19">
        <f t="shared" ca="1" si="2"/>
        <v>42989</v>
      </c>
      <c r="R4" s="19">
        <f t="shared" ca="1" si="2"/>
        <v>42990</v>
      </c>
      <c r="S4" s="19">
        <f t="shared" ca="1" si="2"/>
        <v>42991</v>
      </c>
      <c r="T4" s="19">
        <f t="shared" ca="1" si="2"/>
        <v>42992</v>
      </c>
      <c r="U4" s="19">
        <f t="shared" ca="1" si="2"/>
        <v>42993</v>
      </c>
      <c r="V4" s="19">
        <f t="shared" ca="1" si="2"/>
        <v>42994</v>
      </c>
      <c r="W4" s="19">
        <f t="shared" ca="1" si="2"/>
        <v>42995</v>
      </c>
      <c r="X4" s="19">
        <f t="shared" ca="1" si="2"/>
        <v>42996</v>
      </c>
      <c r="Y4" s="19">
        <f t="shared" ca="1" si="2"/>
        <v>42997</v>
      </c>
      <c r="Z4" s="19">
        <f t="shared" ca="1" si="2"/>
        <v>42998</v>
      </c>
      <c r="AA4" s="19">
        <f t="shared" ca="1" si="2"/>
        <v>42999</v>
      </c>
      <c r="AB4" s="19">
        <f t="shared" ca="1" si="2"/>
        <v>43000</v>
      </c>
      <c r="AC4" s="19">
        <f t="shared" ca="1" si="2"/>
        <v>43001</v>
      </c>
      <c r="AD4" s="19">
        <f t="shared" ca="1" si="2"/>
        <v>43002</v>
      </c>
      <c r="AE4" s="19">
        <f t="shared" ca="1" si="2"/>
        <v>43003</v>
      </c>
      <c r="AF4" s="19">
        <f t="shared" ca="1" si="2"/>
        <v>43004</v>
      </c>
      <c r="AG4" s="19">
        <f t="shared" ca="1" si="2"/>
        <v>43005</v>
      </c>
      <c r="AH4" s="19">
        <f t="shared" ca="1" si="2"/>
        <v>43006</v>
      </c>
      <c r="AI4" s="19">
        <f t="shared" ca="1" si="2"/>
        <v>43007</v>
      </c>
      <c r="AJ4" s="19">
        <f t="shared" ca="1" si="2"/>
        <v>43008</v>
      </c>
      <c r="AK4" s="19">
        <f t="shared" ca="1" si="2"/>
        <v>43009</v>
      </c>
      <c r="AL4" s="19">
        <f t="shared" ca="1" si="2"/>
        <v>43010</v>
      </c>
      <c r="AM4" s="19">
        <f t="shared" ca="1" si="2"/>
        <v>43011</v>
      </c>
      <c r="AN4" s="19">
        <f t="shared" ca="1" si="2"/>
        <v>43012</v>
      </c>
      <c r="AO4" s="19">
        <f t="shared" ca="1" si="2"/>
        <v>43013</v>
      </c>
      <c r="AP4" s="19">
        <f t="shared" ca="1" si="2"/>
        <v>43014</v>
      </c>
      <c r="AQ4" s="19">
        <f t="shared" ca="1" si="2"/>
        <v>43015</v>
      </c>
    </row>
    <row r="5" spans="1:44" ht="30" customHeight="1">
      <c r="A5" s="30" t="s">
        <v>49</v>
      </c>
      <c r="B5" s="30" t="s">
        <v>50</v>
      </c>
      <c r="C5" s="30" t="s">
        <v>51</v>
      </c>
      <c r="D5" s="30" t="s">
        <v>52</v>
      </c>
      <c r="E5" s="30" t="s">
        <v>53</v>
      </c>
      <c r="F5" s="30" t="s">
        <v>54</v>
      </c>
      <c r="G5" s="20" t="s">
        <v>9</v>
      </c>
      <c r="H5" s="20" t="s">
        <v>10</v>
      </c>
      <c r="I5" s="20" t="s">
        <v>11</v>
      </c>
      <c r="J5" s="20" t="s">
        <v>12</v>
      </c>
      <c r="K5" s="20" t="s">
        <v>13</v>
      </c>
      <c r="L5" s="20" t="s">
        <v>14</v>
      </c>
      <c r="M5" s="20" t="s">
        <v>15</v>
      </c>
      <c r="N5" s="20" t="s">
        <v>16</v>
      </c>
      <c r="O5" s="20" t="s">
        <v>17</v>
      </c>
      <c r="P5" s="20" t="s">
        <v>18</v>
      </c>
      <c r="Q5" s="20" t="s">
        <v>19</v>
      </c>
      <c r="R5" s="20" t="s">
        <v>20</v>
      </c>
      <c r="S5" s="20" t="s">
        <v>21</v>
      </c>
      <c r="T5" s="20" t="s">
        <v>22</v>
      </c>
      <c r="U5" s="20" t="s">
        <v>23</v>
      </c>
      <c r="V5" s="20" t="s">
        <v>24</v>
      </c>
      <c r="W5" s="20" t="s">
        <v>25</v>
      </c>
      <c r="X5" s="20" t="s">
        <v>26</v>
      </c>
      <c r="Y5" s="20" t="s">
        <v>27</v>
      </c>
      <c r="Z5" s="20" t="s">
        <v>28</v>
      </c>
      <c r="AA5" s="20" t="s">
        <v>29</v>
      </c>
      <c r="AB5" s="20" t="s">
        <v>30</v>
      </c>
      <c r="AC5" s="20" t="s">
        <v>31</v>
      </c>
      <c r="AD5" s="20" t="s">
        <v>32</v>
      </c>
      <c r="AE5" s="20" t="s">
        <v>33</v>
      </c>
      <c r="AF5" s="20" t="s">
        <v>34</v>
      </c>
      <c r="AG5" s="20" t="s">
        <v>35</v>
      </c>
      <c r="AH5" s="20" t="s">
        <v>36</v>
      </c>
      <c r="AI5" s="20" t="s">
        <v>37</v>
      </c>
      <c r="AJ5" s="20" t="s">
        <v>38</v>
      </c>
      <c r="AK5" s="20" t="s">
        <v>39</v>
      </c>
      <c r="AL5" s="20" t="s">
        <v>40</v>
      </c>
      <c r="AM5" s="20" t="s">
        <v>41</v>
      </c>
      <c r="AN5" s="20" t="s">
        <v>42</v>
      </c>
      <c r="AO5" s="20" t="s">
        <v>43</v>
      </c>
      <c r="AP5" s="20" t="s">
        <v>44</v>
      </c>
      <c r="AQ5" s="20" t="s">
        <v>45</v>
      </c>
      <c r="AR5" t="s">
        <v>46</v>
      </c>
    </row>
    <row r="6" spans="1:44">
      <c r="A6" t="s">
        <v>93</v>
      </c>
      <c r="B6" t="s">
        <v>94</v>
      </c>
      <c r="G6">
        <f ca="1">SUMPRODUCT((Tab_Résa[[#This Row],[Intitulé 1]]=Tableau2[Nom])*(Tab_Résa[[#This Row],[Intitulé 2]]=Tableau2[Prénom])*(G$4&gt;=Tableau2[date de début])*(G$4&lt;Tableau2[Date de fin]))</f>
        <v>0</v>
      </c>
      <c r="H6">
        <f ca="1">SUMPRODUCT((Tab_Résa[[#This Row],[Intitulé 1]]=Tableau2[Nom])*(Tab_Résa[[#This Row],[Intitulé 2]]=Tableau2[Prénom])*(H$4&gt;=Tableau2[date de début])*(H$4&lt;Tableau2[Date de fin]))</f>
        <v>0</v>
      </c>
      <c r="I6">
        <f ca="1">SUMPRODUCT((Tab_Résa[[#This Row],[Intitulé 1]]=Tableau2[Nom])*(Tab_Résa[[#This Row],[Intitulé 2]]=Tableau2[Prénom])*(I$4&gt;=Tableau2[date de début])*(I$4&lt;Tableau2[Date de fin]))</f>
        <v>0</v>
      </c>
      <c r="J6">
        <f ca="1">SUMPRODUCT((Tab_Résa[[#This Row],[Intitulé 1]]=Tableau2[Nom])*(Tab_Résa[[#This Row],[Intitulé 2]]=Tableau2[Prénom])*(J$4&gt;=Tableau2[date de début])*(J$4&lt;Tableau2[Date de fin]))</f>
        <v>0</v>
      </c>
      <c r="K6">
        <f ca="1">SUMPRODUCT((Tab_Résa[[#This Row],[Intitulé 1]]=Tableau2[Nom])*(Tab_Résa[[#This Row],[Intitulé 2]]=Tableau2[Prénom])*(K$4&gt;=Tableau2[date de début])*(K$4&lt;Tableau2[Date de fin]))</f>
        <v>0</v>
      </c>
      <c r="L6">
        <f ca="1">SUMPRODUCT((Tab_Résa[[#This Row],[Intitulé 1]]=Tableau2[Nom])*(Tab_Résa[[#This Row],[Intitulé 2]]=Tableau2[Prénom])*(L$4&gt;=Tableau2[date de début])*(L$4&lt;Tableau2[Date de fin]))</f>
        <v>0</v>
      </c>
      <c r="M6">
        <f ca="1">SUMPRODUCT((Tab_Résa[[#This Row],[Intitulé 1]]=Tableau2[Nom])*(Tab_Résa[[#This Row],[Intitulé 2]]=Tableau2[Prénom])*(M$4&gt;=Tableau2[date de début])*(M$4&lt;Tableau2[Date de fin]))</f>
        <v>0</v>
      </c>
      <c r="N6">
        <f ca="1">SUMPRODUCT((Tab_Résa[[#This Row],[Intitulé 1]]=Tableau2[Nom])*(Tab_Résa[[#This Row],[Intitulé 2]]=Tableau2[Prénom])*(N$4&gt;=Tableau2[date de début])*(N$4&lt;Tableau2[Date de fin]))</f>
        <v>0</v>
      </c>
      <c r="O6">
        <f ca="1">SUMPRODUCT((Tab_Résa[[#This Row],[Intitulé 1]]=Tableau2[Nom])*(Tab_Résa[[#This Row],[Intitulé 2]]=Tableau2[Prénom])*(O$4&gt;=Tableau2[date de début])*(O$4&lt;Tableau2[Date de fin]))</f>
        <v>0</v>
      </c>
      <c r="P6">
        <f ca="1">SUMPRODUCT((Tab_Résa[[#This Row],[Intitulé 1]]=Tableau2[Nom])*(Tab_Résa[[#This Row],[Intitulé 2]]=Tableau2[Prénom])*(P$4&gt;=Tableau2[date de début])*(P$4&lt;Tableau2[Date de fin]))</f>
        <v>0</v>
      </c>
      <c r="Q6">
        <f ca="1">SUMPRODUCT((Tab_Résa[[#This Row],[Intitulé 1]]=Tableau2[Nom])*(Tab_Résa[[#This Row],[Intitulé 2]]=Tableau2[Prénom])*(Q$4&gt;=Tableau2[date de début])*(Q$4&lt;Tableau2[Date de fin]))</f>
        <v>0</v>
      </c>
      <c r="R6">
        <f ca="1">SUMPRODUCT((Tab_Résa[[#This Row],[Intitulé 1]]=Tableau2[Nom])*(Tab_Résa[[#This Row],[Intitulé 2]]=Tableau2[Prénom])*(R$4&gt;=Tableau2[date de début])*(R$4&lt;Tableau2[Date de fin]))</f>
        <v>0</v>
      </c>
      <c r="S6">
        <f ca="1">SUMPRODUCT((Tab_Résa[[#This Row],[Intitulé 1]]=Tableau2[Nom])*(Tab_Résa[[#This Row],[Intitulé 2]]=Tableau2[Prénom])*(S$4&gt;=Tableau2[date de début])*(S$4&lt;Tableau2[Date de fin]))</f>
        <v>0</v>
      </c>
      <c r="T6">
        <f ca="1">SUMPRODUCT((Tab_Résa[[#This Row],[Intitulé 1]]=Tableau2[Nom])*(Tab_Résa[[#This Row],[Intitulé 2]]=Tableau2[Prénom])*(T$4&gt;=Tableau2[date de début])*(T$4&lt;Tableau2[Date de fin]))</f>
        <v>0</v>
      </c>
      <c r="U6">
        <f ca="1">SUMPRODUCT((Tab_Résa[[#This Row],[Intitulé 1]]=Tableau2[Nom])*(Tab_Résa[[#This Row],[Intitulé 2]]=Tableau2[Prénom])*(U$4&gt;=Tableau2[date de début])*(U$4&lt;Tableau2[Date de fin]))</f>
        <v>0</v>
      </c>
      <c r="V6">
        <f ca="1">SUMPRODUCT((Tab_Résa[[#This Row],[Intitulé 1]]=Tableau2[Nom])*(Tab_Résa[[#This Row],[Intitulé 2]]=Tableau2[Prénom])*(V$4&gt;=Tableau2[date de début])*(V$4&lt;Tableau2[Date de fin]))</f>
        <v>0</v>
      </c>
      <c r="W6">
        <f ca="1">SUMPRODUCT((Tab_Résa[[#This Row],[Intitulé 1]]=Tableau2[Nom])*(Tab_Résa[[#This Row],[Intitulé 2]]=Tableau2[Prénom])*(W$4&gt;=Tableau2[date de début])*(W$4&lt;Tableau2[Date de fin]))</f>
        <v>0</v>
      </c>
      <c r="X6">
        <f ca="1">SUMPRODUCT((Tab_Résa[[#This Row],[Intitulé 1]]=Tableau2[Nom])*(Tab_Résa[[#This Row],[Intitulé 2]]=Tableau2[Prénom])*(X$4&gt;=Tableau2[date de début])*(X$4&lt;Tableau2[Date de fin]))</f>
        <v>0</v>
      </c>
      <c r="Y6">
        <f ca="1">SUMPRODUCT((Tab_Résa[[#This Row],[Intitulé 1]]=Tableau2[Nom])*(Tab_Résa[[#This Row],[Intitulé 2]]=Tableau2[Prénom])*(Y$4&gt;=Tableau2[date de début])*(Y$4&lt;Tableau2[Date de fin]))</f>
        <v>0</v>
      </c>
      <c r="Z6">
        <f ca="1">SUMPRODUCT((Tab_Résa[[#This Row],[Intitulé 1]]=Tableau2[Nom])*(Tab_Résa[[#This Row],[Intitulé 2]]=Tableau2[Prénom])*(Z$4&gt;=Tableau2[date de début])*(Z$4&lt;Tableau2[Date de fin]))</f>
        <v>0</v>
      </c>
      <c r="AA6">
        <f ca="1">SUMPRODUCT((Tab_Résa[[#This Row],[Intitulé 1]]=Tableau2[Nom])*(Tab_Résa[[#This Row],[Intitulé 2]]=Tableau2[Prénom])*(AA$4&gt;=Tableau2[date de début])*(AA$4&lt;Tableau2[Date de fin]))</f>
        <v>0</v>
      </c>
      <c r="AB6">
        <f ca="1">SUMPRODUCT((Tab_Résa[[#This Row],[Intitulé 1]]=Tableau2[Nom])*(Tab_Résa[[#This Row],[Intitulé 2]]=Tableau2[Prénom])*(AB$4&gt;=Tableau2[date de début])*(AB$4&lt;Tableau2[Date de fin]))</f>
        <v>0</v>
      </c>
      <c r="AC6">
        <f ca="1">SUMPRODUCT((Tab_Résa[[#This Row],[Intitulé 1]]=Tableau2[Nom])*(Tab_Résa[[#This Row],[Intitulé 2]]=Tableau2[Prénom])*(AC$4&gt;=Tableau2[date de début])*(AC$4&lt;Tableau2[Date de fin]))</f>
        <v>0</v>
      </c>
      <c r="AD6">
        <f ca="1">SUMPRODUCT((Tab_Résa[[#This Row],[Intitulé 1]]=Tableau2[Nom])*(Tab_Résa[[#This Row],[Intitulé 2]]=Tableau2[Prénom])*(AD$4&gt;=Tableau2[date de début])*(AD$4&lt;Tableau2[Date de fin]))</f>
        <v>0</v>
      </c>
      <c r="AE6">
        <f ca="1">SUMPRODUCT((Tab_Résa[[#This Row],[Intitulé 1]]=Tableau2[Nom])*(Tab_Résa[[#This Row],[Intitulé 2]]=Tableau2[Prénom])*(AE$4&gt;=Tableau2[date de début])*(AE$4&lt;Tableau2[Date de fin]))</f>
        <v>0</v>
      </c>
      <c r="AF6">
        <f ca="1">SUMPRODUCT((Tab_Résa[[#This Row],[Intitulé 1]]=Tableau2[Nom])*(Tab_Résa[[#This Row],[Intitulé 2]]=Tableau2[Prénom])*(AF$4&gt;=Tableau2[date de début])*(AF$4&lt;Tableau2[Date de fin]))</f>
        <v>0</v>
      </c>
      <c r="AG6">
        <f ca="1">SUMPRODUCT((Tab_Résa[[#This Row],[Intitulé 1]]=Tableau2[Nom])*(Tab_Résa[[#This Row],[Intitulé 2]]=Tableau2[Prénom])*(AG$4&gt;=Tableau2[date de début])*(AG$4&lt;Tableau2[Date de fin]))</f>
        <v>0</v>
      </c>
      <c r="AH6">
        <f ca="1">SUMPRODUCT((Tab_Résa[[#This Row],[Intitulé 1]]=Tableau2[Nom])*(Tab_Résa[[#This Row],[Intitulé 2]]=Tableau2[Prénom])*(AH$4&gt;=Tableau2[date de début])*(AH$4&lt;Tableau2[Date de fin]))</f>
        <v>0</v>
      </c>
      <c r="AI6">
        <f ca="1">SUMPRODUCT((Tab_Résa[[#This Row],[Intitulé 1]]=Tableau2[Nom])*(Tab_Résa[[#This Row],[Intitulé 2]]=Tableau2[Prénom])*(AI$4&gt;=Tableau2[date de début])*(AI$4&lt;Tableau2[Date de fin]))</f>
        <v>0</v>
      </c>
      <c r="AJ6">
        <f ca="1">SUMPRODUCT((Tab_Résa[[#This Row],[Intitulé 1]]=Tableau2[Nom])*(Tab_Résa[[#This Row],[Intitulé 2]]=Tableau2[Prénom])*(AJ$4&gt;=Tableau2[date de début])*(AJ$4&lt;Tableau2[Date de fin]))</f>
        <v>0</v>
      </c>
      <c r="AK6">
        <f ca="1">SUMPRODUCT((Tab_Résa[[#This Row],[Intitulé 1]]=Tableau2[Nom])*(Tab_Résa[[#This Row],[Intitulé 2]]=Tableau2[Prénom])*(AK$4&gt;=Tableau2[date de début])*(AK$4&lt;Tableau2[Date de fin]))</f>
        <v>0</v>
      </c>
      <c r="AL6">
        <f ca="1">SUMPRODUCT((Tab_Résa[[#This Row],[Intitulé 1]]=Tableau2[Nom])*(Tab_Résa[[#This Row],[Intitulé 2]]=Tableau2[Prénom])*(AL$4&gt;=Tableau2[date de début])*(AL$4&lt;Tableau2[Date de fin]))</f>
        <v>0</v>
      </c>
      <c r="AM6">
        <f ca="1">SUMPRODUCT((Tab_Résa[[#This Row],[Intitulé 1]]=Tableau2[Nom])*(Tab_Résa[[#This Row],[Intitulé 2]]=Tableau2[Prénom])*(AM$4&gt;=Tableau2[date de début])*(AM$4&lt;Tableau2[Date de fin]))</f>
        <v>0</v>
      </c>
      <c r="AN6">
        <f ca="1">SUMPRODUCT((Tab_Résa[[#This Row],[Intitulé 1]]=Tableau2[Nom])*(Tab_Résa[[#This Row],[Intitulé 2]]=Tableau2[Prénom])*(AN$4&gt;=Tableau2[date de début])*(AN$4&lt;Tableau2[Date de fin]))</f>
        <v>0</v>
      </c>
      <c r="AO6">
        <f ca="1">SUMPRODUCT((Tab_Résa[[#This Row],[Intitulé 1]]=Tableau2[Nom])*(Tab_Résa[[#This Row],[Intitulé 2]]=Tableau2[Prénom])*(AO$4&gt;=Tableau2[date de début])*(AO$4&lt;Tableau2[Date de fin]))</f>
        <v>0</v>
      </c>
      <c r="AP6">
        <f ca="1">SUMPRODUCT((Tab_Résa[[#This Row],[Intitulé 1]]=Tableau2[Nom])*(Tab_Résa[[#This Row],[Intitulé 2]]=Tableau2[Prénom])*(AP$4&gt;=Tableau2[date de début])*(AP$4&lt;Tableau2[Date de fin]))</f>
        <v>0</v>
      </c>
      <c r="AQ6">
        <f ca="1">SUMPRODUCT((Tab_Résa[[#This Row],[Intitulé 1]]=Tableau2[Nom])*(Tab_Résa[[#This Row],[Intitulé 2]]=Tableau2[Prénom])*(AQ$4&gt;=Tableau2[date de début])*(AQ$4&lt;Tableau2[Date de fin]))</f>
        <v>0</v>
      </c>
    </row>
    <row r="7" spans="1:44">
      <c r="A7" t="s">
        <v>93</v>
      </c>
      <c r="B7" t="s">
        <v>95</v>
      </c>
      <c r="G7">
        <f ca="1">SUMPRODUCT((Tab_Résa[[#This Row],[Intitulé 1]]=Tableau2[Nom])*(Tab_Résa[[#This Row],[Intitulé 2]]=Tableau2[Prénom])*(G$4&gt;=Tableau2[date de début])*(G$4&lt;Tableau2[Date de fin]))</f>
        <v>0</v>
      </c>
      <c r="H7">
        <f ca="1">SUMPRODUCT((Tab_Résa[[#This Row],[Intitulé 1]]=Tableau2[Nom])*(Tab_Résa[[#This Row],[Intitulé 2]]=Tableau2[Prénom])*(H$4&gt;=Tableau2[date de début])*(H$4&lt;Tableau2[Date de fin]))</f>
        <v>0</v>
      </c>
      <c r="I7">
        <f ca="1">SUMPRODUCT((Tab_Résa[[#This Row],[Intitulé 1]]=Tableau2[Nom])*(Tab_Résa[[#This Row],[Intitulé 2]]=Tableau2[Prénom])*(I$4&gt;=Tableau2[date de début])*(I$4&lt;Tableau2[Date de fin]))</f>
        <v>0</v>
      </c>
      <c r="J7">
        <f ca="1">SUMPRODUCT((Tab_Résa[[#This Row],[Intitulé 1]]=Tableau2[Nom])*(Tab_Résa[[#This Row],[Intitulé 2]]=Tableau2[Prénom])*(J$4&gt;=Tableau2[date de début])*(J$4&lt;Tableau2[Date de fin]))</f>
        <v>0</v>
      </c>
      <c r="K7">
        <f ca="1">SUMPRODUCT((Tab_Résa[[#This Row],[Intitulé 1]]=Tableau2[Nom])*(Tab_Résa[[#This Row],[Intitulé 2]]=Tableau2[Prénom])*(K$4&gt;=Tableau2[date de début])*(K$4&lt;Tableau2[Date de fin]))</f>
        <v>0</v>
      </c>
      <c r="L7">
        <f ca="1">SUMPRODUCT((Tab_Résa[[#This Row],[Intitulé 1]]=Tableau2[Nom])*(Tab_Résa[[#This Row],[Intitulé 2]]=Tableau2[Prénom])*(L$4&gt;=Tableau2[date de début])*(L$4&lt;Tableau2[Date de fin]))</f>
        <v>0</v>
      </c>
      <c r="M7">
        <f ca="1">SUMPRODUCT((Tab_Résa[[#This Row],[Intitulé 1]]=Tableau2[Nom])*(Tab_Résa[[#This Row],[Intitulé 2]]=Tableau2[Prénom])*(M$4&gt;=Tableau2[date de début])*(M$4&lt;Tableau2[Date de fin]))</f>
        <v>0</v>
      </c>
      <c r="N7">
        <f ca="1">SUMPRODUCT((Tab_Résa[[#This Row],[Intitulé 1]]=Tableau2[Nom])*(Tab_Résa[[#This Row],[Intitulé 2]]=Tableau2[Prénom])*(N$4&gt;=Tableau2[date de début])*(N$4&lt;Tableau2[Date de fin]))</f>
        <v>0</v>
      </c>
      <c r="O7">
        <f ca="1">SUMPRODUCT((Tab_Résa[[#This Row],[Intitulé 1]]=Tableau2[Nom])*(Tab_Résa[[#This Row],[Intitulé 2]]=Tableau2[Prénom])*(O$4&gt;=Tableau2[date de début])*(O$4&lt;Tableau2[Date de fin]))</f>
        <v>0</v>
      </c>
      <c r="P7">
        <f ca="1">SUMPRODUCT((Tab_Résa[[#This Row],[Intitulé 1]]=Tableau2[Nom])*(Tab_Résa[[#This Row],[Intitulé 2]]=Tableau2[Prénom])*(P$4&gt;=Tableau2[date de début])*(P$4&lt;Tableau2[Date de fin]))</f>
        <v>0</v>
      </c>
      <c r="Q7">
        <f ca="1">SUMPRODUCT((Tab_Résa[[#This Row],[Intitulé 1]]=Tableau2[Nom])*(Tab_Résa[[#This Row],[Intitulé 2]]=Tableau2[Prénom])*(Q$4&gt;=Tableau2[date de début])*(Q$4&lt;Tableau2[Date de fin]))</f>
        <v>0</v>
      </c>
      <c r="R7">
        <f ca="1">SUMPRODUCT((Tab_Résa[[#This Row],[Intitulé 1]]=Tableau2[Nom])*(Tab_Résa[[#This Row],[Intitulé 2]]=Tableau2[Prénom])*(R$4&gt;=Tableau2[date de début])*(R$4&lt;Tableau2[Date de fin]))</f>
        <v>0</v>
      </c>
      <c r="S7">
        <f ca="1">SUMPRODUCT((Tab_Résa[[#This Row],[Intitulé 1]]=Tableau2[Nom])*(Tab_Résa[[#This Row],[Intitulé 2]]=Tableau2[Prénom])*(S$4&gt;=Tableau2[date de début])*(S$4&lt;Tableau2[Date de fin]))</f>
        <v>0</v>
      </c>
      <c r="T7">
        <f ca="1">SUMPRODUCT((Tab_Résa[[#This Row],[Intitulé 1]]=Tableau2[Nom])*(Tab_Résa[[#This Row],[Intitulé 2]]=Tableau2[Prénom])*(T$4&gt;=Tableau2[date de début])*(T$4&lt;Tableau2[Date de fin]))</f>
        <v>0</v>
      </c>
      <c r="U7">
        <f ca="1">SUMPRODUCT((Tab_Résa[[#This Row],[Intitulé 1]]=Tableau2[Nom])*(Tab_Résa[[#This Row],[Intitulé 2]]=Tableau2[Prénom])*(U$4&gt;=Tableau2[date de début])*(U$4&lt;Tableau2[Date de fin]))</f>
        <v>0</v>
      </c>
      <c r="V7">
        <f ca="1">SUMPRODUCT((Tab_Résa[[#This Row],[Intitulé 1]]=Tableau2[Nom])*(Tab_Résa[[#This Row],[Intitulé 2]]=Tableau2[Prénom])*(V$4&gt;=Tableau2[date de début])*(V$4&lt;Tableau2[Date de fin]))</f>
        <v>0</v>
      </c>
      <c r="W7">
        <f ca="1">SUMPRODUCT((Tab_Résa[[#This Row],[Intitulé 1]]=Tableau2[Nom])*(Tab_Résa[[#This Row],[Intitulé 2]]=Tableau2[Prénom])*(W$4&gt;=Tableau2[date de début])*(W$4&lt;Tableau2[Date de fin]))</f>
        <v>0</v>
      </c>
      <c r="X7">
        <f ca="1">SUMPRODUCT((Tab_Résa[[#This Row],[Intitulé 1]]=Tableau2[Nom])*(Tab_Résa[[#This Row],[Intitulé 2]]=Tableau2[Prénom])*(X$4&gt;=Tableau2[date de début])*(X$4&lt;Tableau2[Date de fin]))</f>
        <v>0</v>
      </c>
      <c r="Y7">
        <f ca="1">SUMPRODUCT((Tab_Résa[[#This Row],[Intitulé 1]]=Tableau2[Nom])*(Tab_Résa[[#This Row],[Intitulé 2]]=Tableau2[Prénom])*(Y$4&gt;=Tableau2[date de début])*(Y$4&lt;Tableau2[Date de fin]))</f>
        <v>0</v>
      </c>
      <c r="Z7">
        <f ca="1">SUMPRODUCT((Tab_Résa[[#This Row],[Intitulé 1]]=Tableau2[Nom])*(Tab_Résa[[#This Row],[Intitulé 2]]=Tableau2[Prénom])*(Z$4&gt;=Tableau2[date de début])*(Z$4&lt;Tableau2[Date de fin]))</f>
        <v>0</v>
      </c>
      <c r="AA7">
        <f ca="1">SUMPRODUCT((Tab_Résa[[#This Row],[Intitulé 1]]=Tableau2[Nom])*(Tab_Résa[[#This Row],[Intitulé 2]]=Tableau2[Prénom])*(AA$4&gt;=Tableau2[date de début])*(AA$4&lt;Tableau2[Date de fin]))</f>
        <v>0</v>
      </c>
      <c r="AB7">
        <f ca="1">SUMPRODUCT((Tab_Résa[[#This Row],[Intitulé 1]]=Tableau2[Nom])*(Tab_Résa[[#This Row],[Intitulé 2]]=Tableau2[Prénom])*(AB$4&gt;=Tableau2[date de début])*(AB$4&lt;Tableau2[Date de fin]))</f>
        <v>0</v>
      </c>
      <c r="AC7">
        <f ca="1">SUMPRODUCT((Tab_Résa[[#This Row],[Intitulé 1]]=Tableau2[Nom])*(Tab_Résa[[#This Row],[Intitulé 2]]=Tableau2[Prénom])*(AC$4&gt;=Tableau2[date de début])*(AC$4&lt;Tableau2[Date de fin]))</f>
        <v>0</v>
      </c>
      <c r="AD7">
        <f ca="1">SUMPRODUCT((Tab_Résa[[#This Row],[Intitulé 1]]=Tableau2[Nom])*(Tab_Résa[[#This Row],[Intitulé 2]]=Tableau2[Prénom])*(AD$4&gt;=Tableau2[date de début])*(AD$4&lt;Tableau2[Date de fin]))</f>
        <v>0</v>
      </c>
      <c r="AE7">
        <f ca="1">SUMPRODUCT((Tab_Résa[[#This Row],[Intitulé 1]]=Tableau2[Nom])*(Tab_Résa[[#This Row],[Intitulé 2]]=Tableau2[Prénom])*(AE$4&gt;=Tableau2[date de début])*(AE$4&lt;Tableau2[Date de fin]))</f>
        <v>0</v>
      </c>
      <c r="AF7">
        <f ca="1">SUMPRODUCT((Tab_Résa[[#This Row],[Intitulé 1]]=Tableau2[Nom])*(Tab_Résa[[#This Row],[Intitulé 2]]=Tableau2[Prénom])*(AF$4&gt;=Tableau2[date de début])*(AF$4&lt;Tableau2[Date de fin]))</f>
        <v>0</v>
      </c>
      <c r="AG7">
        <f ca="1">SUMPRODUCT((Tab_Résa[[#This Row],[Intitulé 1]]=Tableau2[Nom])*(Tab_Résa[[#This Row],[Intitulé 2]]=Tableau2[Prénom])*(AG$4&gt;=Tableau2[date de début])*(AG$4&lt;Tableau2[Date de fin]))</f>
        <v>0</v>
      </c>
      <c r="AH7">
        <f ca="1">SUMPRODUCT((Tab_Résa[[#This Row],[Intitulé 1]]=Tableau2[Nom])*(Tab_Résa[[#This Row],[Intitulé 2]]=Tableau2[Prénom])*(AH$4&gt;=Tableau2[date de début])*(AH$4&lt;Tableau2[Date de fin]))</f>
        <v>0</v>
      </c>
      <c r="AI7">
        <f ca="1">SUMPRODUCT((Tab_Résa[[#This Row],[Intitulé 1]]=Tableau2[Nom])*(Tab_Résa[[#This Row],[Intitulé 2]]=Tableau2[Prénom])*(AI$4&gt;=Tableau2[date de début])*(AI$4&lt;Tableau2[Date de fin]))</f>
        <v>0</v>
      </c>
      <c r="AJ7">
        <f ca="1">SUMPRODUCT((Tab_Résa[[#This Row],[Intitulé 1]]=Tableau2[Nom])*(Tab_Résa[[#This Row],[Intitulé 2]]=Tableau2[Prénom])*(AJ$4&gt;=Tableau2[date de début])*(AJ$4&lt;Tableau2[Date de fin]))</f>
        <v>0</v>
      </c>
      <c r="AK7">
        <f ca="1">SUMPRODUCT((Tab_Résa[[#This Row],[Intitulé 1]]=Tableau2[Nom])*(Tab_Résa[[#This Row],[Intitulé 2]]=Tableau2[Prénom])*(AK$4&gt;=Tableau2[date de début])*(AK$4&lt;Tableau2[Date de fin]))</f>
        <v>0</v>
      </c>
      <c r="AL7">
        <f ca="1">SUMPRODUCT((Tab_Résa[[#This Row],[Intitulé 1]]=Tableau2[Nom])*(Tab_Résa[[#This Row],[Intitulé 2]]=Tableau2[Prénom])*(AL$4&gt;=Tableau2[date de début])*(AL$4&lt;Tableau2[Date de fin]))</f>
        <v>0</v>
      </c>
      <c r="AM7">
        <f ca="1">SUMPRODUCT((Tab_Résa[[#This Row],[Intitulé 1]]=Tableau2[Nom])*(Tab_Résa[[#This Row],[Intitulé 2]]=Tableau2[Prénom])*(AM$4&gt;=Tableau2[date de début])*(AM$4&lt;Tableau2[Date de fin]))</f>
        <v>0</v>
      </c>
      <c r="AN7">
        <f ca="1">SUMPRODUCT((Tab_Résa[[#This Row],[Intitulé 1]]=Tableau2[Nom])*(Tab_Résa[[#This Row],[Intitulé 2]]=Tableau2[Prénom])*(AN$4&gt;=Tableau2[date de début])*(AN$4&lt;Tableau2[Date de fin]))</f>
        <v>0</v>
      </c>
      <c r="AO7">
        <f ca="1">SUMPRODUCT((Tab_Résa[[#This Row],[Intitulé 1]]=Tableau2[Nom])*(Tab_Résa[[#This Row],[Intitulé 2]]=Tableau2[Prénom])*(AO$4&gt;=Tableau2[date de début])*(AO$4&lt;Tableau2[Date de fin]))</f>
        <v>0</v>
      </c>
      <c r="AP7">
        <f ca="1">SUMPRODUCT((Tab_Résa[[#This Row],[Intitulé 1]]=Tableau2[Nom])*(Tab_Résa[[#This Row],[Intitulé 2]]=Tableau2[Prénom])*(AP$4&gt;=Tableau2[date de début])*(AP$4&lt;Tableau2[Date de fin]))</f>
        <v>0</v>
      </c>
      <c r="AQ7">
        <f ca="1">SUMPRODUCT((Tab_Résa[[#This Row],[Intitulé 1]]=Tableau2[Nom])*(Tab_Résa[[#This Row],[Intitulé 2]]=Tableau2[Prénom])*(AQ$4&gt;=Tableau2[date de début])*(AQ$4&lt;Tableau2[Date de fin]))</f>
        <v>0</v>
      </c>
    </row>
    <row r="8" spans="1:44">
      <c r="B8" t="s">
        <v>77</v>
      </c>
    </row>
    <row r="9" spans="1:44">
      <c r="C9" t="s">
        <v>102</v>
      </c>
    </row>
    <row r="10" spans="1:44">
      <c r="D10" t="s">
        <v>69</v>
      </c>
    </row>
    <row r="11" spans="1:44">
      <c r="D11" t="s">
        <v>70</v>
      </c>
    </row>
    <row r="12" spans="1:44">
      <c r="E12" t="s">
        <v>72</v>
      </c>
    </row>
    <row r="13" spans="1:44">
      <c r="D13" t="s">
        <v>71</v>
      </c>
    </row>
    <row r="14" spans="1:44">
      <c r="C14" t="s">
        <v>73</v>
      </c>
    </row>
    <row r="15" spans="1:44">
      <c r="D15" t="s">
        <v>74</v>
      </c>
    </row>
    <row r="16" spans="1:44">
      <c r="C16" t="s">
        <v>75</v>
      </c>
    </row>
    <row r="17" spans="2:3">
      <c r="C17" t="s">
        <v>76</v>
      </c>
    </row>
    <row r="18" spans="2:3">
      <c r="B18" t="s">
        <v>79</v>
      </c>
    </row>
    <row r="19" spans="2:3">
      <c r="C19" t="s">
        <v>78</v>
      </c>
    </row>
    <row r="20" spans="2:3">
      <c r="B20" t="s">
        <v>80</v>
      </c>
    </row>
    <row r="21" spans="2:3">
      <c r="B21" t="s">
        <v>81</v>
      </c>
    </row>
    <row r="22" spans="2:3">
      <c r="B22" t="s">
        <v>82</v>
      </c>
    </row>
    <row r="23" spans="2:3">
      <c r="B23" t="s">
        <v>83</v>
      </c>
    </row>
    <row r="24" spans="2:3">
      <c r="B24" t="s">
        <v>84</v>
      </c>
    </row>
    <row r="26" spans="2:3">
      <c r="B26" t="s">
        <v>85</v>
      </c>
    </row>
    <row r="27" spans="2:3">
      <c r="C27" t="s">
        <v>86</v>
      </c>
    </row>
    <row r="28" spans="2:3">
      <c r="C28" t="s">
        <v>87</v>
      </c>
    </row>
    <row r="29" spans="2:3">
      <c r="C29" t="s">
        <v>88</v>
      </c>
    </row>
    <row r="30" spans="2:3">
      <c r="C30" t="s">
        <v>89</v>
      </c>
    </row>
    <row r="31" spans="2:3">
      <c r="B31" t="s">
        <v>90</v>
      </c>
    </row>
    <row r="33" spans="2:3">
      <c r="B33" t="s">
        <v>91</v>
      </c>
    </row>
    <row r="34" spans="2:3">
      <c r="C34" t="s">
        <v>92</v>
      </c>
    </row>
    <row r="35" spans="2:3">
      <c r="C35" t="s">
        <v>98</v>
      </c>
    </row>
    <row r="36" spans="2:3">
      <c r="C36" t="s">
        <v>99</v>
      </c>
    </row>
    <row r="37" spans="2:3">
      <c r="C37" t="s">
        <v>100</v>
      </c>
    </row>
    <row r="38" spans="2:3">
      <c r="B38" t="s">
        <v>103</v>
      </c>
    </row>
    <row r="39" spans="2:3">
      <c r="B39" t="s">
        <v>104</v>
      </c>
    </row>
    <row r="41" spans="2:3">
      <c r="B41" s="42" t="s">
        <v>105</v>
      </c>
    </row>
    <row r="43" spans="2:3">
      <c r="B43" t="s">
        <v>93</v>
      </c>
    </row>
  </sheetData>
  <mergeCells count="2">
    <mergeCell ref="A2:F2"/>
    <mergeCell ref="A1:F1"/>
  </mergeCells>
  <conditionalFormatting sqref="G3:AQ4">
    <cfRule type="expression" dxfId="13" priority="7">
      <formula>AND(G$4=TODAY())</formula>
    </cfRule>
  </conditionalFormatting>
  <conditionalFormatting sqref="G2:AQ2">
    <cfRule type="expression" dxfId="12" priority="6">
      <formula>AND(ISEVEN(WEEKNUM(G4,T_SE)))</formula>
    </cfRule>
  </conditionalFormatting>
  <conditionalFormatting sqref="G1:AQ1">
    <cfRule type="expression" dxfId="11" priority="5">
      <formula>AND(ISEVEN(MONTH(G4)))</formula>
    </cfRule>
  </conditionalFormatting>
  <conditionalFormatting sqref="H1:AQ1">
    <cfRule type="expression" dxfId="10" priority="3">
      <formula>AND(MONTH(H4)&lt;&gt;MONTH(G4))</formula>
    </cfRule>
  </conditionalFormatting>
  <conditionalFormatting sqref="H2:AQ2">
    <cfRule type="expression" dxfId="9" priority="2">
      <formula>AND(WEEKNUM(H4,T_SE)&lt;&gt;WEEKNUM(G4,T_SE))</formula>
    </cfRule>
  </conditionalFormatting>
  <conditionalFormatting sqref="G3:AQ4 G6:AQ7">
    <cfRule type="expression" dxfId="8" priority="8">
      <formula>OR(G$4=Ponts)</formula>
    </cfRule>
    <cfRule type="expression" dxfId="7" priority="9">
      <formula>OR(G$4=Fériés)</formula>
    </cfRule>
    <cfRule type="expression" dxfId="6" priority="10">
      <formula>AND(FIND(TEXT(G$4,"JJJJ"),Chômés,1))</formula>
    </cfRule>
  </conditionalFormatting>
  <conditionalFormatting sqref="G6:AQ7">
    <cfRule type="expression" dxfId="5" priority="1">
      <formula>AND(G6=1)</formula>
    </cfRule>
  </conditionalFormatting>
  <printOptions horizontalCentered="1"/>
  <pageMargins left="0" right="0" top="0" bottom="0" header="0" footer="0"/>
  <pageSetup paperSize="9" scale="56" orientation="landscape" r:id="rId1"/>
  <legacyDrawing r:id="rId2"/>
  <controls>
    <control shapeId="1028" r:id="rId3" name="ScrollBar1"/>
    <control shapeId="1029" r:id="rId4" name="SpinButton1"/>
  </controls>
  <tableParts count="1">
    <tablePart r:id="rId5"/>
  </tableParts>
</worksheet>
</file>

<file path=xl/worksheets/sheet2.xml><?xml version="1.0" encoding="utf-8"?>
<worksheet xmlns="http://schemas.openxmlformats.org/spreadsheetml/2006/main" xmlns:r="http://schemas.openxmlformats.org/officeDocument/2006/relationships">
  <sheetPr codeName="Paramètres"/>
  <dimension ref="A1:O33"/>
  <sheetViews>
    <sheetView showGridLines="0" workbookViewId="0">
      <pane xSplit="10" ySplit="1" topLeftCell="N2" activePane="bottomRight" state="frozen"/>
      <selection pane="topRight" activeCell="I1" sqref="I1"/>
      <selection pane="bottomLeft" activeCell="A2" sqref="A2"/>
      <selection pane="bottomRight" activeCell="H2" sqref="H2"/>
    </sheetView>
  </sheetViews>
  <sheetFormatPr baseColWidth="10" defaultColWidth="11.42578125" defaultRowHeight="15"/>
  <cols>
    <col min="1" max="2" width="18.5703125" customWidth="1"/>
    <col min="3" max="3" width="4.28515625" customWidth="1"/>
    <col min="4" max="4" width="13.5703125" customWidth="1"/>
    <col min="5" max="5" width="16.85546875" customWidth="1"/>
    <col min="6" max="6" width="10.140625" hidden="1" customWidth="1"/>
    <col min="7" max="7" width="18.5703125" hidden="1" customWidth="1"/>
    <col min="8" max="8" width="18.5703125" customWidth="1"/>
    <col min="9" max="9" width="2.85546875" customWidth="1"/>
    <col min="10" max="10" width="153.28515625" customWidth="1"/>
    <col min="11" max="14" width="11.42578125" customWidth="1"/>
    <col min="15" max="15" width="11.85546875" customWidth="1"/>
    <col min="16" max="27" width="11.42578125" customWidth="1"/>
  </cols>
  <sheetData>
    <row r="1" spans="1:15" ht="45" customHeight="1">
      <c r="A1" s="24" t="s">
        <v>2</v>
      </c>
      <c r="B1" s="24" t="s">
        <v>4</v>
      </c>
      <c r="C1" s="54" t="s">
        <v>3</v>
      </c>
      <c r="D1" s="55"/>
      <c r="E1" s="24" t="s">
        <v>5</v>
      </c>
      <c r="F1" s="24" t="s">
        <v>106</v>
      </c>
      <c r="G1" s="24" t="s">
        <v>107</v>
      </c>
      <c r="H1" s="29" t="s">
        <v>47</v>
      </c>
      <c r="I1" s="2"/>
      <c r="J1" s="2"/>
      <c r="K1" s="8"/>
      <c r="L1" s="8"/>
      <c r="M1" s="8"/>
      <c r="N1" s="8"/>
      <c r="O1" s="8"/>
    </row>
    <row r="2" spans="1:15">
      <c r="A2" s="7">
        <v>-166</v>
      </c>
      <c r="B2" s="4" t="b">
        <v>0</v>
      </c>
      <c r="C2" s="5" t="b">
        <v>1</v>
      </c>
      <c r="D2" s="6">
        <f ca="1">IF($C2,DATE(IF(Date_Deb&gt;DATE(YEAR(Date_Deb),1,1),YEAR(Date_Deb)+1,YEAR(Date_Deb)),1,1),"")</f>
        <v>43101</v>
      </c>
      <c r="E2" s="44">
        <v>42062</v>
      </c>
      <c r="F2" s="10" t="b">
        <v>1</v>
      </c>
      <c r="G2" s="10">
        <f t="shared" ref="G2:G32" ca="1" si="0">IF($E2&lt;&gt;"",IF($F2,DATE(IF(Date_Deb&gt;DATE(YEAR(Date_Deb),MONTH(E2),DAY(E2)),YEAR(Date_Deb)+1,YEAR(Date_Deb)),MONTH(E2),DAY(E2)),$E2),"")</f>
        <v>43158</v>
      </c>
      <c r="H2" s="28" t="s">
        <v>48</v>
      </c>
      <c r="K2" s="1"/>
    </row>
    <row r="3" spans="1:15">
      <c r="A3" s="7">
        <v>0</v>
      </c>
      <c r="B3" s="4" t="b">
        <v>0</v>
      </c>
      <c r="C3" s="4" t="b">
        <v>1</v>
      </c>
      <c r="D3" s="6">
        <f ca="1">IF(C3,IF(AND(Date_Deb&gt;Pâq_Année_N,Date_Deb&lt;=Pâq_Année_N1),Pâq_Année_N1,Pâq_Année_N),"")</f>
        <v>43191</v>
      </c>
      <c r="E3" s="44">
        <v>43157</v>
      </c>
      <c r="F3" s="10" t="b">
        <v>1</v>
      </c>
      <c r="G3" s="10">
        <f t="shared" ca="1" si="0"/>
        <v>43157</v>
      </c>
      <c r="H3" s="31">
        <f>LOOKUP(H2,{"Dimanche";"Lundi"},{1;2})</f>
        <v>2</v>
      </c>
      <c r="K3" s="1"/>
    </row>
    <row r="4" spans="1:15">
      <c r="A4" s="25" t="s">
        <v>6</v>
      </c>
      <c r="B4" s="4" t="b">
        <v>0</v>
      </c>
      <c r="C4" s="4" t="b">
        <v>1</v>
      </c>
      <c r="D4" s="6">
        <f ca="1">IF(C4,IF(AND(Date_Deb&gt;Pâq_Année_N+1,Date_Deb&lt;=Pâq_Année_N1),Pâq_Année_N1+1,Pâq_Année_N+1),"")</f>
        <v>43192</v>
      </c>
      <c r="E4" s="45"/>
      <c r="F4" s="10" t="b">
        <v>0</v>
      </c>
      <c r="G4" s="10" t="str">
        <f t="shared" si="0"/>
        <v/>
      </c>
      <c r="J4" s="38" t="s">
        <v>56</v>
      </c>
    </row>
    <row r="5" spans="1:15">
      <c r="A5" s="26" t="s">
        <v>7</v>
      </c>
      <c r="B5" s="4" t="b">
        <v>0</v>
      </c>
      <c r="C5" s="4" t="b">
        <v>1</v>
      </c>
      <c r="D5" s="6">
        <f ca="1">IF($C5,DATE(IF(Date_Deb&gt;DATE(YEAR(Date_Deb),5,1),YEAR(Date_Deb)+1,YEAR(Date_Deb)),5,1),"")</f>
        <v>43221</v>
      </c>
      <c r="E5" s="45"/>
      <c r="F5" s="10" t="b">
        <v>0</v>
      </c>
      <c r="G5" s="10" t="str">
        <f t="shared" si="0"/>
        <v/>
      </c>
      <c r="J5" s="41" t="s">
        <v>60</v>
      </c>
    </row>
    <row r="6" spans="1:15">
      <c r="A6" s="27" t="s">
        <v>8</v>
      </c>
      <c r="B6" s="4" t="b">
        <v>0</v>
      </c>
      <c r="C6" s="4" t="b">
        <v>1</v>
      </c>
      <c r="D6" s="6">
        <f ca="1">IF(C6,IF(AND(Date_Deb&gt;Pâq_Année_N+39,Date_Deb&lt;=Pâq_Année_N1),Pâq_Année_N1+39,Pâq_Année_N+39),"")</f>
        <v>43230</v>
      </c>
      <c r="E6" s="45"/>
      <c r="F6" s="10" t="b">
        <v>0</v>
      </c>
      <c r="G6" s="10" t="str">
        <f t="shared" si="0"/>
        <v/>
      </c>
      <c r="J6" s="38" t="s">
        <v>57</v>
      </c>
    </row>
    <row r="7" spans="1:15">
      <c r="A7" s="9">
        <v>14</v>
      </c>
      <c r="B7" s="4" t="b">
        <v>1</v>
      </c>
      <c r="C7" s="4" t="b">
        <v>1</v>
      </c>
      <c r="D7" s="6">
        <f ca="1">IF(C7,IF(AND(Date_Deb&gt;Pâq_Année_N+40,Date_Deb&lt;=Pâq_Année_N1),Pâq_Année_N1+40,Pâq_Année_N+40),"")</f>
        <v>43231</v>
      </c>
      <c r="E7" s="45"/>
      <c r="F7" s="10" t="b">
        <v>0</v>
      </c>
      <c r="G7" s="10" t="str">
        <f t="shared" si="0"/>
        <v/>
      </c>
      <c r="J7" s="40" t="s">
        <v>58</v>
      </c>
    </row>
    <row r="8" spans="1:15">
      <c r="A8" s="11"/>
      <c r="B8" s="4" t="b">
        <v>1</v>
      </c>
      <c r="C8" s="4" t="b">
        <v>1</v>
      </c>
      <c r="D8" s="6">
        <f ca="1">IF($C8,DATE(IF(Date_Deb&gt;DATE(YEAR(Date_Deb),5,8),YEAR(Date_Deb)+1,YEAR(Date_Deb)),5,8),"")</f>
        <v>43228</v>
      </c>
      <c r="E8" s="45"/>
      <c r="F8" s="10" t="b">
        <v>0</v>
      </c>
      <c r="G8" s="10" t="str">
        <f t="shared" si="0"/>
        <v/>
      </c>
      <c r="J8" s="40" t="s">
        <v>108</v>
      </c>
    </row>
    <row r="9" spans="1:15">
      <c r="B9" s="43" t="str">
        <f>CONCATENATE(IF(B2,"lundi",""),IF(B3,"mardi",""),IF(B4,"mercredi",""),IF(B5,"jeudi",""),IF(B6,"vendredi",""),IF(B7,"samedi",""),IF(B8,"dimanche",""))</f>
        <v>samedidimanche</v>
      </c>
      <c r="C9" s="4" t="b">
        <v>1</v>
      </c>
      <c r="D9" s="6">
        <f ca="1">IF(C9,IF(AND(Date_Deb&gt;Pâq_Année_N+49,Date_Deb&lt;=Pâq_Année_N1),Pâq_Année_N1+49,Pâq_Année_N+49),"")</f>
        <v>43240</v>
      </c>
      <c r="E9" s="45"/>
      <c r="F9" s="10" t="b">
        <v>0</v>
      </c>
      <c r="G9" s="10" t="str">
        <f t="shared" si="0"/>
        <v/>
      </c>
      <c r="J9" s="40" t="s">
        <v>109</v>
      </c>
    </row>
    <row r="10" spans="1:15">
      <c r="C10" s="4" t="b">
        <v>1</v>
      </c>
      <c r="D10" s="6">
        <f ca="1">IF(C16,IF(AND(Date_Deb&gt;Pâq_Année_N+50,Date_Deb&lt;=Pâq_Année_N1),Pâq_Année_N1+50,Pâq_Année_N+50),"")</f>
        <v>43241</v>
      </c>
      <c r="E10" s="45"/>
      <c r="F10" s="10" t="b">
        <v>0</v>
      </c>
      <c r="G10" s="10" t="str">
        <f t="shared" si="0"/>
        <v/>
      </c>
      <c r="J10" s="40" t="s">
        <v>110</v>
      </c>
    </row>
    <row r="11" spans="1:15">
      <c r="C11" s="4" t="b">
        <v>1</v>
      </c>
      <c r="D11" s="6">
        <f ca="1">IF($C11,DATE(IF(Date_Deb&gt;DATE(YEAR(Date_Deb),7,14),YEAR(Date_Deb)+1,YEAR(Date_Deb)),7,14),"")</f>
        <v>43295</v>
      </c>
      <c r="E11" s="45"/>
      <c r="F11" s="10" t="b">
        <v>0</v>
      </c>
      <c r="G11" s="10" t="str">
        <f t="shared" si="0"/>
        <v/>
      </c>
      <c r="J11" s="39" t="s">
        <v>59</v>
      </c>
    </row>
    <row r="12" spans="1:15">
      <c r="C12" s="4" t="b">
        <v>1</v>
      </c>
      <c r="D12" s="6">
        <f ca="1">IF($C12,DATE(IF(Date_Deb&gt;DATE(YEAR(Date_Deb),8,15),YEAR(Date_Deb)+1,YEAR(Date_Deb)),8,15),"")</f>
        <v>43327</v>
      </c>
      <c r="E12" s="45"/>
      <c r="F12" s="10" t="b">
        <v>0</v>
      </c>
      <c r="G12" s="10" t="str">
        <f t="shared" si="0"/>
        <v/>
      </c>
      <c r="J12" s="40" t="s">
        <v>61</v>
      </c>
    </row>
    <row r="13" spans="1:15">
      <c r="C13" s="4" t="b">
        <v>1</v>
      </c>
      <c r="D13" s="6">
        <f ca="1">IF($C13,DATE(IF(Date_Deb&gt;DATE(YEAR(Date_Deb),11,1),YEAR(Date_Deb)+1,YEAR(Date_Deb)),11,1),"")</f>
        <v>43040</v>
      </c>
      <c r="E13" s="45"/>
      <c r="F13" s="10" t="b">
        <v>0</v>
      </c>
      <c r="G13" s="10" t="str">
        <f t="shared" si="0"/>
        <v/>
      </c>
      <c r="J13" s="39" t="s">
        <v>62</v>
      </c>
    </row>
    <row r="14" spans="1:15">
      <c r="C14" s="4" t="b">
        <v>1</v>
      </c>
      <c r="D14" s="6">
        <f ca="1">IF($C14,DATE(IF(Date_Deb&gt;DATE(YEAR(Date_Deb),11,11),YEAR(Date_Deb)+1,YEAR(Date_Deb)),11,11),"")</f>
        <v>43050</v>
      </c>
      <c r="E14" s="45"/>
      <c r="F14" s="10" t="b">
        <v>0</v>
      </c>
      <c r="G14" s="10" t="str">
        <f t="shared" si="0"/>
        <v/>
      </c>
      <c r="J14" s="40" t="s">
        <v>63</v>
      </c>
    </row>
    <row r="15" spans="1:15">
      <c r="C15" s="4" t="b">
        <v>1</v>
      </c>
      <c r="D15" s="6">
        <f ca="1">IF($C15,DATE(IF(Date_Deb&gt;DATE(YEAR(Date_Deb),12,25),YEAR(Date_Deb)+1,YEAR(Date_Deb)),12,25),"")</f>
        <v>43094</v>
      </c>
      <c r="E15" s="45"/>
      <c r="F15" s="10" t="b">
        <v>0</v>
      </c>
      <c r="G15" s="10" t="str">
        <f t="shared" si="0"/>
        <v/>
      </c>
      <c r="J15" s="39" t="s">
        <v>64</v>
      </c>
    </row>
    <row r="16" spans="1:15">
      <c r="C16" s="4" t="b">
        <v>1</v>
      </c>
      <c r="D16" s="6">
        <f ca="1">IF($C16,DATE(IF(Date_Deb&gt;DATE(YEAR(Date_Deb),12,26),YEAR(Date_Deb)+1,YEAR(Date_Deb)),12,26),"")</f>
        <v>43095</v>
      </c>
      <c r="E16" s="45"/>
      <c r="F16" s="10" t="b">
        <v>0</v>
      </c>
      <c r="G16" s="10" t="str">
        <f t="shared" si="0"/>
        <v/>
      </c>
      <c r="J16" s="40" t="s">
        <v>65</v>
      </c>
    </row>
    <row r="17" spans="3:10">
      <c r="C17" s="3"/>
      <c r="D17" s="32"/>
      <c r="E17" s="45"/>
      <c r="F17" s="10" t="b">
        <v>0</v>
      </c>
      <c r="G17" s="10" t="str">
        <f t="shared" si="0"/>
        <v/>
      </c>
      <c r="J17" s="39" t="s">
        <v>66</v>
      </c>
    </row>
    <row r="18" spans="3:10">
      <c r="E18" s="45"/>
      <c r="F18" s="10" t="b">
        <v>0</v>
      </c>
      <c r="G18" s="10" t="str">
        <f t="shared" si="0"/>
        <v/>
      </c>
      <c r="J18" s="40" t="s">
        <v>67</v>
      </c>
    </row>
    <row r="19" spans="3:10">
      <c r="E19" s="45"/>
      <c r="F19" s="10" t="b">
        <v>0</v>
      </c>
      <c r="G19" s="10" t="str">
        <f t="shared" si="0"/>
        <v/>
      </c>
    </row>
    <row r="20" spans="3:10">
      <c r="E20" s="45"/>
      <c r="F20" s="10" t="b">
        <v>0</v>
      </c>
      <c r="G20" s="10" t="str">
        <f t="shared" si="0"/>
        <v/>
      </c>
      <c r="J20" t="s">
        <v>68</v>
      </c>
    </row>
    <row r="21" spans="3:10">
      <c r="E21" s="45"/>
      <c r="F21" s="10" t="b">
        <v>0</v>
      </c>
      <c r="G21" s="10" t="str">
        <f t="shared" si="0"/>
        <v/>
      </c>
    </row>
    <row r="22" spans="3:10">
      <c r="E22" s="45"/>
      <c r="F22" s="10" t="b">
        <v>0</v>
      </c>
      <c r="G22" s="10" t="str">
        <f t="shared" si="0"/>
        <v/>
      </c>
      <c r="J22" s="42" t="s">
        <v>105</v>
      </c>
    </row>
    <row r="23" spans="3:10">
      <c r="E23" s="45"/>
      <c r="F23" s="10" t="b">
        <v>0</v>
      </c>
      <c r="G23" s="10" t="str">
        <f t="shared" si="0"/>
        <v/>
      </c>
    </row>
    <row r="24" spans="3:10">
      <c r="E24" s="45"/>
      <c r="F24" s="10" t="b">
        <v>0</v>
      </c>
      <c r="G24" s="10" t="str">
        <f t="shared" si="0"/>
        <v/>
      </c>
      <c r="J24" t="s">
        <v>93</v>
      </c>
    </row>
    <row r="25" spans="3:10">
      <c r="E25" s="45"/>
      <c r="F25" s="10" t="b">
        <v>0</v>
      </c>
      <c r="G25" s="10" t="str">
        <f t="shared" si="0"/>
        <v/>
      </c>
    </row>
    <row r="26" spans="3:10">
      <c r="E26" s="45"/>
      <c r="F26" s="10" t="b">
        <v>0</v>
      </c>
      <c r="G26" s="10" t="str">
        <f t="shared" si="0"/>
        <v/>
      </c>
    </row>
    <row r="27" spans="3:10">
      <c r="E27" s="45"/>
      <c r="F27" s="10" t="b">
        <v>0</v>
      </c>
      <c r="G27" s="10" t="str">
        <f t="shared" si="0"/>
        <v/>
      </c>
    </row>
    <row r="28" spans="3:10">
      <c r="E28" s="45"/>
      <c r="F28" s="10" t="b">
        <v>0</v>
      </c>
      <c r="G28" s="10" t="str">
        <f t="shared" si="0"/>
        <v/>
      </c>
    </row>
    <row r="29" spans="3:10">
      <c r="E29" s="45"/>
      <c r="F29" s="10" t="b">
        <v>0</v>
      </c>
      <c r="G29" s="10" t="str">
        <f t="shared" si="0"/>
        <v/>
      </c>
    </row>
    <row r="30" spans="3:10">
      <c r="E30" s="45"/>
      <c r="F30" s="10" t="b">
        <v>0</v>
      </c>
      <c r="G30" s="10" t="str">
        <f t="shared" si="0"/>
        <v/>
      </c>
    </row>
    <row r="31" spans="3:10">
      <c r="E31" s="45"/>
      <c r="F31" s="10" t="b">
        <v>0</v>
      </c>
      <c r="G31" s="10" t="str">
        <f t="shared" si="0"/>
        <v/>
      </c>
    </row>
    <row r="32" spans="3:10">
      <c r="E32" s="45"/>
      <c r="F32" s="10" t="b">
        <v>0</v>
      </c>
      <c r="G32" s="10" t="str">
        <f t="shared" si="0"/>
        <v/>
      </c>
    </row>
    <row r="33" spans="5:7">
      <c r="E33" s="3"/>
      <c r="F33" s="46"/>
      <c r="G33" s="47"/>
    </row>
  </sheetData>
  <mergeCells count="1">
    <mergeCell ref="C1:D1"/>
  </mergeCells>
  <conditionalFormatting sqref="B1">
    <cfRule type="expression" dxfId="1" priority="2">
      <formula>AND($B$9="1111111")</formula>
    </cfRule>
  </conditionalFormatting>
  <conditionalFormatting sqref="E2:E32">
    <cfRule type="expression" dxfId="0" priority="1">
      <formula>AND($F2)</formula>
    </cfRule>
  </conditionalFormatting>
  <dataValidations count="2">
    <dataValidation type="list" allowBlank="1" showInputMessage="1" showErrorMessage="1" sqref="H2">
      <formula1>"Lundi,Dimanche"</formula1>
    </dataValidation>
    <dataValidation type="list" allowBlank="1" showInputMessage="1" showErrorMessage="1" sqref="F2:F32">
      <formula1>"Oui"</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Base"/>
  <dimension ref="A1:D6"/>
  <sheetViews>
    <sheetView workbookViewId="0">
      <selection activeCell="D7" sqref="D7"/>
    </sheetView>
  </sheetViews>
  <sheetFormatPr baseColWidth="10" defaultRowHeight="15"/>
  <cols>
    <col min="3" max="3" width="15.5703125" customWidth="1"/>
    <col min="4" max="4" width="12.85546875" customWidth="1"/>
  </cols>
  <sheetData>
    <row r="1" spans="1:4">
      <c r="A1" t="s">
        <v>0</v>
      </c>
      <c r="B1" t="s">
        <v>1</v>
      </c>
      <c r="C1" t="s">
        <v>96</v>
      </c>
      <c r="D1" t="s">
        <v>97</v>
      </c>
    </row>
    <row r="2" spans="1:4">
      <c r="A2" t="s">
        <v>93</v>
      </c>
      <c r="B2" t="s">
        <v>94</v>
      </c>
      <c r="C2" s="1">
        <v>43143</v>
      </c>
      <c r="D2" s="1">
        <v>43154</v>
      </c>
    </row>
    <row r="3" spans="1:4">
      <c r="A3" t="s">
        <v>93</v>
      </c>
      <c r="B3" t="s">
        <v>95</v>
      </c>
      <c r="C3" s="1">
        <v>43176</v>
      </c>
      <c r="D3" s="1">
        <v>43181</v>
      </c>
    </row>
    <row r="4" spans="1:4">
      <c r="A4" t="s">
        <v>93</v>
      </c>
      <c r="B4" t="s">
        <v>94</v>
      </c>
      <c r="C4" s="1">
        <v>43101</v>
      </c>
      <c r="D4" s="1">
        <v>43105</v>
      </c>
    </row>
    <row r="5" spans="1:4">
      <c r="A5" t="s">
        <v>93</v>
      </c>
      <c r="B5" t="s">
        <v>95</v>
      </c>
      <c r="C5" s="1">
        <v>43104</v>
      </c>
      <c r="D5" s="1">
        <v>43114</v>
      </c>
    </row>
    <row r="6" spans="1:4">
      <c r="A6" t="s">
        <v>93</v>
      </c>
      <c r="B6" t="s">
        <v>94</v>
      </c>
      <c r="C6" s="1">
        <v>38483</v>
      </c>
      <c r="D6" s="1">
        <v>38525</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Planning Perpétuel</vt:lpstr>
      <vt:lpstr>Paramètres_Application</vt:lpstr>
      <vt:lpstr>Base de données</vt:lpstr>
      <vt:lpstr>_DC</vt:lpstr>
      <vt:lpstr>_SB</vt:lpstr>
      <vt:lpstr>Archive</vt:lpstr>
      <vt:lpstr>Chômés</vt:lpstr>
      <vt:lpstr>Date_Deb</vt:lpstr>
      <vt:lpstr>T_SE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PIPER = Planning Perpétuel</dc:title>
  <dc:subject>Planning Perpétuel</dc:subject>
  <dc:creator>LouReeD</dc:creator>
  <cp:keywords>Planning; Calendrier</cp:keywords>
  <cp:lastModifiedBy>LouReeD</cp:lastModifiedBy>
  <cp:lastPrinted>2018-02-23T13:46:25Z</cp:lastPrinted>
  <dcterms:created xsi:type="dcterms:W3CDTF">2018-01-29T20:37:37Z</dcterms:created>
  <dcterms:modified xsi:type="dcterms:W3CDTF">2018-02-28T14:37:22Z</dcterms:modified>
  <cp:category>Calendrier;Planning</cp:category>
</cp:coreProperties>
</file>