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s-04" sheetId="1" r:id="rId4"/>
    <sheet state="visible" name="pris-05" sheetId="2" r:id="rId5"/>
  </sheets>
  <definedNames/>
  <calcPr/>
</workbook>
</file>

<file path=xl/sharedStrings.xml><?xml version="1.0" encoding="utf-8"?>
<sst xmlns="http://schemas.openxmlformats.org/spreadsheetml/2006/main" count="42" uniqueCount="34">
  <si>
    <t>haut</t>
  </si>
  <si>
    <t>date</t>
  </si>
  <si>
    <t>bas</t>
  </si>
  <si>
    <t>gauche</t>
  </si>
  <si>
    <t>droite</t>
  </si>
  <si>
    <t>oui</t>
  </si>
  <si>
    <t>non</t>
  </si>
  <si>
    <t>test</t>
  </si>
  <si>
    <t>jufks</t>
  </si>
  <si>
    <t>opml</t>
  </si>
  <si>
    <t>gth</t>
  </si>
  <si>
    <t>dvgt</t>
  </si>
  <si>
    <t>rtyuj</t>
  </si>
  <si>
    <t>nkiu</t>
  </si>
  <si>
    <t>Total</t>
  </si>
  <si>
    <t>Nombre de personne Matin</t>
  </si>
  <si>
    <t>Nombre de personnes AM</t>
  </si>
  <si>
    <t>Total Personnes</t>
  </si>
  <si>
    <t>Moyenne du mois</t>
  </si>
  <si>
    <t>rrr</t>
  </si>
  <si>
    <t>ff</t>
  </si>
  <si>
    <t>kohl</t>
  </si>
  <si>
    <t>test2</t>
  </si>
  <si>
    <t>ertss</t>
  </si>
  <si>
    <t>dr</t>
  </si>
  <si>
    <t>cjrjfj</t>
  </si>
  <si>
    <t>hjkj</t>
  </si>
  <si>
    <t>nico</t>
  </si>
  <si>
    <t>fiho</t>
  </si>
  <si>
    <t>frijd</t>
  </si>
  <si>
    <t>polu</t>
  </si>
  <si>
    <t>rghy</t>
  </si>
  <si>
    <t>jh</t>
  </si>
  <si>
    <t>moyenne du mois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</si>
</sst>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5">
    <font>
      <sz val="10.0"/>
      <color rgb="FF000000"/>
      <name val="Arial"/>
      <scheme val="minor"/>
    </font>
    <font>
      <color theme="1"/>
      <name val="Calibri"/>
    </font>
    <font>
      <color theme="1"/>
      <name val="Arial"/>
      <scheme val="minor"/>
    </font>
    <font>
      <color rgb="FFC0504D"/>
      <name val="Arial"/>
      <scheme val="minor"/>
    </font>
    <font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readingOrder="0"/>
    </xf>
    <xf borderId="0" fillId="0" fontId="1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shrinkToFit="0" vertical="bottom" wrapText="0"/>
    </xf>
    <xf borderId="0" fillId="0" fontId="2" numFmtId="164" xfId="0" applyAlignment="1" applyFont="1" applyNumberFormat="1">
      <alignment readingOrder="0"/>
    </xf>
    <xf borderId="0" fillId="0" fontId="2" numFmtId="0" xfId="0" applyFont="1"/>
    <xf borderId="1" fillId="0" fontId="2" numFmtId="0" xfId="0" applyAlignment="1" applyBorder="1" applyFont="1">
      <alignment readingOrder="0"/>
    </xf>
    <xf borderId="1" fillId="0" fontId="2" numFmtId="0" xfId="0" applyBorder="1" applyFont="1"/>
    <xf borderId="0" fillId="0" fontId="3" numFmtId="4" xfId="0" applyFont="1" applyNumberFormat="1"/>
    <xf borderId="0" fillId="0" fontId="2" numFmtId="164" xfId="0" applyFont="1" applyNumberFormat="1"/>
    <xf borderId="0" fillId="0" fontId="4" numFmtId="0" xfId="0" applyFont="1"/>
    <xf borderId="1" fillId="2" fontId="2" numFmtId="0" xfId="0" applyBorder="1" applyFill="1" applyFont="1"/>
    <xf borderId="0" fillId="0" fontId="2" numFmtId="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75"/>
  <cols>
    <col customWidth="1" min="21" max="22" width="21.0"/>
    <col customWidth="1" min="23" max="23" width="14.5"/>
  </cols>
  <sheetData>
    <row r="1"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2</v>
      </c>
      <c r="H1" s="1" t="s">
        <v>5</v>
      </c>
      <c r="I1" s="1" t="s">
        <v>6</v>
      </c>
      <c r="J1" s="1" t="s">
        <v>7</v>
      </c>
      <c r="K1" s="1">
        <v>111.0</v>
      </c>
      <c r="L1" s="1">
        <v>252.0</v>
      </c>
      <c r="M1" s="1" t="s">
        <v>8</v>
      </c>
      <c r="N1" s="1">
        <v>112.0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3" t="s">
        <v>14</v>
      </c>
      <c r="U1" s="4" t="s">
        <v>15</v>
      </c>
      <c r="V1" s="2" t="s">
        <v>16</v>
      </c>
      <c r="W1" s="2" t="s">
        <v>17</v>
      </c>
    </row>
    <row r="2">
      <c r="A2" s="5">
        <v>44670.0</v>
      </c>
      <c r="B2" s="2">
        <v>116.0</v>
      </c>
      <c r="C2" s="2">
        <v>2.0</v>
      </c>
      <c r="E2" s="2">
        <v>3.0</v>
      </c>
      <c r="I2" s="2">
        <v>12.0</v>
      </c>
      <c r="J2" s="2">
        <v>3.0</v>
      </c>
      <c r="K2" s="2">
        <v>6.0</v>
      </c>
      <c r="M2" s="2">
        <v>1.0</v>
      </c>
      <c r="N2" s="2">
        <v>1.0</v>
      </c>
      <c r="P2" s="2">
        <v>2.0</v>
      </c>
      <c r="R2" s="2">
        <v>10.0</v>
      </c>
      <c r="S2" s="2">
        <v>3.0</v>
      </c>
      <c r="T2" s="6">
        <f t="shared" ref="T2:T10" si="1">SUM(B2:S2)</f>
        <v>159</v>
      </c>
      <c r="V2" s="2">
        <v>20.0</v>
      </c>
      <c r="W2" s="6">
        <f>SUM(U2,V2)</f>
        <v>20</v>
      </c>
    </row>
    <row r="3">
      <c r="A3" s="5">
        <v>44672.0</v>
      </c>
      <c r="B3" s="2">
        <v>99.0</v>
      </c>
      <c r="C3" s="2">
        <v>14.0</v>
      </c>
      <c r="D3" s="2">
        <v>5.0</v>
      </c>
      <c r="E3" s="2">
        <v>3.0</v>
      </c>
      <c r="F3" s="2">
        <v>2.0</v>
      </c>
      <c r="H3" s="2">
        <v>3.0</v>
      </c>
      <c r="I3" s="2">
        <v>11.0</v>
      </c>
      <c r="J3" s="2">
        <v>1.0</v>
      </c>
      <c r="K3" s="2">
        <v>1.0</v>
      </c>
      <c r="M3" s="2">
        <v>2.0</v>
      </c>
      <c r="R3" s="2">
        <v>11.0</v>
      </c>
      <c r="S3" s="2">
        <v>1.0</v>
      </c>
      <c r="T3" s="6">
        <f t="shared" si="1"/>
        <v>153</v>
      </c>
      <c r="V3" s="2">
        <v>19.0</v>
      </c>
      <c r="W3" s="6">
        <f t="shared" ref="W3:W11" si="2">SUM(U3:V3)</f>
        <v>19</v>
      </c>
    </row>
    <row r="4">
      <c r="A4" s="5">
        <v>44673.0</v>
      </c>
      <c r="B4" s="2">
        <v>64.0</v>
      </c>
      <c r="C4" s="2">
        <v>13.0</v>
      </c>
      <c r="D4" s="2">
        <v>2.0</v>
      </c>
      <c r="E4" s="2">
        <v>4.0</v>
      </c>
      <c r="F4" s="2">
        <v>1.0</v>
      </c>
      <c r="H4" s="2">
        <v>1.0</v>
      </c>
      <c r="I4" s="2">
        <v>6.0</v>
      </c>
      <c r="K4" s="2">
        <v>2.0</v>
      </c>
      <c r="L4" s="2">
        <v>2.0</v>
      </c>
      <c r="N4" s="2">
        <v>3.0</v>
      </c>
      <c r="R4" s="2">
        <v>2.0</v>
      </c>
      <c r="S4" s="2">
        <v>2.0</v>
      </c>
      <c r="T4" s="6">
        <f t="shared" si="1"/>
        <v>102</v>
      </c>
      <c r="V4" s="2">
        <v>13.0</v>
      </c>
      <c r="W4" s="6">
        <f t="shared" si="2"/>
        <v>13</v>
      </c>
    </row>
    <row r="5">
      <c r="A5" s="5">
        <v>44674.0</v>
      </c>
      <c r="B5" s="2">
        <v>41.0</v>
      </c>
      <c r="C5" s="2">
        <v>13.0</v>
      </c>
      <c r="D5" s="2">
        <v>3.0</v>
      </c>
      <c r="I5" s="2">
        <v>14.0</v>
      </c>
      <c r="K5" s="2">
        <v>2.0</v>
      </c>
      <c r="M5" s="2">
        <v>1.0</v>
      </c>
      <c r="N5" s="2">
        <v>4.0</v>
      </c>
      <c r="Q5" s="2">
        <v>1.0</v>
      </c>
      <c r="R5" s="2">
        <v>2.0</v>
      </c>
      <c r="T5" s="6">
        <f t="shared" si="1"/>
        <v>81</v>
      </c>
      <c r="V5" s="2">
        <v>14.0</v>
      </c>
      <c r="W5" s="6">
        <f t="shared" si="2"/>
        <v>14</v>
      </c>
    </row>
    <row r="6">
      <c r="A6" s="5">
        <v>44706.0</v>
      </c>
      <c r="B6" s="2">
        <v>59.0</v>
      </c>
      <c r="D6" s="2">
        <v>8.0</v>
      </c>
      <c r="I6" s="2">
        <v>12.0</v>
      </c>
      <c r="J6" s="2">
        <v>2.0</v>
      </c>
      <c r="K6" s="2">
        <v>9.0</v>
      </c>
      <c r="L6" s="2">
        <v>3.0</v>
      </c>
      <c r="M6" s="2">
        <v>8.0</v>
      </c>
      <c r="P6" s="2">
        <v>1.0</v>
      </c>
      <c r="T6" s="6">
        <f t="shared" si="1"/>
        <v>102</v>
      </c>
      <c r="V6" s="2">
        <v>11.0</v>
      </c>
      <c r="W6" s="6">
        <f t="shared" si="2"/>
        <v>11</v>
      </c>
    </row>
    <row r="7">
      <c r="A7" s="5">
        <v>44707.0</v>
      </c>
      <c r="B7" s="2">
        <v>61.0</v>
      </c>
      <c r="D7" s="2">
        <v>4.0</v>
      </c>
      <c r="E7" s="2">
        <v>3.0</v>
      </c>
      <c r="H7" s="2">
        <v>1.0</v>
      </c>
      <c r="I7" s="2">
        <v>6.0</v>
      </c>
      <c r="K7" s="2">
        <v>1.0</v>
      </c>
      <c r="M7" s="2">
        <v>15.0</v>
      </c>
      <c r="S7" s="2">
        <v>1.0</v>
      </c>
      <c r="T7" s="6">
        <f t="shared" si="1"/>
        <v>92</v>
      </c>
      <c r="V7" s="2">
        <v>13.0</v>
      </c>
      <c r="W7" s="6">
        <f t="shared" si="2"/>
        <v>13</v>
      </c>
    </row>
    <row r="8">
      <c r="A8" s="5">
        <v>44679.0</v>
      </c>
      <c r="B8" s="2">
        <v>42.0</v>
      </c>
      <c r="C8" s="2">
        <v>5.0</v>
      </c>
      <c r="E8" s="2">
        <v>1.0</v>
      </c>
      <c r="F8" s="2">
        <v>1.0</v>
      </c>
      <c r="G8" s="2">
        <v>1.0</v>
      </c>
      <c r="H8" s="2">
        <v>2.0</v>
      </c>
      <c r="I8" s="2">
        <v>1.0</v>
      </c>
      <c r="K8" s="2">
        <v>5.0</v>
      </c>
      <c r="L8" s="2">
        <v>2.0</v>
      </c>
      <c r="R8" s="2">
        <v>2.0</v>
      </c>
      <c r="T8" s="6">
        <f t="shared" si="1"/>
        <v>62</v>
      </c>
      <c r="V8" s="2">
        <v>12.0</v>
      </c>
      <c r="W8" s="6">
        <f t="shared" si="2"/>
        <v>12</v>
      </c>
    </row>
    <row r="9">
      <c r="A9" s="5">
        <v>44680.0</v>
      </c>
      <c r="B9" s="2">
        <v>66.0</v>
      </c>
      <c r="C9" s="2">
        <v>8.0</v>
      </c>
      <c r="D9" s="2">
        <v>2.0</v>
      </c>
      <c r="E9" s="2">
        <v>2.0</v>
      </c>
      <c r="G9" s="2">
        <v>1.0</v>
      </c>
      <c r="H9" s="2">
        <v>3.0</v>
      </c>
      <c r="I9" s="2">
        <v>3.0</v>
      </c>
      <c r="R9" s="2">
        <v>6.0</v>
      </c>
      <c r="S9" s="2">
        <v>1.0</v>
      </c>
      <c r="T9" s="6">
        <f t="shared" si="1"/>
        <v>92</v>
      </c>
      <c r="V9" s="2">
        <v>12.0</v>
      </c>
      <c r="W9" s="6">
        <f t="shared" si="2"/>
        <v>12</v>
      </c>
    </row>
    <row r="10">
      <c r="A10" s="5">
        <v>44681.0</v>
      </c>
      <c r="B10" s="2">
        <v>65.0</v>
      </c>
      <c r="C10" s="2">
        <v>4.0</v>
      </c>
      <c r="D10" s="2">
        <v>2.0</v>
      </c>
      <c r="E10" s="2">
        <v>1.0</v>
      </c>
      <c r="F10" s="2">
        <v>1.0</v>
      </c>
      <c r="I10" s="2">
        <v>3.0</v>
      </c>
      <c r="J10" s="2">
        <v>4.0</v>
      </c>
      <c r="M10" s="2">
        <v>1.0</v>
      </c>
      <c r="T10" s="6">
        <f t="shared" si="1"/>
        <v>81</v>
      </c>
      <c r="U10" s="2">
        <v>4.0</v>
      </c>
      <c r="V10" s="2">
        <v>10.0</v>
      </c>
      <c r="W10" s="6">
        <f t="shared" si="2"/>
        <v>14</v>
      </c>
    </row>
    <row r="11">
      <c r="A11" s="7" t="s">
        <v>14</v>
      </c>
      <c r="B11" s="8">
        <f>SUM(B1:B10)</f>
        <v>613</v>
      </c>
      <c r="C11" s="8">
        <f>sum(C2:C10)</f>
        <v>59</v>
      </c>
      <c r="D11" s="8">
        <f t="shared" ref="D11:V11" si="3">SUM(D1:D10)</f>
        <v>26</v>
      </c>
      <c r="E11" s="8">
        <f t="shared" si="3"/>
        <v>17</v>
      </c>
      <c r="F11" s="8">
        <f t="shared" si="3"/>
        <v>5</v>
      </c>
      <c r="G11" s="8">
        <f t="shared" si="3"/>
        <v>2</v>
      </c>
      <c r="H11" s="8">
        <f t="shared" si="3"/>
        <v>10</v>
      </c>
      <c r="I11" s="8">
        <f t="shared" si="3"/>
        <v>68</v>
      </c>
      <c r="J11" s="8">
        <f t="shared" si="3"/>
        <v>10</v>
      </c>
      <c r="K11" s="8">
        <f t="shared" si="3"/>
        <v>137</v>
      </c>
      <c r="L11" s="8">
        <f t="shared" si="3"/>
        <v>259</v>
      </c>
      <c r="M11" s="8">
        <f t="shared" si="3"/>
        <v>28</v>
      </c>
      <c r="N11" s="8">
        <f t="shared" si="3"/>
        <v>120</v>
      </c>
      <c r="O11" s="8">
        <f t="shared" si="3"/>
        <v>0</v>
      </c>
      <c r="P11" s="8">
        <f t="shared" si="3"/>
        <v>3</v>
      </c>
      <c r="Q11" s="8">
        <f t="shared" si="3"/>
        <v>1</v>
      </c>
      <c r="R11" s="8">
        <f t="shared" si="3"/>
        <v>33</v>
      </c>
      <c r="S11" s="8">
        <f t="shared" si="3"/>
        <v>8</v>
      </c>
      <c r="T11" s="8">
        <f t="shared" si="3"/>
        <v>924</v>
      </c>
      <c r="U11" s="8">
        <f t="shared" si="3"/>
        <v>4</v>
      </c>
      <c r="V11" s="8">
        <f t="shared" si="3"/>
        <v>124</v>
      </c>
      <c r="W11" s="8">
        <f t="shared" si="2"/>
        <v>128</v>
      </c>
    </row>
    <row r="15">
      <c r="B15" s="2" t="s">
        <v>18</v>
      </c>
    </row>
    <row r="16">
      <c r="B16" s="9">
        <f>IFERROR(__xludf.DUMMYFUNCTION("query(W2:W10,""select AVG(W) label AVG(W)''"")"),14.222222222222221)</f>
        <v>14.22222222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75"/>
  <cols>
    <col customWidth="1" min="21" max="22" width="21.0"/>
    <col customWidth="1" min="23" max="23" width="14.5"/>
  </cols>
  <sheetData>
    <row r="1">
      <c r="A1" s="2" t="s">
        <v>1</v>
      </c>
      <c r="B1" s="1" t="s">
        <v>19</v>
      </c>
      <c r="C1" s="1" t="s">
        <v>20</v>
      </c>
      <c r="D1" s="1">
        <v>125.0</v>
      </c>
      <c r="E1" s="1" t="s">
        <v>21</v>
      </c>
      <c r="F1" s="1" t="s">
        <v>22</v>
      </c>
      <c r="G1" s="1" t="s">
        <v>23</v>
      </c>
      <c r="H1" s="1">
        <v>548.0</v>
      </c>
      <c r="I1" s="1">
        <v>2158.0</v>
      </c>
      <c r="J1" s="1" t="s">
        <v>24</v>
      </c>
      <c r="K1" s="1">
        <v>2358.0</v>
      </c>
      <c r="L1" s="1" t="s">
        <v>25</v>
      </c>
      <c r="M1" s="1" t="s">
        <v>26</v>
      </c>
      <c r="N1" s="1" t="s">
        <v>27</v>
      </c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3" t="s">
        <v>14</v>
      </c>
      <c r="U1" s="4" t="s">
        <v>15</v>
      </c>
      <c r="V1" s="2" t="s">
        <v>16</v>
      </c>
      <c r="W1" s="2" t="s">
        <v>17</v>
      </c>
    </row>
    <row r="2">
      <c r="A2" s="5">
        <v>43953.0</v>
      </c>
      <c r="B2" s="2">
        <v>40.0</v>
      </c>
      <c r="C2" s="2">
        <v>10.0</v>
      </c>
      <c r="D2" s="2">
        <v>3.0</v>
      </c>
      <c r="E2" s="2">
        <v>9.0</v>
      </c>
      <c r="F2" s="2">
        <v>2.0</v>
      </c>
      <c r="G2" s="2">
        <v>3.0</v>
      </c>
      <c r="H2" s="2">
        <v>5.0</v>
      </c>
      <c r="I2" s="2">
        <v>4.0</v>
      </c>
      <c r="J2" s="2">
        <v>5.0</v>
      </c>
      <c r="K2" s="2">
        <v>4.0</v>
      </c>
      <c r="L2" s="2">
        <v>5.0</v>
      </c>
      <c r="M2" s="2">
        <v>11.0</v>
      </c>
      <c r="N2" s="2">
        <v>1.0</v>
      </c>
      <c r="R2" s="2">
        <v>1.0</v>
      </c>
      <c r="S2" s="2">
        <v>1.0</v>
      </c>
      <c r="T2" s="6">
        <f t="shared" ref="T2:T5" si="1">SUM(B2:S2)</f>
        <v>104</v>
      </c>
      <c r="V2" s="2">
        <v>6.0</v>
      </c>
      <c r="W2" s="6">
        <f t="shared" ref="W2:W5" si="2">SUM(U2:V2)</f>
        <v>6</v>
      </c>
      <c r="Y2" s="10">
        <f>IFERROR(__xludf.DUMMYFUNCTION("query(A2:K22,""select A, K order by K desc"")"),43961.0)</f>
        <v>43961</v>
      </c>
      <c r="Z2" s="6">
        <f>IFERROR(__xludf.DUMMYFUNCTION("""COMPUTED_VALUE"""),9.0)</f>
        <v>9</v>
      </c>
    </row>
    <row r="3">
      <c r="A3" s="5">
        <v>43954.0</v>
      </c>
      <c r="B3" s="2">
        <v>46.0</v>
      </c>
      <c r="C3" s="2">
        <v>8.0</v>
      </c>
      <c r="D3" s="2">
        <v>1.0</v>
      </c>
      <c r="E3" s="2">
        <v>5.0</v>
      </c>
      <c r="F3" s="2">
        <v>2.0</v>
      </c>
      <c r="G3" s="2">
        <v>8.0</v>
      </c>
      <c r="H3" s="2">
        <v>5.0</v>
      </c>
      <c r="I3" s="2">
        <v>9.0</v>
      </c>
      <c r="J3" s="2">
        <v>2.0</v>
      </c>
      <c r="K3" s="2">
        <v>5.0</v>
      </c>
      <c r="L3" s="2">
        <v>2.0</v>
      </c>
      <c r="M3" s="2">
        <v>21.0</v>
      </c>
      <c r="N3" s="2">
        <v>11.0</v>
      </c>
      <c r="P3" s="2">
        <v>2.0</v>
      </c>
      <c r="R3" s="2">
        <v>15.0</v>
      </c>
      <c r="T3" s="6">
        <f t="shared" si="1"/>
        <v>142</v>
      </c>
      <c r="V3" s="2">
        <v>19.0</v>
      </c>
      <c r="W3" s="6">
        <f t="shared" si="2"/>
        <v>19</v>
      </c>
      <c r="Y3" s="10">
        <f>IFERROR(__xludf.DUMMYFUNCTION("""COMPUTED_VALUE"""),43958.0)</f>
        <v>43958</v>
      </c>
      <c r="Z3" s="6">
        <f>IFERROR(__xludf.DUMMYFUNCTION("""COMPUTED_VALUE"""),8.0)</f>
        <v>8</v>
      </c>
    </row>
    <row r="4">
      <c r="A4" s="5">
        <v>43956.0</v>
      </c>
      <c r="B4" s="2">
        <v>49.0</v>
      </c>
      <c r="C4" s="2">
        <v>4.0</v>
      </c>
      <c r="D4" s="2">
        <v>4.0</v>
      </c>
      <c r="E4" s="2">
        <v>3.0</v>
      </c>
      <c r="F4" s="2">
        <v>7.0</v>
      </c>
      <c r="G4" s="2">
        <v>3.0</v>
      </c>
      <c r="H4" s="2">
        <v>5.0</v>
      </c>
      <c r="I4" s="2">
        <v>4.0</v>
      </c>
      <c r="J4" s="2">
        <v>6.0</v>
      </c>
      <c r="K4" s="2">
        <v>6.0</v>
      </c>
      <c r="L4" s="2">
        <v>6.0</v>
      </c>
      <c r="M4" s="2">
        <v>1.0</v>
      </c>
      <c r="N4" s="2">
        <v>34.0</v>
      </c>
      <c r="R4" s="2">
        <v>3.0</v>
      </c>
      <c r="T4" s="6">
        <f t="shared" si="1"/>
        <v>135</v>
      </c>
      <c r="V4" s="2">
        <v>15.0</v>
      </c>
      <c r="W4" s="6">
        <f t="shared" si="2"/>
        <v>15</v>
      </c>
      <c r="Y4" s="10">
        <f>IFERROR(__xludf.DUMMYFUNCTION("""COMPUTED_VALUE"""),43982.0)</f>
        <v>43982</v>
      </c>
      <c r="Z4" s="6">
        <f>IFERROR(__xludf.DUMMYFUNCTION("""COMPUTED_VALUE"""),8.0)</f>
        <v>8</v>
      </c>
    </row>
    <row r="5">
      <c r="A5" s="5">
        <v>43957.0</v>
      </c>
      <c r="B5" s="2">
        <v>26.0</v>
      </c>
      <c r="C5" s="2">
        <v>2.0</v>
      </c>
      <c r="D5" s="2">
        <v>1.0</v>
      </c>
      <c r="E5" s="2">
        <v>1.0</v>
      </c>
      <c r="F5" s="2">
        <v>2.0</v>
      </c>
      <c r="G5" s="2">
        <v>4.0</v>
      </c>
      <c r="H5" s="2">
        <v>4.0</v>
      </c>
      <c r="I5" s="2">
        <v>7.0</v>
      </c>
      <c r="J5" s="2">
        <v>7.0</v>
      </c>
      <c r="K5" s="2">
        <v>1.0</v>
      </c>
      <c r="L5" s="2">
        <v>4.0</v>
      </c>
      <c r="M5" s="2">
        <v>1.0</v>
      </c>
      <c r="N5" s="2">
        <v>4.0</v>
      </c>
      <c r="R5" s="2">
        <v>23.0</v>
      </c>
      <c r="S5" s="2">
        <v>1.0</v>
      </c>
      <c r="T5" s="6">
        <f t="shared" si="1"/>
        <v>88</v>
      </c>
      <c r="V5" s="2">
        <v>15.0</v>
      </c>
      <c r="W5" s="6">
        <f t="shared" si="2"/>
        <v>15</v>
      </c>
      <c r="Y5" s="10">
        <f>IFERROR(__xludf.DUMMYFUNCTION("""COMPUTED_VALUE"""),43981.0)</f>
        <v>43981</v>
      </c>
      <c r="Z5" s="6">
        <f>IFERROR(__xludf.DUMMYFUNCTION("""COMPUTED_VALUE"""),7.0)</f>
        <v>7</v>
      </c>
    </row>
    <row r="6">
      <c r="A6" s="5">
        <v>43958.0</v>
      </c>
      <c r="B6" s="2">
        <v>56.0</v>
      </c>
      <c r="C6" s="2">
        <v>10.0</v>
      </c>
      <c r="D6" s="2">
        <v>2.0</v>
      </c>
      <c r="E6" s="2">
        <v>7.0</v>
      </c>
      <c r="F6" s="2">
        <v>6.0</v>
      </c>
      <c r="G6" s="2">
        <v>7.0</v>
      </c>
      <c r="H6" s="2">
        <v>2.0</v>
      </c>
      <c r="I6" s="2">
        <v>12.0</v>
      </c>
      <c r="J6" s="2">
        <v>4.0</v>
      </c>
      <c r="K6" s="2">
        <v>8.0</v>
      </c>
      <c r="L6" s="2">
        <v>2.0</v>
      </c>
      <c r="M6" s="2">
        <v>8.0</v>
      </c>
      <c r="N6" s="2">
        <v>1.0</v>
      </c>
      <c r="P6" s="2">
        <v>1.0</v>
      </c>
      <c r="R6" s="2">
        <v>13.0</v>
      </c>
      <c r="S6" s="2">
        <v>3.0</v>
      </c>
      <c r="T6" s="6">
        <f t="shared" ref="T6:T8" si="3">sum(B6:S6)</f>
        <v>142</v>
      </c>
      <c r="U6" s="2">
        <v>7.0</v>
      </c>
      <c r="V6" s="2">
        <v>16.0</v>
      </c>
      <c r="W6" s="6">
        <f t="shared" ref="W6:W8" si="4">sum(U6:V6)</f>
        <v>23</v>
      </c>
      <c r="Y6" s="10">
        <f>IFERROR(__xludf.DUMMYFUNCTION("""COMPUTED_VALUE"""),43956.0)</f>
        <v>43956</v>
      </c>
      <c r="Z6" s="6">
        <f>IFERROR(__xludf.DUMMYFUNCTION("""COMPUTED_VALUE"""),6.0)</f>
        <v>6</v>
      </c>
    </row>
    <row r="7">
      <c r="A7" s="5">
        <v>43960.0</v>
      </c>
      <c r="B7" s="2">
        <v>23.0</v>
      </c>
      <c r="C7" s="2">
        <v>5.0</v>
      </c>
      <c r="D7" s="2">
        <v>1.0</v>
      </c>
      <c r="E7" s="2">
        <v>5.0</v>
      </c>
      <c r="F7" s="2">
        <v>8.0</v>
      </c>
      <c r="G7" s="2">
        <v>8.0</v>
      </c>
      <c r="H7" s="2">
        <v>8.0</v>
      </c>
      <c r="I7" s="2">
        <v>2.0</v>
      </c>
      <c r="J7" s="2">
        <v>1.0</v>
      </c>
      <c r="K7" s="2">
        <v>1.0</v>
      </c>
      <c r="L7" s="2">
        <v>1.0</v>
      </c>
      <c r="M7" s="2">
        <v>1.0</v>
      </c>
      <c r="N7" s="2">
        <v>8.0</v>
      </c>
      <c r="T7" s="6">
        <f t="shared" si="3"/>
        <v>72</v>
      </c>
      <c r="V7" s="2">
        <v>7.0</v>
      </c>
      <c r="W7" s="6">
        <f t="shared" si="4"/>
        <v>7</v>
      </c>
      <c r="Y7" s="10">
        <f>IFERROR(__xludf.DUMMYFUNCTION("""COMPUTED_VALUE"""),43965.0)</f>
        <v>43965</v>
      </c>
      <c r="Z7" s="6">
        <f>IFERROR(__xludf.DUMMYFUNCTION("""COMPUTED_VALUE"""),6.0)</f>
        <v>6</v>
      </c>
    </row>
    <row r="8">
      <c r="A8" s="5">
        <v>43961.0</v>
      </c>
      <c r="B8" s="2">
        <v>53.0</v>
      </c>
      <c r="C8" s="2">
        <v>7.0</v>
      </c>
      <c r="D8" s="2">
        <v>6.0</v>
      </c>
      <c r="E8" s="2">
        <v>6.0</v>
      </c>
      <c r="F8" s="2">
        <v>2.0</v>
      </c>
      <c r="G8" s="2">
        <v>2.0</v>
      </c>
      <c r="H8" s="2">
        <v>1.0</v>
      </c>
      <c r="I8" s="2">
        <v>5.0</v>
      </c>
      <c r="J8" s="2">
        <v>2.0</v>
      </c>
      <c r="K8" s="2">
        <v>9.0</v>
      </c>
      <c r="L8" s="2">
        <v>2.0</v>
      </c>
      <c r="M8" s="2">
        <v>2.0</v>
      </c>
      <c r="N8" s="2">
        <v>5.0</v>
      </c>
      <c r="O8" s="2">
        <v>8.0</v>
      </c>
      <c r="S8" s="2">
        <v>1.0</v>
      </c>
      <c r="T8" s="6">
        <f t="shared" si="3"/>
        <v>111</v>
      </c>
      <c r="V8" s="2">
        <v>15.0</v>
      </c>
      <c r="W8" s="6">
        <f t="shared" si="4"/>
        <v>15</v>
      </c>
      <c r="Y8" s="10">
        <f>IFERROR(__xludf.DUMMYFUNCTION("""COMPUTED_VALUE"""),43972.0)</f>
        <v>43972</v>
      </c>
      <c r="Z8" s="6">
        <f>IFERROR(__xludf.DUMMYFUNCTION("""COMPUTED_VALUE"""),6.0)</f>
        <v>6</v>
      </c>
    </row>
    <row r="9">
      <c r="A9" s="5">
        <v>43963.0</v>
      </c>
      <c r="B9" s="2">
        <v>96.0</v>
      </c>
      <c r="C9" s="2">
        <v>14.0</v>
      </c>
      <c r="D9" s="2">
        <v>3.0</v>
      </c>
      <c r="E9" s="2">
        <v>2.0</v>
      </c>
      <c r="F9" s="2">
        <v>2.0</v>
      </c>
      <c r="G9" s="2">
        <v>1.0</v>
      </c>
      <c r="H9" s="2">
        <v>9.0</v>
      </c>
      <c r="I9" s="2">
        <v>5.0</v>
      </c>
      <c r="J9" s="2">
        <v>9.0</v>
      </c>
      <c r="K9" s="2">
        <v>4.0</v>
      </c>
      <c r="L9" s="2">
        <v>7.0</v>
      </c>
      <c r="M9" s="2">
        <v>2.0</v>
      </c>
      <c r="N9" s="2">
        <v>11.0</v>
      </c>
      <c r="S9" s="2">
        <v>1.0</v>
      </c>
      <c r="T9" s="6">
        <f t="shared" ref="T9:T11" si="5">SUM(B9:S9)</f>
        <v>166</v>
      </c>
      <c r="V9" s="2">
        <v>22.0</v>
      </c>
      <c r="W9" s="6">
        <f t="shared" ref="W9:W11" si="6">SUM(U9:V9)</f>
        <v>22</v>
      </c>
      <c r="Y9" s="10">
        <f>IFERROR(__xludf.DUMMYFUNCTION("""COMPUTED_VALUE"""),43954.0)</f>
        <v>43954</v>
      </c>
      <c r="Z9" s="6">
        <f>IFERROR(__xludf.DUMMYFUNCTION("""COMPUTED_VALUE"""),5.0)</f>
        <v>5</v>
      </c>
    </row>
    <row r="10">
      <c r="A10" s="5">
        <v>43964.0</v>
      </c>
      <c r="B10" s="2">
        <v>30.0</v>
      </c>
      <c r="C10" s="2">
        <v>6.0</v>
      </c>
      <c r="D10" s="2">
        <v>2.0</v>
      </c>
      <c r="E10" s="2">
        <v>1.0</v>
      </c>
      <c r="F10" s="2">
        <v>7.0</v>
      </c>
      <c r="G10" s="2">
        <v>7.0</v>
      </c>
      <c r="H10" s="2">
        <v>2.0</v>
      </c>
      <c r="I10" s="2">
        <v>2.0</v>
      </c>
      <c r="J10" s="2">
        <v>1.0</v>
      </c>
      <c r="K10" s="2">
        <v>5.0</v>
      </c>
      <c r="L10" s="2">
        <v>1.0</v>
      </c>
      <c r="M10" s="2">
        <v>2.0</v>
      </c>
      <c r="N10" s="2">
        <v>2.0</v>
      </c>
      <c r="O10" s="2">
        <v>2.0</v>
      </c>
      <c r="P10" s="2">
        <v>2.0</v>
      </c>
      <c r="S10" s="2">
        <v>1.0</v>
      </c>
      <c r="T10" s="6">
        <f t="shared" si="5"/>
        <v>73</v>
      </c>
      <c r="V10" s="2">
        <v>11.0</v>
      </c>
      <c r="W10" s="6">
        <f t="shared" si="6"/>
        <v>11</v>
      </c>
      <c r="Y10" s="10">
        <f>IFERROR(__xludf.DUMMYFUNCTION("""COMPUTED_VALUE"""),43964.0)</f>
        <v>43964</v>
      </c>
      <c r="Z10" s="6">
        <f>IFERROR(__xludf.DUMMYFUNCTION("""COMPUTED_VALUE"""),5.0)</f>
        <v>5</v>
      </c>
    </row>
    <row r="11">
      <c r="A11" s="5">
        <v>43965.0</v>
      </c>
      <c r="B11" s="2">
        <v>67.0</v>
      </c>
      <c r="C11" s="2">
        <v>2.0</v>
      </c>
      <c r="D11" s="2">
        <v>2.0</v>
      </c>
      <c r="E11" s="2">
        <v>6.0</v>
      </c>
      <c r="F11" s="2">
        <v>8.0</v>
      </c>
      <c r="G11" s="2">
        <v>1.0</v>
      </c>
      <c r="H11" s="2">
        <v>14.0</v>
      </c>
      <c r="I11" s="2">
        <v>2.0</v>
      </c>
      <c r="J11" s="2">
        <v>5.0</v>
      </c>
      <c r="K11" s="2">
        <v>6.0</v>
      </c>
      <c r="L11" s="2">
        <v>1.0</v>
      </c>
      <c r="M11" s="2">
        <v>1.0</v>
      </c>
      <c r="N11" s="2">
        <v>3.0</v>
      </c>
      <c r="P11" s="2">
        <v>1.0</v>
      </c>
      <c r="R11" s="2">
        <v>6.0</v>
      </c>
      <c r="T11" s="6">
        <f t="shared" si="5"/>
        <v>125</v>
      </c>
      <c r="U11" s="2">
        <v>12.0</v>
      </c>
      <c r="V11" s="2">
        <v>6.0</v>
      </c>
      <c r="W11" s="11">
        <f t="shared" si="6"/>
        <v>18</v>
      </c>
      <c r="Y11" s="10">
        <f>IFERROR(__xludf.DUMMYFUNCTION("""COMPUTED_VALUE"""),43953.0)</f>
        <v>43953</v>
      </c>
      <c r="Z11" s="6">
        <f>IFERROR(__xludf.DUMMYFUNCTION("""COMPUTED_VALUE"""),4.0)</f>
        <v>4</v>
      </c>
    </row>
    <row r="12">
      <c r="A12" s="5">
        <v>43967.0</v>
      </c>
      <c r="B12" s="2">
        <v>24.0</v>
      </c>
      <c r="C12" s="2">
        <v>2.0</v>
      </c>
      <c r="D12" s="2">
        <v>5.0</v>
      </c>
      <c r="E12" s="2">
        <v>2.0</v>
      </c>
      <c r="F12" s="2">
        <v>1.0</v>
      </c>
      <c r="G12" s="2">
        <v>7.0</v>
      </c>
      <c r="H12" s="2">
        <v>6.0</v>
      </c>
      <c r="I12" s="2">
        <v>1.0</v>
      </c>
      <c r="J12" s="2">
        <v>4.0</v>
      </c>
      <c r="K12" s="2">
        <v>1.0</v>
      </c>
      <c r="L12" s="2">
        <v>3.0</v>
      </c>
      <c r="M12" s="2">
        <v>3.0</v>
      </c>
      <c r="N12" s="2">
        <v>12.0</v>
      </c>
      <c r="R12" s="2">
        <v>1.0</v>
      </c>
      <c r="T12" s="6">
        <f>sum(B12:S12)</f>
        <v>72</v>
      </c>
      <c r="V12" s="2">
        <v>12.0</v>
      </c>
      <c r="W12" s="6">
        <f>sum(U12:V12)</f>
        <v>12</v>
      </c>
      <c r="Y12" s="10">
        <f>IFERROR(__xludf.DUMMYFUNCTION("""COMPUTED_VALUE"""),43963.0)</f>
        <v>43963</v>
      </c>
      <c r="Z12" s="6">
        <f>IFERROR(__xludf.DUMMYFUNCTION("""COMPUTED_VALUE"""),4.0)</f>
        <v>4</v>
      </c>
    </row>
    <row r="13">
      <c r="A13" s="5">
        <v>43968.0</v>
      </c>
      <c r="B13" s="2">
        <v>26.0</v>
      </c>
      <c r="C13" s="2">
        <v>1.0</v>
      </c>
      <c r="D13" s="2">
        <v>7.0</v>
      </c>
      <c r="E13" s="2">
        <v>3.0</v>
      </c>
      <c r="F13" s="2">
        <v>1.0</v>
      </c>
      <c r="G13" s="2">
        <v>6.0</v>
      </c>
      <c r="H13" s="2">
        <v>1.0</v>
      </c>
      <c r="I13" s="2">
        <v>1.0</v>
      </c>
      <c r="J13" s="2">
        <v>1.0</v>
      </c>
      <c r="K13" s="2">
        <v>1.0</v>
      </c>
      <c r="L13" s="2">
        <v>4.0</v>
      </c>
      <c r="M13" s="2">
        <v>1.0</v>
      </c>
      <c r="N13" s="2">
        <v>1.0</v>
      </c>
      <c r="S13" s="2">
        <v>1.0</v>
      </c>
      <c r="T13" s="6">
        <f t="shared" ref="T13:T19" si="7">SUM(B13:S13)</f>
        <v>55</v>
      </c>
      <c r="V13" s="2">
        <v>11.0</v>
      </c>
      <c r="W13" s="6">
        <f t="shared" ref="W13:W23" si="8">SUM(U13:V13)</f>
        <v>11</v>
      </c>
      <c r="Y13" s="10">
        <f>IFERROR(__xludf.DUMMYFUNCTION("""COMPUTED_VALUE"""),43970.0)</f>
        <v>43970</v>
      </c>
      <c r="Z13" s="6">
        <f>IFERROR(__xludf.DUMMYFUNCTION("""COMPUTED_VALUE"""),4.0)</f>
        <v>4</v>
      </c>
    </row>
    <row r="14">
      <c r="A14" s="5">
        <v>43970.0</v>
      </c>
      <c r="B14" s="2">
        <v>26.0</v>
      </c>
      <c r="C14" s="2">
        <v>4.0</v>
      </c>
      <c r="D14" s="2">
        <v>6.0</v>
      </c>
      <c r="E14" s="2">
        <v>1.0</v>
      </c>
      <c r="F14" s="2">
        <v>3.0</v>
      </c>
      <c r="G14" s="2">
        <v>24.0</v>
      </c>
      <c r="H14" s="2">
        <v>2.0</v>
      </c>
      <c r="I14" s="2">
        <v>1.0</v>
      </c>
      <c r="J14" s="2">
        <v>3.0</v>
      </c>
      <c r="K14" s="2">
        <v>4.0</v>
      </c>
      <c r="L14" s="2">
        <v>5.0</v>
      </c>
      <c r="M14" s="2">
        <v>9.0</v>
      </c>
      <c r="N14" s="2">
        <v>1.0</v>
      </c>
      <c r="T14" s="6">
        <f t="shared" si="7"/>
        <v>89</v>
      </c>
      <c r="V14" s="2">
        <v>10.0</v>
      </c>
      <c r="W14" s="6">
        <f t="shared" si="8"/>
        <v>10</v>
      </c>
      <c r="Y14" s="10">
        <f>IFERROR(__xludf.DUMMYFUNCTION("""COMPUTED_VALUE"""),43979.0)</f>
        <v>43979</v>
      </c>
      <c r="Z14" s="6">
        <f>IFERROR(__xludf.DUMMYFUNCTION("""COMPUTED_VALUE"""),4.0)</f>
        <v>4</v>
      </c>
    </row>
    <row r="15">
      <c r="A15" s="5">
        <v>43971.0</v>
      </c>
      <c r="B15" s="2">
        <v>55.0</v>
      </c>
      <c r="C15" s="2">
        <v>1.0</v>
      </c>
      <c r="D15" s="2">
        <v>10.0</v>
      </c>
      <c r="E15" s="2">
        <v>1.0</v>
      </c>
      <c r="F15" s="2">
        <v>4.0</v>
      </c>
      <c r="G15" s="2">
        <v>4.0</v>
      </c>
      <c r="H15" s="2">
        <v>7.0</v>
      </c>
      <c r="I15" s="2">
        <v>5.0</v>
      </c>
      <c r="J15" s="2">
        <v>5.0</v>
      </c>
      <c r="K15" s="2">
        <v>2.0</v>
      </c>
      <c r="L15" s="2">
        <v>5.0</v>
      </c>
      <c r="M15" s="2">
        <v>5.0</v>
      </c>
      <c r="N15" s="2">
        <v>6.0</v>
      </c>
      <c r="T15" s="6">
        <f t="shared" si="7"/>
        <v>110</v>
      </c>
      <c r="V15" s="2">
        <v>15.0</v>
      </c>
      <c r="W15" s="6">
        <f t="shared" si="8"/>
        <v>15</v>
      </c>
      <c r="Y15" s="10">
        <f>IFERROR(__xludf.DUMMYFUNCTION("""COMPUTED_VALUE"""),43974.0)</f>
        <v>43974</v>
      </c>
      <c r="Z15" s="6">
        <f>IFERROR(__xludf.DUMMYFUNCTION("""COMPUTED_VALUE"""),3.0)</f>
        <v>3</v>
      </c>
    </row>
    <row r="16">
      <c r="A16" s="5">
        <v>43972.0</v>
      </c>
      <c r="B16" s="2">
        <v>36.0</v>
      </c>
      <c r="C16" s="2">
        <v>9.0</v>
      </c>
      <c r="D16" s="2">
        <v>5.0</v>
      </c>
      <c r="E16" s="2">
        <v>4.0</v>
      </c>
      <c r="F16" s="2">
        <v>1.0</v>
      </c>
      <c r="G16" s="2">
        <v>7.0</v>
      </c>
      <c r="H16" s="2">
        <v>9.0</v>
      </c>
      <c r="I16" s="2">
        <v>6.0</v>
      </c>
      <c r="J16" s="2">
        <v>5.0</v>
      </c>
      <c r="K16" s="2">
        <v>6.0</v>
      </c>
      <c r="L16" s="2">
        <v>8.0</v>
      </c>
      <c r="M16" s="2">
        <v>3.0</v>
      </c>
      <c r="N16" s="2">
        <v>1.0</v>
      </c>
      <c r="R16" s="2">
        <v>6.0</v>
      </c>
      <c r="S16" s="2">
        <v>2.0</v>
      </c>
      <c r="T16" s="6">
        <f t="shared" si="7"/>
        <v>108</v>
      </c>
      <c r="U16" s="2">
        <v>4.0</v>
      </c>
      <c r="V16" s="2">
        <v>11.0</v>
      </c>
      <c r="W16" s="6">
        <f t="shared" si="8"/>
        <v>15</v>
      </c>
      <c r="Y16" s="10">
        <f>IFERROR(__xludf.DUMMYFUNCTION("""COMPUTED_VALUE"""),43971.0)</f>
        <v>43971</v>
      </c>
      <c r="Z16" s="6">
        <f>IFERROR(__xludf.DUMMYFUNCTION("""COMPUTED_VALUE"""),2.0)</f>
        <v>2</v>
      </c>
    </row>
    <row r="17">
      <c r="A17" s="5">
        <v>43974.0</v>
      </c>
      <c r="B17" s="2">
        <v>51.0</v>
      </c>
      <c r="C17" s="2">
        <v>5.0</v>
      </c>
      <c r="D17" s="2">
        <v>1.0</v>
      </c>
      <c r="E17" s="2">
        <v>1.0</v>
      </c>
      <c r="F17" s="2">
        <v>5.0</v>
      </c>
      <c r="G17" s="2">
        <v>2.0</v>
      </c>
      <c r="H17" s="2">
        <v>8.0</v>
      </c>
      <c r="I17" s="2">
        <v>1.0</v>
      </c>
      <c r="J17" s="2">
        <v>7.0</v>
      </c>
      <c r="K17" s="2">
        <v>3.0</v>
      </c>
      <c r="L17" s="2">
        <v>7.0</v>
      </c>
      <c r="M17" s="2">
        <v>1.0</v>
      </c>
      <c r="N17" s="2">
        <v>3.0</v>
      </c>
      <c r="P17" s="2">
        <v>1.0</v>
      </c>
      <c r="T17" s="6">
        <f t="shared" si="7"/>
        <v>96</v>
      </c>
      <c r="V17" s="2">
        <v>13.0</v>
      </c>
      <c r="W17" s="6">
        <f t="shared" si="8"/>
        <v>13</v>
      </c>
      <c r="Y17" s="10">
        <f>IFERROR(__xludf.DUMMYFUNCTION("""COMPUTED_VALUE"""),43978.0)</f>
        <v>43978</v>
      </c>
      <c r="Z17" s="6">
        <f>IFERROR(__xludf.DUMMYFUNCTION("""COMPUTED_VALUE"""),2.0)</f>
        <v>2</v>
      </c>
    </row>
    <row r="18">
      <c r="A18" s="5">
        <v>43975.0</v>
      </c>
      <c r="B18" s="2">
        <v>36.0</v>
      </c>
      <c r="C18" s="2">
        <v>14.0</v>
      </c>
      <c r="D18" s="2">
        <v>3.0</v>
      </c>
      <c r="E18" s="2">
        <v>2.0</v>
      </c>
      <c r="F18" s="2">
        <v>1.0</v>
      </c>
      <c r="G18" s="2">
        <v>2.0</v>
      </c>
      <c r="H18" s="2">
        <v>7.0</v>
      </c>
      <c r="I18" s="2">
        <v>3.0</v>
      </c>
      <c r="J18" s="2">
        <v>4.0</v>
      </c>
      <c r="K18" s="2">
        <v>1.0</v>
      </c>
      <c r="L18" s="2">
        <v>5.0</v>
      </c>
      <c r="M18" s="2">
        <v>1.0</v>
      </c>
      <c r="N18" s="2">
        <v>4.0</v>
      </c>
      <c r="O18" s="2">
        <v>1.0</v>
      </c>
      <c r="T18" s="6">
        <f t="shared" si="7"/>
        <v>84</v>
      </c>
      <c r="V18" s="2">
        <v>17.0</v>
      </c>
      <c r="W18" s="11">
        <f t="shared" si="8"/>
        <v>17</v>
      </c>
      <c r="Y18" s="10">
        <f>IFERROR(__xludf.DUMMYFUNCTION("""COMPUTED_VALUE"""),43957.0)</f>
        <v>43957</v>
      </c>
      <c r="Z18" s="6">
        <f>IFERROR(__xludf.DUMMYFUNCTION("""COMPUTED_VALUE"""),1.0)</f>
        <v>1</v>
      </c>
    </row>
    <row r="19">
      <c r="A19" s="5">
        <v>43978.0</v>
      </c>
      <c r="B19" s="2">
        <v>53.0</v>
      </c>
      <c r="C19" s="2">
        <v>3.0</v>
      </c>
      <c r="D19" s="2">
        <v>4.0</v>
      </c>
      <c r="E19" s="2">
        <v>7.0</v>
      </c>
      <c r="F19" s="2">
        <v>7.0</v>
      </c>
      <c r="G19" s="2">
        <v>1.0</v>
      </c>
      <c r="H19" s="2">
        <v>9.0</v>
      </c>
      <c r="I19" s="2">
        <v>11.0</v>
      </c>
      <c r="J19" s="2">
        <v>9.0</v>
      </c>
      <c r="K19" s="2">
        <v>2.0</v>
      </c>
      <c r="L19" s="2">
        <v>5.0</v>
      </c>
      <c r="M19" s="2">
        <v>8.0</v>
      </c>
      <c r="N19" s="2">
        <v>1.0</v>
      </c>
      <c r="R19" s="2">
        <v>3.0</v>
      </c>
      <c r="S19" s="2">
        <v>7.0</v>
      </c>
      <c r="T19" s="6">
        <f t="shared" si="7"/>
        <v>130</v>
      </c>
      <c r="V19" s="2">
        <v>15.0</v>
      </c>
      <c r="W19" s="11">
        <f t="shared" si="8"/>
        <v>15</v>
      </c>
      <c r="Y19" s="10">
        <f>IFERROR(__xludf.DUMMYFUNCTION("""COMPUTED_VALUE"""),43960.0)</f>
        <v>43960</v>
      </c>
      <c r="Z19" s="6">
        <f>IFERROR(__xludf.DUMMYFUNCTION("""COMPUTED_VALUE"""),1.0)</f>
        <v>1</v>
      </c>
    </row>
    <row r="20">
      <c r="A20" s="5">
        <v>43979.0</v>
      </c>
      <c r="B20" s="2">
        <v>91.0</v>
      </c>
      <c r="C20" s="2">
        <v>7.0</v>
      </c>
      <c r="D20" s="2">
        <v>2.0</v>
      </c>
      <c r="E20" s="2">
        <v>3.0</v>
      </c>
      <c r="F20" s="2">
        <v>9.0</v>
      </c>
      <c r="G20" s="2">
        <v>2.0</v>
      </c>
      <c r="H20" s="2">
        <v>9.0</v>
      </c>
      <c r="I20" s="2">
        <v>18.0</v>
      </c>
      <c r="J20" s="2">
        <v>3.0</v>
      </c>
      <c r="K20" s="2">
        <v>4.0</v>
      </c>
      <c r="L20" s="2">
        <v>4.0</v>
      </c>
      <c r="M20" s="2">
        <v>1.0</v>
      </c>
      <c r="N20" s="2">
        <v>2.0</v>
      </c>
      <c r="P20" s="2">
        <v>1.0</v>
      </c>
      <c r="R20" s="2">
        <v>8.0</v>
      </c>
      <c r="S20" s="2">
        <v>4.0</v>
      </c>
      <c r="T20" s="11">
        <f>SUM(B19:S19)</f>
        <v>130</v>
      </c>
      <c r="U20" s="2">
        <v>8.0</v>
      </c>
      <c r="V20" s="2">
        <v>12.0</v>
      </c>
      <c r="W20" s="11">
        <f t="shared" si="8"/>
        <v>20</v>
      </c>
      <c r="Y20" s="10">
        <f>IFERROR(__xludf.DUMMYFUNCTION("""COMPUTED_VALUE"""),43967.0)</f>
        <v>43967</v>
      </c>
      <c r="Z20" s="6">
        <f>IFERROR(__xludf.DUMMYFUNCTION("""COMPUTED_VALUE"""),1.0)</f>
        <v>1</v>
      </c>
    </row>
    <row r="21">
      <c r="A21" s="5">
        <v>43981.0</v>
      </c>
      <c r="B21" s="2">
        <v>75.0</v>
      </c>
      <c r="C21" s="2">
        <v>3.0</v>
      </c>
      <c r="D21" s="2">
        <v>7.0</v>
      </c>
      <c r="E21" s="2">
        <v>4.0</v>
      </c>
      <c r="F21" s="2">
        <v>4.0</v>
      </c>
      <c r="G21" s="2">
        <v>1.0</v>
      </c>
      <c r="H21" s="2">
        <v>2.0</v>
      </c>
      <c r="I21" s="2">
        <v>3.0</v>
      </c>
      <c r="J21" s="2">
        <v>4.0</v>
      </c>
      <c r="K21" s="2">
        <v>7.0</v>
      </c>
      <c r="L21" s="2">
        <v>2.0</v>
      </c>
      <c r="M21" s="2">
        <v>2.0</v>
      </c>
      <c r="N21" s="2">
        <v>6.0</v>
      </c>
      <c r="R21" s="2">
        <v>2.0</v>
      </c>
      <c r="S21" s="2">
        <v>2.0</v>
      </c>
      <c r="T21" s="6">
        <f t="shared" ref="T21:T22" si="9">SUM(B21:S21)</f>
        <v>124</v>
      </c>
      <c r="V21" s="2">
        <v>16.0</v>
      </c>
      <c r="W21" s="11">
        <f t="shared" si="8"/>
        <v>16</v>
      </c>
      <c r="Y21" s="10">
        <f>IFERROR(__xludf.DUMMYFUNCTION("""COMPUTED_VALUE"""),43968.0)</f>
        <v>43968</v>
      </c>
      <c r="Z21" s="6">
        <f>IFERROR(__xludf.DUMMYFUNCTION("""COMPUTED_VALUE"""),1.0)</f>
        <v>1</v>
      </c>
    </row>
    <row r="22">
      <c r="A22" s="5">
        <v>43982.0</v>
      </c>
      <c r="B22" s="2">
        <v>29.0</v>
      </c>
      <c r="D22" s="2">
        <v>6.0</v>
      </c>
      <c r="E22" s="2">
        <v>7.0</v>
      </c>
      <c r="F22" s="2">
        <v>2.0</v>
      </c>
      <c r="G22" s="2">
        <v>1.0</v>
      </c>
      <c r="H22" s="2">
        <v>1.0</v>
      </c>
      <c r="I22" s="2">
        <v>6.0</v>
      </c>
      <c r="J22" s="2">
        <v>1.0</v>
      </c>
      <c r="K22" s="2">
        <v>8.0</v>
      </c>
      <c r="L22" s="2">
        <v>4.0</v>
      </c>
      <c r="M22" s="2">
        <v>4.0</v>
      </c>
      <c r="N22" s="2">
        <v>2.0</v>
      </c>
      <c r="P22" s="2">
        <v>2.0</v>
      </c>
      <c r="T22" s="6">
        <f t="shared" si="9"/>
        <v>73</v>
      </c>
      <c r="V22" s="2">
        <v>9.0</v>
      </c>
      <c r="W22" s="11">
        <f t="shared" si="8"/>
        <v>9</v>
      </c>
      <c r="Y22" s="10">
        <f>IFERROR(__xludf.DUMMYFUNCTION("""COMPUTED_VALUE"""),43975.0)</f>
        <v>43975</v>
      </c>
      <c r="Z22" s="6">
        <f>IFERROR(__xludf.DUMMYFUNCTION("""COMPUTED_VALUE"""),1.0)</f>
        <v>1</v>
      </c>
    </row>
    <row r="23">
      <c r="A23" s="7" t="s">
        <v>14</v>
      </c>
      <c r="B23" s="12">
        <f>SUM(B1:B19)</f>
        <v>793</v>
      </c>
      <c r="C23" s="12">
        <f>SUM(C1:C22)</f>
        <v>117</v>
      </c>
      <c r="D23" s="12">
        <f t="shared" ref="D23:V23" si="10">SUM(D1:D19)</f>
        <v>191</v>
      </c>
      <c r="E23" s="12">
        <f t="shared" si="10"/>
        <v>66</v>
      </c>
      <c r="F23" s="12">
        <f t="shared" si="10"/>
        <v>69</v>
      </c>
      <c r="G23" s="8">
        <f t="shared" si="10"/>
        <v>97</v>
      </c>
      <c r="H23" s="8">
        <f t="shared" si="10"/>
        <v>652</v>
      </c>
      <c r="I23" s="8">
        <f t="shared" si="10"/>
        <v>2239</v>
      </c>
      <c r="J23" s="8">
        <f t="shared" si="10"/>
        <v>80</v>
      </c>
      <c r="K23" s="8">
        <f t="shared" si="10"/>
        <v>2427</v>
      </c>
      <c r="L23" s="8">
        <f t="shared" si="10"/>
        <v>73</v>
      </c>
      <c r="M23" s="8">
        <f t="shared" si="10"/>
        <v>81</v>
      </c>
      <c r="N23" s="8">
        <f t="shared" si="10"/>
        <v>109</v>
      </c>
      <c r="O23" s="8">
        <f t="shared" si="10"/>
        <v>11</v>
      </c>
      <c r="P23" s="8">
        <f t="shared" si="10"/>
        <v>7</v>
      </c>
      <c r="Q23" s="8">
        <f t="shared" si="10"/>
        <v>0</v>
      </c>
      <c r="R23" s="8">
        <f t="shared" si="10"/>
        <v>71</v>
      </c>
      <c r="S23" s="8">
        <f t="shared" si="10"/>
        <v>18</v>
      </c>
      <c r="T23" s="8">
        <f t="shared" si="10"/>
        <v>1902</v>
      </c>
      <c r="U23" s="8">
        <f t="shared" si="10"/>
        <v>23</v>
      </c>
      <c r="V23" s="8">
        <f t="shared" si="10"/>
        <v>236</v>
      </c>
      <c r="W23" s="8">
        <f t="shared" si="8"/>
        <v>259</v>
      </c>
    </row>
    <row r="24">
      <c r="B24" s="2" t="s">
        <v>33</v>
      </c>
    </row>
    <row r="25">
      <c r="B25" s="13">
        <f>IFERROR(__xludf.DUMMYFUNCTION("query(W2:W22,""select AVG(W) label AVG(W)''"")"),14.476190476190476)</f>
        <v>14.47619048</v>
      </c>
    </row>
  </sheetData>
  <drawing r:id="rId1"/>
</worksheet>
</file>