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sabel\Desktop\Base boulot\DragonBall\"/>
    </mc:Choice>
  </mc:AlternateContent>
  <xr:revisionPtr revIDLastSave="0" documentId="13_ncr:1_{001F11EA-9B37-499E-BA1B-B12B169967B4}" xr6:coauthVersionLast="47" xr6:coauthVersionMax="47" xr10:uidLastSave="{00000000-0000-0000-0000-000000000000}"/>
  <bookViews>
    <workbookView xWindow="-28920" yWindow="-120" windowWidth="29040" windowHeight="15990" xr2:uid="{00000000-000D-0000-FFFF-FFFF00000000}"/>
  </bookViews>
  <sheets>
    <sheet name="Data" sheetId="1" r:id="rId1"/>
    <sheet name="Calendrier " sheetId="2" r:id="rId2"/>
    <sheet name="Paye Mars" sheetId="29" r:id="rId3"/>
  </sheets>
  <definedNames>
    <definedName name="ListeAnnées">Data!$B$1:$B$12</definedName>
    <definedName name="ListeChoixHeures">Data!$M$15:$M$17</definedName>
    <definedName name="ListeCollaborateurs">Data!$D$1:$D$15</definedName>
    <definedName name="ListeContrats">Data!$L$2:$L$5</definedName>
    <definedName name="ListeJFériés">Data!$H$1:$H$13</definedName>
    <definedName name="ListeMois">Data!$A$1:$A$12</definedName>
    <definedName name="_xlnm.Print_Area" localSheetId="1">'Calendrier '!$A$1:$K$56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9" l="1"/>
  <c r="H50" i="2"/>
  <c r="I50" i="2"/>
  <c r="G50" i="2"/>
  <c r="D50" i="2"/>
  <c r="J50" i="2"/>
  <c r="K50" i="2"/>
  <c r="J54" i="2"/>
  <c r="A2" i="2"/>
  <c r="K51" i="2" l="1"/>
  <c r="E50" i="2"/>
  <c r="F55" i="2" s="1"/>
  <c r="A19" i="2"/>
  <c r="B19" i="2"/>
  <c r="B8" i="2"/>
  <c r="C8" i="2" s="1"/>
  <c r="C9" i="2" s="1"/>
  <c r="A8" i="2"/>
  <c r="A52" i="2" s="1"/>
  <c r="A3" i="2"/>
  <c r="B7" i="2" l="1"/>
  <c r="K54" i="2"/>
  <c r="A50" i="2"/>
  <c r="A54" i="2"/>
  <c r="E55" i="2" l="1"/>
  <c r="C20" i="2" l="1"/>
  <c r="B9" i="2"/>
  <c r="B10" i="2" s="1"/>
  <c r="C10" i="2" s="1"/>
  <c r="C11" i="2" s="1"/>
  <c r="H13" i="1"/>
  <c r="H12" i="1"/>
  <c r="H11" i="1"/>
  <c r="H10" i="1"/>
  <c r="H9" i="1"/>
  <c r="H5" i="1"/>
  <c r="H4" i="1"/>
  <c r="H2" i="1"/>
  <c r="H7" i="1" s="1"/>
  <c r="H8" i="1" s="1"/>
  <c r="H1" i="1"/>
  <c r="D54" i="2"/>
  <c r="C19" i="2" l="1"/>
  <c r="H3" i="1"/>
  <c r="H6" i="1"/>
  <c r="B11" i="2"/>
  <c r="B12" i="2" s="1"/>
  <c r="C12" i="2" s="1"/>
  <c r="C13" i="2" s="1"/>
  <c r="B13" i="2" l="1"/>
  <c r="B14" i="2" s="1"/>
  <c r="C14" i="2" s="1"/>
  <c r="C15" i="2" s="1"/>
  <c r="B15" i="2" l="1"/>
  <c r="B16" i="2" s="1"/>
  <c r="C16" i="2" s="1"/>
  <c r="C17" i="2" s="1"/>
  <c r="B17" i="2" l="1"/>
  <c r="B18" i="2" s="1"/>
  <c r="C18" i="2" s="1"/>
  <c r="B20" i="2" l="1"/>
  <c r="B21" i="2" l="1"/>
  <c r="C21" i="2"/>
  <c r="B22" i="2" l="1"/>
  <c r="C22" i="2"/>
  <c r="B23" i="2" l="1"/>
  <c r="C23" i="2"/>
  <c r="B24" i="2" l="1"/>
  <c r="C24" i="2"/>
  <c r="B25" i="2" l="1"/>
  <c r="C25" i="2"/>
  <c r="B26" i="2" l="1"/>
  <c r="C26" i="2"/>
  <c r="B27" i="2" l="1"/>
  <c r="C27" i="2"/>
  <c r="C28" i="2" l="1"/>
  <c r="B28" i="2"/>
  <c r="C29" i="2" l="1"/>
  <c r="B29" i="2"/>
  <c r="C30" i="2" l="1"/>
  <c r="B30" i="2"/>
  <c r="C31" i="2" l="1"/>
  <c r="B31" i="2"/>
  <c r="C32" i="2" l="1"/>
  <c r="B32" i="2"/>
  <c r="B33" i="2" l="1"/>
  <c r="C33" i="2"/>
  <c r="B34" i="2" l="1"/>
  <c r="C34" i="2"/>
  <c r="B35" i="2" l="1"/>
  <c r="C35" i="2"/>
  <c r="B36" i="2" l="1"/>
  <c r="C36" i="2"/>
  <c r="B37" i="2" l="1"/>
  <c r="C37" i="2"/>
  <c r="C38" i="2" l="1"/>
  <c r="B38" i="2"/>
  <c r="C39" i="2" l="1"/>
  <c r="B39" i="2"/>
  <c r="B40" i="2" l="1"/>
  <c r="C40" i="2"/>
  <c r="B41" i="2" l="1"/>
  <c r="C41" i="2"/>
  <c r="C42" i="2" l="1"/>
  <c r="B42" i="2"/>
  <c r="C43" i="2" l="1"/>
  <c r="B43" i="2"/>
  <c r="C44" i="2" l="1"/>
  <c r="B44" i="2"/>
  <c r="C45" i="2" l="1"/>
  <c r="B45" i="2"/>
  <c r="C46" i="2" l="1"/>
  <c r="B46" i="2"/>
  <c r="B47" i="2" l="1"/>
  <c r="C47" i="2"/>
  <c r="C48" i="2" l="1"/>
  <c r="B48" i="2"/>
  <c r="B49" i="2" l="1"/>
  <c r="C49" i="2"/>
</calcChain>
</file>

<file path=xl/sharedStrings.xml><?xml version="1.0" encoding="utf-8"?>
<sst xmlns="http://schemas.openxmlformats.org/spreadsheetml/2006/main" count="114" uniqueCount="70">
  <si>
    <t>Jour de l'an</t>
  </si>
  <si>
    <t>lundi de paques</t>
  </si>
  <si>
    <t>fête du travail</t>
  </si>
  <si>
    <t>victoire 1945</t>
  </si>
  <si>
    <t>jeudi de l'ascension</t>
  </si>
  <si>
    <t>fête nationale</t>
  </si>
  <si>
    <t>assomption</t>
  </si>
  <si>
    <t>toussaint</t>
  </si>
  <si>
    <t>armistice</t>
  </si>
  <si>
    <t>Noël</t>
  </si>
  <si>
    <t>Heures Payées</t>
  </si>
  <si>
    <t>Heures Récupérées</t>
  </si>
  <si>
    <t>Année</t>
  </si>
  <si>
    <t>Journée</t>
  </si>
  <si>
    <t>Mois précédent :</t>
  </si>
  <si>
    <t>Mois en cours :</t>
  </si>
  <si>
    <t>-</t>
  </si>
  <si>
    <t>Pâques</t>
  </si>
  <si>
    <t>Pencôte</t>
  </si>
  <si>
    <t>Lundi de pentecôte</t>
  </si>
  <si>
    <t>N-1</t>
  </si>
  <si>
    <t>N</t>
  </si>
  <si>
    <t>Congés acquis par mois</t>
  </si>
  <si>
    <t>Absence</t>
  </si>
  <si>
    <t>Heure</t>
  </si>
  <si>
    <t>Arrêt mal.</t>
  </si>
  <si>
    <t>RTT</t>
  </si>
  <si>
    <t>Supp Travaillée</t>
  </si>
  <si>
    <t>Déplacement</t>
  </si>
  <si>
    <t>Observations :</t>
  </si>
  <si>
    <t>Signature :</t>
  </si>
  <si>
    <t>Congé Payés</t>
  </si>
  <si>
    <t>Congés sans solde</t>
  </si>
  <si>
    <t>Utilisation des heures sup :</t>
  </si>
  <si>
    <t>Absence / Récup</t>
  </si>
  <si>
    <t>Total :</t>
  </si>
  <si>
    <t>Contrat</t>
  </si>
  <si>
    <t>A</t>
  </si>
  <si>
    <t>B</t>
  </si>
  <si>
    <t>C</t>
  </si>
  <si>
    <t>D</t>
  </si>
  <si>
    <t>Mois en cours</t>
  </si>
  <si>
    <t>Cadre 1</t>
  </si>
  <si>
    <t>H supp</t>
  </si>
  <si>
    <t>37h/mois</t>
  </si>
  <si>
    <t>39h/mois</t>
  </si>
  <si>
    <t>Nombre Heures Sup</t>
  </si>
  <si>
    <t>Date (Début/Fin)</t>
  </si>
  <si>
    <t>Nombre heures/jours</t>
  </si>
  <si>
    <t>Motif</t>
  </si>
  <si>
    <t>Congés payés</t>
  </si>
  <si>
    <t>Nbre</t>
  </si>
  <si>
    <t>Dates</t>
  </si>
  <si>
    <t>Apprenti</t>
  </si>
  <si>
    <t>Collègue:</t>
  </si>
  <si>
    <t>Vvyfmu</t>
  </si>
  <si>
    <t>Frfjic</t>
  </si>
  <si>
    <t>Cppbzr</t>
  </si>
  <si>
    <t>Kvrzs</t>
  </si>
  <si>
    <t>Rttlecr</t>
  </si>
  <si>
    <t>Xvmdxh</t>
  </si>
  <si>
    <t>Uiyirxkhi</t>
  </si>
  <si>
    <t>Naojoqxm</t>
  </si>
  <si>
    <t>Vgnvdfb</t>
  </si>
  <si>
    <t>Ptmvg</t>
  </si>
  <si>
    <t>Qrskgzjh</t>
  </si>
  <si>
    <t>Cuazivbf</t>
  </si>
  <si>
    <t>Dpjvowvjol</t>
  </si>
  <si>
    <t>Gnxozppvf</t>
  </si>
  <si>
    <t>Yfxqlq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</si>
</sst>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dddd"/>
    <numFmt numFmtId="166" formatCode="dd"/>
    <numFmt numFmtId="167" formatCode="\1"/>
  </numFmts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0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79">
    <xf numFmtId="0" fontId="0" fillId="0" borderId="0" xfId="0"/>
    <xf numFmtId="16" fontId="0" fillId="0" borderId="0" xfId="0" applyNumberFormat="1"/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/>
    </xf>
    <xf numFmtId="164" fontId="0" fillId="0" borderId="0" xfId="0" applyNumberFormat="1"/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165" fontId="0" fillId="0" borderId="22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21" xfId="0" applyBorder="1" applyAlignment="1" applyProtection="1">
      <alignment horizontal="center" vertical="center" wrapText="1"/>
      <protection locked="0"/>
    </xf>
    <xf numFmtId="0" fontId="0" fillId="0" borderId="28" xfId="0" applyBorder="1" applyAlignment="1" applyProtection="1">
      <alignment horizontal="center" vertical="center" wrapText="1"/>
      <protection locked="0"/>
    </xf>
    <xf numFmtId="167" fontId="0" fillId="0" borderId="15" xfId="0" applyNumberFormat="1" applyBorder="1" applyAlignment="1" applyProtection="1">
      <alignment horizontal="center" vertical="center" wrapText="1"/>
      <protection locked="0"/>
    </xf>
    <xf numFmtId="167" fontId="0" fillId="0" borderId="16" xfId="0" applyNumberFormat="1" applyBorder="1" applyAlignment="1" applyProtection="1">
      <alignment horizontal="center" vertical="center" wrapText="1"/>
      <protection locked="0"/>
    </xf>
    <xf numFmtId="167" fontId="0" fillId="0" borderId="5" xfId="0" applyNumberFormat="1" applyBorder="1" applyAlignment="1" applyProtection="1">
      <alignment horizontal="center" vertical="center" wrapText="1"/>
      <protection locked="0"/>
    </xf>
    <xf numFmtId="0" fontId="0" fillId="3" borderId="35" xfId="0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 wrapText="1"/>
    </xf>
    <xf numFmtId="0" fontId="0" fillId="3" borderId="42" xfId="0" applyFill="1" applyBorder="1" applyAlignment="1">
      <alignment horizontal="center" vertical="center" wrapText="1"/>
    </xf>
    <xf numFmtId="167" fontId="0" fillId="0" borderId="33" xfId="0" applyNumberFormat="1" applyBorder="1" applyAlignment="1" applyProtection="1">
      <alignment horizontal="center" vertical="center" wrapText="1"/>
      <protection locked="0"/>
    </xf>
    <xf numFmtId="167" fontId="0" fillId="3" borderId="32" xfId="0" applyNumberFormat="1" applyFill="1" applyBorder="1" applyAlignment="1">
      <alignment horizontal="center" vertical="center" wrapText="1"/>
    </xf>
    <xf numFmtId="167" fontId="0" fillId="3" borderId="21" xfId="0" applyNumberFormat="1" applyFill="1" applyBorder="1" applyAlignment="1">
      <alignment horizontal="center" vertical="center" wrapText="1"/>
    </xf>
    <xf numFmtId="167" fontId="0" fillId="3" borderId="23" xfId="0" applyNumberFormat="1" applyFill="1" applyBorder="1" applyAlignment="1">
      <alignment horizontal="center" vertical="center" wrapText="1"/>
    </xf>
    <xf numFmtId="167" fontId="0" fillId="3" borderId="5" xfId="0" applyNumberFormat="1" applyFill="1" applyBorder="1" applyAlignment="1">
      <alignment horizontal="center" vertical="center" wrapText="1"/>
    </xf>
    <xf numFmtId="167" fontId="0" fillId="3" borderId="15" xfId="0" applyNumberFormat="1" applyFill="1" applyBorder="1" applyAlignment="1">
      <alignment horizontal="center" vertical="center" wrapText="1"/>
    </xf>
    <xf numFmtId="167" fontId="0" fillId="3" borderId="16" xfId="0" applyNumberFormat="1" applyFill="1" applyBorder="1" applyAlignment="1">
      <alignment horizontal="center" vertical="center" wrapText="1"/>
    </xf>
    <xf numFmtId="167" fontId="0" fillId="0" borderId="5" xfId="0" applyNumberFormat="1" applyBorder="1" applyAlignment="1">
      <alignment horizontal="center" vertical="center" wrapText="1"/>
    </xf>
    <xf numFmtId="167" fontId="0" fillId="0" borderId="15" xfId="0" applyNumberFormat="1" applyBorder="1" applyAlignment="1">
      <alignment horizontal="center" vertical="center" wrapText="1"/>
    </xf>
    <xf numFmtId="167" fontId="0" fillId="0" borderId="16" xfId="0" applyNumberFormat="1" applyBorder="1" applyAlignment="1">
      <alignment horizontal="center" vertical="center" wrapText="1"/>
    </xf>
    <xf numFmtId="167" fontId="0" fillId="0" borderId="35" xfId="0" applyNumberFormat="1" applyBorder="1" applyAlignment="1" applyProtection="1">
      <alignment horizontal="center" vertical="center" wrapText="1"/>
      <protection locked="0"/>
    </xf>
    <xf numFmtId="167" fontId="0" fillId="0" borderId="37" xfId="0" applyNumberFormat="1" applyBorder="1" applyAlignment="1" applyProtection="1">
      <alignment horizontal="center" vertical="center" wrapText="1"/>
      <protection locked="0"/>
    </xf>
    <xf numFmtId="0" fontId="0" fillId="2" borderId="48" xfId="0" applyFill="1" applyBorder="1" applyAlignment="1">
      <alignment vertical="center" wrapText="1"/>
    </xf>
    <xf numFmtId="165" fontId="0" fillId="0" borderId="36" xfId="0" applyNumberFormat="1" applyBorder="1" applyAlignment="1">
      <alignment horizontal="center" vertical="center" wrapText="1"/>
    </xf>
    <xf numFmtId="0" fontId="1" fillId="3" borderId="47" xfId="0" applyFont="1" applyFill="1" applyBorder="1" applyAlignment="1">
      <alignment horizontal="center" vertical="center" wrapText="1"/>
    </xf>
    <xf numFmtId="0" fontId="1" fillId="3" borderId="65" xfId="0" applyFont="1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1" fillId="3" borderId="77" xfId="0" applyFont="1" applyFill="1" applyBorder="1" applyAlignment="1">
      <alignment horizontal="center" vertical="center" wrapText="1"/>
    </xf>
    <xf numFmtId="0" fontId="1" fillId="3" borderId="78" xfId="0" applyFont="1" applyFill="1" applyBorder="1" applyAlignment="1">
      <alignment horizontal="center" vertical="center" wrapText="1"/>
    </xf>
    <xf numFmtId="0" fontId="0" fillId="3" borderId="81" xfId="0" applyFill="1" applyBorder="1" applyAlignment="1">
      <alignment horizontal="center" vertical="center" wrapText="1"/>
    </xf>
    <xf numFmtId="166" fontId="0" fillId="0" borderId="60" xfId="0" applyNumberFormat="1" applyBorder="1" applyAlignment="1">
      <alignment horizontal="center" vertical="center" wrapText="1"/>
    </xf>
    <xf numFmtId="166" fontId="0" fillId="0" borderId="13" xfId="0" applyNumberFormat="1" applyBorder="1" applyAlignment="1">
      <alignment horizontal="center" vertical="center" wrapText="1"/>
    </xf>
    <xf numFmtId="166" fontId="0" fillId="0" borderId="66" xfId="0" applyNumberFormat="1" applyBorder="1" applyAlignment="1">
      <alignment horizontal="center" vertical="center" wrapText="1"/>
    </xf>
    <xf numFmtId="166" fontId="0" fillId="0" borderId="67" xfId="0" applyNumberFormat="1" applyBorder="1" applyAlignment="1">
      <alignment horizontal="center" vertical="center" wrapText="1"/>
    </xf>
    <xf numFmtId="0" fontId="0" fillId="3" borderId="64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86" xfId="0" applyBorder="1" applyAlignment="1">
      <alignment horizontal="center" vertical="center" wrapText="1"/>
    </xf>
    <xf numFmtId="0" fontId="0" fillId="0" borderId="8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88" xfId="0" applyBorder="1" applyAlignment="1">
      <alignment horizontal="center" vertical="center" wrapText="1"/>
    </xf>
    <xf numFmtId="0" fontId="0" fillId="3" borderId="80" xfId="0" applyFill="1" applyBorder="1" applyAlignment="1">
      <alignment horizontal="center" vertical="center" wrapText="1"/>
    </xf>
    <xf numFmtId="0" fontId="0" fillId="3" borderId="41" xfId="0" applyFill="1" applyBorder="1" applyAlignment="1">
      <alignment horizontal="center" vertical="center" wrapText="1"/>
    </xf>
    <xf numFmtId="0" fontId="0" fillId="3" borderId="61" xfId="0" applyFill="1" applyBorder="1" applyAlignment="1">
      <alignment horizontal="center" vertical="center" wrapText="1"/>
    </xf>
    <xf numFmtId="0" fontId="0" fillId="3" borderId="62" xfId="0" applyFill="1" applyBorder="1" applyAlignment="1">
      <alignment horizontal="center" vertical="center" wrapText="1"/>
    </xf>
    <xf numFmtId="0" fontId="0" fillId="3" borderId="74" xfId="0" applyFill="1" applyBorder="1" applyAlignment="1">
      <alignment horizontal="center" vertical="center" wrapText="1"/>
    </xf>
    <xf numFmtId="0" fontId="0" fillId="3" borderId="75" xfId="0" applyFill="1" applyBorder="1" applyAlignment="1">
      <alignment horizontal="center" vertical="center" wrapText="1"/>
    </xf>
    <xf numFmtId="0" fontId="1" fillId="3" borderId="62" xfId="0" applyFont="1" applyFill="1" applyBorder="1" applyAlignment="1">
      <alignment horizontal="center" vertical="center" wrapText="1"/>
    </xf>
    <xf numFmtId="0" fontId="1" fillId="3" borderId="64" xfId="0" applyFont="1" applyFill="1" applyBorder="1" applyAlignment="1">
      <alignment horizontal="center" vertical="center" wrapText="1"/>
    </xf>
    <xf numFmtId="0" fontId="1" fillId="3" borderId="75" xfId="0" applyFont="1" applyFill="1" applyBorder="1" applyAlignment="1">
      <alignment horizontal="center" vertical="center" wrapText="1"/>
    </xf>
    <xf numFmtId="0" fontId="1" fillId="3" borderId="72" xfId="0" applyFont="1" applyFill="1" applyBorder="1" applyAlignment="1">
      <alignment horizontal="center" vertical="center" wrapText="1"/>
    </xf>
    <xf numFmtId="0" fontId="0" fillId="3" borderId="68" xfId="0" applyFill="1" applyBorder="1" applyAlignment="1">
      <alignment horizontal="center" vertical="center" wrapText="1"/>
    </xf>
    <xf numFmtId="0" fontId="0" fillId="3" borderId="38" xfId="0" applyFill="1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31" xfId="0" applyFill="1" applyBorder="1" applyAlignment="1">
      <alignment horizontal="center" vertical="center" wrapText="1"/>
    </xf>
    <xf numFmtId="0" fontId="0" fillId="3" borderId="76" xfId="0" applyFill="1" applyBorder="1" applyAlignment="1">
      <alignment horizontal="center" vertical="center" wrapText="1"/>
    </xf>
    <xf numFmtId="0" fontId="0" fillId="3" borderId="71" xfId="0" applyFill="1" applyBorder="1" applyAlignment="1">
      <alignment horizontal="center" vertical="center" wrapText="1"/>
    </xf>
    <xf numFmtId="0" fontId="0" fillId="3" borderId="63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69" xfId="0" applyFill="1" applyBorder="1" applyAlignment="1">
      <alignment horizontal="center" vertical="center" wrapText="1"/>
    </xf>
    <xf numFmtId="0" fontId="1" fillId="3" borderId="47" xfId="0" applyFont="1" applyFill="1" applyBorder="1" applyAlignment="1">
      <alignment horizontal="center" vertical="center" wrapText="1"/>
    </xf>
    <xf numFmtId="0" fontId="1" fillId="3" borderId="73" xfId="0" applyFont="1" applyFill="1" applyBorder="1" applyAlignment="1">
      <alignment horizontal="center" vertical="center" wrapText="1"/>
    </xf>
    <xf numFmtId="0" fontId="1" fillId="3" borderId="71" xfId="0" applyFont="1" applyFill="1" applyBorder="1" applyAlignment="1">
      <alignment horizontal="center" vertical="center" wrapText="1"/>
    </xf>
    <xf numFmtId="0" fontId="1" fillId="3" borderId="70" xfId="0" applyFont="1" applyFill="1" applyBorder="1" applyAlignment="1">
      <alignment horizontal="center" vertical="center" wrapText="1"/>
    </xf>
    <xf numFmtId="0" fontId="1" fillId="3" borderId="63" xfId="0" applyFont="1" applyFill="1" applyBorder="1" applyAlignment="1">
      <alignment horizontal="center" vertical="center" wrapText="1"/>
    </xf>
    <xf numFmtId="0" fontId="1" fillId="3" borderId="76" xfId="0" applyFont="1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48" xfId="0" applyFill="1" applyBorder="1" applyAlignment="1">
      <alignment horizontal="left" vertical="center" wrapText="1"/>
    </xf>
    <xf numFmtId="0" fontId="0" fillId="2" borderId="29" xfId="0" applyFill="1" applyBorder="1" applyAlignment="1">
      <alignment horizontal="left" vertical="center" wrapText="1"/>
    </xf>
    <xf numFmtId="0" fontId="0" fillId="2" borderId="30" xfId="0" applyFill="1" applyBorder="1" applyAlignment="1">
      <alignment horizontal="left" vertical="center" wrapText="1"/>
    </xf>
    <xf numFmtId="0" fontId="0" fillId="3" borderId="79" xfId="0" applyFill="1" applyBorder="1" applyAlignment="1">
      <alignment horizontal="center" vertical="center" wrapText="1"/>
    </xf>
    <xf numFmtId="0" fontId="0" fillId="3" borderId="44" xfId="0" applyFill="1" applyBorder="1" applyAlignment="1">
      <alignment horizontal="center" vertical="center" wrapText="1"/>
    </xf>
    <xf numFmtId="0" fontId="0" fillId="3" borderId="35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167" fontId="0" fillId="0" borderId="7" xfId="0" applyNumberFormat="1" applyBorder="1" applyAlignment="1" applyProtection="1">
      <alignment horizontal="center" vertical="center" wrapText="1"/>
      <protection locked="0"/>
    </xf>
    <xf numFmtId="167" fontId="0" fillId="0" borderId="5" xfId="0" applyNumberFormat="1" applyBorder="1" applyAlignment="1" applyProtection="1">
      <alignment horizontal="center" vertical="center" wrapText="1"/>
      <protection locked="0"/>
    </xf>
    <xf numFmtId="0" fontId="0" fillId="3" borderId="47" xfId="0" applyFill="1" applyBorder="1" applyAlignment="1">
      <alignment horizontal="center" vertical="center" wrapText="1"/>
    </xf>
    <xf numFmtId="167" fontId="0" fillId="0" borderId="38" xfId="0" applyNumberFormat="1" applyBorder="1" applyAlignment="1" applyProtection="1">
      <alignment horizontal="center" vertical="center" wrapText="1"/>
      <protection locked="0"/>
    </xf>
    <xf numFmtId="167" fontId="0" fillId="0" borderId="33" xfId="0" applyNumberFormat="1" applyBorder="1" applyAlignment="1" applyProtection="1">
      <alignment horizontal="center" vertical="center" wrapText="1"/>
      <protection locked="0"/>
    </xf>
    <xf numFmtId="0" fontId="0" fillId="3" borderId="9" xfId="0" applyFill="1" applyBorder="1" applyAlignment="1">
      <alignment horizontal="center" vertical="center" wrapText="1"/>
    </xf>
    <xf numFmtId="167" fontId="0" fillId="0" borderId="5" xfId="0" applyNumberFormat="1" applyBorder="1" applyAlignment="1" applyProtection="1">
      <alignment horizontal="center" vertical="center"/>
      <protection locked="0"/>
    </xf>
    <xf numFmtId="167" fontId="0" fillId="3" borderId="7" xfId="0" applyNumberFormat="1" applyFill="1" applyBorder="1" applyAlignment="1">
      <alignment horizontal="center" vertical="center" wrapText="1"/>
    </xf>
    <xf numFmtId="167" fontId="0" fillId="3" borderId="5" xfId="0" applyNumberFormat="1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3" borderId="51" xfId="0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 wrapText="1"/>
    </xf>
    <xf numFmtId="0" fontId="0" fillId="3" borderId="49" xfId="0" applyFill="1" applyBorder="1" applyAlignment="1">
      <alignment horizontal="center" vertical="center" wrapText="1"/>
    </xf>
    <xf numFmtId="167" fontId="0" fillId="0" borderId="7" xfId="0" applyNumberFormat="1" applyBorder="1" applyAlignment="1">
      <alignment horizontal="center" vertical="center" wrapText="1"/>
    </xf>
    <xf numFmtId="167" fontId="0" fillId="0" borderId="5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164" fontId="0" fillId="3" borderId="9" xfId="0" applyNumberFormat="1" applyFill="1" applyBorder="1" applyAlignment="1">
      <alignment horizontal="center" vertical="center" wrapText="1"/>
    </xf>
    <xf numFmtId="164" fontId="0" fillId="3" borderId="10" xfId="0" applyNumberFormat="1" applyFill="1" applyBorder="1" applyAlignment="1">
      <alignment horizontal="center" vertical="center" wrapText="1"/>
    </xf>
    <xf numFmtId="164" fontId="0" fillId="3" borderId="11" xfId="0" applyNumberFormat="1" applyFill="1" applyBorder="1" applyAlignment="1">
      <alignment horizontal="center" vertical="center" wrapText="1"/>
    </xf>
    <xf numFmtId="164" fontId="0" fillId="3" borderId="6" xfId="0" applyNumberFormat="1" applyFill="1" applyBorder="1" applyAlignment="1">
      <alignment horizontal="center" vertical="center" wrapText="1"/>
    </xf>
    <xf numFmtId="164" fontId="0" fillId="3" borderId="7" xfId="0" applyNumberFormat="1" applyFill="1" applyBorder="1" applyAlignment="1">
      <alignment horizontal="center" vertical="center" wrapText="1"/>
    </xf>
    <xf numFmtId="164" fontId="0" fillId="3" borderId="8" xfId="0" applyNumberFormat="1" applyFill="1" applyBorder="1" applyAlignment="1">
      <alignment horizontal="center" vertical="center" wrapText="1"/>
    </xf>
    <xf numFmtId="164" fontId="0" fillId="3" borderId="27" xfId="0" applyNumberFormat="1" applyFill="1" applyBorder="1" applyAlignment="1">
      <alignment horizontal="center" vertical="center" wrapText="1"/>
    </xf>
    <xf numFmtId="164" fontId="0" fillId="3" borderId="38" xfId="0" applyNumberFormat="1" applyFill="1" applyBorder="1" applyAlignment="1">
      <alignment horizontal="center" vertical="center" wrapText="1"/>
    </xf>
    <xf numFmtId="0" fontId="0" fillId="3" borderId="53" xfId="0" applyFill="1" applyBorder="1" applyAlignment="1">
      <alignment horizontal="center" vertical="center" wrapText="1"/>
    </xf>
    <xf numFmtId="0" fontId="0" fillId="3" borderId="54" xfId="0" applyFill="1" applyBorder="1" applyAlignment="1">
      <alignment horizontal="center" vertical="center" wrapText="1"/>
    </xf>
    <xf numFmtId="0" fontId="0" fillId="3" borderId="5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3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52" xfId="0" applyFill="1" applyBorder="1" applyAlignment="1">
      <alignment horizontal="center" vertical="center" wrapText="1"/>
    </xf>
    <xf numFmtId="167" fontId="0" fillId="3" borderId="41" xfId="0" applyNumberFormat="1" applyFill="1" applyBorder="1" applyAlignment="1">
      <alignment horizontal="center" vertical="center" wrapText="1"/>
    </xf>
    <xf numFmtId="167" fontId="0" fillId="3" borderId="32" xfId="0" applyNumberFormat="1" applyFill="1" applyBorder="1" applyAlignment="1">
      <alignment horizontal="center" vertical="center" wrapText="1"/>
    </xf>
    <xf numFmtId="0" fontId="0" fillId="3" borderId="58" xfId="0" applyFill="1" applyBorder="1" applyAlignment="1">
      <alignment horizontal="center" vertical="center" wrapText="1"/>
    </xf>
    <xf numFmtId="0" fontId="0" fillId="3" borderId="73" xfId="0" applyFill="1" applyBorder="1" applyAlignment="1">
      <alignment horizontal="center" vertical="center" wrapText="1"/>
    </xf>
    <xf numFmtId="0" fontId="0" fillId="0" borderId="8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164" fontId="0" fillId="3" borderId="84" xfId="0" applyNumberFormat="1" applyFill="1" applyBorder="1" applyAlignment="1">
      <alignment horizontal="center" vertical="center" wrapText="1"/>
    </xf>
    <xf numFmtId="164" fontId="0" fillId="3" borderId="85" xfId="0" applyNumberFormat="1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164" fontId="0" fillId="3" borderId="56" xfId="0" applyNumberFormat="1" applyFill="1" applyBorder="1" applyAlignment="1">
      <alignment horizontal="center" vertical="center" wrapText="1"/>
    </xf>
    <xf numFmtId="164" fontId="0" fillId="3" borderId="57" xfId="0" applyNumberFormat="1" applyFill="1" applyBorder="1" applyAlignment="1">
      <alignment horizontal="center" vertical="center" wrapText="1"/>
    </xf>
    <xf numFmtId="164" fontId="0" fillId="3" borderId="82" xfId="0" applyNumberFormat="1" applyFill="1" applyBorder="1" applyAlignment="1">
      <alignment horizontal="center" vertical="center" wrapText="1"/>
    </xf>
    <xf numFmtId="164" fontId="0" fillId="3" borderId="45" xfId="0" applyNumberFormat="1" applyFill="1" applyBorder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 wrapText="1"/>
    </xf>
    <xf numFmtId="164" fontId="0" fillId="3" borderId="31" xfId="0" applyNumberFormat="1" applyFill="1" applyBorder="1" applyAlignment="1">
      <alignment horizontal="center" vertical="center" wrapText="1"/>
    </xf>
    <xf numFmtId="0" fontId="0" fillId="3" borderId="37" xfId="0" applyFill="1" applyBorder="1" applyAlignment="1">
      <alignment horizontal="center" vertical="center" wrapText="1"/>
    </xf>
    <xf numFmtId="0" fontId="0" fillId="3" borderId="89" xfId="0" applyFill="1" applyBorder="1" applyAlignment="1">
      <alignment horizontal="center" vertical="center" wrapText="1"/>
    </xf>
    <xf numFmtId="0" fontId="0" fillId="3" borderId="90" xfId="0" applyFill="1" applyBorder="1" applyAlignment="1">
      <alignment horizontal="center" vertical="center" wrapText="1"/>
    </xf>
    <xf numFmtId="0" fontId="0" fillId="3" borderId="91" xfId="0" applyFill="1" applyBorder="1" applyAlignment="1">
      <alignment horizontal="center" vertical="center" wrapText="1"/>
    </xf>
    <xf numFmtId="0" fontId="0" fillId="3" borderId="92" xfId="0" applyFill="1" applyBorder="1" applyAlignment="1">
      <alignment horizontal="center" vertical="center" wrapText="1"/>
    </xf>
    <xf numFmtId="0" fontId="0" fillId="3" borderId="93" xfId="0" applyFill="1" applyBorder="1" applyAlignment="1">
      <alignment horizontal="center" vertical="center" wrapText="1"/>
    </xf>
    <xf numFmtId="0" fontId="0" fillId="3" borderId="94" xfId="0" applyFill="1" applyBorder="1" applyAlignment="1">
      <alignment horizontal="center" vertical="center" wrapText="1"/>
    </xf>
    <xf numFmtId="0" fontId="0" fillId="3" borderId="95" xfId="0" applyFill="1" applyBorder="1" applyAlignment="1">
      <alignment horizontal="center" vertical="center" wrapText="1"/>
    </xf>
    <xf numFmtId="0" fontId="0" fillId="3" borderId="96" xfId="0" applyFill="1" applyBorder="1" applyAlignment="1">
      <alignment horizontal="center" vertical="center" wrapText="1"/>
    </xf>
    <xf numFmtId="14" fontId="0" fillId="3" borderId="97" xfId="0" applyNumberFormat="1" applyFill="1" applyBorder="1" applyAlignment="1">
      <alignment horizontal="center" vertical="center" wrapText="1"/>
    </xf>
    <xf numFmtId="14" fontId="0" fillId="3" borderId="35" xfId="0" applyNumberFormat="1" applyFill="1" applyBorder="1" applyAlignment="1">
      <alignment horizontal="center" vertical="center" wrapText="1"/>
    </xf>
    <xf numFmtId="14" fontId="0" fillId="3" borderId="58" xfId="0" applyNumberFormat="1" applyFill="1" applyBorder="1" applyAlignment="1">
      <alignment horizontal="center" vertical="center" wrapText="1"/>
    </xf>
    <xf numFmtId="14" fontId="0" fillId="3" borderId="73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3" borderId="98" xfId="0" applyNumberFormat="1" applyFill="1" applyBorder="1" applyAlignment="1">
      <alignment horizontal="center" vertical="center" wrapText="1"/>
    </xf>
    <xf numFmtId="14" fontId="0" fillId="3" borderId="40" xfId="0" applyNumberFormat="1" applyFill="1" applyBorder="1" applyAlignment="1">
      <alignment horizontal="center" vertical="center" wrapText="1"/>
    </xf>
    <xf numFmtId="14" fontId="0" fillId="3" borderId="59" xfId="0" applyNumberFormat="1" applyFill="1" applyBorder="1" applyAlignment="1">
      <alignment horizontal="center" vertical="center" wrapText="1"/>
    </xf>
    <xf numFmtId="14" fontId="0" fillId="3" borderId="99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theme="2"/>
        </patternFill>
      </fill>
    </dxf>
    <dxf>
      <font>
        <b/>
        <i val="0"/>
        <strike val="0"/>
        <u val="none"/>
        <color auto="1"/>
      </font>
      <fill>
        <patternFill patternType="solid"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2"/>
        </patternFill>
      </fill>
    </dxf>
    <dxf>
      <font>
        <b/>
        <i val="0"/>
      </font>
      <fill>
        <patternFill patternType="solid"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0"/>
  <sheetViews>
    <sheetView tabSelected="1" workbookViewId="0">
      <selection activeCell="D21" sqref="D21"/>
    </sheetView>
  </sheetViews>
  <sheetFormatPr baseColWidth="10" defaultRowHeight="15" x14ac:dyDescent="0.25"/>
  <cols>
    <col min="4" max="4" width="26.42578125" customWidth="1"/>
    <col min="7" max="7" width="24.5703125" style="3" customWidth="1"/>
    <col min="8" max="8" width="35.28515625" customWidth="1"/>
    <col min="14" max="16" width="4.7109375" customWidth="1"/>
  </cols>
  <sheetData>
    <row r="1" spans="1:17" x14ac:dyDescent="0.25">
      <c r="A1">
        <v>1</v>
      </c>
      <c r="B1">
        <v>2022</v>
      </c>
      <c r="D1" t="s">
        <v>55</v>
      </c>
      <c r="E1" t="s">
        <v>12</v>
      </c>
      <c r="F1">
        <v>2023</v>
      </c>
      <c r="G1" s="3" t="s">
        <v>0</v>
      </c>
      <c r="H1" s="4">
        <f>DATE($F$1,1,1)</f>
        <v>44927</v>
      </c>
    </row>
    <row r="2" spans="1:17" x14ac:dyDescent="0.25">
      <c r="A2">
        <v>2</v>
      </c>
      <c r="B2">
        <v>2023</v>
      </c>
      <c r="D2" t="s">
        <v>56</v>
      </c>
      <c r="G2" s="3" t="s">
        <v>17</v>
      </c>
      <c r="H2" s="4">
        <f>ROUND(DATE(F1,4,MOD(234-11*MOD(F1,19),30))/7,0)*7-6</f>
        <v>45025</v>
      </c>
      <c r="I2" s="1"/>
      <c r="J2" s="1"/>
      <c r="K2" s="1" t="s">
        <v>36</v>
      </c>
      <c r="L2" s="1" t="s">
        <v>37</v>
      </c>
      <c r="M2" s="1" t="s">
        <v>44</v>
      </c>
      <c r="N2">
        <v>13</v>
      </c>
      <c r="O2" s="1" t="s">
        <v>26</v>
      </c>
      <c r="P2">
        <v>0</v>
      </c>
      <c r="Q2" t="s">
        <v>43</v>
      </c>
    </row>
    <row r="3" spans="1:17" x14ac:dyDescent="0.25">
      <c r="A3">
        <v>3</v>
      </c>
      <c r="B3">
        <v>2024</v>
      </c>
      <c r="D3" t="s">
        <v>57</v>
      </c>
      <c r="G3" s="3" t="s">
        <v>1</v>
      </c>
      <c r="H3" s="4">
        <f>H2+1</f>
        <v>45026</v>
      </c>
      <c r="I3" s="1"/>
      <c r="J3" s="1"/>
      <c r="L3" t="s">
        <v>38</v>
      </c>
      <c r="M3" t="s">
        <v>45</v>
      </c>
      <c r="N3">
        <v>13</v>
      </c>
      <c r="O3" t="s">
        <v>26</v>
      </c>
      <c r="P3">
        <v>8</v>
      </c>
      <c r="Q3" t="s">
        <v>43</v>
      </c>
    </row>
    <row r="4" spans="1:17" x14ac:dyDescent="0.25">
      <c r="A4">
        <v>4</v>
      </c>
      <c r="B4">
        <v>2025</v>
      </c>
      <c r="D4" t="s">
        <v>58</v>
      </c>
      <c r="G4" s="3" t="s">
        <v>2</v>
      </c>
      <c r="H4" s="4">
        <f>DATE(F1,5,1)</f>
        <v>45047</v>
      </c>
      <c r="I4" s="1"/>
      <c r="J4" s="1"/>
      <c r="K4" s="1"/>
      <c r="L4" s="1" t="s">
        <v>39</v>
      </c>
      <c r="M4" s="1" t="s">
        <v>42</v>
      </c>
      <c r="N4">
        <v>10</v>
      </c>
      <c r="O4" t="s">
        <v>26</v>
      </c>
      <c r="P4">
        <v>0</v>
      </c>
      <c r="Q4" t="s">
        <v>43</v>
      </c>
    </row>
    <row r="5" spans="1:17" x14ac:dyDescent="0.25">
      <c r="A5">
        <v>5</v>
      </c>
      <c r="B5">
        <v>2026</v>
      </c>
      <c r="D5" t="s">
        <v>59</v>
      </c>
      <c r="G5" s="3" t="s">
        <v>3</v>
      </c>
      <c r="H5" s="4">
        <f>DATE(F1,5,8)</f>
        <v>45054</v>
      </c>
      <c r="I5" s="1"/>
      <c r="J5" s="1"/>
      <c r="K5" s="1"/>
      <c r="L5" s="1" t="s">
        <v>40</v>
      </c>
      <c r="M5" s="1" t="s">
        <v>53</v>
      </c>
      <c r="N5">
        <v>13</v>
      </c>
      <c r="O5" t="s">
        <v>26</v>
      </c>
      <c r="P5">
        <v>0</v>
      </c>
      <c r="Q5" t="s">
        <v>43</v>
      </c>
    </row>
    <row r="6" spans="1:17" x14ac:dyDescent="0.25">
      <c r="A6">
        <v>6</v>
      </c>
      <c r="B6">
        <v>2027</v>
      </c>
      <c r="D6" t="s">
        <v>60</v>
      </c>
      <c r="G6" s="3" t="s">
        <v>4</v>
      </c>
      <c r="H6" s="4">
        <f>H2+39</f>
        <v>45064</v>
      </c>
      <c r="I6" s="1"/>
      <c r="J6" s="1"/>
      <c r="K6" s="1"/>
    </row>
    <row r="7" spans="1:17" x14ac:dyDescent="0.25">
      <c r="A7">
        <v>7</v>
      </c>
      <c r="B7">
        <v>2028</v>
      </c>
      <c r="D7" t="s">
        <v>61</v>
      </c>
      <c r="G7" s="3" t="s">
        <v>18</v>
      </c>
      <c r="H7" s="4">
        <f>H2+49</f>
        <v>45074</v>
      </c>
      <c r="I7" s="1"/>
      <c r="J7" s="1"/>
      <c r="K7" s="1"/>
    </row>
    <row r="8" spans="1:17" x14ac:dyDescent="0.25">
      <c r="A8">
        <v>8</v>
      </c>
      <c r="B8">
        <v>2029</v>
      </c>
      <c r="D8" t="s">
        <v>62</v>
      </c>
      <c r="G8" s="3" t="s">
        <v>19</v>
      </c>
      <c r="H8" s="4">
        <f>H7+1</f>
        <v>45075</v>
      </c>
      <c r="I8" s="1"/>
      <c r="J8" s="1"/>
      <c r="K8" s="1"/>
      <c r="L8" s="1"/>
      <c r="M8" s="1"/>
    </row>
    <row r="9" spans="1:17" x14ac:dyDescent="0.25">
      <c r="A9">
        <v>9</v>
      </c>
      <c r="B9">
        <v>2030</v>
      </c>
      <c r="D9" t="s">
        <v>63</v>
      </c>
      <c r="G9" s="3" t="s">
        <v>5</v>
      </c>
      <c r="H9" s="4">
        <f>DATE(F1,7,14)</f>
        <v>45121</v>
      </c>
      <c r="I9" s="1"/>
      <c r="J9" s="1"/>
      <c r="K9" s="1"/>
      <c r="L9" s="1"/>
      <c r="M9" s="1"/>
    </row>
    <row r="10" spans="1:17" x14ac:dyDescent="0.25">
      <c r="A10">
        <v>10</v>
      </c>
      <c r="B10">
        <v>2031</v>
      </c>
      <c r="D10" t="s">
        <v>64</v>
      </c>
      <c r="G10" s="3" t="s">
        <v>6</v>
      </c>
      <c r="H10" s="4">
        <f>DATE(F1,8,15)</f>
        <v>45153</v>
      </c>
      <c r="I10" s="1"/>
      <c r="J10" s="1"/>
      <c r="K10" s="1"/>
      <c r="L10" s="1"/>
      <c r="M10" s="1"/>
    </row>
    <row r="11" spans="1:17" x14ac:dyDescent="0.25">
      <c r="A11">
        <v>11</v>
      </c>
      <c r="B11">
        <v>2032</v>
      </c>
      <c r="D11" t="s">
        <v>65</v>
      </c>
      <c r="G11" s="3" t="s">
        <v>7</v>
      </c>
      <c r="H11" s="4">
        <f>DATE(F1,11,1)</f>
        <v>45231</v>
      </c>
      <c r="I11" s="1"/>
      <c r="J11" s="1"/>
      <c r="K11" s="1"/>
      <c r="L11" s="1"/>
      <c r="M11" s="1"/>
    </row>
    <row r="12" spans="1:17" x14ac:dyDescent="0.25">
      <c r="A12">
        <v>12</v>
      </c>
      <c r="B12">
        <v>2033</v>
      </c>
      <c r="D12" t="s">
        <v>66</v>
      </c>
      <c r="G12" s="3" t="s">
        <v>8</v>
      </c>
      <c r="H12" s="4">
        <f>DATE(F1,11,11)</f>
        <v>45241</v>
      </c>
      <c r="I12" s="1"/>
      <c r="J12" s="1"/>
      <c r="K12" s="1"/>
      <c r="L12" s="1"/>
      <c r="M12" s="1"/>
    </row>
    <row r="13" spans="1:17" x14ac:dyDescent="0.25">
      <c r="D13" t="s">
        <v>67</v>
      </c>
      <c r="G13" s="3" t="s">
        <v>9</v>
      </c>
      <c r="H13" s="4">
        <f>DATE(F1,12,25)</f>
        <v>45285</v>
      </c>
    </row>
    <row r="14" spans="1:17" x14ac:dyDescent="0.25">
      <c r="D14" t="s">
        <v>68</v>
      </c>
    </row>
    <row r="15" spans="1:17" x14ac:dyDescent="0.25">
      <c r="D15" t="s">
        <v>69</v>
      </c>
      <c r="M15" t="s">
        <v>10</v>
      </c>
    </row>
    <row r="16" spans="1:17" x14ac:dyDescent="0.25">
      <c r="M16" t="s">
        <v>11</v>
      </c>
    </row>
    <row r="20" spans="8:9" x14ac:dyDescent="0.25">
      <c r="H20" t="s">
        <v>22</v>
      </c>
      <c r="I20">
        <v>2.08</v>
      </c>
    </row>
  </sheetData>
  <sheetProtection selectLockedCells="1" selectUnlockedCells="1"/>
  <dataValidations disablePrompts="1" count="1">
    <dataValidation type="list" allowBlank="1" showInputMessage="1" showErrorMessage="1" sqref="F1" xr:uid="{00000000-0002-0000-0000-000000000000}">
      <formula1>ListeAnnées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Q57"/>
  <sheetViews>
    <sheetView showGridLines="0" zoomScale="115" zoomScaleNormal="115" zoomScaleSheetLayoutView="100" workbookViewId="0">
      <pane xSplit="3" ySplit="7" topLeftCell="D8" activePane="bottomRight" state="frozen"/>
      <selection activeCell="J56" sqref="J56"/>
      <selection pane="topRight" activeCell="J56" sqref="J56"/>
      <selection pane="bottomLeft" activeCell="J56" sqref="J56"/>
      <selection pane="bottomRight" activeCell="O10" sqref="O10"/>
    </sheetView>
  </sheetViews>
  <sheetFormatPr baseColWidth="10" defaultRowHeight="15" x14ac:dyDescent="0.25"/>
  <cols>
    <col min="1" max="1" width="23.85546875" style="6" customWidth="1"/>
    <col min="2" max="3" width="9.5703125" style="6" customWidth="1"/>
    <col min="4" max="6" width="6.7109375" style="6" customWidth="1"/>
    <col min="7" max="7" width="12.7109375" style="6" customWidth="1"/>
    <col min="8" max="8" width="6.7109375" style="6" customWidth="1"/>
    <col min="9" max="9" width="12.7109375" style="6" customWidth="1"/>
    <col min="10" max="11" width="10.7109375" style="6" customWidth="1"/>
    <col min="12" max="16384" width="11.42578125" style="6"/>
  </cols>
  <sheetData>
    <row r="1" spans="1:17" ht="30.75" thickBot="1" x14ac:dyDescent="0.3">
      <c r="A1" s="6" t="s">
        <v>54</v>
      </c>
      <c r="B1" s="122" t="s">
        <v>58</v>
      </c>
      <c r="C1" s="122"/>
      <c r="D1" s="56"/>
      <c r="N1" s="17" t="s">
        <v>14</v>
      </c>
      <c r="O1" s="17">
        <v>12</v>
      </c>
      <c r="P1" s="17">
        <v>2022</v>
      </c>
      <c r="Q1" s="18"/>
    </row>
    <row r="2" spans="1:17" ht="31.5" thickTop="1" thickBot="1" x14ac:dyDescent="0.3">
      <c r="A2" s="133" t="str">
        <f>PROPER(TEXT(DATE(P2,O2,1),"MMMM"))&amp;" "&amp;P2</f>
        <v>Janvier 2023</v>
      </c>
      <c r="B2" s="134"/>
      <c r="C2" s="134"/>
      <c r="D2" s="134"/>
      <c r="E2" s="134"/>
      <c r="F2" s="134"/>
      <c r="G2" s="134"/>
      <c r="H2" s="134"/>
      <c r="I2" s="134"/>
      <c r="J2" s="134"/>
      <c r="K2" s="135"/>
      <c r="N2" s="17" t="s">
        <v>15</v>
      </c>
      <c r="O2" s="17">
        <v>1</v>
      </c>
      <c r="P2" s="17">
        <v>2023</v>
      </c>
      <c r="Q2" s="18"/>
    </row>
    <row r="3" spans="1:17" ht="15.75" customHeight="1" x14ac:dyDescent="0.25">
      <c r="A3" s="125">
        <f ca="1">TODAY()</f>
        <v>44996</v>
      </c>
      <c r="B3" s="126"/>
      <c r="C3" s="127"/>
      <c r="D3" s="83" t="s">
        <v>13</v>
      </c>
      <c r="E3" s="70"/>
      <c r="F3" s="70"/>
      <c r="G3" s="70"/>
      <c r="H3" s="70"/>
      <c r="I3" s="84"/>
      <c r="J3" s="85" t="s">
        <v>24</v>
      </c>
      <c r="K3" s="101"/>
      <c r="N3" s="17"/>
      <c r="O3" s="17"/>
      <c r="P3" s="17"/>
      <c r="Q3" s="18"/>
    </row>
    <row r="4" spans="1:17" x14ac:dyDescent="0.25">
      <c r="A4" s="128"/>
      <c r="B4" s="129"/>
      <c r="C4" s="130"/>
      <c r="D4" s="85"/>
      <c r="E4" s="86"/>
      <c r="F4" s="86"/>
      <c r="G4" s="86"/>
      <c r="H4" s="86"/>
      <c r="I4" s="87"/>
      <c r="J4" s="142"/>
      <c r="K4" s="143"/>
      <c r="N4" s="17"/>
      <c r="O4" s="17"/>
      <c r="P4" s="17"/>
      <c r="Q4" s="18"/>
    </row>
    <row r="5" spans="1:17" ht="15" customHeight="1" thickBot="1" x14ac:dyDescent="0.3">
      <c r="A5" s="131"/>
      <c r="B5" s="132"/>
      <c r="C5" s="132"/>
      <c r="D5" s="123" t="s">
        <v>26</v>
      </c>
      <c r="E5" s="78" t="s">
        <v>31</v>
      </c>
      <c r="F5" s="79"/>
      <c r="G5" s="102" t="s">
        <v>32</v>
      </c>
      <c r="H5" s="136" t="s">
        <v>25</v>
      </c>
      <c r="I5" s="138" t="s">
        <v>28</v>
      </c>
      <c r="J5" s="136" t="s">
        <v>27</v>
      </c>
      <c r="K5" s="140" t="s">
        <v>34</v>
      </c>
      <c r="N5" s="18"/>
      <c r="O5" s="18"/>
      <c r="P5" s="18"/>
      <c r="Q5" s="18"/>
    </row>
    <row r="6" spans="1:17" x14ac:dyDescent="0.25">
      <c r="A6" s="67" t="s">
        <v>33</v>
      </c>
      <c r="B6" s="68"/>
      <c r="C6" s="68"/>
      <c r="D6" s="123"/>
      <c r="E6" s="80"/>
      <c r="F6" s="81"/>
      <c r="G6" s="146"/>
      <c r="H6" s="136"/>
      <c r="I6" s="138"/>
      <c r="J6" s="136"/>
      <c r="K6" s="140"/>
      <c r="M6" s="121"/>
    </row>
    <row r="7" spans="1:17" ht="30" customHeight="1" thickBot="1" x14ac:dyDescent="0.3">
      <c r="A7" s="46" t="s">
        <v>11</v>
      </c>
      <c r="B7" s="77" t="str">
        <f>IF($A$7="Heures Payées",K51,"-")</f>
        <v>-</v>
      </c>
      <c r="C7" s="77"/>
      <c r="D7" s="124"/>
      <c r="E7" s="72"/>
      <c r="F7" s="82"/>
      <c r="G7" s="147"/>
      <c r="H7" s="137"/>
      <c r="I7" s="139"/>
      <c r="J7" s="137"/>
      <c r="K7" s="141"/>
      <c r="M7" s="121"/>
    </row>
    <row r="8" spans="1:17" x14ac:dyDescent="0.25">
      <c r="A8" s="116" t="str">
        <f>PROPER(TEXT(DATE(P1,O1,1),"MMMM"))&amp;" "&amp;P1</f>
        <v>Décembre 2022</v>
      </c>
      <c r="B8" s="9">
        <f>DATE(P1,O1,21)</f>
        <v>44916</v>
      </c>
      <c r="C8" s="47">
        <f>B8</f>
        <v>44916</v>
      </c>
      <c r="D8" s="29"/>
      <c r="E8" s="144"/>
      <c r="F8" s="145"/>
      <c r="G8" s="29"/>
      <c r="H8" s="28"/>
      <c r="I8" s="30"/>
      <c r="J8" s="19"/>
      <c r="K8" s="20"/>
      <c r="M8" s="121"/>
    </row>
    <row r="9" spans="1:17" x14ac:dyDescent="0.25">
      <c r="A9" s="117"/>
      <c r="B9" s="10">
        <f>B8+1</f>
        <v>44917</v>
      </c>
      <c r="C9" s="48">
        <f>C8+1</f>
        <v>44917</v>
      </c>
      <c r="D9" s="32"/>
      <c r="E9" s="113"/>
      <c r="F9" s="114"/>
      <c r="G9" s="32"/>
      <c r="H9" s="31"/>
      <c r="I9" s="33"/>
      <c r="J9" s="2"/>
      <c r="K9" s="5"/>
    </row>
    <row r="10" spans="1:17" x14ac:dyDescent="0.25">
      <c r="A10" s="117"/>
      <c r="B10" s="10">
        <f t="shared" ref="B10:B49" si="0">B9+1</f>
        <v>44918</v>
      </c>
      <c r="C10" s="49">
        <f t="shared" ref="C10" si="1">B10</f>
        <v>44918</v>
      </c>
      <c r="D10" s="32"/>
      <c r="E10" s="113"/>
      <c r="F10" s="114"/>
      <c r="G10" s="32"/>
      <c r="H10" s="31"/>
      <c r="I10" s="33"/>
      <c r="J10" s="2"/>
      <c r="K10" s="5"/>
    </row>
    <row r="11" spans="1:17" x14ac:dyDescent="0.25">
      <c r="A11" s="117"/>
      <c r="B11" s="10">
        <f t="shared" si="0"/>
        <v>44919</v>
      </c>
      <c r="C11" s="48">
        <f t="shared" ref="C11" si="2">C10+1</f>
        <v>44919</v>
      </c>
      <c r="D11" s="32"/>
      <c r="E11" s="113"/>
      <c r="F11" s="114"/>
      <c r="G11" s="32"/>
      <c r="H11" s="31"/>
      <c r="I11" s="33"/>
      <c r="J11" s="2"/>
      <c r="K11" s="5"/>
    </row>
    <row r="12" spans="1:17" x14ac:dyDescent="0.25">
      <c r="A12" s="117"/>
      <c r="B12" s="10">
        <f t="shared" si="0"/>
        <v>44920</v>
      </c>
      <c r="C12" s="49">
        <f t="shared" ref="C12" si="3">B12</f>
        <v>44920</v>
      </c>
      <c r="D12" s="32"/>
      <c r="E12" s="113"/>
      <c r="F12" s="114"/>
      <c r="G12" s="32"/>
      <c r="H12" s="31"/>
      <c r="I12" s="33"/>
      <c r="J12" s="2"/>
      <c r="K12" s="5"/>
    </row>
    <row r="13" spans="1:17" x14ac:dyDescent="0.25">
      <c r="A13" s="117"/>
      <c r="B13" s="10">
        <f t="shared" si="0"/>
        <v>44921</v>
      </c>
      <c r="C13" s="48">
        <f t="shared" ref="C13" si="4">C12+1</f>
        <v>44921</v>
      </c>
      <c r="D13" s="32"/>
      <c r="E13" s="113"/>
      <c r="F13" s="114"/>
      <c r="G13" s="32"/>
      <c r="H13" s="31"/>
      <c r="I13" s="33"/>
      <c r="J13" s="2"/>
      <c r="K13" s="5"/>
    </row>
    <row r="14" spans="1:17" x14ac:dyDescent="0.25">
      <c r="A14" s="117"/>
      <c r="B14" s="10">
        <f t="shared" si="0"/>
        <v>44922</v>
      </c>
      <c r="C14" s="49">
        <f t="shared" ref="C14" si="5">B14</f>
        <v>44922</v>
      </c>
      <c r="D14" s="32"/>
      <c r="E14" s="113"/>
      <c r="F14" s="114"/>
      <c r="G14" s="32"/>
      <c r="H14" s="31"/>
      <c r="I14" s="33"/>
      <c r="J14" s="2"/>
      <c r="K14" s="5"/>
    </row>
    <row r="15" spans="1:17" x14ac:dyDescent="0.25">
      <c r="A15" s="117"/>
      <c r="B15" s="10">
        <f t="shared" si="0"/>
        <v>44923</v>
      </c>
      <c r="C15" s="48">
        <f t="shared" ref="C15" si="6">C14+1</f>
        <v>44923</v>
      </c>
      <c r="D15" s="32"/>
      <c r="E15" s="113"/>
      <c r="F15" s="114"/>
      <c r="G15" s="32"/>
      <c r="H15" s="31"/>
      <c r="I15" s="33"/>
      <c r="J15" s="2"/>
      <c r="K15" s="5"/>
    </row>
    <row r="16" spans="1:17" x14ac:dyDescent="0.25">
      <c r="A16" s="117"/>
      <c r="B16" s="10">
        <f t="shared" si="0"/>
        <v>44924</v>
      </c>
      <c r="C16" s="49">
        <f t="shared" ref="C16" si="7">B16</f>
        <v>44924</v>
      </c>
      <c r="D16" s="32"/>
      <c r="E16" s="113"/>
      <c r="F16" s="114"/>
      <c r="G16" s="32"/>
      <c r="H16" s="31"/>
      <c r="I16" s="33"/>
      <c r="J16" s="2"/>
      <c r="K16" s="5"/>
    </row>
    <row r="17" spans="1:11" x14ac:dyDescent="0.25">
      <c r="A17" s="117"/>
      <c r="B17" s="10">
        <f t="shared" si="0"/>
        <v>44925</v>
      </c>
      <c r="C17" s="48">
        <f t="shared" ref="C17" si="8">C16+1</f>
        <v>44925</v>
      </c>
      <c r="D17" s="32"/>
      <c r="E17" s="113"/>
      <c r="F17" s="114"/>
      <c r="G17" s="32"/>
      <c r="H17" s="31"/>
      <c r="I17" s="33"/>
      <c r="J17" s="2"/>
      <c r="K17" s="5"/>
    </row>
    <row r="18" spans="1:11" x14ac:dyDescent="0.25">
      <c r="A18" s="117"/>
      <c r="B18" s="10">
        <f t="shared" si="0"/>
        <v>44926</v>
      </c>
      <c r="C18" s="49">
        <f t="shared" ref="C18" si="9">B18</f>
        <v>44926</v>
      </c>
      <c r="D18" s="32"/>
      <c r="E18" s="113"/>
      <c r="F18" s="114"/>
      <c r="G18" s="32"/>
      <c r="H18" s="31"/>
      <c r="I18" s="33"/>
      <c r="J18" s="2"/>
      <c r="K18" s="5"/>
    </row>
    <row r="19" spans="1:11" x14ac:dyDescent="0.25">
      <c r="A19" s="118" t="str">
        <f>PROPER(TEXT(DATE(P2,O2,1),"MMMM"))&amp;" "&amp;P2</f>
        <v>Janvier 2023</v>
      </c>
      <c r="B19" s="13">
        <f>DATE(P2,O2,1)</f>
        <v>44927</v>
      </c>
      <c r="C19" s="49">
        <f>B19</f>
        <v>44927</v>
      </c>
      <c r="D19" s="35"/>
      <c r="E19" s="119"/>
      <c r="F19" s="120"/>
      <c r="G19" s="35"/>
      <c r="H19" s="34"/>
      <c r="I19" s="36"/>
      <c r="J19" s="2"/>
      <c r="K19" s="5"/>
    </row>
    <row r="20" spans="1:11" x14ac:dyDescent="0.25">
      <c r="A20" s="117"/>
      <c r="B20" s="10">
        <f t="shared" si="0"/>
        <v>44928</v>
      </c>
      <c r="C20" s="49">
        <f>B19+1</f>
        <v>44928</v>
      </c>
      <c r="D20" s="21"/>
      <c r="E20" s="106"/>
      <c r="F20" s="107"/>
      <c r="G20" s="21"/>
      <c r="H20" s="23"/>
      <c r="I20" s="22"/>
      <c r="J20" s="2"/>
      <c r="K20" s="5"/>
    </row>
    <row r="21" spans="1:11" x14ac:dyDescent="0.25">
      <c r="A21" s="117"/>
      <c r="B21" s="10">
        <f t="shared" si="0"/>
        <v>44929</v>
      </c>
      <c r="C21" s="49">
        <f t="shared" ref="C21:C49" si="10">B20+1</f>
        <v>44929</v>
      </c>
      <c r="D21" s="21"/>
      <c r="E21" s="106"/>
      <c r="F21" s="107"/>
      <c r="G21" s="21"/>
      <c r="H21" s="23"/>
      <c r="I21" s="22"/>
      <c r="J21" s="2"/>
      <c r="K21" s="5"/>
    </row>
    <row r="22" spans="1:11" x14ac:dyDescent="0.25">
      <c r="A22" s="117"/>
      <c r="B22" s="10">
        <f t="shared" si="0"/>
        <v>44930</v>
      </c>
      <c r="C22" s="49">
        <f t="shared" si="10"/>
        <v>44930</v>
      </c>
      <c r="D22" s="21"/>
      <c r="E22" s="106"/>
      <c r="F22" s="107"/>
      <c r="G22" s="21"/>
      <c r="H22" s="23"/>
      <c r="I22" s="22"/>
      <c r="J22" s="2"/>
      <c r="K22" s="5"/>
    </row>
    <row r="23" spans="1:11" x14ac:dyDescent="0.25">
      <c r="A23" s="117"/>
      <c r="B23" s="10">
        <f t="shared" si="0"/>
        <v>44931</v>
      </c>
      <c r="C23" s="49">
        <f t="shared" si="10"/>
        <v>44931</v>
      </c>
      <c r="D23" s="21"/>
      <c r="E23" s="106"/>
      <c r="F23" s="107"/>
      <c r="G23" s="21"/>
      <c r="H23" s="23"/>
      <c r="I23" s="22"/>
      <c r="J23" s="2"/>
      <c r="K23" s="5"/>
    </row>
    <row r="24" spans="1:11" x14ac:dyDescent="0.25">
      <c r="A24" s="117"/>
      <c r="B24" s="10">
        <f t="shared" si="0"/>
        <v>44932</v>
      </c>
      <c r="C24" s="49">
        <f t="shared" si="10"/>
        <v>44932</v>
      </c>
      <c r="D24" s="21"/>
      <c r="E24" s="106"/>
      <c r="F24" s="107"/>
      <c r="G24" s="21"/>
      <c r="H24" s="23"/>
      <c r="I24" s="22"/>
      <c r="J24" s="2"/>
      <c r="K24" s="5"/>
    </row>
    <row r="25" spans="1:11" x14ac:dyDescent="0.25">
      <c r="A25" s="117"/>
      <c r="B25" s="10">
        <f t="shared" si="0"/>
        <v>44933</v>
      </c>
      <c r="C25" s="49">
        <f t="shared" si="10"/>
        <v>44933</v>
      </c>
      <c r="D25" s="21"/>
      <c r="E25" s="106"/>
      <c r="F25" s="107"/>
      <c r="G25" s="21"/>
      <c r="H25" s="23"/>
      <c r="I25" s="22"/>
      <c r="J25" s="2"/>
      <c r="K25" s="5"/>
    </row>
    <row r="26" spans="1:11" x14ac:dyDescent="0.25">
      <c r="A26" s="117"/>
      <c r="B26" s="10">
        <f t="shared" si="0"/>
        <v>44934</v>
      </c>
      <c r="C26" s="49">
        <f t="shared" si="10"/>
        <v>44934</v>
      </c>
      <c r="D26" s="21"/>
      <c r="E26" s="106"/>
      <c r="F26" s="107"/>
      <c r="G26" s="21"/>
      <c r="H26" s="23"/>
      <c r="I26" s="22"/>
      <c r="J26" s="2"/>
      <c r="K26" s="5"/>
    </row>
    <row r="27" spans="1:11" x14ac:dyDescent="0.25">
      <c r="A27" s="117"/>
      <c r="B27" s="10">
        <f t="shared" si="0"/>
        <v>44935</v>
      </c>
      <c r="C27" s="49">
        <f t="shared" si="10"/>
        <v>44935</v>
      </c>
      <c r="D27" s="21"/>
      <c r="E27" s="106"/>
      <c r="F27" s="107"/>
      <c r="G27" s="21"/>
      <c r="H27" s="23"/>
      <c r="I27" s="22"/>
      <c r="J27" s="2"/>
      <c r="K27" s="5"/>
    </row>
    <row r="28" spans="1:11" x14ac:dyDescent="0.25">
      <c r="A28" s="117"/>
      <c r="B28" s="10">
        <f t="shared" si="0"/>
        <v>44936</v>
      </c>
      <c r="C28" s="49">
        <f t="shared" si="10"/>
        <v>44936</v>
      </c>
      <c r="D28" s="21"/>
      <c r="E28" s="106"/>
      <c r="F28" s="112"/>
      <c r="G28" s="21"/>
      <c r="H28" s="23"/>
      <c r="I28" s="22"/>
      <c r="J28" s="2"/>
      <c r="K28" s="5"/>
    </row>
    <row r="29" spans="1:11" x14ac:dyDescent="0.25">
      <c r="A29" s="117"/>
      <c r="B29" s="10">
        <f t="shared" si="0"/>
        <v>44937</v>
      </c>
      <c r="C29" s="49">
        <f t="shared" si="10"/>
        <v>44937</v>
      </c>
      <c r="D29" s="21"/>
      <c r="E29" s="106"/>
      <c r="F29" s="107"/>
      <c r="G29" s="21"/>
      <c r="H29" s="23"/>
      <c r="I29" s="22"/>
      <c r="J29" s="2"/>
      <c r="K29" s="5"/>
    </row>
    <row r="30" spans="1:11" x14ac:dyDescent="0.25">
      <c r="A30" s="117"/>
      <c r="B30" s="10">
        <f t="shared" si="0"/>
        <v>44938</v>
      </c>
      <c r="C30" s="49">
        <f t="shared" si="10"/>
        <v>44938</v>
      </c>
      <c r="D30" s="21"/>
      <c r="E30" s="106"/>
      <c r="F30" s="107"/>
      <c r="G30" s="21"/>
      <c r="H30" s="23"/>
      <c r="I30" s="22"/>
      <c r="J30" s="2"/>
      <c r="K30" s="5"/>
    </row>
    <row r="31" spans="1:11" x14ac:dyDescent="0.25">
      <c r="A31" s="117"/>
      <c r="B31" s="10">
        <f t="shared" si="0"/>
        <v>44939</v>
      </c>
      <c r="C31" s="49">
        <f t="shared" si="10"/>
        <v>44939</v>
      </c>
      <c r="D31" s="21"/>
      <c r="E31" s="106"/>
      <c r="F31" s="107"/>
      <c r="G31" s="21"/>
      <c r="H31" s="23"/>
      <c r="I31" s="22"/>
      <c r="J31" s="2"/>
      <c r="K31" s="5"/>
    </row>
    <row r="32" spans="1:11" x14ac:dyDescent="0.25">
      <c r="A32" s="117"/>
      <c r="B32" s="10">
        <f t="shared" si="0"/>
        <v>44940</v>
      </c>
      <c r="C32" s="49">
        <f t="shared" si="10"/>
        <v>44940</v>
      </c>
      <c r="D32" s="21"/>
      <c r="E32" s="106"/>
      <c r="F32" s="107"/>
      <c r="G32" s="21"/>
      <c r="H32" s="23"/>
      <c r="I32" s="22"/>
      <c r="J32" s="2"/>
      <c r="K32" s="5"/>
    </row>
    <row r="33" spans="1:11" x14ac:dyDescent="0.25">
      <c r="A33" s="117"/>
      <c r="B33" s="10">
        <f t="shared" si="0"/>
        <v>44941</v>
      </c>
      <c r="C33" s="49">
        <f t="shared" si="10"/>
        <v>44941</v>
      </c>
      <c r="D33" s="21"/>
      <c r="E33" s="106"/>
      <c r="F33" s="107"/>
      <c r="G33" s="21"/>
      <c r="H33" s="23"/>
      <c r="I33" s="22"/>
      <c r="J33" s="2"/>
      <c r="K33" s="5"/>
    </row>
    <row r="34" spans="1:11" x14ac:dyDescent="0.25">
      <c r="A34" s="117"/>
      <c r="B34" s="10">
        <f t="shared" si="0"/>
        <v>44942</v>
      </c>
      <c r="C34" s="49">
        <f t="shared" si="10"/>
        <v>44942</v>
      </c>
      <c r="D34" s="21"/>
      <c r="E34" s="106"/>
      <c r="F34" s="107"/>
      <c r="G34" s="21"/>
      <c r="H34" s="23"/>
      <c r="I34" s="22"/>
      <c r="J34" s="2"/>
      <c r="K34" s="5"/>
    </row>
    <row r="35" spans="1:11" x14ac:dyDescent="0.25">
      <c r="A35" s="117"/>
      <c r="B35" s="10">
        <f t="shared" si="0"/>
        <v>44943</v>
      </c>
      <c r="C35" s="49">
        <f t="shared" si="10"/>
        <v>44943</v>
      </c>
      <c r="D35" s="21"/>
      <c r="E35" s="106"/>
      <c r="F35" s="107"/>
      <c r="G35" s="21"/>
      <c r="H35" s="23"/>
      <c r="I35" s="22"/>
      <c r="J35" s="2"/>
      <c r="K35" s="5"/>
    </row>
    <row r="36" spans="1:11" x14ac:dyDescent="0.25">
      <c r="A36" s="117"/>
      <c r="B36" s="10">
        <f t="shared" si="0"/>
        <v>44944</v>
      </c>
      <c r="C36" s="49">
        <f t="shared" si="10"/>
        <v>44944</v>
      </c>
      <c r="D36" s="21"/>
      <c r="E36" s="106"/>
      <c r="F36" s="107"/>
      <c r="G36" s="21"/>
      <c r="H36" s="23"/>
      <c r="I36" s="22"/>
      <c r="J36" s="2"/>
      <c r="K36" s="5"/>
    </row>
    <row r="37" spans="1:11" x14ac:dyDescent="0.25">
      <c r="A37" s="117"/>
      <c r="B37" s="10">
        <f t="shared" si="0"/>
        <v>44945</v>
      </c>
      <c r="C37" s="49">
        <f t="shared" si="10"/>
        <v>44945</v>
      </c>
      <c r="D37" s="21"/>
      <c r="E37" s="106"/>
      <c r="F37" s="107"/>
      <c r="G37" s="21"/>
      <c r="H37" s="23"/>
      <c r="I37" s="22"/>
      <c r="J37" s="2"/>
      <c r="K37" s="5"/>
    </row>
    <row r="38" spans="1:11" x14ac:dyDescent="0.25">
      <c r="A38" s="117"/>
      <c r="B38" s="10">
        <f t="shared" si="0"/>
        <v>44946</v>
      </c>
      <c r="C38" s="49">
        <f t="shared" si="10"/>
        <v>44946</v>
      </c>
      <c r="D38" s="21"/>
      <c r="E38" s="106"/>
      <c r="F38" s="107"/>
      <c r="G38" s="21"/>
      <c r="H38" s="23"/>
      <c r="I38" s="22"/>
      <c r="J38" s="2"/>
      <c r="K38" s="5"/>
    </row>
    <row r="39" spans="1:11" x14ac:dyDescent="0.25">
      <c r="A39" s="117"/>
      <c r="B39" s="10">
        <f t="shared" si="0"/>
        <v>44947</v>
      </c>
      <c r="C39" s="49">
        <f t="shared" si="10"/>
        <v>44947</v>
      </c>
      <c r="D39" s="21"/>
      <c r="E39" s="106"/>
      <c r="F39" s="107"/>
      <c r="G39" s="21"/>
      <c r="H39" s="23"/>
      <c r="I39" s="22"/>
      <c r="J39" s="11"/>
      <c r="K39" s="12"/>
    </row>
    <row r="40" spans="1:11" x14ac:dyDescent="0.25">
      <c r="A40" s="117"/>
      <c r="B40" s="10">
        <f t="shared" si="0"/>
        <v>44948</v>
      </c>
      <c r="C40" s="49">
        <f t="shared" si="10"/>
        <v>44948</v>
      </c>
      <c r="D40" s="21"/>
      <c r="E40" s="106"/>
      <c r="F40" s="112"/>
      <c r="G40" s="21"/>
      <c r="H40" s="23"/>
      <c r="I40" s="22"/>
      <c r="J40" s="11"/>
      <c r="K40" s="12"/>
    </row>
    <row r="41" spans="1:11" x14ac:dyDescent="0.25">
      <c r="A41" s="117"/>
      <c r="B41" s="10">
        <f t="shared" si="0"/>
        <v>44949</v>
      </c>
      <c r="C41" s="49">
        <f t="shared" si="10"/>
        <v>44949</v>
      </c>
      <c r="D41" s="21"/>
      <c r="E41" s="106"/>
      <c r="F41" s="107"/>
      <c r="G41" s="21"/>
      <c r="H41" s="23"/>
      <c r="I41" s="22"/>
      <c r="J41" s="14"/>
      <c r="K41" s="7"/>
    </row>
    <row r="42" spans="1:11" x14ac:dyDescent="0.25">
      <c r="A42" s="117"/>
      <c r="B42" s="10">
        <f t="shared" si="0"/>
        <v>44950</v>
      </c>
      <c r="C42" s="49">
        <f t="shared" si="10"/>
        <v>44950</v>
      </c>
      <c r="D42" s="21"/>
      <c r="E42" s="106"/>
      <c r="F42" s="107"/>
      <c r="G42" s="21"/>
      <c r="H42" s="23"/>
      <c r="I42" s="22"/>
      <c r="J42" s="14"/>
      <c r="K42" s="7"/>
    </row>
    <row r="43" spans="1:11" x14ac:dyDescent="0.25">
      <c r="A43" s="117"/>
      <c r="B43" s="10">
        <f t="shared" si="0"/>
        <v>44951</v>
      </c>
      <c r="C43" s="49">
        <f t="shared" si="10"/>
        <v>44951</v>
      </c>
      <c r="D43" s="21"/>
      <c r="E43" s="106"/>
      <c r="F43" s="107"/>
      <c r="G43" s="21"/>
      <c r="H43" s="23"/>
      <c r="I43" s="22"/>
      <c r="J43" s="14"/>
      <c r="K43" s="7"/>
    </row>
    <row r="44" spans="1:11" x14ac:dyDescent="0.25">
      <c r="A44" s="117"/>
      <c r="B44" s="10">
        <f t="shared" si="0"/>
        <v>44952</v>
      </c>
      <c r="C44" s="49">
        <f t="shared" si="10"/>
        <v>44952</v>
      </c>
      <c r="D44" s="21"/>
      <c r="E44" s="106"/>
      <c r="F44" s="107"/>
      <c r="G44" s="21"/>
      <c r="H44" s="23"/>
      <c r="I44" s="22"/>
      <c r="J44" s="14"/>
      <c r="K44" s="7"/>
    </row>
    <row r="45" spans="1:11" x14ac:dyDescent="0.25">
      <c r="A45" s="117"/>
      <c r="B45" s="10">
        <f t="shared" si="0"/>
        <v>44953</v>
      </c>
      <c r="C45" s="49">
        <f t="shared" si="10"/>
        <v>44953</v>
      </c>
      <c r="D45" s="21"/>
      <c r="E45" s="106"/>
      <c r="F45" s="107"/>
      <c r="G45" s="21"/>
      <c r="H45" s="23"/>
      <c r="I45" s="22"/>
      <c r="J45" s="14"/>
      <c r="K45" s="7"/>
    </row>
    <row r="46" spans="1:11" x14ac:dyDescent="0.25">
      <c r="A46" s="117"/>
      <c r="B46" s="10">
        <f t="shared" si="0"/>
        <v>44954</v>
      </c>
      <c r="C46" s="49">
        <f t="shared" si="10"/>
        <v>44954</v>
      </c>
      <c r="D46" s="21"/>
      <c r="E46" s="106"/>
      <c r="F46" s="107"/>
      <c r="G46" s="21"/>
      <c r="H46" s="23"/>
      <c r="I46" s="22"/>
      <c r="J46" s="14"/>
      <c r="K46" s="7"/>
    </row>
    <row r="47" spans="1:11" x14ac:dyDescent="0.25">
      <c r="A47" s="117"/>
      <c r="B47" s="10">
        <f t="shared" si="0"/>
        <v>44955</v>
      </c>
      <c r="C47" s="49">
        <f t="shared" si="10"/>
        <v>44955</v>
      </c>
      <c r="D47" s="21"/>
      <c r="E47" s="106"/>
      <c r="F47" s="107"/>
      <c r="G47" s="21"/>
      <c r="H47" s="23"/>
      <c r="I47" s="22"/>
      <c r="J47" s="14"/>
      <c r="K47" s="7"/>
    </row>
    <row r="48" spans="1:11" x14ac:dyDescent="0.25">
      <c r="A48" s="117"/>
      <c r="B48" s="10">
        <f t="shared" si="0"/>
        <v>44956</v>
      </c>
      <c r="C48" s="49">
        <f t="shared" si="10"/>
        <v>44956</v>
      </c>
      <c r="D48" s="21"/>
      <c r="E48" s="106"/>
      <c r="F48" s="107"/>
      <c r="G48" s="21"/>
      <c r="H48" s="23"/>
      <c r="I48" s="22"/>
      <c r="J48" s="14"/>
      <c r="K48" s="7"/>
    </row>
    <row r="49" spans="1:11" ht="15.75" thickBot="1" x14ac:dyDescent="0.3">
      <c r="A49" s="117"/>
      <c r="B49" s="40">
        <f t="shared" si="0"/>
        <v>44957</v>
      </c>
      <c r="C49" s="50">
        <f t="shared" si="10"/>
        <v>44957</v>
      </c>
      <c r="D49" s="37"/>
      <c r="E49" s="109"/>
      <c r="F49" s="110"/>
      <c r="G49" s="37"/>
      <c r="H49" s="27"/>
      <c r="I49" s="38"/>
      <c r="J49" s="24"/>
      <c r="K49" s="25"/>
    </row>
    <row r="50" spans="1:11" ht="21" customHeight="1" thickBot="1" x14ac:dyDescent="0.3">
      <c r="A50" s="69" t="str">
        <f>"Total période "&amp;$A$19&amp;""</f>
        <v>Total période Janvier 2023</v>
      </c>
      <c r="B50" s="70"/>
      <c r="C50" s="70"/>
      <c r="D50" s="89">
        <f>COUNTIF(D$19:D$49,"1")</f>
        <v>0</v>
      </c>
      <c r="E50" s="73">
        <f>COUNTIF(E$19:E$49,"1")</f>
        <v>0</v>
      </c>
      <c r="F50" s="74"/>
      <c r="G50" s="91">
        <f>COUNTIF(G$19:G$49,"1")</f>
        <v>0</v>
      </c>
      <c r="H50" s="73">
        <f t="shared" ref="H50:I50" si="11">COUNTIF(H$19:H$49,"1")</f>
        <v>0</v>
      </c>
      <c r="I50" s="93">
        <f t="shared" si="11"/>
        <v>0</v>
      </c>
      <c r="J50" s="41">
        <f>SUM(J8:J38)</f>
        <v>0</v>
      </c>
      <c r="K50" s="42">
        <f>SUM(K8:K38)</f>
        <v>0</v>
      </c>
    </row>
    <row r="51" spans="1:11" ht="21" customHeight="1" thickBot="1" x14ac:dyDescent="0.3">
      <c r="A51" s="71"/>
      <c r="B51" s="72"/>
      <c r="C51" s="72"/>
      <c r="D51" s="90"/>
      <c r="E51" s="75"/>
      <c r="F51" s="76"/>
      <c r="G51" s="92"/>
      <c r="H51" s="75"/>
      <c r="I51" s="94"/>
      <c r="J51" s="44" t="s">
        <v>35</v>
      </c>
      <c r="K51" s="45">
        <f>J50-K50</f>
        <v>0</v>
      </c>
    </row>
    <row r="52" spans="1:11" ht="15" customHeight="1" x14ac:dyDescent="0.25">
      <c r="A52" s="69" t="str">
        <f>"Reliquat "&amp;$A$8&amp;""</f>
        <v>Reliquat Décembre 2022</v>
      </c>
      <c r="B52" s="70"/>
      <c r="C52" s="70"/>
      <c r="D52" s="108">
        <v>0</v>
      </c>
      <c r="E52" s="51" t="s">
        <v>20</v>
      </c>
      <c r="F52" s="15" t="s">
        <v>21</v>
      </c>
      <c r="G52" s="83" t="s">
        <v>16</v>
      </c>
      <c r="H52" s="70"/>
      <c r="I52" s="84"/>
      <c r="J52" s="83">
        <v>0</v>
      </c>
      <c r="K52" s="100"/>
    </row>
    <row r="53" spans="1:11" ht="15" customHeight="1" x14ac:dyDescent="0.25">
      <c r="A53" s="111"/>
      <c r="B53" s="86"/>
      <c r="C53" s="86"/>
      <c r="D53" s="103"/>
      <c r="E53" s="26">
        <v>0</v>
      </c>
      <c r="F53" s="16">
        <v>0</v>
      </c>
      <c r="G53" s="85"/>
      <c r="H53" s="86"/>
      <c r="I53" s="87"/>
      <c r="J53" s="85"/>
      <c r="K53" s="101"/>
    </row>
    <row r="54" spans="1:11" x14ac:dyDescent="0.25">
      <c r="A54" s="115" t="str">
        <f>"Solde fin "&amp;$A$19&amp;""</f>
        <v>Solde fin Janvier 2023</v>
      </c>
      <c r="B54" s="78"/>
      <c r="C54" s="78"/>
      <c r="D54" s="102">
        <f>D52-D50</f>
        <v>0</v>
      </c>
      <c r="E54" s="43" t="s">
        <v>20</v>
      </c>
      <c r="F54" s="8" t="s">
        <v>21</v>
      </c>
      <c r="G54" s="88" t="s">
        <v>16</v>
      </c>
      <c r="H54" s="78"/>
      <c r="I54" s="79"/>
      <c r="J54" s="102" t="str">
        <f>IF($A$6="Heures Payées",SUM(J8:J38)-K50,"-")</f>
        <v>-</v>
      </c>
      <c r="K54" s="104">
        <f>IF($A$7="Heures Récupérées",(J52+K51),IF($A$7="Heures Payées",(J52)))</f>
        <v>0</v>
      </c>
    </row>
    <row r="55" spans="1:11" ht="15.75" thickBot="1" x14ac:dyDescent="0.3">
      <c r="A55" s="111"/>
      <c r="B55" s="86"/>
      <c r="C55" s="86"/>
      <c r="D55" s="103"/>
      <c r="E55" s="26" t="str">
        <f>IF(($E$53&gt;0),(E53-E50),"0")</f>
        <v>0</v>
      </c>
      <c r="F55" s="16">
        <f>IF(($E$53&lt;=0),(F53-E50+Data!I20),F53+Data!I20)</f>
        <v>2.08</v>
      </c>
      <c r="G55" s="85"/>
      <c r="H55" s="86"/>
      <c r="I55" s="87"/>
      <c r="J55" s="103"/>
      <c r="K55" s="105"/>
    </row>
    <row r="56" spans="1:11" ht="49.5" customHeight="1" thickTop="1" thickBot="1" x14ac:dyDescent="0.3">
      <c r="A56" s="39" t="s">
        <v>29</v>
      </c>
      <c r="B56" s="95"/>
      <c r="C56" s="95"/>
      <c r="D56" s="95"/>
      <c r="E56" s="95"/>
      <c r="F56" s="95"/>
      <c r="G56" s="96"/>
      <c r="H56" s="97" t="s">
        <v>30</v>
      </c>
      <c r="I56" s="98"/>
      <c r="J56" s="98"/>
      <c r="K56" s="99"/>
    </row>
    <row r="57" spans="1:11" ht="15.75" thickTop="1" x14ac:dyDescent="0.25"/>
  </sheetData>
  <mergeCells count="76">
    <mergeCell ref="E15:F15"/>
    <mergeCell ref="E16:F16"/>
    <mergeCell ref="E17:F17"/>
    <mergeCell ref="M6:M8"/>
    <mergeCell ref="B1:C1"/>
    <mergeCell ref="D5:D7"/>
    <mergeCell ref="A3:C5"/>
    <mergeCell ref="A2:K2"/>
    <mergeCell ref="D3:I4"/>
    <mergeCell ref="H5:H7"/>
    <mergeCell ref="I5:I7"/>
    <mergeCell ref="K5:K7"/>
    <mergeCell ref="J3:K4"/>
    <mergeCell ref="J5:J7"/>
    <mergeCell ref="E8:F8"/>
    <mergeCell ref="G5:G7"/>
    <mergeCell ref="E9:F9"/>
    <mergeCell ref="E10:F10"/>
    <mergeCell ref="E11:F11"/>
    <mergeCell ref="E12:F12"/>
    <mergeCell ref="A54:C55"/>
    <mergeCell ref="A8:A18"/>
    <mergeCell ref="A19:A49"/>
    <mergeCell ref="E18:F18"/>
    <mergeCell ref="E19:F19"/>
    <mergeCell ref="E20:F20"/>
    <mergeCell ref="E33:F33"/>
    <mergeCell ref="E22:F22"/>
    <mergeCell ref="E23:F23"/>
    <mergeCell ref="E24:F24"/>
    <mergeCell ref="E13:F13"/>
    <mergeCell ref="E14:F14"/>
    <mergeCell ref="E40:F40"/>
    <mergeCell ref="E41:F41"/>
    <mergeCell ref="E42:F42"/>
    <mergeCell ref="E43:F43"/>
    <mergeCell ref="E25:F25"/>
    <mergeCell ref="E26:F26"/>
    <mergeCell ref="E27:F27"/>
    <mergeCell ref="E28:F28"/>
    <mergeCell ref="E29:F29"/>
    <mergeCell ref="E35:F35"/>
    <mergeCell ref="E36:F36"/>
    <mergeCell ref="E37:F37"/>
    <mergeCell ref="E38:F38"/>
    <mergeCell ref="E39:F39"/>
    <mergeCell ref="B56:G56"/>
    <mergeCell ref="H56:K56"/>
    <mergeCell ref="J52:K53"/>
    <mergeCell ref="D54:D55"/>
    <mergeCell ref="K54:K55"/>
    <mergeCell ref="J54:J55"/>
    <mergeCell ref="D52:D53"/>
    <mergeCell ref="A52:C53"/>
    <mergeCell ref="G52:I53"/>
    <mergeCell ref="G54:I55"/>
    <mergeCell ref="D50:D51"/>
    <mergeCell ref="G50:G51"/>
    <mergeCell ref="H50:H51"/>
    <mergeCell ref="I50:I51"/>
    <mergeCell ref="A6:C6"/>
    <mergeCell ref="A50:C51"/>
    <mergeCell ref="E50:F51"/>
    <mergeCell ref="B7:C7"/>
    <mergeCell ref="E5:F7"/>
    <mergeCell ref="E44:F44"/>
    <mergeCell ref="E46:F46"/>
    <mergeCell ref="E47:F47"/>
    <mergeCell ref="E48:F48"/>
    <mergeCell ref="E49:F49"/>
    <mergeCell ref="E30:F30"/>
    <mergeCell ref="E31:F31"/>
    <mergeCell ref="E32:F32"/>
    <mergeCell ref="E21:F21"/>
    <mergeCell ref="E45:F45"/>
    <mergeCell ref="E34:F34"/>
  </mergeCells>
  <conditionalFormatting sqref="B7">
    <cfRule type="expression" dxfId="4" priority="9">
      <formula>$A$7="Heures Payées"</formula>
    </cfRule>
  </conditionalFormatting>
  <conditionalFormatting sqref="B8:K49">
    <cfRule type="expression" dxfId="3" priority="8">
      <formula>WEEKDAY($B8,2)&gt;5</formula>
    </cfRule>
  </conditionalFormatting>
  <conditionalFormatting sqref="J51:K51">
    <cfRule type="cellIs" dxfId="2" priority="1" operator="lessThan">
      <formula>0</formula>
    </cfRule>
  </conditionalFormatting>
  <conditionalFormatting sqref="K54">
    <cfRule type="expression" dxfId="1" priority="10">
      <formula>$A$7="Heures récupérées"</formula>
    </cfRule>
  </conditionalFormatting>
  <dataValidations count="6">
    <dataValidation type="list" allowBlank="1" showInputMessage="1" showErrorMessage="1" sqref="B1:C1" xr:uid="{00000000-0002-0000-0100-000000000000}">
      <formula1>ListeCollaborateurs</formula1>
    </dataValidation>
    <dataValidation type="list" allowBlank="1" showInputMessage="1" showErrorMessage="1" sqref="O1:O2" xr:uid="{7BB51BD0-7FD4-488C-B13D-1EBAFF156A0B}">
      <formula1>ListeMois</formula1>
    </dataValidation>
    <dataValidation type="list" allowBlank="1" showInputMessage="1" showErrorMessage="1" sqref="P1:P2" xr:uid="{4518FCC5-52F3-4701-99DA-54A985871FD7}">
      <formula1>ListeAnnées</formula1>
    </dataValidation>
    <dataValidation type="list" allowBlank="1" showInputMessage="1" showErrorMessage="1" sqref="A7" xr:uid="{00000000-0002-0000-0100-000003000000}">
      <formula1>ListeChoixHeures</formula1>
    </dataValidation>
    <dataValidation type="whole" operator="equal" allowBlank="1" showInputMessage="1" showErrorMessage="1" sqref="D20:I49" xr:uid="{8519FF50-FA17-478B-B34E-D0738F969940}">
      <formula1>1</formula1>
    </dataValidation>
    <dataValidation type="decimal" allowBlank="1" showInputMessage="1" showErrorMessage="1" sqref="J8:K38" xr:uid="{3211FEEF-A206-4569-A58A-F40BCCE1BFDE}">
      <formula1>0</formula1>
      <formula2>10</formula2>
    </dataValidation>
  </dataValidations>
  <printOptions horizontalCentered="1" verticalCentered="1"/>
  <pageMargins left="0.98425196850393704" right="0.98425196850393704" top="0.98425196850393704" bottom="0.98425196850393704" header="0.51181102362204722" footer="0.51181102362204722"/>
  <pageSetup paperSize="9" scale="68" pageOrder="overThenDown" orientation="portrait" blackAndWhite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9B02D-BA9F-41BD-9166-F3251A9A8FFF}">
  <sheetPr codeName="Feuil3"/>
  <dimension ref="A1:R21"/>
  <sheetViews>
    <sheetView showGridLines="0" workbookViewId="0">
      <selection activeCell="N8" sqref="N8"/>
    </sheetView>
  </sheetViews>
  <sheetFormatPr baseColWidth="10" defaultRowHeight="15" x14ac:dyDescent="0.25"/>
  <cols>
    <col min="1" max="6" width="11.42578125" style="65"/>
    <col min="7" max="7" width="13" style="65" customWidth="1"/>
    <col min="8" max="11" width="11.42578125" style="65"/>
    <col min="12" max="12" width="13.85546875" style="65" customWidth="1"/>
    <col min="13" max="16384" width="11.42578125" style="65"/>
  </cols>
  <sheetData>
    <row r="1" spans="1:18" ht="30.75" customHeight="1" thickTop="1" x14ac:dyDescent="0.25">
      <c r="A1" s="154" t="str">
        <f>PROPER(TEXT(DATE(N2,N1,1),"MMMM"))&amp;" "&amp;N2</f>
        <v>Janvier 2023</v>
      </c>
      <c r="B1" s="155"/>
      <c r="C1" s="156"/>
      <c r="D1" s="151" t="s">
        <v>36</v>
      </c>
      <c r="E1" s="161" t="s">
        <v>46</v>
      </c>
      <c r="F1" s="162" t="s">
        <v>23</v>
      </c>
      <c r="G1" s="163"/>
      <c r="H1" s="164"/>
      <c r="I1" s="169" t="s">
        <v>50</v>
      </c>
      <c r="J1" s="175"/>
      <c r="M1" s="56" t="s">
        <v>41</v>
      </c>
      <c r="N1" s="56">
        <v>1</v>
      </c>
    </row>
    <row r="2" spans="1:18" x14ac:dyDescent="0.25">
      <c r="A2" s="157"/>
      <c r="B2" s="158"/>
      <c r="C2" s="159"/>
      <c r="D2" s="152"/>
      <c r="E2" s="146"/>
      <c r="F2" s="153" t="s">
        <v>47</v>
      </c>
      <c r="G2" s="153" t="s">
        <v>48</v>
      </c>
      <c r="H2" s="160" t="s">
        <v>49</v>
      </c>
      <c r="I2" s="170" t="s">
        <v>51</v>
      </c>
      <c r="J2" s="176" t="s">
        <v>52</v>
      </c>
      <c r="M2" s="56" t="s">
        <v>12</v>
      </c>
      <c r="N2" s="56">
        <v>2023</v>
      </c>
    </row>
    <row r="3" spans="1:18" ht="15.75" customHeight="1" x14ac:dyDescent="0.25">
      <c r="A3" s="157"/>
      <c r="B3" s="158"/>
      <c r="C3" s="159"/>
      <c r="D3" s="152"/>
      <c r="E3" s="146"/>
      <c r="F3" s="165"/>
      <c r="G3" s="165"/>
      <c r="H3" s="167"/>
      <c r="I3" s="171"/>
      <c r="J3" s="177"/>
      <c r="L3" s="173"/>
      <c r="M3" s="173"/>
      <c r="N3" s="173"/>
      <c r="O3" s="173"/>
      <c r="P3" s="173"/>
      <c r="Q3" s="174"/>
      <c r="R3" s="174"/>
    </row>
    <row r="4" spans="1:18" ht="15.75" thickBot="1" x14ac:dyDescent="0.3">
      <c r="A4" s="157"/>
      <c r="B4" s="158"/>
      <c r="C4" s="159"/>
      <c r="D4" s="152"/>
      <c r="E4" s="147"/>
      <c r="F4" s="166"/>
      <c r="G4" s="166"/>
      <c r="H4" s="168"/>
      <c r="I4" s="172"/>
      <c r="J4" s="178"/>
      <c r="L4" s="173"/>
      <c r="M4" s="173"/>
      <c r="N4" s="173"/>
      <c r="O4" s="173"/>
      <c r="P4" s="173"/>
      <c r="Q4" s="174"/>
      <c r="R4" s="174"/>
    </row>
    <row r="5" spans="1:18" ht="15.75" thickBot="1" x14ac:dyDescent="0.3">
      <c r="A5" s="148" t="s">
        <v>55</v>
      </c>
      <c r="B5" s="149"/>
      <c r="C5" s="150"/>
      <c r="D5" s="66" t="s">
        <v>37</v>
      </c>
      <c r="E5" s="54"/>
      <c r="F5" s="52"/>
      <c r="G5" s="52"/>
      <c r="H5" s="53"/>
      <c r="I5" s="54"/>
      <c r="J5" s="55"/>
      <c r="L5" s="174"/>
      <c r="M5" s="174"/>
      <c r="N5" s="174"/>
      <c r="O5" s="174"/>
      <c r="P5" s="174"/>
      <c r="Q5" s="174"/>
      <c r="R5" s="174"/>
    </row>
    <row r="6" spans="1:18" ht="15" customHeight="1" thickBot="1" x14ac:dyDescent="0.3">
      <c r="A6" s="148" t="s">
        <v>56</v>
      </c>
      <c r="B6" s="149"/>
      <c r="C6" s="150"/>
      <c r="D6" s="57" t="s">
        <v>38</v>
      </c>
      <c r="E6" s="11"/>
      <c r="F6" s="59"/>
      <c r="G6" s="59"/>
      <c r="H6" s="60"/>
      <c r="I6" s="11"/>
      <c r="J6" s="12"/>
      <c r="L6" s="174"/>
      <c r="M6" s="174"/>
      <c r="N6" s="174"/>
      <c r="O6" s="174"/>
      <c r="P6" s="174"/>
      <c r="Q6" s="174"/>
      <c r="R6" s="174"/>
    </row>
    <row r="7" spans="1:18" ht="15" customHeight="1" thickBot="1" x14ac:dyDescent="0.3">
      <c r="A7" s="148" t="s">
        <v>57</v>
      </c>
      <c r="B7" s="149"/>
      <c r="C7" s="150"/>
      <c r="D7" s="57" t="s">
        <v>38</v>
      </c>
      <c r="E7" s="11"/>
      <c r="F7" s="59"/>
      <c r="G7" s="59"/>
      <c r="H7" s="60"/>
      <c r="I7" s="11"/>
      <c r="J7" s="12"/>
      <c r="L7" s="174"/>
      <c r="M7" s="174"/>
      <c r="N7" s="174"/>
      <c r="O7" s="174"/>
      <c r="P7" s="174"/>
      <c r="Q7" s="174"/>
      <c r="R7" s="174"/>
    </row>
    <row r="8" spans="1:18" ht="15" customHeight="1" thickBot="1" x14ac:dyDescent="0.3">
      <c r="A8" s="148" t="s">
        <v>58</v>
      </c>
      <c r="B8" s="149"/>
      <c r="C8" s="150"/>
      <c r="D8" s="57" t="s">
        <v>37</v>
      </c>
      <c r="E8" s="11"/>
      <c r="F8" s="59"/>
      <c r="G8" s="59"/>
      <c r="H8" s="60"/>
      <c r="I8" s="11"/>
      <c r="J8" s="12"/>
      <c r="L8" s="174"/>
      <c r="M8" s="174"/>
      <c r="N8" s="174"/>
      <c r="O8" s="174"/>
      <c r="P8" s="174"/>
      <c r="Q8" s="174"/>
      <c r="R8" s="174"/>
    </row>
    <row r="9" spans="1:18" ht="15" customHeight="1" thickBot="1" x14ac:dyDescent="0.3">
      <c r="A9" s="148" t="s">
        <v>59</v>
      </c>
      <c r="B9" s="149"/>
      <c r="C9" s="150"/>
      <c r="D9" s="57" t="s">
        <v>38</v>
      </c>
      <c r="E9" s="11"/>
      <c r="F9" s="59"/>
      <c r="G9" s="59"/>
      <c r="H9" s="60"/>
      <c r="I9" s="11"/>
      <c r="J9" s="12"/>
      <c r="L9" s="174"/>
      <c r="M9" s="174"/>
      <c r="N9" s="174"/>
      <c r="O9" s="174"/>
      <c r="P9" s="174"/>
      <c r="Q9" s="174"/>
      <c r="R9" s="174"/>
    </row>
    <row r="10" spans="1:18" ht="15" customHeight="1" thickBot="1" x14ac:dyDescent="0.3">
      <c r="A10" s="148" t="s">
        <v>60</v>
      </c>
      <c r="B10" s="149"/>
      <c r="C10" s="150"/>
      <c r="D10" s="57" t="s">
        <v>38</v>
      </c>
      <c r="E10" s="11"/>
      <c r="F10" s="59"/>
      <c r="G10" s="59"/>
      <c r="H10" s="60"/>
      <c r="I10" s="11"/>
      <c r="J10" s="12"/>
      <c r="L10" s="174"/>
      <c r="M10" s="174"/>
      <c r="N10" s="174"/>
      <c r="O10" s="174"/>
      <c r="P10" s="174"/>
      <c r="Q10" s="174"/>
      <c r="R10" s="174"/>
    </row>
    <row r="11" spans="1:18" ht="15" customHeight="1" thickBot="1" x14ac:dyDescent="0.3">
      <c r="A11" s="148" t="s">
        <v>61</v>
      </c>
      <c r="B11" s="149"/>
      <c r="C11" s="150"/>
      <c r="D11" s="57" t="s">
        <v>38</v>
      </c>
      <c r="E11" s="11"/>
      <c r="F11" s="59"/>
      <c r="G11" s="59"/>
      <c r="H11" s="60"/>
      <c r="I11" s="11"/>
      <c r="J11" s="12"/>
      <c r="L11" s="174"/>
      <c r="M11" s="174"/>
      <c r="N11" s="174"/>
      <c r="O11" s="174"/>
      <c r="P11" s="174"/>
      <c r="Q11" s="174"/>
      <c r="R11" s="174"/>
    </row>
    <row r="12" spans="1:18" ht="15" customHeight="1" thickBot="1" x14ac:dyDescent="0.3">
      <c r="A12" s="148" t="s">
        <v>62</v>
      </c>
      <c r="B12" s="149"/>
      <c r="C12" s="150"/>
      <c r="D12" s="57" t="s">
        <v>39</v>
      </c>
      <c r="E12" s="11"/>
      <c r="F12" s="59"/>
      <c r="G12" s="59"/>
      <c r="H12" s="60"/>
      <c r="I12" s="11"/>
      <c r="J12" s="12"/>
      <c r="L12" s="174"/>
      <c r="M12" s="174"/>
      <c r="N12" s="174"/>
      <c r="O12" s="174"/>
      <c r="P12" s="174"/>
      <c r="Q12" s="174"/>
      <c r="R12" s="174"/>
    </row>
    <row r="13" spans="1:18" ht="15" customHeight="1" thickBot="1" x14ac:dyDescent="0.3">
      <c r="A13" s="148" t="s">
        <v>63</v>
      </c>
      <c r="B13" s="149"/>
      <c r="C13" s="150"/>
      <c r="D13" s="57" t="s">
        <v>37</v>
      </c>
      <c r="E13" s="11"/>
      <c r="F13" s="59"/>
      <c r="G13" s="59"/>
      <c r="H13" s="60"/>
      <c r="I13" s="11"/>
      <c r="J13" s="12"/>
      <c r="L13" s="174"/>
      <c r="M13" s="174"/>
      <c r="N13" s="174"/>
      <c r="O13" s="174"/>
      <c r="P13" s="174"/>
      <c r="Q13" s="174"/>
      <c r="R13" s="174"/>
    </row>
    <row r="14" spans="1:18" ht="15" customHeight="1" thickBot="1" x14ac:dyDescent="0.3">
      <c r="A14" s="148" t="s">
        <v>64</v>
      </c>
      <c r="B14" s="149"/>
      <c r="C14" s="150"/>
      <c r="D14" s="57" t="s">
        <v>39</v>
      </c>
      <c r="E14" s="11"/>
      <c r="F14" s="59"/>
      <c r="G14" s="59"/>
      <c r="H14" s="60"/>
      <c r="I14" s="11"/>
      <c r="J14" s="12"/>
      <c r="L14" s="174"/>
      <c r="M14" s="174"/>
      <c r="N14" s="174"/>
      <c r="O14" s="174"/>
      <c r="P14" s="174"/>
      <c r="Q14" s="174"/>
      <c r="R14" s="174"/>
    </row>
    <row r="15" spans="1:18" ht="15" customHeight="1" thickBot="1" x14ac:dyDescent="0.3">
      <c r="A15" s="148" t="s">
        <v>65</v>
      </c>
      <c r="B15" s="149"/>
      <c r="C15" s="150"/>
      <c r="D15" s="57" t="s">
        <v>37</v>
      </c>
      <c r="E15" s="11"/>
      <c r="F15" s="59"/>
      <c r="G15" s="59"/>
      <c r="H15" s="60"/>
      <c r="I15" s="11"/>
      <c r="J15" s="12"/>
      <c r="L15" s="174"/>
      <c r="M15" s="174"/>
      <c r="N15" s="174"/>
      <c r="O15" s="174"/>
      <c r="P15" s="174"/>
      <c r="Q15" s="174"/>
      <c r="R15" s="174"/>
    </row>
    <row r="16" spans="1:18" ht="15" customHeight="1" thickBot="1" x14ac:dyDescent="0.3">
      <c r="A16" s="148" t="s">
        <v>66</v>
      </c>
      <c r="B16" s="149"/>
      <c r="C16" s="150"/>
      <c r="D16" s="57" t="s">
        <v>38</v>
      </c>
      <c r="E16" s="11"/>
      <c r="F16" s="59"/>
      <c r="G16" s="59"/>
      <c r="H16" s="60"/>
      <c r="I16" s="11"/>
      <c r="J16" s="12"/>
      <c r="L16" s="174"/>
      <c r="M16" s="174"/>
      <c r="N16" s="174"/>
      <c r="O16" s="174"/>
      <c r="P16" s="174"/>
      <c r="Q16" s="174"/>
      <c r="R16" s="174"/>
    </row>
    <row r="17" spans="1:18" ht="15" customHeight="1" thickBot="1" x14ac:dyDescent="0.3">
      <c r="A17" s="148" t="s">
        <v>67</v>
      </c>
      <c r="B17" s="149"/>
      <c r="C17" s="150"/>
      <c r="D17" s="57" t="s">
        <v>38</v>
      </c>
      <c r="E17" s="11"/>
      <c r="F17" s="59"/>
      <c r="G17" s="59"/>
      <c r="H17" s="60"/>
      <c r="I17" s="11"/>
      <c r="J17" s="12"/>
      <c r="L17" s="174"/>
      <c r="M17" s="174"/>
      <c r="N17" s="174"/>
      <c r="O17" s="174"/>
      <c r="P17" s="174"/>
      <c r="Q17" s="174"/>
      <c r="R17" s="174"/>
    </row>
    <row r="18" spans="1:18" ht="15" customHeight="1" thickBot="1" x14ac:dyDescent="0.3">
      <c r="A18" s="148" t="s">
        <v>68</v>
      </c>
      <c r="B18" s="149"/>
      <c r="C18" s="150"/>
      <c r="D18" s="57" t="s">
        <v>38</v>
      </c>
      <c r="E18" s="11"/>
      <c r="F18" s="59"/>
      <c r="G18" s="59"/>
      <c r="H18" s="60"/>
      <c r="I18" s="11"/>
      <c r="J18" s="12"/>
      <c r="L18" s="174"/>
      <c r="M18" s="174"/>
      <c r="N18" s="174"/>
      <c r="O18" s="174"/>
      <c r="P18" s="174"/>
      <c r="Q18" s="174"/>
      <c r="R18" s="174"/>
    </row>
    <row r="19" spans="1:18" ht="15.75" customHeight="1" thickBot="1" x14ac:dyDescent="0.3">
      <c r="A19" s="148" t="s">
        <v>69</v>
      </c>
      <c r="B19" s="149"/>
      <c r="C19" s="150"/>
      <c r="D19" s="58" t="s">
        <v>40</v>
      </c>
      <c r="E19" s="61"/>
      <c r="F19" s="62"/>
      <c r="G19" s="62"/>
      <c r="H19" s="63"/>
      <c r="I19" s="61"/>
      <c r="J19" s="64"/>
      <c r="L19" s="174"/>
      <c r="M19" s="174"/>
      <c r="N19" s="174"/>
      <c r="O19" s="174"/>
      <c r="P19" s="174"/>
      <c r="Q19" s="174"/>
      <c r="R19" s="174"/>
    </row>
    <row r="20" spans="1:18" ht="15.75" thickTop="1" x14ac:dyDescent="0.25">
      <c r="L20" s="174"/>
      <c r="M20" s="174"/>
      <c r="N20" s="174"/>
      <c r="O20" s="174"/>
      <c r="P20" s="174"/>
      <c r="Q20" s="174"/>
      <c r="R20" s="174"/>
    </row>
    <row r="21" spans="1:18" x14ac:dyDescent="0.25">
      <c r="L21" s="174"/>
      <c r="M21" s="174"/>
      <c r="N21" s="174"/>
      <c r="O21" s="174"/>
      <c r="P21" s="174"/>
      <c r="Q21" s="174"/>
      <c r="R21" s="174"/>
    </row>
  </sheetData>
  <mergeCells count="30">
    <mergeCell ref="E1:E4"/>
    <mergeCell ref="F1:H1"/>
    <mergeCell ref="F2:F4"/>
    <mergeCell ref="G2:G4"/>
    <mergeCell ref="H2:H4"/>
    <mergeCell ref="A18:C18"/>
    <mergeCell ref="A19:C19"/>
    <mergeCell ref="D1:D4"/>
    <mergeCell ref="L3:L4"/>
    <mergeCell ref="A11:C11"/>
    <mergeCell ref="A12:C12"/>
    <mergeCell ref="A13:C13"/>
    <mergeCell ref="A14:C14"/>
    <mergeCell ref="A15:C15"/>
    <mergeCell ref="A16:C16"/>
    <mergeCell ref="A5:C5"/>
    <mergeCell ref="A6:C6"/>
    <mergeCell ref="A7:C7"/>
    <mergeCell ref="A8:C8"/>
    <mergeCell ref="A9:C9"/>
    <mergeCell ref="M3:M4"/>
    <mergeCell ref="N3:N4"/>
    <mergeCell ref="O3:O4"/>
    <mergeCell ref="P3:P4"/>
    <mergeCell ref="A17:C17"/>
    <mergeCell ref="A10:C10"/>
    <mergeCell ref="A1:C4"/>
    <mergeCell ref="I1:J1"/>
    <mergeCell ref="I2:I4"/>
    <mergeCell ref="J2:J4"/>
  </mergeCells>
  <conditionalFormatting sqref="A5:J19">
    <cfRule type="expression" dxfId="0" priority="1">
      <formula>MOD(ROW(),2)</formula>
    </cfRule>
  </conditionalFormatting>
  <dataValidations count="4">
    <dataValidation type="list" allowBlank="1" showInputMessage="1" showErrorMessage="1" sqref="N2" xr:uid="{F8CFBFC4-4EF0-4695-92B4-00CA91DB0033}">
      <formula1>ListeAnnées</formula1>
    </dataValidation>
    <dataValidation type="list" allowBlank="1" showInputMessage="1" showErrorMessage="1" sqref="N1" xr:uid="{1C61DED8-58F9-4F0D-8C85-13E144538929}">
      <formula1>ListeMois</formula1>
    </dataValidation>
    <dataValidation type="list" allowBlank="1" showInputMessage="1" showErrorMessage="1" sqref="D5:D19" xr:uid="{53123FDC-5A4E-4207-A017-5757EDAE6871}">
      <formula1>ListeContrats</formula1>
    </dataValidation>
    <dataValidation type="list" allowBlank="1" showInputMessage="1" showErrorMessage="1" sqref="A5:C19" xr:uid="{160C10E6-1EBB-4ABB-89F2-982CCC9BF91D}">
      <formula1>ListeCollaborateurs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Data</vt:lpstr>
      <vt:lpstr>Calendrier </vt:lpstr>
      <vt:lpstr>Paye Mars</vt:lpstr>
      <vt:lpstr>ListeAnnées</vt:lpstr>
      <vt:lpstr>ListeChoixHeures</vt:lpstr>
      <vt:lpstr>ListeCollaborateurs</vt:lpstr>
      <vt:lpstr>ListeContrats</vt:lpstr>
      <vt:lpstr>ListeJFériés</vt:lpstr>
      <vt:lpstr>ListeMois</vt:lpstr>
      <vt:lpstr>'Calendrier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</dc:creator>
  <cp:lastModifiedBy>Isabel</cp:lastModifiedBy>
  <cp:lastPrinted>2023-03-07T18:12:55Z</cp:lastPrinted>
  <dcterms:created xsi:type="dcterms:W3CDTF">2023-02-26T09:56:47Z</dcterms:created>
  <dcterms:modified xsi:type="dcterms:W3CDTF">2023-03-11T16:39:17Z</dcterms:modified>
</cp:coreProperties>
</file>