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admin\Documents\ASAs\ASA Roda y Lloch\Tour d'eau - Refonte Périm\Refonte Tour d'eau - Périm\recherche new cycle\"/>
    </mc:Choice>
  </mc:AlternateContent>
  <xr:revisionPtr revIDLastSave="0" documentId="13_ncr:1_{9E655AF0-A332-4A03-ADF5-1A89889FA0C5}" xr6:coauthVersionLast="47" xr6:coauthVersionMax="47" xr10:uidLastSave="{00000000-0000-0000-0000-000000000000}"/>
  <bookViews>
    <workbookView xWindow="-120" yWindow="-120" windowWidth="29040" windowHeight="15720" activeTab="1" xr2:uid="{0D12D22A-B03B-4EA0-8D2D-3FE435C36F42}"/>
  </bookViews>
  <sheets>
    <sheet name="Général" sheetId="10" r:id="rId1"/>
    <sheet name="HH indiv" sheetId="1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1" l="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C11" i="11"/>
  <c r="C14" i="11" s="1"/>
  <c r="C9" i="11"/>
  <c r="C12" i="11" s="1"/>
  <c r="C8" i="11"/>
  <c r="C7" i="11"/>
  <c r="C10" i="11" s="1"/>
  <c r="C15" i="11" l="1"/>
  <c r="C13" i="11"/>
  <c r="C17" i="11"/>
  <c r="E7" i="11"/>
  <c r="C16" i="11" l="1"/>
  <c r="C20" i="11"/>
  <c r="C18" i="11"/>
  <c r="C23" i="11" l="1"/>
  <c r="C21" i="11"/>
  <c r="C19" i="11"/>
  <c r="C24" i="11" l="1"/>
  <c r="C22" i="11"/>
  <c r="C26" i="11"/>
  <c r="C25" i="11" l="1"/>
  <c r="C29" i="11"/>
  <c r="C27" i="11"/>
  <c r="C32" i="11" l="1"/>
  <c r="C30" i="11"/>
  <c r="C28" i="11"/>
  <c r="C33" i="11" l="1"/>
  <c r="C31" i="11"/>
  <c r="C35" i="11"/>
  <c r="C34" i="11" l="1"/>
  <c r="C38" i="11"/>
  <c r="C36" i="11"/>
  <c r="C39" i="11" l="1"/>
  <c r="C37" i="11"/>
  <c r="C40" i="11" l="1"/>
  <c r="I26" i="10" l="1"/>
  <c r="J30" i="10"/>
  <c r="D30" i="10" l="1"/>
  <c r="E30" i="10"/>
  <c r="F30" i="10" s="1"/>
  <c r="G30" i="10"/>
  <c r="D31" i="10"/>
  <c r="E31" i="10"/>
  <c r="F31" i="10" s="1"/>
  <c r="G31" i="10"/>
  <c r="D32" i="10"/>
  <c r="E32" i="10"/>
  <c r="F32" i="10" s="1"/>
  <c r="G32" i="10"/>
  <c r="D33" i="10"/>
  <c r="E33" i="10"/>
  <c r="F33" i="10" s="1"/>
  <c r="G33" i="10"/>
  <c r="D34" i="10"/>
  <c r="E34" i="10"/>
  <c r="F34" i="10" s="1"/>
  <c r="G34" i="10"/>
  <c r="D35" i="10"/>
  <c r="E35" i="10"/>
  <c r="F35" i="10" s="1"/>
  <c r="G35" i="10"/>
  <c r="D36" i="10"/>
  <c r="E36" i="10"/>
  <c r="F36" i="10" s="1"/>
  <c r="G36" i="10"/>
  <c r="D37" i="10"/>
  <c r="E37" i="10"/>
  <c r="F37" i="10" s="1"/>
  <c r="G37" i="10"/>
  <c r="D38" i="10"/>
  <c r="E38" i="10"/>
  <c r="F38" i="10" s="1"/>
  <c r="G38" i="10"/>
  <c r="D39" i="10"/>
  <c r="E39" i="10"/>
  <c r="F39" i="10" s="1"/>
  <c r="G39" i="10"/>
  <c r="D40" i="10"/>
  <c r="E40" i="10"/>
  <c r="F40" i="10" s="1"/>
  <c r="G40" i="10"/>
  <c r="D41" i="10"/>
  <c r="E41" i="10"/>
  <c r="F41" i="10" s="1"/>
  <c r="G41" i="10"/>
  <c r="D42" i="10"/>
  <c r="E42" i="10"/>
  <c r="F42" i="10" s="1"/>
  <c r="G42" i="10"/>
  <c r="D43" i="10"/>
  <c r="E43" i="10"/>
  <c r="F43" i="10" s="1"/>
  <c r="G43" i="10"/>
  <c r="D44" i="10"/>
  <c r="E44" i="10"/>
  <c r="F44" i="10" s="1"/>
  <c r="G44" i="10"/>
  <c r="D45" i="10"/>
  <c r="E45" i="10"/>
  <c r="F45" i="10" s="1"/>
  <c r="G45" i="10"/>
  <c r="D46" i="10"/>
  <c r="E46" i="10"/>
  <c r="F46" i="10" s="1"/>
  <c r="G46" i="10"/>
  <c r="D47" i="10"/>
  <c r="E47" i="10"/>
  <c r="F47" i="10" s="1"/>
  <c r="G47" i="10"/>
  <c r="D48" i="10"/>
  <c r="E48" i="10"/>
  <c r="F48" i="10" s="1"/>
  <c r="G48" i="10"/>
  <c r="D49" i="10"/>
  <c r="E49" i="10"/>
  <c r="F49" i="10" s="1"/>
  <c r="G49" i="10"/>
  <c r="D50" i="10"/>
  <c r="E50" i="10"/>
  <c r="F50" i="10" s="1"/>
  <c r="G50" i="10"/>
  <c r="D51" i="10"/>
  <c r="E51" i="10"/>
  <c r="F51" i="10" s="1"/>
  <c r="G51" i="10"/>
  <c r="D52" i="10"/>
  <c r="E52" i="10"/>
  <c r="F52" i="10" s="1"/>
  <c r="G52" i="10"/>
  <c r="D53" i="10"/>
  <c r="E53" i="10"/>
  <c r="F53" i="10" s="1"/>
  <c r="G53" i="10"/>
  <c r="D54" i="10"/>
  <c r="E54" i="10"/>
  <c r="F54" i="10" s="1"/>
  <c r="G54" i="10"/>
  <c r="D55" i="10"/>
  <c r="E55" i="10"/>
  <c r="F55" i="10" s="1"/>
  <c r="G55" i="10"/>
  <c r="D56" i="10"/>
  <c r="E56" i="10"/>
  <c r="F56" i="10" s="1"/>
  <c r="G56" i="10"/>
  <c r="D57" i="10"/>
  <c r="E57" i="10"/>
  <c r="F57" i="10" s="1"/>
  <c r="G57" i="10"/>
  <c r="D58" i="10"/>
  <c r="E58" i="10"/>
  <c r="F58" i="10" s="1"/>
  <c r="G58" i="10"/>
  <c r="D59" i="10"/>
  <c r="E59" i="10"/>
  <c r="F59" i="10" s="1"/>
  <c r="G59" i="10"/>
  <c r="D60" i="10"/>
  <c r="E60" i="10"/>
  <c r="F60" i="10" s="1"/>
  <c r="G60" i="10"/>
  <c r="D61" i="10"/>
  <c r="E61" i="10"/>
  <c r="F61" i="10" s="1"/>
  <c r="G61" i="10"/>
  <c r="D62" i="10"/>
  <c r="E62" i="10"/>
  <c r="F62" i="10" s="1"/>
  <c r="G62" i="10"/>
  <c r="D63" i="10"/>
  <c r="E63" i="10"/>
  <c r="F63" i="10" s="1"/>
  <c r="G63" i="10"/>
  <c r="D64" i="10"/>
  <c r="E64" i="10"/>
  <c r="F64" i="10" s="1"/>
  <c r="G64" i="10"/>
  <c r="D65" i="10"/>
  <c r="E65" i="10"/>
  <c r="F65" i="10" s="1"/>
  <c r="G65" i="10"/>
  <c r="D66" i="10"/>
  <c r="E66" i="10"/>
  <c r="F66" i="10" s="1"/>
  <c r="G66" i="10"/>
  <c r="D67" i="10"/>
  <c r="E67" i="10"/>
  <c r="F67" i="10" s="1"/>
  <c r="G67" i="10"/>
  <c r="D68" i="10"/>
  <c r="E68" i="10"/>
  <c r="F68" i="10" s="1"/>
  <c r="G68" i="10"/>
  <c r="D69" i="10"/>
  <c r="E69" i="10"/>
  <c r="F69" i="10" s="1"/>
  <c r="G69" i="10"/>
  <c r="D70" i="10"/>
  <c r="E70" i="10"/>
  <c r="F70" i="10" s="1"/>
  <c r="G70" i="10"/>
  <c r="D71" i="10"/>
  <c r="E71" i="10"/>
  <c r="F71" i="10" s="1"/>
  <c r="G71" i="10"/>
  <c r="D72" i="10"/>
  <c r="E72" i="10"/>
  <c r="F72" i="10" s="1"/>
  <c r="G72" i="10"/>
  <c r="D73" i="10"/>
  <c r="E73" i="10"/>
  <c r="F73" i="10" s="1"/>
  <c r="G73" i="10"/>
  <c r="D74" i="10"/>
  <c r="E74" i="10"/>
  <c r="F74" i="10" s="1"/>
  <c r="G74" i="10"/>
  <c r="D75" i="10"/>
  <c r="E75" i="10"/>
  <c r="F75" i="10" s="1"/>
  <c r="G75" i="10"/>
  <c r="D76" i="10"/>
  <c r="E76" i="10"/>
  <c r="F76" i="10" s="1"/>
  <c r="G76" i="10"/>
  <c r="D77" i="10"/>
  <c r="E77" i="10"/>
  <c r="F77" i="10" s="1"/>
  <c r="G77" i="10"/>
  <c r="D78" i="10"/>
  <c r="E78" i="10"/>
  <c r="F78" i="10" s="1"/>
  <c r="G78" i="10"/>
  <c r="D79" i="10"/>
  <c r="E79" i="10"/>
  <c r="F79" i="10" s="1"/>
  <c r="G79" i="10"/>
  <c r="D80" i="10"/>
  <c r="E80" i="10"/>
  <c r="F80" i="10" s="1"/>
  <c r="G80" i="10"/>
  <c r="D81" i="10"/>
  <c r="E81" i="10"/>
  <c r="F81" i="10" s="1"/>
  <c r="G81" i="10"/>
  <c r="D82" i="10"/>
  <c r="E82" i="10"/>
  <c r="F82" i="10" s="1"/>
  <c r="G82" i="10"/>
  <c r="D83" i="10"/>
  <c r="E83" i="10"/>
  <c r="F83" i="10" s="1"/>
  <c r="G83" i="10"/>
  <c r="D84" i="10"/>
  <c r="E84" i="10"/>
  <c r="F84" i="10" s="1"/>
  <c r="G84" i="10"/>
  <c r="D85" i="10"/>
  <c r="E85" i="10"/>
  <c r="F85" i="10" s="1"/>
  <c r="G85" i="10"/>
  <c r="D86" i="10"/>
  <c r="E86" i="10"/>
  <c r="F86" i="10" s="1"/>
  <c r="G86" i="10"/>
  <c r="D87" i="10"/>
  <c r="E87" i="10"/>
  <c r="F87" i="10" s="1"/>
  <c r="G87" i="10"/>
  <c r="D88" i="10"/>
  <c r="E88" i="10"/>
  <c r="F88" i="10" s="1"/>
  <c r="G88" i="10"/>
  <c r="D89" i="10"/>
  <c r="E89" i="10"/>
  <c r="F89" i="10" s="1"/>
  <c r="G89" i="10"/>
  <c r="D90" i="10"/>
  <c r="E90" i="10"/>
  <c r="F90" i="10" s="1"/>
  <c r="G90" i="10"/>
  <c r="D91" i="10"/>
  <c r="E91" i="10"/>
  <c r="F91" i="10" s="1"/>
  <c r="G91" i="10"/>
  <c r="D92" i="10"/>
  <c r="E92" i="10"/>
  <c r="F92" i="10" s="1"/>
  <c r="G92" i="10"/>
  <c r="D93" i="10"/>
  <c r="E93" i="10"/>
  <c r="F93" i="10" s="1"/>
  <c r="G93" i="10"/>
  <c r="D94" i="10"/>
  <c r="E94" i="10"/>
  <c r="F94" i="10" s="1"/>
  <c r="G94" i="10"/>
  <c r="D95" i="10"/>
  <c r="E95" i="10"/>
  <c r="F95" i="10" s="1"/>
  <c r="G95" i="10"/>
  <c r="D96" i="10"/>
  <c r="E96" i="10"/>
  <c r="F96" i="10" s="1"/>
  <c r="G96" i="10"/>
  <c r="D97" i="10"/>
  <c r="E97" i="10"/>
  <c r="F97" i="10" s="1"/>
  <c r="G97" i="10"/>
  <c r="D98" i="10"/>
  <c r="E98" i="10"/>
  <c r="F98" i="10" s="1"/>
  <c r="G98" i="10"/>
  <c r="D99" i="10"/>
  <c r="E99" i="10"/>
  <c r="F99" i="10" s="1"/>
  <c r="G99" i="10"/>
  <c r="D100" i="10"/>
  <c r="E100" i="10"/>
  <c r="F100" i="10" s="1"/>
  <c r="G100" i="10"/>
  <c r="D101" i="10"/>
  <c r="E101" i="10"/>
  <c r="F101" i="10" s="1"/>
  <c r="G101" i="10"/>
  <c r="D102" i="10"/>
  <c r="E102" i="10"/>
  <c r="F102" i="10" s="1"/>
  <c r="G102" i="10"/>
  <c r="D103" i="10"/>
  <c r="E103" i="10"/>
  <c r="F103" i="10" s="1"/>
  <c r="G103" i="10"/>
  <c r="D104" i="10"/>
  <c r="E104" i="10"/>
  <c r="F104" i="10" s="1"/>
  <c r="G104" i="10"/>
  <c r="D105" i="10"/>
  <c r="E105" i="10"/>
  <c r="F105" i="10" s="1"/>
  <c r="G105" i="10"/>
  <c r="D106" i="10"/>
  <c r="E106" i="10"/>
  <c r="F106" i="10" s="1"/>
  <c r="G106" i="10"/>
  <c r="D107" i="10"/>
  <c r="E107" i="10"/>
  <c r="F107" i="10" s="1"/>
  <c r="G107" i="10"/>
  <c r="D108" i="10"/>
  <c r="E108" i="10"/>
  <c r="F108" i="10" s="1"/>
  <c r="G108" i="10"/>
  <c r="D109" i="10"/>
  <c r="E109" i="10"/>
  <c r="F109" i="10" s="1"/>
  <c r="G109" i="10"/>
  <c r="D110" i="10"/>
  <c r="E110" i="10"/>
  <c r="F110" i="10" s="1"/>
  <c r="G110" i="10"/>
  <c r="D111" i="10"/>
  <c r="E111" i="10"/>
  <c r="F111" i="10" s="1"/>
  <c r="G111" i="10"/>
  <c r="D112" i="10"/>
  <c r="E112" i="10"/>
  <c r="F112" i="10" s="1"/>
  <c r="G112" i="10"/>
  <c r="D113" i="10"/>
  <c r="E113" i="10"/>
  <c r="F113" i="10" s="1"/>
  <c r="G113" i="10"/>
  <c r="D114" i="10"/>
  <c r="E114" i="10"/>
  <c r="F114" i="10" s="1"/>
  <c r="G114" i="10"/>
  <c r="D115" i="10"/>
  <c r="E115" i="10"/>
  <c r="F115" i="10" s="1"/>
  <c r="G115" i="10"/>
  <c r="D116" i="10"/>
  <c r="E116" i="10"/>
  <c r="F116" i="10" s="1"/>
  <c r="G116" i="10"/>
  <c r="D117" i="10"/>
  <c r="E117" i="10"/>
  <c r="F117" i="10" s="1"/>
  <c r="G117" i="10"/>
  <c r="D118" i="10"/>
  <c r="E118" i="10"/>
  <c r="F118" i="10" s="1"/>
  <c r="G118" i="10"/>
  <c r="D119" i="10"/>
  <c r="E119" i="10"/>
  <c r="F119" i="10" s="1"/>
  <c r="G119" i="10"/>
  <c r="D120" i="10"/>
  <c r="E120" i="10"/>
  <c r="F120" i="10" s="1"/>
  <c r="G120" i="10"/>
  <c r="D121" i="10"/>
  <c r="E121" i="10"/>
  <c r="F121" i="10" s="1"/>
  <c r="G121" i="10"/>
  <c r="D122" i="10"/>
  <c r="E122" i="10"/>
  <c r="F122" i="10" s="1"/>
  <c r="G122" i="10"/>
  <c r="D123" i="10"/>
  <c r="E123" i="10"/>
  <c r="F123" i="10" s="1"/>
  <c r="G123" i="10"/>
  <c r="D124" i="10"/>
  <c r="E124" i="10"/>
  <c r="F124" i="10" s="1"/>
  <c r="G124" i="10"/>
  <c r="D125" i="10"/>
  <c r="E125" i="10"/>
  <c r="F125" i="10" s="1"/>
  <c r="G125" i="10"/>
  <c r="D126" i="10"/>
  <c r="E126" i="10"/>
  <c r="F126" i="10" s="1"/>
  <c r="G126" i="10"/>
  <c r="D127" i="10"/>
  <c r="E127" i="10"/>
  <c r="F127" i="10" s="1"/>
  <c r="G127" i="10"/>
  <c r="D128" i="10"/>
  <c r="E128" i="10"/>
  <c r="F128" i="10" s="1"/>
  <c r="G128" i="10"/>
  <c r="D129" i="10"/>
  <c r="E129" i="10"/>
  <c r="F129" i="10" s="1"/>
  <c r="G129" i="10"/>
  <c r="D130" i="10"/>
  <c r="E130" i="10"/>
  <c r="F130" i="10" s="1"/>
  <c r="G130" i="10"/>
  <c r="D131" i="10"/>
  <c r="E131" i="10"/>
  <c r="F131" i="10" s="1"/>
  <c r="G131" i="10"/>
  <c r="D132" i="10"/>
  <c r="E132" i="10"/>
  <c r="F132" i="10" s="1"/>
  <c r="G132" i="10"/>
  <c r="D133" i="10"/>
  <c r="E133" i="10"/>
  <c r="F133" i="10" s="1"/>
  <c r="G133" i="10"/>
  <c r="D134" i="10"/>
  <c r="E134" i="10"/>
  <c r="F134" i="10" s="1"/>
  <c r="G134" i="10"/>
  <c r="D135" i="10"/>
  <c r="E135" i="10"/>
  <c r="F135" i="10" s="1"/>
  <c r="G135" i="10"/>
  <c r="D136" i="10"/>
  <c r="E136" i="10"/>
  <c r="F136" i="10" s="1"/>
  <c r="G136" i="10"/>
  <c r="D137" i="10"/>
  <c r="E137" i="10"/>
  <c r="F137" i="10" s="1"/>
  <c r="G137" i="10"/>
  <c r="D138" i="10"/>
  <c r="E138" i="10"/>
  <c r="F138" i="10" s="1"/>
  <c r="G138" i="10"/>
  <c r="D139" i="10"/>
  <c r="E139" i="10"/>
  <c r="F139" i="10" s="1"/>
  <c r="G139" i="10"/>
  <c r="D140" i="10"/>
  <c r="E140" i="10"/>
  <c r="F140" i="10" s="1"/>
  <c r="G140" i="10"/>
  <c r="D141" i="10"/>
  <c r="E141" i="10"/>
  <c r="F141" i="10" s="1"/>
  <c r="G141" i="10"/>
  <c r="D142" i="10"/>
  <c r="E142" i="10"/>
  <c r="F142" i="10" s="1"/>
  <c r="G142" i="10"/>
  <c r="D143" i="10"/>
  <c r="E143" i="10"/>
  <c r="F143" i="10" s="1"/>
  <c r="G143" i="10"/>
  <c r="D144" i="10"/>
  <c r="E144" i="10"/>
  <c r="F144" i="10" s="1"/>
  <c r="G144" i="10"/>
  <c r="D145" i="10"/>
  <c r="E145" i="10"/>
  <c r="F145" i="10" s="1"/>
  <c r="G145" i="10"/>
  <c r="D146" i="10"/>
  <c r="E146" i="10"/>
  <c r="F146" i="10" s="1"/>
  <c r="G146" i="10"/>
  <c r="D147" i="10"/>
  <c r="E147" i="10"/>
  <c r="F147" i="10" s="1"/>
  <c r="G147" i="10"/>
  <c r="D148" i="10"/>
  <c r="E148" i="10"/>
  <c r="F148" i="10" s="1"/>
  <c r="G148" i="10"/>
  <c r="D149" i="10"/>
  <c r="E149" i="10"/>
  <c r="F149" i="10" s="1"/>
  <c r="G149" i="10"/>
  <c r="D150" i="10"/>
  <c r="E150" i="10"/>
  <c r="F150" i="10" s="1"/>
  <c r="G150" i="10"/>
  <c r="D151" i="10"/>
  <c r="E151" i="10"/>
  <c r="F151" i="10" s="1"/>
  <c r="G151" i="10"/>
  <c r="D152" i="10"/>
  <c r="E152" i="10"/>
  <c r="F152" i="10" s="1"/>
  <c r="G152" i="10"/>
  <c r="D153" i="10"/>
  <c r="E153" i="10"/>
  <c r="F153" i="10" s="1"/>
  <c r="G153" i="10"/>
  <c r="D154" i="10"/>
  <c r="E154" i="10"/>
  <c r="F154" i="10" s="1"/>
  <c r="G154" i="10"/>
  <c r="D155" i="10"/>
  <c r="E155" i="10"/>
  <c r="F155" i="10" s="1"/>
  <c r="G155" i="10"/>
  <c r="D156" i="10"/>
  <c r="E156" i="10"/>
  <c r="F156" i="10" s="1"/>
  <c r="G156" i="10"/>
  <c r="D157" i="10"/>
  <c r="E157" i="10"/>
  <c r="F157" i="10" s="1"/>
  <c r="G157" i="10"/>
  <c r="D158" i="10"/>
  <c r="E158" i="10"/>
  <c r="F158" i="10" s="1"/>
  <c r="G158" i="10"/>
  <c r="D159" i="10"/>
  <c r="E159" i="10"/>
  <c r="F159" i="10" s="1"/>
  <c r="G159" i="10"/>
  <c r="D160" i="10"/>
  <c r="E160" i="10"/>
  <c r="F160" i="10" s="1"/>
  <c r="G160" i="10"/>
  <c r="D161" i="10"/>
  <c r="E161" i="10"/>
  <c r="F161" i="10" s="1"/>
  <c r="G161" i="10"/>
  <c r="D162" i="10"/>
  <c r="E162" i="10"/>
  <c r="F162" i="10" s="1"/>
  <c r="G162" i="10"/>
  <c r="D163" i="10"/>
  <c r="E163" i="10"/>
  <c r="F163" i="10" s="1"/>
  <c r="G163" i="10"/>
  <c r="D164" i="10"/>
  <c r="E164" i="10"/>
  <c r="F164" i="10" s="1"/>
  <c r="G164" i="10"/>
  <c r="D165" i="10"/>
  <c r="E165" i="10"/>
  <c r="F165" i="10" s="1"/>
  <c r="G165" i="10"/>
  <c r="D166" i="10"/>
  <c r="E166" i="10"/>
  <c r="F166" i="10" s="1"/>
  <c r="G166" i="10"/>
  <c r="D167" i="10"/>
  <c r="E167" i="10"/>
  <c r="F167" i="10" s="1"/>
  <c r="G167" i="10"/>
  <c r="D168" i="10"/>
  <c r="E168" i="10"/>
  <c r="F168" i="10" s="1"/>
  <c r="G168" i="10"/>
  <c r="D169" i="10"/>
  <c r="E169" i="10"/>
  <c r="F169" i="10" s="1"/>
  <c r="G169" i="10"/>
  <c r="D170" i="10"/>
  <c r="E170" i="10"/>
  <c r="F170" i="10" s="1"/>
  <c r="G170" i="10"/>
  <c r="D171" i="10"/>
  <c r="E171" i="10"/>
  <c r="F171" i="10" s="1"/>
  <c r="G171" i="10"/>
  <c r="D172" i="10"/>
  <c r="E172" i="10"/>
  <c r="F172" i="10" s="1"/>
  <c r="G172" i="10"/>
  <c r="D173" i="10"/>
  <c r="E173" i="10"/>
  <c r="F173" i="10" s="1"/>
  <c r="G173" i="10"/>
  <c r="D174" i="10"/>
  <c r="E174" i="10"/>
  <c r="F174" i="10" s="1"/>
  <c r="G174" i="10"/>
  <c r="D175" i="10"/>
  <c r="E175" i="10"/>
  <c r="F175" i="10" s="1"/>
  <c r="G175" i="10"/>
  <c r="D176" i="10"/>
  <c r="E176" i="10"/>
  <c r="F176" i="10" s="1"/>
  <c r="G176" i="10"/>
  <c r="D177" i="10"/>
  <c r="E177" i="10"/>
  <c r="F177" i="10" s="1"/>
  <c r="G177" i="10"/>
  <c r="D178" i="10"/>
  <c r="E178" i="10"/>
  <c r="F178" i="10" s="1"/>
  <c r="G178" i="10"/>
  <c r="D179" i="10"/>
  <c r="E179" i="10"/>
  <c r="F179" i="10" s="1"/>
  <c r="G179" i="10"/>
  <c r="D180" i="10"/>
  <c r="E180" i="10"/>
  <c r="F180" i="10" s="1"/>
  <c r="G180" i="10"/>
  <c r="D181" i="10"/>
  <c r="E181" i="10"/>
  <c r="F181" i="10" s="1"/>
  <c r="G181" i="10"/>
  <c r="D182" i="10"/>
  <c r="E182" i="10"/>
  <c r="F182" i="10" s="1"/>
  <c r="G182" i="10"/>
  <c r="D183" i="10"/>
  <c r="E183" i="10"/>
  <c r="F183" i="10" s="1"/>
  <c r="G183" i="10"/>
  <c r="D184" i="10"/>
  <c r="E184" i="10"/>
  <c r="F184" i="10" s="1"/>
  <c r="G184" i="10"/>
  <c r="D185" i="10"/>
  <c r="E185" i="10"/>
  <c r="F185" i="10" s="1"/>
  <c r="G185" i="10"/>
  <c r="D186" i="10"/>
  <c r="E186" i="10"/>
  <c r="F186" i="10" s="1"/>
  <c r="G186" i="10"/>
  <c r="D187" i="10"/>
  <c r="E187" i="10"/>
  <c r="F187" i="10" s="1"/>
  <c r="G187" i="10"/>
  <c r="D188" i="10"/>
  <c r="E188" i="10"/>
  <c r="F188" i="10" s="1"/>
  <c r="G188" i="10"/>
  <c r="D189" i="10"/>
  <c r="E189" i="10"/>
  <c r="F189" i="10" s="1"/>
  <c r="G189" i="10"/>
  <c r="D190" i="10"/>
  <c r="E190" i="10"/>
  <c r="F190" i="10" s="1"/>
  <c r="G190" i="10"/>
  <c r="D191" i="10"/>
  <c r="E191" i="10"/>
  <c r="F191" i="10" s="1"/>
  <c r="G191" i="10"/>
  <c r="D192" i="10"/>
  <c r="E192" i="10"/>
  <c r="F192" i="10" s="1"/>
  <c r="G192" i="10"/>
  <c r="D193" i="10"/>
  <c r="E193" i="10"/>
  <c r="F193" i="10" s="1"/>
  <c r="G193" i="10"/>
  <c r="D194" i="10"/>
  <c r="E194" i="10"/>
  <c r="F194" i="10" s="1"/>
  <c r="G194" i="10"/>
  <c r="D195" i="10"/>
  <c r="E195" i="10"/>
  <c r="F195" i="10" s="1"/>
  <c r="G195" i="10"/>
  <c r="D196" i="10"/>
  <c r="E196" i="10"/>
  <c r="F196" i="10" s="1"/>
  <c r="G196" i="10"/>
  <c r="D197" i="10"/>
  <c r="E197" i="10"/>
  <c r="F197" i="10" s="1"/>
  <c r="G197" i="10"/>
  <c r="D198" i="10"/>
  <c r="E198" i="10"/>
  <c r="F198" i="10" s="1"/>
  <c r="G198" i="10"/>
  <c r="D199" i="10"/>
  <c r="E199" i="10"/>
  <c r="F199" i="10" s="1"/>
  <c r="G199" i="10"/>
  <c r="D200" i="10"/>
  <c r="E200" i="10"/>
  <c r="F200" i="10" s="1"/>
  <c r="G200" i="10"/>
  <c r="D201" i="10"/>
  <c r="E201" i="10"/>
  <c r="F201" i="10" s="1"/>
  <c r="G201" i="10"/>
  <c r="D202" i="10"/>
  <c r="E202" i="10"/>
  <c r="F202" i="10" s="1"/>
  <c r="G202" i="10"/>
  <c r="D203" i="10"/>
  <c r="E203" i="10"/>
  <c r="F203" i="10" s="1"/>
  <c r="G203" i="10"/>
  <c r="D204" i="10"/>
  <c r="E204" i="10"/>
  <c r="F204" i="10" s="1"/>
  <c r="G204" i="10"/>
  <c r="D205" i="10"/>
  <c r="E205" i="10"/>
  <c r="F205" i="10" s="1"/>
  <c r="G205" i="10"/>
  <c r="D206" i="10"/>
  <c r="E206" i="10"/>
  <c r="F206" i="10" s="1"/>
  <c r="G206" i="10"/>
  <c r="D207" i="10"/>
  <c r="E207" i="10"/>
  <c r="F207" i="10" s="1"/>
  <c r="G207" i="10"/>
  <c r="D208" i="10"/>
  <c r="E208" i="10"/>
  <c r="F208" i="10" s="1"/>
  <c r="G208" i="10"/>
  <c r="D209" i="10"/>
  <c r="E209" i="10"/>
  <c r="F209" i="10" s="1"/>
  <c r="G209" i="10"/>
  <c r="D210" i="10"/>
  <c r="E210" i="10"/>
  <c r="F210" i="10" s="1"/>
  <c r="G210" i="10"/>
  <c r="D211" i="10"/>
  <c r="E211" i="10"/>
  <c r="F211" i="10" s="1"/>
  <c r="G211" i="10"/>
  <c r="D212" i="10"/>
  <c r="E212" i="10"/>
  <c r="F212" i="10" s="1"/>
  <c r="G212" i="10"/>
  <c r="D213" i="10"/>
  <c r="E213" i="10"/>
  <c r="F213" i="10" s="1"/>
  <c r="G213" i="10"/>
  <c r="D214" i="10"/>
  <c r="E214" i="10"/>
  <c r="F214" i="10" s="1"/>
  <c r="G214" i="10"/>
  <c r="D215" i="10"/>
  <c r="E215" i="10"/>
  <c r="F215" i="10" s="1"/>
  <c r="G215" i="10"/>
  <c r="D216" i="10"/>
  <c r="E216" i="10"/>
  <c r="F216" i="10" s="1"/>
  <c r="G216" i="10"/>
  <c r="D217" i="10"/>
  <c r="E217" i="10"/>
  <c r="F217" i="10" s="1"/>
  <c r="G217" i="10"/>
  <c r="D218" i="10"/>
  <c r="E218" i="10"/>
  <c r="F218" i="10" s="1"/>
  <c r="G218" i="10"/>
  <c r="D219" i="10"/>
  <c r="E219" i="10"/>
  <c r="F219" i="10" s="1"/>
  <c r="G219" i="10"/>
  <c r="D220" i="10"/>
  <c r="E220" i="10"/>
  <c r="F220" i="10" s="1"/>
  <c r="G220" i="10"/>
  <c r="D221" i="10"/>
  <c r="E221" i="10"/>
  <c r="F221" i="10" s="1"/>
  <c r="G221" i="10"/>
  <c r="D222" i="10"/>
  <c r="E222" i="10"/>
  <c r="F222" i="10" s="1"/>
  <c r="G222" i="10"/>
  <c r="D223" i="10"/>
  <c r="E223" i="10"/>
  <c r="F223" i="10" s="1"/>
  <c r="G223" i="10"/>
  <c r="D224" i="10"/>
  <c r="E224" i="10"/>
  <c r="F224" i="10" s="1"/>
  <c r="G224" i="10"/>
  <c r="D225" i="10"/>
  <c r="E225" i="10"/>
  <c r="F225" i="10" s="1"/>
  <c r="G225" i="10"/>
  <c r="D226" i="10"/>
  <c r="E226" i="10"/>
  <c r="F226" i="10" s="1"/>
  <c r="G226" i="10"/>
  <c r="D227" i="10"/>
  <c r="E227" i="10"/>
  <c r="F227" i="10" s="1"/>
  <c r="G227" i="10"/>
  <c r="D228" i="10"/>
  <c r="E228" i="10"/>
  <c r="F228" i="10" s="1"/>
  <c r="G228" i="10"/>
  <c r="D229" i="10"/>
  <c r="E229" i="10"/>
  <c r="F229" i="10" s="1"/>
  <c r="G229" i="10"/>
  <c r="D230" i="10"/>
  <c r="E230" i="10"/>
  <c r="F230" i="10" s="1"/>
  <c r="G230" i="10"/>
  <c r="D231" i="10"/>
  <c r="E231" i="10"/>
  <c r="F231" i="10" s="1"/>
  <c r="G231" i="10"/>
  <c r="D232" i="10"/>
  <c r="E232" i="10"/>
  <c r="F232" i="10" s="1"/>
  <c r="G232" i="10"/>
  <c r="D233" i="10"/>
  <c r="E233" i="10"/>
  <c r="F233" i="10" s="1"/>
  <c r="G233" i="10"/>
  <c r="D234" i="10"/>
  <c r="E234" i="10"/>
  <c r="F234" i="10" s="1"/>
  <c r="G234" i="10"/>
  <c r="D235" i="10"/>
  <c r="E235" i="10"/>
  <c r="F235" i="10" s="1"/>
  <c r="G235" i="10"/>
  <c r="D236" i="10"/>
  <c r="E236" i="10"/>
  <c r="F236" i="10" s="1"/>
  <c r="G236" i="10"/>
  <c r="D237" i="10"/>
  <c r="E237" i="10"/>
  <c r="F237" i="10" s="1"/>
  <c r="G237" i="10"/>
  <c r="D238" i="10"/>
  <c r="E238" i="10"/>
  <c r="F238" i="10" s="1"/>
  <c r="G238" i="10"/>
  <c r="D239" i="10"/>
  <c r="E239" i="10"/>
  <c r="F239" i="10" s="1"/>
  <c r="G239" i="10"/>
  <c r="D240" i="10"/>
  <c r="E240" i="10"/>
  <c r="F240" i="10" s="1"/>
  <c r="G240" i="10"/>
  <c r="D241" i="10"/>
  <c r="E241" i="10"/>
  <c r="F241" i="10" s="1"/>
  <c r="G241" i="10"/>
  <c r="D242" i="10"/>
  <c r="E242" i="10"/>
  <c r="F242" i="10" s="1"/>
  <c r="G242" i="10"/>
  <c r="D243" i="10"/>
  <c r="E243" i="10"/>
  <c r="F243" i="10" s="1"/>
  <c r="G243" i="10"/>
  <c r="D244" i="10"/>
  <c r="E244" i="10"/>
  <c r="F244" i="10" s="1"/>
  <c r="G244" i="10"/>
  <c r="D245" i="10"/>
  <c r="E245" i="10"/>
  <c r="F245" i="10" s="1"/>
  <c r="G245" i="10"/>
  <c r="D246" i="10"/>
  <c r="E246" i="10"/>
  <c r="F246" i="10" s="1"/>
  <c r="G246" i="10"/>
  <c r="D247" i="10"/>
  <c r="E247" i="10"/>
  <c r="F247" i="10" s="1"/>
  <c r="G247" i="10"/>
  <c r="D248" i="10"/>
  <c r="E248" i="10"/>
  <c r="F248" i="10" s="1"/>
  <c r="G248" i="10"/>
  <c r="D249" i="10"/>
  <c r="E249" i="10"/>
  <c r="F249" i="10" s="1"/>
  <c r="G249" i="10"/>
  <c r="D250" i="10"/>
  <c r="E250" i="10"/>
  <c r="F250" i="10" s="1"/>
  <c r="G250" i="10"/>
  <c r="D251" i="10"/>
  <c r="E251" i="10"/>
  <c r="F251" i="10" s="1"/>
  <c r="G251" i="10"/>
  <c r="D252" i="10"/>
  <c r="E252" i="10"/>
  <c r="F252" i="10" s="1"/>
  <c r="G252" i="10"/>
  <c r="D253" i="10"/>
  <c r="E253" i="10"/>
  <c r="F253" i="10" s="1"/>
  <c r="G253" i="10"/>
  <c r="D254" i="10"/>
  <c r="E254" i="10"/>
  <c r="F254" i="10" s="1"/>
  <c r="G254" i="10"/>
  <c r="D255" i="10"/>
  <c r="E255" i="10"/>
  <c r="F255" i="10" s="1"/>
  <c r="G255" i="10"/>
  <c r="D256" i="10"/>
  <c r="E256" i="10"/>
  <c r="F256" i="10" s="1"/>
  <c r="G256" i="10"/>
  <c r="D257" i="10"/>
  <c r="E257" i="10"/>
  <c r="F257" i="10" s="1"/>
  <c r="G257" i="10"/>
  <c r="D258" i="10"/>
  <c r="E258" i="10"/>
  <c r="F258" i="10" s="1"/>
  <c r="G258" i="10"/>
  <c r="D259" i="10"/>
  <c r="E259" i="10"/>
  <c r="F259" i="10" s="1"/>
  <c r="G259" i="10"/>
  <c r="D260" i="10"/>
  <c r="E260" i="10"/>
  <c r="F260" i="10" s="1"/>
  <c r="G260" i="10"/>
  <c r="D261" i="10"/>
  <c r="E261" i="10"/>
  <c r="F261" i="10" s="1"/>
  <c r="G261" i="10"/>
  <c r="D262" i="10"/>
  <c r="E262" i="10"/>
  <c r="F262" i="10" s="1"/>
  <c r="G262" i="10"/>
  <c r="D263" i="10"/>
  <c r="E263" i="10"/>
  <c r="F263" i="10" s="1"/>
  <c r="G263" i="10"/>
  <c r="D264" i="10"/>
  <c r="E264" i="10"/>
  <c r="F264" i="10" s="1"/>
  <c r="G264" i="10"/>
  <c r="D265" i="10"/>
  <c r="E265" i="10"/>
  <c r="F265" i="10" s="1"/>
  <c r="G265" i="10"/>
  <c r="D266" i="10"/>
  <c r="E266" i="10"/>
  <c r="F266" i="10" s="1"/>
  <c r="G266" i="10"/>
  <c r="D267" i="10"/>
  <c r="E267" i="10"/>
  <c r="F267" i="10" s="1"/>
  <c r="G267" i="10"/>
  <c r="D268" i="10"/>
  <c r="E268" i="10"/>
  <c r="F268" i="10" s="1"/>
  <c r="G268" i="10"/>
  <c r="D269" i="10"/>
  <c r="E269" i="10"/>
  <c r="F269" i="10" s="1"/>
  <c r="G269" i="10"/>
  <c r="D270" i="10"/>
  <c r="E270" i="10"/>
  <c r="F270" i="10" s="1"/>
  <c r="G270" i="10"/>
  <c r="D271" i="10"/>
  <c r="E271" i="10"/>
  <c r="F271" i="10" s="1"/>
  <c r="G271" i="10"/>
  <c r="D272" i="10"/>
  <c r="E272" i="10"/>
  <c r="F272" i="10" s="1"/>
  <c r="G272" i="10"/>
  <c r="D273" i="10"/>
  <c r="E273" i="10"/>
  <c r="F273" i="10" s="1"/>
  <c r="G273" i="10"/>
  <c r="D274" i="10"/>
  <c r="E274" i="10"/>
  <c r="F274" i="10" s="1"/>
  <c r="G274" i="10"/>
  <c r="D275" i="10"/>
  <c r="E275" i="10"/>
  <c r="F275" i="10" s="1"/>
  <c r="G275" i="10"/>
  <c r="D276" i="10"/>
  <c r="E276" i="10"/>
  <c r="F276" i="10" s="1"/>
  <c r="G276" i="10"/>
  <c r="D277" i="10"/>
  <c r="E277" i="10"/>
  <c r="F277" i="10" s="1"/>
  <c r="G277" i="10"/>
  <c r="D278" i="10"/>
  <c r="E278" i="10"/>
  <c r="F278" i="10" s="1"/>
  <c r="G278" i="10"/>
  <c r="D279" i="10"/>
  <c r="E279" i="10"/>
  <c r="F279" i="10" s="1"/>
  <c r="G279" i="10"/>
  <c r="D280" i="10"/>
  <c r="E280" i="10"/>
  <c r="F280" i="10" s="1"/>
  <c r="G280" i="10"/>
  <c r="D281" i="10"/>
  <c r="E281" i="10"/>
  <c r="F281" i="10" s="1"/>
  <c r="G281" i="10"/>
  <c r="D282" i="10"/>
  <c r="E282" i="10"/>
  <c r="F282" i="10" s="1"/>
  <c r="G282" i="10"/>
  <c r="D283" i="10"/>
  <c r="E283" i="10"/>
  <c r="F283" i="10" s="1"/>
  <c r="G283" i="10"/>
  <c r="D284" i="10"/>
  <c r="E284" i="10"/>
  <c r="F284" i="10" s="1"/>
  <c r="G284" i="10"/>
  <c r="D285" i="10"/>
  <c r="E285" i="10"/>
  <c r="F285" i="10" s="1"/>
  <c r="G285" i="10"/>
  <c r="D286" i="10"/>
  <c r="E286" i="10"/>
  <c r="F286" i="10" s="1"/>
  <c r="G286" i="10"/>
  <c r="D287" i="10"/>
  <c r="E287" i="10"/>
  <c r="F287" i="10" s="1"/>
  <c r="G287" i="10"/>
  <c r="D288" i="10"/>
  <c r="E288" i="10"/>
  <c r="F288" i="10" s="1"/>
  <c r="G288" i="10"/>
  <c r="D289" i="10"/>
  <c r="E289" i="10"/>
  <c r="F289" i="10" s="1"/>
  <c r="G289" i="10"/>
  <c r="D290" i="10"/>
  <c r="E290" i="10"/>
  <c r="F290" i="10" s="1"/>
  <c r="G290" i="10"/>
  <c r="D291" i="10"/>
  <c r="E291" i="10"/>
  <c r="F291" i="10" s="1"/>
  <c r="G291" i="10"/>
  <c r="D292" i="10"/>
  <c r="E292" i="10"/>
  <c r="F292" i="10" s="1"/>
  <c r="G292" i="10"/>
  <c r="D293" i="10"/>
  <c r="E293" i="10"/>
  <c r="F293" i="10" s="1"/>
  <c r="G293" i="10"/>
  <c r="D294" i="10"/>
  <c r="E294" i="10"/>
  <c r="F294" i="10" s="1"/>
  <c r="G294" i="10"/>
  <c r="D295" i="10"/>
  <c r="E295" i="10"/>
  <c r="F295" i="10" s="1"/>
  <c r="G295" i="10"/>
  <c r="D296" i="10"/>
  <c r="E296" i="10"/>
  <c r="F296" i="10" s="1"/>
  <c r="G296" i="10"/>
  <c r="D297" i="10"/>
  <c r="E297" i="10"/>
  <c r="F297" i="10" s="1"/>
  <c r="G297" i="10"/>
  <c r="D298" i="10"/>
  <c r="E298" i="10"/>
  <c r="F298" i="10" s="1"/>
  <c r="G298" i="10"/>
  <c r="D299" i="10"/>
  <c r="E299" i="10"/>
  <c r="F299" i="10" s="1"/>
  <c r="G299" i="10"/>
  <c r="D300" i="10"/>
  <c r="E300" i="10"/>
  <c r="F300" i="10" s="1"/>
  <c r="G300" i="10"/>
  <c r="D301" i="10"/>
  <c r="E301" i="10"/>
  <c r="F301" i="10" s="1"/>
  <c r="G301" i="10"/>
  <c r="D302" i="10"/>
  <c r="E302" i="10"/>
  <c r="F302" i="10" s="1"/>
  <c r="G302" i="10"/>
  <c r="D303" i="10"/>
  <c r="E303" i="10"/>
  <c r="F303" i="10" s="1"/>
  <c r="G303" i="10"/>
  <c r="D304" i="10"/>
  <c r="E304" i="10"/>
  <c r="F304" i="10" s="1"/>
  <c r="G304" i="10"/>
  <c r="D305" i="10"/>
  <c r="E305" i="10"/>
  <c r="F305" i="10" s="1"/>
  <c r="G305" i="10"/>
  <c r="D306" i="10"/>
  <c r="E306" i="10"/>
  <c r="F306" i="10" s="1"/>
  <c r="G306" i="10"/>
  <c r="D307" i="10"/>
  <c r="E307" i="10"/>
  <c r="F307" i="10" s="1"/>
  <c r="G307" i="10"/>
  <c r="D308" i="10"/>
  <c r="E308" i="10"/>
  <c r="F308" i="10" s="1"/>
  <c r="G308" i="10"/>
  <c r="D309" i="10"/>
  <c r="E309" i="10"/>
  <c r="F309" i="10" s="1"/>
  <c r="G309" i="10"/>
  <c r="D310" i="10"/>
  <c r="E310" i="10"/>
  <c r="F310" i="10" s="1"/>
  <c r="G310" i="10"/>
  <c r="D311" i="10"/>
  <c r="E311" i="10"/>
  <c r="F311" i="10" s="1"/>
  <c r="G311" i="10"/>
  <c r="D312" i="10"/>
  <c r="E312" i="10"/>
  <c r="F312" i="10" s="1"/>
  <c r="G312" i="10"/>
  <c r="D313" i="10"/>
  <c r="E313" i="10"/>
  <c r="F313" i="10" s="1"/>
  <c r="G313" i="10"/>
  <c r="D314" i="10"/>
  <c r="E314" i="10"/>
  <c r="F314" i="10" s="1"/>
  <c r="G314" i="10"/>
  <c r="D315" i="10"/>
  <c r="E315" i="10"/>
  <c r="F315" i="10" s="1"/>
  <c r="G315" i="10"/>
  <c r="D316" i="10"/>
  <c r="E316" i="10"/>
  <c r="F316" i="10" s="1"/>
  <c r="G316" i="10"/>
  <c r="D317" i="10"/>
  <c r="E317" i="10"/>
  <c r="F317" i="10" s="1"/>
  <c r="G317" i="10"/>
  <c r="D318" i="10"/>
  <c r="E318" i="10"/>
  <c r="F318" i="10" s="1"/>
  <c r="G318" i="10"/>
  <c r="D319" i="10"/>
  <c r="E319" i="10"/>
  <c r="F319" i="10" s="1"/>
  <c r="G319" i="10"/>
  <c r="D320" i="10"/>
  <c r="E320" i="10"/>
  <c r="F320" i="10" s="1"/>
  <c r="G320" i="10"/>
  <c r="D321" i="10"/>
  <c r="E321" i="10"/>
  <c r="F321" i="10" s="1"/>
  <c r="G321" i="10"/>
  <c r="D322" i="10"/>
  <c r="E322" i="10"/>
  <c r="F322" i="10" s="1"/>
  <c r="G322" i="10"/>
  <c r="D323" i="10"/>
  <c r="E323" i="10"/>
  <c r="F323" i="10" s="1"/>
  <c r="G323" i="10"/>
  <c r="D324" i="10"/>
  <c r="E324" i="10"/>
  <c r="F324" i="10" s="1"/>
  <c r="G324" i="10"/>
  <c r="D325" i="10"/>
  <c r="E325" i="10"/>
  <c r="F325" i="10" s="1"/>
  <c r="G325" i="10"/>
  <c r="D326" i="10"/>
  <c r="E326" i="10"/>
  <c r="F326" i="10" s="1"/>
  <c r="G326" i="10"/>
  <c r="D327" i="10"/>
  <c r="E327" i="10"/>
  <c r="F327" i="10" s="1"/>
  <c r="G327" i="10"/>
  <c r="D328" i="10"/>
  <c r="E328" i="10"/>
  <c r="F328" i="10" s="1"/>
  <c r="G328" i="10"/>
  <c r="D329" i="10"/>
  <c r="E329" i="10"/>
  <c r="F329" i="10" s="1"/>
  <c r="G329" i="10"/>
  <c r="D330" i="10"/>
  <c r="E330" i="10"/>
  <c r="F330" i="10" s="1"/>
  <c r="G330" i="10"/>
  <c r="D331" i="10"/>
  <c r="E331" i="10"/>
  <c r="F331" i="10" s="1"/>
  <c r="G331" i="10"/>
  <c r="D332" i="10"/>
  <c r="E332" i="10"/>
  <c r="F332" i="10" s="1"/>
  <c r="G332" i="10"/>
  <c r="D333" i="10"/>
  <c r="E333" i="10"/>
  <c r="F333" i="10" s="1"/>
  <c r="G333" i="10"/>
  <c r="D334" i="10"/>
  <c r="E334" i="10"/>
  <c r="F334" i="10" s="1"/>
  <c r="G334" i="10"/>
  <c r="D335" i="10"/>
  <c r="E335" i="10"/>
  <c r="F335" i="10" s="1"/>
  <c r="G335" i="10"/>
  <c r="D336" i="10"/>
  <c r="E336" i="10"/>
  <c r="F336" i="10" s="1"/>
  <c r="G336" i="10"/>
  <c r="D337" i="10"/>
  <c r="E337" i="10"/>
  <c r="F337" i="10" s="1"/>
  <c r="G337" i="10"/>
  <c r="D338" i="10"/>
  <c r="E338" i="10"/>
  <c r="F338" i="10" s="1"/>
  <c r="G338" i="10"/>
  <c r="D339" i="10"/>
  <c r="E339" i="10"/>
  <c r="F339" i="10" s="1"/>
  <c r="G339" i="10"/>
  <c r="D340" i="10"/>
  <c r="E340" i="10"/>
  <c r="F340" i="10" s="1"/>
  <c r="G340" i="10"/>
  <c r="D341" i="10"/>
  <c r="E341" i="10"/>
  <c r="F341" i="10" s="1"/>
  <c r="G341" i="10"/>
  <c r="D342" i="10"/>
  <c r="E342" i="10"/>
  <c r="F342" i="10" s="1"/>
  <c r="G342" i="10"/>
  <c r="D343" i="10"/>
  <c r="E343" i="10"/>
  <c r="F343" i="10" s="1"/>
  <c r="G343" i="10"/>
  <c r="D344" i="10"/>
  <c r="E344" i="10"/>
  <c r="F344" i="10" s="1"/>
  <c r="G344" i="10"/>
  <c r="D345" i="10"/>
  <c r="E345" i="10"/>
  <c r="F345" i="10" s="1"/>
  <c r="G345" i="10"/>
  <c r="D346" i="10"/>
  <c r="E346" i="10"/>
  <c r="F346" i="10" s="1"/>
  <c r="G346" i="10"/>
  <c r="D347" i="10"/>
  <c r="E347" i="10"/>
  <c r="F347" i="10" s="1"/>
  <c r="G347" i="10"/>
  <c r="D348" i="10"/>
  <c r="E348" i="10"/>
  <c r="F348" i="10" s="1"/>
  <c r="G348" i="10"/>
  <c r="D349" i="10"/>
  <c r="E349" i="10"/>
  <c r="F349" i="10" s="1"/>
  <c r="G349" i="10"/>
  <c r="D350" i="10"/>
  <c r="E350" i="10"/>
  <c r="F350" i="10" s="1"/>
  <c r="G350" i="10"/>
  <c r="D351" i="10"/>
  <c r="E351" i="10"/>
  <c r="F351" i="10" s="1"/>
  <c r="G351" i="10"/>
  <c r="D352" i="10"/>
  <c r="E352" i="10"/>
  <c r="F352" i="10" s="1"/>
  <c r="G352" i="10"/>
  <c r="D353" i="10"/>
  <c r="E353" i="10"/>
  <c r="F353" i="10" s="1"/>
  <c r="G353" i="10"/>
  <c r="D354" i="10"/>
  <c r="E354" i="10"/>
  <c r="F354" i="10" s="1"/>
  <c r="G354" i="10"/>
  <c r="D355" i="10"/>
  <c r="E355" i="10"/>
  <c r="F355" i="10" s="1"/>
  <c r="G355" i="10"/>
  <c r="D356" i="10"/>
  <c r="E356" i="10"/>
  <c r="F356" i="10" s="1"/>
  <c r="G356" i="10"/>
  <c r="D357" i="10"/>
  <c r="E357" i="10"/>
  <c r="F357" i="10" s="1"/>
  <c r="G357" i="10"/>
  <c r="D358" i="10"/>
  <c r="E358" i="10"/>
  <c r="F358" i="10" s="1"/>
  <c r="G358" i="10"/>
  <c r="D359" i="10"/>
  <c r="E359" i="10"/>
  <c r="F359" i="10" s="1"/>
  <c r="G359" i="10"/>
  <c r="D360" i="10"/>
  <c r="E360" i="10"/>
  <c r="F360" i="10" s="1"/>
  <c r="G360" i="10"/>
  <c r="D361" i="10"/>
  <c r="E361" i="10"/>
  <c r="F361" i="10" s="1"/>
  <c r="G361" i="10"/>
  <c r="D362" i="10"/>
  <c r="E362" i="10"/>
  <c r="F362" i="10" s="1"/>
  <c r="G362" i="10"/>
  <c r="D363" i="10"/>
  <c r="E363" i="10"/>
  <c r="F363" i="10" s="1"/>
  <c r="G363" i="10"/>
  <c r="D364" i="10"/>
  <c r="E364" i="10"/>
  <c r="F364" i="10" s="1"/>
  <c r="G364" i="10"/>
  <c r="D365" i="10"/>
  <c r="E365" i="10"/>
  <c r="F365" i="10" s="1"/>
  <c r="G365" i="10"/>
  <c r="D366" i="10"/>
  <c r="E366" i="10"/>
  <c r="F366" i="10" s="1"/>
  <c r="G366" i="10"/>
  <c r="D367" i="10"/>
  <c r="E367" i="10"/>
  <c r="F367" i="10" s="1"/>
  <c r="G367" i="10"/>
  <c r="D368" i="10"/>
  <c r="E368" i="10"/>
  <c r="F368" i="10" s="1"/>
  <c r="G368" i="10"/>
  <c r="D369" i="10"/>
  <c r="E369" i="10"/>
  <c r="F369" i="10" s="1"/>
  <c r="G369" i="10"/>
  <c r="D370" i="10"/>
  <c r="E370" i="10"/>
  <c r="F370" i="10" s="1"/>
  <c r="G370" i="10"/>
  <c r="D371" i="10"/>
  <c r="E371" i="10"/>
  <c r="F371" i="10"/>
  <c r="G371" i="10"/>
  <c r="D372" i="10"/>
  <c r="E372" i="10"/>
  <c r="F372" i="10"/>
  <c r="G372" i="10"/>
  <c r="D373" i="10"/>
  <c r="E373" i="10"/>
  <c r="F373" i="10"/>
  <c r="G373" i="10"/>
  <c r="D374" i="10"/>
  <c r="E374" i="10"/>
  <c r="F374" i="10"/>
  <c r="G374" i="10"/>
  <c r="D375" i="10"/>
  <c r="E375" i="10"/>
  <c r="F375" i="10"/>
  <c r="G375" i="10"/>
  <c r="D376" i="10"/>
  <c r="E376" i="10"/>
  <c r="F376" i="10"/>
  <c r="G376" i="10"/>
  <c r="D377" i="10"/>
  <c r="E377" i="10"/>
  <c r="F377" i="10"/>
  <c r="G377" i="10"/>
  <c r="D378" i="10"/>
  <c r="E378" i="10"/>
  <c r="F378" i="10"/>
  <c r="G378" i="10"/>
  <c r="D379" i="10"/>
  <c r="E379" i="10"/>
  <c r="F379" i="10"/>
  <c r="G379" i="10"/>
  <c r="D380" i="10"/>
  <c r="E380" i="10"/>
  <c r="F380" i="10"/>
  <c r="G380" i="10"/>
  <c r="D381" i="10"/>
  <c r="E381" i="10"/>
  <c r="F381" i="10"/>
  <c r="G381" i="10"/>
  <c r="D382" i="10"/>
  <c r="E382" i="10"/>
  <c r="F382" i="10"/>
  <c r="G382" i="10"/>
  <c r="D383" i="10"/>
  <c r="E383" i="10"/>
  <c r="F383" i="10"/>
  <c r="G383" i="10"/>
  <c r="D384" i="10"/>
  <c r="E384" i="10"/>
  <c r="F384" i="10"/>
  <c r="G384" i="10"/>
  <c r="D385" i="10"/>
  <c r="E385" i="10"/>
  <c r="F385" i="10"/>
  <c r="G385" i="10"/>
  <c r="D386" i="10"/>
  <c r="E386" i="10"/>
  <c r="F386" i="10"/>
  <c r="G386" i="10"/>
  <c r="D387" i="10"/>
  <c r="E387" i="10"/>
  <c r="F387" i="10"/>
  <c r="G387" i="10"/>
  <c r="D388" i="10"/>
  <c r="E388" i="10"/>
  <c r="F388" i="10"/>
  <c r="G388" i="10"/>
  <c r="D389" i="10"/>
  <c r="E389" i="10"/>
  <c r="F389" i="10"/>
  <c r="G389" i="10"/>
  <c r="D390" i="10"/>
  <c r="E390" i="10"/>
  <c r="F390" i="10"/>
  <c r="G390" i="10"/>
  <c r="D391" i="10"/>
  <c r="E391" i="10"/>
  <c r="F391" i="10"/>
  <c r="G391" i="10"/>
  <c r="D392" i="10"/>
  <c r="E392" i="10"/>
  <c r="F392" i="10"/>
  <c r="G392" i="10"/>
  <c r="D393" i="10"/>
  <c r="E393" i="10"/>
  <c r="F393" i="10"/>
  <c r="G393" i="10"/>
  <c r="D394" i="10"/>
  <c r="E394" i="10"/>
  <c r="F394" i="10"/>
  <c r="G394" i="10"/>
  <c r="D395" i="10"/>
  <c r="E395" i="10"/>
  <c r="F395" i="10"/>
  <c r="G395" i="10"/>
  <c r="D396" i="10"/>
  <c r="E396" i="10"/>
  <c r="F396" i="10"/>
  <c r="G396" i="10"/>
  <c r="D397" i="10"/>
  <c r="E397" i="10"/>
  <c r="F397" i="10"/>
  <c r="G397" i="10"/>
  <c r="D398" i="10"/>
  <c r="E398" i="10"/>
  <c r="F398" i="10"/>
  <c r="G398" i="10"/>
  <c r="D399" i="10"/>
  <c r="E399" i="10"/>
  <c r="F399" i="10"/>
  <c r="G399" i="10"/>
  <c r="D400" i="10"/>
  <c r="E400" i="10"/>
  <c r="F400" i="10"/>
  <c r="G400" i="10"/>
  <c r="D401" i="10"/>
  <c r="E401" i="10"/>
  <c r="F401" i="10"/>
  <c r="G401" i="10"/>
  <c r="D402" i="10"/>
  <c r="E402" i="10"/>
  <c r="F402" i="10"/>
  <c r="G402" i="10"/>
  <c r="D403" i="10"/>
  <c r="E403" i="10"/>
  <c r="F403" i="10"/>
  <c r="G403" i="10"/>
  <c r="D404" i="10"/>
  <c r="E404" i="10"/>
  <c r="F404" i="10"/>
  <c r="G404" i="10"/>
  <c r="D405" i="10"/>
  <c r="E405" i="10"/>
  <c r="F405" i="10"/>
  <c r="G405" i="10"/>
  <c r="D406" i="10"/>
  <c r="E406" i="10"/>
  <c r="F406" i="10"/>
  <c r="G406" i="10"/>
  <c r="D407" i="10"/>
  <c r="E407" i="10"/>
  <c r="F407" i="10"/>
  <c r="G407" i="10"/>
  <c r="D408" i="10"/>
  <c r="E408" i="10"/>
  <c r="F408" i="10"/>
  <c r="G408" i="10"/>
  <c r="D409" i="10"/>
  <c r="E409" i="10"/>
  <c r="F409" i="10"/>
  <c r="G409" i="10"/>
  <c r="D410" i="10"/>
  <c r="E410" i="10"/>
  <c r="F410" i="10"/>
  <c r="G410" i="10"/>
  <c r="D411" i="10"/>
  <c r="E411" i="10"/>
  <c r="F411" i="10"/>
  <c r="G411" i="10"/>
  <c r="D412" i="10"/>
  <c r="E412" i="10"/>
  <c r="F412" i="10"/>
  <c r="G412" i="10"/>
  <c r="D413" i="10"/>
  <c r="E413" i="10"/>
  <c r="F413" i="10"/>
  <c r="G413" i="10"/>
  <c r="D414" i="10"/>
  <c r="E414" i="10"/>
  <c r="F414" i="10"/>
  <c r="G414" i="10"/>
  <c r="D415" i="10"/>
  <c r="E415" i="10"/>
  <c r="F415" i="10"/>
  <c r="G415" i="10"/>
  <c r="D416" i="10"/>
  <c r="E416" i="10"/>
  <c r="F416" i="10"/>
  <c r="G416" i="10"/>
  <c r="D417" i="10"/>
  <c r="E417" i="10"/>
  <c r="F417" i="10"/>
  <c r="G417" i="10"/>
  <c r="D418" i="10"/>
  <c r="E418" i="10"/>
  <c r="F418" i="10"/>
  <c r="G418" i="10"/>
  <c r="D419" i="10"/>
  <c r="E419" i="10"/>
  <c r="F419" i="10"/>
  <c r="G419" i="10"/>
  <c r="D420" i="10"/>
  <c r="E420" i="10"/>
  <c r="F420" i="10"/>
  <c r="G420" i="10"/>
  <c r="D421" i="10"/>
  <c r="E421" i="10"/>
  <c r="F421" i="10"/>
  <c r="G421" i="10"/>
  <c r="D422" i="10"/>
  <c r="E422" i="10"/>
  <c r="F422" i="10"/>
  <c r="G422" i="10"/>
  <c r="D423" i="10"/>
  <c r="E423" i="10"/>
  <c r="F423" i="10"/>
  <c r="G423" i="10"/>
  <c r="D424" i="10"/>
  <c r="E424" i="10"/>
  <c r="F424" i="10"/>
  <c r="G424" i="10"/>
  <c r="D425" i="10"/>
  <c r="E425" i="10"/>
  <c r="F425" i="10"/>
  <c r="G425" i="10"/>
  <c r="D426" i="10"/>
  <c r="E426" i="10"/>
  <c r="F426" i="10"/>
  <c r="G426" i="10"/>
  <c r="D427" i="10"/>
  <c r="E427" i="10"/>
  <c r="F427" i="10"/>
  <c r="G427" i="10"/>
  <c r="D428" i="10"/>
  <c r="E428" i="10"/>
  <c r="F428" i="10"/>
  <c r="G428" i="10"/>
  <c r="D429" i="10"/>
  <c r="E429" i="10"/>
  <c r="F429" i="10"/>
  <c r="G429" i="10"/>
  <c r="D430" i="10"/>
  <c r="E430" i="10"/>
  <c r="F430" i="10"/>
  <c r="G430" i="10"/>
  <c r="D431" i="10"/>
  <c r="E431" i="10"/>
  <c r="F431" i="10"/>
  <c r="G431" i="10"/>
  <c r="D432" i="10"/>
  <c r="E432" i="10"/>
  <c r="F432" i="10"/>
  <c r="G432" i="10"/>
  <c r="D433" i="10"/>
  <c r="E433" i="10"/>
  <c r="F433" i="10"/>
  <c r="G433" i="10"/>
  <c r="D434" i="10"/>
  <c r="E434" i="10"/>
  <c r="F434" i="10"/>
  <c r="G434" i="10"/>
  <c r="D435" i="10"/>
  <c r="E435" i="10"/>
  <c r="F435" i="10"/>
  <c r="G435" i="10"/>
  <c r="D436" i="10"/>
  <c r="E436" i="10"/>
  <c r="F436" i="10"/>
  <c r="G436" i="10"/>
  <c r="D437" i="10"/>
  <c r="E437" i="10"/>
  <c r="F437" i="10"/>
  <c r="G437" i="10"/>
  <c r="D438" i="10"/>
  <c r="E438" i="10"/>
  <c r="F438" i="10"/>
  <c r="G438" i="10"/>
  <c r="D439" i="10"/>
  <c r="E439" i="10"/>
  <c r="F439" i="10"/>
  <c r="G439" i="10"/>
  <c r="D440" i="10"/>
  <c r="E440" i="10"/>
  <c r="F440" i="10"/>
  <c r="G440" i="10"/>
  <c r="D441" i="10"/>
  <c r="E441" i="10"/>
  <c r="F441" i="10"/>
  <c r="G441" i="10"/>
  <c r="D442" i="10"/>
  <c r="E442" i="10"/>
  <c r="F442" i="10"/>
  <c r="G442" i="10"/>
  <c r="D443" i="10"/>
  <c r="E443" i="10"/>
  <c r="F443" i="10"/>
  <c r="G443" i="10"/>
  <c r="D444" i="10"/>
  <c r="E444" i="10"/>
  <c r="F444" i="10"/>
  <c r="G444" i="10"/>
  <c r="D445" i="10"/>
  <c r="E445" i="10"/>
  <c r="F445" i="10"/>
  <c r="G445" i="10"/>
  <c r="D446" i="10"/>
  <c r="E446" i="10"/>
  <c r="F446" i="10"/>
  <c r="G446" i="10"/>
  <c r="D447" i="10"/>
  <c r="E447" i="10"/>
  <c r="F447" i="10"/>
  <c r="G447" i="10"/>
  <c r="D448" i="10"/>
  <c r="E448" i="10"/>
  <c r="F448" i="10"/>
  <c r="G448" i="10"/>
  <c r="D449" i="10"/>
  <c r="E449" i="10"/>
  <c r="F449" i="10"/>
  <c r="G449" i="10"/>
  <c r="D450" i="10"/>
  <c r="E450" i="10"/>
  <c r="F450" i="10"/>
  <c r="G450" i="10"/>
  <c r="D451" i="10"/>
  <c r="E451" i="10"/>
  <c r="F451" i="10"/>
  <c r="G451" i="10"/>
  <c r="D452" i="10"/>
  <c r="E452" i="10"/>
  <c r="F452" i="10"/>
  <c r="G452" i="10"/>
  <c r="D453" i="10"/>
  <c r="E453" i="10"/>
  <c r="F453" i="10"/>
  <c r="G453" i="10"/>
  <c r="D454" i="10"/>
  <c r="E454" i="10"/>
  <c r="F454" i="10"/>
  <c r="G454" i="10"/>
  <c r="D455" i="10"/>
  <c r="E455" i="10"/>
  <c r="F455" i="10"/>
  <c r="G455" i="10"/>
  <c r="D456" i="10"/>
  <c r="E456" i="10"/>
  <c r="F456" i="10"/>
  <c r="G456" i="10"/>
  <c r="D457" i="10"/>
  <c r="E457" i="10"/>
  <c r="F457" i="10"/>
  <c r="G457" i="10"/>
  <c r="D458" i="10"/>
  <c r="E458" i="10"/>
  <c r="F458" i="10"/>
  <c r="G458" i="10"/>
  <c r="D459" i="10"/>
  <c r="E459" i="10"/>
  <c r="F459" i="10"/>
  <c r="G459" i="10"/>
  <c r="D460" i="10"/>
  <c r="E460" i="10"/>
  <c r="F460" i="10"/>
  <c r="G460" i="10"/>
  <c r="D461" i="10"/>
  <c r="E461" i="10"/>
  <c r="F461" i="10"/>
  <c r="G461" i="10"/>
  <c r="D462" i="10"/>
  <c r="E462" i="10"/>
  <c r="F462" i="10"/>
  <c r="G462" i="10"/>
  <c r="D463" i="10"/>
  <c r="E463" i="10"/>
  <c r="F463" i="10"/>
  <c r="G463" i="10"/>
  <c r="D464" i="10"/>
  <c r="E464" i="10"/>
  <c r="F464" i="10"/>
  <c r="G464" i="10"/>
  <c r="D465" i="10"/>
  <c r="E465" i="10"/>
  <c r="F465" i="10"/>
  <c r="G465" i="10"/>
  <c r="D466" i="10"/>
  <c r="E466" i="10"/>
  <c r="F466" i="10"/>
  <c r="G466" i="10"/>
  <c r="D467" i="10"/>
  <c r="E467" i="10"/>
  <c r="F467" i="10"/>
  <c r="G467" i="10"/>
  <c r="D468" i="10"/>
  <c r="E468" i="10"/>
  <c r="F468" i="10"/>
  <c r="G468" i="10"/>
  <c r="D469" i="10"/>
  <c r="E469" i="10"/>
  <c r="F469" i="10"/>
  <c r="G469" i="10"/>
  <c r="D470" i="10"/>
  <c r="E470" i="10"/>
  <c r="F470" i="10"/>
  <c r="G470" i="10"/>
  <c r="D471" i="10"/>
  <c r="E471" i="10"/>
  <c r="F471" i="10"/>
  <c r="G471" i="10"/>
  <c r="D472" i="10"/>
  <c r="E472" i="10"/>
  <c r="F472" i="10"/>
  <c r="G472" i="10"/>
  <c r="D473" i="10"/>
  <c r="E473" i="10"/>
  <c r="F473" i="10"/>
  <c r="G473" i="10"/>
  <c r="D474" i="10"/>
  <c r="E474" i="10"/>
  <c r="F474" i="10"/>
  <c r="G474" i="10"/>
  <c r="D475" i="10"/>
  <c r="E475" i="10"/>
  <c r="F475" i="10"/>
  <c r="G475" i="10"/>
  <c r="D476" i="10"/>
  <c r="E476" i="10"/>
  <c r="F476" i="10"/>
  <c r="G476" i="10"/>
  <c r="D477" i="10"/>
  <c r="E477" i="10"/>
  <c r="F477" i="10"/>
  <c r="G477" i="10"/>
  <c r="D478" i="10"/>
  <c r="E478" i="10"/>
  <c r="F478" i="10"/>
  <c r="G478" i="10"/>
  <c r="D479" i="10"/>
  <c r="E479" i="10"/>
  <c r="F479" i="10"/>
  <c r="G479" i="10"/>
  <c r="D480" i="10"/>
  <c r="E480" i="10"/>
  <c r="F480" i="10"/>
  <c r="G480" i="10"/>
  <c r="D481" i="10"/>
  <c r="E481" i="10"/>
  <c r="F481" i="10"/>
  <c r="G481" i="10"/>
  <c r="D482" i="10"/>
  <c r="E482" i="10"/>
  <c r="F482" i="10"/>
  <c r="G482" i="10"/>
  <c r="D483" i="10"/>
  <c r="E483" i="10"/>
  <c r="F483" i="10"/>
  <c r="G483" i="10"/>
  <c r="D484" i="10"/>
  <c r="E484" i="10"/>
  <c r="F484" i="10"/>
  <c r="G484" i="10"/>
  <c r="D485" i="10"/>
  <c r="E485" i="10"/>
  <c r="F485" i="10"/>
  <c r="G485" i="10"/>
  <c r="D486" i="10"/>
  <c r="E486" i="10"/>
  <c r="F486" i="10"/>
  <c r="G486" i="10"/>
  <c r="D487" i="10"/>
  <c r="E487" i="10"/>
  <c r="F487" i="10"/>
  <c r="G487" i="10"/>
  <c r="D488" i="10"/>
  <c r="E488" i="10"/>
  <c r="F488" i="10"/>
  <c r="G488" i="10"/>
  <c r="D489" i="10"/>
  <c r="E489" i="10"/>
  <c r="F489" i="10"/>
  <c r="G489" i="10"/>
  <c r="D490" i="10"/>
  <c r="E490" i="10"/>
  <c r="F490" i="10"/>
  <c r="G490" i="10"/>
  <c r="D491" i="10"/>
  <c r="E491" i="10"/>
  <c r="F491" i="10"/>
  <c r="G491" i="10"/>
  <c r="D492" i="10"/>
  <c r="E492" i="10"/>
  <c r="F492" i="10"/>
  <c r="G492" i="10"/>
  <c r="D493" i="10"/>
  <c r="E493" i="10"/>
  <c r="F493" i="10"/>
  <c r="G493" i="10"/>
  <c r="D494" i="10"/>
  <c r="E494" i="10"/>
  <c r="F494" i="10"/>
  <c r="G494" i="10"/>
  <c r="D495" i="10"/>
  <c r="E495" i="10"/>
  <c r="F495" i="10"/>
  <c r="G495" i="10"/>
  <c r="D496" i="10"/>
  <c r="E496" i="10"/>
  <c r="F496" i="10"/>
  <c r="G496" i="10"/>
  <c r="D497" i="10"/>
  <c r="E497" i="10"/>
  <c r="F497" i="10"/>
  <c r="G497" i="10"/>
  <c r="D498" i="10"/>
  <c r="E498" i="10"/>
  <c r="F498" i="10"/>
  <c r="G498" i="10"/>
  <c r="G29" i="10"/>
  <c r="E29" i="10"/>
  <c r="F29" i="10" s="1"/>
  <c r="D29" i="10"/>
  <c r="D26" i="10" l="1"/>
  <c r="K498" i="10"/>
  <c r="K497" i="10"/>
  <c r="K496" i="10"/>
  <c r="K495" i="10"/>
  <c r="K494" i="10"/>
  <c r="K493" i="10"/>
  <c r="K492" i="10"/>
  <c r="K491" i="10"/>
  <c r="K488" i="10"/>
  <c r="K487" i="10"/>
  <c r="K486" i="10"/>
  <c r="K480" i="10"/>
  <c r="K472" i="10"/>
  <c r="K469" i="10"/>
  <c r="K468" i="10"/>
  <c r="K467" i="10"/>
  <c r="K461" i="10"/>
  <c r="K460" i="10"/>
  <c r="K455" i="10"/>
  <c r="K453" i="10"/>
  <c r="K451" i="10"/>
  <c r="K450" i="10"/>
  <c r="K449" i="10"/>
  <c r="K446" i="10"/>
  <c r="K445" i="10"/>
  <c r="K444" i="10"/>
  <c r="K443" i="10"/>
  <c r="K442" i="10"/>
  <c r="K438" i="10"/>
  <c r="K437" i="10"/>
  <c r="K436" i="10"/>
  <c r="K435" i="10"/>
  <c r="K434" i="10"/>
  <c r="K432" i="10"/>
  <c r="K430" i="10"/>
  <c r="K427" i="10"/>
  <c r="K426" i="10"/>
  <c r="K425" i="10"/>
  <c r="K422" i="10"/>
  <c r="K420" i="10"/>
  <c r="K419" i="10"/>
  <c r="K418" i="10"/>
  <c r="K415" i="10"/>
  <c r="K414" i="10"/>
  <c r="K408" i="10"/>
  <c r="K407" i="10"/>
  <c r="K406" i="10"/>
  <c r="K405" i="10"/>
  <c r="K401" i="10"/>
  <c r="K400" i="10"/>
  <c r="K399" i="10"/>
  <c r="K397" i="10"/>
  <c r="K396" i="10"/>
  <c r="K395" i="10"/>
  <c r="K392" i="10"/>
  <c r="K391" i="10"/>
  <c r="K384" i="10"/>
  <c r="K383" i="10"/>
  <c r="K382" i="10"/>
  <c r="K381" i="10"/>
  <c r="K380" i="10"/>
  <c r="K378" i="10"/>
  <c r="K377" i="10"/>
  <c r="K372" i="10"/>
  <c r="K369" i="10"/>
  <c r="K368" i="10"/>
  <c r="K367" i="10"/>
  <c r="K364" i="10"/>
  <c r="K363" i="10"/>
  <c r="K361" i="10"/>
  <c r="K360" i="10"/>
  <c r="K359" i="10"/>
  <c r="K358" i="10"/>
  <c r="K357" i="10"/>
  <c r="K356" i="10"/>
  <c r="K355" i="10"/>
  <c r="K354" i="10"/>
  <c r="K351" i="10"/>
  <c r="K350" i="10"/>
  <c r="K349" i="10"/>
  <c r="K348" i="10"/>
  <c r="K346" i="10"/>
  <c r="K342" i="10"/>
  <c r="K339" i="10"/>
  <c r="K338" i="10"/>
  <c r="K337" i="10"/>
  <c r="K315" i="10"/>
  <c r="K313" i="10"/>
  <c r="K307" i="10"/>
  <c r="K299" i="10"/>
  <c r="K298" i="10"/>
  <c r="K297" i="10"/>
  <c r="K296" i="10"/>
  <c r="K294" i="10"/>
  <c r="K293" i="10"/>
  <c r="K291" i="10"/>
  <c r="K290" i="10"/>
  <c r="K289" i="10"/>
  <c r="K288" i="10"/>
  <c r="K286" i="10"/>
  <c r="K285" i="10"/>
  <c r="K284" i="10"/>
  <c r="K283" i="10"/>
  <c r="K282" i="10"/>
  <c r="K281" i="10"/>
  <c r="K280" i="10"/>
  <c r="K279" i="10"/>
  <c r="K278" i="10"/>
  <c r="K277" i="10"/>
  <c r="K276" i="10"/>
  <c r="K275" i="10"/>
  <c r="K272" i="10"/>
  <c r="K271" i="10"/>
  <c r="K270" i="10"/>
  <c r="K265" i="10"/>
  <c r="K262" i="10"/>
  <c r="K260" i="10"/>
  <c r="K258" i="10"/>
  <c r="K257" i="10"/>
  <c r="K256" i="10"/>
  <c r="K251" i="10"/>
  <c r="K247" i="10"/>
  <c r="K246" i="10"/>
  <c r="K238" i="10"/>
  <c r="K235" i="10"/>
  <c r="K233" i="10"/>
  <c r="F11" i="10"/>
  <c r="G11" i="10" s="1"/>
  <c r="K206" i="10"/>
  <c r="K205" i="10"/>
  <c r="K203" i="10"/>
  <c r="K200" i="10"/>
  <c r="K196" i="10"/>
  <c r="K185" i="10"/>
  <c r="K183" i="10"/>
  <c r="K182" i="10"/>
  <c r="K181" i="10"/>
  <c r="K180" i="10"/>
  <c r="K175" i="10"/>
  <c r="K171" i="10"/>
  <c r="K170" i="10"/>
  <c r="K169" i="10"/>
  <c r="K168" i="10"/>
  <c r="K165" i="10"/>
  <c r="K164" i="10"/>
  <c r="K163" i="10"/>
  <c r="K162" i="10"/>
  <c r="K161" i="10"/>
  <c r="K160" i="10"/>
  <c r="K159" i="10"/>
  <c r="K158" i="10"/>
  <c r="K155" i="10"/>
  <c r="K154" i="10"/>
  <c r="K152" i="10"/>
  <c r="K148" i="10"/>
  <c r="K146" i="10"/>
  <c r="K131" i="10"/>
  <c r="K130" i="10"/>
  <c r="K129" i="10"/>
  <c r="K128" i="10"/>
  <c r="K123" i="10"/>
  <c r="K122" i="10"/>
  <c r="K120" i="10"/>
  <c r="K118" i="10"/>
  <c r="K117" i="10"/>
  <c r="K116" i="10"/>
  <c r="K114" i="10"/>
  <c r="K113" i="10"/>
  <c r="K111" i="10"/>
  <c r="K110" i="10"/>
  <c r="K107" i="10"/>
  <c r="K106" i="10"/>
  <c r="K105" i="10"/>
  <c r="K104" i="10"/>
  <c r="K103" i="10"/>
  <c r="K102" i="10"/>
  <c r="K101" i="10"/>
  <c r="K99" i="10"/>
  <c r="K98" i="10"/>
  <c r="K97" i="10"/>
  <c r="K96" i="10"/>
  <c r="K95" i="10"/>
  <c r="K94" i="10"/>
  <c r="K93" i="10"/>
  <c r="K92" i="10"/>
  <c r="K91" i="10"/>
  <c r="K90" i="10"/>
  <c r="K89" i="10"/>
  <c r="K88" i="10"/>
  <c r="K87" i="10"/>
  <c r="K84" i="10"/>
  <c r="K83" i="10"/>
  <c r="K82" i="10"/>
  <c r="K81" i="10"/>
  <c r="K80" i="10"/>
  <c r="K79" i="10"/>
  <c r="K78" i="10"/>
  <c r="K77" i="10"/>
  <c r="K76" i="10"/>
  <c r="K74" i="10"/>
  <c r="K73" i="10"/>
  <c r="K72" i="10"/>
  <c r="K70" i="10"/>
  <c r="K69" i="10"/>
  <c r="K68" i="10"/>
  <c r="K67" i="10"/>
  <c r="K66" i="10"/>
  <c r="K65" i="10"/>
  <c r="K64" i="10"/>
  <c r="K63" i="10"/>
  <c r="K62" i="10"/>
  <c r="K61" i="10"/>
  <c r="K60" i="10"/>
  <c r="K57" i="10"/>
  <c r="K56" i="10"/>
  <c r="K55" i="10"/>
  <c r="K51" i="10"/>
  <c r="K48" i="10"/>
  <c r="K47" i="10"/>
  <c r="K43" i="10"/>
  <c r="K39" i="10"/>
  <c r="K36" i="10"/>
  <c r="K35" i="10"/>
  <c r="K50" i="10"/>
  <c r="K49" i="10"/>
  <c r="K46" i="10"/>
  <c r="K42" i="10"/>
  <c r="K41" i="10"/>
  <c r="K38" i="10"/>
  <c r="K37" i="10"/>
  <c r="K33" i="10"/>
  <c r="F12" i="10"/>
  <c r="F10" i="10"/>
  <c r="G10" i="10" s="1"/>
  <c r="G26" i="10"/>
  <c r="F17" i="10" s="1"/>
  <c r="C26" i="10"/>
  <c r="J39" i="10"/>
  <c r="J40" i="10"/>
  <c r="J41" i="10"/>
  <c r="J42" i="10"/>
  <c r="J43" i="10"/>
  <c r="J44" i="10"/>
  <c r="J45" i="10"/>
  <c r="J46" i="10"/>
  <c r="J47" i="10"/>
  <c r="J48" i="10"/>
  <c r="J49" i="10"/>
  <c r="J50" i="10"/>
  <c r="J51" i="10"/>
  <c r="J52" i="10"/>
  <c r="J53" i="10"/>
  <c r="J54" i="10"/>
  <c r="J55" i="10"/>
  <c r="J56" i="10"/>
  <c r="J57" i="10"/>
  <c r="J58" i="10"/>
  <c r="J59" i="10"/>
  <c r="J60" i="10"/>
  <c r="J61" i="10"/>
  <c r="J62" i="10"/>
  <c r="J63" i="10"/>
  <c r="J64" i="10"/>
  <c r="J65" i="10"/>
  <c r="J66" i="10"/>
  <c r="J67" i="10"/>
  <c r="J68" i="10"/>
  <c r="J69" i="10"/>
  <c r="J70" i="10"/>
  <c r="J71" i="10"/>
  <c r="J72" i="10"/>
  <c r="J73" i="10"/>
  <c r="J74" i="10"/>
  <c r="J75" i="10"/>
  <c r="J76" i="10"/>
  <c r="J77" i="10"/>
  <c r="J78" i="10"/>
  <c r="J79" i="10"/>
  <c r="J80" i="10"/>
  <c r="J81" i="10"/>
  <c r="J82" i="10"/>
  <c r="J83" i="10"/>
  <c r="J84" i="10"/>
  <c r="J85" i="10"/>
  <c r="J86" i="10"/>
  <c r="J87" i="10"/>
  <c r="J88" i="10"/>
  <c r="J89" i="10"/>
  <c r="J90" i="10"/>
  <c r="J91" i="10"/>
  <c r="J92" i="10"/>
  <c r="J93" i="10"/>
  <c r="J94" i="10"/>
  <c r="J95" i="10"/>
  <c r="J96" i="10"/>
  <c r="J97" i="10"/>
  <c r="J98" i="10"/>
  <c r="J99" i="10"/>
  <c r="J100" i="10"/>
  <c r="J101" i="10"/>
  <c r="J102" i="10"/>
  <c r="J103" i="10"/>
  <c r="J104" i="10"/>
  <c r="J105" i="10"/>
  <c r="J106" i="10"/>
  <c r="J107" i="10"/>
  <c r="J108" i="10"/>
  <c r="J109" i="10"/>
  <c r="J110" i="10"/>
  <c r="J111" i="10"/>
  <c r="J112" i="10"/>
  <c r="J113" i="10"/>
  <c r="J114" i="10"/>
  <c r="J115" i="10"/>
  <c r="J116" i="10"/>
  <c r="J117" i="10"/>
  <c r="J118" i="10"/>
  <c r="J119" i="10"/>
  <c r="J120" i="10"/>
  <c r="J121" i="10"/>
  <c r="J122" i="10"/>
  <c r="J123" i="10"/>
  <c r="J124" i="10"/>
  <c r="J125" i="10"/>
  <c r="J126" i="10"/>
  <c r="J127" i="10"/>
  <c r="J128" i="10"/>
  <c r="J129" i="10"/>
  <c r="J130" i="10"/>
  <c r="J131" i="10"/>
  <c r="J132" i="10"/>
  <c r="J133" i="10"/>
  <c r="J134" i="10"/>
  <c r="J135" i="10"/>
  <c r="J136" i="10"/>
  <c r="J137" i="10"/>
  <c r="J138" i="10"/>
  <c r="J139" i="10"/>
  <c r="J140" i="10"/>
  <c r="J141" i="10"/>
  <c r="J142" i="10"/>
  <c r="J143" i="10"/>
  <c r="J144" i="10"/>
  <c r="J145" i="10"/>
  <c r="J146" i="10"/>
  <c r="J147" i="10"/>
  <c r="J148" i="10"/>
  <c r="J149" i="10"/>
  <c r="J150" i="10"/>
  <c r="J151" i="10"/>
  <c r="J152" i="10"/>
  <c r="J153" i="10"/>
  <c r="J154" i="10"/>
  <c r="J155" i="10"/>
  <c r="J156" i="10"/>
  <c r="J157" i="10"/>
  <c r="J158" i="10"/>
  <c r="J159" i="10"/>
  <c r="J160" i="10"/>
  <c r="J161" i="10"/>
  <c r="J162" i="10"/>
  <c r="J163" i="10"/>
  <c r="J164" i="10"/>
  <c r="J165" i="10"/>
  <c r="J166" i="10"/>
  <c r="J167" i="10"/>
  <c r="J168" i="10"/>
  <c r="J169" i="10"/>
  <c r="J170" i="10"/>
  <c r="J171" i="10"/>
  <c r="J172" i="10"/>
  <c r="J173" i="10"/>
  <c r="J174" i="10"/>
  <c r="J175" i="10"/>
  <c r="J176" i="10"/>
  <c r="J177" i="10"/>
  <c r="J178" i="10"/>
  <c r="J179" i="10"/>
  <c r="J180" i="10"/>
  <c r="J181" i="10"/>
  <c r="J182" i="10"/>
  <c r="J183" i="10"/>
  <c r="J184" i="10"/>
  <c r="J185" i="10"/>
  <c r="J186" i="10"/>
  <c r="J187" i="10"/>
  <c r="J188" i="10"/>
  <c r="J189" i="10"/>
  <c r="J190" i="10"/>
  <c r="J191" i="10"/>
  <c r="J192" i="10"/>
  <c r="J193" i="10"/>
  <c r="J194" i="10"/>
  <c r="J195" i="10"/>
  <c r="J196" i="10"/>
  <c r="J197" i="10"/>
  <c r="J198" i="10"/>
  <c r="J199" i="10"/>
  <c r="J200" i="10"/>
  <c r="J201" i="10"/>
  <c r="J202" i="10"/>
  <c r="J203" i="10"/>
  <c r="J204" i="10"/>
  <c r="J205" i="10"/>
  <c r="J206" i="10"/>
  <c r="J207" i="10"/>
  <c r="J208" i="10"/>
  <c r="J209" i="10"/>
  <c r="J210" i="10"/>
  <c r="J211" i="10"/>
  <c r="J212" i="10"/>
  <c r="J213" i="10"/>
  <c r="J214" i="10"/>
  <c r="J215" i="10"/>
  <c r="J216" i="10"/>
  <c r="J217" i="10"/>
  <c r="J218" i="10"/>
  <c r="J219" i="10"/>
  <c r="J220" i="10"/>
  <c r="J221" i="10"/>
  <c r="J222" i="10"/>
  <c r="J223" i="10"/>
  <c r="J224" i="10"/>
  <c r="J225" i="10"/>
  <c r="J226" i="10"/>
  <c r="J227" i="10"/>
  <c r="J228" i="10"/>
  <c r="J229" i="10"/>
  <c r="J230" i="10"/>
  <c r="J231" i="10"/>
  <c r="J232" i="10"/>
  <c r="J233" i="10"/>
  <c r="J234" i="10"/>
  <c r="J235" i="10"/>
  <c r="J236" i="10"/>
  <c r="J237" i="10"/>
  <c r="J238" i="10"/>
  <c r="J239" i="10"/>
  <c r="J240" i="10"/>
  <c r="J241" i="10"/>
  <c r="J242" i="10"/>
  <c r="J243" i="10"/>
  <c r="J244" i="10"/>
  <c r="J245" i="10"/>
  <c r="J246" i="10"/>
  <c r="J247" i="10"/>
  <c r="J248" i="10"/>
  <c r="J249" i="10"/>
  <c r="J250" i="10"/>
  <c r="J251" i="10"/>
  <c r="J252" i="10"/>
  <c r="J253" i="10"/>
  <c r="J254" i="10"/>
  <c r="J255" i="10"/>
  <c r="J256" i="10"/>
  <c r="J257" i="10"/>
  <c r="J258" i="10"/>
  <c r="J259" i="10"/>
  <c r="J260" i="10"/>
  <c r="J261" i="10"/>
  <c r="J262" i="10"/>
  <c r="J263" i="10"/>
  <c r="J264" i="10"/>
  <c r="J265" i="10"/>
  <c r="J266" i="10"/>
  <c r="J267" i="10"/>
  <c r="J268" i="10"/>
  <c r="J269" i="10"/>
  <c r="J270" i="10"/>
  <c r="J271" i="10"/>
  <c r="J272" i="10"/>
  <c r="J273" i="10"/>
  <c r="J274" i="10"/>
  <c r="J275" i="10"/>
  <c r="J276" i="10"/>
  <c r="J277" i="10"/>
  <c r="J278" i="10"/>
  <c r="J279" i="10"/>
  <c r="J280" i="10"/>
  <c r="J281" i="10"/>
  <c r="J282" i="10"/>
  <c r="J283" i="10"/>
  <c r="J284" i="10"/>
  <c r="J285" i="10"/>
  <c r="J286" i="10"/>
  <c r="J287" i="10"/>
  <c r="J288" i="10"/>
  <c r="J289" i="10"/>
  <c r="J290" i="10"/>
  <c r="J291" i="10"/>
  <c r="J292" i="10"/>
  <c r="J293" i="10"/>
  <c r="J294" i="10"/>
  <c r="J295" i="10"/>
  <c r="J296" i="10"/>
  <c r="J297" i="10"/>
  <c r="J298" i="10"/>
  <c r="J299" i="10"/>
  <c r="J300" i="10"/>
  <c r="J301" i="10"/>
  <c r="J302" i="10"/>
  <c r="J303" i="10"/>
  <c r="J304" i="10"/>
  <c r="J305" i="10"/>
  <c r="J306" i="10"/>
  <c r="J307" i="10"/>
  <c r="J308" i="10"/>
  <c r="J309" i="10"/>
  <c r="J310" i="10"/>
  <c r="J311" i="10"/>
  <c r="J312" i="10"/>
  <c r="J313" i="10"/>
  <c r="J314" i="10"/>
  <c r="J315" i="10"/>
  <c r="J316" i="10"/>
  <c r="J317" i="10"/>
  <c r="J318" i="10"/>
  <c r="J319" i="10"/>
  <c r="J320" i="10"/>
  <c r="J321" i="10"/>
  <c r="J322" i="10"/>
  <c r="J323" i="10"/>
  <c r="J324" i="10"/>
  <c r="J325" i="10"/>
  <c r="J326" i="10"/>
  <c r="J327" i="10"/>
  <c r="J328" i="10"/>
  <c r="J329" i="10"/>
  <c r="J330" i="10"/>
  <c r="J331" i="10"/>
  <c r="J332" i="10"/>
  <c r="J333" i="10"/>
  <c r="J334" i="10"/>
  <c r="J335" i="10"/>
  <c r="J336" i="10"/>
  <c r="J337" i="10"/>
  <c r="J338" i="10"/>
  <c r="J339" i="10"/>
  <c r="J340" i="10"/>
  <c r="J341" i="10"/>
  <c r="J342" i="10"/>
  <c r="J343" i="10"/>
  <c r="J344" i="10"/>
  <c r="J345" i="10"/>
  <c r="J346" i="10"/>
  <c r="J347" i="10"/>
  <c r="J348" i="10"/>
  <c r="J349" i="10"/>
  <c r="J350" i="10"/>
  <c r="J351" i="10"/>
  <c r="J352" i="10"/>
  <c r="J353" i="10"/>
  <c r="J354" i="10"/>
  <c r="J355" i="10"/>
  <c r="J356" i="10"/>
  <c r="J357" i="10"/>
  <c r="J358" i="10"/>
  <c r="J359" i="10"/>
  <c r="J360" i="10"/>
  <c r="J361" i="10"/>
  <c r="J362" i="10"/>
  <c r="J363" i="10"/>
  <c r="J364" i="10"/>
  <c r="J365" i="10"/>
  <c r="J366" i="10"/>
  <c r="J367" i="10"/>
  <c r="J368" i="10"/>
  <c r="J369" i="10"/>
  <c r="J370" i="10"/>
  <c r="J371" i="10"/>
  <c r="J372" i="10"/>
  <c r="J373" i="10"/>
  <c r="J374" i="10"/>
  <c r="J375" i="10"/>
  <c r="J376" i="10"/>
  <c r="J377" i="10"/>
  <c r="J378" i="10"/>
  <c r="J379" i="10"/>
  <c r="J380" i="10"/>
  <c r="J381" i="10"/>
  <c r="J382" i="10"/>
  <c r="J383" i="10"/>
  <c r="J384" i="10"/>
  <c r="J385" i="10"/>
  <c r="J386" i="10"/>
  <c r="J387" i="10"/>
  <c r="J388" i="10"/>
  <c r="J389" i="10"/>
  <c r="J390" i="10"/>
  <c r="J391" i="10"/>
  <c r="J392" i="10"/>
  <c r="J393" i="10"/>
  <c r="J394" i="10"/>
  <c r="J395" i="10"/>
  <c r="J396" i="10"/>
  <c r="J397" i="10"/>
  <c r="J398" i="10"/>
  <c r="J399" i="10"/>
  <c r="J400" i="10"/>
  <c r="J401" i="10"/>
  <c r="J402" i="10"/>
  <c r="J403" i="10"/>
  <c r="J404" i="10"/>
  <c r="J405" i="10"/>
  <c r="J406" i="10"/>
  <c r="J407" i="10"/>
  <c r="J408" i="10"/>
  <c r="J409" i="10"/>
  <c r="J410" i="10"/>
  <c r="J411" i="10"/>
  <c r="J412" i="10"/>
  <c r="J413" i="10"/>
  <c r="J414" i="10"/>
  <c r="J415" i="10"/>
  <c r="J416" i="10"/>
  <c r="J417" i="10"/>
  <c r="J418" i="10"/>
  <c r="J419" i="10"/>
  <c r="J420" i="10"/>
  <c r="J421" i="10"/>
  <c r="J422" i="10"/>
  <c r="J423" i="10"/>
  <c r="J424" i="10"/>
  <c r="J425" i="10"/>
  <c r="J426" i="10"/>
  <c r="J427" i="10"/>
  <c r="J428" i="10"/>
  <c r="J429" i="10"/>
  <c r="J430" i="10"/>
  <c r="J431" i="10"/>
  <c r="J432" i="10"/>
  <c r="J433" i="10"/>
  <c r="J434" i="10"/>
  <c r="J435" i="10"/>
  <c r="J436" i="10"/>
  <c r="J437" i="10"/>
  <c r="J438" i="10"/>
  <c r="J439" i="10"/>
  <c r="J440" i="10"/>
  <c r="J441" i="10"/>
  <c r="J442" i="10"/>
  <c r="J443" i="10"/>
  <c r="J444" i="10"/>
  <c r="J445" i="10"/>
  <c r="J446" i="10"/>
  <c r="J447" i="10"/>
  <c r="J448" i="10"/>
  <c r="J449" i="10"/>
  <c r="J450" i="10"/>
  <c r="J451" i="10"/>
  <c r="J452" i="10"/>
  <c r="J453" i="10"/>
  <c r="J454" i="10"/>
  <c r="J455" i="10"/>
  <c r="J456" i="10"/>
  <c r="J457" i="10"/>
  <c r="J458" i="10"/>
  <c r="J459" i="10"/>
  <c r="J460" i="10"/>
  <c r="J461" i="10"/>
  <c r="J462" i="10"/>
  <c r="J463" i="10"/>
  <c r="J464" i="10"/>
  <c r="J465" i="10"/>
  <c r="J466" i="10"/>
  <c r="J467" i="10"/>
  <c r="J468" i="10"/>
  <c r="J469" i="10"/>
  <c r="J470" i="10"/>
  <c r="J471" i="10"/>
  <c r="J472" i="10"/>
  <c r="J473" i="10"/>
  <c r="J474" i="10"/>
  <c r="J475" i="10"/>
  <c r="J476" i="10"/>
  <c r="J477" i="10"/>
  <c r="J478" i="10"/>
  <c r="J479" i="10"/>
  <c r="J480" i="10"/>
  <c r="J481" i="10"/>
  <c r="J482" i="10"/>
  <c r="J483" i="10"/>
  <c r="J484" i="10"/>
  <c r="J485" i="10"/>
  <c r="J486" i="10"/>
  <c r="J487" i="10"/>
  <c r="J488" i="10"/>
  <c r="J489" i="10"/>
  <c r="J490" i="10"/>
  <c r="J491" i="10"/>
  <c r="J492" i="10"/>
  <c r="J493" i="10"/>
  <c r="J494" i="10"/>
  <c r="J495" i="10"/>
  <c r="J496" i="10"/>
  <c r="J497" i="10"/>
  <c r="J498" i="10"/>
  <c r="J38" i="10"/>
  <c r="J37" i="10"/>
  <c r="J36" i="10"/>
  <c r="J35" i="10"/>
  <c r="J34" i="10"/>
  <c r="J33" i="10"/>
  <c r="J32" i="10"/>
  <c r="J31" i="10"/>
  <c r="J29" i="10"/>
  <c r="E9" i="10"/>
  <c r="D8" i="10"/>
  <c r="E8" i="10" s="1"/>
  <c r="G8" i="10"/>
  <c r="F14" i="10"/>
  <c r="G12" i="10" l="1"/>
  <c r="C20" i="10" s="1"/>
  <c r="J26" i="10"/>
  <c r="F22" i="10" s="1"/>
  <c r="D23" i="10" s="1"/>
  <c r="F15" i="10"/>
  <c r="F26" i="10"/>
  <c r="F16" i="10" l="1"/>
  <c r="H26" i="10"/>
  <c r="F18" i="10"/>
  <c r="E12" i="10"/>
  <c r="C15" i="10"/>
  <c r="D15" i="10" s="1"/>
  <c r="K490" i="10" l="1"/>
  <c r="K476" i="10"/>
  <c r="K459" i="10"/>
  <c r="K424" i="10"/>
  <c r="K393" i="10"/>
  <c r="K379" i="10"/>
  <c r="K365" i="10"/>
  <c r="K343" i="10"/>
  <c r="K331" i="10"/>
  <c r="K323" i="10"/>
  <c r="K311" i="10"/>
  <c r="K302" i="10"/>
  <c r="K269" i="10"/>
  <c r="K253" i="10"/>
  <c r="K237" i="10"/>
  <c r="K225" i="10"/>
  <c r="K216" i="10"/>
  <c r="K479" i="10"/>
  <c r="K462" i="10"/>
  <c r="K440" i="10"/>
  <c r="K409" i="10"/>
  <c r="K389" i="10"/>
  <c r="K374" i="10"/>
  <c r="K352" i="10"/>
  <c r="K334" i="10"/>
  <c r="K326" i="10"/>
  <c r="K318" i="10"/>
  <c r="K310" i="10"/>
  <c r="K301" i="10"/>
  <c r="K267" i="10"/>
  <c r="K244" i="10"/>
  <c r="K29" i="10"/>
  <c r="K477" i="10"/>
  <c r="K458" i="10"/>
  <c r="K431" i="10"/>
  <c r="K413" i="10"/>
  <c r="K255" i="10"/>
  <c r="K245" i="10"/>
  <c r="K232" i="10"/>
  <c r="K226" i="10"/>
  <c r="K219" i="10"/>
  <c r="K210" i="10"/>
  <c r="K202" i="10"/>
  <c r="K198" i="10"/>
  <c r="K194" i="10"/>
  <c r="K190" i="10"/>
  <c r="K186" i="10"/>
  <c r="K178" i="10"/>
  <c r="K174" i="10"/>
  <c r="K166" i="10"/>
  <c r="K150" i="10"/>
  <c r="K142" i="10"/>
  <c r="K138" i="10"/>
  <c r="K134" i="10"/>
  <c r="K126" i="10"/>
  <c r="K86" i="10"/>
  <c r="K58" i="10"/>
  <c r="K54" i="10"/>
  <c r="K40" i="10"/>
  <c r="K32" i="10"/>
  <c r="K484" i="10"/>
  <c r="K473" i="10"/>
  <c r="K456" i="10"/>
  <c r="K417" i="10"/>
  <c r="K390" i="10"/>
  <c r="K375" i="10"/>
  <c r="K353" i="10"/>
  <c r="K341" i="10"/>
  <c r="K329" i="10"/>
  <c r="K321" i="10"/>
  <c r="K309" i="10"/>
  <c r="K300" i="10"/>
  <c r="K266" i="10"/>
  <c r="K249" i="10"/>
  <c r="K234" i="10"/>
  <c r="K223" i="10"/>
  <c r="K211" i="10"/>
  <c r="K475" i="10"/>
  <c r="K457" i="10"/>
  <c r="K428" i="10"/>
  <c r="K403" i="10"/>
  <c r="K388" i="10"/>
  <c r="K371" i="10"/>
  <c r="K344" i="10"/>
  <c r="K332" i="10"/>
  <c r="K324" i="10"/>
  <c r="K316" i="10"/>
  <c r="K308" i="10"/>
  <c r="K295" i="10"/>
  <c r="K264" i="10"/>
  <c r="K240" i="10"/>
  <c r="K474" i="10"/>
  <c r="K452" i="10"/>
  <c r="K429" i="10"/>
  <c r="K410" i="10"/>
  <c r="K252" i="10"/>
  <c r="K243" i="10"/>
  <c r="K231" i="10"/>
  <c r="K224" i="10"/>
  <c r="K217" i="10"/>
  <c r="K209" i="10"/>
  <c r="K201" i="10"/>
  <c r="K197" i="10"/>
  <c r="K193" i="10"/>
  <c r="K189" i="10"/>
  <c r="K177" i="10"/>
  <c r="K173" i="10"/>
  <c r="K157" i="10"/>
  <c r="K153" i="10"/>
  <c r="K149" i="10"/>
  <c r="K145" i="10"/>
  <c r="K141" i="10"/>
  <c r="K137" i="10"/>
  <c r="K133" i="10"/>
  <c r="K125" i="10"/>
  <c r="K121" i="10"/>
  <c r="K109" i="10"/>
  <c r="K85" i="10"/>
  <c r="K53" i="10"/>
  <c r="K31" i="10"/>
  <c r="K45" i="10"/>
  <c r="K481" i="10"/>
  <c r="K466" i="10"/>
  <c r="K441" i="10"/>
  <c r="K411" i="10"/>
  <c r="K387" i="10"/>
  <c r="K373" i="10"/>
  <c r="K347" i="10"/>
  <c r="K335" i="10"/>
  <c r="K327" i="10"/>
  <c r="K319" i="10"/>
  <c r="K306" i="10"/>
  <c r="K292" i="10"/>
  <c r="K263" i="10"/>
  <c r="K242" i="10"/>
  <c r="K230" i="10"/>
  <c r="K220" i="10"/>
  <c r="K485" i="10"/>
  <c r="K471" i="10"/>
  <c r="K454" i="10"/>
  <c r="K421" i="10"/>
  <c r="K398" i="10"/>
  <c r="K366" i="10"/>
  <c r="K340" i="10"/>
  <c r="K330" i="10"/>
  <c r="K314" i="10"/>
  <c r="K287" i="10"/>
  <c r="K214" i="10"/>
  <c r="K489" i="10"/>
  <c r="K448" i="10"/>
  <c r="K404" i="10"/>
  <c r="K241" i="10"/>
  <c r="K222" i="10"/>
  <c r="K208" i="10"/>
  <c r="K192" i="10"/>
  <c r="K184" i="10"/>
  <c r="K172" i="10"/>
  <c r="K156" i="10"/>
  <c r="K144" i="10"/>
  <c r="K136" i="10"/>
  <c r="K124" i="10"/>
  <c r="K108" i="10"/>
  <c r="K100" i="10"/>
  <c r="K44" i="10"/>
  <c r="K34" i="10"/>
  <c r="K268" i="10"/>
  <c r="K221" i="10"/>
  <c r="K207" i="10"/>
  <c r="K195" i="10"/>
  <c r="K167" i="10"/>
  <c r="K151" i="10"/>
  <c r="K139" i="10"/>
  <c r="K71" i="10"/>
  <c r="K386" i="10"/>
  <c r="K322" i="10"/>
  <c r="K305" i="10"/>
  <c r="K261" i="10"/>
  <c r="K470" i="10"/>
  <c r="K423" i="10"/>
  <c r="K250" i="10"/>
  <c r="K229" i="10"/>
  <c r="K215" i="10"/>
  <c r="K204" i="10"/>
  <c r="K188" i="10"/>
  <c r="K176" i="10"/>
  <c r="K140" i="10"/>
  <c r="K132" i="10"/>
  <c r="K112" i="10"/>
  <c r="K52" i="10"/>
  <c r="K30" i="10"/>
  <c r="K478" i="10"/>
  <c r="K463" i="10"/>
  <c r="K433" i="10"/>
  <c r="K402" i="10"/>
  <c r="K385" i="10"/>
  <c r="K370" i="10"/>
  <c r="K345" i="10"/>
  <c r="K333" i="10"/>
  <c r="K325" i="10"/>
  <c r="K317" i="10"/>
  <c r="K304" i="10"/>
  <c r="K273" i="10"/>
  <c r="K259" i="10"/>
  <c r="K239" i="10"/>
  <c r="K228" i="10"/>
  <c r="K218" i="10"/>
  <c r="K482" i="10"/>
  <c r="K465" i="10"/>
  <c r="K447" i="10"/>
  <c r="K412" i="10"/>
  <c r="K394" i="10"/>
  <c r="K376" i="10"/>
  <c r="K362" i="10"/>
  <c r="K336" i="10"/>
  <c r="K328" i="10"/>
  <c r="K320" i="10"/>
  <c r="K312" i="10"/>
  <c r="K303" i="10"/>
  <c r="K274" i="10"/>
  <c r="K254" i="10"/>
  <c r="K212" i="10"/>
  <c r="K483" i="10"/>
  <c r="K464" i="10"/>
  <c r="K439" i="10"/>
  <c r="K416" i="10"/>
  <c r="K248" i="10"/>
  <c r="K236" i="10"/>
  <c r="K227" i="10"/>
  <c r="K213" i="10"/>
  <c r="K199" i="10"/>
  <c r="K191" i="10"/>
  <c r="K187" i="10"/>
  <c r="K179" i="10"/>
  <c r="K147" i="10"/>
  <c r="K143" i="10"/>
  <c r="K135" i="10"/>
  <c r="K127" i="10"/>
  <c r="K119" i="10"/>
  <c r="K115" i="10"/>
  <c r="K75" i="10"/>
  <c r="K59" i="10"/>
  <c r="E15" i="10"/>
  <c r="C17" i="10"/>
  <c r="S29" i="10" l="1"/>
  <c r="Q30" i="10" s="1"/>
  <c r="S30" i="10" s="1"/>
  <c r="Q31" i="10" s="1"/>
  <c r="S31" i="10" s="1"/>
  <c r="Q32" i="10" s="1"/>
  <c r="S32" i="10" s="1"/>
  <c r="Q33" i="10" s="1"/>
  <c r="S33" i="10" s="1"/>
  <c r="Q34" i="10" s="1"/>
  <c r="S34" i="10" s="1"/>
  <c r="Q35" i="10" s="1"/>
  <c r="S35" i="10" s="1"/>
  <c r="Q36" i="10" s="1"/>
  <c r="S36" i="10" s="1"/>
  <c r="Q37" i="10" s="1"/>
  <c r="S37" i="10" s="1"/>
  <c r="Q38" i="10" s="1"/>
  <c r="S38" i="10" s="1"/>
  <c r="Q39" i="10" s="1"/>
  <c r="S39" i="10" s="1"/>
  <c r="Q40" i="10" s="1"/>
  <c r="S40" i="10" s="1"/>
  <c r="Q41" i="10" s="1"/>
  <c r="S41" i="10" s="1"/>
  <c r="Q42" i="10" s="1"/>
  <c r="S42" i="10" s="1"/>
  <c r="Q43" i="10" s="1"/>
  <c r="S43" i="10" s="1"/>
  <c r="Q44" i="10" s="1"/>
  <c r="S44" i="10" s="1"/>
  <c r="Q45" i="10" s="1"/>
  <c r="S45" i="10" s="1"/>
  <c r="Q46" i="10" s="1"/>
  <c r="S46" i="10" s="1"/>
  <c r="Q47" i="10" s="1"/>
  <c r="S47" i="10" s="1"/>
  <c r="Q48" i="10" s="1"/>
  <c r="S48" i="10" s="1"/>
  <c r="Q49" i="10" s="1"/>
  <c r="S49" i="10" s="1"/>
  <c r="Q50" i="10" s="1"/>
  <c r="S50" i="10" s="1"/>
  <c r="Q51" i="10" s="1"/>
  <c r="S51" i="10" s="1"/>
  <c r="Q52" i="10" s="1"/>
  <c r="S52" i="10" s="1"/>
  <c r="Q53" i="10" s="1"/>
  <c r="S53" i="10" s="1"/>
  <c r="Q54" i="10" s="1"/>
  <c r="S54" i="10" s="1"/>
  <c r="Q55" i="10" s="1"/>
  <c r="S55" i="10" s="1"/>
  <c r="Q56" i="10" s="1"/>
  <c r="S56" i="10" s="1"/>
  <c r="Q57" i="10" s="1"/>
  <c r="S57" i="10" s="1"/>
  <c r="Q58" i="10" s="1"/>
  <c r="S58" i="10" s="1"/>
  <c r="Q59" i="10" s="1"/>
  <c r="S59" i="10" s="1"/>
  <c r="Q60" i="10" s="1"/>
  <c r="S60" i="10" s="1"/>
  <c r="Q61" i="10" s="1"/>
  <c r="S61" i="10" s="1"/>
  <c r="Q62" i="10" s="1"/>
  <c r="S62" i="10" s="1"/>
  <c r="Q63" i="10" s="1"/>
  <c r="S63" i="10" s="1"/>
  <c r="Q64" i="10" s="1"/>
  <c r="S64" i="10" s="1"/>
  <c r="Q65" i="10" s="1"/>
  <c r="S65" i="10" s="1"/>
  <c r="Q66" i="10" s="1"/>
  <c r="S66" i="10" s="1"/>
  <c r="Q67" i="10" s="1"/>
  <c r="S67" i="10" s="1"/>
  <c r="Q68" i="10" s="1"/>
  <c r="S68" i="10" s="1"/>
  <c r="Q69" i="10" s="1"/>
  <c r="S69" i="10" s="1"/>
  <c r="Q70" i="10" s="1"/>
  <c r="S70" i="10" s="1"/>
  <c r="Q71" i="10" s="1"/>
  <c r="S71" i="10" s="1"/>
  <c r="Q72" i="10" s="1"/>
  <c r="S72" i="10" s="1"/>
  <c r="Q73" i="10" s="1"/>
  <c r="S73" i="10" s="1"/>
  <c r="Q74" i="10" s="1"/>
  <c r="S74" i="10" s="1"/>
  <c r="Q75" i="10" s="1"/>
  <c r="S75" i="10" s="1"/>
  <c r="Q76" i="10" s="1"/>
  <c r="S76" i="10" s="1"/>
  <c r="Q77" i="10" s="1"/>
  <c r="S77" i="10" s="1"/>
  <c r="Q78" i="10" s="1"/>
  <c r="S78" i="10" s="1"/>
  <c r="Q79" i="10" s="1"/>
  <c r="S79" i="10" s="1"/>
  <c r="Q80" i="10" s="1"/>
  <c r="S80" i="10" s="1"/>
  <c r="Q81" i="10" s="1"/>
  <c r="S81" i="10" s="1"/>
  <c r="Q82" i="10" s="1"/>
  <c r="S82" i="10" s="1"/>
  <c r="Q83" i="10" s="1"/>
  <c r="S83" i="10" s="1"/>
  <c r="Q84" i="10" s="1"/>
  <c r="S84" i="10" s="1"/>
  <c r="Q85" i="10" s="1"/>
  <c r="S85" i="10" s="1"/>
  <c r="Q86" i="10" s="1"/>
  <c r="S86" i="10" s="1"/>
  <c r="Q87" i="10" s="1"/>
  <c r="S87" i="10" s="1"/>
  <c r="Q88" i="10" s="1"/>
  <c r="S88" i="10" s="1"/>
  <c r="Q89" i="10" s="1"/>
  <c r="S89" i="10" s="1"/>
  <c r="Q90" i="10" s="1"/>
  <c r="S90" i="10" s="1"/>
  <c r="Q91" i="10" s="1"/>
  <c r="S91" i="10" s="1"/>
  <c r="Q92" i="10" s="1"/>
  <c r="S92" i="10" s="1"/>
  <c r="Q93" i="10" s="1"/>
  <c r="S93" i="10" s="1"/>
  <c r="Q94" i="10" s="1"/>
  <c r="S94" i="10" s="1"/>
  <c r="Q95" i="10" s="1"/>
  <c r="S95" i="10" s="1"/>
  <c r="Q96" i="10" s="1"/>
  <c r="S96" i="10" s="1"/>
  <c r="Q97" i="10" s="1"/>
  <c r="S97" i="10" s="1"/>
  <c r="Q98" i="10" s="1"/>
  <c r="S98" i="10" s="1"/>
  <c r="Q99" i="10" s="1"/>
  <c r="S99" i="10" s="1"/>
  <c r="Q100" i="10" s="1"/>
  <c r="S100" i="10" s="1"/>
  <c r="Q101" i="10" s="1"/>
  <c r="S101" i="10" s="1"/>
  <c r="Q102" i="10" s="1"/>
  <c r="S102" i="10" s="1"/>
  <c r="Q103" i="10" s="1"/>
  <c r="S103" i="10" s="1"/>
  <c r="Q104" i="10" s="1"/>
  <c r="S104" i="10" s="1"/>
  <c r="Q105" i="10" s="1"/>
  <c r="S105" i="10" s="1"/>
  <c r="Q106" i="10" s="1"/>
  <c r="S106" i="10" s="1"/>
  <c r="Q107" i="10" s="1"/>
  <c r="S107" i="10" s="1"/>
  <c r="Q108" i="10" s="1"/>
  <c r="S108" i="10" s="1"/>
  <c r="Q109" i="10" s="1"/>
  <c r="S109" i="10" s="1"/>
  <c r="Q110" i="10" s="1"/>
  <c r="S110" i="10" s="1"/>
  <c r="Q111" i="10" s="1"/>
  <c r="S111" i="10" s="1"/>
  <c r="Q112" i="10" s="1"/>
  <c r="S112" i="10" s="1"/>
  <c r="Q113" i="10" s="1"/>
  <c r="S113" i="10" s="1"/>
  <c r="Q114" i="10" s="1"/>
  <c r="S114" i="10" s="1"/>
  <c r="Q115" i="10" s="1"/>
  <c r="S115" i="10" s="1"/>
  <c r="Q116" i="10" s="1"/>
  <c r="S116" i="10" s="1"/>
  <c r="Q117" i="10" s="1"/>
  <c r="S117" i="10" s="1"/>
  <c r="Q118" i="10" s="1"/>
  <c r="S118" i="10" s="1"/>
  <c r="Q119" i="10" s="1"/>
  <c r="S119" i="10" s="1"/>
  <c r="Q120" i="10" s="1"/>
  <c r="S120" i="10" s="1"/>
  <c r="Q121" i="10" s="1"/>
  <c r="S121" i="10" s="1"/>
  <c r="Q122" i="10" s="1"/>
  <c r="S122" i="10" s="1"/>
  <c r="Q123" i="10" s="1"/>
  <c r="S123" i="10" s="1"/>
  <c r="Q124" i="10" s="1"/>
  <c r="S124" i="10" s="1"/>
  <c r="Q125" i="10" s="1"/>
  <c r="S125" i="10" s="1"/>
  <c r="Q126" i="10" s="1"/>
  <c r="S126" i="10" s="1"/>
  <c r="Q127" i="10" s="1"/>
  <c r="S127" i="10" s="1"/>
  <c r="Q128" i="10" s="1"/>
  <c r="S128" i="10" s="1"/>
  <c r="Q129" i="10" s="1"/>
  <c r="S129" i="10" s="1"/>
  <c r="Q130" i="10" s="1"/>
  <c r="S130" i="10" s="1"/>
  <c r="Q131" i="10" s="1"/>
  <c r="S131" i="10" s="1"/>
  <c r="Q132" i="10" s="1"/>
  <c r="S132" i="10" s="1"/>
  <c r="Q133" i="10" s="1"/>
  <c r="S133" i="10" s="1"/>
  <c r="Q134" i="10" s="1"/>
  <c r="S134" i="10" s="1"/>
  <c r="Q135" i="10" s="1"/>
  <c r="S135" i="10" s="1"/>
  <c r="Q136" i="10" s="1"/>
  <c r="S136" i="10" s="1"/>
  <c r="Q137" i="10" s="1"/>
  <c r="S137" i="10" s="1"/>
  <c r="Q138" i="10" s="1"/>
  <c r="S138" i="10" s="1"/>
  <c r="Q139" i="10" s="1"/>
  <c r="S139" i="10" s="1"/>
  <c r="Q140" i="10" s="1"/>
  <c r="S140" i="10" s="1"/>
  <c r="Q141" i="10" s="1"/>
  <c r="S141" i="10" s="1"/>
  <c r="Q142" i="10" s="1"/>
  <c r="S142" i="10" s="1"/>
  <c r="Q143" i="10" s="1"/>
  <c r="S143" i="10" s="1"/>
  <c r="Q144" i="10" s="1"/>
  <c r="S144" i="10" s="1"/>
  <c r="Q145" i="10" s="1"/>
  <c r="S145" i="10" s="1"/>
  <c r="Q146" i="10" s="1"/>
  <c r="S146" i="10" s="1"/>
  <c r="Q147" i="10" s="1"/>
  <c r="S147" i="10" s="1"/>
  <c r="Q148" i="10" s="1"/>
  <c r="S148" i="10" s="1"/>
  <c r="Q149" i="10" s="1"/>
  <c r="S149" i="10" s="1"/>
  <c r="Q150" i="10" s="1"/>
  <c r="S150" i="10" s="1"/>
  <c r="Q151" i="10" s="1"/>
  <c r="S151" i="10" s="1"/>
  <c r="Q152" i="10" s="1"/>
  <c r="S152" i="10" s="1"/>
  <c r="Q153" i="10" s="1"/>
  <c r="S153" i="10" s="1"/>
  <c r="Q154" i="10" s="1"/>
  <c r="S154" i="10" s="1"/>
  <c r="Q155" i="10" s="1"/>
  <c r="S155" i="10" s="1"/>
  <c r="Q156" i="10" s="1"/>
  <c r="S156" i="10" s="1"/>
  <c r="Q157" i="10" s="1"/>
  <c r="S157" i="10" s="1"/>
  <c r="Q158" i="10" s="1"/>
  <c r="S158" i="10" s="1"/>
  <c r="Q159" i="10" s="1"/>
  <c r="S159" i="10" s="1"/>
  <c r="Q160" i="10" s="1"/>
  <c r="S160" i="10" s="1"/>
  <c r="Q161" i="10" s="1"/>
  <c r="S161" i="10" s="1"/>
  <c r="Q162" i="10" s="1"/>
  <c r="S162" i="10" s="1"/>
  <c r="Q163" i="10" s="1"/>
  <c r="S163" i="10" s="1"/>
  <c r="Q164" i="10" s="1"/>
  <c r="S164" i="10" s="1"/>
  <c r="Q165" i="10" s="1"/>
  <c r="S165" i="10" s="1"/>
  <c r="Q166" i="10" s="1"/>
  <c r="S166" i="10" s="1"/>
  <c r="Q167" i="10" s="1"/>
  <c r="S167" i="10" s="1"/>
  <c r="Q168" i="10" s="1"/>
  <c r="S168" i="10" s="1"/>
  <c r="Q169" i="10" s="1"/>
  <c r="S169" i="10" s="1"/>
  <c r="Q170" i="10" s="1"/>
  <c r="S170" i="10" s="1"/>
  <c r="Q171" i="10" s="1"/>
  <c r="S171" i="10" s="1"/>
  <c r="Q172" i="10" s="1"/>
  <c r="S172" i="10" s="1"/>
  <c r="Q173" i="10" s="1"/>
  <c r="S173" i="10" s="1"/>
  <c r="Q174" i="10" s="1"/>
  <c r="S174" i="10" s="1"/>
  <c r="Q175" i="10" s="1"/>
  <c r="S175" i="10" s="1"/>
  <c r="Q176" i="10" s="1"/>
  <c r="S176" i="10" s="1"/>
  <c r="Q177" i="10" s="1"/>
  <c r="S177" i="10" s="1"/>
  <c r="Q178" i="10" s="1"/>
  <c r="S178" i="10" s="1"/>
  <c r="Q179" i="10" s="1"/>
  <c r="S179" i="10" s="1"/>
  <c r="Q180" i="10" s="1"/>
  <c r="S180" i="10" s="1"/>
  <c r="Q181" i="10" s="1"/>
  <c r="S181" i="10" s="1"/>
  <c r="Q182" i="10" s="1"/>
  <c r="S182" i="10" s="1"/>
  <c r="Q183" i="10" s="1"/>
  <c r="S183" i="10" s="1"/>
  <c r="Q184" i="10" s="1"/>
  <c r="S184" i="10" s="1"/>
  <c r="Q185" i="10" s="1"/>
  <c r="S185" i="10" s="1"/>
  <c r="Q186" i="10" s="1"/>
  <c r="S186" i="10" s="1"/>
  <c r="Q187" i="10" s="1"/>
  <c r="S187" i="10" s="1"/>
  <c r="Q188" i="10" s="1"/>
  <c r="S188" i="10" s="1"/>
  <c r="Q189" i="10" s="1"/>
  <c r="S189" i="10" s="1"/>
  <c r="Q190" i="10" s="1"/>
  <c r="S190" i="10" s="1"/>
  <c r="Q191" i="10" s="1"/>
  <c r="S191" i="10" s="1"/>
  <c r="Q192" i="10" s="1"/>
  <c r="S192" i="10" s="1"/>
  <c r="Q193" i="10" s="1"/>
  <c r="S193" i="10" s="1"/>
  <c r="Q194" i="10" s="1"/>
  <c r="S194" i="10" s="1"/>
  <c r="Q195" i="10" s="1"/>
  <c r="S195" i="10" s="1"/>
  <c r="Q196" i="10" s="1"/>
  <c r="S196" i="10" s="1"/>
  <c r="Q197" i="10" s="1"/>
  <c r="S197" i="10" s="1"/>
  <c r="Q198" i="10" s="1"/>
  <c r="S198" i="10" s="1"/>
  <c r="Q199" i="10" s="1"/>
  <c r="S199" i="10" s="1"/>
  <c r="Q200" i="10" s="1"/>
  <c r="S200" i="10" s="1"/>
  <c r="Q201" i="10" s="1"/>
  <c r="S201" i="10" s="1"/>
  <c r="Q202" i="10" s="1"/>
  <c r="S202" i="10" s="1"/>
  <c r="Q203" i="10" s="1"/>
  <c r="S203" i="10" s="1"/>
  <c r="Q204" i="10" s="1"/>
  <c r="S204" i="10" s="1"/>
  <c r="Q205" i="10" s="1"/>
  <c r="S205" i="10" s="1"/>
  <c r="Q206" i="10" s="1"/>
  <c r="S206" i="10" s="1"/>
  <c r="Q207" i="10" s="1"/>
  <c r="S207" i="10" s="1"/>
  <c r="Q208" i="10" s="1"/>
  <c r="S208" i="10" s="1"/>
  <c r="Q209" i="10" s="1"/>
  <c r="S209" i="10" s="1"/>
  <c r="Q210" i="10" s="1"/>
  <c r="S210" i="10" s="1"/>
  <c r="Q211" i="10" s="1"/>
  <c r="S211" i="10" s="1"/>
  <c r="Q212" i="10" s="1"/>
  <c r="S212" i="10" s="1"/>
  <c r="Q213" i="10" s="1"/>
  <c r="S213" i="10" s="1"/>
  <c r="Q214" i="10" s="1"/>
  <c r="S214" i="10" s="1"/>
  <c r="Q215" i="10" s="1"/>
  <c r="S215" i="10" s="1"/>
  <c r="Q216" i="10" s="1"/>
  <c r="S216" i="10" s="1"/>
  <c r="Q217" i="10" s="1"/>
  <c r="S217" i="10" s="1"/>
  <c r="Q218" i="10" s="1"/>
  <c r="S218" i="10" s="1"/>
  <c r="Q219" i="10" s="1"/>
  <c r="S219" i="10" s="1"/>
  <c r="Q220" i="10" s="1"/>
  <c r="S220" i="10" s="1"/>
  <c r="Q221" i="10" s="1"/>
  <c r="S221" i="10" s="1"/>
  <c r="Q222" i="10" s="1"/>
  <c r="S222" i="10" s="1"/>
  <c r="Q223" i="10" s="1"/>
  <c r="S223" i="10" s="1"/>
  <c r="Q224" i="10" s="1"/>
  <c r="S224" i="10" s="1"/>
  <c r="Q225" i="10" s="1"/>
  <c r="S225" i="10" s="1"/>
  <c r="Q226" i="10" s="1"/>
  <c r="S226" i="10" s="1"/>
  <c r="Q227" i="10" s="1"/>
  <c r="S227" i="10" s="1"/>
  <c r="Q228" i="10" s="1"/>
  <c r="S228" i="10" s="1"/>
  <c r="Q229" i="10" s="1"/>
  <c r="S229" i="10" s="1"/>
  <c r="Q230" i="10" s="1"/>
  <c r="S230" i="10" s="1"/>
  <c r="Q231" i="10" s="1"/>
  <c r="S231" i="10" s="1"/>
  <c r="Q232" i="10" s="1"/>
  <c r="S232" i="10" s="1"/>
  <c r="Q233" i="10" s="1"/>
  <c r="S233" i="10" s="1"/>
  <c r="Q234" i="10" s="1"/>
  <c r="S234" i="10" s="1"/>
  <c r="Q235" i="10" s="1"/>
  <c r="S235" i="10" s="1"/>
  <c r="Q236" i="10" s="1"/>
  <c r="S236" i="10" s="1"/>
  <c r="Q237" i="10" s="1"/>
  <c r="S237" i="10" s="1"/>
  <c r="Q238" i="10" s="1"/>
  <c r="S238" i="10" s="1"/>
  <c r="Q239" i="10" s="1"/>
  <c r="S239" i="10" s="1"/>
  <c r="Q240" i="10" s="1"/>
  <c r="S240" i="10" s="1"/>
  <c r="Q241" i="10" s="1"/>
  <c r="S241" i="10" s="1"/>
  <c r="Q242" i="10" s="1"/>
  <c r="S242" i="10" s="1"/>
  <c r="Q243" i="10" s="1"/>
  <c r="S243" i="10" s="1"/>
  <c r="Q244" i="10" s="1"/>
  <c r="S244" i="10" s="1"/>
  <c r="Q245" i="10" s="1"/>
  <c r="S245" i="10" s="1"/>
  <c r="Q246" i="10" s="1"/>
  <c r="S246" i="10" s="1"/>
  <c r="Q247" i="10" s="1"/>
  <c r="S247" i="10" s="1"/>
  <c r="Q248" i="10" s="1"/>
  <c r="S248" i="10" s="1"/>
  <c r="Q249" i="10" s="1"/>
  <c r="S249" i="10" s="1"/>
  <c r="Q250" i="10" s="1"/>
  <c r="S250" i="10" s="1"/>
  <c r="Q251" i="10" s="1"/>
  <c r="S251" i="10" s="1"/>
  <c r="Q252" i="10" s="1"/>
  <c r="S252" i="10" s="1"/>
  <c r="Q253" i="10" s="1"/>
  <c r="S253" i="10" s="1"/>
  <c r="Q254" i="10" s="1"/>
  <c r="S254" i="10" s="1"/>
  <c r="Q255" i="10" s="1"/>
  <c r="S255" i="10" s="1"/>
  <c r="Q256" i="10" s="1"/>
  <c r="S256" i="10" s="1"/>
  <c r="Q257" i="10" s="1"/>
  <c r="S257" i="10" s="1"/>
  <c r="Q258" i="10" s="1"/>
  <c r="S258" i="10" s="1"/>
  <c r="Q259" i="10" s="1"/>
  <c r="S259" i="10" s="1"/>
  <c r="Q260" i="10" s="1"/>
  <c r="S260" i="10" s="1"/>
  <c r="Q261" i="10" s="1"/>
  <c r="S261" i="10" s="1"/>
  <c r="Q262" i="10" s="1"/>
  <c r="S262" i="10" s="1"/>
  <c r="Q263" i="10" s="1"/>
  <c r="S263" i="10" s="1"/>
  <c r="Q264" i="10" s="1"/>
  <c r="S264" i="10" s="1"/>
  <c r="Q265" i="10" s="1"/>
  <c r="S265" i="10" s="1"/>
  <c r="Q266" i="10" s="1"/>
  <c r="S266" i="10" s="1"/>
  <c r="Q267" i="10" s="1"/>
  <c r="S267" i="10" s="1"/>
  <c r="Q268" i="10" s="1"/>
  <c r="S268" i="10" s="1"/>
  <c r="Q269" i="10" s="1"/>
  <c r="S269" i="10" s="1"/>
  <c r="Q270" i="10" s="1"/>
  <c r="S270" i="10" s="1"/>
  <c r="Q271" i="10" s="1"/>
  <c r="S271" i="10" s="1"/>
  <c r="Q272" i="10" s="1"/>
  <c r="S272" i="10" s="1"/>
  <c r="Q273" i="10" s="1"/>
  <c r="S273" i="10" s="1"/>
  <c r="Q274" i="10" s="1"/>
  <c r="S274" i="10" s="1"/>
  <c r="Q275" i="10" s="1"/>
  <c r="S275" i="10" s="1"/>
  <c r="Q276" i="10" s="1"/>
  <c r="S276" i="10" s="1"/>
  <c r="Q277" i="10" s="1"/>
  <c r="S277" i="10" s="1"/>
  <c r="Q278" i="10" s="1"/>
  <c r="S278" i="10" s="1"/>
  <c r="Q279" i="10" s="1"/>
  <c r="S279" i="10" s="1"/>
  <c r="Q280" i="10" s="1"/>
  <c r="S280" i="10" s="1"/>
  <c r="Q281" i="10" s="1"/>
  <c r="S281" i="10" s="1"/>
  <c r="Q282" i="10" s="1"/>
  <c r="S282" i="10" s="1"/>
  <c r="Q283" i="10" s="1"/>
  <c r="S283" i="10" s="1"/>
  <c r="Q284" i="10" s="1"/>
  <c r="S284" i="10" s="1"/>
  <c r="Q285" i="10" s="1"/>
  <c r="S285" i="10" s="1"/>
  <c r="Q286" i="10" s="1"/>
  <c r="S286" i="10" s="1"/>
  <c r="Q287" i="10" s="1"/>
  <c r="S287" i="10" s="1"/>
  <c r="Q288" i="10" s="1"/>
  <c r="S288" i="10" s="1"/>
  <c r="Q289" i="10" s="1"/>
  <c r="S289" i="10" s="1"/>
  <c r="Q290" i="10" s="1"/>
  <c r="S290" i="10" s="1"/>
  <c r="Q291" i="10" s="1"/>
  <c r="S291" i="10" s="1"/>
  <c r="Q292" i="10" s="1"/>
  <c r="S292" i="10" s="1"/>
  <c r="Q293" i="10" s="1"/>
  <c r="S293" i="10" s="1"/>
  <c r="Q294" i="10" s="1"/>
  <c r="S294" i="10" s="1"/>
  <c r="Q295" i="10" s="1"/>
  <c r="S295" i="10" s="1"/>
  <c r="Q296" i="10" s="1"/>
  <c r="S296" i="10" s="1"/>
  <c r="Q297" i="10" s="1"/>
  <c r="S297" i="10" s="1"/>
  <c r="Q298" i="10" s="1"/>
  <c r="S298" i="10" s="1"/>
  <c r="Q299" i="10" s="1"/>
  <c r="S299" i="10" s="1"/>
  <c r="Q300" i="10" s="1"/>
  <c r="S300" i="10" s="1"/>
  <c r="Q301" i="10" s="1"/>
  <c r="S301" i="10" s="1"/>
  <c r="Q302" i="10" s="1"/>
  <c r="S302" i="10" s="1"/>
  <c r="Q303" i="10" s="1"/>
  <c r="S303" i="10" s="1"/>
  <c r="Q304" i="10" s="1"/>
  <c r="S304" i="10" s="1"/>
  <c r="Q305" i="10" s="1"/>
  <c r="S305" i="10" s="1"/>
  <c r="Q306" i="10" s="1"/>
  <c r="S306" i="10" s="1"/>
  <c r="Q307" i="10" s="1"/>
  <c r="S307" i="10" s="1"/>
  <c r="Q308" i="10" s="1"/>
  <c r="S308" i="10" s="1"/>
  <c r="Q309" i="10" s="1"/>
  <c r="S309" i="10" s="1"/>
  <c r="Q310" i="10" s="1"/>
  <c r="S310" i="10" s="1"/>
  <c r="Q311" i="10" s="1"/>
  <c r="S311" i="10" s="1"/>
  <c r="Q312" i="10" s="1"/>
  <c r="S312" i="10" s="1"/>
  <c r="Q313" i="10" s="1"/>
  <c r="S313" i="10" s="1"/>
  <c r="Q314" i="10" s="1"/>
  <c r="S314" i="10" s="1"/>
  <c r="Q315" i="10" s="1"/>
  <c r="S315" i="10" s="1"/>
  <c r="Q316" i="10" s="1"/>
  <c r="S316" i="10" s="1"/>
  <c r="Q317" i="10" s="1"/>
  <c r="S317" i="10" s="1"/>
  <c r="Q318" i="10" s="1"/>
  <c r="S318" i="10" s="1"/>
  <c r="Q319" i="10" s="1"/>
  <c r="S319" i="10" s="1"/>
  <c r="Q320" i="10" s="1"/>
  <c r="S320" i="10" s="1"/>
  <c r="Q321" i="10" s="1"/>
  <c r="S321" i="10" s="1"/>
  <c r="Q322" i="10" s="1"/>
  <c r="S322" i="10" s="1"/>
  <c r="Q323" i="10" s="1"/>
  <c r="S323" i="10" s="1"/>
  <c r="Q324" i="10" s="1"/>
  <c r="S324" i="10" s="1"/>
  <c r="Q325" i="10" s="1"/>
  <c r="S325" i="10" s="1"/>
  <c r="Q326" i="10" s="1"/>
  <c r="S326" i="10" s="1"/>
  <c r="Q327" i="10" s="1"/>
  <c r="S327" i="10" s="1"/>
  <c r="Q328" i="10" s="1"/>
  <c r="S328" i="10" s="1"/>
  <c r="Q329" i="10" s="1"/>
  <c r="S329" i="10" s="1"/>
  <c r="Q330" i="10" s="1"/>
  <c r="S330" i="10" s="1"/>
  <c r="Q331" i="10" s="1"/>
  <c r="S331" i="10" s="1"/>
  <c r="Q332" i="10" s="1"/>
  <c r="S332" i="10" s="1"/>
  <c r="Q333" i="10" s="1"/>
  <c r="S333" i="10" s="1"/>
  <c r="Q334" i="10" s="1"/>
  <c r="S334" i="10" s="1"/>
  <c r="Q335" i="10" s="1"/>
  <c r="S335" i="10" s="1"/>
  <c r="Q336" i="10" s="1"/>
  <c r="S336" i="10" s="1"/>
  <c r="Q337" i="10" s="1"/>
  <c r="S337" i="10" s="1"/>
  <c r="Q338" i="10" s="1"/>
  <c r="S338" i="10" s="1"/>
  <c r="Q339" i="10" s="1"/>
  <c r="S339" i="10" s="1"/>
  <c r="Q340" i="10" s="1"/>
  <c r="S340" i="10" s="1"/>
  <c r="Q341" i="10" s="1"/>
  <c r="S341" i="10" s="1"/>
  <c r="Q342" i="10" s="1"/>
  <c r="S342" i="10" s="1"/>
  <c r="Q343" i="10" s="1"/>
  <c r="S343" i="10" s="1"/>
  <c r="Q344" i="10" s="1"/>
  <c r="S344" i="10" s="1"/>
  <c r="Q345" i="10" s="1"/>
  <c r="S345" i="10" s="1"/>
  <c r="Q346" i="10" s="1"/>
  <c r="S346" i="10" s="1"/>
  <c r="Q347" i="10" s="1"/>
  <c r="S347" i="10" s="1"/>
  <c r="Q348" i="10" s="1"/>
  <c r="S348" i="10" s="1"/>
  <c r="Q349" i="10" s="1"/>
  <c r="S349" i="10" s="1"/>
  <c r="Q350" i="10" s="1"/>
  <c r="S350" i="10" s="1"/>
  <c r="Q351" i="10" s="1"/>
  <c r="S351" i="10" s="1"/>
  <c r="Q352" i="10" s="1"/>
  <c r="S352" i="10" s="1"/>
  <c r="Q353" i="10" s="1"/>
  <c r="S353" i="10" s="1"/>
  <c r="Q354" i="10" s="1"/>
  <c r="S354" i="10" s="1"/>
  <c r="Q355" i="10" s="1"/>
  <c r="S355" i="10" s="1"/>
  <c r="Q356" i="10" s="1"/>
  <c r="S356" i="10" s="1"/>
  <c r="Q357" i="10" s="1"/>
  <c r="S357" i="10" s="1"/>
  <c r="Q358" i="10" s="1"/>
  <c r="S358" i="10" s="1"/>
  <c r="Q359" i="10" s="1"/>
  <c r="S359" i="10" s="1"/>
  <c r="Q360" i="10" s="1"/>
  <c r="S360" i="10" s="1"/>
  <c r="Q361" i="10" s="1"/>
  <c r="S361" i="10" s="1"/>
  <c r="Q362" i="10" s="1"/>
  <c r="S362" i="10" s="1"/>
  <c r="Q363" i="10" s="1"/>
  <c r="S363" i="10" s="1"/>
  <c r="Q364" i="10" s="1"/>
  <c r="S364" i="10" s="1"/>
  <c r="Q365" i="10" s="1"/>
  <c r="S365" i="10" s="1"/>
  <c r="Q366" i="10" s="1"/>
  <c r="S366" i="10" s="1"/>
  <c r="Q367" i="10" s="1"/>
  <c r="S367" i="10" s="1"/>
  <c r="Q368" i="10" s="1"/>
  <c r="S368" i="10" s="1"/>
  <c r="Q369" i="10" s="1"/>
  <c r="S369" i="10" s="1"/>
  <c r="Q370" i="10" s="1"/>
  <c r="S370" i="10" s="1"/>
  <c r="Q371" i="10" s="1"/>
  <c r="S371" i="10" s="1"/>
  <c r="Q372" i="10" s="1"/>
  <c r="S372" i="10" s="1"/>
  <c r="Q373" i="10" s="1"/>
  <c r="S373" i="10" s="1"/>
  <c r="Q374" i="10" s="1"/>
  <c r="S374" i="10" s="1"/>
  <c r="Q375" i="10" s="1"/>
  <c r="S375" i="10" s="1"/>
  <c r="Q376" i="10" s="1"/>
  <c r="S376" i="10" s="1"/>
  <c r="Q377" i="10" s="1"/>
  <c r="S377" i="10" s="1"/>
  <c r="Q378" i="10" s="1"/>
  <c r="S378" i="10" s="1"/>
  <c r="Q379" i="10" s="1"/>
  <c r="S379" i="10" s="1"/>
  <c r="Q380" i="10" s="1"/>
  <c r="S380" i="10" s="1"/>
  <c r="Q381" i="10" s="1"/>
  <c r="S381" i="10" s="1"/>
  <c r="Q382" i="10" s="1"/>
  <c r="S382" i="10" s="1"/>
  <c r="Q383" i="10" s="1"/>
  <c r="S383" i="10" s="1"/>
  <c r="Q384" i="10" s="1"/>
  <c r="S384" i="10" s="1"/>
  <c r="Q385" i="10" s="1"/>
  <c r="S385" i="10" s="1"/>
  <c r="Q386" i="10" s="1"/>
  <c r="S386" i="10" s="1"/>
  <c r="Q387" i="10" s="1"/>
  <c r="S387" i="10" s="1"/>
  <c r="Q388" i="10" s="1"/>
  <c r="S388" i="10" s="1"/>
  <c r="Q389" i="10" s="1"/>
  <c r="S389" i="10" s="1"/>
  <c r="Q390" i="10" s="1"/>
  <c r="S390" i="10" s="1"/>
  <c r="Q391" i="10" s="1"/>
  <c r="S391" i="10" s="1"/>
  <c r="Q392" i="10" s="1"/>
  <c r="S392" i="10" s="1"/>
  <c r="Q393" i="10" s="1"/>
  <c r="S393" i="10" s="1"/>
  <c r="Q394" i="10" s="1"/>
  <c r="S394" i="10" s="1"/>
  <c r="Q395" i="10" s="1"/>
  <c r="S395" i="10" s="1"/>
  <c r="Q396" i="10" s="1"/>
  <c r="S396" i="10" s="1"/>
  <c r="Q397" i="10" s="1"/>
  <c r="S397" i="10" s="1"/>
  <c r="Q398" i="10" s="1"/>
  <c r="S398" i="10" s="1"/>
  <c r="Q399" i="10" s="1"/>
  <c r="S399" i="10" s="1"/>
  <c r="Q400" i="10" s="1"/>
  <c r="S400" i="10" s="1"/>
  <c r="Q401" i="10" s="1"/>
  <c r="S401" i="10" s="1"/>
  <c r="Q402" i="10" s="1"/>
  <c r="S402" i="10" s="1"/>
  <c r="Q403" i="10" s="1"/>
  <c r="S403" i="10" s="1"/>
  <c r="Q404" i="10" s="1"/>
  <c r="S404" i="10" s="1"/>
  <c r="Q405" i="10" s="1"/>
  <c r="S405" i="10" s="1"/>
  <c r="Q406" i="10" s="1"/>
  <c r="S406" i="10" s="1"/>
  <c r="Q407" i="10" s="1"/>
  <c r="S407" i="10" s="1"/>
  <c r="Q408" i="10" s="1"/>
  <c r="S408" i="10" s="1"/>
  <c r="Q409" i="10" s="1"/>
  <c r="S409" i="10" s="1"/>
  <c r="Q410" i="10" s="1"/>
  <c r="S410" i="10" s="1"/>
  <c r="Q411" i="10" s="1"/>
  <c r="S411" i="10" s="1"/>
  <c r="Q412" i="10" s="1"/>
  <c r="S412" i="10" s="1"/>
  <c r="Q413" i="10" s="1"/>
  <c r="S413" i="10" s="1"/>
  <c r="Q414" i="10" s="1"/>
  <c r="S414" i="10" s="1"/>
  <c r="Q415" i="10" s="1"/>
  <c r="S415" i="10" s="1"/>
  <c r="Q416" i="10" s="1"/>
  <c r="S416" i="10" s="1"/>
  <c r="Q417" i="10" s="1"/>
  <c r="S417" i="10" s="1"/>
  <c r="Q418" i="10" s="1"/>
  <c r="S418" i="10" s="1"/>
  <c r="Q419" i="10" s="1"/>
  <c r="S419" i="10" s="1"/>
  <c r="Q420" i="10" s="1"/>
  <c r="S420" i="10" s="1"/>
  <c r="Q421" i="10" s="1"/>
  <c r="S421" i="10" s="1"/>
  <c r="Q422" i="10" s="1"/>
  <c r="S422" i="10" s="1"/>
  <c r="Q423" i="10" s="1"/>
  <c r="S423" i="10" s="1"/>
  <c r="Q424" i="10" s="1"/>
  <c r="S424" i="10" s="1"/>
  <c r="Q425" i="10" s="1"/>
  <c r="S425" i="10" s="1"/>
  <c r="Q426" i="10" s="1"/>
  <c r="S426" i="10" s="1"/>
  <c r="Q427" i="10" s="1"/>
  <c r="S427" i="10" s="1"/>
  <c r="Q428" i="10" s="1"/>
  <c r="S428" i="10" s="1"/>
  <c r="Q429" i="10" s="1"/>
  <c r="S429" i="10" s="1"/>
  <c r="Q430" i="10" s="1"/>
  <c r="S430" i="10" s="1"/>
  <c r="Q431" i="10" s="1"/>
  <c r="S431" i="10" s="1"/>
  <c r="Q432" i="10" s="1"/>
  <c r="S432" i="10" s="1"/>
  <c r="Q433" i="10" s="1"/>
  <c r="S433" i="10" s="1"/>
  <c r="Q434" i="10" s="1"/>
  <c r="S434" i="10" s="1"/>
  <c r="Q435" i="10" s="1"/>
  <c r="S435" i="10" s="1"/>
  <c r="Q436" i="10" s="1"/>
  <c r="S436" i="10" s="1"/>
  <c r="Q437" i="10" s="1"/>
  <c r="S437" i="10" s="1"/>
  <c r="Q438" i="10" s="1"/>
  <c r="S438" i="10" s="1"/>
  <c r="Q439" i="10" s="1"/>
  <c r="S439" i="10" s="1"/>
  <c r="Q440" i="10" s="1"/>
  <c r="S440" i="10" s="1"/>
  <c r="Q441" i="10" s="1"/>
  <c r="S441" i="10" s="1"/>
  <c r="Q442" i="10" s="1"/>
  <c r="S442" i="10" s="1"/>
  <c r="Q443" i="10" s="1"/>
  <c r="S443" i="10" s="1"/>
  <c r="Q444" i="10" s="1"/>
  <c r="S444" i="10" s="1"/>
  <c r="Q445" i="10" s="1"/>
  <c r="S445" i="10" s="1"/>
  <c r="Q446" i="10" s="1"/>
  <c r="S446" i="10" s="1"/>
  <c r="Q447" i="10" s="1"/>
  <c r="S447" i="10" s="1"/>
  <c r="Q448" i="10" s="1"/>
  <c r="S448" i="10" s="1"/>
  <c r="Q449" i="10" s="1"/>
  <c r="S449" i="10" s="1"/>
  <c r="Q450" i="10" s="1"/>
  <c r="S450" i="10" s="1"/>
  <c r="Q451" i="10" s="1"/>
  <c r="S451" i="10" s="1"/>
  <c r="Q452" i="10" s="1"/>
  <c r="S452" i="10" s="1"/>
  <c r="Q453" i="10" s="1"/>
  <c r="S453" i="10" s="1"/>
  <c r="Q454" i="10" s="1"/>
  <c r="S454" i="10" s="1"/>
  <c r="Q455" i="10" s="1"/>
  <c r="S455" i="10" s="1"/>
  <c r="Q456" i="10" s="1"/>
  <c r="S456" i="10" s="1"/>
  <c r="Q457" i="10" s="1"/>
  <c r="S457" i="10" s="1"/>
  <c r="Q458" i="10" s="1"/>
  <c r="S458" i="10" s="1"/>
  <c r="Q459" i="10" s="1"/>
  <c r="S459" i="10" s="1"/>
  <c r="Q460" i="10" s="1"/>
  <c r="S460" i="10" s="1"/>
  <c r="Q461" i="10" s="1"/>
  <c r="S461" i="10" s="1"/>
  <c r="Q462" i="10" s="1"/>
  <c r="S462" i="10" s="1"/>
  <c r="Q463" i="10" s="1"/>
  <c r="S463" i="10" s="1"/>
  <c r="Q464" i="10" s="1"/>
  <c r="S464" i="10" s="1"/>
  <c r="Q465" i="10" s="1"/>
  <c r="S465" i="10" s="1"/>
  <c r="Q466" i="10" s="1"/>
  <c r="S466" i="10" s="1"/>
  <c r="Q467" i="10" s="1"/>
  <c r="S467" i="10" s="1"/>
  <c r="Q468" i="10" s="1"/>
  <c r="S468" i="10" s="1"/>
  <c r="Q469" i="10" s="1"/>
  <c r="S469" i="10" s="1"/>
  <c r="Q470" i="10" s="1"/>
  <c r="S470" i="10" s="1"/>
  <c r="Q471" i="10" s="1"/>
  <c r="S471" i="10" s="1"/>
  <c r="Q472" i="10" s="1"/>
  <c r="S472" i="10" s="1"/>
  <c r="Q473" i="10" s="1"/>
  <c r="S473" i="10" s="1"/>
  <c r="Q474" i="10" s="1"/>
  <c r="S474" i="10" s="1"/>
  <c r="Q475" i="10" s="1"/>
  <c r="S475" i="10" s="1"/>
  <c r="Q476" i="10" s="1"/>
  <c r="S476" i="10" s="1"/>
  <c r="Q477" i="10" s="1"/>
  <c r="S477" i="10" s="1"/>
  <c r="Q478" i="10" s="1"/>
  <c r="S478" i="10" s="1"/>
  <c r="Q479" i="10" s="1"/>
  <c r="S479" i="10" s="1"/>
  <c r="Q480" i="10" s="1"/>
  <c r="S480" i="10" s="1"/>
  <c r="Q481" i="10" s="1"/>
  <c r="S481" i="10" s="1"/>
  <c r="Q482" i="10" s="1"/>
  <c r="S482" i="10" s="1"/>
  <c r="Q483" i="10" s="1"/>
  <c r="S483" i="10" s="1"/>
  <c r="Q484" i="10" s="1"/>
  <c r="S484" i="10" s="1"/>
  <c r="Q485" i="10" s="1"/>
  <c r="S485" i="10" s="1"/>
  <c r="Q486" i="10" s="1"/>
  <c r="S486" i="10" s="1"/>
  <c r="Q487" i="10" s="1"/>
  <c r="S487" i="10" s="1"/>
  <c r="Q488" i="10" s="1"/>
  <c r="S488" i="10" s="1"/>
  <c r="Q489" i="10" s="1"/>
  <c r="S489" i="10" s="1"/>
  <c r="Q490" i="10" s="1"/>
  <c r="S490" i="10" s="1"/>
  <c r="Q491" i="10" s="1"/>
  <c r="S491" i="10" s="1"/>
  <c r="Q492" i="10" s="1"/>
  <c r="S492" i="10" s="1"/>
  <c r="Q493" i="10" s="1"/>
  <c r="S493" i="10" s="1"/>
  <c r="Q494" i="10" s="1"/>
  <c r="S494" i="10" s="1"/>
  <c r="Q495" i="10" s="1"/>
  <c r="S495" i="10" s="1"/>
  <c r="Q496" i="10" s="1"/>
  <c r="S496" i="10" s="1"/>
  <c r="Q497" i="10" s="1"/>
  <c r="S497" i="10" s="1"/>
  <c r="Q498" i="10" s="1"/>
  <c r="S498" i="10" s="1"/>
  <c r="O29" i="10"/>
  <c r="M30" i="10" s="1"/>
  <c r="O30" i="10" s="1"/>
  <c r="M31" i="10" s="1"/>
  <c r="O31" i="10" s="1"/>
  <c r="M32" i="10" s="1"/>
  <c r="O32" i="10" s="1"/>
  <c r="M33" i="10" s="1"/>
  <c r="O33" i="10" s="1"/>
  <c r="M34" i="10" s="1"/>
  <c r="O34" i="10" s="1"/>
  <c r="M35" i="10" s="1"/>
  <c r="O35" i="10" s="1"/>
  <c r="M36" i="10" s="1"/>
  <c r="O36" i="10" s="1"/>
  <c r="M37" i="10" s="1"/>
  <c r="O37" i="10" s="1"/>
  <c r="M38" i="10" s="1"/>
  <c r="O38" i="10" s="1"/>
  <c r="M39" i="10" s="1"/>
  <c r="O39" i="10" s="1"/>
  <c r="M40" i="10" s="1"/>
  <c r="O40" i="10" s="1"/>
  <c r="M41" i="10" s="1"/>
  <c r="O41" i="10" s="1"/>
  <c r="M42" i="10" s="1"/>
  <c r="O42" i="10" s="1"/>
  <c r="M43" i="10" s="1"/>
  <c r="O43" i="10" s="1"/>
  <c r="M44" i="10" s="1"/>
  <c r="O44" i="10" s="1"/>
  <c r="M45" i="10" s="1"/>
  <c r="O45" i="10" s="1"/>
  <c r="M46" i="10" s="1"/>
  <c r="O46" i="10" s="1"/>
  <c r="M47" i="10" s="1"/>
  <c r="O47" i="10" s="1"/>
  <c r="M48" i="10" s="1"/>
  <c r="O48" i="10" s="1"/>
  <c r="M49" i="10" s="1"/>
  <c r="O49" i="10" s="1"/>
  <c r="M50" i="10" s="1"/>
  <c r="O50" i="10" s="1"/>
  <c r="M51" i="10" s="1"/>
  <c r="O51" i="10" s="1"/>
  <c r="M52" i="10" s="1"/>
  <c r="O52" i="10" s="1"/>
  <c r="M53" i="10" s="1"/>
  <c r="O53" i="10" s="1"/>
  <c r="M54" i="10" s="1"/>
  <c r="O54" i="10" s="1"/>
  <c r="M55" i="10" s="1"/>
  <c r="O55" i="10" s="1"/>
  <c r="M56" i="10" s="1"/>
  <c r="O56" i="10" s="1"/>
  <c r="M57" i="10" s="1"/>
  <c r="O57" i="10" s="1"/>
  <c r="M58" i="10" s="1"/>
  <c r="O58" i="10" s="1"/>
  <c r="M59" i="10" s="1"/>
  <c r="O59" i="10" s="1"/>
  <c r="M60" i="10" s="1"/>
  <c r="O60" i="10" s="1"/>
  <c r="M61" i="10" s="1"/>
  <c r="O61" i="10" s="1"/>
  <c r="M62" i="10" s="1"/>
  <c r="O62" i="10" s="1"/>
  <c r="M63" i="10" s="1"/>
  <c r="O63" i="10" s="1"/>
  <c r="M64" i="10" s="1"/>
  <c r="O64" i="10" s="1"/>
  <c r="M65" i="10" s="1"/>
  <c r="O65" i="10" s="1"/>
  <c r="M66" i="10" s="1"/>
  <c r="O66" i="10" s="1"/>
  <c r="M67" i="10" s="1"/>
  <c r="O67" i="10" s="1"/>
  <c r="M68" i="10" s="1"/>
  <c r="O68" i="10" s="1"/>
  <c r="M69" i="10" s="1"/>
  <c r="O69" i="10" s="1"/>
  <c r="M70" i="10" s="1"/>
  <c r="O70" i="10" s="1"/>
  <c r="M71" i="10" s="1"/>
  <c r="O71" i="10" s="1"/>
  <c r="M72" i="10" s="1"/>
  <c r="O72" i="10" s="1"/>
  <c r="M73" i="10" s="1"/>
  <c r="O73" i="10" s="1"/>
  <c r="M74" i="10" s="1"/>
  <c r="O74" i="10" s="1"/>
  <c r="M75" i="10" s="1"/>
  <c r="O75" i="10" s="1"/>
  <c r="M76" i="10" s="1"/>
  <c r="O76" i="10" s="1"/>
  <c r="M77" i="10" s="1"/>
  <c r="O77" i="10" s="1"/>
  <c r="M78" i="10" s="1"/>
  <c r="O78" i="10" s="1"/>
  <c r="M79" i="10" s="1"/>
  <c r="O79" i="10" s="1"/>
  <c r="M80" i="10" s="1"/>
  <c r="O80" i="10" s="1"/>
  <c r="M81" i="10" s="1"/>
  <c r="O81" i="10" s="1"/>
  <c r="M82" i="10" s="1"/>
  <c r="O82" i="10" s="1"/>
  <c r="M83" i="10" s="1"/>
  <c r="O83" i="10" s="1"/>
  <c r="M84" i="10" s="1"/>
  <c r="O84" i="10" s="1"/>
  <c r="M85" i="10" s="1"/>
  <c r="O85" i="10" s="1"/>
  <c r="M86" i="10" s="1"/>
  <c r="O86" i="10" s="1"/>
  <c r="M87" i="10" s="1"/>
  <c r="O87" i="10" s="1"/>
  <c r="M88" i="10" s="1"/>
  <c r="O88" i="10" s="1"/>
  <c r="M89" i="10" s="1"/>
  <c r="O89" i="10" s="1"/>
  <c r="M90" i="10" s="1"/>
  <c r="O90" i="10" s="1"/>
  <c r="M91" i="10" s="1"/>
  <c r="O91" i="10" s="1"/>
  <c r="M92" i="10" s="1"/>
  <c r="O92" i="10" s="1"/>
  <c r="M93" i="10" s="1"/>
  <c r="O93" i="10" s="1"/>
  <c r="M94" i="10" s="1"/>
  <c r="O94" i="10" s="1"/>
  <c r="M95" i="10" s="1"/>
  <c r="O95" i="10" s="1"/>
  <c r="M96" i="10" s="1"/>
  <c r="O96" i="10" s="1"/>
  <c r="M97" i="10" s="1"/>
  <c r="O97" i="10" s="1"/>
  <c r="M98" i="10" s="1"/>
  <c r="O98" i="10" s="1"/>
  <c r="M99" i="10" s="1"/>
  <c r="O99" i="10" s="1"/>
  <c r="M100" i="10" s="1"/>
  <c r="O100" i="10" s="1"/>
  <c r="M101" i="10" s="1"/>
  <c r="O101" i="10" s="1"/>
  <c r="M102" i="10" s="1"/>
  <c r="O102" i="10" s="1"/>
  <c r="M103" i="10" s="1"/>
  <c r="O103" i="10" s="1"/>
  <c r="M104" i="10" s="1"/>
  <c r="O104" i="10" s="1"/>
  <c r="M105" i="10" s="1"/>
  <c r="O105" i="10" s="1"/>
  <c r="M106" i="10" s="1"/>
  <c r="O106" i="10" s="1"/>
  <c r="M107" i="10" s="1"/>
  <c r="O107" i="10" s="1"/>
  <c r="M108" i="10" s="1"/>
  <c r="O108" i="10" s="1"/>
  <c r="M109" i="10" s="1"/>
  <c r="O109" i="10" s="1"/>
  <c r="M110" i="10" s="1"/>
  <c r="O110" i="10" s="1"/>
  <c r="M111" i="10" s="1"/>
  <c r="O111" i="10" s="1"/>
  <c r="M112" i="10" s="1"/>
  <c r="O112" i="10" s="1"/>
  <c r="M113" i="10" s="1"/>
  <c r="O113" i="10" s="1"/>
  <c r="M114" i="10" s="1"/>
  <c r="O114" i="10" s="1"/>
  <c r="M115" i="10" s="1"/>
  <c r="O115" i="10" s="1"/>
  <c r="M116" i="10" s="1"/>
  <c r="O116" i="10" s="1"/>
  <c r="M117" i="10" s="1"/>
  <c r="O117" i="10" s="1"/>
  <c r="M118" i="10" s="1"/>
  <c r="O118" i="10" s="1"/>
  <c r="M119" i="10" s="1"/>
  <c r="O119" i="10" s="1"/>
  <c r="M120" i="10" s="1"/>
  <c r="O120" i="10" s="1"/>
  <c r="M121" i="10" s="1"/>
  <c r="O121" i="10" s="1"/>
  <c r="M122" i="10" s="1"/>
  <c r="O122" i="10" s="1"/>
  <c r="M123" i="10" s="1"/>
  <c r="O123" i="10" s="1"/>
  <c r="M124" i="10" s="1"/>
  <c r="O124" i="10" s="1"/>
  <c r="M125" i="10" s="1"/>
  <c r="O125" i="10" s="1"/>
  <c r="M126" i="10" s="1"/>
  <c r="O126" i="10" s="1"/>
  <c r="M127" i="10" s="1"/>
  <c r="O127" i="10" s="1"/>
  <c r="M128" i="10" s="1"/>
  <c r="O128" i="10" s="1"/>
  <c r="M129" i="10" s="1"/>
  <c r="O129" i="10" s="1"/>
  <c r="M130" i="10" s="1"/>
  <c r="O130" i="10" s="1"/>
  <c r="M131" i="10" s="1"/>
  <c r="O131" i="10" s="1"/>
  <c r="M132" i="10" s="1"/>
  <c r="O132" i="10" s="1"/>
  <c r="M133" i="10" s="1"/>
  <c r="O133" i="10" s="1"/>
  <c r="M134" i="10" s="1"/>
  <c r="O134" i="10" s="1"/>
  <c r="M135" i="10" s="1"/>
  <c r="O135" i="10" s="1"/>
  <c r="M136" i="10" s="1"/>
  <c r="O136" i="10" s="1"/>
  <c r="M137" i="10" s="1"/>
  <c r="O137" i="10" s="1"/>
  <c r="M138" i="10" s="1"/>
  <c r="O138" i="10" s="1"/>
  <c r="M139" i="10" s="1"/>
  <c r="O139" i="10" s="1"/>
  <c r="M140" i="10" s="1"/>
  <c r="O140" i="10" s="1"/>
  <c r="M141" i="10" s="1"/>
  <c r="O141" i="10" s="1"/>
  <c r="M142" i="10" s="1"/>
  <c r="O142" i="10" s="1"/>
  <c r="M143" i="10" s="1"/>
  <c r="O143" i="10" s="1"/>
  <c r="M144" i="10" s="1"/>
  <c r="O144" i="10" s="1"/>
  <c r="M145" i="10" s="1"/>
  <c r="O145" i="10" s="1"/>
  <c r="M146" i="10" s="1"/>
  <c r="O146" i="10" s="1"/>
  <c r="M147" i="10" s="1"/>
  <c r="O147" i="10" s="1"/>
  <c r="M148" i="10" s="1"/>
  <c r="O148" i="10" s="1"/>
  <c r="M149" i="10" s="1"/>
  <c r="O149" i="10" s="1"/>
  <c r="M150" i="10" s="1"/>
  <c r="O150" i="10" s="1"/>
  <c r="M151" i="10" s="1"/>
  <c r="O151" i="10" s="1"/>
  <c r="M152" i="10" s="1"/>
  <c r="O152" i="10" s="1"/>
  <c r="M153" i="10" s="1"/>
  <c r="O153" i="10" s="1"/>
  <c r="M154" i="10" s="1"/>
  <c r="O154" i="10" s="1"/>
  <c r="M155" i="10" s="1"/>
  <c r="O155" i="10" s="1"/>
  <c r="M156" i="10" s="1"/>
  <c r="O156" i="10" s="1"/>
  <c r="M157" i="10" s="1"/>
  <c r="O157" i="10" s="1"/>
  <c r="M158" i="10" s="1"/>
  <c r="O158" i="10" s="1"/>
  <c r="M159" i="10" s="1"/>
  <c r="O159" i="10" s="1"/>
  <c r="M160" i="10" s="1"/>
  <c r="O160" i="10" s="1"/>
  <c r="M161" i="10" s="1"/>
  <c r="O161" i="10" s="1"/>
  <c r="M162" i="10" s="1"/>
  <c r="O162" i="10" s="1"/>
  <c r="M163" i="10" s="1"/>
  <c r="O163" i="10" s="1"/>
  <c r="M164" i="10" s="1"/>
  <c r="O164" i="10" s="1"/>
  <c r="M165" i="10" s="1"/>
  <c r="O165" i="10" s="1"/>
  <c r="M166" i="10" s="1"/>
  <c r="O166" i="10" s="1"/>
  <c r="M167" i="10" s="1"/>
  <c r="O167" i="10" s="1"/>
  <c r="M168" i="10" s="1"/>
  <c r="O168" i="10" s="1"/>
  <c r="M169" i="10" s="1"/>
  <c r="O169" i="10" s="1"/>
  <c r="M170" i="10" s="1"/>
  <c r="O170" i="10" s="1"/>
  <c r="M171" i="10" s="1"/>
  <c r="O171" i="10" s="1"/>
  <c r="M172" i="10" s="1"/>
  <c r="O172" i="10" s="1"/>
  <c r="M173" i="10" s="1"/>
  <c r="O173" i="10" s="1"/>
  <c r="M174" i="10" s="1"/>
  <c r="O174" i="10" s="1"/>
  <c r="M175" i="10" s="1"/>
  <c r="O175" i="10" s="1"/>
  <c r="M176" i="10" s="1"/>
  <c r="O176" i="10" s="1"/>
  <c r="M177" i="10" s="1"/>
  <c r="O177" i="10" s="1"/>
  <c r="M178" i="10" s="1"/>
  <c r="O178" i="10" s="1"/>
  <c r="M179" i="10" s="1"/>
  <c r="O179" i="10" s="1"/>
  <c r="M180" i="10" s="1"/>
  <c r="O180" i="10" s="1"/>
  <c r="M181" i="10" s="1"/>
  <c r="O181" i="10" s="1"/>
  <c r="M182" i="10" s="1"/>
  <c r="O182" i="10" s="1"/>
  <c r="M183" i="10" s="1"/>
  <c r="O183" i="10" s="1"/>
  <c r="M184" i="10" s="1"/>
  <c r="O184" i="10" s="1"/>
  <c r="M185" i="10" s="1"/>
  <c r="O185" i="10" s="1"/>
  <c r="M186" i="10" s="1"/>
  <c r="O186" i="10" s="1"/>
  <c r="M187" i="10" s="1"/>
  <c r="O187" i="10" s="1"/>
  <c r="M188" i="10" s="1"/>
  <c r="O188" i="10" s="1"/>
  <c r="M189" i="10" s="1"/>
  <c r="O189" i="10" s="1"/>
  <c r="M190" i="10" s="1"/>
  <c r="O190" i="10" s="1"/>
  <c r="M191" i="10" s="1"/>
  <c r="O191" i="10" s="1"/>
  <c r="M192" i="10" s="1"/>
  <c r="O192" i="10" s="1"/>
  <c r="M193" i="10" s="1"/>
  <c r="O193" i="10" s="1"/>
  <c r="M194" i="10" s="1"/>
  <c r="O194" i="10" s="1"/>
  <c r="M195" i="10" s="1"/>
  <c r="O195" i="10" s="1"/>
  <c r="M196" i="10" s="1"/>
  <c r="O196" i="10" s="1"/>
  <c r="M197" i="10" s="1"/>
  <c r="O197" i="10" s="1"/>
  <c r="M198" i="10" s="1"/>
  <c r="O198" i="10" s="1"/>
  <c r="M199" i="10" s="1"/>
  <c r="O199" i="10" s="1"/>
  <c r="M200" i="10" s="1"/>
  <c r="O200" i="10" s="1"/>
  <c r="M201" i="10" s="1"/>
  <c r="O201" i="10" s="1"/>
  <c r="M202" i="10" s="1"/>
  <c r="O202" i="10" s="1"/>
  <c r="M203" i="10" s="1"/>
  <c r="O203" i="10" s="1"/>
  <c r="M204" i="10" s="1"/>
  <c r="O204" i="10" s="1"/>
  <c r="M205" i="10" s="1"/>
  <c r="O205" i="10" s="1"/>
  <c r="M206" i="10" s="1"/>
  <c r="O206" i="10" s="1"/>
  <c r="M207" i="10" s="1"/>
  <c r="O207" i="10" s="1"/>
  <c r="M208" i="10" s="1"/>
  <c r="O208" i="10" s="1"/>
  <c r="M209" i="10" s="1"/>
  <c r="O209" i="10" s="1"/>
  <c r="M210" i="10" s="1"/>
  <c r="O210" i="10" s="1"/>
  <c r="M211" i="10" s="1"/>
  <c r="O211" i="10" s="1"/>
  <c r="M212" i="10" s="1"/>
  <c r="O212" i="10" s="1"/>
  <c r="M213" i="10" s="1"/>
  <c r="O213" i="10" s="1"/>
  <c r="M214" i="10" s="1"/>
  <c r="O214" i="10" s="1"/>
  <c r="M215" i="10" s="1"/>
  <c r="O215" i="10" s="1"/>
  <c r="M216" i="10" s="1"/>
  <c r="O216" i="10" s="1"/>
  <c r="M217" i="10" s="1"/>
  <c r="O217" i="10" s="1"/>
  <c r="M218" i="10" s="1"/>
  <c r="O218" i="10" s="1"/>
  <c r="M219" i="10" s="1"/>
  <c r="O219" i="10" s="1"/>
  <c r="M220" i="10" s="1"/>
  <c r="O220" i="10" s="1"/>
  <c r="M221" i="10" s="1"/>
  <c r="O221" i="10" s="1"/>
  <c r="M222" i="10" s="1"/>
  <c r="O222" i="10" s="1"/>
  <c r="M223" i="10" s="1"/>
  <c r="O223" i="10" s="1"/>
  <c r="M224" i="10" s="1"/>
  <c r="O224" i="10" s="1"/>
  <c r="M225" i="10" s="1"/>
  <c r="O225" i="10" s="1"/>
  <c r="M226" i="10" s="1"/>
  <c r="O226" i="10" s="1"/>
  <c r="M227" i="10" s="1"/>
  <c r="O227" i="10" s="1"/>
  <c r="M228" i="10" s="1"/>
  <c r="O228" i="10" s="1"/>
  <c r="M229" i="10" s="1"/>
  <c r="O229" i="10" s="1"/>
  <c r="M230" i="10" s="1"/>
  <c r="O230" i="10" s="1"/>
  <c r="M231" i="10" s="1"/>
  <c r="O231" i="10" s="1"/>
  <c r="M232" i="10" s="1"/>
  <c r="O232" i="10" s="1"/>
  <c r="M233" i="10" s="1"/>
  <c r="O233" i="10" s="1"/>
  <c r="M234" i="10" s="1"/>
  <c r="O234" i="10" s="1"/>
  <c r="M235" i="10" s="1"/>
  <c r="O235" i="10" s="1"/>
  <c r="M236" i="10" s="1"/>
  <c r="O236" i="10" s="1"/>
  <c r="M237" i="10" s="1"/>
  <c r="O237" i="10" s="1"/>
  <c r="M238" i="10" s="1"/>
  <c r="O238" i="10" s="1"/>
  <c r="M239" i="10" s="1"/>
  <c r="O239" i="10" s="1"/>
  <c r="M240" i="10" s="1"/>
  <c r="O240" i="10" s="1"/>
  <c r="M241" i="10" s="1"/>
  <c r="O241" i="10" s="1"/>
  <c r="M242" i="10" s="1"/>
  <c r="O242" i="10" s="1"/>
  <c r="M243" i="10" s="1"/>
  <c r="O243" i="10" s="1"/>
  <c r="M244" i="10" s="1"/>
  <c r="O244" i="10" s="1"/>
  <c r="M245" i="10" s="1"/>
  <c r="O245" i="10" s="1"/>
  <c r="M246" i="10" s="1"/>
  <c r="O246" i="10" s="1"/>
  <c r="M247" i="10" s="1"/>
  <c r="O247" i="10" s="1"/>
  <c r="M248" i="10" s="1"/>
  <c r="O248" i="10" s="1"/>
  <c r="M249" i="10" s="1"/>
  <c r="O249" i="10" s="1"/>
  <c r="M250" i="10" s="1"/>
  <c r="O250" i="10" s="1"/>
  <c r="M251" i="10" s="1"/>
  <c r="O251" i="10" s="1"/>
  <c r="M252" i="10" s="1"/>
  <c r="O252" i="10" s="1"/>
  <c r="M253" i="10" s="1"/>
  <c r="O253" i="10" s="1"/>
  <c r="M254" i="10" s="1"/>
  <c r="O254" i="10" s="1"/>
  <c r="M255" i="10" s="1"/>
  <c r="O255" i="10" s="1"/>
  <c r="M256" i="10" s="1"/>
  <c r="O256" i="10" s="1"/>
  <c r="M257" i="10" s="1"/>
  <c r="O257" i="10" s="1"/>
  <c r="M258" i="10" s="1"/>
  <c r="O258" i="10" s="1"/>
  <c r="M259" i="10" s="1"/>
  <c r="O259" i="10" s="1"/>
  <c r="M260" i="10" s="1"/>
  <c r="O260" i="10" s="1"/>
  <c r="M261" i="10" s="1"/>
  <c r="O261" i="10" s="1"/>
  <c r="M262" i="10" s="1"/>
  <c r="O262" i="10" s="1"/>
  <c r="M263" i="10" s="1"/>
  <c r="O263" i="10" s="1"/>
  <c r="M264" i="10" s="1"/>
  <c r="O264" i="10" s="1"/>
  <c r="M265" i="10" s="1"/>
  <c r="O265" i="10" s="1"/>
  <c r="M266" i="10" s="1"/>
  <c r="O266" i="10" s="1"/>
  <c r="M267" i="10" s="1"/>
  <c r="O267" i="10" s="1"/>
  <c r="M268" i="10" s="1"/>
  <c r="O268" i="10" s="1"/>
  <c r="M269" i="10" s="1"/>
  <c r="O269" i="10" s="1"/>
  <c r="M270" i="10" s="1"/>
  <c r="O270" i="10" s="1"/>
  <c r="M271" i="10" s="1"/>
  <c r="O271" i="10" s="1"/>
  <c r="M272" i="10" s="1"/>
  <c r="O272" i="10" s="1"/>
  <c r="M273" i="10" s="1"/>
  <c r="O273" i="10" s="1"/>
  <c r="M274" i="10" s="1"/>
  <c r="O274" i="10" s="1"/>
  <c r="M275" i="10" s="1"/>
  <c r="O275" i="10" s="1"/>
  <c r="M276" i="10" s="1"/>
  <c r="O276" i="10" s="1"/>
  <c r="M277" i="10" s="1"/>
  <c r="O277" i="10" s="1"/>
  <c r="M278" i="10" s="1"/>
  <c r="O278" i="10" s="1"/>
  <c r="M279" i="10" s="1"/>
  <c r="O279" i="10" s="1"/>
  <c r="M280" i="10" s="1"/>
  <c r="O280" i="10" s="1"/>
  <c r="M281" i="10" s="1"/>
  <c r="O281" i="10" s="1"/>
  <c r="M282" i="10" s="1"/>
  <c r="O282" i="10" s="1"/>
  <c r="M283" i="10" s="1"/>
  <c r="O283" i="10" s="1"/>
  <c r="M284" i="10" s="1"/>
  <c r="O284" i="10" s="1"/>
  <c r="M285" i="10" s="1"/>
  <c r="O285" i="10" s="1"/>
  <c r="M286" i="10" s="1"/>
  <c r="O286" i="10" s="1"/>
  <c r="M287" i="10" s="1"/>
  <c r="O287" i="10" s="1"/>
  <c r="M288" i="10" s="1"/>
  <c r="O288" i="10" s="1"/>
  <c r="M289" i="10" s="1"/>
  <c r="O289" i="10" s="1"/>
  <c r="M290" i="10" s="1"/>
  <c r="O290" i="10" s="1"/>
  <c r="M291" i="10" s="1"/>
  <c r="O291" i="10" s="1"/>
  <c r="M292" i="10" s="1"/>
  <c r="O292" i="10" s="1"/>
  <c r="M293" i="10" s="1"/>
  <c r="O293" i="10" s="1"/>
  <c r="M294" i="10" s="1"/>
  <c r="O294" i="10" s="1"/>
  <c r="M295" i="10" s="1"/>
  <c r="O295" i="10" s="1"/>
  <c r="M296" i="10" s="1"/>
  <c r="O296" i="10" s="1"/>
  <c r="M297" i="10" s="1"/>
  <c r="O297" i="10" s="1"/>
  <c r="M298" i="10" s="1"/>
  <c r="O298" i="10" s="1"/>
  <c r="M299" i="10" s="1"/>
  <c r="O299" i="10" s="1"/>
  <c r="M300" i="10" s="1"/>
  <c r="O300" i="10" s="1"/>
  <c r="M301" i="10" s="1"/>
  <c r="O301" i="10" s="1"/>
  <c r="M302" i="10" s="1"/>
  <c r="O302" i="10" s="1"/>
  <c r="M303" i="10" s="1"/>
  <c r="O303" i="10" s="1"/>
  <c r="M304" i="10" s="1"/>
  <c r="O304" i="10" s="1"/>
  <c r="M305" i="10" s="1"/>
  <c r="O305" i="10" s="1"/>
  <c r="M306" i="10" s="1"/>
  <c r="O306" i="10" s="1"/>
  <c r="M307" i="10" s="1"/>
  <c r="O307" i="10" s="1"/>
  <c r="M308" i="10" s="1"/>
  <c r="O308" i="10" s="1"/>
  <c r="M309" i="10" s="1"/>
  <c r="O309" i="10" s="1"/>
  <c r="M310" i="10" s="1"/>
  <c r="O310" i="10" s="1"/>
  <c r="M311" i="10" s="1"/>
  <c r="O311" i="10" s="1"/>
  <c r="M312" i="10" s="1"/>
  <c r="O312" i="10" s="1"/>
  <c r="M313" i="10" s="1"/>
  <c r="O313" i="10" s="1"/>
  <c r="M314" i="10" s="1"/>
  <c r="O314" i="10" s="1"/>
  <c r="M315" i="10" s="1"/>
  <c r="O315" i="10" s="1"/>
  <c r="M316" i="10" s="1"/>
  <c r="O316" i="10" s="1"/>
  <c r="M317" i="10" s="1"/>
  <c r="O317" i="10" s="1"/>
  <c r="M318" i="10" s="1"/>
  <c r="O318" i="10" s="1"/>
  <c r="M319" i="10" s="1"/>
  <c r="O319" i="10" s="1"/>
  <c r="M320" i="10" s="1"/>
  <c r="O320" i="10" s="1"/>
  <c r="M321" i="10" s="1"/>
  <c r="O321" i="10" s="1"/>
  <c r="M322" i="10" s="1"/>
  <c r="O322" i="10" s="1"/>
  <c r="M323" i="10" s="1"/>
  <c r="O323" i="10" s="1"/>
  <c r="M324" i="10" s="1"/>
  <c r="O324" i="10" s="1"/>
  <c r="M325" i="10" s="1"/>
  <c r="O325" i="10" s="1"/>
  <c r="M326" i="10" s="1"/>
  <c r="O326" i="10" s="1"/>
  <c r="M327" i="10" s="1"/>
  <c r="O327" i="10" s="1"/>
  <c r="M328" i="10" s="1"/>
  <c r="O328" i="10" s="1"/>
  <c r="M329" i="10" s="1"/>
  <c r="O329" i="10" s="1"/>
  <c r="M330" i="10" s="1"/>
  <c r="O330" i="10" s="1"/>
  <c r="M331" i="10" s="1"/>
  <c r="O331" i="10" s="1"/>
  <c r="M332" i="10" s="1"/>
  <c r="O332" i="10" s="1"/>
  <c r="M333" i="10" s="1"/>
  <c r="O333" i="10" s="1"/>
  <c r="M334" i="10" s="1"/>
  <c r="O334" i="10" s="1"/>
  <c r="M335" i="10" s="1"/>
  <c r="O335" i="10" s="1"/>
  <c r="M336" i="10" s="1"/>
  <c r="O336" i="10" s="1"/>
  <c r="M337" i="10" s="1"/>
  <c r="O337" i="10" s="1"/>
  <c r="M338" i="10" s="1"/>
  <c r="O338" i="10" s="1"/>
  <c r="M339" i="10" s="1"/>
  <c r="O339" i="10" s="1"/>
  <c r="M340" i="10" s="1"/>
  <c r="O340" i="10" s="1"/>
  <c r="M341" i="10" s="1"/>
  <c r="O341" i="10" s="1"/>
  <c r="M342" i="10" s="1"/>
  <c r="O342" i="10" s="1"/>
  <c r="M343" i="10" s="1"/>
  <c r="O343" i="10" s="1"/>
  <c r="M344" i="10" s="1"/>
  <c r="O344" i="10" s="1"/>
  <c r="M345" i="10" s="1"/>
  <c r="O345" i="10" s="1"/>
  <c r="M346" i="10" s="1"/>
  <c r="O346" i="10" s="1"/>
  <c r="M347" i="10" s="1"/>
  <c r="O347" i="10" s="1"/>
  <c r="M348" i="10" s="1"/>
  <c r="O348" i="10" s="1"/>
  <c r="M349" i="10" s="1"/>
  <c r="O349" i="10" s="1"/>
  <c r="M350" i="10" s="1"/>
  <c r="O350" i="10" s="1"/>
  <c r="M351" i="10" s="1"/>
  <c r="O351" i="10" s="1"/>
  <c r="M352" i="10" s="1"/>
  <c r="O352" i="10" s="1"/>
  <c r="M353" i="10" s="1"/>
  <c r="O353" i="10" s="1"/>
  <c r="M354" i="10" s="1"/>
  <c r="O354" i="10" s="1"/>
  <c r="M355" i="10" s="1"/>
  <c r="O355" i="10" s="1"/>
  <c r="M356" i="10" s="1"/>
  <c r="O356" i="10" s="1"/>
  <c r="M357" i="10" s="1"/>
  <c r="O357" i="10" s="1"/>
  <c r="M358" i="10" s="1"/>
  <c r="O358" i="10" s="1"/>
  <c r="M359" i="10" s="1"/>
  <c r="O359" i="10" s="1"/>
  <c r="M360" i="10" s="1"/>
  <c r="O360" i="10" s="1"/>
  <c r="M361" i="10" s="1"/>
  <c r="O361" i="10" s="1"/>
  <c r="M362" i="10" s="1"/>
  <c r="O362" i="10" s="1"/>
  <c r="M363" i="10" s="1"/>
  <c r="O363" i="10" s="1"/>
  <c r="M364" i="10" s="1"/>
  <c r="O364" i="10" s="1"/>
  <c r="M365" i="10" s="1"/>
  <c r="O365" i="10" s="1"/>
  <c r="M366" i="10" s="1"/>
  <c r="O366" i="10" s="1"/>
  <c r="M367" i="10" s="1"/>
  <c r="O367" i="10" s="1"/>
  <c r="M368" i="10" s="1"/>
  <c r="O368" i="10" s="1"/>
  <c r="M369" i="10" s="1"/>
  <c r="O369" i="10" s="1"/>
  <c r="M370" i="10" s="1"/>
  <c r="O370" i="10" s="1"/>
  <c r="M371" i="10" s="1"/>
  <c r="O371" i="10" s="1"/>
  <c r="M372" i="10" s="1"/>
  <c r="O372" i="10" s="1"/>
  <c r="M373" i="10" s="1"/>
  <c r="O373" i="10" s="1"/>
  <c r="M374" i="10" s="1"/>
  <c r="O374" i="10" s="1"/>
  <c r="M375" i="10" s="1"/>
  <c r="O375" i="10" s="1"/>
  <c r="M376" i="10" s="1"/>
  <c r="O376" i="10" s="1"/>
  <c r="M377" i="10" s="1"/>
  <c r="O377" i="10" s="1"/>
  <c r="M378" i="10" s="1"/>
  <c r="O378" i="10" s="1"/>
  <c r="M379" i="10" s="1"/>
  <c r="O379" i="10" s="1"/>
  <c r="M380" i="10" s="1"/>
  <c r="O380" i="10" s="1"/>
  <c r="M381" i="10" s="1"/>
  <c r="O381" i="10" s="1"/>
  <c r="M382" i="10" s="1"/>
  <c r="O382" i="10" s="1"/>
  <c r="M383" i="10" s="1"/>
  <c r="O383" i="10" s="1"/>
  <c r="M384" i="10" s="1"/>
  <c r="O384" i="10" s="1"/>
  <c r="M385" i="10" s="1"/>
  <c r="O385" i="10" s="1"/>
  <c r="M386" i="10" s="1"/>
  <c r="O386" i="10" s="1"/>
  <c r="M387" i="10" s="1"/>
  <c r="O387" i="10" s="1"/>
  <c r="M388" i="10" s="1"/>
  <c r="O388" i="10" s="1"/>
  <c r="M389" i="10" s="1"/>
  <c r="O389" i="10" s="1"/>
  <c r="M390" i="10" s="1"/>
  <c r="O390" i="10" s="1"/>
  <c r="M391" i="10" s="1"/>
  <c r="O391" i="10" s="1"/>
  <c r="M392" i="10" s="1"/>
  <c r="O392" i="10" s="1"/>
  <c r="M393" i="10" s="1"/>
  <c r="O393" i="10" s="1"/>
  <c r="M394" i="10" s="1"/>
  <c r="O394" i="10" s="1"/>
  <c r="M395" i="10" s="1"/>
  <c r="O395" i="10" s="1"/>
  <c r="M396" i="10" s="1"/>
  <c r="O396" i="10" s="1"/>
  <c r="M397" i="10" s="1"/>
  <c r="O397" i="10" s="1"/>
  <c r="M398" i="10" s="1"/>
  <c r="O398" i="10" s="1"/>
  <c r="M399" i="10" s="1"/>
  <c r="O399" i="10" s="1"/>
  <c r="M400" i="10" s="1"/>
  <c r="O400" i="10" s="1"/>
  <c r="M401" i="10" s="1"/>
  <c r="O401" i="10" s="1"/>
  <c r="M402" i="10" s="1"/>
  <c r="O402" i="10" s="1"/>
  <c r="M403" i="10" s="1"/>
  <c r="O403" i="10" s="1"/>
  <c r="M404" i="10" s="1"/>
  <c r="O404" i="10" s="1"/>
  <c r="M405" i="10" s="1"/>
  <c r="O405" i="10" s="1"/>
  <c r="M406" i="10" s="1"/>
  <c r="O406" i="10" s="1"/>
  <c r="M407" i="10" s="1"/>
  <c r="O407" i="10" s="1"/>
  <c r="M408" i="10" s="1"/>
  <c r="O408" i="10" s="1"/>
  <c r="M409" i="10" s="1"/>
  <c r="O409" i="10" s="1"/>
  <c r="M410" i="10" s="1"/>
  <c r="O410" i="10" s="1"/>
  <c r="M411" i="10" s="1"/>
  <c r="O411" i="10" s="1"/>
  <c r="M412" i="10" s="1"/>
  <c r="O412" i="10" s="1"/>
  <c r="M413" i="10" s="1"/>
  <c r="O413" i="10" s="1"/>
  <c r="M414" i="10" s="1"/>
  <c r="O414" i="10" s="1"/>
  <c r="M415" i="10" s="1"/>
  <c r="O415" i="10" s="1"/>
  <c r="M416" i="10" s="1"/>
  <c r="O416" i="10" s="1"/>
  <c r="M417" i="10" s="1"/>
  <c r="O417" i="10" s="1"/>
  <c r="M418" i="10" s="1"/>
  <c r="O418" i="10" s="1"/>
  <c r="M419" i="10" s="1"/>
  <c r="O419" i="10" s="1"/>
  <c r="M420" i="10" s="1"/>
  <c r="O420" i="10" s="1"/>
  <c r="M421" i="10" s="1"/>
  <c r="O421" i="10" s="1"/>
  <c r="M422" i="10" s="1"/>
  <c r="O422" i="10" s="1"/>
  <c r="M423" i="10" s="1"/>
  <c r="O423" i="10" s="1"/>
  <c r="M424" i="10" s="1"/>
  <c r="O424" i="10" s="1"/>
  <c r="M425" i="10" s="1"/>
  <c r="O425" i="10" s="1"/>
  <c r="M426" i="10" s="1"/>
  <c r="O426" i="10" s="1"/>
  <c r="M427" i="10" s="1"/>
  <c r="O427" i="10" s="1"/>
  <c r="M428" i="10" s="1"/>
  <c r="O428" i="10" s="1"/>
  <c r="M429" i="10" s="1"/>
  <c r="O429" i="10" s="1"/>
  <c r="M430" i="10" s="1"/>
  <c r="O430" i="10" s="1"/>
  <c r="M431" i="10" s="1"/>
  <c r="O431" i="10" s="1"/>
  <c r="M432" i="10" s="1"/>
  <c r="O432" i="10" s="1"/>
  <c r="M433" i="10" s="1"/>
  <c r="O433" i="10" s="1"/>
  <c r="M434" i="10" s="1"/>
  <c r="O434" i="10" s="1"/>
  <c r="M435" i="10" s="1"/>
  <c r="O435" i="10" s="1"/>
  <c r="M436" i="10" s="1"/>
  <c r="O436" i="10" s="1"/>
  <c r="M437" i="10" s="1"/>
  <c r="O437" i="10" s="1"/>
  <c r="M438" i="10" s="1"/>
  <c r="O438" i="10" s="1"/>
  <c r="M439" i="10" s="1"/>
  <c r="O439" i="10" s="1"/>
  <c r="M440" i="10" s="1"/>
  <c r="O440" i="10" s="1"/>
  <c r="M441" i="10" s="1"/>
  <c r="O441" i="10" s="1"/>
  <c r="M442" i="10" s="1"/>
  <c r="O442" i="10" s="1"/>
  <c r="M443" i="10" s="1"/>
  <c r="O443" i="10" s="1"/>
  <c r="M444" i="10" s="1"/>
  <c r="O444" i="10" s="1"/>
  <c r="M445" i="10" s="1"/>
  <c r="O445" i="10" s="1"/>
  <c r="M446" i="10" s="1"/>
  <c r="O446" i="10" s="1"/>
  <c r="M447" i="10" s="1"/>
  <c r="O447" i="10" s="1"/>
  <c r="M448" i="10" s="1"/>
  <c r="O448" i="10" s="1"/>
  <c r="M449" i="10" s="1"/>
  <c r="O449" i="10" s="1"/>
  <c r="M450" i="10" s="1"/>
  <c r="O450" i="10" s="1"/>
  <c r="M451" i="10" s="1"/>
  <c r="O451" i="10" s="1"/>
  <c r="M452" i="10" s="1"/>
  <c r="O452" i="10" s="1"/>
  <c r="M453" i="10" s="1"/>
  <c r="O453" i="10" s="1"/>
  <c r="M454" i="10" s="1"/>
  <c r="O454" i="10" s="1"/>
  <c r="M455" i="10" s="1"/>
  <c r="O455" i="10" s="1"/>
  <c r="M456" i="10" s="1"/>
  <c r="O456" i="10" s="1"/>
  <c r="M457" i="10" s="1"/>
  <c r="O457" i="10" s="1"/>
  <c r="M458" i="10" s="1"/>
  <c r="O458" i="10" s="1"/>
  <c r="M459" i="10" s="1"/>
  <c r="O459" i="10" s="1"/>
  <c r="M460" i="10" s="1"/>
  <c r="O460" i="10" s="1"/>
  <c r="M461" i="10" s="1"/>
  <c r="O461" i="10" s="1"/>
  <c r="M462" i="10" s="1"/>
  <c r="O462" i="10" s="1"/>
  <c r="M463" i="10" s="1"/>
  <c r="O463" i="10" s="1"/>
  <c r="M464" i="10" s="1"/>
  <c r="O464" i="10" s="1"/>
  <c r="M465" i="10" s="1"/>
  <c r="O465" i="10" s="1"/>
  <c r="M466" i="10" s="1"/>
  <c r="O466" i="10" s="1"/>
  <c r="M467" i="10" s="1"/>
  <c r="O467" i="10" s="1"/>
  <c r="M468" i="10" s="1"/>
  <c r="O468" i="10" s="1"/>
  <c r="M469" i="10" s="1"/>
  <c r="O469" i="10" s="1"/>
  <c r="M470" i="10" s="1"/>
  <c r="O470" i="10" s="1"/>
  <c r="M471" i="10" s="1"/>
  <c r="O471" i="10" s="1"/>
  <c r="M472" i="10" s="1"/>
  <c r="O472" i="10" s="1"/>
  <c r="M473" i="10" s="1"/>
  <c r="O473" i="10" s="1"/>
  <c r="M474" i="10" s="1"/>
  <c r="O474" i="10" s="1"/>
  <c r="M475" i="10" s="1"/>
  <c r="O475" i="10" s="1"/>
  <c r="M476" i="10" s="1"/>
  <c r="O476" i="10" s="1"/>
  <c r="M477" i="10" s="1"/>
  <c r="O477" i="10" s="1"/>
  <c r="M478" i="10" s="1"/>
  <c r="O478" i="10" s="1"/>
  <c r="M479" i="10" s="1"/>
  <c r="O479" i="10" s="1"/>
  <c r="M480" i="10" s="1"/>
  <c r="O480" i="10" s="1"/>
  <c r="M481" i="10" s="1"/>
  <c r="O481" i="10" s="1"/>
  <c r="M482" i="10" s="1"/>
  <c r="O482" i="10" s="1"/>
  <c r="M483" i="10" s="1"/>
  <c r="O483" i="10" s="1"/>
  <c r="M484" i="10" s="1"/>
  <c r="O484" i="10" s="1"/>
  <c r="M485" i="10" s="1"/>
  <c r="O485" i="10" s="1"/>
  <c r="M486" i="10" s="1"/>
  <c r="O486" i="10" s="1"/>
  <c r="M487" i="10" s="1"/>
  <c r="O487" i="10" s="1"/>
  <c r="M488" i="10" s="1"/>
  <c r="O488" i="10" s="1"/>
  <c r="M489" i="10" s="1"/>
  <c r="O489" i="10" s="1"/>
  <c r="M490" i="10" s="1"/>
  <c r="O490" i="10" s="1"/>
  <c r="M491" i="10" s="1"/>
  <c r="O491" i="10" s="1"/>
  <c r="M492" i="10" s="1"/>
  <c r="O492" i="10" s="1"/>
  <c r="M493" i="10" s="1"/>
  <c r="O493" i="10" s="1"/>
  <c r="M494" i="10" s="1"/>
  <c r="O494" i="10" s="1"/>
  <c r="M495" i="10" s="1"/>
  <c r="O495" i="10" s="1"/>
  <c r="M496" i="10" s="1"/>
  <c r="O496" i="10" s="1"/>
  <c r="M497" i="10" s="1"/>
  <c r="O497" i="10" s="1"/>
  <c r="M498" i="10" s="1"/>
  <c r="O498" i="10" s="1"/>
  <c r="W29" i="10"/>
  <c r="U30" i="10" s="1"/>
  <c r="W30" i="10" s="1"/>
  <c r="U31" i="10" s="1"/>
  <c r="W31" i="10" s="1"/>
  <c r="U32" i="10" s="1"/>
  <c r="W32" i="10" s="1"/>
  <c r="U33" i="10" s="1"/>
  <c r="W33" i="10" s="1"/>
  <c r="U34" i="10" s="1"/>
  <c r="W34" i="10" s="1"/>
  <c r="U35" i="10" s="1"/>
  <c r="W35" i="10" s="1"/>
  <c r="U36" i="10" s="1"/>
  <c r="W36" i="10" s="1"/>
  <c r="U37" i="10" s="1"/>
  <c r="W37" i="10" s="1"/>
  <c r="U38" i="10" s="1"/>
  <c r="W38" i="10" s="1"/>
  <c r="U39" i="10" s="1"/>
  <c r="W39" i="10" s="1"/>
  <c r="U40" i="10" s="1"/>
  <c r="W40" i="10" s="1"/>
  <c r="U41" i="10" s="1"/>
  <c r="W41" i="10" s="1"/>
  <c r="U42" i="10" s="1"/>
  <c r="W42" i="10" s="1"/>
  <c r="U43" i="10" s="1"/>
  <c r="W43" i="10" s="1"/>
  <c r="U44" i="10" s="1"/>
  <c r="W44" i="10" s="1"/>
  <c r="U45" i="10" s="1"/>
  <c r="W45" i="10" s="1"/>
  <c r="U46" i="10" s="1"/>
  <c r="W46" i="10" s="1"/>
  <c r="U47" i="10" s="1"/>
  <c r="W47" i="10" s="1"/>
  <c r="U48" i="10" s="1"/>
  <c r="W48" i="10" s="1"/>
  <c r="U49" i="10" s="1"/>
  <c r="W49" i="10" s="1"/>
  <c r="U50" i="10" s="1"/>
  <c r="W50" i="10" s="1"/>
  <c r="U51" i="10" s="1"/>
  <c r="W51" i="10" s="1"/>
  <c r="U52" i="10" s="1"/>
  <c r="W52" i="10" s="1"/>
  <c r="U53" i="10" s="1"/>
  <c r="W53" i="10" s="1"/>
  <c r="U54" i="10" s="1"/>
  <c r="W54" i="10" s="1"/>
  <c r="U55" i="10" s="1"/>
  <c r="W55" i="10" s="1"/>
  <c r="U56" i="10" s="1"/>
  <c r="W56" i="10" s="1"/>
  <c r="U57" i="10" s="1"/>
  <c r="W57" i="10" s="1"/>
  <c r="U58" i="10" s="1"/>
  <c r="W58" i="10" s="1"/>
  <c r="U59" i="10" s="1"/>
  <c r="W59" i="10" s="1"/>
  <c r="U60" i="10" s="1"/>
  <c r="W60" i="10" s="1"/>
  <c r="U61" i="10" s="1"/>
  <c r="W61" i="10" s="1"/>
  <c r="U62" i="10" s="1"/>
  <c r="W62" i="10" s="1"/>
  <c r="U63" i="10" s="1"/>
  <c r="W63" i="10" s="1"/>
  <c r="U64" i="10" s="1"/>
  <c r="W64" i="10" s="1"/>
  <c r="U65" i="10" s="1"/>
  <c r="W65" i="10" s="1"/>
  <c r="U66" i="10" s="1"/>
  <c r="W66" i="10" s="1"/>
  <c r="U67" i="10" s="1"/>
  <c r="W67" i="10" s="1"/>
  <c r="U68" i="10" s="1"/>
  <c r="W68" i="10" s="1"/>
  <c r="U69" i="10" s="1"/>
  <c r="W69" i="10" s="1"/>
  <c r="U70" i="10" s="1"/>
  <c r="W70" i="10" s="1"/>
  <c r="U71" i="10" s="1"/>
  <c r="W71" i="10" s="1"/>
  <c r="U72" i="10" s="1"/>
  <c r="W72" i="10" s="1"/>
  <c r="U73" i="10" s="1"/>
  <c r="W73" i="10" s="1"/>
  <c r="U74" i="10" s="1"/>
  <c r="W74" i="10" s="1"/>
  <c r="U75" i="10" s="1"/>
  <c r="W75" i="10" s="1"/>
  <c r="U76" i="10" s="1"/>
  <c r="W76" i="10" s="1"/>
  <c r="U77" i="10" s="1"/>
  <c r="W77" i="10" s="1"/>
  <c r="U78" i="10" s="1"/>
  <c r="W78" i="10" s="1"/>
  <c r="U79" i="10" s="1"/>
  <c r="W79" i="10" s="1"/>
  <c r="U80" i="10" s="1"/>
  <c r="W80" i="10" s="1"/>
  <c r="U81" i="10" s="1"/>
  <c r="W81" i="10" s="1"/>
  <c r="U82" i="10" s="1"/>
  <c r="W82" i="10" s="1"/>
  <c r="U83" i="10" s="1"/>
  <c r="W83" i="10" s="1"/>
  <c r="U84" i="10" s="1"/>
  <c r="W84" i="10" s="1"/>
  <c r="U85" i="10" s="1"/>
  <c r="W85" i="10" s="1"/>
  <c r="U86" i="10" s="1"/>
  <c r="W86" i="10" s="1"/>
  <c r="U87" i="10" s="1"/>
  <c r="W87" i="10" s="1"/>
  <c r="U88" i="10" s="1"/>
  <c r="W88" i="10" s="1"/>
  <c r="U89" i="10" s="1"/>
  <c r="W89" i="10" s="1"/>
  <c r="U90" i="10" s="1"/>
  <c r="W90" i="10" s="1"/>
  <c r="U91" i="10" s="1"/>
  <c r="W91" i="10" s="1"/>
  <c r="U92" i="10" s="1"/>
  <c r="W92" i="10" s="1"/>
  <c r="U93" i="10" s="1"/>
  <c r="W93" i="10" s="1"/>
  <c r="U94" i="10" s="1"/>
  <c r="W94" i="10" s="1"/>
  <c r="U95" i="10" s="1"/>
  <c r="W95" i="10" s="1"/>
  <c r="U96" i="10" s="1"/>
  <c r="W96" i="10" s="1"/>
  <c r="U97" i="10" s="1"/>
  <c r="W97" i="10" s="1"/>
  <c r="U98" i="10" s="1"/>
  <c r="W98" i="10" s="1"/>
  <c r="U99" i="10" s="1"/>
  <c r="W99" i="10" s="1"/>
  <c r="U100" i="10" s="1"/>
  <c r="W100" i="10" s="1"/>
  <c r="U101" i="10" s="1"/>
  <c r="W101" i="10" s="1"/>
  <c r="U102" i="10" s="1"/>
  <c r="W102" i="10" s="1"/>
  <c r="U103" i="10" s="1"/>
  <c r="W103" i="10" s="1"/>
  <c r="U104" i="10" s="1"/>
  <c r="W104" i="10" s="1"/>
  <c r="U105" i="10" s="1"/>
  <c r="W105" i="10" s="1"/>
  <c r="U106" i="10" s="1"/>
  <c r="W106" i="10" s="1"/>
  <c r="U107" i="10" s="1"/>
  <c r="W107" i="10" s="1"/>
  <c r="U108" i="10" s="1"/>
  <c r="W108" i="10" s="1"/>
  <c r="U109" i="10" s="1"/>
  <c r="W109" i="10" s="1"/>
  <c r="U110" i="10" s="1"/>
  <c r="W110" i="10" s="1"/>
  <c r="U111" i="10" s="1"/>
  <c r="W111" i="10" s="1"/>
  <c r="U112" i="10" s="1"/>
  <c r="W112" i="10" s="1"/>
  <c r="U113" i="10" s="1"/>
  <c r="W113" i="10" s="1"/>
  <c r="U114" i="10" s="1"/>
  <c r="W114" i="10" s="1"/>
  <c r="U115" i="10" s="1"/>
  <c r="W115" i="10" s="1"/>
  <c r="U116" i="10" s="1"/>
  <c r="W116" i="10" s="1"/>
  <c r="U117" i="10" s="1"/>
  <c r="W117" i="10" s="1"/>
  <c r="U118" i="10" s="1"/>
  <c r="W118" i="10" s="1"/>
  <c r="U119" i="10" s="1"/>
  <c r="W119" i="10" s="1"/>
  <c r="U120" i="10" s="1"/>
  <c r="W120" i="10" s="1"/>
  <c r="U121" i="10" s="1"/>
  <c r="W121" i="10" s="1"/>
  <c r="U122" i="10" s="1"/>
  <c r="W122" i="10" s="1"/>
  <c r="U123" i="10" s="1"/>
  <c r="W123" i="10" s="1"/>
  <c r="U124" i="10" s="1"/>
  <c r="W124" i="10" s="1"/>
  <c r="U125" i="10" s="1"/>
  <c r="W125" i="10" s="1"/>
  <c r="U126" i="10" s="1"/>
  <c r="W126" i="10" s="1"/>
  <c r="U127" i="10" s="1"/>
  <c r="W127" i="10" s="1"/>
  <c r="U128" i="10" s="1"/>
  <c r="W128" i="10" s="1"/>
  <c r="U129" i="10" s="1"/>
  <c r="W129" i="10" s="1"/>
  <c r="U130" i="10" s="1"/>
  <c r="W130" i="10" s="1"/>
  <c r="U131" i="10" s="1"/>
  <c r="W131" i="10" s="1"/>
  <c r="U132" i="10" s="1"/>
  <c r="W132" i="10" s="1"/>
  <c r="U133" i="10" s="1"/>
  <c r="W133" i="10" s="1"/>
  <c r="U134" i="10" s="1"/>
  <c r="W134" i="10" s="1"/>
  <c r="U135" i="10" s="1"/>
  <c r="W135" i="10" s="1"/>
  <c r="U136" i="10" s="1"/>
  <c r="W136" i="10" s="1"/>
  <c r="U137" i="10" s="1"/>
  <c r="W137" i="10" s="1"/>
  <c r="U138" i="10" s="1"/>
  <c r="W138" i="10" s="1"/>
  <c r="U139" i="10" s="1"/>
  <c r="W139" i="10" s="1"/>
  <c r="U140" i="10" s="1"/>
  <c r="W140" i="10" s="1"/>
  <c r="U141" i="10" s="1"/>
  <c r="W141" i="10" s="1"/>
  <c r="U142" i="10" s="1"/>
  <c r="W142" i="10" s="1"/>
  <c r="U143" i="10" s="1"/>
  <c r="W143" i="10" s="1"/>
  <c r="U144" i="10" s="1"/>
  <c r="W144" i="10" s="1"/>
  <c r="U145" i="10" s="1"/>
  <c r="W145" i="10" s="1"/>
  <c r="U146" i="10" s="1"/>
  <c r="W146" i="10" s="1"/>
  <c r="U147" i="10" s="1"/>
  <c r="W147" i="10" s="1"/>
  <c r="U148" i="10" s="1"/>
  <c r="W148" i="10" s="1"/>
  <c r="U149" i="10" s="1"/>
  <c r="W149" i="10" s="1"/>
  <c r="U150" i="10" s="1"/>
  <c r="W150" i="10" s="1"/>
  <c r="U151" i="10" s="1"/>
  <c r="W151" i="10" s="1"/>
  <c r="U152" i="10" s="1"/>
  <c r="W152" i="10" s="1"/>
  <c r="U153" i="10" s="1"/>
  <c r="W153" i="10" s="1"/>
  <c r="U154" i="10" s="1"/>
  <c r="W154" i="10" s="1"/>
  <c r="U155" i="10" s="1"/>
  <c r="W155" i="10" s="1"/>
  <c r="U156" i="10" s="1"/>
  <c r="W156" i="10" s="1"/>
  <c r="U157" i="10" s="1"/>
  <c r="W157" i="10" s="1"/>
  <c r="U158" i="10" s="1"/>
  <c r="W158" i="10" s="1"/>
  <c r="U159" i="10" s="1"/>
  <c r="W159" i="10" s="1"/>
  <c r="U160" i="10" s="1"/>
  <c r="W160" i="10" s="1"/>
  <c r="U161" i="10" s="1"/>
  <c r="W161" i="10" s="1"/>
  <c r="U162" i="10" s="1"/>
  <c r="W162" i="10" s="1"/>
  <c r="U163" i="10" s="1"/>
  <c r="W163" i="10" s="1"/>
  <c r="U164" i="10" s="1"/>
  <c r="W164" i="10" s="1"/>
  <c r="U165" i="10" s="1"/>
  <c r="W165" i="10" s="1"/>
  <c r="U166" i="10" s="1"/>
  <c r="W166" i="10" s="1"/>
  <c r="U167" i="10" s="1"/>
  <c r="W167" i="10" s="1"/>
  <c r="U168" i="10" s="1"/>
  <c r="W168" i="10" s="1"/>
  <c r="U169" i="10" s="1"/>
  <c r="W169" i="10" s="1"/>
  <c r="U170" i="10" s="1"/>
  <c r="W170" i="10" s="1"/>
  <c r="U171" i="10" s="1"/>
  <c r="W171" i="10" s="1"/>
  <c r="U172" i="10" s="1"/>
  <c r="W172" i="10" s="1"/>
  <c r="U173" i="10" s="1"/>
  <c r="W173" i="10" s="1"/>
  <c r="U174" i="10" s="1"/>
  <c r="W174" i="10" s="1"/>
  <c r="U175" i="10" s="1"/>
  <c r="W175" i="10" s="1"/>
  <c r="U176" i="10" s="1"/>
  <c r="W176" i="10" s="1"/>
  <c r="U177" i="10" s="1"/>
  <c r="W177" i="10" s="1"/>
  <c r="U178" i="10" s="1"/>
  <c r="W178" i="10" s="1"/>
  <c r="U179" i="10" s="1"/>
  <c r="W179" i="10" s="1"/>
  <c r="U180" i="10" s="1"/>
  <c r="W180" i="10" s="1"/>
  <c r="U181" i="10" s="1"/>
  <c r="W181" i="10" s="1"/>
  <c r="U182" i="10" s="1"/>
  <c r="W182" i="10" s="1"/>
  <c r="U183" i="10" s="1"/>
  <c r="W183" i="10" s="1"/>
  <c r="U184" i="10" s="1"/>
  <c r="W184" i="10" s="1"/>
  <c r="U185" i="10" s="1"/>
  <c r="W185" i="10" s="1"/>
  <c r="U186" i="10" s="1"/>
  <c r="W186" i="10" s="1"/>
  <c r="U187" i="10" s="1"/>
  <c r="W187" i="10" s="1"/>
  <c r="U188" i="10" s="1"/>
  <c r="W188" i="10" s="1"/>
  <c r="U189" i="10" s="1"/>
  <c r="W189" i="10" s="1"/>
  <c r="U190" i="10" s="1"/>
  <c r="W190" i="10" s="1"/>
  <c r="U191" i="10" s="1"/>
  <c r="W191" i="10" s="1"/>
  <c r="U192" i="10" s="1"/>
  <c r="W192" i="10" s="1"/>
  <c r="U193" i="10" s="1"/>
  <c r="W193" i="10" s="1"/>
  <c r="U194" i="10" s="1"/>
  <c r="W194" i="10" s="1"/>
  <c r="U195" i="10" s="1"/>
  <c r="W195" i="10" s="1"/>
  <c r="U196" i="10" s="1"/>
  <c r="W196" i="10" s="1"/>
  <c r="U197" i="10" s="1"/>
  <c r="W197" i="10" s="1"/>
  <c r="U198" i="10" s="1"/>
  <c r="W198" i="10" s="1"/>
  <c r="U199" i="10" s="1"/>
  <c r="W199" i="10" s="1"/>
  <c r="U200" i="10" s="1"/>
  <c r="W200" i="10" s="1"/>
  <c r="U201" i="10" s="1"/>
  <c r="W201" i="10" s="1"/>
  <c r="U202" i="10" s="1"/>
  <c r="W202" i="10" s="1"/>
  <c r="U203" i="10" s="1"/>
  <c r="W203" i="10" s="1"/>
  <c r="U204" i="10" s="1"/>
  <c r="W204" i="10" s="1"/>
  <c r="U205" i="10" s="1"/>
  <c r="W205" i="10" s="1"/>
  <c r="U206" i="10" s="1"/>
  <c r="W206" i="10" s="1"/>
  <c r="U207" i="10" s="1"/>
  <c r="W207" i="10" s="1"/>
  <c r="U208" i="10" s="1"/>
  <c r="W208" i="10" s="1"/>
  <c r="U209" i="10" s="1"/>
  <c r="W209" i="10" s="1"/>
  <c r="U210" i="10" s="1"/>
  <c r="W210" i="10" s="1"/>
  <c r="U211" i="10" s="1"/>
  <c r="W211" i="10" s="1"/>
  <c r="U212" i="10" s="1"/>
  <c r="W212" i="10" s="1"/>
  <c r="U213" i="10" s="1"/>
  <c r="W213" i="10" s="1"/>
  <c r="U214" i="10" s="1"/>
  <c r="W214" i="10" s="1"/>
  <c r="U215" i="10" s="1"/>
  <c r="W215" i="10" s="1"/>
  <c r="U216" i="10" s="1"/>
  <c r="W216" i="10" s="1"/>
  <c r="U217" i="10" s="1"/>
  <c r="W217" i="10" s="1"/>
  <c r="U218" i="10" s="1"/>
  <c r="W218" i="10" s="1"/>
  <c r="U219" i="10" s="1"/>
  <c r="W219" i="10" s="1"/>
  <c r="U220" i="10" s="1"/>
  <c r="W220" i="10" s="1"/>
  <c r="U221" i="10" s="1"/>
  <c r="W221" i="10" s="1"/>
  <c r="U222" i="10" s="1"/>
  <c r="W222" i="10" s="1"/>
  <c r="U223" i="10" s="1"/>
  <c r="W223" i="10" s="1"/>
  <c r="U224" i="10" s="1"/>
  <c r="W224" i="10" s="1"/>
  <c r="U225" i="10" s="1"/>
  <c r="W225" i="10" s="1"/>
  <c r="U226" i="10" s="1"/>
  <c r="W226" i="10" s="1"/>
  <c r="U227" i="10" s="1"/>
  <c r="W227" i="10" s="1"/>
  <c r="U228" i="10" s="1"/>
  <c r="W228" i="10" s="1"/>
  <c r="U229" i="10" s="1"/>
  <c r="W229" i="10" s="1"/>
  <c r="U230" i="10" s="1"/>
  <c r="W230" i="10" s="1"/>
  <c r="U231" i="10" s="1"/>
  <c r="W231" i="10" s="1"/>
  <c r="U232" i="10" s="1"/>
  <c r="W232" i="10" s="1"/>
  <c r="U233" i="10" s="1"/>
  <c r="W233" i="10" s="1"/>
  <c r="U234" i="10" s="1"/>
  <c r="W234" i="10" s="1"/>
  <c r="U235" i="10" s="1"/>
  <c r="W235" i="10" s="1"/>
  <c r="U236" i="10" s="1"/>
  <c r="W236" i="10" s="1"/>
  <c r="U237" i="10" s="1"/>
  <c r="W237" i="10" s="1"/>
  <c r="U238" i="10" s="1"/>
  <c r="W238" i="10" s="1"/>
  <c r="U239" i="10" s="1"/>
  <c r="W239" i="10" s="1"/>
  <c r="U240" i="10" s="1"/>
  <c r="W240" i="10" s="1"/>
  <c r="U241" i="10" s="1"/>
  <c r="W241" i="10" s="1"/>
  <c r="U242" i="10" s="1"/>
  <c r="W242" i="10" s="1"/>
  <c r="U243" i="10" s="1"/>
  <c r="W243" i="10" s="1"/>
  <c r="U244" i="10" s="1"/>
  <c r="W244" i="10" s="1"/>
  <c r="U245" i="10" s="1"/>
  <c r="W245" i="10" s="1"/>
  <c r="U246" i="10" s="1"/>
  <c r="W246" i="10" s="1"/>
  <c r="U247" i="10" s="1"/>
  <c r="W247" i="10" s="1"/>
  <c r="U248" i="10" s="1"/>
  <c r="W248" i="10" s="1"/>
  <c r="U249" i="10" s="1"/>
  <c r="W249" i="10" s="1"/>
  <c r="U250" i="10" s="1"/>
  <c r="W250" i="10" s="1"/>
  <c r="U251" i="10" s="1"/>
  <c r="W251" i="10" s="1"/>
  <c r="U252" i="10" s="1"/>
  <c r="W252" i="10" s="1"/>
  <c r="U253" i="10" s="1"/>
  <c r="W253" i="10" s="1"/>
  <c r="U254" i="10" s="1"/>
  <c r="W254" i="10" s="1"/>
  <c r="U255" i="10" s="1"/>
  <c r="W255" i="10" s="1"/>
  <c r="U256" i="10" s="1"/>
  <c r="W256" i="10" s="1"/>
  <c r="U257" i="10" s="1"/>
  <c r="W257" i="10" s="1"/>
  <c r="U258" i="10" s="1"/>
  <c r="W258" i="10" s="1"/>
  <c r="U259" i="10" s="1"/>
  <c r="W259" i="10" s="1"/>
  <c r="U260" i="10" s="1"/>
  <c r="W260" i="10" s="1"/>
  <c r="U261" i="10" s="1"/>
  <c r="W261" i="10" s="1"/>
  <c r="U262" i="10" s="1"/>
  <c r="W262" i="10" s="1"/>
  <c r="U263" i="10" s="1"/>
  <c r="W263" i="10" s="1"/>
  <c r="U264" i="10" s="1"/>
  <c r="W264" i="10" s="1"/>
  <c r="U265" i="10" s="1"/>
  <c r="W265" i="10" s="1"/>
  <c r="U266" i="10" s="1"/>
  <c r="W266" i="10" s="1"/>
  <c r="U267" i="10" s="1"/>
  <c r="W267" i="10" s="1"/>
  <c r="U268" i="10" s="1"/>
  <c r="W268" i="10" s="1"/>
  <c r="U269" i="10" s="1"/>
  <c r="W269" i="10" s="1"/>
  <c r="U270" i="10" s="1"/>
  <c r="W270" i="10" s="1"/>
  <c r="U271" i="10" s="1"/>
  <c r="W271" i="10" s="1"/>
  <c r="U272" i="10" s="1"/>
  <c r="W272" i="10" s="1"/>
  <c r="U273" i="10" s="1"/>
  <c r="W273" i="10" s="1"/>
  <c r="U274" i="10" s="1"/>
  <c r="W274" i="10" s="1"/>
  <c r="U275" i="10" s="1"/>
  <c r="W275" i="10" s="1"/>
  <c r="U276" i="10" s="1"/>
  <c r="W276" i="10" s="1"/>
  <c r="U277" i="10" s="1"/>
  <c r="W277" i="10" s="1"/>
  <c r="U278" i="10" s="1"/>
  <c r="W278" i="10" s="1"/>
  <c r="U279" i="10" s="1"/>
  <c r="W279" i="10" s="1"/>
  <c r="U280" i="10" s="1"/>
  <c r="W280" i="10" s="1"/>
  <c r="U281" i="10" s="1"/>
  <c r="W281" i="10" s="1"/>
  <c r="U282" i="10" s="1"/>
  <c r="W282" i="10" s="1"/>
  <c r="U283" i="10" s="1"/>
  <c r="W283" i="10" s="1"/>
  <c r="U284" i="10" s="1"/>
  <c r="W284" i="10" s="1"/>
  <c r="U285" i="10" s="1"/>
  <c r="W285" i="10" s="1"/>
  <c r="U286" i="10" s="1"/>
  <c r="W286" i="10" s="1"/>
  <c r="U287" i="10" s="1"/>
  <c r="W287" i="10" s="1"/>
  <c r="U288" i="10" s="1"/>
  <c r="W288" i="10" s="1"/>
  <c r="U289" i="10" s="1"/>
  <c r="W289" i="10" s="1"/>
  <c r="U290" i="10" s="1"/>
  <c r="W290" i="10" s="1"/>
  <c r="U291" i="10" s="1"/>
  <c r="W291" i="10" s="1"/>
  <c r="U292" i="10" s="1"/>
  <c r="W292" i="10" s="1"/>
  <c r="U293" i="10" s="1"/>
  <c r="W293" i="10" s="1"/>
  <c r="U294" i="10" s="1"/>
  <c r="W294" i="10" s="1"/>
  <c r="U295" i="10" s="1"/>
  <c r="W295" i="10" s="1"/>
  <c r="U296" i="10" s="1"/>
  <c r="W296" i="10" s="1"/>
  <c r="U297" i="10" s="1"/>
  <c r="W297" i="10" s="1"/>
  <c r="U298" i="10" s="1"/>
  <c r="W298" i="10" s="1"/>
  <c r="U299" i="10" s="1"/>
  <c r="W299" i="10" s="1"/>
  <c r="U300" i="10" s="1"/>
  <c r="W300" i="10" s="1"/>
  <c r="U301" i="10" s="1"/>
  <c r="W301" i="10" s="1"/>
  <c r="U302" i="10" s="1"/>
  <c r="W302" i="10" s="1"/>
  <c r="U303" i="10" s="1"/>
  <c r="W303" i="10" s="1"/>
  <c r="U304" i="10" s="1"/>
  <c r="W304" i="10" s="1"/>
  <c r="U305" i="10" s="1"/>
  <c r="W305" i="10" s="1"/>
  <c r="U306" i="10" s="1"/>
  <c r="W306" i="10" s="1"/>
  <c r="U307" i="10" s="1"/>
  <c r="W307" i="10" s="1"/>
  <c r="U308" i="10" s="1"/>
  <c r="W308" i="10" s="1"/>
  <c r="U309" i="10" s="1"/>
  <c r="W309" i="10" s="1"/>
  <c r="U310" i="10" s="1"/>
  <c r="W310" i="10" s="1"/>
  <c r="U311" i="10" s="1"/>
  <c r="W311" i="10" s="1"/>
  <c r="U312" i="10" s="1"/>
  <c r="W312" i="10" s="1"/>
  <c r="U313" i="10" s="1"/>
  <c r="W313" i="10" s="1"/>
  <c r="U314" i="10" s="1"/>
  <c r="W314" i="10" s="1"/>
  <c r="U315" i="10" s="1"/>
  <c r="W315" i="10" s="1"/>
  <c r="U316" i="10" s="1"/>
  <c r="W316" i="10" s="1"/>
  <c r="U317" i="10" s="1"/>
  <c r="W317" i="10" s="1"/>
  <c r="U318" i="10" s="1"/>
  <c r="W318" i="10" s="1"/>
  <c r="U319" i="10" s="1"/>
  <c r="W319" i="10" s="1"/>
  <c r="U320" i="10" s="1"/>
  <c r="W320" i="10" s="1"/>
  <c r="U321" i="10" s="1"/>
  <c r="W321" i="10" s="1"/>
  <c r="U322" i="10" s="1"/>
  <c r="W322" i="10" s="1"/>
  <c r="U323" i="10" s="1"/>
  <c r="W323" i="10" s="1"/>
  <c r="U324" i="10" s="1"/>
  <c r="W324" i="10" s="1"/>
  <c r="U325" i="10" s="1"/>
  <c r="W325" i="10" s="1"/>
  <c r="U326" i="10" s="1"/>
  <c r="W326" i="10" s="1"/>
  <c r="U327" i="10" s="1"/>
  <c r="W327" i="10" s="1"/>
  <c r="U328" i="10" s="1"/>
  <c r="W328" i="10" s="1"/>
  <c r="U329" i="10" s="1"/>
  <c r="W329" i="10" s="1"/>
  <c r="U330" i="10" s="1"/>
  <c r="W330" i="10" s="1"/>
  <c r="U331" i="10" s="1"/>
  <c r="W331" i="10" s="1"/>
  <c r="U332" i="10" s="1"/>
  <c r="W332" i="10" s="1"/>
  <c r="U333" i="10" s="1"/>
  <c r="W333" i="10" s="1"/>
  <c r="U334" i="10" s="1"/>
  <c r="W334" i="10" s="1"/>
  <c r="U335" i="10" s="1"/>
  <c r="W335" i="10" s="1"/>
  <c r="U336" i="10" s="1"/>
  <c r="W336" i="10" s="1"/>
  <c r="U337" i="10" s="1"/>
  <c r="W337" i="10" s="1"/>
  <c r="U338" i="10" s="1"/>
  <c r="W338" i="10" s="1"/>
  <c r="U339" i="10" s="1"/>
  <c r="W339" i="10" s="1"/>
  <c r="U340" i="10" s="1"/>
  <c r="W340" i="10" s="1"/>
  <c r="U341" i="10" s="1"/>
  <c r="W341" i="10" s="1"/>
  <c r="U342" i="10" s="1"/>
  <c r="W342" i="10" s="1"/>
  <c r="U343" i="10" s="1"/>
  <c r="W343" i="10" s="1"/>
  <c r="U344" i="10" s="1"/>
  <c r="W344" i="10" s="1"/>
  <c r="U345" i="10" s="1"/>
  <c r="W345" i="10" s="1"/>
  <c r="U346" i="10" s="1"/>
  <c r="W346" i="10" s="1"/>
  <c r="U347" i="10" s="1"/>
  <c r="W347" i="10" s="1"/>
  <c r="U348" i="10" s="1"/>
  <c r="W348" i="10" s="1"/>
  <c r="U349" i="10" s="1"/>
  <c r="W349" i="10" s="1"/>
  <c r="U350" i="10" s="1"/>
  <c r="W350" i="10" s="1"/>
  <c r="U351" i="10" s="1"/>
  <c r="W351" i="10" s="1"/>
  <c r="U352" i="10" s="1"/>
  <c r="W352" i="10" s="1"/>
  <c r="U353" i="10" s="1"/>
  <c r="W353" i="10" s="1"/>
  <c r="U354" i="10" s="1"/>
  <c r="W354" i="10" s="1"/>
  <c r="U355" i="10" s="1"/>
  <c r="W355" i="10" s="1"/>
  <c r="U356" i="10" s="1"/>
  <c r="W356" i="10" s="1"/>
  <c r="U357" i="10" s="1"/>
  <c r="W357" i="10" s="1"/>
  <c r="U358" i="10" s="1"/>
  <c r="W358" i="10" s="1"/>
  <c r="U359" i="10" s="1"/>
  <c r="W359" i="10" s="1"/>
  <c r="U360" i="10" s="1"/>
  <c r="W360" i="10" s="1"/>
  <c r="U361" i="10" s="1"/>
  <c r="W361" i="10" s="1"/>
  <c r="U362" i="10" s="1"/>
  <c r="W362" i="10" s="1"/>
  <c r="U363" i="10" s="1"/>
  <c r="W363" i="10" s="1"/>
  <c r="U364" i="10" s="1"/>
  <c r="W364" i="10" s="1"/>
  <c r="U365" i="10" s="1"/>
  <c r="W365" i="10" s="1"/>
  <c r="U366" i="10" s="1"/>
  <c r="W366" i="10" s="1"/>
  <c r="U367" i="10" s="1"/>
  <c r="W367" i="10" s="1"/>
  <c r="U368" i="10" s="1"/>
  <c r="W368" i="10" s="1"/>
  <c r="U369" i="10" s="1"/>
  <c r="W369" i="10" s="1"/>
  <c r="U370" i="10" s="1"/>
  <c r="W370" i="10" s="1"/>
  <c r="U371" i="10" s="1"/>
  <c r="W371" i="10" s="1"/>
  <c r="U372" i="10" s="1"/>
  <c r="W372" i="10" s="1"/>
  <c r="U373" i="10" s="1"/>
  <c r="W373" i="10" s="1"/>
  <c r="U374" i="10" s="1"/>
  <c r="W374" i="10" s="1"/>
  <c r="U375" i="10" s="1"/>
  <c r="W375" i="10" s="1"/>
  <c r="U376" i="10" s="1"/>
  <c r="W376" i="10" s="1"/>
  <c r="U377" i="10" s="1"/>
  <c r="W377" i="10" s="1"/>
  <c r="U378" i="10" s="1"/>
  <c r="W378" i="10" s="1"/>
  <c r="U379" i="10" s="1"/>
  <c r="W379" i="10" s="1"/>
  <c r="U380" i="10" s="1"/>
  <c r="W380" i="10" s="1"/>
  <c r="U381" i="10" s="1"/>
  <c r="W381" i="10" s="1"/>
  <c r="U382" i="10" s="1"/>
  <c r="W382" i="10" s="1"/>
  <c r="U383" i="10" s="1"/>
  <c r="W383" i="10" s="1"/>
  <c r="U384" i="10" s="1"/>
  <c r="W384" i="10" s="1"/>
  <c r="U385" i="10" s="1"/>
  <c r="W385" i="10" s="1"/>
  <c r="U386" i="10" s="1"/>
  <c r="W386" i="10" s="1"/>
  <c r="U387" i="10" s="1"/>
  <c r="W387" i="10" s="1"/>
  <c r="U388" i="10" s="1"/>
  <c r="W388" i="10" s="1"/>
  <c r="U389" i="10" s="1"/>
  <c r="W389" i="10" s="1"/>
  <c r="U390" i="10" s="1"/>
  <c r="W390" i="10" s="1"/>
  <c r="U391" i="10" s="1"/>
  <c r="W391" i="10" s="1"/>
  <c r="U392" i="10" s="1"/>
  <c r="W392" i="10" s="1"/>
  <c r="U393" i="10" s="1"/>
  <c r="W393" i="10" s="1"/>
  <c r="U394" i="10" s="1"/>
  <c r="W394" i="10" s="1"/>
  <c r="U395" i="10" s="1"/>
  <c r="W395" i="10" s="1"/>
  <c r="U396" i="10" s="1"/>
  <c r="W396" i="10" s="1"/>
  <c r="U397" i="10" s="1"/>
  <c r="W397" i="10" s="1"/>
  <c r="U398" i="10" s="1"/>
  <c r="W398" i="10" s="1"/>
  <c r="U399" i="10" s="1"/>
  <c r="W399" i="10" s="1"/>
  <c r="U400" i="10" s="1"/>
  <c r="W400" i="10" s="1"/>
  <c r="U401" i="10" s="1"/>
  <c r="W401" i="10" s="1"/>
  <c r="U402" i="10" s="1"/>
  <c r="W402" i="10" s="1"/>
  <c r="U403" i="10" s="1"/>
  <c r="W403" i="10" s="1"/>
  <c r="U404" i="10" s="1"/>
  <c r="W404" i="10" s="1"/>
  <c r="U405" i="10" s="1"/>
  <c r="W405" i="10" s="1"/>
  <c r="U406" i="10" s="1"/>
  <c r="W406" i="10" s="1"/>
  <c r="U407" i="10" s="1"/>
  <c r="W407" i="10" s="1"/>
  <c r="U408" i="10" s="1"/>
  <c r="W408" i="10" s="1"/>
  <c r="U409" i="10" s="1"/>
  <c r="W409" i="10" s="1"/>
  <c r="U410" i="10" s="1"/>
  <c r="W410" i="10" s="1"/>
  <c r="U411" i="10" s="1"/>
  <c r="W411" i="10" s="1"/>
  <c r="U412" i="10" s="1"/>
  <c r="W412" i="10" s="1"/>
  <c r="U413" i="10" s="1"/>
  <c r="W413" i="10" s="1"/>
  <c r="U414" i="10" s="1"/>
  <c r="W414" i="10" s="1"/>
  <c r="U415" i="10" s="1"/>
  <c r="W415" i="10" s="1"/>
  <c r="U416" i="10" s="1"/>
  <c r="W416" i="10" s="1"/>
  <c r="U417" i="10" s="1"/>
  <c r="W417" i="10" s="1"/>
  <c r="U418" i="10" s="1"/>
  <c r="W418" i="10" s="1"/>
  <c r="U419" i="10" s="1"/>
  <c r="W419" i="10" s="1"/>
  <c r="U420" i="10" s="1"/>
  <c r="W420" i="10" s="1"/>
  <c r="U421" i="10" s="1"/>
  <c r="W421" i="10" s="1"/>
  <c r="U422" i="10" s="1"/>
  <c r="W422" i="10" s="1"/>
  <c r="U423" i="10" s="1"/>
  <c r="W423" i="10" s="1"/>
  <c r="U424" i="10" s="1"/>
  <c r="W424" i="10" s="1"/>
  <c r="U425" i="10" s="1"/>
  <c r="W425" i="10" s="1"/>
  <c r="U426" i="10" s="1"/>
  <c r="W426" i="10" s="1"/>
  <c r="U427" i="10" s="1"/>
  <c r="W427" i="10" s="1"/>
  <c r="U428" i="10" s="1"/>
  <c r="W428" i="10" s="1"/>
  <c r="U429" i="10" s="1"/>
  <c r="W429" i="10" s="1"/>
  <c r="U430" i="10" s="1"/>
  <c r="W430" i="10" s="1"/>
  <c r="U431" i="10" s="1"/>
  <c r="W431" i="10" s="1"/>
  <c r="U432" i="10" s="1"/>
  <c r="W432" i="10" s="1"/>
  <c r="U433" i="10" s="1"/>
  <c r="W433" i="10" s="1"/>
  <c r="U434" i="10" s="1"/>
  <c r="W434" i="10" s="1"/>
  <c r="U435" i="10" s="1"/>
  <c r="W435" i="10" s="1"/>
  <c r="U436" i="10" s="1"/>
  <c r="W436" i="10" s="1"/>
  <c r="U437" i="10" s="1"/>
  <c r="W437" i="10" s="1"/>
  <c r="U438" i="10" s="1"/>
  <c r="W438" i="10" s="1"/>
  <c r="U439" i="10" s="1"/>
  <c r="W439" i="10" s="1"/>
  <c r="U440" i="10" s="1"/>
  <c r="W440" i="10" s="1"/>
  <c r="U441" i="10" s="1"/>
  <c r="W441" i="10" s="1"/>
  <c r="U442" i="10" s="1"/>
  <c r="W442" i="10" s="1"/>
  <c r="U443" i="10" s="1"/>
  <c r="W443" i="10" s="1"/>
  <c r="U444" i="10" s="1"/>
  <c r="W444" i="10" s="1"/>
  <c r="U445" i="10" s="1"/>
  <c r="W445" i="10" s="1"/>
  <c r="U446" i="10" s="1"/>
  <c r="W446" i="10" s="1"/>
  <c r="U447" i="10" s="1"/>
  <c r="W447" i="10" s="1"/>
  <c r="U448" i="10" s="1"/>
  <c r="W448" i="10" s="1"/>
  <c r="U449" i="10" s="1"/>
  <c r="W449" i="10" s="1"/>
  <c r="U450" i="10" s="1"/>
  <c r="W450" i="10" s="1"/>
  <c r="U451" i="10" s="1"/>
  <c r="W451" i="10" s="1"/>
  <c r="U452" i="10" s="1"/>
  <c r="W452" i="10" s="1"/>
  <c r="U453" i="10" s="1"/>
  <c r="W453" i="10" s="1"/>
  <c r="U454" i="10" s="1"/>
  <c r="W454" i="10" s="1"/>
  <c r="U455" i="10" s="1"/>
  <c r="W455" i="10" s="1"/>
  <c r="U456" i="10" s="1"/>
  <c r="W456" i="10" s="1"/>
  <c r="U457" i="10" s="1"/>
  <c r="W457" i="10" s="1"/>
  <c r="U458" i="10" s="1"/>
  <c r="W458" i="10" s="1"/>
  <c r="U459" i="10" s="1"/>
  <c r="W459" i="10" s="1"/>
  <c r="U460" i="10" s="1"/>
  <c r="W460" i="10" s="1"/>
  <c r="U461" i="10" s="1"/>
  <c r="W461" i="10" s="1"/>
  <c r="U462" i="10" s="1"/>
  <c r="W462" i="10" s="1"/>
  <c r="U463" i="10" s="1"/>
  <c r="W463" i="10" s="1"/>
  <c r="U464" i="10" s="1"/>
  <c r="W464" i="10" s="1"/>
  <c r="U465" i="10" s="1"/>
  <c r="W465" i="10" s="1"/>
  <c r="U466" i="10" s="1"/>
  <c r="W466" i="10" s="1"/>
  <c r="U467" i="10" s="1"/>
  <c r="W467" i="10" s="1"/>
  <c r="U468" i="10" s="1"/>
  <c r="W468" i="10" s="1"/>
  <c r="U469" i="10" s="1"/>
  <c r="W469" i="10" s="1"/>
  <c r="U470" i="10" s="1"/>
  <c r="W470" i="10" s="1"/>
  <c r="U471" i="10" s="1"/>
  <c r="W471" i="10" s="1"/>
  <c r="U472" i="10" s="1"/>
  <c r="W472" i="10" s="1"/>
  <c r="U473" i="10" s="1"/>
  <c r="W473" i="10" s="1"/>
  <c r="U474" i="10" s="1"/>
  <c r="W474" i="10" s="1"/>
  <c r="U475" i="10" s="1"/>
  <c r="W475" i="10" s="1"/>
  <c r="U476" i="10" s="1"/>
  <c r="W476" i="10" s="1"/>
  <c r="U477" i="10" s="1"/>
  <c r="W477" i="10" s="1"/>
  <c r="U478" i="10" s="1"/>
  <c r="W478" i="10" s="1"/>
  <c r="U479" i="10" s="1"/>
  <c r="W479" i="10" s="1"/>
  <c r="U480" i="10" s="1"/>
  <c r="W480" i="10" s="1"/>
  <c r="U481" i="10" s="1"/>
  <c r="W481" i="10" s="1"/>
  <c r="U482" i="10" s="1"/>
  <c r="W482" i="10" s="1"/>
  <c r="U483" i="10" s="1"/>
  <c r="W483" i="10" s="1"/>
  <c r="U484" i="10" s="1"/>
  <c r="W484" i="10" s="1"/>
  <c r="U485" i="10" s="1"/>
  <c r="W485" i="10" s="1"/>
  <c r="U486" i="10" s="1"/>
  <c r="W486" i="10" s="1"/>
  <c r="U487" i="10" s="1"/>
  <c r="W487" i="10" s="1"/>
  <c r="U488" i="10" s="1"/>
  <c r="W488" i="10" s="1"/>
  <c r="U489" i="10" s="1"/>
  <c r="W489" i="10" s="1"/>
  <c r="U490" i="10" s="1"/>
  <c r="W490" i="10" s="1"/>
  <c r="U491" i="10" s="1"/>
  <c r="W491" i="10" s="1"/>
  <c r="U492" i="10" s="1"/>
  <c r="W492" i="10" s="1"/>
  <c r="U493" i="10" s="1"/>
  <c r="W493" i="10" s="1"/>
  <c r="U494" i="10" s="1"/>
  <c r="W494" i="10" s="1"/>
  <c r="U495" i="10" s="1"/>
  <c r="W495" i="10" s="1"/>
  <c r="U496" i="10" s="1"/>
  <c r="W496" i="10" s="1"/>
  <c r="U497" i="10" s="1"/>
  <c r="W497" i="10" s="1"/>
  <c r="U498" i="10" s="1"/>
  <c r="W498" i="10" s="1"/>
  <c r="K26" i="10"/>
  <c r="D17" i="10" l="1"/>
  <c r="C16" i="10"/>
  <c r="D16" i="10" s="1"/>
  <c r="E17" i="10" l="1"/>
  <c r="E16" i="10"/>
</calcChain>
</file>

<file path=xl/sharedStrings.xml><?xml version="1.0" encoding="utf-8"?>
<sst xmlns="http://schemas.openxmlformats.org/spreadsheetml/2006/main" count="2997" uniqueCount="83">
  <si>
    <t>Jour</t>
  </si>
  <si>
    <t>Heure</t>
  </si>
  <si>
    <t>Heures total</t>
  </si>
  <si>
    <t>Périm</t>
  </si>
  <si>
    <t>ha</t>
  </si>
  <si>
    <t>ca</t>
  </si>
  <si>
    <t>m²</t>
  </si>
  <si>
    <t>ares</t>
  </si>
  <si>
    <t>tps linéaire à l'are</t>
  </si>
  <si>
    <t>Min total</t>
  </si>
  <si>
    <t>hh:mm:ss</t>
  </si>
  <si>
    <t>n° ordre</t>
  </si>
  <si>
    <t>surf Ares</t>
  </si>
  <si>
    <t>à</t>
  </si>
  <si>
    <t>n° parcelle</t>
  </si>
  <si>
    <t>Pro Noctu</t>
  </si>
  <si>
    <t>SI1</t>
  </si>
  <si>
    <t>Parcel Pro nocturne : oui=1</t>
  </si>
  <si>
    <t>Parcel Particulier: oui=0</t>
  </si>
  <si>
    <t>Périm global</t>
  </si>
  <si>
    <t>à l'are</t>
  </si>
  <si>
    <t>surf Ares
Pro Noctur</t>
  </si>
  <si>
    <t>Linéaire</t>
  </si>
  <si>
    <t>00h à 06h Pro nocturne</t>
  </si>
  <si>
    <t>parcelles inf</t>
  </si>
  <si>
    <t>forfait</t>
  </si>
  <si>
    <t>parcelles sup</t>
  </si>
  <si>
    <t>linéaire</t>
  </si>
  <si>
    <t>Périm inf inf 5a</t>
  </si>
  <si>
    <t>1a &lt; S &lt; 5a</t>
  </si>
  <si>
    <t>SI3</t>
  </si>
  <si>
    <t>SI2'</t>
  </si>
  <si>
    <t>SI2''</t>
  </si>
  <si>
    <t>H ProNoct</t>
  </si>
  <si>
    <t>Tps alloué</t>
  </si>
  <si>
    <t xml:space="preserve">Tps diurne </t>
  </si>
  <si>
    <t>m² au Forfait</t>
  </si>
  <si>
    <t>m² au Linéaire</t>
  </si>
  <si>
    <t>18h*7j</t>
  </si>
  <si>
    <t>Périm au  Linéaire</t>
  </si>
  <si>
    <t>Choix du cycle Diurne</t>
  </si>
  <si>
    <t>tps nocturne</t>
  </si>
  <si>
    <t>tps réparti</t>
  </si>
  <si>
    <t>surf Pro Noct</t>
  </si>
  <si>
    <t>1/0 pour
info</t>
  </si>
  <si>
    <t>0073-1</t>
  </si>
  <si>
    <t>0073-2</t>
  </si>
  <si>
    <t>0158-1</t>
  </si>
  <si>
    <t>0158-2</t>
  </si>
  <si>
    <t>1100 1-2</t>
  </si>
  <si>
    <t>1100 2-2</t>
  </si>
  <si>
    <t>1104-1</t>
  </si>
  <si>
    <t>1104-2</t>
  </si>
  <si>
    <t>1111 1-2</t>
  </si>
  <si>
    <t>1111 2-2</t>
  </si>
  <si>
    <t>1604-1</t>
  </si>
  <si>
    <t>1604-2</t>
  </si>
  <si>
    <t>1661-1</t>
  </si>
  <si>
    <t>2112-1</t>
  </si>
  <si>
    <t>2112-2</t>
  </si>
  <si>
    <t>2163-1</t>
  </si>
  <si>
    <t>2163-2</t>
  </si>
  <si>
    <t>2179-1</t>
  </si>
  <si>
    <t>2179-2</t>
  </si>
  <si>
    <t>2181-1</t>
  </si>
  <si>
    <t>2181-2</t>
  </si>
  <si>
    <t>S &lt;= 1a</t>
  </si>
  <si>
    <t>parcelles inf =</t>
  </si>
  <si>
    <t>parcelles sup =</t>
  </si>
  <si>
    <t>S &gt;= 5a</t>
  </si>
  <si>
    <t>Périm inf= 1a</t>
  </si>
  <si>
    <t>m² global</t>
  </si>
  <si>
    <t>SI4</t>
  </si>
  <si>
    <t>Tps 
d'arrosage</t>
  </si>
  <si>
    <t>nb parcelles</t>
  </si>
  <si>
    <t>Scenar 7: 7j+8h de 6h à 24h particulier diurne</t>
  </si>
  <si>
    <t>du</t>
  </si>
  <si>
    <t>Cycle 1</t>
  </si>
  <si>
    <t>Cycle 2</t>
  </si>
  <si>
    <t>Cycle 3</t>
  </si>
  <si>
    <t>données 
exportées</t>
  </si>
  <si>
    <t>Saison</t>
  </si>
  <si>
    <t>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</si>
</sst>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hh]:mm:ss"/>
    <numFmt numFmtId="165" formatCode="[mm]:ss"/>
    <numFmt numFmtId="166" formatCode="h:mm:ss;@"/>
    <numFmt numFmtId="167" formatCode="dd/mm/yy\ hh:mm:ss"/>
    <numFmt numFmtId="168" formatCode="dd\-mmm\ hh:mm:ss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19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 tint="-0.14996795556505021"/>
      </bottom>
      <diagonal/>
    </border>
    <border>
      <left style="thin">
        <color theme="0"/>
      </left>
      <right style="thin">
        <color theme="0" tint="-0.14996795556505021"/>
      </right>
      <top style="thin">
        <color theme="0"/>
      </top>
      <bottom style="thin">
        <color theme="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/>
      </top>
      <bottom style="thin">
        <color theme="0"/>
      </bottom>
      <diagonal/>
    </border>
    <border>
      <left style="thin">
        <color theme="0" tint="-0.1499679555650502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 tint="-0.14996795556505021"/>
      </left>
      <right style="thin">
        <color theme="0"/>
      </right>
      <top style="thin">
        <color theme="0"/>
      </top>
      <bottom style="thin">
        <color theme="0" tint="-0.14996795556505021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5" borderId="1" xfId="0" applyFill="1" applyBorder="1"/>
    <xf numFmtId="0" fontId="0" fillId="5" borderId="1" xfId="0" applyFill="1" applyBorder="1" applyAlignment="1">
      <alignment horizontal="center"/>
    </xf>
    <xf numFmtId="2" fontId="0" fillId="5" borderId="1" xfId="0" applyNumberFormat="1" applyFill="1" applyBorder="1" applyAlignment="1">
      <alignment horizontal="center"/>
    </xf>
    <xf numFmtId="1" fontId="0" fillId="5" borderId="1" xfId="0" applyNumberFormat="1" applyFill="1" applyBorder="1" applyAlignment="1">
      <alignment horizontal="center"/>
    </xf>
    <xf numFmtId="21" fontId="0" fillId="5" borderId="1" xfId="0" applyNumberForma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46" fontId="0" fillId="5" borderId="1" xfId="0" applyNumberFormat="1" applyFill="1" applyBorder="1" applyAlignment="1">
      <alignment horizontal="center"/>
    </xf>
    <xf numFmtId="21" fontId="1" fillId="5" borderId="1" xfId="0" applyNumberFormat="1" applyFont="1" applyFill="1" applyBorder="1" applyAlignment="1">
      <alignment horizontal="center"/>
    </xf>
    <xf numFmtId="0" fontId="0" fillId="5" borderId="1" xfId="0" quotePrefix="1" applyFill="1" applyBorder="1"/>
    <xf numFmtId="0" fontId="3" fillId="4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3" fontId="0" fillId="5" borderId="1" xfId="0" applyNumberForma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3" fontId="4" fillId="5" borderId="1" xfId="0" applyNumberFormat="1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 wrapText="1"/>
    </xf>
    <xf numFmtId="0" fontId="0" fillId="6" borderId="2" xfId="0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6" fillId="6" borderId="6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left"/>
    </xf>
    <xf numFmtId="164" fontId="0" fillId="5" borderId="1" xfId="0" applyNumberFormat="1" applyFill="1" applyBorder="1" applyAlignment="1">
      <alignment horizontal="center"/>
    </xf>
    <xf numFmtId="165" fontId="0" fillId="5" borderId="1" xfId="0" applyNumberFormat="1" applyFill="1" applyBorder="1" applyAlignment="1">
      <alignment horizontal="center"/>
    </xf>
    <xf numFmtId="164" fontId="1" fillId="5" borderId="1" xfId="0" applyNumberFormat="1" applyFont="1" applyFill="1" applyBorder="1" applyAlignment="1">
      <alignment horizontal="center"/>
    </xf>
    <xf numFmtId="0" fontId="0" fillId="5" borderId="7" xfId="0" applyFill="1" applyBorder="1"/>
    <xf numFmtId="3" fontId="0" fillId="5" borderId="7" xfId="0" applyNumberFormat="1" applyFill="1" applyBorder="1" applyAlignment="1">
      <alignment horizontal="center"/>
    </xf>
    <xf numFmtId="3" fontId="4" fillId="5" borderId="7" xfId="0" applyNumberFormat="1" applyFont="1" applyFill="1" applyBorder="1" applyAlignment="1">
      <alignment horizontal="center"/>
    </xf>
    <xf numFmtId="1" fontId="0" fillId="5" borderId="7" xfId="0" applyNumberFormat="1" applyFill="1" applyBorder="1" applyAlignment="1">
      <alignment horizontal="center"/>
    </xf>
    <xf numFmtId="0" fontId="5" fillId="5" borderId="8" xfId="0" applyFont="1" applyFill="1" applyBorder="1" applyAlignment="1">
      <alignment horizontal="left"/>
    </xf>
    <xf numFmtId="0" fontId="0" fillId="5" borderId="8" xfId="0" applyFill="1" applyBorder="1"/>
    <xf numFmtId="0" fontId="0" fillId="5" borderId="9" xfId="0" applyFill="1" applyBorder="1"/>
    <xf numFmtId="21" fontId="0" fillId="5" borderId="9" xfId="0" applyNumberFormat="1" applyFill="1" applyBorder="1" applyAlignment="1">
      <alignment horizontal="center"/>
    </xf>
    <xf numFmtId="0" fontId="0" fillId="5" borderId="10" xfId="0" applyFill="1" applyBorder="1"/>
    <xf numFmtId="0" fontId="0" fillId="5" borderId="11" xfId="0" applyFill="1" applyBorder="1" applyAlignment="1">
      <alignment horizontal="center"/>
    </xf>
    <xf numFmtId="0" fontId="0" fillId="5" borderId="11" xfId="0" applyFill="1" applyBorder="1"/>
    <xf numFmtId="0" fontId="0" fillId="5" borderId="12" xfId="0" applyFill="1" applyBorder="1" applyAlignment="1">
      <alignment horizontal="center"/>
    </xf>
    <xf numFmtId="0" fontId="1" fillId="5" borderId="13" xfId="0" applyFont="1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5" borderId="13" xfId="0" applyFill="1" applyBorder="1"/>
    <xf numFmtId="164" fontId="0" fillId="5" borderId="14" xfId="0" applyNumberFormat="1" applyFill="1" applyBorder="1" applyAlignment="1">
      <alignment horizontal="center"/>
    </xf>
    <xf numFmtId="3" fontId="0" fillId="5" borderId="14" xfId="0" applyNumberFormat="1" applyFill="1" applyBorder="1" applyAlignment="1">
      <alignment horizontal="center"/>
    </xf>
    <xf numFmtId="3" fontId="4" fillId="5" borderId="14" xfId="0" applyNumberFormat="1" applyFont="1" applyFill="1" applyBorder="1" applyAlignment="1">
      <alignment horizontal="left"/>
    </xf>
    <xf numFmtId="3" fontId="4" fillId="5" borderId="13" xfId="0" applyNumberFormat="1" applyFont="1" applyFill="1" applyBorder="1" applyAlignment="1">
      <alignment horizontal="center"/>
    </xf>
    <xf numFmtId="1" fontId="0" fillId="5" borderId="14" xfId="0" applyNumberFormat="1" applyFill="1" applyBorder="1" applyAlignment="1">
      <alignment horizontal="center"/>
    </xf>
    <xf numFmtId="3" fontId="4" fillId="5" borderId="15" xfId="0" applyNumberFormat="1" applyFont="1" applyFill="1" applyBorder="1" applyAlignment="1">
      <alignment horizontal="center"/>
    </xf>
    <xf numFmtId="0" fontId="0" fillId="5" borderId="16" xfId="0" applyFill="1" applyBorder="1"/>
    <xf numFmtId="164" fontId="0" fillId="5" borderId="16" xfId="0" applyNumberFormat="1" applyFill="1" applyBorder="1" applyAlignment="1">
      <alignment horizontal="center"/>
    </xf>
    <xf numFmtId="21" fontId="0" fillId="5" borderId="16" xfId="0" applyNumberFormat="1" applyFill="1" applyBorder="1" applyAlignment="1">
      <alignment horizontal="center"/>
    </xf>
    <xf numFmtId="1" fontId="0" fillId="5" borderId="16" xfId="0" applyNumberFormat="1" applyFill="1" applyBorder="1" applyAlignment="1">
      <alignment horizontal="center"/>
    </xf>
    <xf numFmtId="1" fontId="0" fillId="5" borderId="17" xfId="0" applyNumberFormat="1" applyFill="1" applyBorder="1" applyAlignment="1">
      <alignment horizontal="center"/>
    </xf>
    <xf numFmtId="0" fontId="0" fillId="5" borderId="18" xfId="0" applyFill="1" applyBorder="1"/>
    <xf numFmtId="21" fontId="0" fillId="5" borderId="18" xfId="0" applyNumberFormat="1" applyFill="1" applyBorder="1" applyAlignment="1">
      <alignment horizontal="center"/>
    </xf>
    <xf numFmtId="1" fontId="0" fillId="5" borderId="18" xfId="0" applyNumberFormat="1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164" fontId="0" fillId="5" borderId="11" xfId="0" applyNumberFormat="1" applyFill="1" applyBorder="1" applyAlignment="1">
      <alignment horizontal="center"/>
    </xf>
    <xf numFmtId="0" fontId="0" fillId="5" borderId="12" xfId="0" applyFill="1" applyBorder="1"/>
    <xf numFmtId="0" fontId="0" fillId="5" borderId="15" xfId="0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5" borderId="17" xfId="0" applyFill="1" applyBorder="1"/>
    <xf numFmtId="1" fontId="0" fillId="5" borderId="14" xfId="0" applyNumberFormat="1" applyFill="1" applyBorder="1" applyAlignment="1">
      <alignment horizontal="left"/>
    </xf>
    <xf numFmtId="2" fontId="0" fillId="5" borderId="11" xfId="0" applyNumberFormat="1" applyFill="1" applyBorder="1" applyAlignment="1">
      <alignment horizontal="center"/>
    </xf>
    <xf numFmtId="2" fontId="0" fillId="6" borderId="2" xfId="0" applyNumberFormat="1" applyFill="1" applyBorder="1" applyAlignment="1">
      <alignment horizontal="center"/>
    </xf>
    <xf numFmtId="21" fontId="3" fillId="4" borderId="1" xfId="0" applyNumberFormat="1" applyFont="1" applyFill="1" applyBorder="1" applyAlignment="1">
      <alignment horizontal="center"/>
    </xf>
    <xf numFmtId="164" fontId="3" fillId="4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21" fontId="3" fillId="3" borderId="1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21" fontId="1" fillId="2" borderId="1" xfId="0" applyNumberFormat="1" applyFont="1" applyFill="1" applyBorder="1" applyAlignment="1">
      <alignment horizontal="center"/>
    </xf>
    <xf numFmtId="0" fontId="4" fillId="5" borderId="1" xfId="0" applyFont="1" applyFill="1" applyBorder="1"/>
    <xf numFmtId="167" fontId="4" fillId="5" borderId="1" xfId="0" applyNumberFormat="1" applyFont="1" applyFill="1" applyBorder="1"/>
    <xf numFmtId="166" fontId="4" fillId="5" borderId="1" xfId="0" applyNumberFormat="1" applyFont="1" applyFill="1" applyBorder="1"/>
    <xf numFmtId="166" fontId="4" fillId="5" borderId="1" xfId="0" applyNumberFormat="1" applyFont="1" applyFill="1" applyBorder="1" applyAlignment="1">
      <alignment horizontal="center"/>
    </xf>
    <xf numFmtId="167" fontId="4" fillId="5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16" fontId="4" fillId="4" borderId="1" xfId="0" applyNumberFormat="1" applyFont="1" applyFill="1" applyBorder="1" applyAlignment="1">
      <alignment horizontal="center"/>
    </xf>
    <xf numFmtId="168" fontId="4" fillId="0" borderId="1" xfId="0" applyNumberFormat="1" applyFont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166" fontId="4" fillId="4" borderId="1" xfId="0" applyNumberFormat="1" applyFont="1" applyFill="1" applyBorder="1" applyAlignment="1">
      <alignment horizontal="center"/>
    </xf>
    <xf numFmtId="16" fontId="4" fillId="3" borderId="1" xfId="0" applyNumberFormat="1" applyFont="1" applyFill="1" applyBorder="1" applyAlignment="1">
      <alignment horizontal="center"/>
    </xf>
    <xf numFmtId="168" fontId="0" fillId="0" borderId="1" xfId="0" applyNumberFormat="1" applyBorder="1" applyAlignment="1">
      <alignment horizontal="center"/>
    </xf>
    <xf numFmtId="166" fontId="4" fillId="3" borderId="1" xfId="0" applyNumberFormat="1" applyFont="1" applyFill="1" applyBorder="1" applyAlignment="1">
      <alignment horizontal="center"/>
    </xf>
    <xf numFmtId="21" fontId="0" fillId="2" borderId="1" xfId="0" applyNumberFormat="1" applyFill="1" applyBorder="1" applyAlignment="1">
      <alignment horizontal="center"/>
    </xf>
    <xf numFmtId="168" fontId="4" fillId="4" borderId="1" xfId="0" applyNumberFormat="1" applyFont="1" applyFill="1" applyBorder="1" applyAlignment="1">
      <alignment horizontal="center"/>
    </xf>
    <xf numFmtId="168" fontId="4" fillId="3" borderId="1" xfId="0" applyNumberFormat="1" applyFont="1" applyFill="1" applyBorder="1" applyAlignment="1">
      <alignment horizontal="center"/>
    </xf>
    <xf numFmtId="168" fontId="0" fillId="2" borderId="1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168" fontId="0" fillId="0" borderId="0" xfId="0" applyNumberFormat="1" applyAlignment="1">
      <alignment horizontal="center"/>
    </xf>
    <xf numFmtId="21" fontId="0" fillId="0" borderId="0" xfId="0" applyNumberFormat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168" fontId="0" fillId="4" borderId="0" xfId="0" applyNumberFormat="1" applyFill="1" applyAlignment="1">
      <alignment horizontal="center"/>
    </xf>
    <xf numFmtId="21" fontId="0" fillId="4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168" fontId="0" fillId="3" borderId="0" xfId="0" applyNumberFormat="1" applyFill="1" applyAlignment="1">
      <alignment horizontal="center"/>
    </xf>
    <xf numFmtId="21" fontId="0" fillId="3" borderId="0" xfId="0" applyNumberFormat="1" applyFill="1" applyAlignment="1">
      <alignment horizontal="center"/>
    </xf>
    <xf numFmtId="0" fontId="0" fillId="7" borderId="0" xfId="0" applyFill="1" applyAlignment="1">
      <alignment horizontal="center"/>
    </xf>
    <xf numFmtId="168" fontId="0" fillId="7" borderId="0" xfId="0" applyNumberFormat="1" applyFill="1" applyAlignment="1">
      <alignment horizontal="center"/>
    </xf>
    <xf numFmtId="21" fontId="0" fillId="7" borderId="0" xfId="0" applyNumberFormat="1" applyFill="1" applyAlignment="1">
      <alignment horizontal="center"/>
    </xf>
    <xf numFmtId="16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  <color rgb="FFCCFFCC"/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63193-7538-439D-AC56-9EDAEDC7DF9A}">
  <sheetPr codeName="Blad1"/>
  <dimension ref="A1:AH498"/>
  <sheetViews>
    <sheetView workbookViewId="0">
      <selection activeCell="K29" sqref="K29"/>
    </sheetView>
  </sheetViews>
  <sheetFormatPr baseColWidth="10" defaultColWidth="11.42578125" defaultRowHeight="15" x14ac:dyDescent="0.25"/>
  <cols>
    <col min="1" max="1" width="24.85546875" style="1" bestFit="1" customWidth="1"/>
    <col min="2" max="2" width="17" style="1" bestFit="1" customWidth="1"/>
    <col min="3" max="3" width="17.140625" style="1" bestFit="1" customWidth="1"/>
    <col min="4" max="4" width="11.85546875" style="1" bestFit="1" customWidth="1"/>
    <col min="5" max="5" width="12.42578125" style="1" bestFit="1" customWidth="1"/>
    <col min="6" max="6" width="10.85546875" style="1" bestFit="1" customWidth="1"/>
    <col min="7" max="7" width="13.5703125" style="1" bestFit="1" customWidth="1"/>
    <col min="8" max="8" width="7.5703125" style="1" bestFit="1" customWidth="1"/>
    <col min="9" max="9" width="9.7109375" style="1" bestFit="1" customWidth="1"/>
    <col min="10" max="10" width="10.42578125" style="1" bestFit="1" customWidth="1"/>
    <col min="11" max="11" width="10.7109375" style="1" bestFit="1" customWidth="1"/>
    <col min="12" max="12" width="8" style="74" bestFit="1" customWidth="1"/>
    <col min="13" max="13" width="16.42578125" style="75" bestFit="1" customWidth="1"/>
    <col min="14" max="14" width="2.140625" style="74" bestFit="1" customWidth="1"/>
    <col min="15" max="15" width="8.140625" style="76" bestFit="1" customWidth="1"/>
    <col min="16" max="16" width="7.5703125" style="2" bestFit="1" customWidth="1"/>
    <col min="17" max="17" width="15.5703125" style="1" bestFit="1" customWidth="1"/>
    <col min="18" max="18" width="2" style="1" bestFit="1" customWidth="1"/>
    <col min="19" max="19" width="8.140625" style="1" bestFit="1" customWidth="1"/>
    <col min="20" max="20" width="7.140625" style="1" bestFit="1" customWidth="1"/>
    <col min="21" max="21" width="15.5703125" style="1" bestFit="1" customWidth="1"/>
    <col min="22" max="22" width="2" style="1" bestFit="1" customWidth="1"/>
    <col min="23" max="24" width="8.140625" style="1" bestFit="1" customWidth="1"/>
    <col min="25" max="25" width="9" style="1" bestFit="1" customWidth="1"/>
    <col min="26" max="26" width="7" style="1" bestFit="1" customWidth="1"/>
    <col min="27" max="27" width="6.7109375" style="1" bestFit="1" customWidth="1"/>
    <col min="28" max="28" width="2" style="1" bestFit="1" customWidth="1"/>
    <col min="29" max="29" width="6.7109375" style="1" bestFit="1" customWidth="1"/>
    <col min="30" max="16384" width="11.42578125" style="1"/>
  </cols>
  <sheetData>
    <row r="1" spans="1:26" x14ac:dyDescent="0.25">
      <c r="A1" s="25" t="s">
        <v>75</v>
      </c>
    </row>
    <row r="2" spans="1:26" x14ac:dyDescent="0.25">
      <c r="A2" s="25" t="s">
        <v>23</v>
      </c>
    </row>
    <row r="3" spans="1:26" x14ac:dyDescent="0.25">
      <c r="A3" s="25" t="s">
        <v>24</v>
      </c>
      <c r="B3" s="18">
        <v>1</v>
      </c>
      <c r="C3" s="18" t="s">
        <v>25</v>
      </c>
      <c r="D3" s="18">
        <v>5</v>
      </c>
    </row>
    <row r="4" spans="1:26" x14ac:dyDescent="0.25">
      <c r="A4" s="25" t="s">
        <v>24</v>
      </c>
      <c r="B4" s="18">
        <v>5</v>
      </c>
      <c r="C4" s="18" t="s">
        <v>25</v>
      </c>
      <c r="D4" s="18">
        <v>10</v>
      </c>
    </row>
    <row r="5" spans="1:26" x14ac:dyDescent="0.25">
      <c r="A5" s="25" t="s">
        <v>26</v>
      </c>
      <c r="B5" s="18">
        <v>5</v>
      </c>
      <c r="C5" s="18" t="s">
        <v>27</v>
      </c>
      <c r="D5" s="18">
        <v>2</v>
      </c>
    </row>
    <row r="6" spans="1:26" ht="15.75" thickBot="1" x14ac:dyDescent="0.3">
      <c r="A6" s="33"/>
      <c r="B6" s="34"/>
      <c r="C6" s="34"/>
      <c r="D6" s="34"/>
      <c r="E6" s="34"/>
      <c r="F6" s="34"/>
      <c r="G6" s="34"/>
    </row>
    <row r="7" spans="1:26" x14ac:dyDescent="0.25">
      <c r="A7" s="37"/>
      <c r="B7" s="38" t="s">
        <v>0</v>
      </c>
      <c r="C7" s="38" t="s">
        <v>1</v>
      </c>
      <c r="D7" s="38" t="s">
        <v>2</v>
      </c>
      <c r="E7" s="38" t="s">
        <v>9</v>
      </c>
      <c r="F7" s="39"/>
      <c r="G7" s="40" t="s">
        <v>33</v>
      </c>
      <c r="H7" s="29"/>
      <c r="U7" s="2"/>
      <c r="V7" s="2"/>
      <c r="W7" s="2"/>
      <c r="X7" s="2"/>
      <c r="Y7" s="2"/>
    </row>
    <row r="8" spans="1:26" x14ac:dyDescent="0.25">
      <c r="A8" s="41"/>
      <c r="B8" s="24">
        <v>7</v>
      </c>
      <c r="C8" s="24">
        <v>8</v>
      </c>
      <c r="D8" s="16">
        <f>(24*B8+C8)</f>
        <v>176</v>
      </c>
      <c r="E8" s="2">
        <f>D8*60</f>
        <v>10560</v>
      </c>
      <c r="G8" s="42">
        <f>6*7</f>
        <v>42</v>
      </c>
      <c r="H8" s="29"/>
      <c r="U8" s="2"/>
      <c r="V8" s="2"/>
      <c r="W8" s="2"/>
      <c r="X8" s="2"/>
      <c r="Y8" s="2"/>
    </row>
    <row r="9" spans="1:26" x14ac:dyDescent="0.25">
      <c r="A9" s="41" t="s">
        <v>40</v>
      </c>
      <c r="B9" s="2" t="s">
        <v>35</v>
      </c>
      <c r="C9" s="2" t="s">
        <v>38</v>
      </c>
      <c r="D9" s="26">
        <v>5.25</v>
      </c>
      <c r="E9" s="27">
        <f>D9</f>
        <v>5.25</v>
      </c>
      <c r="F9" s="2" t="s">
        <v>74</v>
      </c>
      <c r="G9" s="42" t="s">
        <v>34</v>
      </c>
      <c r="H9" s="29"/>
      <c r="U9" s="2"/>
      <c r="V9" s="2"/>
      <c r="W9" s="2"/>
      <c r="X9" s="2"/>
      <c r="Y9" s="2"/>
    </row>
    <row r="10" spans="1:26" x14ac:dyDescent="0.25">
      <c r="A10" s="43"/>
      <c r="B10" s="2" t="s">
        <v>67</v>
      </c>
      <c r="C10" s="24">
        <v>1</v>
      </c>
      <c r="D10" s="2" t="s">
        <v>25</v>
      </c>
      <c r="E10" s="28">
        <v>3.472222222222222E-3</v>
      </c>
      <c r="F10" s="2">
        <f>COUNT(D29:D497)</f>
        <v>46</v>
      </c>
      <c r="G10" s="44">
        <f>E10*F10</f>
        <v>0.15972222222222221</v>
      </c>
      <c r="H10" s="29"/>
    </row>
    <row r="11" spans="1:26" x14ac:dyDescent="0.25">
      <c r="A11" s="43"/>
      <c r="B11" s="2" t="s">
        <v>24</v>
      </c>
      <c r="C11" s="24">
        <v>5</v>
      </c>
      <c r="D11" s="2" t="s">
        <v>25</v>
      </c>
      <c r="E11" s="28">
        <v>6.9444444444444441E-3</v>
      </c>
      <c r="F11" s="2">
        <f>COUNT(F29:F497)</f>
        <v>182</v>
      </c>
      <c r="G11" s="44">
        <f>E11*F11</f>
        <v>1.2638888888888888</v>
      </c>
      <c r="H11" s="29"/>
    </row>
    <row r="12" spans="1:26" x14ac:dyDescent="0.25">
      <c r="A12" s="43"/>
      <c r="B12" s="2" t="s">
        <v>68</v>
      </c>
      <c r="C12" s="24">
        <v>5</v>
      </c>
      <c r="D12" s="2" t="s">
        <v>27</v>
      </c>
      <c r="E12" s="8">
        <f>C20</f>
        <v>1.251963606076899E-3</v>
      </c>
      <c r="F12" s="2">
        <f>COUNT(G29:G497)</f>
        <v>241</v>
      </c>
      <c r="G12" s="44">
        <f>D9-G10-G11</f>
        <v>3.8263888888888888</v>
      </c>
      <c r="H12" s="29"/>
    </row>
    <row r="13" spans="1:26" x14ac:dyDescent="0.25">
      <c r="A13" s="43"/>
      <c r="B13" s="2"/>
      <c r="C13" s="2" t="s">
        <v>4</v>
      </c>
      <c r="D13" s="2" t="s">
        <v>7</v>
      </c>
      <c r="E13" s="2" t="s">
        <v>5</v>
      </c>
      <c r="F13" s="2" t="s">
        <v>6</v>
      </c>
      <c r="G13" s="42"/>
      <c r="H13" s="29"/>
      <c r="Q13" s="2"/>
      <c r="U13" s="2"/>
      <c r="V13" s="2"/>
      <c r="W13" s="2"/>
      <c r="X13" s="2"/>
      <c r="Y13" s="2"/>
      <c r="Z13" s="2"/>
    </row>
    <row r="14" spans="1:26" x14ac:dyDescent="0.25">
      <c r="A14" s="41" t="s">
        <v>3</v>
      </c>
      <c r="B14" s="2" t="s">
        <v>19</v>
      </c>
      <c r="C14" s="21">
        <v>36</v>
      </c>
      <c r="D14" s="22">
        <v>7</v>
      </c>
      <c r="E14" s="23">
        <v>99</v>
      </c>
      <c r="F14" s="15">
        <f>C14*10000+D14*100+E14</f>
        <v>360799</v>
      </c>
      <c r="G14" s="45"/>
      <c r="H14" s="30"/>
      <c r="Q14" s="2"/>
      <c r="U14" s="2"/>
      <c r="V14" s="2"/>
      <c r="W14" s="2"/>
      <c r="X14" s="2"/>
      <c r="Y14" s="2"/>
      <c r="Z14" s="2"/>
    </row>
    <row r="15" spans="1:26" x14ac:dyDescent="0.25">
      <c r="A15" s="41" t="s">
        <v>3</v>
      </c>
      <c r="B15" s="2" t="s">
        <v>70</v>
      </c>
      <c r="C15" s="16">
        <f>TRUNC((F15/10000),0)</f>
        <v>0</v>
      </c>
      <c r="D15" s="16">
        <f>TRUNC((F15-(C15*10000))/100,0)</f>
        <v>28</v>
      </c>
      <c r="E15" s="16">
        <f>TRUNC((F15-(C15*10000+D15*100)),0)</f>
        <v>91</v>
      </c>
      <c r="F15" s="17">
        <f>D26*100</f>
        <v>2891.0000000000005</v>
      </c>
      <c r="G15" s="46" t="s">
        <v>36</v>
      </c>
      <c r="H15" s="31"/>
      <c r="Q15" s="2"/>
      <c r="U15" s="2"/>
      <c r="V15" s="2"/>
      <c r="W15" s="2"/>
      <c r="X15" s="2"/>
      <c r="Y15" s="2"/>
      <c r="Z15" s="2"/>
    </row>
    <row r="16" spans="1:26" x14ac:dyDescent="0.25">
      <c r="A16" s="41" t="s">
        <v>3</v>
      </c>
      <c r="B16" s="2" t="s">
        <v>28</v>
      </c>
      <c r="C16" s="16">
        <f>TRUNC((F16/10000),0)</f>
        <v>5</v>
      </c>
      <c r="D16" s="16">
        <f>TRUNC((F16-(C16*10000))/100,0)</f>
        <v>22</v>
      </c>
      <c r="E16" s="16">
        <f>TRUNC((F16-(C16*10000+D16*100)),0)</f>
        <v>77</v>
      </c>
      <c r="F16" s="17">
        <f>F26*100</f>
        <v>52277.000000000007</v>
      </c>
      <c r="G16" s="46" t="s">
        <v>36</v>
      </c>
      <c r="H16" s="31"/>
      <c r="Q16" s="2"/>
      <c r="U16" s="2"/>
      <c r="V16" s="2"/>
      <c r="W16" s="2"/>
      <c r="X16" s="2"/>
      <c r="Y16" s="2"/>
      <c r="Z16" s="2"/>
    </row>
    <row r="17" spans="1:33" x14ac:dyDescent="0.25">
      <c r="A17" s="41" t="s">
        <v>3</v>
      </c>
      <c r="B17" s="2" t="s">
        <v>39</v>
      </c>
      <c r="C17" s="16">
        <f>TRUNC((F17/10000),0)</f>
        <v>30</v>
      </c>
      <c r="D17" s="16">
        <f>TRUNC((F17-(C17*10000))/100,0)</f>
        <v>56</v>
      </c>
      <c r="E17" s="16">
        <f>TRUNC((F17-(C17*10000+D17*100)),0)</f>
        <v>31</v>
      </c>
      <c r="F17" s="17">
        <f>G26*100</f>
        <v>305631.00000000012</v>
      </c>
      <c r="G17" s="46" t="s">
        <v>37</v>
      </c>
      <c r="H17" s="31"/>
      <c r="Q17" s="2"/>
      <c r="R17" s="2"/>
      <c r="S17" s="2"/>
      <c r="U17" s="9"/>
      <c r="V17" s="2"/>
      <c r="W17" s="2"/>
      <c r="X17" s="2"/>
      <c r="Y17" s="2"/>
      <c r="Z17" s="2"/>
      <c r="AA17" s="2"/>
    </row>
    <row r="18" spans="1:33" x14ac:dyDescent="0.25">
      <c r="A18" s="47"/>
      <c r="C18" s="5"/>
      <c r="D18" s="5"/>
      <c r="E18" s="5"/>
      <c r="F18" s="17">
        <f>SUM(F15:F17)</f>
        <v>360799.00000000012</v>
      </c>
      <c r="G18" s="65" t="s">
        <v>71</v>
      </c>
      <c r="H18" s="32"/>
      <c r="V18" s="5"/>
      <c r="W18" s="5"/>
      <c r="X18" s="5"/>
    </row>
    <row r="19" spans="1:33" x14ac:dyDescent="0.25">
      <c r="A19" s="47" t="s">
        <v>22</v>
      </c>
      <c r="B19" s="1" t="s">
        <v>8</v>
      </c>
      <c r="C19" s="2" t="s">
        <v>10</v>
      </c>
      <c r="D19" s="5"/>
      <c r="E19" s="2"/>
      <c r="F19" s="2"/>
      <c r="G19" s="48"/>
      <c r="H19" s="32"/>
      <c r="V19" s="5"/>
      <c r="W19" s="5"/>
      <c r="X19" s="5"/>
    </row>
    <row r="20" spans="1:33" ht="15.75" thickBot="1" x14ac:dyDescent="0.3">
      <c r="A20" s="49" t="s">
        <v>22</v>
      </c>
      <c r="B20" s="50" t="s">
        <v>8</v>
      </c>
      <c r="C20" s="51">
        <f>G12/(F17/100)</f>
        <v>1.251963606076899E-3</v>
      </c>
      <c r="D20" s="52"/>
      <c r="E20" s="52"/>
      <c r="F20" s="53"/>
      <c r="G20" s="54"/>
      <c r="H20" s="32"/>
      <c r="V20" s="5"/>
      <c r="W20" s="5"/>
      <c r="X20" s="5"/>
    </row>
    <row r="21" spans="1:33" ht="15.75" thickBot="1" x14ac:dyDescent="0.3">
      <c r="A21" s="55"/>
      <c r="B21" s="55"/>
      <c r="C21" s="55"/>
      <c r="D21" s="56"/>
      <c r="E21" s="56"/>
      <c r="F21" s="56"/>
      <c r="G21" s="57"/>
      <c r="H21" s="4"/>
      <c r="I21" s="4"/>
      <c r="J21" s="4"/>
      <c r="O21" s="77"/>
      <c r="X21" s="5"/>
      <c r="Y21" s="5"/>
    </row>
    <row r="22" spans="1:33" x14ac:dyDescent="0.25">
      <c r="A22" s="59" t="s">
        <v>18</v>
      </c>
      <c r="B22" s="38">
        <v>0</v>
      </c>
      <c r="C22" s="38" t="s">
        <v>41</v>
      </c>
      <c r="D22" s="60">
        <v>1.75</v>
      </c>
      <c r="E22" s="39" t="s">
        <v>43</v>
      </c>
      <c r="F22" s="66">
        <f>J26</f>
        <v>47.749999999999993</v>
      </c>
      <c r="G22" s="61"/>
      <c r="H22" s="29"/>
    </row>
    <row r="23" spans="1:33" ht="15.75" thickBot="1" x14ac:dyDescent="0.3">
      <c r="A23" s="62" t="s">
        <v>17</v>
      </c>
      <c r="B23" s="63">
        <v>1</v>
      </c>
      <c r="C23" s="63" t="s">
        <v>42</v>
      </c>
      <c r="D23" s="52">
        <f>D22/F22</f>
        <v>3.6649214659685868E-2</v>
      </c>
      <c r="E23" s="50" t="s">
        <v>20</v>
      </c>
      <c r="F23" s="50"/>
      <c r="G23" s="64"/>
      <c r="H23" s="29"/>
    </row>
    <row r="24" spans="1:33" x14ac:dyDescent="0.25">
      <c r="A24" s="58"/>
      <c r="B24" s="58"/>
      <c r="C24" s="58"/>
      <c r="D24" s="36"/>
      <c r="E24" s="35"/>
      <c r="F24" s="35"/>
      <c r="G24" s="35"/>
    </row>
    <row r="25" spans="1:33" s="2" customFormat="1" x14ac:dyDescent="0.25">
      <c r="C25" s="3"/>
      <c r="D25" s="3"/>
      <c r="E25" s="3"/>
      <c r="F25" s="3"/>
      <c r="G25" s="3"/>
      <c r="H25" s="3"/>
      <c r="K25" s="7"/>
      <c r="L25" s="16"/>
      <c r="M25" s="78"/>
      <c r="N25" s="16"/>
      <c r="O25" s="77"/>
      <c r="T25" s="7"/>
    </row>
    <row r="26" spans="1:33" s="2" customFormat="1" x14ac:dyDescent="0.25">
      <c r="C26" s="3">
        <f>SUM(C29:C497)</f>
        <v>3607.9900000000002</v>
      </c>
      <c r="D26" s="3">
        <f>SUM(D29:D497)</f>
        <v>28.910000000000004</v>
      </c>
      <c r="E26" s="3"/>
      <c r="F26" s="3">
        <f t="shared" ref="F26:G26" si="0">SUM(F29:F497)</f>
        <v>522.7700000000001</v>
      </c>
      <c r="G26" s="3">
        <f t="shared" si="0"/>
        <v>3056.3100000000013</v>
      </c>
      <c r="H26" s="3">
        <f>SUM(D26:G26)</f>
        <v>3607.9900000000016</v>
      </c>
      <c r="I26" s="2">
        <f>COUNTIF(I29:I497,"&gt;0")</f>
        <v>5</v>
      </c>
      <c r="J26" s="3">
        <f t="shared" ref="J26:K26" si="1">SUM(J29:J497)</f>
        <v>47.749999999999993</v>
      </c>
      <c r="K26" s="26">
        <f t="shared" si="1"/>
        <v>5.250000000000016</v>
      </c>
      <c r="L26" s="16"/>
      <c r="M26" s="78"/>
      <c r="N26" s="16"/>
      <c r="O26" s="77"/>
      <c r="T26" s="7"/>
    </row>
    <row r="27" spans="1:33" s="2" customFormat="1" x14ac:dyDescent="0.25">
      <c r="C27" s="3"/>
      <c r="D27" s="6" t="s">
        <v>16</v>
      </c>
      <c r="E27" s="6" t="s">
        <v>31</v>
      </c>
      <c r="F27" s="6" t="s">
        <v>32</v>
      </c>
      <c r="G27" s="6" t="s">
        <v>30</v>
      </c>
      <c r="H27" s="6"/>
      <c r="I27" s="6" t="s">
        <v>15</v>
      </c>
      <c r="J27" s="6" t="s">
        <v>15</v>
      </c>
      <c r="K27" s="6" t="s">
        <v>72</v>
      </c>
      <c r="L27" s="10" t="s">
        <v>77</v>
      </c>
      <c r="M27" s="10"/>
      <c r="N27" s="10"/>
      <c r="O27" s="69">
        <v>1</v>
      </c>
      <c r="P27" s="79" t="s">
        <v>78</v>
      </c>
      <c r="Q27" s="79"/>
      <c r="R27" s="79"/>
      <c r="S27" s="70">
        <v>1</v>
      </c>
      <c r="T27" s="11" t="s">
        <v>79</v>
      </c>
      <c r="U27" s="11"/>
      <c r="V27" s="11"/>
      <c r="W27" s="72">
        <v>1</v>
      </c>
    </row>
    <row r="28" spans="1:33" s="2" customFormat="1" ht="30" x14ac:dyDescent="0.25">
      <c r="A28" s="6" t="s">
        <v>11</v>
      </c>
      <c r="B28" s="6" t="s">
        <v>14</v>
      </c>
      <c r="C28" s="6" t="s">
        <v>12</v>
      </c>
      <c r="D28" s="19" t="s">
        <v>66</v>
      </c>
      <c r="E28" s="19" t="s">
        <v>29</v>
      </c>
      <c r="F28" s="19" t="s">
        <v>29</v>
      </c>
      <c r="G28" s="19" t="s">
        <v>69</v>
      </c>
      <c r="H28" s="6"/>
      <c r="I28" s="19" t="s">
        <v>44</v>
      </c>
      <c r="J28" s="19" t="s">
        <v>21</v>
      </c>
      <c r="K28" s="19" t="s">
        <v>73</v>
      </c>
      <c r="L28" s="10"/>
      <c r="M28" s="10"/>
      <c r="N28" s="10"/>
      <c r="O28" s="68">
        <v>0.25</v>
      </c>
      <c r="P28" s="79"/>
      <c r="Q28" s="79"/>
      <c r="R28" s="79"/>
      <c r="S28" s="71">
        <v>0.25</v>
      </c>
      <c r="T28" s="11"/>
      <c r="U28" s="11"/>
      <c r="V28" s="11"/>
      <c r="W28" s="73">
        <v>0.25</v>
      </c>
    </row>
    <row r="29" spans="1:33" s="2" customFormat="1" x14ac:dyDescent="0.25">
      <c r="A29" s="2">
        <v>1</v>
      </c>
      <c r="B29" s="2">
        <v>4</v>
      </c>
      <c r="C29" s="3">
        <v>19.899999999999999</v>
      </c>
      <c r="D29" s="20" t="str">
        <f>IF(C29&lt;=$C$10,C29,"")</f>
        <v/>
      </c>
      <c r="E29" s="2" t="str">
        <f>IF(C29&lt;$C$11,C29,"")</f>
        <v/>
      </c>
      <c r="F29" s="20" t="str">
        <f>IF(E29&gt;$C$10,E29,"")</f>
        <v/>
      </c>
      <c r="G29" s="20">
        <f t="shared" ref="G29" si="2">IF(C29&gt;=$C$12,C29,"")</f>
        <v>19.899999999999999</v>
      </c>
      <c r="H29" s="5"/>
      <c r="I29" s="20">
        <v>1</v>
      </c>
      <c r="J29" s="2">
        <f>IF(I29=$B$23,C29,$B$22)</f>
        <v>19.899999999999999</v>
      </c>
      <c r="K29" s="26">
        <f t="shared" ref="K29:K53" si="3">IF(AND(D29=C29,F29&lt;&gt;C29,G29&lt;&gt;C29),$E$10,IF(AND(D29&lt;&gt;C29,F29=C29,G29&lt;&gt;C29),$E$11,_xlfn.IFS(G29=C29,C29*$E$12)))</f>
        <v>2.4914075760930288E-2</v>
      </c>
      <c r="L29" s="80" t="s">
        <v>76</v>
      </c>
      <c r="M29" s="81">
        <v>44986.25</v>
      </c>
      <c r="N29" s="82" t="s">
        <v>13</v>
      </c>
      <c r="O29" s="83">
        <f>M29+$K29</f>
        <v>44986.274914075759</v>
      </c>
      <c r="P29" s="84" t="s">
        <v>76</v>
      </c>
      <c r="Q29" s="85">
        <v>44993.5</v>
      </c>
      <c r="R29" s="13" t="s">
        <v>13</v>
      </c>
      <c r="S29" s="86">
        <f>Q29+$K29</f>
        <v>44993.524914075759</v>
      </c>
      <c r="T29" s="14" t="s">
        <v>76</v>
      </c>
      <c r="U29" s="85">
        <v>45000.75</v>
      </c>
      <c r="V29" s="14" t="s">
        <v>13</v>
      </c>
      <c r="W29" s="87">
        <f>U29+$K29</f>
        <v>45000.774914075759</v>
      </c>
    </row>
    <row r="30" spans="1:33" x14ac:dyDescent="0.25">
      <c r="A30" s="2">
        <v>2</v>
      </c>
      <c r="B30" s="2">
        <v>5</v>
      </c>
      <c r="C30" s="3">
        <v>5.9</v>
      </c>
      <c r="D30" s="20" t="str">
        <f t="shared" ref="D30:D93" si="4">IF(C30&lt;=$C$10,C30,"")</f>
        <v/>
      </c>
      <c r="E30" s="2" t="str">
        <f t="shared" ref="E30:E93" si="5">IF(C30&lt;$C$11,C30,"")</f>
        <v/>
      </c>
      <c r="F30" s="20" t="str">
        <f t="shared" ref="F30:F93" si="6">IF(E30&gt;$C$10,E30,"")</f>
        <v/>
      </c>
      <c r="G30" s="20">
        <f t="shared" ref="G30:G93" si="7">IF(C30&gt;=$C$12,C30,"")</f>
        <v>5.9</v>
      </c>
      <c r="H30" s="5"/>
      <c r="I30" s="20">
        <v>1</v>
      </c>
      <c r="J30" s="2">
        <f>IF(I30=$B$23,C30,$B$22)</f>
        <v>5.9</v>
      </c>
      <c r="K30" s="26">
        <f t="shared" si="3"/>
        <v>7.3865852758537047E-3</v>
      </c>
      <c r="L30" s="80" t="s">
        <v>76</v>
      </c>
      <c r="M30" s="88">
        <f>IF(MOD(O29,1)+$K30&gt;$O$27,TRUNC(O29)+1+$O$28,O29)</f>
        <v>44986.274914075759</v>
      </c>
      <c r="N30" s="82" t="s">
        <v>13</v>
      </c>
      <c r="O30" s="83">
        <f t="shared" ref="O30:O93" si="8">M30+$K30</f>
        <v>44986.282300661034</v>
      </c>
      <c r="P30" s="84" t="s">
        <v>76</v>
      </c>
      <c r="Q30" s="89">
        <f>IF(MOD(S29,1)+$K30&gt;$S$27,TRUNC(S29)+1+$S$28,S29)</f>
        <v>44993.524914075759</v>
      </c>
      <c r="R30" s="13" t="s">
        <v>13</v>
      </c>
      <c r="S30" s="86">
        <f>Q30+$K30</f>
        <v>44993.532300661034</v>
      </c>
      <c r="T30" s="14" t="s">
        <v>76</v>
      </c>
      <c r="U30" s="90">
        <f>IF(MOD(W29,1)+$K30&gt;$W$27,TRUNC(W29)+1+$W$28,W29)</f>
        <v>45000.774914075759</v>
      </c>
      <c r="V30" s="14" t="s">
        <v>13</v>
      </c>
      <c r="W30" s="87">
        <f t="shared" ref="W30:W93" si="9">U30+$K30</f>
        <v>45000.782300661034</v>
      </c>
      <c r="X30" s="2"/>
      <c r="Y30" s="2"/>
      <c r="Z30" s="2"/>
      <c r="AA30" s="2"/>
      <c r="AB30" s="2"/>
      <c r="AC30" s="2"/>
      <c r="AD30" s="2"/>
      <c r="AE30" s="2"/>
      <c r="AF30" s="2"/>
      <c r="AG30" s="2"/>
    </row>
    <row r="31" spans="1:33" s="2" customFormat="1" x14ac:dyDescent="0.25">
      <c r="A31" s="2">
        <v>3</v>
      </c>
      <c r="B31" s="2">
        <v>6</v>
      </c>
      <c r="C31" s="3">
        <v>7.55</v>
      </c>
      <c r="D31" s="20" t="str">
        <f t="shared" si="4"/>
        <v/>
      </c>
      <c r="E31" s="2" t="str">
        <f t="shared" si="5"/>
        <v/>
      </c>
      <c r="F31" s="20" t="str">
        <f t="shared" si="6"/>
        <v/>
      </c>
      <c r="G31" s="20">
        <f t="shared" si="7"/>
        <v>7.55</v>
      </c>
      <c r="H31" s="5"/>
      <c r="I31" s="20">
        <v>1</v>
      </c>
      <c r="J31" s="2">
        <f t="shared" ref="J31:J37" si="10">IF(I31=$B$23,C31,$B$22)</f>
        <v>7.55</v>
      </c>
      <c r="K31" s="26">
        <f t="shared" si="3"/>
        <v>9.4523252258805878E-3</v>
      </c>
      <c r="L31" s="80" t="s">
        <v>76</v>
      </c>
      <c r="M31" s="88">
        <f t="shared" ref="M31:M94" si="11">IF(MOD(O30,1)+$K31&gt;$O$27,TRUNC(O30)+1+$O$28,O30)</f>
        <v>44986.282300661034</v>
      </c>
      <c r="N31" s="82" t="s">
        <v>13</v>
      </c>
      <c r="O31" s="83">
        <f t="shared" si="8"/>
        <v>44986.291752986261</v>
      </c>
      <c r="P31" s="84" t="s">
        <v>76</v>
      </c>
      <c r="Q31" s="89">
        <f>IF(MOD(S30,1)+$K31&gt;$S$27,TRUNC(S30)+1+$S$28,S30)</f>
        <v>44993.532300661034</v>
      </c>
      <c r="R31" s="13" t="s">
        <v>13</v>
      </c>
      <c r="S31" s="86">
        <f t="shared" ref="S31:S94" si="12">Q31+$K31</f>
        <v>44993.541752986261</v>
      </c>
      <c r="T31" s="14" t="s">
        <v>76</v>
      </c>
      <c r="U31" s="90">
        <f>IF(MOD(W30,1)+$K31&gt;$W$27,TRUNC(W30)+1+$W$28,W30)</f>
        <v>45000.782300661034</v>
      </c>
      <c r="V31" s="14" t="s">
        <v>13</v>
      </c>
      <c r="W31" s="87">
        <f t="shared" si="9"/>
        <v>45000.791752986261</v>
      </c>
    </row>
    <row r="32" spans="1:33" s="2" customFormat="1" x14ac:dyDescent="0.25">
      <c r="A32" s="2">
        <v>4</v>
      </c>
      <c r="B32" s="2">
        <v>7</v>
      </c>
      <c r="C32" s="3">
        <v>7.5</v>
      </c>
      <c r="D32" s="20" t="str">
        <f t="shared" si="4"/>
        <v/>
      </c>
      <c r="E32" s="2" t="str">
        <f t="shared" si="5"/>
        <v/>
      </c>
      <c r="F32" s="20" t="str">
        <f t="shared" si="6"/>
        <v/>
      </c>
      <c r="G32" s="20">
        <f t="shared" si="7"/>
        <v>7.5</v>
      </c>
      <c r="H32" s="5"/>
      <c r="I32" s="20">
        <v>0</v>
      </c>
      <c r="J32" s="2">
        <f t="shared" si="10"/>
        <v>0</v>
      </c>
      <c r="K32" s="26">
        <f t="shared" si="3"/>
        <v>9.3897270455767425E-3</v>
      </c>
      <c r="L32" s="80" t="s">
        <v>76</v>
      </c>
      <c r="M32" s="88">
        <f t="shared" si="11"/>
        <v>44986.291752986261</v>
      </c>
      <c r="N32" s="82" t="s">
        <v>13</v>
      </c>
      <c r="O32" s="83">
        <f t="shared" si="8"/>
        <v>44986.30114271331</v>
      </c>
      <c r="P32" s="84" t="s">
        <v>76</v>
      </c>
      <c r="Q32" s="89">
        <f>IF(MOD(S31,1)+$K32&gt;$S$27,TRUNC(S31)+1+$S$28,S31)</f>
        <v>44993.541752986261</v>
      </c>
      <c r="R32" s="13" t="s">
        <v>13</v>
      </c>
      <c r="S32" s="86">
        <f t="shared" si="12"/>
        <v>44993.55114271331</v>
      </c>
      <c r="T32" s="14" t="s">
        <v>76</v>
      </c>
      <c r="U32" s="90">
        <f>IF(MOD(W31,1)+$K32&gt;$W$27,TRUNC(W31)+1+$W$28,W31)</f>
        <v>45000.791752986261</v>
      </c>
      <c r="V32" s="14" t="s">
        <v>13</v>
      </c>
      <c r="W32" s="87">
        <f t="shared" si="9"/>
        <v>45000.80114271331</v>
      </c>
    </row>
    <row r="33" spans="1:34" s="2" customFormat="1" x14ac:dyDescent="0.25">
      <c r="A33" s="2">
        <v>5</v>
      </c>
      <c r="B33" s="2">
        <v>11</v>
      </c>
      <c r="C33" s="3">
        <v>1.8</v>
      </c>
      <c r="D33" s="20" t="str">
        <f t="shared" si="4"/>
        <v/>
      </c>
      <c r="E33" s="2">
        <f t="shared" si="5"/>
        <v>1.8</v>
      </c>
      <c r="F33" s="20">
        <f t="shared" si="6"/>
        <v>1.8</v>
      </c>
      <c r="G33" s="20" t="str">
        <f t="shared" si="7"/>
        <v/>
      </c>
      <c r="H33" s="5"/>
      <c r="I33" s="20">
        <v>0</v>
      </c>
      <c r="J33" s="2">
        <f t="shared" si="10"/>
        <v>0</v>
      </c>
      <c r="K33" s="26">
        <f t="shared" si="3"/>
        <v>6.9444444444444441E-3</v>
      </c>
      <c r="L33" s="80" t="s">
        <v>76</v>
      </c>
      <c r="M33" s="88">
        <f t="shared" si="11"/>
        <v>44986.30114271331</v>
      </c>
      <c r="N33" s="82" t="s">
        <v>13</v>
      </c>
      <c r="O33" s="83">
        <f t="shared" si="8"/>
        <v>44986.308087157755</v>
      </c>
      <c r="P33" s="84" t="s">
        <v>76</v>
      </c>
      <c r="Q33" s="89">
        <f>IF(MOD(S32,1)+$K33&gt;$S$27,TRUNC(S32)+1+$S$28,S32)</f>
        <v>44993.55114271331</v>
      </c>
      <c r="R33" s="13" t="s">
        <v>13</v>
      </c>
      <c r="S33" s="86">
        <f t="shared" si="12"/>
        <v>44993.558087157755</v>
      </c>
      <c r="T33" s="14" t="s">
        <v>76</v>
      </c>
      <c r="U33" s="90">
        <f>IF(MOD(W32,1)+$K33&gt;$W$27,TRUNC(W32)+1+$W$28,W32)</f>
        <v>45000.80114271331</v>
      </c>
      <c r="V33" s="14" t="s">
        <v>13</v>
      </c>
      <c r="W33" s="87">
        <f t="shared" si="9"/>
        <v>45000.808087157755</v>
      </c>
    </row>
    <row r="34" spans="1:34" s="2" customFormat="1" x14ac:dyDescent="0.25">
      <c r="A34" s="2">
        <v>6</v>
      </c>
      <c r="B34" s="2">
        <v>12</v>
      </c>
      <c r="C34" s="3">
        <v>10.8</v>
      </c>
      <c r="D34" s="20" t="str">
        <f t="shared" si="4"/>
        <v/>
      </c>
      <c r="E34" s="2" t="str">
        <f t="shared" si="5"/>
        <v/>
      </c>
      <c r="F34" s="20" t="str">
        <f t="shared" si="6"/>
        <v/>
      </c>
      <c r="G34" s="20">
        <f t="shared" si="7"/>
        <v>10.8</v>
      </c>
      <c r="H34" s="5"/>
      <c r="I34" s="20">
        <v>1</v>
      </c>
      <c r="J34" s="2">
        <f t="shared" si="10"/>
        <v>10.8</v>
      </c>
      <c r="K34" s="26">
        <f t="shared" si="3"/>
        <v>1.3521206945630511E-2</v>
      </c>
      <c r="L34" s="80" t="s">
        <v>76</v>
      </c>
      <c r="M34" s="88">
        <f t="shared" si="11"/>
        <v>44986.308087157755</v>
      </c>
      <c r="N34" s="82" t="s">
        <v>13</v>
      </c>
      <c r="O34" s="83">
        <f t="shared" si="8"/>
        <v>44986.321608364698</v>
      </c>
      <c r="P34" s="84" t="s">
        <v>76</v>
      </c>
      <c r="Q34" s="89">
        <f>IF(MOD(S33,1)+$K34&gt;$S$27,TRUNC(S33)+1+$S$28,S33)</f>
        <v>44993.558087157755</v>
      </c>
      <c r="R34" s="13" t="s">
        <v>13</v>
      </c>
      <c r="S34" s="86">
        <f t="shared" si="12"/>
        <v>44993.571608364698</v>
      </c>
      <c r="T34" s="14" t="s">
        <v>76</v>
      </c>
      <c r="U34" s="90">
        <f>IF(MOD(W33,1)+$K34&gt;$W$27,TRUNC(W33)+1+$W$28,W33)</f>
        <v>45000.808087157755</v>
      </c>
      <c r="V34" s="14" t="s">
        <v>13</v>
      </c>
      <c r="W34" s="87">
        <f t="shared" si="9"/>
        <v>45000.821608364698</v>
      </c>
    </row>
    <row r="35" spans="1:34" s="2" customFormat="1" x14ac:dyDescent="0.25">
      <c r="A35" s="2">
        <v>7</v>
      </c>
      <c r="B35" s="2">
        <v>21</v>
      </c>
      <c r="C35" s="3">
        <v>1</v>
      </c>
      <c r="D35" s="20">
        <f t="shared" si="4"/>
        <v>1</v>
      </c>
      <c r="E35" s="2">
        <f t="shared" si="5"/>
        <v>1</v>
      </c>
      <c r="F35" s="20" t="str">
        <f t="shared" si="6"/>
        <v/>
      </c>
      <c r="G35" s="20" t="str">
        <f t="shared" si="7"/>
        <v/>
      </c>
      <c r="H35" s="5"/>
      <c r="I35" s="20">
        <v>0</v>
      </c>
      <c r="J35" s="2">
        <f t="shared" si="10"/>
        <v>0</v>
      </c>
      <c r="K35" s="26">
        <f t="shared" si="3"/>
        <v>3.472222222222222E-3</v>
      </c>
      <c r="L35" s="80" t="s">
        <v>76</v>
      </c>
      <c r="M35" s="88">
        <f t="shared" si="11"/>
        <v>44986.321608364698</v>
      </c>
      <c r="N35" s="82" t="s">
        <v>13</v>
      </c>
      <c r="O35" s="83">
        <f t="shared" si="8"/>
        <v>44986.325080586917</v>
      </c>
      <c r="P35" s="84" t="s">
        <v>76</v>
      </c>
      <c r="Q35" s="89">
        <f>IF(MOD(S34,1)+$K35&gt;$S$27,TRUNC(S34)+1+$S$28,S34)</f>
        <v>44993.571608364698</v>
      </c>
      <c r="R35" s="13" t="s">
        <v>13</v>
      </c>
      <c r="S35" s="86">
        <f t="shared" si="12"/>
        <v>44993.575080586917</v>
      </c>
      <c r="T35" s="14" t="s">
        <v>76</v>
      </c>
      <c r="U35" s="90">
        <f>IF(MOD(W34,1)+$K35&gt;$W$27,TRUNC(W34)+1+$W$28,W34)</f>
        <v>45000.821608364698</v>
      </c>
      <c r="V35" s="14" t="s">
        <v>13</v>
      </c>
      <c r="W35" s="87">
        <f t="shared" si="9"/>
        <v>45000.825080586917</v>
      </c>
    </row>
    <row r="36" spans="1:34" s="2" customFormat="1" x14ac:dyDescent="0.25">
      <c r="A36" s="2">
        <v>8</v>
      </c>
      <c r="B36" s="2">
        <v>22</v>
      </c>
      <c r="C36" s="3">
        <v>0.75</v>
      </c>
      <c r="D36" s="20">
        <f t="shared" si="4"/>
        <v>0.75</v>
      </c>
      <c r="E36" s="2">
        <f t="shared" si="5"/>
        <v>0.75</v>
      </c>
      <c r="F36" s="20" t="str">
        <f t="shared" si="6"/>
        <v/>
      </c>
      <c r="G36" s="20" t="str">
        <f t="shared" si="7"/>
        <v/>
      </c>
      <c r="H36" s="5"/>
      <c r="I36" s="20">
        <v>0</v>
      </c>
      <c r="J36" s="2">
        <f t="shared" si="10"/>
        <v>0</v>
      </c>
      <c r="K36" s="26">
        <f t="shared" si="3"/>
        <v>3.472222222222222E-3</v>
      </c>
      <c r="L36" s="80" t="s">
        <v>76</v>
      </c>
      <c r="M36" s="88">
        <f t="shared" si="11"/>
        <v>44986.325080586917</v>
      </c>
      <c r="N36" s="82" t="s">
        <v>13</v>
      </c>
      <c r="O36" s="83">
        <f t="shared" si="8"/>
        <v>44986.328552809136</v>
      </c>
      <c r="P36" s="84" t="s">
        <v>76</v>
      </c>
      <c r="Q36" s="89">
        <f>IF(MOD(S35,1)+$K36&gt;$S$27,TRUNC(S35)+1+$S$28,S35)</f>
        <v>44993.575080586917</v>
      </c>
      <c r="R36" s="13" t="s">
        <v>13</v>
      </c>
      <c r="S36" s="86">
        <f t="shared" si="12"/>
        <v>44993.578552809136</v>
      </c>
      <c r="T36" s="14" t="s">
        <v>76</v>
      </c>
      <c r="U36" s="90">
        <f>IF(MOD(W35,1)+$K36&gt;$W$27,TRUNC(W35)+1+$W$28,W35)</f>
        <v>45000.825080586917</v>
      </c>
      <c r="V36" s="14" t="s">
        <v>13</v>
      </c>
      <c r="W36" s="87">
        <f t="shared" si="9"/>
        <v>45000.828552809136</v>
      </c>
    </row>
    <row r="37" spans="1:34" s="2" customFormat="1" x14ac:dyDescent="0.25">
      <c r="A37" s="2">
        <v>9</v>
      </c>
      <c r="B37" s="2">
        <v>24</v>
      </c>
      <c r="C37" s="3">
        <v>3.6</v>
      </c>
      <c r="D37" s="20" t="str">
        <f t="shared" si="4"/>
        <v/>
      </c>
      <c r="E37" s="2">
        <f t="shared" si="5"/>
        <v>3.6</v>
      </c>
      <c r="F37" s="20">
        <f t="shared" si="6"/>
        <v>3.6</v>
      </c>
      <c r="G37" s="20" t="str">
        <f t="shared" si="7"/>
        <v/>
      </c>
      <c r="H37" s="5"/>
      <c r="I37" s="20">
        <v>1</v>
      </c>
      <c r="J37" s="2">
        <f t="shared" si="10"/>
        <v>3.6</v>
      </c>
      <c r="K37" s="26">
        <f t="shared" si="3"/>
        <v>6.9444444444444441E-3</v>
      </c>
      <c r="L37" s="80" t="s">
        <v>76</v>
      </c>
      <c r="M37" s="88">
        <f t="shared" si="11"/>
        <v>44986.328552809136</v>
      </c>
      <c r="N37" s="82" t="s">
        <v>13</v>
      </c>
      <c r="O37" s="83">
        <f t="shared" si="8"/>
        <v>44986.335497253582</v>
      </c>
      <c r="P37" s="84" t="s">
        <v>76</v>
      </c>
      <c r="Q37" s="89">
        <f>IF(MOD(S36,1)+$K37&gt;$S$27,TRUNC(S36)+1+$S$28,S36)</f>
        <v>44993.578552809136</v>
      </c>
      <c r="R37" s="13" t="s">
        <v>13</v>
      </c>
      <c r="S37" s="86">
        <f t="shared" si="12"/>
        <v>44993.585497253582</v>
      </c>
      <c r="T37" s="14" t="s">
        <v>76</v>
      </c>
      <c r="U37" s="90">
        <f>IF(MOD(W36,1)+$K37&gt;$W$27,TRUNC(W36)+1+$W$28,W36)</f>
        <v>45000.828552809136</v>
      </c>
      <c r="V37" s="14" t="s">
        <v>13</v>
      </c>
      <c r="W37" s="87">
        <f t="shared" si="9"/>
        <v>45000.835497253582</v>
      </c>
    </row>
    <row r="38" spans="1:34" s="2" customFormat="1" x14ac:dyDescent="0.25">
      <c r="A38" s="2">
        <v>10</v>
      </c>
      <c r="B38" s="2">
        <v>30</v>
      </c>
      <c r="C38" s="3">
        <v>0.92</v>
      </c>
      <c r="D38" s="20">
        <f t="shared" si="4"/>
        <v>0.92</v>
      </c>
      <c r="E38" s="2">
        <f t="shared" si="5"/>
        <v>0.92</v>
      </c>
      <c r="F38" s="20" t="str">
        <f t="shared" si="6"/>
        <v/>
      </c>
      <c r="G38" s="20" t="str">
        <f t="shared" si="7"/>
        <v/>
      </c>
      <c r="H38" s="5"/>
      <c r="I38" s="20">
        <v>0</v>
      </c>
      <c r="J38" s="2">
        <f>IF(I38=$B$23,C38,$B$22)</f>
        <v>0</v>
      </c>
      <c r="K38" s="26">
        <f t="shared" si="3"/>
        <v>3.472222222222222E-3</v>
      </c>
      <c r="L38" s="80" t="s">
        <v>76</v>
      </c>
      <c r="M38" s="88">
        <f t="shared" si="11"/>
        <v>44986.335497253582</v>
      </c>
      <c r="N38" s="82" t="s">
        <v>13</v>
      </c>
      <c r="O38" s="83">
        <f t="shared" si="8"/>
        <v>44986.338969475801</v>
      </c>
      <c r="P38" s="84" t="s">
        <v>76</v>
      </c>
      <c r="Q38" s="89">
        <f>IF(MOD(S37,1)+$K38&gt;$S$27,TRUNC(S37)+1+$S$28,S37)</f>
        <v>44993.585497253582</v>
      </c>
      <c r="R38" s="13" t="s">
        <v>13</v>
      </c>
      <c r="S38" s="86">
        <f t="shared" si="12"/>
        <v>44993.588969475801</v>
      </c>
      <c r="T38" s="14" t="s">
        <v>76</v>
      </c>
      <c r="U38" s="90">
        <f>IF(MOD(W37,1)+$K38&gt;$W$27,TRUNC(W37)+1+$W$28,W37)</f>
        <v>45000.835497253582</v>
      </c>
      <c r="V38" s="14" t="s">
        <v>13</v>
      </c>
      <c r="W38" s="87">
        <f t="shared" si="9"/>
        <v>45000.838969475801</v>
      </c>
    </row>
    <row r="39" spans="1:34" s="2" customFormat="1" x14ac:dyDescent="0.25">
      <c r="A39" s="2">
        <v>11</v>
      </c>
      <c r="B39" s="2">
        <v>32</v>
      </c>
      <c r="C39" s="3">
        <v>4</v>
      </c>
      <c r="D39" s="20" t="str">
        <f t="shared" si="4"/>
        <v/>
      </c>
      <c r="E39" s="2">
        <f t="shared" si="5"/>
        <v>4</v>
      </c>
      <c r="F39" s="20">
        <f t="shared" si="6"/>
        <v>4</v>
      </c>
      <c r="G39" s="20" t="str">
        <f t="shared" si="7"/>
        <v/>
      </c>
      <c r="I39" s="20">
        <v>0</v>
      </c>
      <c r="J39" s="2">
        <f t="shared" ref="J39:J102" si="13">IF(I39=$B$23,C39,$B$22)</f>
        <v>0</v>
      </c>
      <c r="K39" s="26">
        <f t="shared" si="3"/>
        <v>6.9444444444444441E-3</v>
      </c>
      <c r="L39" s="80" t="s">
        <v>76</v>
      </c>
      <c r="M39" s="88">
        <f t="shared" si="11"/>
        <v>44986.338969475801</v>
      </c>
      <c r="N39" s="82" t="s">
        <v>13</v>
      </c>
      <c r="O39" s="83">
        <f t="shared" si="8"/>
        <v>44986.345913920246</v>
      </c>
      <c r="P39" s="84" t="s">
        <v>76</v>
      </c>
      <c r="Q39" s="89">
        <f>IF(MOD(S38,1)+$K39&gt;$S$27,TRUNC(S38)+1+$S$28,S38)</f>
        <v>44993.588969475801</v>
      </c>
      <c r="R39" s="13" t="s">
        <v>13</v>
      </c>
      <c r="S39" s="86">
        <f t="shared" si="12"/>
        <v>44993.595913920246</v>
      </c>
      <c r="T39" s="14" t="s">
        <v>76</v>
      </c>
      <c r="U39" s="90">
        <f>IF(MOD(W38,1)+$K39&gt;$W$27,TRUNC(W38)+1+$W$28,W38)</f>
        <v>45000.838969475801</v>
      </c>
      <c r="V39" s="14" t="s">
        <v>13</v>
      </c>
      <c r="W39" s="87">
        <f t="shared" si="9"/>
        <v>45000.845913920246</v>
      </c>
    </row>
    <row r="40" spans="1:34" s="2" customFormat="1" x14ac:dyDescent="0.25">
      <c r="A40" s="2">
        <v>12</v>
      </c>
      <c r="B40" s="2">
        <v>33</v>
      </c>
      <c r="C40" s="3">
        <v>5.5</v>
      </c>
      <c r="D40" s="20" t="str">
        <f t="shared" si="4"/>
        <v/>
      </c>
      <c r="E40" s="2" t="str">
        <f t="shared" si="5"/>
        <v/>
      </c>
      <c r="F40" s="20" t="str">
        <f t="shared" si="6"/>
        <v/>
      </c>
      <c r="G40" s="67">
        <f t="shared" si="7"/>
        <v>5.5</v>
      </c>
      <c r="I40" s="20">
        <v>0</v>
      </c>
      <c r="J40" s="2">
        <f t="shared" si="13"/>
        <v>0</v>
      </c>
      <c r="K40" s="26">
        <f t="shared" si="3"/>
        <v>6.8857998334229441E-3</v>
      </c>
      <c r="L40" s="80" t="s">
        <v>76</v>
      </c>
      <c r="M40" s="88">
        <f t="shared" si="11"/>
        <v>44986.345913920246</v>
      </c>
      <c r="N40" s="82" t="s">
        <v>13</v>
      </c>
      <c r="O40" s="83">
        <f t="shared" si="8"/>
        <v>44986.35279972008</v>
      </c>
      <c r="P40" s="84" t="s">
        <v>76</v>
      </c>
      <c r="Q40" s="89">
        <f>IF(MOD(S39,1)+$K40&gt;$S$27,TRUNC(S39)+1+$S$28,S39)</f>
        <v>44993.595913920246</v>
      </c>
      <c r="R40" s="13" t="s">
        <v>13</v>
      </c>
      <c r="S40" s="86">
        <f t="shared" si="12"/>
        <v>44993.60279972008</v>
      </c>
      <c r="T40" s="14" t="s">
        <v>76</v>
      </c>
      <c r="U40" s="90">
        <f>IF(MOD(W39,1)+$K40&gt;$W$27,TRUNC(W39)+1+$W$28,W39)</f>
        <v>45000.845913920246</v>
      </c>
      <c r="V40" s="14" t="s">
        <v>13</v>
      </c>
      <c r="W40" s="87">
        <f t="shared" si="9"/>
        <v>45000.85279972008</v>
      </c>
    </row>
    <row r="41" spans="1:34" s="2" customFormat="1" x14ac:dyDescent="0.25">
      <c r="A41" s="2">
        <v>13</v>
      </c>
      <c r="B41" s="2">
        <v>37</v>
      </c>
      <c r="C41" s="3">
        <v>3.95</v>
      </c>
      <c r="D41" s="20" t="str">
        <f t="shared" si="4"/>
        <v/>
      </c>
      <c r="E41" s="2">
        <f t="shared" si="5"/>
        <v>3.95</v>
      </c>
      <c r="F41" s="20">
        <f t="shared" si="6"/>
        <v>3.95</v>
      </c>
      <c r="G41" s="20" t="str">
        <f t="shared" si="7"/>
        <v/>
      </c>
      <c r="I41" s="20">
        <v>0</v>
      </c>
      <c r="J41" s="2">
        <f t="shared" si="13"/>
        <v>0</v>
      </c>
      <c r="K41" s="26">
        <f t="shared" si="3"/>
        <v>6.9444444444444441E-3</v>
      </c>
      <c r="L41" s="80" t="s">
        <v>76</v>
      </c>
      <c r="M41" s="88">
        <f t="shared" si="11"/>
        <v>44986.35279972008</v>
      </c>
      <c r="N41" s="82" t="s">
        <v>13</v>
      </c>
      <c r="O41" s="83">
        <f t="shared" si="8"/>
        <v>44986.359744164525</v>
      </c>
      <c r="P41" s="84" t="s">
        <v>76</v>
      </c>
      <c r="Q41" s="89">
        <f>IF(MOD(S40,1)+$K41&gt;$S$27,TRUNC(S40)+1+$S$28,S40)</f>
        <v>44993.60279972008</v>
      </c>
      <c r="R41" s="13" t="s">
        <v>13</v>
      </c>
      <c r="S41" s="86">
        <f t="shared" si="12"/>
        <v>44993.609744164525</v>
      </c>
      <c r="T41" s="14" t="s">
        <v>76</v>
      </c>
      <c r="U41" s="90">
        <f>IF(MOD(W40,1)+$K41&gt;$W$27,TRUNC(W40)+1+$W$28,W40)</f>
        <v>45000.85279972008</v>
      </c>
      <c r="V41" s="14" t="s">
        <v>13</v>
      </c>
      <c r="W41" s="87">
        <f t="shared" si="9"/>
        <v>45000.859744164525</v>
      </c>
    </row>
    <row r="42" spans="1:34" s="2" customFormat="1" x14ac:dyDescent="0.25">
      <c r="A42" s="2">
        <v>14</v>
      </c>
      <c r="B42" s="2">
        <v>39</v>
      </c>
      <c r="C42" s="3">
        <v>2.2000000000000002</v>
      </c>
      <c r="D42" s="20" t="str">
        <f t="shared" si="4"/>
        <v/>
      </c>
      <c r="E42" s="2">
        <f t="shared" si="5"/>
        <v>2.2000000000000002</v>
      </c>
      <c r="F42" s="20">
        <f t="shared" si="6"/>
        <v>2.2000000000000002</v>
      </c>
      <c r="G42" s="20" t="str">
        <f t="shared" si="7"/>
        <v/>
      </c>
      <c r="I42" s="20">
        <v>0</v>
      </c>
      <c r="J42" s="2">
        <f t="shared" si="13"/>
        <v>0</v>
      </c>
      <c r="K42" s="26">
        <f t="shared" si="3"/>
        <v>6.9444444444444441E-3</v>
      </c>
      <c r="L42" s="80" t="s">
        <v>76</v>
      </c>
      <c r="M42" s="88">
        <f t="shared" si="11"/>
        <v>44986.359744164525</v>
      </c>
      <c r="N42" s="82" t="s">
        <v>13</v>
      </c>
      <c r="O42" s="83">
        <f t="shared" si="8"/>
        <v>44986.36668860897</v>
      </c>
      <c r="P42" s="84" t="s">
        <v>76</v>
      </c>
      <c r="Q42" s="89">
        <f>IF(MOD(S41,1)+$K42&gt;$S$27,TRUNC(S41)+1+$S$28,S41)</f>
        <v>44993.609744164525</v>
      </c>
      <c r="R42" s="13" t="s">
        <v>13</v>
      </c>
      <c r="S42" s="86">
        <f t="shared" si="12"/>
        <v>44993.61668860897</v>
      </c>
      <c r="T42" s="14" t="s">
        <v>76</v>
      </c>
      <c r="U42" s="90">
        <f>IF(MOD(W41,1)+$K42&gt;$W$27,TRUNC(W41)+1+$W$28,W41)</f>
        <v>45000.859744164525</v>
      </c>
      <c r="V42" s="14" t="s">
        <v>13</v>
      </c>
      <c r="W42" s="87">
        <f t="shared" si="9"/>
        <v>45000.86668860897</v>
      </c>
    </row>
    <row r="43" spans="1:34" s="2" customFormat="1" x14ac:dyDescent="0.25">
      <c r="A43" s="2">
        <v>15</v>
      </c>
      <c r="B43" s="2">
        <v>41</v>
      </c>
      <c r="C43" s="3">
        <v>1.5</v>
      </c>
      <c r="D43" s="20" t="str">
        <f t="shared" si="4"/>
        <v/>
      </c>
      <c r="E43" s="2">
        <f t="shared" si="5"/>
        <v>1.5</v>
      </c>
      <c r="F43" s="20">
        <f t="shared" si="6"/>
        <v>1.5</v>
      </c>
      <c r="G43" s="20" t="str">
        <f t="shared" si="7"/>
        <v/>
      </c>
      <c r="I43" s="20">
        <v>0</v>
      </c>
      <c r="J43" s="2">
        <f t="shared" si="13"/>
        <v>0</v>
      </c>
      <c r="K43" s="26">
        <f t="shared" si="3"/>
        <v>6.9444444444444441E-3</v>
      </c>
      <c r="L43" s="80" t="s">
        <v>76</v>
      </c>
      <c r="M43" s="88">
        <f t="shared" si="11"/>
        <v>44986.36668860897</v>
      </c>
      <c r="N43" s="82" t="s">
        <v>13</v>
      </c>
      <c r="O43" s="83">
        <f t="shared" si="8"/>
        <v>44986.373633053416</v>
      </c>
      <c r="P43" s="84" t="s">
        <v>76</v>
      </c>
      <c r="Q43" s="89">
        <f>IF(MOD(S42,1)+$K43&gt;$S$27,TRUNC(S42)+1+$S$28,S42)</f>
        <v>44993.61668860897</v>
      </c>
      <c r="R43" s="13" t="s">
        <v>13</v>
      </c>
      <c r="S43" s="86">
        <f t="shared" si="12"/>
        <v>44993.623633053416</v>
      </c>
      <c r="T43" s="14" t="s">
        <v>76</v>
      </c>
      <c r="U43" s="90">
        <f>IF(MOD(W42,1)+$K43&gt;$W$27,TRUNC(W42)+1+$W$28,W42)</f>
        <v>45000.86668860897</v>
      </c>
      <c r="V43" s="14" t="s">
        <v>13</v>
      </c>
      <c r="W43" s="87">
        <f t="shared" si="9"/>
        <v>45000.873633053416</v>
      </c>
    </row>
    <row r="44" spans="1:34" s="2" customFormat="1" x14ac:dyDescent="0.25">
      <c r="A44" s="2">
        <v>16</v>
      </c>
      <c r="B44" s="2">
        <v>45</v>
      </c>
      <c r="C44" s="3">
        <v>11.25</v>
      </c>
      <c r="D44" s="20" t="str">
        <f t="shared" si="4"/>
        <v/>
      </c>
      <c r="E44" s="2" t="str">
        <f t="shared" si="5"/>
        <v/>
      </c>
      <c r="F44" s="20" t="str">
        <f t="shared" si="6"/>
        <v/>
      </c>
      <c r="G44" s="20">
        <f t="shared" si="7"/>
        <v>11.25</v>
      </c>
      <c r="I44" s="20">
        <v>0</v>
      </c>
      <c r="J44" s="2">
        <f t="shared" si="13"/>
        <v>0</v>
      </c>
      <c r="K44" s="26">
        <f t="shared" si="3"/>
        <v>1.4084590568365113E-2</v>
      </c>
      <c r="L44" s="80" t="s">
        <v>76</v>
      </c>
      <c r="M44" s="88">
        <f t="shared" si="11"/>
        <v>44986.373633053416</v>
      </c>
      <c r="N44" s="82" t="s">
        <v>13</v>
      </c>
      <c r="O44" s="83">
        <f t="shared" si="8"/>
        <v>44986.387717643986</v>
      </c>
      <c r="P44" s="84" t="s">
        <v>76</v>
      </c>
      <c r="Q44" s="89">
        <f>IF(MOD(S43,1)+$K44&gt;$S$27,TRUNC(S43)+1+$S$28,S43)</f>
        <v>44993.623633053416</v>
      </c>
      <c r="R44" s="13" t="s">
        <v>13</v>
      </c>
      <c r="S44" s="86">
        <f t="shared" si="12"/>
        <v>44993.637717643986</v>
      </c>
      <c r="T44" s="14" t="s">
        <v>76</v>
      </c>
      <c r="U44" s="90">
        <f>IF(MOD(W43,1)+$K44&gt;$W$27,TRUNC(W43)+1+$W$28,W43)</f>
        <v>45000.873633053416</v>
      </c>
      <c r="V44" s="14" t="s">
        <v>13</v>
      </c>
      <c r="W44" s="87">
        <f t="shared" si="9"/>
        <v>45000.887717643986</v>
      </c>
    </row>
    <row r="45" spans="1:34" s="2" customFormat="1" x14ac:dyDescent="0.25">
      <c r="A45" s="2">
        <v>17</v>
      </c>
      <c r="B45" s="2">
        <v>46</v>
      </c>
      <c r="C45" s="3">
        <v>14.4</v>
      </c>
      <c r="D45" s="20" t="str">
        <f t="shared" si="4"/>
        <v/>
      </c>
      <c r="E45" s="2" t="str">
        <f t="shared" si="5"/>
        <v/>
      </c>
      <c r="F45" s="20" t="str">
        <f t="shared" si="6"/>
        <v/>
      </c>
      <c r="G45" s="67">
        <f t="shared" si="7"/>
        <v>14.4</v>
      </c>
      <c r="I45" s="20">
        <v>0</v>
      </c>
      <c r="J45" s="2">
        <f t="shared" si="13"/>
        <v>0</v>
      </c>
      <c r="K45" s="26">
        <f t="shared" si="3"/>
        <v>1.8028275927507345E-2</v>
      </c>
      <c r="L45" s="80" t="s">
        <v>76</v>
      </c>
      <c r="M45" s="88">
        <f t="shared" si="11"/>
        <v>44986.387717643986</v>
      </c>
      <c r="N45" s="82" t="s">
        <v>13</v>
      </c>
      <c r="O45" s="83">
        <f t="shared" si="8"/>
        <v>44986.40574591991</v>
      </c>
      <c r="P45" s="84" t="s">
        <v>76</v>
      </c>
      <c r="Q45" s="89">
        <f>IF(MOD(S44,1)+$K45&gt;$S$27,TRUNC(S44)+1+$S$28,S44)</f>
        <v>44993.637717643986</v>
      </c>
      <c r="R45" s="13" t="s">
        <v>13</v>
      </c>
      <c r="S45" s="86">
        <f t="shared" si="12"/>
        <v>44993.65574591991</v>
      </c>
      <c r="T45" s="14" t="s">
        <v>76</v>
      </c>
      <c r="U45" s="90">
        <f>IF(MOD(W44,1)+$K45&gt;$W$27,TRUNC(W44)+1+$W$28,W44)</f>
        <v>45000.887717643986</v>
      </c>
      <c r="V45" s="14" t="s">
        <v>13</v>
      </c>
      <c r="W45" s="87">
        <f t="shared" si="9"/>
        <v>45000.90574591991</v>
      </c>
    </row>
    <row r="46" spans="1:34" x14ac:dyDescent="0.25">
      <c r="A46" s="2">
        <v>18</v>
      </c>
      <c r="B46" s="2">
        <v>57</v>
      </c>
      <c r="C46" s="3">
        <v>1.65</v>
      </c>
      <c r="D46" s="20" t="str">
        <f t="shared" si="4"/>
        <v/>
      </c>
      <c r="E46" s="2">
        <f t="shared" si="5"/>
        <v>1.65</v>
      </c>
      <c r="F46" s="20">
        <f t="shared" si="6"/>
        <v>1.65</v>
      </c>
      <c r="G46" s="20" t="str">
        <f t="shared" si="7"/>
        <v/>
      </c>
      <c r="H46" s="2"/>
      <c r="I46" s="20">
        <v>0</v>
      </c>
      <c r="J46" s="2">
        <f t="shared" si="13"/>
        <v>0</v>
      </c>
      <c r="K46" s="26">
        <f t="shared" si="3"/>
        <v>6.9444444444444441E-3</v>
      </c>
      <c r="L46" s="80" t="s">
        <v>76</v>
      </c>
      <c r="M46" s="88">
        <f t="shared" si="11"/>
        <v>44986.40574591991</v>
      </c>
      <c r="N46" s="82" t="s">
        <v>13</v>
      </c>
      <c r="O46" s="83">
        <f t="shared" si="8"/>
        <v>44986.412690364356</v>
      </c>
      <c r="P46" s="84" t="s">
        <v>76</v>
      </c>
      <c r="Q46" s="89">
        <f>IF(MOD(S45,1)+$K46&gt;$S$27,TRUNC(S45)+1+$S$28,S45)</f>
        <v>44993.65574591991</v>
      </c>
      <c r="R46" s="13" t="s">
        <v>13</v>
      </c>
      <c r="S46" s="86">
        <f t="shared" si="12"/>
        <v>44993.662690364356</v>
      </c>
      <c r="T46" s="14" t="s">
        <v>76</v>
      </c>
      <c r="U46" s="90">
        <f>IF(MOD(W45,1)+$K46&gt;$W$27,TRUNC(W45)+1+$W$28,W45)</f>
        <v>45000.90574591991</v>
      </c>
      <c r="V46" s="14" t="s">
        <v>13</v>
      </c>
      <c r="W46" s="87">
        <f t="shared" si="9"/>
        <v>45000.912690364356</v>
      </c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</row>
    <row r="47" spans="1:34" s="2" customFormat="1" x14ac:dyDescent="0.25">
      <c r="A47" s="2">
        <v>19</v>
      </c>
      <c r="B47" s="2">
        <v>58</v>
      </c>
      <c r="C47" s="3">
        <v>4.6500000000000004</v>
      </c>
      <c r="D47" s="20" t="str">
        <f t="shared" si="4"/>
        <v/>
      </c>
      <c r="E47" s="2">
        <f t="shared" si="5"/>
        <v>4.6500000000000004</v>
      </c>
      <c r="F47" s="20">
        <f t="shared" si="6"/>
        <v>4.6500000000000004</v>
      </c>
      <c r="G47" s="20" t="str">
        <f t="shared" si="7"/>
        <v/>
      </c>
      <c r="I47" s="20">
        <v>0</v>
      </c>
      <c r="J47" s="2">
        <f t="shared" si="13"/>
        <v>0</v>
      </c>
      <c r="K47" s="26">
        <f t="shared" si="3"/>
        <v>6.9444444444444441E-3</v>
      </c>
      <c r="L47" s="80" t="s">
        <v>76</v>
      </c>
      <c r="M47" s="88">
        <f t="shared" si="11"/>
        <v>44986.412690364356</v>
      </c>
      <c r="N47" s="82" t="s">
        <v>13</v>
      </c>
      <c r="O47" s="83">
        <f t="shared" si="8"/>
        <v>44986.419634808801</v>
      </c>
      <c r="P47" s="84" t="s">
        <v>76</v>
      </c>
      <c r="Q47" s="89">
        <f>IF(MOD(S46,1)+$K47&gt;$S$27,TRUNC(S46)+1+$S$28,S46)</f>
        <v>44993.662690364356</v>
      </c>
      <c r="R47" s="13" t="s">
        <v>13</v>
      </c>
      <c r="S47" s="86">
        <f t="shared" si="12"/>
        <v>44993.669634808801</v>
      </c>
      <c r="T47" s="14" t="s">
        <v>76</v>
      </c>
      <c r="U47" s="90">
        <f>IF(MOD(W46,1)+$K47&gt;$W$27,TRUNC(W46)+1+$W$28,W46)</f>
        <v>45000.912690364356</v>
      </c>
      <c r="V47" s="14" t="s">
        <v>13</v>
      </c>
      <c r="W47" s="87">
        <f t="shared" si="9"/>
        <v>45000.919634808801</v>
      </c>
    </row>
    <row r="48" spans="1:34" x14ac:dyDescent="0.25">
      <c r="A48" s="2">
        <v>20</v>
      </c>
      <c r="B48" s="2">
        <v>59</v>
      </c>
      <c r="C48" s="3">
        <v>3.75</v>
      </c>
      <c r="D48" s="20" t="str">
        <f t="shared" si="4"/>
        <v/>
      </c>
      <c r="E48" s="2">
        <f t="shared" si="5"/>
        <v>3.75</v>
      </c>
      <c r="F48" s="20">
        <f t="shared" si="6"/>
        <v>3.75</v>
      </c>
      <c r="G48" s="20" t="str">
        <f t="shared" si="7"/>
        <v/>
      </c>
      <c r="H48" s="2"/>
      <c r="I48" s="20">
        <v>0</v>
      </c>
      <c r="J48" s="2">
        <f t="shared" si="13"/>
        <v>0</v>
      </c>
      <c r="K48" s="26">
        <f t="shared" si="3"/>
        <v>6.9444444444444441E-3</v>
      </c>
      <c r="L48" s="80" t="s">
        <v>76</v>
      </c>
      <c r="M48" s="88">
        <f t="shared" si="11"/>
        <v>44986.419634808801</v>
      </c>
      <c r="N48" s="82" t="s">
        <v>13</v>
      </c>
      <c r="O48" s="83">
        <f t="shared" si="8"/>
        <v>44986.426579253246</v>
      </c>
      <c r="P48" s="84" t="s">
        <v>76</v>
      </c>
      <c r="Q48" s="89">
        <f>IF(MOD(S47,1)+$K48&gt;$S$27,TRUNC(S47)+1+$S$28,S47)</f>
        <v>44993.669634808801</v>
      </c>
      <c r="R48" s="13" t="s">
        <v>13</v>
      </c>
      <c r="S48" s="86">
        <f t="shared" si="12"/>
        <v>44993.676579253246</v>
      </c>
      <c r="T48" s="14" t="s">
        <v>76</v>
      </c>
      <c r="U48" s="90">
        <f>IF(MOD(W47,1)+$K48&gt;$W$27,TRUNC(W47)+1+$W$28,W47)</f>
        <v>45000.919634808801</v>
      </c>
      <c r="V48" s="14" t="s">
        <v>13</v>
      </c>
      <c r="W48" s="87">
        <f t="shared" si="9"/>
        <v>45000.926579253246</v>
      </c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</row>
    <row r="49" spans="1:34" x14ac:dyDescent="0.25">
      <c r="A49" s="2">
        <v>21</v>
      </c>
      <c r="B49" s="2">
        <v>62</v>
      </c>
      <c r="C49" s="3">
        <v>1.4</v>
      </c>
      <c r="D49" s="20" t="str">
        <f t="shared" si="4"/>
        <v/>
      </c>
      <c r="E49" s="2">
        <f t="shared" si="5"/>
        <v>1.4</v>
      </c>
      <c r="F49" s="20">
        <f t="shared" si="6"/>
        <v>1.4</v>
      </c>
      <c r="G49" s="20" t="str">
        <f t="shared" si="7"/>
        <v/>
      </c>
      <c r="H49" s="2"/>
      <c r="I49" s="20">
        <v>0</v>
      </c>
      <c r="J49" s="2">
        <f t="shared" si="13"/>
        <v>0</v>
      </c>
      <c r="K49" s="26">
        <f t="shared" si="3"/>
        <v>6.9444444444444441E-3</v>
      </c>
      <c r="L49" s="80" t="s">
        <v>76</v>
      </c>
      <c r="M49" s="88">
        <f t="shared" si="11"/>
        <v>44986.426579253246</v>
      </c>
      <c r="N49" s="82" t="s">
        <v>13</v>
      </c>
      <c r="O49" s="83">
        <f t="shared" si="8"/>
        <v>44986.433523697691</v>
      </c>
      <c r="P49" s="84" t="s">
        <v>76</v>
      </c>
      <c r="Q49" s="89">
        <f>IF(MOD(S48,1)+$K49&gt;$S$27,TRUNC(S48)+1+$S$28,S48)</f>
        <v>44993.676579253246</v>
      </c>
      <c r="R49" s="13" t="s">
        <v>13</v>
      </c>
      <c r="S49" s="86">
        <f t="shared" si="12"/>
        <v>44993.683523697691</v>
      </c>
      <c r="T49" s="14" t="s">
        <v>76</v>
      </c>
      <c r="U49" s="90">
        <f>IF(MOD(W48,1)+$K49&gt;$W$27,TRUNC(W48)+1+$W$28,W48)</f>
        <v>45000.926579253246</v>
      </c>
      <c r="V49" s="14" t="s">
        <v>13</v>
      </c>
      <c r="W49" s="87">
        <f t="shared" si="9"/>
        <v>45000.933523697691</v>
      </c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</row>
    <row r="50" spans="1:34" x14ac:dyDescent="0.25">
      <c r="A50" s="2">
        <v>22</v>
      </c>
      <c r="B50" s="2">
        <v>63</v>
      </c>
      <c r="C50" s="3">
        <v>0.66</v>
      </c>
      <c r="D50" s="20">
        <f t="shared" si="4"/>
        <v>0.66</v>
      </c>
      <c r="E50" s="2">
        <f t="shared" si="5"/>
        <v>0.66</v>
      </c>
      <c r="F50" s="20" t="str">
        <f t="shared" si="6"/>
        <v/>
      </c>
      <c r="G50" s="20" t="str">
        <f t="shared" si="7"/>
        <v/>
      </c>
      <c r="H50" s="7"/>
      <c r="I50" s="20">
        <v>0</v>
      </c>
      <c r="J50" s="2">
        <f t="shared" si="13"/>
        <v>0</v>
      </c>
      <c r="K50" s="26">
        <f t="shared" si="3"/>
        <v>3.472222222222222E-3</v>
      </c>
      <c r="L50" s="80" t="s">
        <v>76</v>
      </c>
      <c r="M50" s="88">
        <f t="shared" si="11"/>
        <v>44986.433523697691</v>
      </c>
      <c r="N50" s="82" t="s">
        <v>13</v>
      </c>
      <c r="O50" s="83">
        <f t="shared" si="8"/>
        <v>44986.43699591991</v>
      </c>
      <c r="P50" s="84" t="s">
        <v>76</v>
      </c>
      <c r="Q50" s="89">
        <f>IF(MOD(S49,1)+$K50&gt;$S$27,TRUNC(S49)+1+$S$28,S49)</f>
        <v>44993.683523697691</v>
      </c>
      <c r="R50" s="13" t="s">
        <v>13</v>
      </c>
      <c r="S50" s="86">
        <f t="shared" si="12"/>
        <v>44993.68699591991</v>
      </c>
      <c r="T50" s="14" t="s">
        <v>76</v>
      </c>
      <c r="U50" s="90">
        <f>IF(MOD(W49,1)+$K50&gt;$W$27,TRUNC(W49)+1+$W$28,W49)</f>
        <v>45000.933523697691</v>
      </c>
      <c r="V50" s="14" t="s">
        <v>13</v>
      </c>
      <c r="W50" s="87">
        <f t="shared" si="9"/>
        <v>45000.93699591991</v>
      </c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</row>
    <row r="51" spans="1:34" s="2" customFormat="1" x14ac:dyDescent="0.25">
      <c r="A51" s="2">
        <v>23</v>
      </c>
      <c r="B51" s="2">
        <v>65</v>
      </c>
      <c r="C51" s="3">
        <v>1.05</v>
      </c>
      <c r="D51" s="20" t="str">
        <f t="shared" si="4"/>
        <v/>
      </c>
      <c r="E51" s="2">
        <f t="shared" si="5"/>
        <v>1.05</v>
      </c>
      <c r="F51" s="20">
        <f t="shared" si="6"/>
        <v>1.05</v>
      </c>
      <c r="G51" s="20" t="str">
        <f t="shared" si="7"/>
        <v/>
      </c>
      <c r="H51" s="7"/>
      <c r="I51" s="20">
        <v>0</v>
      </c>
      <c r="J51" s="2">
        <f t="shared" si="13"/>
        <v>0</v>
      </c>
      <c r="K51" s="26">
        <f t="shared" si="3"/>
        <v>6.9444444444444441E-3</v>
      </c>
      <c r="L51" s="80" t="s">
        <v>76</v>
      </c>
      <c r="M51" s="88">
        <f t="shared" si="11"/>
        <v>44986.43699591991</v>
      </c>
      <c r="N51" s="82" t="s">
        <v>13</v>
      </c>
      <c r="O51" s="83">
        <f t="shared" si="8"/>
        <v>44986.443940364356</v>
      </c>
      <c r="P51" s="84" t="s">
        <v>76</v>
      </c>
      <c r="Q51" s="89">
        <f>IF(MOD(S50,1)+$K51&gt;$S$27,TRUNC(S50)+1+$S$28,S50)</f>
        <v>44993.68699591991</v>
      </c>
      <c r="R51" s="13" t="s">
        <v>13</v>
      </c>
      <c r="S51" s="86">
        <f t="shared" si="12"/>
        <v>44993.693940364356</v>
      </c>
      <c r="T51" s="14" t="s">
        <v>76</v>
      </c>
      <c r="U51" s="90">
        <f>IF(MOD(W50,1)+$K51&gt;$W$27,TRUNC(W50)+1+$W$28,W50)</f>
        <v>45000.93699591991</v>
      </c>
      <c r="V51" s="14" t="s">
        <v>13</v>
      </c>
      <c r="W51" s="87">
        <f t="shared" si="9"/>
        <v>45000.943940364356</v>
      </c>
    </row>
    <row r="52" spans="1:34" s="2" customFormat="1" x14ac:dyDescent="0.25">
      <c r="A52" s="2">
        <v>24</v>
      </c>
      <c r="B52" s="2">
        <v>68</v>
      </c>
      <c r="C52" s="3">
        <v>10.3</v>
      </c>
      <c r="D52" s="20" t="str">
        <f t="shared" si="4"/>
        <v/>
      </c>
      <c r="E52" s="2" t="str">
        <f t="shared" si="5"/>
        <v/>
      </c>
      <c r="F52" s="20" t="str">
        <f t="shared" si="6"/>
        <v/>
      </c>
      <c r="G52" s="20">
        <f t="shared" si="7"/>
        <v>10.3</v>
      </c>
      <c r="H52" s="7"/>
      <c r="I52" s="20">
        <v>0</v>
      </c>
      <c r="J52" s="2">
        <f t="shared" si="13"/>
        <v>0</v>
      </c>
      <c r="K52" s="26">
        <f t="shared" si="3"/>
        <v>1.2895225142592061E-2</v>
      </c>
      <c r="L52" s="80" t="s">
        <v>76</v>
      </c>
      <c r="M52" s="88">
        <f t="shared" si="11"/>
        <v>44986.443940364356</v>
      </c>
      <c r="N52" s="82" t="s">
        <v>13</v>
      </c>
      <c r="O52" s="83">
        <f t="shared" si="8"/>
        <v>44986.456835589495</v>
      </c>
      <c r="P52" s="84" t="s">
        <v>76</v>
      </c>
      <c r="Q52" s="89">
        <f>IF(MOD(S51,1)+$K52&gt;$S$27,TRUNC(S51)+1+$S$28,S51)</f>
        <v>44993.693940364356</v>
      </c>
      <c r="R52" s="13" t="s">
        <v>13</v>
      </c>
      <c r="S52" s="86">
        <f t="shared" si="12"/>
        <v>44993.706835589495</v>
      </c>
      <c r="T52" s="14" t="s">
        <v>76</v>
      </c>
      <c r="U52" s="90">
        <f>IF(MOD(W51,1)+$K52&gt;$W$27,TRUNC(W51)+1+$W$28,W51)</f>
        <v>45000.943940364356</v>
      </c>
      <c r="V52" s="14" t="s">
        <v>13</v>
      </c>
      <c r="W52" s="87">
        <f t="shared" si="9"/>
        <v>45000.956835589495</v>
      </c>
    </row>
    <row r="53" spans="1:34" s="2" customFormat="1" x14ac:dyDescent="0.25">
      <c r="A53" s="2">
        <v>25</v>
      </c>
      <c r="B53" s="2">
        <v>69</v>
      </c>
      <c r="C53" s="3">
        <v>7.15</v>
      </c>
      <c r="D53" s="20" t="str">
        <f t="shared" si="4"/>
        <v/>
      </c>
      <c r="E53" s="2" t="str">
        <f t="shared" si="5"/>
        <v/>
      </c>
      <c r="F53" s="20" t="str">
        <f t="shared" si="6"/>
        <v/>
      </c>
      <c r="G53" s="20">
        <f t="shared" si="7"/>
        <v>7.15</v>
      </c>
      <c r="H53" s="7"/>
      <c r="I53" s="20">
        <v>0</v>
      </c>
      <c r="J53" s="2">
        <f t="shared" si="13"/>
        <v>0</v>
      </c>
      <c r="K53" s="26">
        <f t="shared" si="3"/>
        <v>8.951539783449829E-3</v>
      </c>
      <c r="L53" s="80" t="s">
        <v>76</v>
      </c>
      <c r="M53" s="88">
        <f t="shared" si="11"/>
        <v>44986.456835589495</v>
      </c>
      <c r="N53" s="82" t="s">
        <v>13</v>
      </c>
      <c r="O53" s="83">
        <f t="shared" si="8"/>
        <v>44986.46578712928</v>
      </c>
      <c r="P53" s="84" t="s">
        <v>76</v>
      </c>
      <c r="Q53" s="89">
        <f>IF(MOD(S52,1)+$K53&gt;$S$27,TRUNC(S52)+1+$S$28,S52)</f>
        <v>44993.706835589495</v>
      </c>
      <c r="R53" s="13" t="s">
        <v>13</v>
      </c>
      <c r="S53" s="86">
        <f t="shared" si="12"/>
        <v>44993.71578712928</v>
      </c>
      <c r="T53" s="14" t="s">
        <v>76</v>
      </c>
      <c r="U53" s="90">
        <f>IF(MOD(W52,1)+$K53&gt;$W$27,TRUNC(W52)+1+$W$28,W52)</f>
        <v>45000.956835589495</v>
      </c>
      <c r="V53" s="14" t="s">
        <v>13</v>
      </c>
      <c r="W53" s="87">
        <f t="shared" si="9"/>
        <v>45000.96578712928</v>
      </c>
    </row>
    <row r="54" spans="1:34" s="2" customFormat="1" x14ac:dyDescent="0.25">
      <c r="A54" s="2">
        <v>26</v>
      </c>
      <c r="B54" s="2">
        <v>71</v>
      </c>
      <c r="C54" s="3">
        <v>11.2</v>
      </c>
      <c r="D54" s="20" t="str">
        <f t="shared" si="4"/>
        <v/>
      </c>
      <c r="E54" s="2" t="str">
        <f t="shared" si="5"/>
        <v/>
      </c>
      <c r="F54" s="20" t="str">
        <f t="shared" si="6"/>
        <v/>
      </c>
      <c r="G54" s="20">
        <f t="shared" si="7"/>
        <v>11.2</v>
      </c>
      <c r="H54" s="7"/>
      <c r="I54" s="20">
        <v>0</v>
      </c>
      <c r="J54" s="2">
        <f t="shared" si="13"/>
        <v>0</v>
      </c>
      <c r="K54" s="26">
        <f t="shared" ref="K54:K101" si="14">IF(AND(D54=C54,F54&lt;&gt;C54,G54&lt;&gt;C54),$E$10,IF(AND(D54&lt;&gt;C54,F54=C54,G54&lt;&gt;C54),$E$11,_xlfn.IFS(G54=C54,C54*$E$12)))</f>
        <v>1.4021992388061268E-2</v>
      </c>
      <c r="L54" s="80" t="s">
        <v>76</v>
      </c>
      <c r="M54" s="88">
        <f t="shared" si="11"/>
        <v>44986.46578712928</v>
      </c>
      <c r="N54" s="82" t="s">
        <v>13</v>
      </c>
      <c r="O54" s="83">
        <f t="shared" si="8"/>
        <v>44986.479809121665</v>
      </c>
      <c r="P54" s="84" t="s">
        <v>76</v>
      </c>
      <c r="Q54" s="89">
        <f>IF(MOD(S53,1)+$K54&gt;$S$27,TRUNC(S53)+1+$S$28,S53)</f>
        <v>44993.71578712928</v>
      </c>
      <c r="R54" s="13" t="s">
        <v>13</v>
      </c>
      <c r="S54" s="86">
        <f t="shared" si="12"/>
        <v>44993.729809121665</v>
      </c>
      <c r="T54" s="14" t="s">
        <v>76</v>
      </c>
      <c r="U54" s="90">
        <f>IF(MOD(W53,1)+$K54&gt;$W$27,TRUNC(W53)+1+$W$28,W53)</f>
        <v>45000.96578712928</v>
      </c>
      <c r="V54" s="14" t="s">
        <v>13</v>
      </c>
      <c r="W54" s="87">
        <f t="shared" si="9"/>
        <v>45000.979809121665</v>
      </c>
    </row>
    <row r="55" spans="1:34" s="2" customFormat="1" x14ac:dyDescent="0.25">
      <c r="A55" s="2">
        <v>27</v>
      </c>
      <c r="B55" s="2">
        <v>72</v>
      </c>
      <c r="C55" s="3">
        <v>1.85</v>
      </c>
      <c r="D55" s="20" t="str">
        <f t="shared" si="4"/>
        <v/>
      </c>
      <c r="E55" s="2">
        <f t="shared" si="5"/>
        <v>1.85</v>
      </c>
      <c r="F55" s="20">
        <f t="shared" si="6"/>
        <v>1.85</v>
      </c>
      <c r="G55" s="20" t="str">
        <f t="shared" si="7"/>
        <v/>
      </c>
      <c r="H55" s="7"/>
      <c r="I55" s="20">
        <v>0</v>
      </c>
      <c r="J55" s="2">
        <f t="shared" si="13"/>
        <v>0</v>
      </c>
      <c r="K55" s="26">
        <f t="shared" si="14"/>
        <v>6.9444444444444441E-3</v>
      </c>
      <c r="L55" s="80" t="s">
        <v>76</v>
      </c>
      <c r="M55" s="88">
        <f t="shared" si="11"/>
        <v>44986.479809121665</v>
      </c>
      <c r="N55" s="82" t="s">
        <v>13</v>
      </c>
      <c r="O55" s="83">
        <f t="shared" si="8"/>
        <v>44986.486753566111</v>
      </c>
      <c r="P55" s="84" t="s">
        <v>76</v>
      </c>
      <c r="Q55" s="89">
        <f>IF(MOD(S54,1)+$K55&gt;$S$27,TRUNC(S54)+1+$S$28,S54)</f>
        <v>44993.729809121665</v>
      </c>
      <c r="R55" s="13" t="s">
        <v>13</v>
      </c>
      <c r="S55" s="86">
        <f t="shared" si="12"/>
        <v>44993.736753566111</v>
      </c>
      <c r="T55" s="14" t="s">
        <v>76</v>
      </c>
      <c r="U55" s="90">
        <f>IF(MOD(W54,1)+$K55&gt;$W$27,TRUNC(W54)+1+$W$28,W54)</f>
        <v>45000.979809121665</v>
      </c>
      <c r="V55" s="14" t="s">
        <v>13</v>
      </c>
      <c r="W55" s="87">
        <f t="shared" si="9"/>
        <v>45000.986753566111</v>
      </c>
    </row>
    <row r="56" spans="1:34" s="2" customFormat="1" x14ac:dyDescent="0.25">
      <c r="A56" s="2">
        <v>28</v>
      </c>
      <c r="B56" s="2">
        <v>74</v>
      </c>
      <c r="C56" s="3">
        <v>4.55</v>
      </c>
      <c r="D56" s="20" t="str">
        <f t="shared" si="4"/>
        <v/>
      </c>
      <c r="E56" s="2">
        <f t="shared" si="5"/>
        <v>4.55</v>
      </c>
      <c r="F56" s="20">
        <f t="shared" si="6"/>
        <v>4.55</v>
      </c>
      <c r="G56" s="20" t="str">
        <f t="shared" si="7"/>
        <v/>
      </c>
      <c r="H56" s="7"/>
      <c r="I56" s="20">
        <v>0</v>
      </c>
      <c r="J56" s="2">
        <f t="shared" si="13"/>
        <v>0</v>
      </c>
      <c r="K56" s="26">
        <f t="shared" si="14"/>
        <v>6.9444444444444441E-3</v>
      </c>
      <c r="L56" s="80" t="s">
        <v>76</v>
      </c>
      <c r="M56" s="88">
        <f t="shared" si="11"/>
        <v>44986.486753566111</v>
      </c>
      <c r="N56" s="82" t="s">
        <v>13</v>
      </c>
      <c r="O56" s="83">
        <f t="shared" si="8"/>
        <v>44986.493698010556</v>
      </c>
      <c r="P56" s="84" t="s">
        <v>76</v>
      </c>
      <c r="Q56" s="89">
        <f>IF(MOD(S55,1)+$K56&gt;$S$27,TRUNC(S55)+1+$S$28,S55)</f>
        <v>44993.736753566111</v>
      </c>
      <c r="R56" s="13" t="s">
        <v>13</v>
      </c>
      <c r="S56" s="86">
        <f t="shared" si="12"/>
        <v>44993.743698010556</v>
      </c>
      <c r="T56" s="14" t="s">
        <v>76</v>
      </c>
      <c r="U56" s="90">
        <f>IF(MOD(W55,1)+$K56&gt;$W$27,TRUNC(W55)+1+$W$28,W55)</f>
        <v>45000.986753566111</v>
      </c>
      <c r="V56" s="14" t="s">
        <v>13</v>
      </c>
      <c r="W56" s="87">
        <f t="shared" si="9"/>
        <v>45000.993698010556</v>
      </c>
    </row>
    <row r="57" spans="1:34" s="2" customFormat="1" x14ac:dyDescent="0.25">
      <c r="A57" s="2">
        <v>29</v>
      </c>
      <c r="B57" s="2">
        <v>76</v>
      </c>
      <c r="C57" s="3">
        <v>4.55</v>
      </c>
      <c r="D57" s="20" t="str">
        <f t="shared" si="4"/>
        <v/>
      </c>
      <c r="E57" s="2">
        <f t="shared" si="5"/>
        <v>4.55</v>
      </c>
      <c r="F57" s="20">
        <f t="shared" si="6"/>
        <v>4.55</v>
      </c>
      <c r="G57" s="20" t="str">
        <f t="shared" si="7"/>
        <v/>
      </c>
      <c r="H57" s="7"/>
      <c r="I57" s="20">
        <v>0</v>
      </c>
      <c r="J57" s="2">
        <f t="shared" si="13"/>
        <v>0</v>
      </c>
      <c r="K57" s="26">
        <f t="shared" si="14"/>
        <v>6.9444444444444441E-3</v>
      </c>
      <c r="L57" s="80" t="s">
        <v>76</v>
      </c>
      <c r="M57" s="88">
        <f t="shared" si="11"/>
        <v>44986.493698010556</v>
      </c>
      <c r="N57" s="82" t="s">
        <v>13</v>
      </c>
      <c r="O57" s="83">
        <f t="shared" si="8"/>
        <v>44986.500642455001</v>
      </c>
      <c r="P57" s="84" t="s">
        <v>76</v>
      </c>
      <c r="Q57" s="89">
        <f>IF(MOD(S56,1)+$K57&gt;$S$27,TRUNC(S56)+1+$S$28,S56)</f>
        <v>44993.743698010556</v>
      </c>
      <c r="R57" s="13" t="s">
        <v>13</v>
      </c>
      <c r="S57" s="86">
        <f t="shared" si="12"/>
        <v>44993.750642455001</v>
      </c>
      <c r="T57" s="14" t="s">
        <v>76</v>
      </c>
      <c r="U57" s="90">
        <f>IF(MOD(W56,1)+$K57&gt;$W$27,TRUNC(W56)+1+$W$28,W56)</f>
        <v>45001.25</v>
      </c>
      <c r="V57" s="14" t="s">
        <v>13</v>
      </c>
      <c r="W57" s="87">
        <f t="shared" si="9"/>
        <v>45001.256944444445</v>
      </c>
    </row>
    <row r="58" spans="1:34" s="2" customFormat="1" x14ac:dyDescent="0.25">
      <c r="A58" s="2">
        <v>30</v>
      </c>
      <c r="B58" s="2">
        <v>77</v>
      </c>
      <c r="C58" s="3">
        <v>5</v>
      </c>
      <c r="D58" s="20" t="str">
        <f t="shared" si="4"/>
        <v/>
      </c>
      <c r="E58" s="2" t="str">
        <f t="shared" si="5"/>
        <v/>
      </c>
      <c r="F58" s="20" t="str">
        <f t="shared" si="6"/>
        <v/>
      </c>
      <c r="G58" s="20">
        <f t="shared" si="7"/>
        <v>5</v>
      </c>
      <c r="H58" s="7"/>
      <c r="I58" s="20">
        <v>0</v>
      </c>
      <c r="J58" s="2">
        <f t="shared" si="13"/>
        <v>0</v>
      </c>
      <c r="K58" s="26">
        <f t="shared" si="14"/>
        <v>6.2598180303844947E-3</v>
      </c>
      <c r="L58" s="80" t="s">
        <v>76</v>
      </c>
      <c r="M58" s="88">
        <f t="shared" si="11"/>
        <v>44986.500642455001</v>
      </c>
      <c r="N58" s="82" t="s">
        <v>13</v>
      </c>
      <c r="O58" s="83">
        <f t="shared" si="8"/>
        <v>44986.506902273031</v>
      </c>
      <c r="P58" s="84" t="s">
        <v>76</v>
      </c>
      <c r="Q58" s="89">
        <f>IF(MOD(S57,1)+$K58&gt;$S$27,TRUNC(S57)+1+$S$28,S57)</f>
        <v>44993.750642455001</v>
      </c>
      <c r="R58" s="13" t="s">
        <v>13</v>
      </c>
      <c r="S58" s="86">
        <f t="shared" si="12"/>
        <v>44993.756902273031</v>
      </c>
      <c r="T58" s="14" t="s">
        <v>76</v>
      </c>
      <c r="U58" s="90">
        <f>IF(MOD(W57,1)+$K58&gt;$W$27,TRUNC(W57)+1+$W$28,W57)</f>
        <v>45001.256944444445</v>
      </c>
      <c r="V58" s="14" t="s">
        <v>13</v>
      </c>
      <c r="W58" s="87">
        <f t="shared" si="9"/>
        <v>45001.263204262475</v>
      </c>
    </row>
    <row r="59" spans="1:34" s="2" customFormat="1" x14ac:dyDescent="0.25">
      <c r="A59" s="2">
        <v>31</v>
      </c>
      <c r="B59" s="2">
        <v>78</v>
      </c>
      <c r="C59" s="3">
        <v>7.7</v>
      </c>
      <c r="D59" s="20" t="str">
        <f t="shared" si="4"/>
        <v/>
      </c>
      <c r="E59" s="2" t="str">
        <f t="shared" si="5"/>
        <v/>
      </c>
      <c r="F59" s="20" t="str">
        <f t="shared" si="6"/>
        <v/>
      </c>
      <c r="G59" s="20">
        <f t="shared" si="7"/>
        <v>7.7</v>
      </c>
      <c r="H59" s="7"/>
      <c r="I59" s="20">
        <v>0</v>
      </c>
      <c r="J59" s="2">
        <f t="shared" si="13"/>
        <v>0</v>
      </c>
      <c r="K59" s="26">
        <f t="shared" si="14"/>
        <v>9.6401197667921219E-3</v>
      </c>
      <c r="L59" s="80" t="s">
        <v>76</v>
      </c>
      <c r="M59" s="88">
        <f t="shared" si="11"/>
        <v>44986.506902273031</v>
      </c>
      <c r="N59" s="82" t="s">
        <v>13</v>
      </c>
      <c r="O59" s="83">
        <f t="shared" si="8"/>
        <v>44986.516542392797</v>
      </c>
      <c r="P59" s="84" t="s">
        <v>76</v>
      </c>
      <c r="Q59" s="89">
        <f>IF(MOD(S58,1)+$K59&gt;$S$27,TRUNC(S58)+1+$S$28,S58)</f>
        <v>44993.756902273031</v>
      </c>
      <c r="R59" s="13" t="s">
        <v>13</v>
      </c>
      <c r="S59" s="86">
        <f t="shared" si="12"/>
        <v>44993.766542392797</v>
      </c>
      <c r="T59" s="14" t="s">
        <v>76</v>
      </c>
      <c r="U59" s="90">
        <f>IF(MOD(W58,1)+$K59&gt;$W$27,TRUNC(W58)+1+$W$28,W58)</f>
        <v>45001.263204262475</v>
      </c>
      <c r="V59" s="14" t="s">
        <v>13</v>
      </c>
      <c r="W59" s="87">
        <f t="shared" si="9"/>
        <v>45001.272844382242</v>
      </c>
    </row>
    <row r="60" spans="1:34" s="2" customFormat="1" x14ac:dyDescent="0.25">
      <c r="A60" s="2">
        <v>32</v>
      </c>
      <c r="B60" s="2">
        <v>80</v>
      </c>
      <c r="C60" s="3">
        <v>3.25</v>
      </c>
      <c r="D60" s="20" t="str">
        <f t="shared" si="4"/>
        <v/>
      </c>
      <c r="E60" s="2">
        <f t="shared" si="5"/>
        <v>3.25</v>
      </c>
      <c r="F60" s="20">
        <f t="shared" si="6"/>
        <v>3.25</v>
      </c>
      <c r="G60" s="20" t="str">
        <f t="shared" si="7"/>
        <v/>
      </c>
      <c r="H60" s="7"/>
      <c r="I60" s="20">
        <v>0</v>
      </c>
      <c r="J60" s="2">
        <f t="shared" si="13"/>
        <v>0</v>
      </c>
      <c r="K60" s="26">
        <f t="shared" si="14"/>
        <v>6.9444444444444441E-3</v>
      </c>
      <c r="L60" s="80" t="s">
        <v>76</v>
      </c>
      <c r="M60" s="88">
        <f t="shared" si="11"/>
        <v>44986.516542392797</v>
      </c>
      <c r="N60" s="82" t="s">
        <v>13</v>
      </c>
      <c r="O60" s="83">
        <f t="shared" si="8"/>
        <v>44986.523486837243</v>
      </c>
      <c r="P60" s="84" t="s">
        <v>76</v>
      </c>
      <c r="Q60" s="89">
        <f>IF(MOD(S59,1)+$K60&gt;$S$27,TRUNC(S59)+1+$S$28,S59)</f>
        <v>44993.766542392797</v>
      </c>
      <c r="R60" s="13" t="s">
        <v>13</v>
      </c>
      <c r="S60" s="86">
        <f t="shared" si="12"/>
        <v>44993.773486837243</v>
      </c>
      <c r="T60" s="14" t="s">
        <v>76</v>
      </c>
      <c r="U60" s="90">
        <f>IF(MOD(W59,1)+$K60&gt;$W$27,TRUNC(W59)+1+$W$28,W59)</f>
        <v>45001.272844382242</v>
      </c>
      <c r="V60" s="14" t="s">
        <v>13</v>
      </c>
      <c r="W60" s="87">
        <f t="shared" si="9"/>
        <v>45001.279788826687</v>
      </c>
    </row>
    <row r="61" spans="1:34" s="2" customFormat="1" x14ac:dyDescent="0.25">
      <c r="A61" s="2">
        <v>33</v>
      </c>
      <c r="B61" s="2">
        <v>82</v>
      </c>
      <c r="C61" s="3">
        <v>2.95</v>
      </c>
      <c r="D61" s="20" t="str">
        <f t="shared" si="4"/>
        <v/>
      </c>
      <c r="E61" s="2">
        <f t="shared" si="5"/>
        <v>2.95</v>
      </c>
      <c r="F61" s="20">
        <f t="shared" si="6"/>
        <v>2.95</v>
      </c>
      <c r="G61" s="20" t="str">
        <f t="shared" si="7"/>
        <v/>
      </c>
      <c r="H61" s="7"/>
      <c r="I61" s="20">
        <v>0</v>
      </c>
      <c r="J61" s="2">
        <f t="shared" si="13"/>
        <v>0</v>
      </c>
      <c r="K61" s="26">
        <f t="shared" si="14"/>
        <v>6.9444444444444441E-3</v>
      </c>
      <c r="L61" s="80" t="s">
        <v>76</v>
      </c>
      <c r="M61" s="88">
        <f t="shared" si="11"/>
        <v>44986.523486837243</v>
      </c>
      <c r="N61" s="82" t="s">
        <v>13</v>
      </c>
      <c r="O61" s="83">
        <f t="shared" si="8"/>
        <v>44986.530431281688</v>
      </c>
      <c r="P61" s="84" t="s">
        <v>76</v>
      </c>
      <c r="Q61" s="89">
        <f>IF(MOD(S60,1)+$K61&gt;$S$27,TRUNC(S60)+1+$S$28,S60)</f>
        <v>44993.773486837243</v>
      </c>
      <c r="R61" s="13" t="s">
        <v>13</v>
      </c>
      <c r="S61" s="86">
        <f t="shared" si="12"/>
        <v>44993.780431281688</v>
      </c>
      <c r="T61" s="14" t="s">
        <v>76</v>
      </c>
      <c r="U61" s="90">
        <f>IF(MOD(W60,1)+$K61&gt;$W$27,TRUNC(W60)+1+$W$28,W60)</f>
        <v>45001.279788826687</v>
      </c>
      <c r="V61" s="14" t="s">
        <v>13</v>
      </c>
      <c r="W61" s="87">
        <f t="shared" si="9"/>
        <v>45001.286733271132</v>
      </c>
    </row>
    <row r="62" spans="1:34" s="2" customFormat="1" x14ac:dyDescent="0.25">
      <c r="A62" s="2">
        <v>34</v>
      </c>
      <c r="B62" s="2">
        <v>84</v>
      </c>
      <c r="C62" s="3">
        <v>1.3</v>
      </c>
      <c r="D62" s="20" t="str">
        <f t="shared" si="4"/>
        <v/>
      </c>
      <c r="E62" s="2">
        <f t="shared" si="5"/>
        <v>1.3</v>
      </c>
      <c r="F62" s="20">
        <f t="shared" si="6"/>
        <v>1.3</v>
      </c>
      <c r="G62" s="20" t="str">
        <f t="shared" si="7"/>
        <v/>
      </c>
      <c r="H62" s="7"/>
      <c r="I62" s="20">
        <v>0</v>
      </c>
      <c r="J62" s="2">
        <f t="shared" si="13"/>
        <v>0</v>
      </c>
      <c r="K62" s="26">
        <f t="shared" si="14"/>
        <v>6.9444444444444441E-3</v>
      </c>
      <c r="L62" s="80" t="s">
        <v>76</v>
      </c>
      <c r="M62" s="88">
        <f t="shared" si="11"/>
        <v>44986.530431281688</v>
      </c>
      <c r="N62" s="82" t="s">
        <v>13</v>
      </c>
      <c r="O62" s="83">
        <f t="shared" si="8"/>
        <v>44986.537375726133</v>
      </c>
      <c r="P62" s="84" t="s">
        <v>76</v>
      </c>
      <c r="Q62" s="89">
        <f>IF(MOD(S61,1)+$K62&gt;$S$27,TRUNC(S61)+1+$S$28,S61)</f>
        <v>44993.780431281688</v>
      </c>
      <c r="R62" s="13" t="s">
        <v>13</v>
      </c>
      <c r="S62" s="86">
        <f t="shared" si="12"/>
        <v>44993.787375726133</v>
      </c>
      <c r="T62" s="14" t="s">
        <v>76</v>
      </c>
      <c r="U62" s="90">
        <f>IF(MOD(W61,1)+$K62&gt;$W$27,TRUNC(W61)+1+$W$28,W61)</f>
        <v>45001.286733271132</v>
      </c>
      <c r="V62" s="14" t="s">
        <v>13</v>
      </c>
      <c r="W62" s="87">
        <f t="shared" si="9"/>
        <v>45001.293677715577</v>
      </c>
    </row>
    <row r="63" spans="1:34" s="2" customFormat="1" x14ac:dyDescent="0.25">
      <c r="A63" s="2">
        <v>35</v>
      </c>
      <c r="B63" s="2">
        <v>91</v>
      </c>
      <c r="C63" s="3">
        <v>1.68</v>
      </c>
      <c r="D63" s="20" t="str">
        <f t="shared" si="4"/>
        <v/>
      </c>
      <c r="E63" s="2">
        <f t="shared" si="5"/>
        <v>1.68</v>
      </c>
      <c r="F63" s="20">
        <f t="shared" si="6"/>
        <v>1.68</v>
      </c>
      <c r="G63" s="20" t="str">
        <f t="shared" si="7"/>
        <v/>
      </c>
      <c r="H63" s="7"/>
      <c r="I63" s="20">
        <v>0</v>
      </c>
      <c r="J63" s="2">
        <f t="shared" si="13"/>
        <v>0</v>
      </c>
      <c r="K63" s="26">
        <f t="shared" si="14"/>
        <v>6.9444444444444441E-3</v>
      </c>
      <c r="L63" s="80" t="s">
        <v>76</v>
      </c>
      <c r="M63" s="88">
        <f t="shared" si="11"/>
        <v>44986.537375726133</v>
      </c>
      <c r="N63" s="82" t="s">
        <v>13</v>
      </c>
      <c r="O63" s="83">
        <f t="shared" si="8"/>
        <v>44986.544320170578</v>
      </c>
      <c r="P63" s="84" t="s">
        <v>76</v>
      </c>
      <c r="Q63" s="89">
        <f>IF(MOD(S62,1)+$K63&gt;$S$27,TRUNC(S62)+1+$S$28,S62)</f>
        <v>44993.787375726133</v>
      </c>
      <c r="R63" s="13" t="s">
        <v>13</v>
      </c>
      <c r="S63" s="86">
        <f t="shared" si="12"/>
        <v>44993.794320170578</v>
      </c>
      <c r="T63" s="14" t="s">
        <v>76</v>
      </c>
      <c r="U63" s="90">
        <f>IF(MOD(W62,1)+$K63&gt;$W$27,TRUNC(W62)+1+$W$28,W62)</f>
        <v>45001.293677715577</v>
      </c>
      <c r="V63" s="14" t="s">
        <v>13</v>
      </c>
      <c r="W63" s="87">
        <f t="shared" si="9"/>
        <v>45001.300622160023</v>
      </c>
    </row>
    <row r="64" spans="1:34" s="2" customFormat="1" x14ac:dyDescent="0.25">
      <c r="A64" s="2">
        <v>36</v>
      </c>
      <c r="B64" s="2">
        <v>100</v>
      </c>
      <c r="C64" s="3">
        <v>3.75</v>
      </c>
      <c r="D64" s="20" t="str">
        <f t="shared" si="4"/>
        <v/>
      </c>
      <c r="E64" s="2">
        <f t="shared" si="5"/>
        <v>3.75</v>
      </c>
      <c r="F64" s="20">
        <f t="shared" si="6"/>
        <v>3.75</v>
      </c>
      <c r="G64" s="20" t="str">
        <f t="shared" si="7"/>
        <v/>
      </c>
      <c r="H64" s="7"/>
      <c r="I64" s="20">
        <v>0</v>
      </c>
      <c r="J64" s="2">
        <f t="shared" si="13"/>
        <v>0</v>
      </c>
      <c r="K64" s="26">
        <f t="shared" si="14"/>
        <v>6.9444444444444441E-3</v>
      </c>
      <c r="L64" s="80" t="s">
        <v>76</v>
      </c>
      <c r="M64" s="88">
        <f t="shared" si="11"/>
        <v>44986.544320170578</v>
      </c>
      <c r="N64" s="82" t="s">
        <v>13</v>
      </c>
      <c r="O64" s="83">
        <f t="shared" si="8"/>
        <v>44986.551264615024</v>
      </c>
      <c r="P64" s="84" t="s">
        <v>76</v>
      </c>
      <c r="Q64" s="89">
        <f>IF(MOD(S63,1)+$K64&gt;$S$27,TRUNC(S63)+1+$S$28,S63)</f>
        <v>44993.794320170578</v>
      </c>
      <c r="R64" s="13" t="s">
        <v>13</v>
      </c>
      <c r="S64" s="86">
        <f t="shared" si="12"/>
        <v>44993.801264615024</v>
      </c>
      <c r="T64" s="14" t="s">
        <v>76</v>
      </c>
      <c r="U64" s="90">
        <f>IF(MOD(W63,1)+$K64&gt;$W$27,TRUNC(W63)+1+$W$28,W63)</f>
        <v>45001.300622160023</v>
      </c>
      <c r="V64" s="14" t="s">
        <v>13</v>
      </c>
      <c r="W64" s="87">
        <f t="shared" si="9"/>
        <v>45001.307566604468</v>
      </c>
    </row>
    <row r="65" spans="1:23" x14ac:dyDescent="0.25">
      <c r="A65" s="2">
        <v>37</v>
      </c>
      <c r="B65" s="2">
        <v>105</v>
      </c>
      <c r="C65" s="3">
        <v>1.78</v>
      </c>
      <c r="D65" s="20" t="str">
        <f t="shared" si="4"/>
        <v/>
      </c>
      <c r="E65" s="2">
        <f t="shared" si="5"/>
        <v>1.78</v>
      </c>
      <c r="F65" s="20">
        <f t="shared" si="6"/>
        <v>1.78</v>
      </c>
      <c r="G65" s="20" t="str">
        <f t="shared" si="7"/>
        <v/>
      </c>
      <c r="I65" s="20">
        <v>0</v>
      </c>
      <c r="J65" s="2">
        <f t="shared" si="13"/>
        <v>0</v>
      </c>
      <c r="K65" s="26">
        <f t="shared" si="14"/>
        <v>6.9444444444444441E-3</v>
      </c>
      <c r="L65" s="80" t="s">
        <v>76</v>
      </c>
      <c r="M65" s="88">
        <f t="shared" si="11"/>
        <v>44986.551264615024</v>
      </c>
      <c r="N65" s="82" t="s">
        <v>13</v>
      </c>
      <c r="O65" s="83">
        <f t="shared" si="8"/>
        <v>44986.558209059469</v>
      </c>
      <c r="P65" s="84" t="s">
        <v>76</v>
      </c>
      <c r="Q65" s="89">
        <f>IF(MOD(S64,1)+$K65&gt;$S$27,TRUNC(S64)+1+$S$28,S64)</f>
        <v>44993.801264615024</v>
      </c>
      <c r="R65" s="13" t="s">
        <v>13</v>
      </c>
      <c r="S65" s="86">
        <f t="shared" si="12"/>
        <v>44993.808209059469</v>
      </c>
      <c r="T65" s="14" t="s">
        <v>76</v>
      </c>
      <c r="U65" s="90">
        <f>IF(MOD(W64,1)+$K65&gt;$W$27,TRUNC(W64)+1+$W$28,W64)</f>
        <v>45001.307566604468</v>
      </c>
      <c r="V65" s="14" t="s">
        <v>13</v>
      </c>
      <c r="W65" s="87">
        <f t="shared" si="9"/>
        <v>45001.314511048913</v>
      </c>
    </row>
    <row r="66" spans="1:23" x14ac:dyDescent="0.25">
      <c r="A66" s="2">
        <v>38</v>
      </c>
      <c r="B66" s="2">
        <v>107</v>
      </c>
      <c r="C66" s="3">
        <v>2.1</v>
      </c>
      <c r="D66" s="20" t="str">
        <f t="shared" si="4"/>
        <v/>
      </c>
      <c r="E66" s="2">
        <f t="shared" si="5"/>
        <v>2.1</v>
      </c>
      <c r="F66" s="20">
        <f t="shared" si="6"/>
        <v>2.1</v>
      </c>
      <c r="G66" s="20" t="str">
        <f t="shared" si="7"/>
        <v/>
      </c>
      <c r="I66" s="20">
        <v>0</v>
      </c>
      <c r="J66" s="2">
        <f t="shared" si="13"/>
        <v>0</v>
      </c>
      <c r="K66" s="26">
        <f t="shared" si="14"/>
        <v>6.9444444444444441E-3</v>
      </c>
      <c r="L66" s="80" t="s">
        <v>76</v>
      </c>
      <c r="M66" s="88">
        <f t="shared" si="11"/>
        <v>44986.558209059469</v>
      </c>
      <c r="N66" s="82" t="s">
        <v>13</v>
      </c>
      <c r="O66" s="83">
        <f t="shared" si="8"/>
        <v>44986.565153503914</v>
      </c>
      <c r="P66" s="84" t="s">
        <v>76</v>
      </c>
      <c r="Q66" s="89">
        <f>IF(MOD(S65,1)+$K66&gt;$S$27,TRUNC(S65)+1+$S$28,S65)</f>
        <v>44993.808209059469</v>
      </c>
      <c r="R66" s="13" t="s">
        <v>13</v>
      </c>
      <c r="S66" s="86">
        <f t="shared" si="12"/>
        <v>44993.815153503914</v>
      </c>
      <c r="T66" s="14" t="s">
        <v>76</v>
      </c>
      <c r="U66" s="90">
        <f>IF(MOD(W65,1)+$K66&gt;$W$27,TRUNC(W65)+1+$W$28,W65)</f>
        <v>45001.314511048913</v>
      </c>
      <c r="V66" s="14" t="s">
        <v>13</v>
      </c>
      <c r="W66" s="87">
        <f t="shared" si="9"/>
        <v>45001.321455493358</v>
      </c>
    </row>
    <row r="67" spans="1:23" x14ac:dyDescent="0.25">
      <c r="A67" s="2">
        <v>39</v>
      </c>
      <c r="B67" s="2">
        <v>108</v>
      </c>
      <c r="C67" s="3">
        <v>1.25</v>
      </c>
      <c r="D67" s="20" t="str">
        <f t="shared" si="4"/>
        <v/>
      </c>
      <c r="E67" s="2">
        <f t="shared" si="5"/>
        <v>1.25</v>
      </c>
      <c r="F67" s="20">
        <f t="shared" si="6"/>
        <v>1.25</v>
      </c>
      <c r="G67" s="20" t="str">
        <f t="shared" si="7"/>
        <v/>
      </c>
      <c r="I67" s="20">
        <v>0</v>
      </c>
      <c r="J67" s="2">
        <f t="shared" si="13"/>
        <v>0</v>
      </c>
      <c r="K67" s="26">
        <f t="shared" si="14"/>
        <v>6.9444444444444441E-3</v>
      </c>
      <c r="L67" s="80" t="s">
        <v>76</v>
      </c>
      <c r="M67" s="88">
        <f t="shared" si="11"/>
        <v>44986.565153503914</v>
      </c>
      <c r="N67" s="82" t="s">
        <v>13</v>
      </c>
      <c r="O67" s="83">
        <f t="shared" si="8"/>
        <v>44986.572097948359</v>
      </c>
      <c r="P67" s="84" t="s">
        <v>76</v>
      </c>
      <c r="Q67" s="89">
        <f>IF(MOD(S66,1)+$K67&gt;$S$27,TRUNC(S66)+1+$S$28,S66)</f>
        <v>44993.815153503914</v>
      </c>
      <c r="R67" s="13" t="s">
        <v>13</v>
      </c>
      <c r="S67" s="86">
        <f t="shared" si="12"/>
        <v>44993.822097948359</v>
      </c>
      <c r="T67" s="14" t="s">
        <v>76</v>
      </c>
      <c r="U67" s="90">
        <f>IF(MOD(W66,1)+$K67&gt;$W$27,TRUNC(W66)+1+$W$28,W66)</f>
        <v>45001.321455493358</v>
      </c>
      <c r="V67" s="14" t="s">
        <v>13</v>
      </c>
      <c r="W67" s="87">
        <f t="shared" si="9"/>
        <v>45001.328399937804</v>
      </c>
    </row>
    <row r="68" spans="1:23" x14ac:dyDescent="0.25">
      <c r="A68" s="2">
        <v>40</v>
      </c>
      <c r="B68" s="2">
        <v>111</v>
      </c>
      <c r="C68" s="3">
        <v>1.7</v>
      </c>
      <c r="D68" s="20" t="str">
        <f t="shared" si="4"/>
        <v/>
      </c>
      <c r="E68" s="2">
        <f t="shared" si="5"/>
        <v>1.7</v>
      </c>
      <c r="F68" s="20">
        <f t="shared" si="6"/>
        <v>1.7</v>
      </c>
      <c r="G68" s="20" t="str">
        <f t="shared" si="7"/>
        <v/>
      </c>
      <c r="I68" s="20">
        <v>0</v>
      </c>
      <c r="J68" s="2">
        <f t="shared" si="13"/>
        <v>0</v>
      </c>
      <c r="K68" s="26">
        <f t="shared" si="14"/>
        <v>6.9444444444444441E-3</v>
      </c>
      <c r="L68" s="80" t="s">
        <v>76</v>
      </c>
      <c r="M68" s="88">
        <f t="shared" si="11"/>
        <v>44986.572097948359</v>
      </c>
      <c r="N68" s="82" t="s">
        <v>13</v>
      </c>
      <c r="O68" s="83">
        <f t="shared" si="8"/>
        <v>44986.579042392805</v>
      </c>
      <c r="P68" s="84" t="s">
        <v>76</v>
      </c>
      <c r="Q68" s="89">
        <f>IF(MOD(S67,1)+$K68&gt;$S$27,TRUNC(S67)+1+$S$28,S67)</f>
        <v>44993.822097948359</v>
      </c>
      <c r="R68" s="13" t="s">
        <v>13</v>
      </c>
      <c r="S68" s="86">
        <f t="shared" si="12"/>
        <v>44993.829042392805</v>
      </c>
      <c r="T68" s="14" t="s">
        <v>76</v>
      </c>
      <c r="U68" s="90">
        <f>IF(MOD(W67,1)+$K68&gt;$W$27,TRUNC(W67)+1+$W$28,W67)</f>
        <v>45001.328399937804</v>
      </c>
      <c r="V68" s="14" t="s">
        <v>13</v>
      </c>
      <c r="W68" s="87">
        <f t="shared" si="9"/>
        <v>45001.335344382249</v>
      </c>
    </row>
    <row r="69" spans="1:23" x14ac:dyDescent="0.25">
      <c r="A69" s="2">
        <v>41</v>
      </c>
      <c r="B69" s="2">
        <v>112</v>
      </c>
      <c r="C69" s="3">
        <v>3.35</v>
      </c>
      <c r="D69" s="20" t="str">
        <f t="shared" si="4"/>
        <v/>
      </c>
      <c r="E69" s="2">
        <f t="shared" si="5"/>
        <v>3.35</v>
      </c>
      <c r="F69" s="20">
        <f t="shared" si="6"/>
        <v>3.35</v>
      </c>
      <c r="G69" s="20" t="str">
        <f t="shared" si="7"/>
        <v/>
      </c>
      <c r="I69" s="20">
        <v>0</v>
      </c>
      <c r="J69" s="2">
        <f t="shared" si="13"/>
        <v>0</v>
      </c>
      <c r="K69" s="26">
        <f t="shared" si="14"/>
        <v>6.9444444444444441E-3</v>
      </c>
      <c r="L69" s="80" t="s">
        <v>76</v>
      </c>
      <c r="M69" s="88">
        <f t="shared" si="11"/>
        <v>44986.579042392805</v>
      </c>
      <c r="N69" s="82" t="s">
        <v>13</v>
      </c>
      <c r="O69" s="83">
        <f t="shared" si="8"/>
        <v>44986.58598683725</v>
      </c>
      <c r="P69" s="84" t="s">
        <v>76</v>
      </c>
      <c r="Q69" s="89">
        <f>IF(MOD(S68,1)+$K69&gt;$S$27,TRUNC(S68)+1+$S$28,S68)</f>
        <v>44993.829042392805</v>
      </c>
      <c r="R69" s="13" t="s">
        <v>13</v>
      </c>
      <c r="S69" s="86">
        <f t="shared" si="12"/>
        <v>44993.83598683725</v>
      </c>
      <c r="T69" s="14" t="s">
        <v>76</v>
      </c>
      <c r="U69" s="90">
        <f>IF(MOD(W68,1)+$K69&gt;$W$27,TRUNC(W68)+1+$W$28,W68)</f>
        <v>45001.335344382249</v>
      </c>
      <c r="V69" s="14" t="s">
        <v>13</v>
      </c>
      <c r="W69" s="87">
        <f t="shared" si="9"/>
        <v>45001.342288826694</v>
      </c>
    </row>
    <row r="70" spans="1:23" x14ac:dyDescent="0.25">
      <c r="A70" s="2">
        <v>42</v>
      </c>
      <c r="B70" s="2">
        <v>113</v>
      </c>
      <c r="C70" s="3">
        <v>1.9</v>
      </c>
      <c r="D70" s="20" t="str">
        <f t="shared" si="4"/>
        <v/>
      </c>
      <c r="E70" s="2">
        <f t="shared" si="5"/>
        <v>1.9</v>
      </c>
      <c r="F70" s="20">
        <f t="shared" si="6"/>
        <v>1.9</v>
      </c>
      <c r="G70" s="20" t="str">
        <f t="shared" si="7"/>
        <v/>
      </c>
      <c r="I70" s="20">
        <v>0</v>
      </c>
      <c r="J70" s="2">
        <f t="shared" si="13"/>
        <v>0</v>
      </c>
      <c r="K70" s="26">
        <f t="shared" si="14"/>
        <v>6.9444444444444441E-3</v>
      </c>
      <c r="L70" s="80" t="s">
        <v>76</v>
      </c>
      <c r="M70" s="88">
        <f t="shared" si="11"/>
        <v>44986.58598683725</v>
      </c>
      <c r="N70" s="82" t="s">
        <v>13</v>
      </c>
      <c r="O70" s="83">
        <f t="shared" si="8"/>
        <v>44986.592931281695</v>
      </c>
      <c r="P70" s="84" t="s">
        <v>76</v>
      </c>
      <c r="Q70" s="89">
        <f>IF(MOD(S69,1)+$K70&gt;$S$27,TRUNC(S69)+1+$S$28,S69)</f>
        <v>44993.83598683725</v>
      </c>
      <c r="R70" s="13" t="s">
        <v>13</v>
      </c>
      <c r="S70" s="86">
        <f t="shared" si="12"/>
        <v>44993.842931281695</v>
      </c>
      <c r="T70" s="14" t="s">
        <v>76</v>
      </c>
      <c r="U70" s="90">
        <f>IF(MOD(W69,1)+$K70&gt;$W$27,TRUNC(W69)+1+$W$28,W69)</f>
        <v>45001.342288826694</v>
      </c>
      <c r="V70" s="14" t="s">
        <v>13</v>
      </c>
      <c r="W70" s="87">
        <f t="shared" si="9"/>
        <v>45001.349233271139</v>
      </c>
    </row>
    <row r="71" spans="1:23" x14ac:dyDescent="0.25">
      <c r="A71" s="2">
        <v>43</v>
      </c>
      <c r="B71" s="2">
        <v>114</v>
      </c>
      <c r="C71" s="3">
        <v>6.2</v>
      </c>
      <c r="D71" s="20" t="str">
        <f t="shared" si="4"/>
        <v/>
      </c>
      <c r="E71" s="2" t="str">
        <f t="shared" si="5"/>
        <v/>
      </c>
      <c r="F71" s="20" t="str">
        <f t="shared" si="6"/>
        <v/>
      </c>
      <c r="G71" s="20">
        <f t="shared" si="7"/>
        <v>6.2</v>
      </c>
      <c r="I71" s="20">
        <v>0</v>
      </c>
      <c r="J71" s="2">
        <f t="shared" si="13"/>
        <v>0</v>
      </c>
      <c r="K71" s="26">
        <f t="shared" si="14"/>
        <v>7.7621743576767738E-3</v>
      </c>
      <c r="L71" s="80" t="s">
        <v>76</v>
      </c>
      <c r="M71" s="88">
        <f t="shared" si="11"/>
        <v>44986.592931281695</v>
      </c>
      <c r="N71" s="82" t="s">
        <v>13</v>
      </c>
      <c r="O71" s="83">
        <f t="shared" si="8"/>
        <v>44986.60069345605</v>
      </c>
      <c r="P71" s="84" t="s">
        <v>76</v>
      </c>
      <c r="Q71" s="89">
        <f>IF(MOD(S70,1)+$K71&gt;$S$27,TRUNC(S70)+1+$S$28,S70)</f>
        <v>44993.842931281695</v>
      </c>
      <c r="R71" s="13" t="s">
        <v>13</v>
      </c>
      <c r="S71" s="86">
        <f t="shared" si="12"/>
        <v>44993.85069345605</v>
      </c>
      <c r="T71" s="14" t="s">
        <v>76</v>
      </c>
      <c r="U71" s="90">
        <f>IF(MOD(W70,1)+$K71&gt;$W$27,TRUNC(W70)+1+$W$28,W70)</f>
        <v>45001.349233271139</v>
      </c>
      <c r="V71" s="14" t="s">
        <v>13</v>
      </c>
      <c r="W71" s="87">
        <f t="shared" si="9"/>
        <v>45001.356995445494</v>
      </c>
    </row>
    <row r="72" spans="1:23" x14ac:dyDescent="0.25">
      <c r="A72" s="2">
        <v>44</v>
      </c>
      <c r="B72" s="2">
        <v>116</v>
      </c>
      <c r="C72" s="3">
        <v>3.45</v>
      </c>
      <c r="D72" s="20" t="str">
        <f t="shared" si="4"/>
        <v/>
      </c>
      <c r="E72" s="2">
        <f t="shared" si="5"/>
        <v>3.45</v>
      </c>
      <c r="F72" s="20">
        <f t="shared" si="6"/>
        <v>3.45</v>
      </c>
      <c r="G72" s="20" t="str">
        <f t="shared" si="7"/>
        <v/>
      </c>
      <c r="I72" s="20">
        <v>0</v>
      </c>
      <c r="J72" s="2">
        <f t="shared" si="13"/>
        <v>0</v>
      </c>
      <c r="K72" s="26">
        <f t="shared" si="14"/>
        <v>6.9444444444444441E-3</v>
      </c>
      <c r="L72" s="80" t="s">
        <v>76</v>
      </c>
      <c r="M72" s="88">
        <f t="shared" si="11"/>
        <v>44986.60069345605</v>
      </c>
      <c r="N72" s="82" t="s">
        <v>13</v>
      </c>
      <c r="O72" s="83">
        <f t="shared" si="8"/>
        <v>44986.607637900495</v>
      </c>
      <c r="P72" s="84" t="s">
        <v>76</v>
      </c>
      <c r="Q72" s="89">
        <f>IF(MOD(S71,1)+$K72&gt;$S$27,TRUNC(S71)+1+$S$28,S71)</f>
        <v>44993.85069345605</v>
      </c>
      <c r="R72" s="13" t="s">
        <v>13</v>
      </c>
      <c r="S72" s="86">
        <f t="shared" si="12"/>
        <v>44993.857637900495</v>
      </c>
      <c r="T72" s="14" t="s">
        <v>76</v>
      </c>
      <c r="U72" s="90">
        <f>IF(MOD(W71,1)+$K72&gt;$W$27,TRUNC(W71)+1+$W$28,W71)</f>
        <v>45001.356995445494</v>
      </c>
      <c r="V72" s="14" t="s">
        <v>13</v>
      </c>
      <c r="W72" s="87">
        <f t="shared" si="9"/>
        <v>45001.36393988994</v>
      </c>
    </row>
    <row r="73" spans="1:23" x14ac:dyDescent="0.25">
      <c r="A73" s="2">
        <v>45</v>
      </c>
      <c r="B73" s="2">
        <v>117</v>
      </c>
      <c r="C73" s="3">
        <v>2.4</v>
      </c>
      <c r="D73" s="20" t="str">
        <f t="shared" si="4"/>
        <v/>
      </c>
      <c r="E73" s="2">
        <f t="shared" si="5"/>
        <v>2.4</v>
      </c>
      <c r="F73" s="20">
        <f t="shared" si="6"/>
        <v>2.4</v>
      </c>
      <c r="G73" s="20" t="str">
        <f t="shared" si="7"/>
        <v/>
      </c>
      <c r="I73" s="20">
        <v>0</v>
      </c>
      <c r="J73" s="2">
        <f t="shared" si="13"/>
        <v>0</v>
      </c>
      <c r="K73" s="26">
        <f t="shared" si="14"/>
        <v>6.9444444444444441E-3</v>
      </c>
      <c r="L73" s="80" t="s">
        <v>76</v>
      </c>
      <c r="M73" s="88">
        <f t="shared" si="11"/>
        <v>44986.607637900495</v>
      </c>
      <c r="N73" s="82" t="s">
        <v>13</v>
      </c>
      <c r="O73" s="83">
        <f t="shared" si="8"/>
        <v>44986.614582344941</v>
      </c>
      <c r="P73" s="84" t="s">
        <v>76</v>
      </c>
      <c r="Q73" s="89">
        <f>IF(MOD(S72,1)+$K73&gt;$S$27,TRUNC(S72)+1+$S$28,S72)</f>
        <v>44993.857637900495</v>
      </c>
      <c r="R73" s="13" t="s">
        <v>13</v>
      </c>
      <c r="S73" s="86">
        <f t="shared" si="12"/>
        <v>44993.864582344941</v>
      </c>
      <c r="T73" s="14" t="s">
        <v>76</v>
      </c>
      <c r="U73" s="90">
        <f>IF(MOD(W72,1)+$K73&gt;$W$27,TRUNC(W72)+1+$W$28,W72)</f>
        <v>45001.36393988994</v>
      </c>
      <c r="V73" s="14" t="s">
        <v>13</v>
      </c>
      <c r="W73" s="87">
        <f t="shared" si="9"/>
        <v>45001.370884334385</v>
      </c>
    </row>
    <row r="74" spans="1:23" x14ac:dyDescent="0.25">
      <c r="A74" s="2">
        <v>46</v>
      </c>
      <c r="B74" s="2">
        <v>118</v>
      </c>
      <c r="C74" s="3">
        <v>1</v>
      </c>
      <c r="D74" s="20">
        <f t="shared" si="4"/>
        <v>1</v>
      </c>
      <c r="E74" s="2">
        <f t="shared" si="5"/>
        <v>1</v>
      </c>
      <c r="F74" s="20" t="str">
        <f t="shared" si="6"/>
        <v/>
      </c>
      <c r="G74" s="20" t="str">
        <f t="shared" si="7"/>
        <v/>
      </c>
      <c r="I74" s="20">
        <v>0</v>
      </c>
      <c r="J74" s="2">
        <f t="shared" si="13"/>
        <v>0</v>
      </c>
      <c r="K74" s="26">
        <f t="shared" si="14"/>
        <v>3.472222222222222E-3</v>
      </c>
      <c r="L74" s="80" t="s">
        <v>76</v>
      </c>
      <c r="M74" s="88">
        <f t="shared" si="11"/>
        <v>44986.614582344941</v>
      </c>
      <c r="N74" s="82" t="s">
        <v>13</v>
      </c>
      <c r="O74" s="83">
        <f t="shared" si="8"/>
        <v>44986.61805456716</v>
      </c>
      <c r="P74" s="84" t="s">
        <v>76</v>
      </c>
      <c r="Q74" s="89">
        <f>IF(MOD(S73,1)+$K74&gt;$S$27,TRUNC(S73)+1+$S$28,S73)</f>
        <v>44993.864582344941</v>
      </c>
      <c r="R74" s="13" t="s">
        <v>13</v>
      </c>
      <c r="S74" s="86">
        <f t="shared" si="12"/>
        <v>44993.86805456716</v>
      </c>
      <c r="T74" s="14" t="s">
        <v>76</v>
      </c>
      <c r="U74" s="90">
        <f>IF(MOD(W73,1)+$K74&gt;$W$27,TRUNC(W73)+1+$W$28,W73)</f>
        <v>45001.370884334385</v>
      </c>
      <c r="V74" s="14" t="s">
        <v>13</v>
      </c>
      <c r="W74" s="87">
        <f t="shared" si="9"/>
        <v>45001.374356556604</v>
      </c>
    </row>
    <row r="75" spans="1:23" x14ac:dyDescent="0.25">
      <c r="A75" s="2">
        <v>47</v>
      </c>
      <c r="B75" s="2">
        <v>128</v>
      </c>
      <c r="C75" s="3">
        <v>6.85</v>
      </c>
      <c r="D75" s="20" t="str">
        <f t="shared" si="4"/>
        <v/>
      </c>
      <c r="E75" s="2" t="str">
        <f t="shared" si="5"/>
        <v/>
      </c>
      <c r="F75" s="20" t="str">
        <f t="shared" si="6"/>
        <v/>
      </c>
      <c r="G75" s="20">
        <f t="shared" si="7"/>
        <v>6.85</v>
      </c>
      <c r="I75" s="20">
        <v>0</v>
      </c>
      <c r="J75" s="2">
        <f t="shared" si="13"/>
        <v>0</v>
      </c>
      <c r="K75" s="26">
        <f t="shared" si="14"/>
        <v>8.5759507016267573E-3</v>
      </c>
      <c r="L75" s="80" t="s">
        <v>76</v>
      </c>
      <c r="M75" s="88">
        <f t="shared" si="11"/>
        <v>44986.61805456716</v>
      </c>
      <c r="N75" s="82" t="s">
        <v>13</v>
      </c>
      <c r="O75" s="83">
        <f t="shared" si="8"/>
        <v>44986.626630517858</v>
      </c>
      <c r="P75" s="84" t="s">
        <v>76</v>
      </c>
      <c r="Q75" s="89">
        <f>IF(MOD(S74,1)+$K75&gt;$S$27,TRUNC(S74)+1+$S$28,S74)</f>
        <v>44993.86805456716</v>
      </c>
      <c r="R75" s="13" t="s">
        <v>13</v>
      </c>
      <c r="S75" s="86">
        <f t="shared" si="12"/>
        <v>44993.876630517858</v>
      </c>
      <c r="T75" s="14" t="s">
        <v>76</v>
      </c>
      <c r="U75" s="90">
        <f>IF(MOD(W74,1)+$K75&gt;$W$27,TRUNC(W74)+1+$W$28,W74)</f>
        <v>45001.374356556604</v>
      </c>
      <c r="V75" s="14" t="s">
        <v>13</v>
      </c>
      <c r="W75" s="87">
        <f t="shared" si="9"/>
        <v>45001.382932507302</v>
      </c>
    </row>
    <row r="76" spans="1:23" x14ac:dyDescent="0.25">
      <c r="A76" s="2">
        <v>48</v>
      </c>
      <c r="B76" s="2">
        <v>136</v>
      </c>
      <c r="C76" s="3">
        <v>0.67</v>
      </c>
      <c r="D76" s="20">
        <f t="shared" si="4"/>
        <v>0.67</v>
      </c>
      <c r="E76" s="2">
        <f t="shared" si="5"/>
        <v>0.67</v>
      </c>
      <c r="F76" s="20" t="str">
        <f t="shared" si="6"/>
        <v/>
      </c>
      <c r="G76" s="20" t="str">
        <f t="shared" si="7"/>
        <v/>
      </c>
      <c r="I76" s="20">
        <v>0</v>
      </c>
      <c r="J76" s="2">
        <f t="shared" si="13"/>
        <v>0</v>
      </c>
      <c r="K76" s="26">
        <f t="shared" si="14"/>
        <v>3.472222222222222E-3</v>
      </c>
      <c r="L76" s="80" t="s">
        <v>76</v>
      </c>
      <c r="M76" s="88">
        <f t="shared" si="11"/>
        <v>44986.626630517858</v>
      </c>
      <c r="N76" s="82" t="s">
        <v>13</v>
      </c>
      <c r="O76" s="83">
        <f t="shared" si="8"/>
        <v>44986.630102740077</v>
      </c>
      <c r="P76" s="84" t="s">
        <v>76</v>
      </c>
      <c r="Q76" s="89">
        <f>IF(MOD(S75,1)+$K76&gt;$S$27,TRUNC(S75)+1+$S$28,S75)</f>
        <v>44993.876630517858</v>
      </c>
      <c r="R76" s="13" t="s">
        <v>13</v>
      </c>
      <c r="S76" s="86">
        <f t="shared" si="12"/>
        <v>44993.880102740077</v>
      </c>
      <c r="T76" s="14" t="s">
        <v>76</v>
      </c>
      <c r="U76" s="90">
        <f>IF(MOD(W75,1)+$K76&gt;$W$27,TRUNC(W75)+1+$W$28,W75)</f>
        <v>45001.382932507302</v>
      </c>
      <c r="V76" s="14" t="s">
        <v>13</v>
      </c>
      <c r="W76" s="87">
        <f t="shared" si="9"/>
        <v>45001.386404729521</v>
      </c>
    </row>
    <row r="77" spans="1:23" x14ac:dyDescent="0.25">
      <c r="A77" s="2">
        <v>49</v>
      </c>
      <c r="B77" s="2">
        <v>137</v>
      </c>
      <c r="C77" s="3">
        <v>0.88</v>
      </c>
      <c r="D77" s="20">
        <f t="shared" si="4"/>
        <v>0.88</v>
      </c>
      <c r="E77" s="2">
        <f t="shared" si="5"/>
        <v>0.88</v>
      </c>
      <c r="F77" s="20" t="str">
        <f t="shared" si="6"/>
        <v/>
      </c>
      <c r="G77" s="20" t="str">
        <f t="shared" si="7"/>
        <v/>
      </c>
      <c r="I77" s="20">
        <v>0</v>
      </c>
      <c r="J77" s="2">
        <f t="shared" si="13"/>
        <v>0</v>
      </c>
      <c r="K77" s="26">
        <f t="shared" si="14"/>
        <v>3.472222222222222E-3</v>
      </c>
      <c r="L77" s="80" t="s">
        <v>76</v>
      </c>
      <c r="M77" s="88">
        <f t="shared" si="11"/>
        <v>44986.630102740077</v>
      </c>
      <c r="N77" s="82" t="s">
        <v>13</v>
      </c>
      <c r="O77" s="83">
        <f t="shared" si="8"/>
        <v>44986.633574962296</v>
      </c>
      <c r="P77" s="84" t="s">
        <v>76</v>
      </c>
      <c r="Q77" s="89">
        <f>IF(MOD(S76,1)+$K77&gt;$S$27,TRUNC(S76)+1+$S$28,S76)</f>
        <v>44993.880102740077</v>
      </c>
      <c r="R77" s="13" t="s">
        <v>13</v>
      </c>
      <c r="S77" s="86">
        <f t="shared" si="12"/>
        <v>44993.883574962296</v>
      </c>
      <c r="T77" s="14" t="s">
        <v>76</v>
      </c>
      <c r="U77" s="90">
        <f>IF(MOD(W76,1)+$K77&gt;$W$27,TRUNC(W76)+1+$W$28,W76)</f>
        <v>45001.386404729521</v>
      </c>
      <c r="V77" s="14" t="s">
        <v>13</v>
      </c>
      <c r="W77" s="87">
        <f t="shared" si="9"/>
        <v>45001.38987695174</v>
      </c>
    </row>
    <row r="78" spans="1:23" x14ac:dyDescent="0.25">
      <c r="A78" s="2">
        <v>50</v>
      </c>
      <c r="B78" s="2">
        <v>140</v>
      </c>
      <c r="C78" s="3">
        <v>1.97</v>
      </c>
      <c r="D78" s="20" t="str">
        <f t="shared" si="4"/>
        <v/>
      </c>
      <c r="E78" s="2">
        <f t="shared" si="5"/>
        <v>1.97</v>
      </c>
      <c r="F78" s="20">
        <f t="shared" si="6"/>
        <v>1.97</v>
      </c>
      <c r="G78" s="20" t="str">
        <f t="shared" si="7"/>
        <v/>
      </c>
      <c r="I78" s="20">
        <v>0</v>
      </c>
      <c r="J78" s="2">
        <f t="shared" si="13"/>
        <v>0</v>
      </c>
      <c r="K78" s="26">
        <f t="shared" si="14"/>
        <v>6.9444444444444441E-3</v>
      </c>
      <c r="L78" s="80" t="s">
        <v>76</v>
      </c>
      <c r="M78" s="88">
        <f t="shared" si="11"/>
        <v>44986.633574962296</v>
      </c>
      <c r="N78" s="82" t="s">
        <v>13</v>
      </c>
      <c r="O78" s="83">
        <f t="shared" si="8"/>
        <v>44986.640519406741</v>
      </c>
      <c r="P78" s="84" t="s">
        <v>76</v>
      </c>
      <c r="Q78" s="89">
        <f>IF(MOD(S77,1)+$K78&gt;$S$27,TRUNC(S77)+1+$S$28,S77)</f>
        <v>44993.883574962296</v>
      </c>
      <c r="R78" s="13" t="s">
        <v>13</v>
      </c>
      <c r="S78" s="86">
        <f t="shared" si="12"/>
        <v>44993.890519406741</v>
      </c>
      <c r="T78" s="14" t="s">
        <v>76</v>
      </c>
      <c r="U78" s="90">
        <f>IF(MOD(W77,1)+$K78&gt;$W$27,TRUNC(W77)+1+$W$28,W77)</f>
        <v>45001.38987695174</v>
      </c>
      <c r="V78" s="14" t="s">
        <v>13</v>
      </c>
      <c r="W78" s="87">
        <f t="shared" si="9"/>
        <v>45001.396821396185</v>
      </c>
    </row>
    <row r="79" spans="1:23" x14ac:dyDescent="0.25">
      <c r="A79" s="2">
        <v>51</v>
      </c>
      <c r="B79" s="2">
        <v>154</v>
      </c>
      <c r="C79" s="3">
        <v>0.7</v>
      </c>
      <c r="D79" s="20">
        <f t="shared" si="4"/>
        <v>0.7</v>
      </c>
      <c r="E79" s="2">
        <f t="shared" si="5"/>
        <v>0.7</v>
      </c>
      <c r="F79" s="20" t="str">
        <f t="shared" si="6"/>
        <v/>
      </c>
      <c r="G79" s="20" t="str">
        <f t="shared" si="7"/>
        <v/>
      </c>
      <c r="I79" s="20">
        <v>0</v>
      </c>
      <c r="J79" s="2">
        <f t="shared" si="13"/>
        <v>0</v>
      </c>
      <c r="K79" s="26">
        <f t="shared" si="14"/>
        <v>3.472222222222222E-3</v>
      </c>
      <c r="L79" s="80" t="s">
        <v>76</v>
      </c>
      <c r="M79" s="88">
        <f t="shared" si="11"/>
        <v>44986.640519406741</v>
      </c>
      <c r="N79" s="82" t="s">
        <v>13</v>
      </c>
      <c r="O79" s="83">
        <f t="shared" si="8"/>
        <v>44986.64399162896</v>
      </c>
      <c r="P79" s="84" t="s">
        <v>76</v>
      </c>
      <c r="Q79" s="89">
        <f>IF(MOD(S78,1)+$K79&gt;$S$27,TRUNC(S78)+1+$S$28,S78)</f>
        <v>44993.890519406741</v>
      </c>
      <c r="R79" s="13" t="s">
        <v>13</v>
      </c>
      <c r="S79" s="86">
        <f t="shared" si="12"/>
        <v>44993.89399162896</v>
      </c>
      <c r="T79" s="14" t="s">
        <v>76</v>
      </c>
      <c r="U79" s="90">
        <f>IF(MOD(W78,1)+$K79&gt;$W$27,TRUNC(W78)+1+$W$28,W78)</f>
        <v>45001.396821396185</v>
      </c>
      <c r="V79" s="14" t="s">
        <v>13</v>
      </c>
      <c r="W79" s="87">
        <f t="shared" si="9"/>
        <v>45001.400293618404</v>
      </c>
    </row>
    <row r="80" spans="1:23" x14ac:dyDescent="0.25">
      <c r="A80" s="2">
        <v>52</v>
      </c>
      <c r="B80" s="2">
        <v>155</v>
      </c>
      <c r="C80" s="3">
        <v>1.18</v>
      </c>
      <c r="D80" s="20" t="str">
        <f t="shared" si="4"/>
        <v/>
      </c>
      <c r="E80" s="2">
        <f t="shared" si="5"/>
        <v>1.18</v>
      </c>
      <c r="F80" s="20">
        <f t="shared" si="6"/>
        <v>1.18</v>
      </c>
      <c r="G80" s="20" t="str">
        <f t="shared" si="7"/>
        <v/>
      </c>
      <c r="I80" s="20">
        <v>0</v>
      </c>
      <c r="J80" s="2">
        <f t="shared" si="13"/>
        <v>0</v>
      </c>
      <c r="K80" s="26">
        <f t="shared" si="14"/>
        <v>6.9444444444444441E-3</v>
      </c>
      <c r="L80" s="80" t="s">
        <v>76</v>
      </c>
      <c r="M80" s="88">
        <f t="shared" si="11"/>
        <v>44986.64399162896</v>
      </c>
      <c r="N80" s="82" t="s">
        <v>13</v>
      </c>
      <c r="O80" s="83">
        <f t="shared" si="8"/>
        <v>44986.650936073405</v>
      </c>
      <c r="P80" s="84" t="s">
        <v>76</v>
      </c>
      <c r="Q80" s="89">
        <f>IF(MOD(S79,1)+$K80&gt;$S$27,TRUNC(S79)+1+$S$28,S79)</f>
        <v>44993.89399162896</v>
      </c>
      <c r="R80" s="13" t="s">
        <v>13</v>
      </c>
      <c r="S80" s="86">
        <f t="shared" si="12"/>
        <v>44993.900936073405</v>
      </c>
      <c r="T80" s="14" t="s">
        <v>76</v>
      </c>
      <c r="U80" s="90">
        <f>IF(MOD(W79,1)+$K80&gt;$W$27,TRUNC(W79)+1+$W$28,W79)</f>
        <v>45001.400293618404</v>
      </c>
      <c r="V80" s="14" t="s">
        <v>13</v>
      </c>
      <c r="W80" s="87">
        <f t="shared" si="9"/>
        <v>45001.40723806285</v>
      </c>
    </row>
    <row r="81" spans="1:23" x14ac:dyDescent="0.25">
      <c r="A81" s="2">
        <v>53</v>
      </c>
      <c r="B81" s="2">
        <v>157</v>
      </c>
      <c r="C81" s="3">
        <v>1.8</v>
      </c>
      <c r="D81" s="20" t="str">
        <f t="shared" si="4"/>
        <v/>
      </c>
      <c r="E81" s="2">
        <f t="shared" si="5"/>
        <v>1.8</v>
      </c>
      <c r="F81" s="20">
        <f t="shared" si="6"/>
        <v>1.8</v>
      </c>
      <c r="G81" s="20" t="str">
        <f t="shared" si="7"/>
        <v/>
      </c>
      <c r="I81" s="20">
        <v>0</v>
      </c>
      <c r="J81" s="2">
        <f t="shared" si="13"/>
        <v>0</v>
      </c>
      <c r="K81" s="26">
        <f t="shared" si="14"/>
        <v>6.9444444444444441E-3</v>
      </c>
      <c r="L81" s="80" t="s">
        <v>76</v>
      </c>
      <c r="M81" s="88">
        <f t="shared" si="11"/>
        <v>44986.650936073405</v>
      </c>
      <c r="N81" s="82" t="s">
        <v>13</v>
      </c>
      <c r="O81" s="83">
        <f t="shared" si="8"/>
        <v>44986.657880517851</v>
      </c>
      <c r="P81" s="84" t="s">
        <v>76</v>
      </c>
      <c r="Q81" s="89">
        <f>IF(MOD(S80,1)+$K81&gt;$S$27,TRUNC(S80)+1+$S$28,S80)</f>
        <v>44993.900936073405</v>
      </c>
      <c r="R81" s="13" t="s">
        <v>13</v>
      </c>
      <c r="S81" s="86">
        <f t="shared" si="12"/>
        <v>44993.907880517851</v>
      </c>
      <c r="T81" s="14" t="s">
        <v>76</v>
      </c>
      <c r="U81" s="90">
        <f>IF(MOD(W80,1)+$K81&gt;$W$27,TRUNC(W80)+1+$W$28,W80)</f>
        <v>45001.40723806285</v>
      </c>
      <c r="V81" s="14" t="s">
        <v>13</v>
      </c>
      <c r="W81" s="87">
        <f t="shared" si="9"/>
        <v>45001.414182507295</v>
      </c>
    </row>
    <row r="82" spans="1:23" x14ac:dyDescent="0.25">
      <c r="A82" s="2">
        <v>54</v>
      </c>
      <c r="B82" s="2">
        <v>159</v>
      </c>
      <c r="C82" s="3">
        <v>1.1000000000000001</v>
      </c>
      <c r="D82" s="20" t="str">
        <f t="shared" si="4"/>
        <v/>
      </c>
      <c r="E82" s="2">
        <f t="shared" si="5"/>
        <v>1.1000000000000001</v>
      </c>
      <c r="F82" s="20">
        <f t="shared" si="6"/>
        <v>1.1000000000000001</v>
      </c>
      <c r="G82" s="20" t="str">
        <f t="shared" si="7"/>
        <v/>
      </c>
      <c r="I82" s="20">
        <v>0</v>
      </c>
      <c r="J82" s="2">
        <f t="shared" si="13"/>
        <v>0</v>
      </c>
      <c r="K82" s="26">
        <f t="shared" si="14"/>
        <v>6.9444444444444441E-3</v>
      </c>
      <c r="L82" s="80" t="s">
        <v>76</v>
      </c>
      <c r="M82" s="88">
        <f t="shared" si="11"/>
        <v>44986.657880517851</v>
      </c>
      <c r="N82" s="82" t="s">
        <v>13</v>
      </c>
      <c r="O82" s="83">
        <f t="shared" si="8"/>
        <v>44986.664824962296</v>
      </c>
      <c r="P82" s="84" t="s">
        <v>76</v>
      </c>
      <c r="Q82" s="89">
        <f>IF(MOD(S81,1)+$K82&gt;$S$27,TRUNC(S81)+1+$S$28,S81)</f>
        <v>44993.907880517851</v>
      </c>
      <c r="R82" s="13" t="s">
        <v>13</v>
      </c>
      <c r="S82" s="86">
        <f t="shared" si="12"/>
        <v>44993.914824962296</v>
      </c>
      <c r="T82" s="14" t="s">
        <v>76</v>
      </c>
      <c r="U82" s="90">
        <f>IF(MOD(W81,1)+$K82&gt;$W$27,TRUNC(W81)+1+$W$28,W81)</f>
        <v>45001.414182507295</v>
      </c>
      <c r="V82" s="14" t="s">
        <v>13</v>
      </c>
      <c r="W82" s="87">
        <f t="shared" si="9"/>
        <v>45001.42112695174</v>
      </c>
    </row>
    <row r="83" spans="1:23" x14ac:dyDescent="0.25">
      <c r="A83" s="2">
        <v>55</v>
      </c>
      <c r="B83" s="2">
        <v>163</v>
      </c>
      <c r="C83" s="3">
        <v>1.7</v>
      </c>
      <c r="D83" s="20" t="str">
        <f t="shared" si="4"/>
        <v/>
      </c>
      <c r="E83" s="2">
        <f t="shared" si="5"/>
        <v>1.7</v>
      </c>
      <c r="F83" s="20">
        <f t="shared" si="6"/>
        <v>1.7</v>
      </c>
      <c r="G83" s="20" t="str">
        <f t="shared" si="7"/>
        <v/>
      </c>
      <c r="I83" s="20">
        <v>0</v>
      </c>
      <c r="J83" s="2">
        <f t="shared" si="13"/>
        <v>0</v>
      </c>
      <c r="K83" s="26">
        <f t="shared" si="14"/>
        <v>6.9444444444444441E-3</v>
      </c>
      <c r="L83" s="80" t="s">
        <v>76</v>
      </c>
      <c r="M83" s="88">
        <f t="shared" si="11"/>
        <v>44986.664824962296</v>
      </c>
      <c r="N83" s="82" t="s">
        <v>13</v>
      </c>
      <c r="O83" s="83">
        <f t="shared" si="8"/>
        <v>44986.671769406741</v>
      </c>
      <c r="P83" s="84" t="s">
        <v>76</v>
      </c>
      <c r="Q83" s="89">
        <f>IF(MOD(S82,1)+$K83&gt;$S$27,TRUNC(S82)+1+$S$28,S82)</f>
        <v>44993.914824962296</v>
      </c>
      <c r="R83" s="13" t="s">
        <v>13</v>
      </c>
      <c r="S83" s="86">
        <f t="shared" si="12"/>
        <v>44993.921769406741</v>
      </c>
      <c r="T83" s="14" t="s">
        <v>76</v>
      </c>
      <c r="U83" s="90">
        <f>IF(MOD(W82,1)+$K83&gt;$W$27,TRUNC(W82)+1+$W$28,W82)</f>
        <v>45001.42112695174</v>
      </c>
      <c r="V83" s="14" t="s">
        <v>13</v>
      </c>
      <c r="W83" s="87">
        <f t="shared" si="9"/>
        <v>45001.428071396185</v>
      </c>
    </row>
    <row r="84" spans="1:23" x14ac:dyDescent="0.25">
      <c r="A84" s="2">
        <v>56</v>
      </c>
      <c r="B84" s="2">
        <v>165</v>
      </c>
      <c r="C84" s="3">
        <v>2.4500000000000002</v>
      </c>
      <c r="D84" s="20" t="str">
        <f t="shared" si="4"/>
        <v/>
      </c>
      <c r="E84" s="2">
        <f t="shared" si="5"/>
        <v>2.4500000000000002</v>
      </c>
      <c r="F84" s="20">
        <f t="shared" si="6"/>
        <v>2.4500000000000002</v>
      </c>
      <c r="G84" s="20" t="str">
        <f t="shared" si="7"/>
        <v/>
      </c>
      <c r="I84" s="20">
        <v>0</v>
      </c>
      <c r="J84" s="2">
        <f t="shared" si="13"/>
        <v>0</v>
      </c>
      <c r="K84" s="26">
        <f t="shared" si="14"/>
        <v>6.9444444444444441E-3</v>
      </c>
      <c r="L84" s="80" t="s">
        <v>76</v>
      </c>
      <c r="M84" s="88">
        <f t="shared" si="11"/>
        <v>44986.671769406741</v>
      </c>
      <c r="N84" s="82" t="s">
        <v>13</v>
      </c>
      <c r="O84" s="83">
        <f t="shared" si="8"/>
        <v>44986.678713851186</v>
      </c>
      <c r="P84" s="84" t="s">
        <v>76</v>
      </c>
      <c r="Q84" s="89">
        <f>IF(MOD(S83,1)+$K84&gt;$S$27,TRUNC(S83)+1+$S$28,S83)</f>
        <v>44993.921769406741</v>
      </c>
      <c r="R84" s="13" t="s">
        <v>13</v>
      </c>
      <c r="S84" s="86">
        <f t="shared" si="12"/>
        <v>44993.928713851186</v>
      </c>
      <c r="T84" s="14" t="s">
        <v>76</v>
      </c>
      <c r="U84" s="90">
        <f>IF(MOD(W83,1)+$K84&gt;$W$27,TRUNC(W83)+1+$W$28,W83)</f>
        <v>45001.428071396185</v>
      </c>
      <c r="V84" s="14" t="s">
        <v>13</v>
      </c>
      <c r="W84" s="87">
        <f t="shared" si="9"/>
        <v>45001.435015840631</v>
      </c>
    </row>
    <row r="85" spans="1:23" x14ac:dyDescent="0.25">
      <c r="A85" s="2">
        <v>57</v>
      </c>
      <c r="B85" s="2">
        <v>166</v>
      </c>
      <c r="C85" s="3">
        <v>6.65</v>
      </c>
      <c r="D85" s="20" t="str">
        <f t="shared" si="4"/>
        <v/>
      </c>
      <c r="E85" s="2" t="str">
        <f t="shared" si="5"/>
        <v/>
      </c>
      <c r="F85" s="20" t="str">
        <f t="shared" si="6"/>
        <v/>
      </c>
      <c r="G85" s="20">
        <f t="shared" si="7"/>
        <v>6.65</v>
      </c>
      <c r="I85" s="20">
        <v>0</v>
      </c>
      <c r="J85" s="2">
        <f t="shared" si="13"/>
        <v>0</v>
      </c>
      <c r="K85" s="26">
        <f t="shared" si="14"/>
        <v>8.3255579804113779E-3</v>
      </c>
      <c r="L85" s="80" t="s">
        <v>76</v>
      </c>
      <c r="M85" s="88">
        <f t="shared" si="11"/>
        <v>44986.678713851186</v>
      </c>
      <c r="N85" s="82" t="s">
        <v>13</v>
      </c>
      <c r="O85" s="83">
        <f t="shared" si="8"/>
        <v>44986.687039409167</v>
      </c>
      <c r="P85" s="84" t="s">
        <v>76</v>
      </c>
      <c r="Q85" s="89">
        <f>IF(MOD(S84,1)+$K85&gt;$S$27,TRUNC(S84)+1+$S$28,S84)</f>
        <v>44993.928713851186</v>
      </c>
      <c r="R85" s="13" t="s">
        <v>13</v>
      </c>
      <c r="S85" s="86">
        <f t="shared" si="12"/>
        <v>44993.937039409167</v>
      </c>
      <c r="T85" s="14" t="s">
        <v>76</v>
      </c>
      <c r="U85" s="90">
        <f>IF(MOD(W84,1)+$K85&gt;$W$27,TRUNC(W84)+1+$W$28,W84)</f>
        <v>45001.435015840631</v>
      </c>
      <c r="V85" s="14" t="s">
        <v>13</v>
      </c>
      <c r="W85" s="87">
        <f t="shared" si="9"/>
        <v>45001.443341398612</v>
      </c>
    </row>
    <row r="86" spans="1:23" x14ac:dyDescent="0.25">
      <c r="A86" s="2">
        <v>58</v>
      </c>
      <c r="B86" s="2">
        <v>167</v>
      </c>
      <c r="C86" s="3">
        <v>5.75</v>
      </c>
      <c r="D86" s="20" t="str">
        <f t="shared" si="4"/>
        <v/>
      </c>
      <c r="E86" s="2" t="str">
        <f t="shared" si="5"/>
        <v/>
      </c>
      <c r="F86" s="20" t="str">
        <f t="shared" si="6"/>
        <v/>
      </c>
      <c r="G86" s="20">
        <f t="shared" si="7"/>
        <v>5.75</v>
      </c>
      <c r="I86" s="20">
        <v>0</v>
      </c>
      <c r="J86" s="2">
        <f t="shared" si="13"/>
        <v>0</v>
      </c>
      <c r="K86" s="26">
        <f t="shared" si="14"/>
        <v>7.1987907349421688E-3</v>
      </c>
      <c r="L86" s="80" t="s">
        <v>76</v>
      </c>
      <c r="M86" s="88">
        <f t="shared" si="11"/>
        <v>44986.687039409167</v>
      </c>
      <c r="N86" s="82" t="s">
        <v>13</v>
      </c>
      <c r="O86" s="83">
        <f t="shared" si="8"/>
        <v>44986.694238199903</v>
      </c>
      <c r="P86" s="84" t="s">
        <v>76</v>
      </c>
      <c r="Q86" s="89">
        <f>IF(MOD(S85,1)+$K86&gt;$S$27,TRUNC(S85)+1+$S$28,S85)</f>
        <v>44993.937039409167</v>
      </c>
      <c r="R86" s="13" t="s">
        <v>13</v>
      </c>
      <c r="S86" s="86">
        <f t="shared" si="12"/>
        <v>44993.944238199903</v>
      </c>
      <c r="T86" s="14" t="s">
        <v>76</v>
      </c>
      <c r="U86" s="90">
        <f>IF(MOD(W85,1)+$K86&gt;$W$27,TRUNC(W85)+1+$W$28,W85)</f>
        <v>45001.443341398612</v>
      </c>
      <c r="V86" s="14" t="s">
        <v>13</v>
      </c>
      <c r="W86" s="87">
        <f t="shared" si="9"/>
        <v>45001.450540189348</v>
      </c>
    </row>
    <row r="87" spans="1:23" x14ac:dyDescent="0.25">
      <c r="A87" s="2">
        <v>59</v>
      </c>
      <c r="B87" s="2">
        <v>174</v>
      </c>
      <c r="C87" s="3">
        <v>0.56999999999999995</v>
      </c>
      <c r="D87" s="20">
        <f t="shared" si="4"/>
        <v>0.56999999999999995</v>
      </c>
      <c r="E87" s="2">
        <f t="shared" si="5"/>
        <v>0.56999999999999995</v>
      </c>
      <c r="F87" s="20" t="str">
        <f t="shared" si="6"/>
        <v/>
      </c>
      <c r="G87" s="20" t="str">
        <f t="shared" si="7"/>
        <v/>
      </c>
      <c r="I87" s="20">
        <v>0</v>
      </c>
      <c r="J87" s="2">
        <f t="shared" si="13"/>
        <v>0</v>
      </c>
      <c r="K87" s="26">
        <f t="shared" si="14"/>
        <v>3.472222222222222E-3</v>
      </c>
      <c r="L87" s="80" t="s">
        <v>76</v>
      </c>
      <c r="M87" s="88">
        <f t="shared" si="11"/>
        <v>44986.694238199903</v>
      </c>
      <c r="N87" s="82" t="s">
        <v>13</v>
      </c>
      <c r="O87" s="83">
        <f t="shared" si="8"/>
        <v>44986.697710422122</v>
      </c>
      <c r="P87" s="84" t="s">
        <v>76</v>
      </c>
      <c r="Q87" s="89">
        <f>IF(MOD(S86,1)+$K87&gt;$S$27,TRUNC(S86)+1+$S$28,S86)</f>
        <v>44993.944238199903</v>
      </c>
      <c r="R87" s="13" t="s">
        <v>13</v>
      </c>
      <c r="S87" s="86">
        <f t="shared" si="12"/>
        <v>44993.947710422122</v>
      </c>
      <c r="T87" s="14" t="s">
        <v>76</v>
      </c>
      <c r="U87" s="90">
        <f>IF(MOD(W86,1)+$K87&gt;$W$27,TRUNC(W86)+1+$W$28,W86)</f>
        <v>45001.450540189348</v>
      </c>
      <c r="V87" s="14" t="s">
        <v>13</v>
      </c>
      <c r="W87" s="87">
        <f t="shared" si="9"/>
        <v>45001.454012411567</v>
      </c>
    </row>
    <row r="88" spans="1:23" x14ac:dyDescent="0.25">
      <c r="A88" s="2">
        <v>60</v>
      </c>
      <c r="B88" s="2">
        <v>176</v>
      </c>
      <c r="C88" s="3">
        <v>1.1000000000000001</v>
      </c>
      <c r="D88" s="20" t="str">
        <f t="shared" si="4"/>
        <v/>
      </c>
      <c r="E88" s="2">
        <f t="shared" si="5"/>
        <v>1.1000000000000001</v>
      </c>
      <c r="F88" s="20">
        <f t="shared" si="6"/>
        <v>1.1000000000000001</v>
      </c>
      <c r="G88" s="20" t="str">
        <f t="shared" si="7"/>
        <v/>
      </c>
      <c r="I88" s="20">
        <v>0</v>
      </c>
      <c r="J88" s="2">
        <f t="shared" si="13"/>
        <v>0</v>
      </c>
      <c r="K88" s="26">
        <f t="shared" si="14"/>
        <v>6.9444444444444441E-3</v>
      </c>
      <c r="L88" s="80" t="s">
        <v>76</v>
      </c>
      <c r="M88" s="88">
        <f t="shared" si="11"/>
        <v>44986.697710422122</v>
      </c>
      <c r="N88" s="82" t="s">
        <v>13</v>
      </c>
      <c r="O88" s="83">
        <f t="shared" si="8"/>
        <v>44986.704654866568</v>
      </c>
      <c r="P88" s="84" t="s">
        <v>76</v>
      </c>
      <c r="Q88" s="89">
        <f>IF(MOD(S87,1)+$K88&gt;$S$27,TRUNC(S87)+1+$S$28,S87)</f>
        <v>44993.947710422122</v>
      </c>
      <c r="R88" s="13" t="s">
        <v>13</v>
      </c>
      <c r="S88" s="86">
        <f t="shared" si="12"/>
        <v>44993.954654866568</v>
      </c>
      <c r="T88" s="14" t="s">
        <v>76</v>
      </c>
      <c r="U88" s="90">
        <f>IF(MOD(W87,1)+$K88&gt;$W$27,TRUNC(W87)+1+$W$28,W87)</f>
        <v>45001.454012411567</v>
      </c>
      <c r="V88" s="14" t="s">
        <v>13</v>
      </c>
      <c r="W88" s="87">
        <f t="shared" si="9"/>
        <v>45001.460956856012</v>
      </c>
    </row>
    <row r="89" spans="1:23" x14ac:dyDescent="0.25">
      <c r="A89" s="2">
        <v>61</v>
      </c>
      <c r="B89" s="2">
        <v>179</v>
      </c>
      <c r="C89" s="3">
        <v>3.1</v>
      </c>
      <c r="D89" s="20" t="str">
        <f t="shared" si="4"/>
        <v/>
      </c>
      <c r="E89" s="2">
        <f t="shared" si="5"/>
        <v>3.1</v>
      </c>
      <c r="F89" s="20">
        <f t="shared" si="6"/>
        <v>3.1</v>
      </c>
      <c r="G89" s="20" t="str">
        <f t="shared" si="7"/>
        <v/>
      </c>
      <c r="I89" s="20">
        <v>0</v>
      </c>
      <c r="J89" s="2">
        <f t="shared" si="13"/>
        <v>0</v>
      </c>
      <c r="K89" s="26">
        <f t="shared" si="14"/>
        <v>6.9444444444444441E-3</v>
      </c>
      <c r="L89" s="80" t="s">
        <v>76</v>
      </c>
      <c r="M89" s="88">
        <f t="shared" si="11"/>
        <v>44986.704654866568</v>
      </c>
      <c r="N89" s="82" t="s">
        <v>13</v>
      </c>
      <c r="O89" s="83">
        <f t="shared" si="8"/>
        <v>44986.711599311013</v>
      </c>
      <c r="P89" s="84" t="s">
        <v>76</v>
      </c>
      <c r="Q89" s="89">
        <f>IF(MOD(S88,1)+$K89&gt;$S$27,TRUNC(S88)+1+$S$28,S88)</f>
        <v>44993.954654866568</v>
      </c>
      <c r="R89" s="13" t="s">
        <v>13</v>
      </c>
      <c r="S89" s="86">
        <f t="shared" si="12"/>
        <v>44993.961599311013</v>
      </c>
      <c r="T89" s="14" t="s">
        <v>76</v>
      </c>
      <c r="U89" s="90">
        <f>IF(MOD(W88,1)+$K89&gt;$W$27,TRUNC(W88)+1+$W$28,W88)</f>
        <v>45001.460956856012</v>
      </c>
      <c r="V89" s="14" t="s">
        <v>13</v>
      </c>
      <c r="W89" s="87">
        <f t="shared" si="9"/>
        <v>45001.467901300457</v>
      </c>
    </row>
    <row r="90" spans="1:23" x14ac:dyDescent="0.25">
      <c r="A90" s="2">
        <v>62</v>
      </c>
      <c r="B90" s="2">
        <v>180</v>
      </c>
      <c r="C90" s="3">
        <v>3.95</v>
      </c>
      <c r="D90" s="20" t="str">
        <f t="shared" si="4"/>
        <v/>
      </c>
      <c r="E90" s="2">
        <f t="shared" si="5"/>
        <v>3.95</v>
      </c>
      <c r="F90" s="20">
        <f t="shared" si="6"/>
        <v>3.95</v>
      </c>
      <c r="G90" s="20" t="str">
        <f t="shared" si="7"/>
        <v/>
      </c>
      <c r="I90" s="20">
        <v>0</v>
      </c>
      <c r="J90" s="2">
        <f t="shared" si="13"/>
        <v>0</v>
      </c>
      <c r="K90" s="26">
        <f t="shared" si="14"/>
        <v>6.9444444444444441E-3</v>
      </c>
      <c r="L90" s="80" t="s">
        <v>76</v>
      </c>
      <c r="M90" s="88">
        <f t="shared" si="11"/>
        <v>44986.711599311013</v>
      </c>
      <c r="N90" s="82" t="s">
        <v>13</v>
      </c>
      <c r="O90" s="83">
        <f t="shared" si="8"/>
        <v>44986.718543755458</v>
      </c>
      <c r="P90" s="84" t="s">
        <v>76</v>
      </c>
      <c r="Q90" s="89">
        <f>IF(MOD(S89,1)+$K90&gt;$S$27,TRUNC(S89)+1+$S$28,S89)</f>
        <v>44993.961599311013</v>
      </c>
      <c r="R90" s="13" t="s">
        <v>13</v>
      </c>
      <c r="S90" s="86">
        <f t="shared" si="12"/>
        <v>44993.968543755458</v>
      </c>
      <c r="T90" s="14" t="s">
        <v>76</v>
      </c>
      <c r="U90" s="90">
        <f>IF(MOD(W89,1)+$K90&gt;$W$27,TRUNC(W89)+1+$W$28,W89)</f>
        <v>45001.467901300457</v>
      </c>
      <c r="V90" s="14" t="s">
        <v>13</v>
      </c>
      <c r="W90" s="87">
        <f t="shared" si="9"/>
        <v>45001.474845744902</v>
      </c>
    </row>
    <row r="91" spans="1:23" x14ac:dyDescent="0.25">
      <c r="A91" s="2">
        <v>63</v>
      </c>
      <c r="B91" s="2">
        <v>185</v>
      </c>
      <c r="C91" s="3">
        <v>3.75</v>
      </c>
      <c r="D91" s="20" t="str">
        <f t="shared" si="4"/>
        <v/>
      </c>
      <c r="E91" s="2">
        <f t="shared" si="5"/>
        <v>3.75</v>
      </c>
      <c r="F91" s="20">
        <f t="shared" si="6"/>
        <v>3.75</v>
      </c>
      <c r="G91" s="20" t="str">
        <f t="shared" si="7"/>
        <v/>
      </c>
      <c r="I91" s="20">
        <v>0</v>
      </c>
      <c r="J91" s="2">
        <f t="shared" si="13"/>
        <v>0</v>
      </c>
      <c r="K91" s="26">
        <f t="shared" si="14"/>
        <v>6.9444444444444441E-3</v>
      </c>
      <c r="L91" s="80" t="s">
        <v>76</v>
      </c>
      <c r="M91" s="88">
        <f t="shared" si="11"/>
        <v>44986.718543755458</v>
      </c>
      <c r="N91" s="82" t="s">
        <v>13</v>
      </c>
      <c r="O91" s="83">
        <f t="shared" si="8"/>
        <v>44986.725488199903</v>
      </c>
      <c r="P91" s="84" t="s">
        <v>76</v>
      </c>
      <c r="Q91" s="89">
        <f>IF(MOD(S90,1)+$K91&gt;$S$27,TRUNC(S90)+1+$S$28,S90)</f>
        <v>44993.968543755458</v>
      </c>
      <c r="R91" s="13" t="s">
        <v>13</v>
      </c>
      <c r="S91" s="86">
        <f t="shared" si="12"/>
        <v>44993.975488199903</v>
      </c>
      <c r="T91" s="14" t="s">
        <v>76</v>
      </c>
      <c r="U91" s="90">
        <f>IF(MOD(W90,1)+$K91&gt;$W$27,TRUNC(W90)+1+$W$28,W90)</f>
        <v>45001.474845744902</v>
      </c>
      <c r="V91" s="14" t="s">
        <v>13</v>
      </c>
      <c r="W91" s="87">
        <f t="shared" si="9"/>
        <v>45001.481790189348</v>
      </c>
    </row>
    <row r="92" spans="1:23" x14ac:dyDescent="0.25">
      <c r="A92" s="2">
        <v>64</v>
      </c>
      <c r="B92" s="2">
        <v>189</v>
      </c>
      <c r="C92" s="3">
        <v>1</v>
      </c>
      <c r="D92" s="20">
        <f t="shared" si="4"/>
        <v>1</v>
      </c>
      <c r="E92" s="2">
        <f t="shared" si="5"/>
        <v>1</v>
      </c>
      <c r="F92" s="20" t="str">
        <f t="shared" si="6"/>
        <v/>
      </c>
      <c r="G92" s="20" t="str">
        <f t="shared" si="7"/>
        <v/>
      </c>
      <c r="I92" s="20">
        <v>0</v>
      </c>
      <c r="J92" s="2">
        <f t="shared" si="13"/>
        <v>0</v>
      </c>
      <c r="K92" s="26">
        <f t="shared" si="14"/>
        <v>3.472222222222222E-3</v>
      </c>
      <c r="L92" s="80" t="s">
        <v>76</v>
      </c>
      <c r="M92" s="88">
        <f t="shared" si="11"/>
        <v>44986.725488199903</v>
      </c>
      <c r="N92" s="82" t="s">
        <v>13</v>
      </c>
      <c r="O92" s="83">
        <f t="shared" si="8"/>
        <v>44986.728960422122</v>
      </c>
      <c r="P92" s="84" t="s">
        <v>76</v>
      </c>
      <c r="Q92" s="89">
        <f>IF(MOD(S91,1)+$K92&gt;$S$27,TRUNC(S91)+1+$S$28,S91)</f>
        <v>44993.975488199903</v>
      </c>
      <c r="R92" s="13" t="s">
        <v>13</v>
      </c>
      <c r="S92" s="86">
        <f t="shared" si="12"/>
        <v>44993.978960422122</v>
      </c>
      <c r="T92" s="14" t="s">
        <v>76</v>
      </c>
      <c r="U92" s="90">
        <f>IF(MOD(W91,1)+$K92&gt;$W$27,TRUNC(W91)+1+$W$28,W91)</f>
        <v>45001.481790189348</v>
      </c>
      <c r="V92" s="14" t="s">
        <v>13</v>
      </c>
      <c r="W92" s="87">
        <f t="shared" si="9"/>
        <v>45001.485262411567</v>
      </c>
    </row>
    <row r="93" spans="1:23" x14ac:dyDescent="0.25">
      <c r="A93" s="2">
        <v>65</v>
      </c>
      <c r="B93" s="2">
        <v>190</v>
      </c>
      <c r="C93" s="3">
        <v>0.9</v>
      </c>
      <c r="D93" s="20">
        <f t="shared" si="4"/>
        <v>0.9</v>
      </c>
      <c r="E93" s="2">
        <f t="shared" si="5"/>
        <v>0.9</v>
      </c>
      <c r="F93" s="20" t="str">
        <f t="shared" si="6"/>
        <v/>
      </c>
      <c r="G93" s="20" t="str">
        <f t="shared" si="7"/>
        <v/>
      </c>
      <c r="I93" s="20">
        <v>0</v>
      </c>
      <c r="J93" s="2">
        <f t="shared" si="13"/>
        <v>0</v>
      </c>
      <c r="K93" s="26">
        <f t="shared" si="14"/>
        <v>3.472222222222222E-3</v>
      </c>
      <c r="L93" s="80" t="s">
        <v>76</v>
      </c>
      <c r="M93" s="88">
        <f t="shared" si="11"/>
        <v>44986.728960422122</v>
      </c>
      <c r="N93" s="82" t="s">
        <v>13</v>
      </c>
      <c r="O93" s="83">
        <f t="shared" si="8"/>
        <v>44986.732432644341</v>
      </c>
      <c r="P93" s="84" t="s">
        <v>76</v>
      </c>
      <c r="Q93" s="89">
        <f>IF(MOD(S92,1)+$K93&gt;$S$27,TRUNC(S92)+1+$S$28,S92)</f>
        <v>44993.978960422122</v>
      </c>
      <c r="R93" s="13" t="s">
        <v>13</v>
      </c>
      <c r="S93" s="86">
        <f t="shared" si="12"/>
        <v>44993.982432644341</v>
      </c>
      <c r="T93" s="14" t="s">
        <v>76</v>
      </c>
      <c r="U93" s="90">
        <f>IF(MOD(W92,1)+$K93&gt;$W$27,TRUNC(W92)+1+$W$28,W92)</f>
        <v>45001.485262411567</v>
      </c>
      <c r="V93" s="14" t="s">
        <v>13</v>
      </c>
      <c r="W93" s="87">
        <f t="shared" si="9"/>
        <v>45001.488734633785</v>
      </c>
    </row>
    <row r="94" spans="1:23" x14ac:dyDescent="0.25">
      <c r="A94" s="2">
        <v>66</v>
      </c>
      <c r="B94" s="2">
        <v>192</v>
      </c>
      <c r="C94" s="3">
        <v>4.8</v>
      </c>
      <c r="D94" s="20" t="str">
        <f t="shared" ref="D94:D157" si="15">IF(C94&lt;=$C$10,C94,"")</f>
        <v/>
      </c>
      <c r="E94" s="2">
        <f t="shared" ref="E94:E157" si="16">IF(C94&lt;$C$11,C94,"")</f>
        <v>4.8</v>
      </c>
      <c r="F94" s="20">
        <f t="shared" ref="F94:F157" si="17">IF(E94&gt;$C$10,E94,"")</f>
        <v>4.8</v>
      </c>
      <c r="G94" s="20" t="str">
        <f t="shared" ref="G94:G157" si="18">IF(C94&gt;=$C$12,C94,"")</f>
        <v/>
      </c>
      <c r="I94" s="20">
        <v>0</v>
      </c>
      <c r="J94" s="2">
        <f t="shared" si="13"/>
        <v>0</v>
      </c>
      <c r="K94" s="26">
        <f t="shared" si="14"/>
        <v>6.9444444444444441E-3</v>
      </c>
      <c r="L94" s="80" t="s">
        <v>76</v>
      </c>
      <c r="M94" s="88">
        <f t="shared" si="11"/>
        <v>44986.732432644341</v>
      </c>
      <c r="N94" s="82" t="s">
        <v>13</v>
      </c>
      <c r="O94" s="83">
        <f t="shared" ref="O94:O157" si="19">M94+$K94</f>
        <v>44986.739377088787</v>
      </c>
      <c r="P94" s="84" t="s">
        <v>76</v>
      </c>
      <c r="Q94" s="89">
        <f>IF(MOD(S93,1)+$K94&gt;$S$27,TRUNC(S93)+1+$S$28,S93)</f>
        <v>44993.982432644341</v>
      </c>
      <c r="R94" s="13" t="s">
        <v>13</v>
      </c>
      <c r="S94" s="86">
        <f t="shared" si="12"/>
        <v>44993.989377088787</v>
      </c>
      <c r="T94" s="14" t="s">
        <v>76</v>
      </c>
      <c r="U94" s="90">
        <f>IF(MOD(W93,1)+$K94&gt;$W$27,TRUNC(W93)+1+$W$28,W93)</f>
        <v>45001.488734633785</v>
      </c>
      <c r="V94" s="14" t="s">
        <v>13</v>
      </c>
      <c r="W94" s="87">
        <f t="shared" ref="W94:W157" si="20">U94+$K94</f>
        <v>45001.495679078231</v>
      </c>
    </row>
    <row r="95" spans="1:23" x14ac:dyDescent="0.25">
      <c r="A95" s="2">
        <v>67</v>
      </c>
      <c r="B95" s="2">
        <v>201</v>
      </c>
      <c r="C95" s="3">
        <v>1.25</v>
      </c>
      <c r="D95" s="20" t="str">
        <f t="shared" si="15"/>
        <v/>
      </c>
      <c r="E95" s="2">
        <f t="shared" si="16"/>
        <v>1.25</v>
      </c>
      <c r="F95" s="20">
        <f t="shared" si="17"/>
        <v>1.25</v>
      </c>
      <c r="G95" s="20" t="str">
        <f t="shared" si="18"/>
        <v/>
      </c>
      <c r="I95" s="20">
        <v>0</v>
      </c>
      <c r="J95" s="2">
        <f t="shared" si="13"/>
        <v>0</v>
      </c>
      <c r="K95" s="26">
        <f t="shared" si="14"/>
        <v>6.9444444444444441E-3</v>
      </c>
      <c r="L95" s="80" t="s">
        <v>76</v>
      </c>
      <c r="M95" s="88">
        <f t="shared" ref="M95:M158" si="21">IF(MOD(O94,1)+$K95&gt;$O$27,TRUNC(O94)+1+$O$28,O94)</f>
        <v>44986.739377088787</v>
      </c>
      <c r="N95" s="82" t="s">
        <v>13</v>
      </c>
      <c r="O95" s="83">
        <f t="shared" si="19"/>
        <v>44986.746321533232</v>
      </c>
      <c r="P95" s="84" t="s">
        <v>76</v>
      </c>
      <c r="Q95" s="89">
        <f>IF(MOD(S94,1)+$K95&gt;$S$27,TRUNC(S94)+1+$S$28,S94)</f>
        <v>44993.989377088787</v>
      </c>
      <c r="R95" s="13" t="s">
        <v>13</v>
      </c>
      <c r="S95" s="86">
        <f t="shared" ref="S95:S158" si="22">Q95+$K95</f>
        <v>44993.996321533232</v>
      </c>
      <c r="T95" s="14" t="s">
        <v>76</v>
      </c>
      <c r="U95" s="90">
        <f>IF(MOD(W94,1)+$K95&gt;$W$27,TRUNC(W94)+1+$W$28,W94)</f>
        <v>45001.495679078231</v>
      </c>
      <c r="V95" s="14" t="s">
        <v>13</v>
      </c>
      <c r="W95" s="87">
        <f t="shared" si="20"/>
        <v>45001.502623522676</v>
      </c>
    </row>
    <row r="96" spans="1:23" x14ac:dyDescent="0.25">
      <c r="A96" s="2">
        <v>68</v>
      </c>
      <c r="B96" s="2">
        <v>202</v>
      </c>
      <c r="C96" s="3">
        <v>0.75</v>
      </c>
      <c r="D96" s="20">
        <f t="shared" si="15"/>
        <v>0.75</v>
      </c>
      <c r="E96" s="2">
        <f t="shared" si="16"/>
        <v>0.75</v>
      </c>
      <c r="F96" s="20" t="str">
        <f t="shared" si="17"/>
        <v/>
      </c>
      <c r="G96" s="20" t="str">
        <f t="shared" si="18"/>
        <v/>
      </c>
      <c r="I96" s="20">
        <v>0</v>
      </c>
      <c r="J96" s="2">
        <f t="shared" si="13"/>
        <v>0</v>
      </c>
      <c r="K96" s="26">
        <f t="shared" si="14"/>
        <v>3.472222222222222E-3</v>
      </c>
      <c r="L96" s="80" t="s">
        <v>76</v>
      </c>
      <c r="M96" s="88">
        <f t="shared" si="21"/>
        <v>44986.746321533232</v>
      </c>
      <c r="N96" s="82" t="s">
        <v>13</v>
      </c>
      <c r="O96" s="83">
        <f t="shared" si="19"/>
        <v>44986.749793755451</v>
      </c>
      <c r="P96" s="84" t="s">
        <v>76</v>
      </c>
      <c r="Q96" s="89">
        <f>IF(MOD(S95,1)+$K96&gt;$S$27,TRUNC(S95)+1+$S$28,S95)</f>
        <v>44993.996321533232</v>
      </c>
      <c r="R96" s="13" t="s">
        <v>13</v>
      </c>
      <c r="S96" s="86">
        <f t="shared" si="22"/>
        <v>44993.999793755451</v>
      </c>
      <c r="T96" s="14" t="s">
        <v>76</v>
      </c>
      <c r="U96" s="90">
        <f>IF(MOD(W95,1)+$K96&gt;$W$27,TRUNC(W95)+1+$W$28,W95)</f>
        <v>45001.502623522676</v>
      </c>
      <c r="V96" s="14" t="s">
        <v>13</v>
      </c>
      <c r="W96" s="87">
        <f t="shared" si="20"/>
        <v>45001.506095744895</v>
      </c>
    </row>
    <row r="97" spans="1:23" x14ac:dyDescent="0.25">
      <c r="A97" s="2">
        <v>69</v>
      </c>
      <c r="B97" s="2">
        <v>203</v>
      </c>
      <c r="C97" s="3">
        <v>0.61</v>
      </c>
      <c r="D97" s="20">
        <f t="shared" si="15"/>
        <v>0.61</v>
      </c>
      <c r="E97" s="2">
        <f t="shared" si="16"/>
        <v>0.61</v>
      </c>
      <c r="F97" s="20" t="str">
        <f t="shared" si="17"/>
        <v/>
      </c>
      <c r="G97" s="20" t="str">
        <f t="shared" si="18"/>
        <v/>
      </c>
      <c r="I97" s="20">
        <v>0</v>
      </c>
      <c r="J97" s="2">
        <f t="shared" si="13"/>
        <v>0</v>
      </c>
      <c r="K97" s="26">
        <f t="shared" si="14"/>
        <v>3.472222222222222E-3</v>
      </c>
      <c r="L97" s="80" t="s">
        <v>76</v>
      </c>
      <c r="M97" s="88">
        <f t="shared" si="21"/>
        <v>44986.749793755451</v>
      </c>
      <c r="N97" s="82" t="s">
        <v>13</v>
      </c>
      <c r="O97" s="83">
        <f t="shared" si="19"/>
        <v>44986.75326597767</v>
      </c>
      <c r="P97" s="84" t="s">
        <v>76</v>
      </c>
      <c r="Q97" s="89">
        <f>IF(MOD(S96,1)+$K97&gt;$S$27,TRUNC(S96)+1+$S$28,S96)</f>
        <v>44994.25</v>
      </c>
      <c r="R97" s="13" t="s">
        <v>13</v>
      </c>
      <c r="S97" s="86">
        <f t="shared" si="22"/>
        <v>44994.253472222219</v>
      </c>
      <c r="T97" s="14" t="s">
        <v>76</v>
      </c>
      <c r="U97" s="90">
        <f>IF(MOD(W96,1)+$K97&gt;$W$27,TRUNC(W96)+1+$W$28,W96)</f>
        <v>45001.506095744895</v>
      </c>
      <c r="V97" s="14" t="s">
        <v>13</v>
      </c>
      <c r="W97" s="87">
        <f t="shared" si="20"/>
        <v>45001.509567967114</v>
      </c>
    </row>
    <row r="98" spans="1:23" x14ac:dyDescent="0.25">
      <c r="A98" s="2">
        <v>70</v>
      </c>
      <c r="B98" s="2">
        <v>204</v>
      </c>
      <c r="C98" s="3">
        <v>0.72</v>
      </c>
      <c r="D98" s="20">
        <f t="shared" si="15"/>
        <v>0.72</v>
      </c>
      <c r="E98" s="2">
        <f t="shared" si="16"/>
        <v>0.72</v>
      </c>
      <c r="F98" s="20" t="str">
        <f t="shared" si="17"/>
        <v/>
      </c>
      <c r="G98" s="20" t="str">
        <f t="shared" si="18"/>
        <v/>
      </c>
      <c r="I98" s="20">
        <v>0</v>
      </c>
      <c r="J98" s="2">
        <f t="shared" si="13"/>
        <v>0</v>
      </c>
      <c r="K98" s="26">
        <f t="shared" si="14"/>
        <v>3.472222222222222E-3</v>
      </c>
      <c r="L98" s="80" t="s">
        <v>76</v>
      </c>
      <c r="M98" s="88">
        <f t="shared" si="21"/>
        <v>44986.75326597767</v>
      </c>
      <c r="N98" s="82" t="s">
        <v>13</v>
      </c>
      <c r="O98" s="83">
        <f t="shared" si="19"/>
        <v>44986.756738199889</v>
      </c>
      <c r="P98" s="84" t="s">
        <v>76</v>
      </c>
      <c r="Q98" s="89">
        <f>IF(MOD(S97,1)+$K98&gt;$S$27,TRUNC(S97)+1+$S$28,S97)</f>
        <v>44994.253472222219</v>
      </c>
      <c r="R98" s="13" t="s">
        <v>13</v>
      </c>
      <c r="S98" s="86">
        <f t="shared" si="22"/>
        <v>44994.256944444438</v>
      </c>
      <c r="T98" s="14" t="s">
        <v>76</v>
      </c>
      <c r="U98" s="90">
        <f>IF(MOD(W97,1)+$K98&gt;$W$27,TRUNC(W97)+1+$W$28,W97)</f>
        <v>45001.509567967114</v>
      </c>
      <c r="V98" s="14" t="s">
        <v>13</v>
      </c>
      <c r="W98" s="87">
        <f t="shared" si="20"/>
        <v>45001.513040189333</v>
      </c>
    </row>
    <row r="99" spans="1:23" x14ac:dyDescent="0.25">
      <c r="A99" s="2">
        <v>71</v>
      </c>
      <c r="B99" s="2">
        <v>208</v>
      </c>
      <c r="C99" s="3">
        <v>1.5</v>
      </c>
      <c r="D99" s="20" t="str">
        <f t="shared" si="15"/>
        <v/>
      </c>
      <c r="E99" s="2">
        <f t="shared" si="16"/>
        <v>1.5</v>
      </c>
      <c r="F99" s="20">
        <f t="shared" si="17"/>
        <v>1.5</v>
      </c>
      <c r="G99" s="20" t="str">
        <f t="shared" si="18"/>
        <v/>
      </c>
      <c r="I99" s="20">
        <v>0</v>
      </c>
      <c r="J99" s="2">
        <f t="shared" si="13"/>
        <v>0</v>
      </c>
      <c r="K99" s="26">
        <f t="shared" si="14"/>
        <v>6.9444444444444441E-3</v>
      </c>
      <c r="L99" s="80" t="s">
        <v>76</v>
      </c>
      <c r="M99" s="88">
        <f t="shared" si="21"/>
        <v>44986.756738199889</v>
      </c>
      <c r="N99" s="82" t="s">
        <v>13</v>
      </c>
      <c r="O99" s="83">
        <f t="shared" si="19"/>
        <v>44986.763682644334</v>
      </c>
      <c r="P99" s="84" t="s">
        <v>76</v>
      </c>
      <c r="Q99" s="89">
        <f>IF(MOD(S98,1)+$K99&gt;$S$27,TRUNC(S98)+1+$S$28,S98)</f>
        <v>44994.256944444438</v>
      </c>
      <c r="R99" s="13" t="s">
        <v>13</v>
      </c>
      <c r="S99" s="86">
        <f t="shared" si="22"/>
        <v>44994.263888888883</v>
      </c>
      <c r="T99" s="14" t="s">
        <v>76</v>
      </c>
      <c r="U99" s="90">
        <f>IF(MOD(W98,1)+$K99&gt;$W$27,TRUNC(W98)+1+$W$28,W98)</f>
        <v>45001.513040189333</v>
      </c>
      <c r="V99" s="14" t="s">
        <v>13</v>
      </c>
      <c r="W99" s="87">
        <f t="shared" si="20"/>
        <v>45001.519984633778</v>
      </c>
    </row>
    <row r="100" spans="1:23" x14ac:dyDescent="0.25">
      <c r="A100" s="2">
        <v>72</v>
      </c>
      <c r="B100" s="2">
        <v>209</v>
      </c>
      <c r="C100" s="3">
        <v>5.55</v>
      </c>
      <c r="D100" s="20" t="str">
        <f t="shared" si="15"/>
        <v/>
      </c>
      <c r="E100" s="2" t="str">
        <f t="shared" si="16"/>
        <v/>
      </c>
      <c r="F100" s="20" t="str">
        <f t="shared" si="17"/>
        <v/>
      </c>
      <c r="G100" s="20">
        <f t="shared" si="18"/>
        <v>5.55</v>
      </c>
      <c r="I100" s="20">
        <v>0</v>
      </c>
      <c r="J100" s="2">
        <f t="shared" si="13"/>
        <v>0</v>
      </c>
      <c r="K100" s="26">
        <f t="shared" si="14"/>
        <v>6.9483980137267894E-3</v>
      </c>
      <c r="L100" s="80" t="s">
        <v>76</v>
      </c>
      <c r="M100" s="88">
        <f t="shared" si="21"/>
        <v>44986.763682644334</v>
      </c>
      <c r="N100" s="82" t="s">
        <v>13</v>
      </c>
      <c r="O100" s="83">
        <f t="shared" si="19"/>
        <v>44986.770631042345</v>
      </c>
      <c r="P100" s="84" t="s">
        <v>76</v>
      </c>
      <c r="Q100" s="89">
        <f>IF(MOD(S99,1)+$K100&gt;$S$27,TRUNC(S99)+1+$S$28,S99)</f>
        <v>44994.263888888883</v>
      </c>
      <c r="R100" s="13" t="s">
        <v>13</v>
      </c>
      <c r="S100" s="86">
        <f t="shared" si="22"/>
        <v>44994.270837286895</v>
      </c>
      <c r="T100" s="14" t="s">
        <v>76</v>
      </c>
      <c r="U100" s="90">
        <f>IF(MOD(W99,1)+$K100&gt;$W$27,TRUNC(W99)+1+$W$28,W99)</f>
        <v>45001.519984633778</v>
      </c>
      <c r="V100" s="14" t="s">
        <v>13</v>
      </c>
      <c r="W100" s="87">
        <f t="shared" si="20"/>
        <v>45001.52693303179</v>
      </c>
    </row>
    <row r="101" spans="1:23" x14ac:dyDescent="0.25">
      <c r="A101" s="2">
        <v>73</v>
      </c>
      <c r="B101" s="2">
        <v>220</v>
      </c>
      <c r="C101" s="3">
        <v>1.3</v>
      </c>
      <c r="D101" s="20" t="str">
        <f t="shared" si="15"/>
        <v/>
      </c>
      <c r="E101" s="2">
        <f t="shared" si="16"/>
        <v>1.3</v>
      </c>
      <c r="F101" s="20">
        <f t="shared" si="17"/>
        <v>1.3</v>
      </c>
      <c r="G101" s="20" t="str">
        <f t="shared" si="18"/>
        <v/>
      </c>
      <c r="I101" s="20">
        <v>0</v>
      </c>
      <c r="J101" s="2">
        <f t="shared" si="13"/>
        <v>0</v>
      </c>
      <c r="K101" s="26">
        <f t="shared" si="14"/>
        <v>6.9444444444444441E-3</v>
      </c>
      <c r="L101" s="80" t="s">
        <v>76</v>
      </c>
      <c r="M101" s="88">
        <f t="shared" si="21"/>
        <v>44986.770631042345</v>
      </c>
      <c r="N101" s="82" t="s">
        <v>13</v>
      </c>
      <c r="O101" s="83">
        <f t="shared" si="19"/>
        <v>44986.777575486791</v>
      </c>
      <c r="P101" s="84" t="s">
        <v>76</v>
      </c>
      <c r="Q101" s="89">
        <f>IF(MOD(S100,1)+$K101&gt;$S$27,TRUNC(S100)+1+$S$28,S100)</f>
        <v>44994.270837286895</v>
      </c>
      <c r="R101" s="13" t="s">
        <v>13</v>
      </c>
      <c r="S101" s="86">
        <f t="shared" si="22"/>
        <v>44994.27778173134</v>
      </c>
      <c r="T101" s="14" t="s">
        <v>76</v>
      </c>
      <c r="U101" s="90">
        <f>IF(MOD(W100,1)+$K101&gt;$W$27,TRUNC(W100)+1+$W$28,W100)</f>
        <v>45001.52693303179</v>
      </c>
      <c r="V101" s="14" t="s">
        <v>13</v>
      </c>
      <c r="W101" s="87">
        <f t="shared" si="20"/>
        <v>45001.533877476235</v>
      </c>
    </row>
    <row r="102" spans="1:23" x14ac:dyDescent="0.25">
      <c r="A102" s="2">
        <v>74</v>
      </c>
      <c r="B102" s="2">
        <v>221</v>
      </c>
      <c r="C102" s="3">
        <v>1.3</v>
      </c>
      <c r="D102" s="20" t="str">
        <f t="shared" si="15"/>
        <v/>
      </c>
      <c r="E102" s="2">
        <f t="shared" si="16"/>
        <v>1.3</v>
      </c>
      <c r="F102" s="20">
        <f t="shared" si="17"/>
        <v>1.3</v>
      </c>
      <c r="G102" s="20" t="str">
        <f t="shared" si="18"/>
        <v/>
      </c>
      <c r="I102" s="20">
        <v>0</v>
      </c>
      <c r="J102" s="2">
        <f t="shared" si="13"/>
        <v>0</v>
      </c>
      <c r="K102" s="26">
        <f t="shared" ref="K102:K165" si="23">IF(AND(D102=C102,F102&lt;&gt;C102,G102&lt;&gt;C102),$E$10,IF(AND(D102&lt;&gt;C102,F102=C102,G102&lt;&gt;C102),$E$11,_xlfn.IFS(G102=C102,C102*$E$12)))</f>
        <v>6.9444444444444441E-3</v>
      </c>
      <c r="L102" s="80" t="s">
        <v>76</v>
      </c>
      <c r="M102" s="88">
        <f t="shared" si="21"/>
        <v>44986.777575486791</v>
      </c>
      <c r="N102" s="82" t="s">
        <v>13</v>
      </c>
      <c r="O102" s="83">
        <f t="shared" si="19"/>
        <v>44986.784519931236</v>
      </c>
      <c r="P102" s="84" t="s">
        <v>76</v>
      </c>
      <c r="Q102" s="89">
        <f>IF(MOD(S101,1)+$K102&gt;$S$27,TRUNC(S101)+1+$S$28,S101)</f>
        <v>44994.27778173134</v>
      </c>
      <c r="R102" s="13" t="s">
        <v>13</v>
      </c>
      <c r="S102" s="86">
        <f t="shared" si="22"/>
        <v>44994.284726175785</v>
      </c>
      <c r="T102" s="14" t="s">
        <v>76</v>
      </c>
      <c r="U102" s="90">
        <f>IF(MOD(W101,1)+$K102&gt;$W$27,TRUNC(W101)+1+$W$28,W101)</f>
        <v>45001.533877476235</v>
      </c>
      <c r="V102" s="14" t="s">
        <v>13</v>
      </c>
      <c r="W102" s="87">
        <f t="shared" si="20"/>
        <v>45001.54082192068</v>
      </c>
    </row>
    <row r="103" spans="1:23" x14ac:dyDescent="0.25">
      <c r="A103" s="2">
        <v>75</v>
      </c>
      <c r="B103" s="2">
        <v>222</v>
      </c>
      <c r="C103" s="3">
        <v>1.25</v>
      </c>
      <c r="D103" s="20" t="str">
        <f t="shared" si="15"/>
        <v/>
      </c>
      <c r="E103" s="2">
        <f t="shared" si="16"/>
        <v>1.25</v>
      </c>
      <c r="F103" s="20">
        <f t="shared" si="17"/>
        <v>1.25</v>
      </c>
      <c r="G103" s="20" t="str">
        <f t="shared" si="18"/>
        <v/>
      </c>
      <c r="I103" s="20">
        <v>0</v>
      </c>
      <c r="J103" s="2">
        <f t="shared" ref="J103:J166" si="24">IF(I103=$B$23,C103,$B$22)</f>
        <v>0</v>
      </c>
      <c r="K103" s="26">
        <f t="shared" si="23"/>
        <v>6.9444444444444441E-3</v>
      </c>
      <c r="L103" s="80" t="s">
        <v>76</v>
      </c>
      <c r="M103" s="88">
        <f t="shared" si="21"/>
        <v>44986.784519931236</v>
      </c>
      <c r="N103" s="82" t="s">
        <v>13</v>
      </c>
      <c r="O103" s="83">
        <f t="shared" si="19"/>
        <v>44986.791464375681</v>
      </c>
      <c r="P103" s="84" t="s">
        <v>76</v>
      </c>
      <c r="Q103" s="89">
        <f>IF(MOD(S102,1)+$K103&gt;$S$27,TRUNC(S102)+1+$S$28,S102)</f>
        <v>44994.284726175785</v>
      </c>
      <c r="R103" s="13" t="s">
        <v>13</v>
      </c>
      <c r="S103" s="86">
        <f t="shared" si="22"/>
        <v>44994.29167062023</v>
      </c>
      <c r="T103" s="14" t="s">
        <v>76</v>
      </c>
      <c r="U103" s="90">
        <f>IF(MOD(W102,1)+$K103&gt;$W$27,TRUNC(W102)+1+$W$28,W102)</f>
        <v>45001.54082192068</v>
      </c>
      <c r="V103" s="14" t="s">
        <v>13</v>
      </c>
      <c r="W103" s="87">
        <f t="shared" si="20"/>
        <v>45001.547766365125</v>
      </c>
    </row>
    <row r="104" spans="1:23" x14ac:dyDescent="0.25">
      <c r="A104" s="2">
        <v>76</v>
      </c>
      <c r="B104" s="2">
        <v>232</v>
      </c>
      <c r="C104" s="3">
        <v>1.25</v>
      </c>
      <c r="D104" s="20" t="str">
        <f t="shared" si="15"/>
        <v/>
      </c>
      <c r="E104" s="2">
        <f t="shared" si="16"/>
        <v>1.25</v>
      </c>
      <c r="F104" s="20">
        <f t="shared" si="17"/>
        <v>1.25</v>
      </c>
      <c r="G104" s="20" t="str">
        <f t="shared" si="18"/>
        <v/>
      </c>
      <c r="I104" s="20">
        <v>0</v>
      </c>
      <c r="J104" s="2">
        <f t="shared" si="24"/>
        <v>0</v>
      </c>
      <c r="K104" s="26">
        <f t="shared" si="23"/>
        <v>6.9444444444444441E-3</v>
      </c>
      <c r="L104" s="80" t="s">
        <v>76</v>
      </c>
      <c r="M104" s="88">
        <f t="shared" si="21"/>
        <v>44986.791464375681</v>
      </c>
      <c r="N104" s="82" t="s">
        <v>13</v>
      </c>
      <c r="O104" s="83">
        <f t="shared" si="19"/>
        <v>44986.798408820126</v>
      </c>
      <c r="P104" s="84" t="s">
        <v>76</v>
      </c>
      <c r="Q104" s="89">
        <f>IF(MOD(S103,1)+$K104&gt;$S$27,TRUNC(S103)+1+$S$28,S103)</f>
        <v>44994.29167062023</v>
      </c>
      <c r="R104" s="13" t="s">
        <v>13</v>
      </c>
      <c r="S104" s="86">
        <f t="shared" si="22"/>
        <v>44994.298615064676</v>
      </c>
      <c r="T104" s="14" t="s">
        <v>76</v>
      </c>
      <c r="U104" s="90">
        <f>IF(MOD(W103,1)+$K104&gt;$W$27,TRUNC(W103)+1+$W$28,W103)</f>
        <v>45001.547766365125</v>
      </c>
      <c r="V104" s="14" t="s">
        <v>13</v>
      </c>
      <c r="W104" s="87">
        <f t="shared" si="20"/>
        <v>45001.554710809571</v>
      </c>
    </row>
    <row r="105" spans="1:23" x14ac:dyDescent="0.25">
      <c r="A105" s="2">
        <v>77</v>
      </c>
      <c r="B105" s="2">
        <v>233</v>
      </c>
      <c r="C105" s="3">
        <v>1.03</v>
      </c>
      <c r="D105" s="20" t="str">
        <f t="shared" si="15"/>
        <v/>
      </c>
      <c r="E105" s="2">
        <f t="shared" si="16"/>
        <v>1.03</v>
      </c>
      <c r="F105" s="20">
        <f t="shared" si="17"/>
        <v>1.03</v>
      </c>
      <c r="G105" s="20" t="str">
        <f t="shared" si="18"/>
        <v/>
      </c>
      <c r="I105" s="20">
        <v>0</v>
      </c>
      <c r="J105" s="2">
        <f t="shared" si="24"/>
        <v>0</v>
      </c>
      <c r="K105" s="26">
        <f t="shared" si="23"/>
        <v>6.9444444444444441E-3</v>
      </c>
      <c r="L105" s="80" t="s">
        <v>76</v>
      </c>
      <c r="M105" s="88">
        <f t="shared" si="21"/>
        <v>44986.798408820126</v>
      </c>
      <c r="N105" s="82" t="s">
        <v>13</v>
      </c>
      <c r="O105" s="83">
        <f t="shared" si="19"/>
        <v>44986.805353264572</v>
      </c>
      <c r="P105" s="84" t="s">
        <v>76</v>
      </c>
      <c r="Q105" s="89">
        <f>IF(MOD(S104,1)+$K105&gt;$S$27,TRUNC(S104)+1+$S$28,S104)</f>
        <v>44994.298615064676</v>
      </c>
      <c r="R105" s="13" t="s">
        <v>13</v>
      </c>
      <c r="S105" s="86">
        <f t="shared" si="22"/>
        <v>44994.305559509121</v>
      </c>
      <c r="T105" s="14" t="s">
        <v>76</v>
      </c>
      <c r="U105" s="90">
        <f>IF(MOD(W104,1)+$K105&gt;$W$27,TRUNC(W104)+1+$W$28,W104)</f>
        <v>45001.554710809571</v>
      </c>
      <c r="V105" s="14" t="s">
        <v>13</v>
      </c>
      <c r="W105" s="87">
        <f t="shared" si="20"/>
        <v>45001.561655254016</v>
      </c>
    </row>
    <row r="106" spans="1:23" x14ac:dyDescent="0.25">
      <c r="A106" s="2">
        <v>78</v>
      </c>
      <c r="B106" s="2">
        <v>234</v>
      </c>
      <c r="C106" s="3">
        <v>1.2</v>
      </c>
      <c r="D106" s="20" t="str">
        <f t="shared" si="15"/>
        <v/>
      </c>
      <c r="E106" s="2">
        <f t="shared" si="16"/>
        <v>1.2</v>
      </c>
      <c r="F106" s="20">
        <f t="shared" si="17"/>
        <v>1.2</v>
      </c>
      <c r="G106" s="20" t="str">
        <f t="shared" si="18"/>
        <v/>
      </c>
      <c r="I106" s="20">
        <v>0</v>
      </c>
      <c r="J106" s="2">
        <f t="shared" si="24"/>
        <v>0</v>
      </c>
      <c r="K106" s="26">
        <f t="shared" si="23"/>
        <v>6.9444444444444441E-3</v>
      </c>
      <c r="L106" s="80" t="s">
        <v>76</v>
      </c>
      <c r="M106" s="88">
        <f t="shared" si="21"/>
        <v>44986.805353264572</v>
      </c>
      <c r="N106" s="82" t="s">
        <v>13</v>
      </c>
      <c r="O106" s="83">
        <f t="shared" si="19"/>
        <v>44986.812297709017</v>
      </c>
      <c r="P106" s="84" t="s">
        <v>76</v>
      </c>
      <c r="Q106" s="89">
        <f>IF(MOD(S105,1)+$K106&gt;$S$27,TRUNC(S105)+1+$S$28,S105)</f>
        <v>44994.305559509121</v>
      </c>
      <c r="R106" s="13" t="s">
        <v>13</v>
      </c>
      <c r="S106" s="86">
        <f t="shared" si="22"/>
        <v>44994.312503953566</v>
      </c>
      <c r="T106" s="14" t="s">
        <v>76</v>
      </c>
      <c r="U106" s="90">
        <f>IF(MOD(W105,1)+$K106&gt;$W$27,TRUNC(W105)+1+$W$28,W105)</f>
        <v>45001.561655254016</v>
      </c>
      <c r="V106" s="14" t="s">
        <v>13</v>
      </c>
      <c r="W106" s="87">
        <f t="shared" si="20"/>
        <v>45001.568599698461</v>
      </c>
    </row>
    <row r="107" spans="1:23" x14ac:dyDescent="0.25">
      <c r="A107" s="2">
        <v>79</v>
      </c>
      <c r="B107" s="2">
        <v>235</v>
      </c>
      <c r="C107" s="3">
        <v>4</v>
      </c>
      <c r="D107" s="20" t="str">
        <f t="shared" si="15"/>
        <v/>
      </c>
      <c r="E107" s="2">
        <f t="shared" si="16"/>
        <v>4</v>
      </c>
      <c r="F107" s="20">
        <f t="shared" si="17"/>
        <v>4</v>
      </c>
      <c r="G107" s="20" t="str">
        <f t="shared" si="18"/>
        <v/>
      </c>
      <c r="I107" s="20">
        <v>0</v>
      </c>
      <c r="J107" s="2">
        <f t="shared" si="24"/>
        <v>0</v>
      </c>
      <c r="K107" s="26">
        <f t="shared" si="23"/>
        <v>6.9444444444444441E-3</v>
      </c>
      <c r="L107" s="80" t="s">
        <v>76</v>
      </c>
      <c r="M107" s="88">
        <f t="shared" si="21"/>
        <v>44986.812297709017</v>
      </c>
      <c r="N107" s="82" t="s">
        <v>13</v>
      </c>
      <c r="O107" s="83">
        <f t="shared" si="19"/>
        <v>44986.819242153462</v>
      </c>
      <c r="P107" s="84" t="s">
        <v>76</v>
      </c>
      <c r="Q107" s="89">
        <f>IF(MOD(S106,1)+$K107&gt;$S$27,TRUNC(S106)+1+$S$28,S106)</f>
        <v>44994.312503953566</v>
      </c>
      <c r="R107" s="13" t="s">
        <v>13</v>
      </c>
      <c r="S107" s="86">
        <f t="shared" si="22"/>
        <v>44994.319448398011</v>
      </c>
      <c r="T107" s="14" t="s">
        <v>76</v>
      </c>
      <c r="U107" s="90">
        <f>IF(MOD(W106,1)+$K107&gt;$W$27,TRUNC(W106)+1+$W$28,W106)</f>
        <v>45001.568599698461</v>
      </c>
      <c r="V107" s="14" t="s">
        <v>13</v>
      </c>
      <c r="W107" s="87">
        <f t="shared" si="20"/>
        <v>45001.575544142906</v>
      </c>
    </row>
    <row r="108" spans="1:23" x14ac:dyDescent="0.25">
      <c r="A108" s="2">
        <v>80</v>
      </c>
      <c r="B108" s="2">
        <v>237</v>
      </c>
      <c r="C108" s="3">
        <v>9.5</v>
      </c>
      <c r="D108" s="20" t="str">
        <f t="shared" si="15"/>
        <v/>
      </c>
      <c r="E108" s="2" t="str">
        <f t="shared" si="16"/>
        <v/>
      </c>
      <c r="F108" s="20" t="str">
        <f t="shared" si="17"/>
        <v/>
      </c>
      <c r="G108" s="20">
        <f t="shared" si="18"/>
        <v>9.5</v>
      </c>
      <c r="I108" s="20">
        <v>0</v>
      </c>
      <c r="J108" s="2">
        <f t="shared" si="24"/>
        <v>0</v>
      </c>
      <c r="K108" s="26">
        <f t="shared" si="23"/>
        <v>1.189365425773054E-2</v>
      </c>
      <c r="L108" s="80" t="s">
        <v>76</v>
      </c>
      <c r="M108" s="88">
        <f t="shared" si="21"/>
        <v>44986.819242153462</v>
      </c>
      <c r="N108" s="82" t="s">
        <v>13</v>
      </c>
      <c r="O108" s="83">
        <f t="shared" si="19"/>
        <v>44986.831135807719</v>
      </c>
      <c r="P108" s="84" t="s">
        <v>76</v>
      </c>
      <c r="Q108" s="89">
        <f>IF(MOD(S107,1)+$K108&gt;$S$27,TRUNC(S107)+1+$S$28,S107)</f>
        <v>44994.319448398011</v>
      </c>
      <c r="R108" s="13" t="s">
        <v>13</v>
      </c>
      <c r="S108" s="86">
        <f t="shared" si="22"/>
        <v>44994.331342052268</v>
      </c>
      <c r="T108" s="14" t="s">
        <v>76</v>
      </c>
      <c r="U108" s="90">
        <f>IF(MOD(W107,1)+$K108&gt;$W$27,TRUNC(W107)+1+$W$28,W107)</f>
        <v>45001.575544142906</v>
      </c>
      <c r="V108" s="14" t="s">
        <v>13</v>
      </c>
      <c r="W108" s="87">
        <f t="shared" si="20"/>
        <v>45001.587437797163</v>
      </c>
    </row>
    <row r="109" spans="1:23" x14ac:dyDescent="0.25">
      <c r="A109" s="2">
        <v>81</v>
      </c>
      <c r="B109" s="2">
        <v>238</v>
      </c>
      <c r="C109" s="3">
        <v>7.15</v>
      </c>
      <c r="D109" s="20" t="str">
        <f t="shared" si="15"/>
        <v/>
      </c>
      <c r="E109" s="2" t="str">
        <f t="shared" si="16"/>
        <v/>
      </c>
      <c r="F109" s="20" t="str">
        <f t="shared" si="17"/>
        <v/>
      </c>
      <c r="G109" s="20">
        <f t="shared" si="18"/>
        <v>7.15</v>
      </c>
      <c r="I109" s="20">
        <v>0</v>
      </c>
      <c r="J109" s="2">
        <f t="shared" si="24"/>
        <v>0</v>
      </c>
      <c r="K109" s="26">
        <f t="shared" si="23"/>
        <v>8.951539783449829E-3</v>
      </c>
      <c r="L109" s="80" t="s">
        <v>76</v>
      </c>
      <c r="M109" s="88">
        <f t="shared" si="21"/>
        <v>44986.831135807719</v>
      </c>
      <c r="N109" s="82" t="s">
        <v>13</v>
      </c>
      <c r="O109" s="83">
        <f t="shared" si="19"/>
        <v>44986.840087347504</v>
      </c>
      <c r="P109" s="84" t="s">
        <v>76</v>
      </c>
      <c r="Q109" s="89">
        <f>IF(MOD(S108,1)+$K109&gt;$S$27,TRUNC(S108)+1+$S$28,S108)</f>
        <v>44994.331342052268</v>
      </c>
      <c r="R109" s="13" t="s">
        <v>13</v>
      </c>
      <c r="S109" s="86">
        <f t="shared" si="22"/>
        <v>44994.340293592053</v>
      </c>
      <c r="T109" s="14" t="s">
        <v>76</v>
      </c>
      <c r="U109" s="90">
        <f>IF(MOD(W108,1)+$K109&gt;$W$27,TRUNC(W108)+1+$W$28,W108)</f>
        <v>45001.587437797163</v>
      </c>
      <c r="V109" s="14" t="s">
        <v>13</v>
      </c>
      <c r="W109" s="87">
        <f t="shared" si="20"/>
        <v>45001.596389336948</v>
      </c>
    </row>
    <row r="110" spans="1:23" x14ac:dyDescent="0.25">
      <c r="A110" s="2">
        <v>82</v>
      </c>
      <c r="B110" s="2">
        <v>240</v>
      </c>
      <c r="C110" s="3">
        <v>3.5</v>
      </c>
      <c r="D110" s="20" t="str">
        <f t="shared" si="15"/>
        <v/>
      </c>
      <c r="E110" s="2">
        <f t="shared" si="16"/>
        <v>3.5</v>
      </c>
      <c r="F110" s="20">
        <f t="shared" si="17"/>
        <v>3.5</v>
      </c>
      <c r="G110" s="20" t="str">
        <f t="shared" si="18"/>
        <v/>
      </c>
      <c r="I110" s="20">
        <v>0</v>
      </c>
      <c r="J110" s="2">
        <f t="shared" si="24"/>
        <v>0</v>
      </c>
      <c r="K110" s="26">
        <f t="shared" si="23"/>
        <v>6.9444444444444441E-3</v>
      </c>
      <c r="L110" s="80" t="s">
        <v>76</v>
      </c>
      <c r="M110" s="88">
        <f t="shared" si="21"/>
        <v>44986.840087347504</v>
      </c>
      <c r="N110" s="82" t="s">
        <v>13</v>
      </c>
      <c r="O110" s="83">
        <f t="shared" si="19"/>
        <v>44986.847031791949</v>
      </c>
      <c r="P110" s="84" t="s">
        <v>76</v>
      </c>
      <c r="Q110" s="89">
        <f>IF(MOD(S109,1)+$K110&gt;$S$27,TRUNC(S109)+1+$S$28,S109)</f>
        <v>44994.340293592053</v>
      </c>
      <c r="R110" s="13" t="s">
        <v>13</v>
      </c>
      <c r="S110" s="86">
        <f t="shared" si="22"/>
        <v>44994.347238036498</v>
      </c>
      <c r="T110" s="14" t="s">
        <v>76</v>
      </c>
      <c r="U110" s="90">
        <f>IF(MOD(W109,1)+$K110&gt;$W$27,TRUNC(W109)+1+$W$28,W109)</f>
        <v>45001.596389336948</v>
      </c>
      <c r="V110" s="14" t="s">
        <v>13</v>
      </c>
      <c r="W110" s="87">
        <f t="shared" si="20"/>
        <v>45001.603333781393</v>
      </c>
    </row>
    <row r="111" spans="1:23" x14ac:dyDescent="0.25">
      <c r="A111" s="2">
        <v>83</v>
      </c>
      <c r="B111" s="2">
        <v>241</v>
      </c>
      <c r="C111" s="3">
        <v>4.2</v>
      </c>
      <c r="D111" s="20" t="str">
        <f t="shared" si="15"/>
        <v/>
      </c>
      <c r="E111" s="2">
        <f t="shared" si="16"/>
        <v>4.2</v>
      </c>
      <c r="F111" s="20">
        <f t="shared" si="17"/>
        <v>4.2</v>
      </c>
      <c r="G111" s="20" t="str">
        <f t="shared" si="18"/>
        <v/>
      </c>
      <c r="I111" s="20">
        <v>0</v>
      </c>
      <c r="J111" s="2">
        <f t="shared" si="24"/>
        <v>0</v>
      </c>
      <c r="K111" s="26">
        <f t="shared" si="23"/>
        <v>6.9444444444444441E-3</v>
      </c>
      <c r="L111" s="80" t="s">
        <v>76</v>
      </c>
      <c r="M111" s="88">
        <f t="shared" si="21"/>
        <v>44986.847031791949</v>
      </c>
      <c r="N111" s="82" t="s">
        <v>13</v>
      </c>
      <c r="O111" s="83">
        <f t="shared" si="19"/>
        <v>44986.853976236394</v>
      </c>
      <c r="P111" s="84" t="s">
        <v>76</v>
      </c>
      <c r="Q111" s="89">
        <f>IF(MOD(S110,1)+$K111&gt;$S$27,TRUNC(S110)+1+$S$28,S110)</f>
        <v>44994.347238036498</v>
      </c>
      <c r="R111" s="13" t="s">
        <v>13</v>
      </c>
      <c r="S111" s="86">
        <f t="shared" si="22"/>
        <v>44994.354182480944</v>
      </c>
      <c r="T111" s="14" t="s">
        <v>76</v>
      </c>
      <c r="U111" s="90">
        <f>IF(MOD(W110,1)+$K111&gt;$W$27,TRUNC(W110)+1+$W$28,W110)</f>
        <v>45001.603333781393</v>
      </c>
      <c r="V111" s="14" t="s">
        <v>13</v>
      </c>
      <c r="W111" s="87">
        <f t="shared" si="20"/>
        <v>45001.610278225839</v>
      </c>
    </row>
    <row r="112" spans="1:23" x14ac:dyDescent="0.25">
      <c r="A112" s="2">
        <v>84</v>
      </c>
      <c r="B112" s="2">
        <v>242</v>
      </c>
      <c r="C112" s="3">
        <v>16</v>
      </c>
      <c r="D112" s="20" t="str">
        <f t="shared" si="15"/>
        <v/>
      </c>
      <c r="E112" s="2" t="str">
        <f t="shared" si="16"/>
        <v/>
      </c>
      <c r="F112" s="20" t="str">
        <f t="shared" si="17"/>
        <v/>
      </c>
      <c r="G112" s="20">
        <f t="shared" si="18"/>
        <v>16</v>
      </c>
      <c r="I112" s="20">
        <v>0</v>
      </c>
      <c r="J112" s="2">
        <f t="shared" si="24"/>
        <v>0</v>
      </c>
      <c r="K112" s="26">
        <f t="shared" si="23"/>
        <v>2.0031417697230384E-2</v>
      </c>
      <c r="L112" s="80" t="s">
        <v>76</v>
      </c>
      <c r="M112" s="88">
        <f t="shared" si="21"/>
        <v>44986.853976236394</v>
      </c>
      <c r="N112" s="82" t="s">
        <v>13</v>
      </c>
      <c r="O112" s="83">
        <f t="shared" si="19"/>
        <v>44986.874007654093</v>
      </c>
      <c r="P112" s="84" t="s">
        <v>76</v>
      </c>
      <c r="Q112" s="89">
        <f>IF(MOD(S111,1)+$K112&gt;$S$27,TRUNC(S111)+1+$S$28,S111)</f>
        <v>44994.354182480944</v>
      </c>
      <c r="R112" s="13" t="s">
        <v>13</v>
      </c>
      <c r="S112" s="86">
        <f t="shared" si="22"/>
        <v>44994.374213898642</v>
      </c>
      <c r="T112" s="14" t="s">
        <v>76</v>
      </c>
      <c r="U112" s="90">
        <f>IF(MOD(W111,1)+$K112&gt;$W$27,TRUNC(W111)+1+$W$28,W111)</f>
        <v>45001.610278225839</v>
      </c>
      <c r="V112" s="14" t="s">
        <v>13</v>
      </c>
      <c r="W112" s="87">
        <f t="shared" si="20"/>
        <v>45001.630309643537</v>
      </c>
    </row>
    <row r="113" spans="1:23" x14ac:dyDescent="0.25">
      <c r="A113" s="2">
        <v>85</v>
      </c>
      <c r="B113" s="2">
        <v>243</v>
      </c>
      <c r="C113" s="3">
        <v>4.2</v>
      </c>
      <c r="D113" s="20" t="str">
        <f t="shared" si="15"/>
        <v/>
      </c>
      <c r="E113" s="2">
        <f t="shared" si="16"/>
        <v>4.2</v>
      </c>
      <c r="F113" s="20">
        <f t="shared" si="17"/>
        <v>4.2</v>
      </c>
      <c r="G113" s="20" t="str">
        <f t="shared" si="18"/>
        <v/>
      </c>
      <c r="I113" s="20">
        <v>0</v>
      </c>
      <c r="J113" s="2">
        <f t="shared" si="24"/>
        <v>0</v>
      </c>
      <c r="K113" s="26">
        <f t="shared" si="23"/>
        <v>6.9444444444444441E-3</v>
      </c>
      <c r="L113" s="80" t="s">
        <v>76</v>
      </c>
      <c r="M113" s="88">
        <f t="shared" si="21"/>
        <v>44986.874007654093</v>
      </c>
      <c r="N113" s="82" t="s">
        <v>13</v>
      </c>
      <c r="O113" s="83">
        <f t="shared" si="19"/>
        <v>44986.880952098538</v>
      </c>
      <c r="P113" s="84" t="s">
        <v>76</v>
      </c>
      <c r="Q113" s="89">
        <f>IF(MOD(S112,1)+$K113&gt;$S$27,TRUNC(S112)+1+$S$28,S112)</f>
        <v>44994.374213898642</v>
      </c>
      <c r="R113" s="13" t="s">
        <v>13</v>
      </c>
      <c r="S113" s="86">
        <f t="shared" si="22"/>
        <v>44994.381158343087</v>
      </c>
      <c r="T113" s="14" t="s">
        <v>76</v>
      </c>
      <c r="U113" s="90">
        <f>IF(MOD(W112,1)+$K113&gt;$W$27,TRUNC(W112)+1+$W$28,W112)</f>
        <v>45001.630309643537</v>
      </c>
      <c r="V113" s="14" t="s">
        <v>13</v>
      </c>
      <c r="W113" s="87">
        <f t="shared" si="20"/>
        <v>45001.637254087982</v>
      </c>
    </row>
    <row r="114" spans="1:23" x14ac:dyDescent="0.25">
      <c r="A114" s="2">
        <v>86</v>
      </c>
      <c r="B114" s="2">
        <v>244</v>
      </c>
      <c r="C114" s="3">
        <v>2.6</v>
      </c>
      <c r="D114" s="20" t="str">
        <f t="shared" si="15"/>
        <v/>
      </c>
      <c r="E114" s="2">
        <f t="shared" si="16"/>
        <v>2.6</v>
      </c>
      <c r="F114" s="20">
        <f t="shared" si="17"/>
        <v>2.6</v>
      </c>
      <c r="G114" s="20" t="str">
        <f t="shared" si="18"/>
        <v/>
      </c>
      <c r="I114" s="20">
        <v>0</v>
      </c>
      <c r="J114" s="2">
        <f t="shared" si="24"/>
        <v>0</v>
      </c>
      <c r="K114" s="26">
        <f t="shared" si="23"/>
        <v>6.9444444444444441E-3</v>
      </c>
      <c r="L114" s="80" t="s">
        <v>76</v>
      </c>
      <c r="M114" s="88">
        <f t="shared" si="21"/>
        <v>44986.880952098538</v>
      </c>
      <c r="N114" s="82" t="s">
        <v>13</v>
      </c>
      <c r="O114" s="83">
        <f t="shared" si="19"/>
        <v>44986.887896542983</v>
      </c>
      <c r="P114" s="84" t="s">
        <v>76</v>
      </c>
      <c r="Q114" s="89">
        <f>IF(MOD(S113,1)+$K114&gt;$S$27,TRUNC(S113)+1+$S$28,S113)</f>
        <v>44994.381158343087</v>
      </c>
      <c r="R114" s="13" t="s">
        <v>13</v>
      </c>
      <c r="S114" s="86">
        <f t="shared" si="22"/>
        <v>44994.388102787532</v>
      </c>
      <c r="T114" s="14" t="s">
        <v>76</v>
      </c>
      <c r="U114" s="90">
        <f>IF(MOD(W113,1)+$K114&gt;$W$27,TRUNC(W113)+1+$W$28,W113)</f>
        <v>45001.637254087982</v>
      </c>
      <c r="V114" s="14" t="s">
        <v>13</v>
      </c>
      <c r="W114" s="87">
        <f t="shared" si="20"/>
        <v>45001.644198532427</v>
      </c>
    </row>
    <row r="115" spans="1:23" x14ac:dyDescent="0.25">
      <c r="A115" s="2">
        <v>87</v>
      </c>
      <c r="B115" s="2">
        <v>262</v>
      </c>
      <c r="C115" s="3">
        <v>8.9</v>
      </c>
      <c r="D115" s="20" t="str">
        <f t="shared" si="15"/>
        <v/>
      </c>
      <c r="E115" s="2" t="str">
        <f t="shared" si="16"/>
        <v/>
      </c>
      <c r="F115" s="20" t="str">
        <f t="shared" si="17"/>
        <v/>
      </c>
      <c r="G115" s="20">
        <f t="shared" si="18"/>
        <v>8.9</v>
      </c>
      <c r="I115" s="20">
        <v>0</v>
      </c>
      <c r="J115" s="2">
        <f t="shared" si="24"/>
        <v>0</v>
      </c>
      <c r="K115" s="26">
        <f t="shared" si="23"/>
        <v>1.1142476094084402E-2</v>
      </c>
      <c r="L115" s="80" t="s">
        <v>76</v>
      </c>
      <c r="M115" s="88">
        <f t="shared" si="21"/>
        <v>44986.887896542983</v>
      </c>
      <c r="N115" s="82" t="s">
        <v>13</v>
      </c>
      <c r="O115" s="83">
        <f t="shared" si="19"/>
        <v>44986.899039019074</v>
      </c>
      <c r="P115" s="84" t="s">
        <v>76</v>
      </c>
      <c r="Q115" s="89">
        <f>IF(MOD(S114,1)+$K115&gt;$S$27,TRUNC(S114)+1+$S$28,S114)</f>
        <v>44994.388102787532</v>
      </c>
      <c r="R115" s="13" t="s">
        <v>13</v>
      </c>
      <c r="S115" s="86">
        <f t="shared" si="22"/>
        <v>44994.399245263623</v>
      </c>
      <c r="T115" s="14" t="s">
        <v>76</v>
      </c>
      <c r="U115" s="90">
        <f>IF(MOD(W114,1)+$K115&gt;$W$27,TRUNC(W114)+1+$W$28,W114)</f>
        <v>45001.644198532427</v>
      </c>
      <c r="V115" s="14" t="s">
        <v>13</v>
      </c>
      <c r="W115" s="87">
        <f t="shared" si="20"/>
        <v>45001.655341008518</v>
      </c>
    </row>
    <row r="116" spans="1:23" x14ac:dyDescent="0.25">
      <c r="A116" s="2">
        <v>88</v>
      </c>
      <c r="B116" s="2">
        <v>263</v>
      </c>
      <c r="C116" s="3">
        <v>3.7</v>
      </c>
      <c r="D116" s="20" t="str">
        <f t="shared" si="15"/>
        <v/>
      </c>
      <c r="E116" s="2">
        <f t="shared" si="16"/>
        <v>3.7</v>
      </c>
      <c r="F116" s="20">
        <f t="shared" si="17"/>
        <v>3.7</v>
      </c>
      <c r="G116" s="20" t="str">
        <f t="shared" si="18"/>
        <v/>
      </c>
      <c r="I116" s="20">
        <v>0</v>
      </c>
      <c r="J116" s="2">
        <f t="shared" si="24"/>
        <v>0</v>
      </c>
      <c r="K116" s="26">
        <f t="shared" si="23"/>
        <v>6.9444444444444441E-3</v>
      </c>
      <c r="L116" s="80" t="s">
        <v>76</v>
      </c>
      <c r="M116" s="88">
        <f t="shared" si="21"/>
        <v>44986.899039019074</v>
      </c>
      <c r="N116" s="82" t="s">
        <v>13</v>
      </c>
      <c r="O116" s="83">
        <f t="shared" si="19"/>
        <v>44986.905983463519</v>
      </c>
      <c r="P116" s="84" t="s">
        <v>76</v>
      </c>
      <c r="Q116" s="89">
        <f>IF(MOD(S115,1)+$K116&gt;$S$27,TRUNC(S115)+1+$S$28,S115)</f>
        <v>44994.399245263623</v>
      </c>
      <c r="R116" s="13" t="s">
        <v>13</v>
      </c>
      <c r="S116" s="86">
        <f t="shared" si="22"/>
        <v>44994.406189708068</v>
      </c>
      <c r="T116" s="14" t="s">
        <v>76</v>
      </c>
      <c r="U116" s="90">
        <f>IF(MOD(W115,1)+$K116&gt;$W$27,TRUNC(W115)+1+$W$28,W115)</f>
        <v>45001.655341008518</v>
      </c>
      <c r="V116" s="14" t="s">
        <v>13</v>
      </c>
      <c r="W116" s="87">
        <f t="shared" si="20"/>
        <v>45001.662285452963</v>
      </c>
    </row>
    <row r="117" spans="1:23" x14ac:dyDescent="0.25">
      <c r="A117" s="2">
        <v>89</v>
      </c>
      <c r="B117" s="2">
        <v>264</v>
      </c>
      <c r="C117" s="3">
        <v>4.05</v>
      </c>
      <c r="D117" s="20" t="str">
        <f t="shared" si="15"/>
        <v/>
      </c>
      <c r="E117" s="2">
        <f t="shared" si="16"/>
        <v>4.05</v>
      </c>
      <c r="F117" s="20">
        <f t="shared" si="17"/>
        <v>4.05</v>
      </c>
      <c r="G117" s="20" t="str">
        <f t="shared" si="18"/>
        <v/>
      </c>
      <c r="I117" s="20">
        <v>0</v>
      </c>
      <c r="J117" s="2">
        <f t="shared" si="24"/>
        <v>0</v>
      </c>
      <c r="K117" s="26">
        <f t="shared" si="23"/>
        <v>6.9444444444444441E-3</v>
      </c>
      <c r="L117" s="80" t="s">
        <v>76</v>
      </c>
      <c r="M117" s="88">
        <f t="shared" si="21"/>
        <v>44986.905983463519</v>
      </c>
      <c r="N117" s="82" t="s">
        <v>13</v>
      </c>
      <c r="O117" s="83">
        <f t="shared" si="19"/>
        <v>44986.912927907964</v>
      </c>
      <c r="P117" s="84" t="s">
        <v>76</v>
      </c>
      <c r="Q117" s="89">
        <f>IF(MOD(S116,1)+$K117&gt;$S$27,TRUNC(S116)+1+$S$28,S116)</f>
        <v>44994.406189708068</v>
      </c>
      <c r="R117" s="13" t="s">
        <v>13</v>
      </c>
      <c r="S117" s="86">
        <f t="shared" si="22"/>
        <v>44994.413134152514</v>
      </c>
      <c r="T117" s="14" t="s">
        <v>76</v>
      </c>
      <c r="U117" s="90">
        <f>IF(MOD(W116,1)+$K117&gt;$W$27,TRUNC(W116)+1+$W$28,W116)</f>
        <v>45001.662285452963</v>
      </c>
      <c r="V117" s="14" t="s">
        <v>13</v>
      </c>
      <c r="W117" s="87">
        <f t="shared" si="20"/>
        <v>45001.669229897409</v>
      </c>
    </row>
    <row r="118" spans="1:23" x14ac:dyDescent="0.25">
      <c r="A118" s="2">
        <v>90</v>
      </c>
      <c r="B118" s="2">
        <v>265</v>
      </c>
      <c r="C118" s="3">
        <v>2.2999999999999998</v>
      </c>
      <c r="D118" s="20" t="str">
        <f t="shared" si="15"/>
        <v/>
      </c>
      <c r="E118" s="2">
        <f t="shared" si="16"/>
        <v>2.2999999999999998</v>
      </c>
      <c r="F118" s="20">
        <f t="shared" si="17"/>
        <v>2.2999999999999998</v>
      </c>
      <c r="G118" s="20" t="str">
        <f t="shared" si="18"/>
        <v/>
      </c>
      <c r="I118" s="20">
        <v>0</v>
      </c>
      <c r="J118" s="2">
        <f t="shared" si="24"/>
        <v>0</v>
      </c>
      <c r="K118" s="26">
        <f t="shared" si="23"/>
        <v>6.9444444444444441E-3</v>
      </c>
      <c r="L118" s="80" t="s">
        <v>76</v>
      </c>
      <c r="M118" s="88">
        <f t="shared" si="21"/>
        <v>44986.912927907964</v>
      </c>
      <c r="N118" s="82" t="s">
        <v>13</v>
      </c>
      <c r="O118" s="83">
        <f t="shared" si="19"/>
        <v>44986.91987235241</v>
      </c>
      <c r="P118" s="84" t="s">
        <v>76</v>
      </c>
      <c r="Q118" s="89">
        <f>IF(MOD(S117,1)+$K118&gt;$S$27,TRUNC(S117)+1+$S$28,S117)</f>
        <v>44994.413134152514</v>
      </c>
      <c r="R118" s="13" t="s">
        <v>13</v>
      </c>
      <c r="S118" s="86">
        <f t="shared" si="22"/>
        <v>44994.420078596959</v>
      </c>
      <c r="T118" s="14" t="s">
        <v>76</v>
      </c>
      <c r="U118" s="90">
        <f>IF(MOD(W117,1)+$K118&gt;$W$27,TRUNC(W117)+1+$W$28,W117)</f>
        <v>45001.669229897409</v>
      </c>
      <c r="V118" s="14" t="s">
        <v>13</v>
      </c>
      <c r="W118" s="87">
        <f t="shared" si="20"/>
        <v>45001.676174341854</v>
      </c>
    </row>
    <row r="119" spans="1:23" x14ac:dyDescent="0.25">
      <c r="A119" s="2">
        <v>91</v>
      </c>
      <c r="B119" s="2">
        <v>268</v>
      </c>
      <c r="C119" s="3">
        <v>5.05</v>
      </c>
      <c r="D119" s="20" t="str">
        <f t="shared" si="15"/>
        <v/>
      </c>
      <c r="E119" s="2" t="str">
        <f t="shared" si="16"/>
        <v/>
      </c>
      <c r="F119" s="20" t="str">
        <f t="shared" si="17"/>
        <v/>
      </c>
      <c r="G119" s="20">
        <f t="shared" si="18"/>
        <v>5.05</v>
      </c>
      <c r="I119" s="20">
        <v>0</v>
      </c>
      <c r="J119" s="2">
        <f t="shared" si="24"/>
        <v>0</v>
      </c>
      <c r="K119" s="26">
        <f t="shared" si="23"/>
        <v>6.32241621068834E-3</v>
      </c>
      <c r="L119" s="80" t="s">
        <v>76</v>
      </c>
      <c r="M119" s="88">
        <f t="shared" si="21"/>
        <v>44986.91987235241</v>
      </c>
      <c r="N119" s="82" t="s">
        <v>13</v>
      </c>
      <c r="O119" s="83">
        <f t="shared" si="19"/>
        <v>44986.926194768617</v>
      </c>
      <c r="P119" s="84" t="s">
        <v>76</v>
      </c>
      <c r="Q119" s="89">
        <f>IF(MOD(S118,1)+$K119&gt;$S$27,TRUNC(S118)+1+$S$28,S118)</f>
        <v>44994.420078596959</v>
      </c>
      <c r="R119" s="13" t="s">
        <v>13</v>
      </c>
      <c r="S119" s="86">
        <f t="shared" si="22"/>
        <v>44994.426401013166</v>
      </c>
      <c r="T119" s="14" t="s">
        <v>76</v>
      </c>
      <c r="U119" s="90">
        <f>IF(MOD(W118,1)+$K119&gt;$W$27,TRUNC(W118)+1+$W$28,W118)</f>
        <v>45001.676174341854</v>
      </c>
      <c r="V119" s="14" t="s">
        <v>13</v>
      </c>
      <c r="W119" s="87">
        <f t="shared" si="20"/>
        <v>45001.682496758061</v>
      </c>
    </row>
    <row r="120" spans="1:23" x14ac:dyDescent="0.25">
      <c r="A120" s="2">
        <v>92</v>
      </c>
      <c r="B120" s="2">
        <v>278</v>
      </c>
      <c r="C120" s="3">
        <v>3.4</v>
      </c>
      <c r="D120" s="20" t="str">
        <f t="shared" si="15"/>
        <v/>
      </c>
      <c r="E120" s="2">
        <f t="shared" si="16"/>
        <v>3.4</v>
      </c>
      <c r="F120" s="20">
        <f t="shared" si="17"/>
        <v>3.4</v>
      </c>
      <c r="G120" s="20" t="str">
        <f t="shared" si="18"/>
        <v/>
      </c>
      <c r="I120" s="20">
        <v>0</v>
      </c>
      <c r="J120" s="2">
        <f t="shared" si="24"/>
        <v>0</v>
      </c>
      <c r="K120" s="26">
        <f t="shared" si="23"/>
        <v>6.9444444444444441E-3</v>
      </c>
      <c r="L120" s="80" t="s">
        <v>76</v>
      </c>
      <c r="M120" s="88">
        <f t="shared" si="21"/>
        <v>44986.926194768617</v>
      </c>
      <c r="N120" s="82" t="s">
        <v>13</v>
      </c>
      <c r="O120" s="83">
        <f t="shared" si="19"/>
        <v>44986.933139213063</v>
      </c>
      <c r="P120" s="84" t="s">
        <v>76</v>
      </c>
      <c r="Q120" s="89">
        <f>IF(MOD(S119,1)+$K120&gt;$S$27,TRUNC(S119)+1+$S$28,S119)</f>
        <v>44994.426401013166</v>
      </c>
      <c r="R120" s="13" t="s">
        <v>13</v>
      </c>
      <c r="S120" s="86">
        <f t="shared" si="22"/>
        <v>44994.433345457612</v>
      </c>
      <c r="T120" s="14" t="s">
        <v>76</v>
      </c>
      <c r="U120" s="90">
        <f>IF(MOD(W119,1)+$K120&gt;$W$27,TRUNC(W119)+1+$W$28,W119)</f>
        <v>45001.682496758061</v>
      </c>
      <c r="V120" s="14" t="s">
        <v>13</v>
      </c>
      <c r="W120" s="87">
        <f t="shared" si="20"/>
        <v>45001.689441202507</v>
      </c>
    </row>
    <row r="121" spans="1:23" x14ac:dyDescent="0.25">
      <c r="A121" s="2">
        <v>93</v>
      </c>
      <c r="B121" s="2">
        <v>288</v>
      </c>
      <c r="C121" s="3">
        <v>5.8</v>
      </c>
      <c r="D121" s="20" t="str">
        <f t="shared" si="15"/>
        <v/>
      </c>
      <c r="E121" s="2" t="str">
        <f t="shared" si="16"/>
        <v/>
      </c>
      <c r="F121" s="20" t="str">
        <f t="shared" si="17"/>
        <v/>
      </c>
      <c r="G121" s="20">
        <f t="shared" si="18"/>
        <v>5.8</v>
      </c>
      <c r="I121" s="20">
        <v>0</v>
      </c>
      <c r="J121" s="2">
        <f t="shared" si="24"/>
        <v>0</v>
      </c>
      <c r="K121" s="26">
        <f t="shared" si="23"/>
        <v>7.2613889152460141E-3</v>
      </c>
      <c r="L121" s="80" t="s">
        <v>76</v>
      </c>
      <c r="M121" s="88">
        <f t="shared" si="21"/>
        <v>44986.933139213063</v>
      </c>
      <c r="N121" s="82" t="s">
        <v>13</v>
      </c>
      <c r="O121" s="83">
        <f t="shared" si="19"/>
        <v>44986.940400601976</v>
      </c>
      <c r="P121" s="84" t="s">
        <v>76</v>
      </c>
      <c r="Q121" s="89">
        <f>IF(MOD(S120,1)+$K121&gt;$S$27,TRUNC(S120)+1+$S$28,S120)</f>
        <v>44994.433345457612</v>
      </c>
      <c r="R121" s="13" t="s">
        <v>13</v>
      </c>
      <c r="S121" s="86">
        <f t="shared" si="22"/>
        <v>44994.440606846525</v>
      </c>
      <c r="T121" s="14" t="s">
        <v>76</v>
      </c>
      <c r="U121" s="90">
        <f>IF(MOD(W120,1)+$K121&gt;$W$27,TRUNC(W120)+1+$W$28,W120)</f>
        <v>45001.689441202507</v>
      </c>
      <c r="V121" s="14" t="s">
        <v>13</v>
      </c>
      <c r="W121" s="87">
        <f t="shared" si="20"/>
        <v>45001.69670259142</v>
      </c>
    </row>
    <row r="122" spans="1:23" x14ac:dyDescent="0.25">
      <c r="A122" s="2">
        <v>94</v>
      </c>
      <c r="B122" s="2">
        <v>290</v>
      </c>
      <c r="C122" s="3">
        <v>2.4300000000000002</v>
      </c>
      <c r="D122" s="20" t="str">
        <f t="shared" si="15"/>
        <v/>
      </c>
      <c r="E122" s="2">
        <f t="shared" si="16"/>
        <v>2.4300000000000002</v>
      </c>
      <c r="F122" s="20">
        <f t="shared" si="17"/>
        <v>2.4300000000000002</v>
      </c>
      <c r="G122" s="20" t="str">
        <f t="shared" si="18"/>
        <v/>
      </c>
      <c r="I122" s="20">
        <v>0</v>
      </c>
      <c r="J122" s="2">
        <f t="shared" si="24"/>
        <v>0</v>
      </c>
      <c r="K122" s="26">
        <f t="shared" si="23"/>
        <v>6.9444444444444441E-3</v>
      </c>
      <c r="L122" s="80" t="s">
        <v>76</v>
      </c>
      <c r="M122" s="88">
        <f t="shared" si="21"/>
        <v>44986.940400601976</v>
      </c>
      <c r="N122" s="82" t="s">
        <v>13</v>
      </c>
      <c r="O122" s="83">
        <f t="shared" si="19"/>
        <v>44986.947345046421</v>
      </c>
      <c r="P122" s="84" t="s">
        <v>76</v>
      </c>
      <c r="Q122" s="89">
        <f>IF(MOD(S121,1)+$K122&gt;$S$27,TRUNC(S121)+1+$S$28,S121)</f>
        <v>44994.440606846525</v>
      </c>
      <c r="R122" s="13" t="s">
        <v>13</v>
      </c>
      <c r="S122" s="86">
        <f t="shared" si="22"/>
        <v>44994.44755129097</v>
      </c>
      <c r="T122" s="14" t="s">
        <v>76</v>
      </c>
      <c r="U122" s="90">
        <f>IF(MOD(W121,1)+$K122&gt;$W$27,TRUNC(W121)+1+$W$28,W121)</f>
        <v>45001.69670259142</v>
      </c>
      <c r="V122" s="14" t="s">
        <v>13</v>
      </c>
      <c r="W122" s="87">
        <f t="shared" si="20"/>
        <v>45001.703647035865</v>
      </c>
    </row>
    <row r="123" spans="1:23" x14ac:dyDescent="0.25">
      <c r="A123" s="2">
        <v>95</v>
      </c>
      <c r="B123" s="2">
        <v>291</v>
      </c>
      <c r="C123" s="3">
        <v>3.3</v>
      </c>
      <c r="D123" s="20" t="str">
        <f t="shared" si="15"/>
        <v/>
      </c>
      <c r="E123" s="2">
        <f t="shared" si="16"/>
        <v>3.3</v>
      </c>
      <c r="F123" s="20">
        <f t="shared" si="17"/>
        <v>3.3</v>
      </c>
      <c r="G123" s="20" t="str">
        <f t="shared" si="18"/>
        <v/>
      </c>
      <c r="I123" s="20">
        <v>0</v>
      </c>
      <c r="J123" s="2">
        <f t="shared" si="24"/>
        <v>0</v>
      </c>
      <c r="K123" s="26">
        <f t="shared" si="23"/>
        <v>6.9444444444444441E-3</v>
      </c>
      <c r="L123" s="80" t="s">
        <v>76</v>
      </c>
      <c r="M123" s="88">
        <f t="shared" si="21"/>
        <v>44986.947345046421</v>
      </c>
      <c r="N123" s="82" t="s">
        <v>13</v>
      </c>
      <c r="O123" s="83">
        <f t="shared" si="19"/>
        <v>44986.954289490866</v>
      </c>
      <c r="P123" s="84" t="s">
        <v>76</v>
      </c>
      <c r="Q123" s="89">
        <f>IF(MOD(S122,1)+$K123&gt;$S$27,TRUNC(S122)+1+$S$28,S122)</f>
        <v>44994.44755129097</v>
      </c>
      <c r="R123" s="13" t="s">
        <v>13</v>
      </c>
      <c r="S123" s="86">
        <f t="shared" si="22"/>
        <v>44994.454495735416</v>
      </c>
      <c r="T123" s="14" t="s">
        <v>76</v>
      </c>
      <c r="U123" s="90">
        <f>IF(MOD(W122,1)+$K123&gt;$W$27,TRUNC(W122)+1+$W$28,W122)</f>
        <v>45001.703647035865</v>
      </c>
      <c r="V123" s="14" t="s">
        <v>13</v>
      </c>
      <c r="W123" s="87">
        <f t="shared" si="20"/>
        <v>45001.710591480311</v>
      </c>
    </row>
    <row r="124" spans="1:23" x14ac:dyDescent="0.25">
      <c r="A124" s="2">
        <v>96</v>
      </c>
      <c r="B124" s="2">
        <v>296</v>
      </c>
      <c r="C124" s="3">
        <v>23.3</v>
      </c>
      <c r="D124" s="20" t="str">
        <f t="shared" si="15"/>
        <v/>
      </c>
      <c r="E124" s="2" t="str">
        <f t="shared" si="16"/>
        <v/>
      </c>
      <c r="F124" s="20" t="str">
        <f t="shared" si="17"/>
        <v/>
      </c>
      <c r="G124" s="20">
        <f t="shared" si="18"/>
        <v>23.3</v>
      </c>
      <c r="I124" s="20">
        <v>0</v>
      </c>
      <c r="J124" s="2">
        <f t="shared" si="24"/>
        <v>0</v>
      </c>
      <c r="K124" s="26">
        <f t="shared" si="23"/>
        <v>2.9170752021591747E-2</v>
      </c>
      <c r="L124" s="80" t="s">
        <v>76</v>
      </c>
      <c r="M124" s="88">
        <f t="shared" si="21"/>
        <v>44986.954289490866</v>
      </c>
      <c r="N124" s="82" t="s">
        <v>13</v>
      </c>
      <c r="O124" s="83">
        <f t="shared" si="19"/>
        <v>44986.983460242889</v>
      </c>
      <c r="P124" s="84" t="s">
        <v>76</v>
      </c>
      <c r="Q124" s="89">
        <f>IF(MOD(S123,1)+$K124&gt;$S$27,TRUNC(S123)+1+$S$28,S123)</f>
        <v>44994.454495735416</v>
      </c>
      <c r="R124" s="13" t="s">
        <v>13</v>
      </c>
      <c r="S124" s="86">
        <f t="shared" si="22"/>
        <v>44994.483666487438</v>
      </c>
      <c r="T124" s="14" t="s">
        <v>76</v>
      </c>
      <c r="U124" s="90">
        <f>IF(MOD(W123,1)+$K124&gt;$W$27,TRUNC(W123)+1+$W$28,W123)</f>
        <v>45001.710591480311</v>
      </c>
      <c r="V124" s="14" t="s">
        <v>13</v>
      </c>
      <c r="W124" s="87">
        <f t="shared" si="20"/>
        <v>45001.739762232333</v>
      </c>
    </row>
    <row r="125" spans="1:23" x14ac:dyDescent="0.25">
      <c r="A125" s="2">
        <v>97</v>
      </c>
      <c r="B125" s="2">
        <v>297</v>
      </c>
      <c r="C125" s="3">
        <v>24.58</v>
      </c>
      <c r="D125" s="20" t="str">
        <f t="shared" si="15"/>
        <v/>
      </c>
      <c r="E125" s="2" t="str">
        <f t="shared" si="16"/>
        <v/>
      </c>
      <c r="F125" s="20" t="str">
        <f t="shared" si="17"/>
        <v/>
      </c>
      <c r="G125" s="20">
        <f t="shared" si="18"/>
        <v>24.58</v>
      </c>
      <c r="I125" s="20">
        <v>0</v>
      </c>
      <c r="J125" s="2">
        <f t="shared" si="24"/>
        <v>0</v>
      </c>
      <c r="K125" s="26">
        <f t="shared" si="23"/>
        <v>3.0773265437370176E-2</v>
      </c>
      <c r="L125" s="80" t="s">
        <v>76</v>
      </c>
      <c r="M125" s="88">
        <f t="shared" si="21"/>
        <v>44987.25</v>
      </c>
      <c r="N125" s="82" t="s">
        <v>13</v>
      </c>
      <c r="O125" s="83">
        <f t="shared" si="19"/>
        <v>44987.28077326544</v>
      </c>
      <c r="P125" s="84" t="s">
        <v>76</v>
      </c>
      <c r="Q125" s="89">
        <f>IF(MOD(S124,1)+$K125&gt;$S$27,TRUNC(S124)+1+$S$28,S124)</f>
        <v>44994.483666487438</v>
      </c>
      <c r="R125" s="13" t="s">
        <v>13</v>
      </c>
      <c r="S125" s="86">
        <f t="shared" si="22"/>
        <v>44994.514439752878</v>
      </c>
      <c r="T125" s="14" t="s">
        <v>76</v>
      </c>
      <c r="U125" s="90">
        <f>IF(MOD(W124,1)+$K125&gt;$W$27,TRUNC(W124)+1+$W$28,W124)</f>
        <v>45001.739762232333</v>
      </c>
      <c r="V125" s="14" t="s">
        <v>13</v>
      </c>
      <c r="W125" s="87">
        <f t="shared" si="20"/>
        <v>45001.770535497773</v>
      </c>
    </row>
    <row r="126" spans="1:23" x14ac:dyDescent="0.25">
      <c r="A126" s="2">
        <v>98</v>
      </c>
      <c r="B126" s="2">
        <v>298</v>
      </c>
      <c r="C126" s="3">
        <v>8.1</v>
      </c>
      <c r="D126" s="20" t="str">
        <f t="shared" si="15"/>
        <v/>
      </c>
      <c r="E126" s="2" t="str">
        <f t="shared" si="16"/>
        <v/>
      </c>
      <c r="F126" s="20" t="str">
        <f t="shared" si="17"/>
        <v/>
      </c>
      <c r="G126" s="20">
        <f t="shared" si="18"/>
        <v>8.1</v>
      </c>
      <c r="I126" s="20">
        <v>0</v>
      </c>
      <c r="J126" s="2">
        <f t="shared" si="24"/>
        <v>0</v>
      </c>
      <c r="K126" s="26">
        <f t="shared" si="23"/>
        <v>1.0140905209222881E-2</v>
      </c>
      <c r="L126" s="80" t="s">
        <v>76</v>
      </c>
      <c r="M126" s="88">
        <f t="shared" si="21"/>
        <v>44987.28077326544</v>
      </c>
      <c r="N126" s="82" t="s">
        <v>13</v>
      </c>
      <c r="O126" s="83">
        <f t="shared" si="19"/>
        <v>44987.290914170648</v>
      </c>
      <c r="P126" s="84" t="s">
        <v>76</v>
      </c>
      <c r="Q126" s="89">
        <f>IF(MOD(S125,1)+$K126&gt;$S$27,TRUNC(S125)+1+$S$28,S125)</f>
        <v>44994.514439752878</v>
      </c>
      <c r="R126" s="13" t="s">
        <v>13</v>
      </c>
      <c r="S126" s="86">
        <f t="shared" si="22"/>
        <v>44994.524580658086</v>
      </c>
      <c r="T126" s="14" t="s">
        <v>76</v>
      </c>
      <c r="U126" s="90">
        <f>IF(MOD(W125,1)+$K126&gt;$W$27,TRUNC(W125)+1+$W$28,W125)</f>
        <v>45001.770535497773</v>
      </c>
      <c r="V126" s="14" t="s">
        <v>13</v>
      </c>
      <c r="W126" s="87">
        <f t="shared" si="20"/>
        <v>45001.780676402981</v>
      </c>
    </row>
    <row r="127" spans="1:23" x14ac:dyDescent="0.25">
      <c r="A127" s="2">
        <v>99</v>
      </c>
      <c r="B127" s="2">
        <v>301</v>
      </c>
      <c r="C127" s="3">
        <v>7</v>
      </c>
      <c r="D127" s="20" t="str">
        <f t="shared" si="15"/>
        <v/>
      </c>
      <c r="E127" s="2" t="str">
        <f t="shared" si="16"/>
        <v/>
      </c>
      <c r="F127" s="20" t="str">
        <f t="shared" si="17"/>
        <v/>
      </c>
      <c r="G127" s="20">
        <f t="shared" si="18"/>
        <v>7</v>
      </c>
      <c r="I127" s="20">
        <v>0</v>
      </c>
      <c r="J127" s="2">
        <f t="shared" si="24"/>
        <v>0</v>
      </c>
      <c r="K127" s="26">
        <f t="shared" si="23"/>
        <v>8.7637452425382931E-3</v>
      </c>
      <c r="L127" s="80" t="s">
        <v>76</v>
      </c>
      <c r="M127" s="88">
        <f t="shared" si="21"/>
        <v>44987.290914170648</v>
      </c>
      <c r="N127" s="82" t="s">
        <v>13</v>
      </c>
      <c r="O127" s="83">
        <f t="shared" si="19"/>
        <v>44987.299677915893</v>
      </c>
      <c r="P127" s="84" t="s">
        <v>76</v>
      </c>
      <c r="Q127" s="89">
        <f>IF(MOD(S126,1)+$K127&gt;$S$27,TRUNC(S126)+1+$S$28,S126)</f>
        <v>44994.524580658086</v>
      </c>
      <c r="R127" s="13" t="s">
        <v>13</v>
      </c>
      <c r="S127" s="86">
        <f t="shared" si="22"/>
        <v>44994.533344403331</v>
      </c>
      <c r="T127" s="14" t="s">
        <v>76</v>
      </c>
      <c r="U127" s="90">
        <f>IF(MOD(W126,1)+$K127&gt;$W$27,TRUNC(W126)+1+$W$28,W126)</f>
        <v>45001.780676402981</v>
      </c>
      <c r="V127" s="14" t="s">
        <v>13</v>
      </c>
      <c r="W127" s="87">
        <f t="shared" si="20"/>
        <v>45001.789440148226</v>
      </c>
    </row>
    <row r="128" spans="1:23" x14ac:dyDescent="0.25">
      <c r="A128" s="2">
        <v>100</v>
      </c>
      <c r="B128" s="2">
        <v>302</v>
      </c>
      <c r="C128" s="3">
        <v>1</v>
      </c>
      <c r="D128" s="20">
        <f t="shared" si="15"/>
        <v>1</v>
      </c>
      <c r="E128" s="2">
        <f t="shared" si="16"/>
        <v>1</v>
      </c>
      <c r="F128" s="20" t="str">
        <f t="shared" si="17"/>
        <v/>
      </c>
      <c r="G128" s="20" t="str">
        <f t="shared" si="18"/>
        <v/>
      </c>
      <c r="I128" s="20">
        <v>0</v>
      </c>
      <c r="J128" s="2">
        <f t="shared" si="24"/>
        <v>0</v>
      </c>
      <c r="K128" s="26">
        <f t="shared" si="23"/>
        <v>3.472222222222222E-3</v>
      </c>
      <c r="L128" s="80" t="s">
        <v>76</v>
      </c>
      <c r="M128" s="88">
        <f t="shared" si="21"/>
        <v>44987.299677915893</v>
      </c>
      <c r="N128" s="82" t="s">
        <v>13</v>
      </c>
      <c r="O128" s="83">
        <f t="shared" si="19"/>
        <v>44987.303150138112</v>
      </c>
      <c r="P128" s="84" t="s">
        <v>76</v>
      </c>
      <c r="Q128" s="89">
        <f>IF(MOD(S127,1)+$K128&gt;$S$27,TRUNC(S127)+1+$S$28,S127)</f>
        <v>44994.533344403331</v>
      </c>
      <c r="R128" s="13" t="s">
        <v>13</v>
      </c>
      <c r="S128" s="86">
        <f t="shared" si="22"/>
        <v>44994.53681662555</v>
      </c>
      <c r="T128" s="14" t="s">
        <v>76</v>
      </c>
      <c r="U128" s="90">
        <f>IF(MOD(W127,1)+$K128&gt;$W$27,TRUNC(W127)+1+$W$28,W127)</f>
        <v>45001.789440148226</v>
      </c>
      <c r="V128" s="14" t="s">
        <v>13</v>
      </c>
      <c r="W128" s="87">
        <f t="shared" si="20"/>
        <v>45001.792912370445</v>
      </c>
    </row>
    <row r="129" spans="1:23" x14ac:dyDescent="0.25">
      <c r="A129" s="2">
        <v>101</v>
      </c>
      <c r="B129" s="2">
        <v>303</v>
      </c>
      <c r="C129" s="3">
        <v>4.45</v>
      </c>
      <c r="D129" s="20" t="str">
        <f t="shared" si="15"/>
        <v/>
      </c>
      <c r="E129" s="2">
        <f t="shared" si="16"/>
        <v>4.45</v>
      </c>
      <c r="F129" s="20">
        <f t="shared" si="17"/>
        <v>4.45</v>
      </c>
      <c r="G129" s="20" t="str">
        <f t="shared" si="18"/>
        <v/>
      </c>
      <c r="I129" s="20">
        <v>0</v>
      </c>
      <c r="J129" s="2">
        <f t="shared" si="24"/>
        <v>0</v>
      </c>
      <c r="K129" s="26">
        <f t="shared" si="23"/>
        <v>6.9444444444444441E-3</v>
      </c>
      <c r="L129" s="80" t="s">
        <v>76</v>
      </c>
      <c r="M129" s="88">
        <f t="shared" si="21"/>
        <v>44987.303150138112</v>
      </c>
      <c r="N129" s="82" t="s">
        <v>13</v>
      </c>
      <c r="O129" s="83">
        <f t="shared" si="19"/>
        <v>44987.310094582557</v>
      </c>
      <c r="P129" s="84" t="s">
        <v>76</v>
      </c>
      <c r="Q129" s="89">
        <f>IF(MOD(S128,1)+$K129&gt;$S$27,TRUNC(S128)+1+$S$28,S128)</f>
        <v>44994.53681662555</v>
      </c>
      <c r="R129" s="13" t="s">
        <v>13</v>
      </c>
      <c r="S129" s="86">
        <f t="shared" si="22"/>
        <v>44994.543761069996</v>
      </c>
      <c r="T129" s="14" t="s">
        <v>76</v>
      </c>
      <c r="U129" s="90">
        <f>IF(MOD(W128,1)+$K129&gt;$W$27,TRUNC(W128)+1+$W$28,W128)</f>
        <v>45001.792912370445</v>
      </c>
      <c r="V129" s="14" t="s">
        <v>13</v>
      </c>
      <c r="W129" s="87">
        <f t="shared" si="20"/>
        <v>45001.799856814891</v>
      </c>
    </row>
    <row r="130" spans="1:23" x14ac:dyDescent="0.25">
      <c r="A130" s="2">
        <v>102</v>
      </c>
      <c r="B130" s="2">
        <v>304</v>
      </c>
      <c r="C130" s="3">
        <v>1.9</v>
      </c>
      <c r="D130" s="20" t="str">
        <f t="shared" si="15"/>
        <v/>
      </c>
      <c r="E130" s="2">
        <f t="shared" si="16"/>
        <v>1.9</v>
      </c>
      <c r="F130" s="20">
        <f t="shared" si="17"/>
        <v>1.9</v>
      </c>
      <c r="G130" s="20" t="str">
        <f t="shared" si="18"/>
        <v/>
      </c>
      <c r="I130" s="20">
        <v>0</v>
      </c>
      <c r="J130" s="2">
        <f t="shared" si="24"/>
        <v>0</v>
      </c>
      <c r="K130" s="26">
        <f t="shared" si="23"/>
        <v>6.9444444444444441E-3</v>
      </c>
      <c r="L130" s="80" t="s">
        <v>76</v>
      </c>
      <c r="M130" s="88">
        <f t="shared" si="21"/>
        <v>44987.310094582557</v>
      </c>
      <c r="N130" s="82" t="s">
        <v>13</v>
      </c>
      <c r="O130" s="83">
        <f t="shared" si="19"/>
        <v>44987.317039027002</v>
      </c>
      <c r="P130" s="84" t="s">
        <v>76</v>
      </c>
      <c r="Q130" s="89">
        <f>IF(MOD(S129,1)+$K130&gt;$S$27,TRUNC(S129)+1+$S$28,S129)</f>
        <v>44994.543761069996</v>
      </c>
      <c r="R130" s="13" t="s">
        <v>13</v>
      </c>
      <c r="S130" s="86">
        <f t="shared" si="22"/>
        <v>44994.550705514441</v>
      </c>
      <c r="T130" s="14" t="s">
        <v>76</v>
      </c>
      <c r="U130" s="90">
        <f>IF(MOD(W129,1)+$K130&gt;$W$27,TRUNC(W129)+1+$W$28,W129)</f>
        <v>45001.799856814891</v>
      </c>
      <c r="V130" s="14" t="s">
        <v>13</v>
      </c>
      <c r="W130" s="87">
        <f t="shared" si="20"/>
        <v>45001.806801259336</v>
      </c>
    </row>
    <row r="131" spans="1:23" x14ac:dyDescent="0.25">
      <c r="A131" s="2">
        <v>103</v>
      </c>
      <c r="B131" s="2">
        <v>305</v>
      </c>
      <c r="C131" s="3">
        <v>2.9</v>
      </c>
      <c r="D131" s="20" t="str">
        <f t="shared" si="15"/>
        <v/>
      </c>
      <c r="E131" s="2">
        <f t="shared" si="16"/>
        <v>2.9</v>
      </c>
      <c r="F131" s="20">
        <f t="shared" si="17"/>
        <v>2.9</v>
      </c>
      <c r="G131" s="20" t="str">
        <f t="shared" si="18"/>
        <v/>
      </c>
      <c r="I131" s="20">
        <v>0</v>
      </c>
      <c r="J131" s="2">
        <f t="shared" si="24"/>
        <v>0</v>
      </c>
      <c r="K131" s="26">
        <f t="shared" si="23"/>
        <v>6.9444444444444441E-3</v>
      </c>
      <c r="L131" s="80" t="s">
        <v>76</v>
      </c>
      <c r="M131" s="88">
        <f t="shared" si="21"/>
        <v>44987.317039027002</v>
      </c>
      <c r="N131" s="82" t="s">
        <v>13</v>
      </c>
      <c r="O131" s="83">
        <f t="shared" si="19"/>
        <v>44987.323983471448</v>
      </c>
      <c r="P131" s="84" t="s">
        <v>76</v>
      </c>
      <c r="Q131" s="89">
        <f>IF(MOD(S130,1)+$K131&gt;$S$27,TRUNC(S130)+1+$S$28,S130)</f>
        <v>44994.550705514441</v>
      </c>
      <c r="R131" s="13" t="s">
        <v>13</v>
      </c>
      <c r="S131" s="86">
        <f t="shared" si="22"/>
        <v>44994.557649958886</v>
      </c>
      <c r="T131" s="14" t="s">
        <v>76</v>
      </c>
      <c r="U131" s="90">
        <f>IF(MOD(W130,1)+$K131&gt;$W$27,TRUNC(W130)+1+$W$28,W130)</f>
        <v>45001.806801259336</v>
      </c>
      <c r="V131" s="14" t="s">
        <v>13</v>
      </c>
      <c r="W131" s="87">
        <f t="shared" si="20"/>
        <v>45001.813745703781</v>
      </c>
    </row>
    <row r="132" spans="1:23" x14ac:dyDescent="0.25">
      <c r="A132" s="2">
        <v>104</v>
      </c>
      <c r="B132" s="2">
        <v>309</v>
      </c>
      <c r="C132" s="3">
        <v>6.9</v>
      </c>
      <c r="D132" s="20" t="str">
        <f t="shared" si="15"/>
        <v/>
      </c>
      <c r="E132" s="2" t="str">
        <f t="shared" si="16"/>
        <v/>
      </c>
      <c r="F132" s="20" t="str">
        <f t="shared" si="17"/>
        <v/>
      </c>
      <c r="G132" s="20">
        <f t="shared" si="18"/>
        <v>6.9</v>
      </c>
      <c r="I132" s="20">
        <v>0</v>
      </c>
      <c r="J132" s="2">
        <f t="shared" si="24"/>
        <v>0</v>
      </c>
      <c r="K132" s="26">
        <f t="shared" si="23"/>
        <v>8.6385488819306043E-3</v>
      </c>
      <c r="L132" s="80" t="s">
        <v>76</v>
      </c>
      <c r="M132" s="88">
        <f t="shared" si="21"/>
        <v>44987.323983471448</v>
      </c>
      <c r="N132" s="82" t="s">
        <v>13</v>
      </c>
      <c r="O132" s="83">
        <f t="shared" si="19"/>
        <v>44987.332622020331</v>
      </c>
      <c r="P132" s="84" t="s">
        <v>76</v>
      </c>
      <c r="Q132" s="89">
        <f>IF(MOD(S131,1)+$K132&gt;$S$27,TRUNC(S131)+1+$S$28,S131)</f>
        <v>44994.557649958886</v>
      </c>
      <c r="R132" s="13" t="s">
        <v>13</v>
      </c>
      <c r="S132" s="86">
        <f t="shared" si="22"/>
        <v>44994.566288507769</v>
      </c>
      <c r="T132" s="14" t="s">
        <v>76</v>
      </c>
      <c r="U132" s="90">
        <f>IF(MOD(W131,1)+$K132&gt;$W$27,TRUNC(W131)+1+$W$28,W131)</f>
        <v>45001.813745703781</v>
      </c>
      <c r="V132" s="14" t="s">
        <v>13</v>
      </c>
      <c r="W132" s="87">
        <f t="shared" si="20"/>
        <v>45001.822384252664</v>
      </c>
    </row>
    <row r="133" spans="1:23" x14ac:dyDescent="0.25">
      <c r="A133" s="2">
        <v>105</v>
      </c>
      <c r="B133" s="2">
        <v>310</v>
      </c>
      <c r="C133" s="3">
        <v>11.05</v>
      </c>
      <c r="D133" s="20" t="str">
        <f t="shared" si="15"/>
        <v/>
      </c>
      <c r="E133" s="2" t="str">
        <f t="shared" si="16"/>
        <v/>
      </c>
      <c r="F133" s="20" t="str">
        <f t="shared" si="17"/>
        <v/>
      </c>
      <c r="G133" s="20">
        <f t="shared" si="18"/>
        <v>11.05</v>
      </c>
      <c r="I133" s="20">
        <v>0</v>
      </c>
      <c r="J133" s="2">
        <f t="shared" si="24"/>
        <v>0</v>
      </c>
      <c r="K133" s="26">
        <f t="shared" si="23"/>
        <v>1.3834197847149735E-2</v>
      </c>
      <c r="L133" s="80" t="s">
        <v>76</v>
      </c>
      <c r="M133" s="88">
        <f t="shared" si="21"/>
        <v>44987.332622020331</v>
      </c>
      <c r="N133" s="82" t="s">
        <v>13</v>
      </c>
      <c r="O133" s="83">
        <f t="shared" si="19"/>
        <v>44987.346456218176</v>
      </c>
      <c r="P133" s="84" t="s">
        <v>76</v>
      </c>
      <c r="Q133" s="89">
        <f>IF(MOD(S132,1)+$K133&gt;$S$27,TRUNC(S132)+1+$S$28,S132)</f>
        <v>44994.566288507769</v>
      </c>
      <c r="R133" s="13" t="s">
        <v>13</v>
      </c>
      <c r="S133" s="86">
        <f t="shared" si="22"/>
        <v>44994.580122705614</v>
      </c>
      <c r="T133" s="14" t="s">
        <v>76</v>
      </c>
      <c r="U133" s="90">
        <f>IF(MOD(W132,1)+$K133&gt;$W$27,TRUNC(W132)+1+$W$28,W132)</f>
        <v>45001.822384252664</v>
      </c>
      <c r="V133" s="14" t="s">
        <v>13</v>
      </c>
      <c r="W133" s="87">
        <f t="shared" si="20"/>
        <v>45001.836218450509</v>
      </c>
    </row>
    <row r="134" spans="1:23" x14ac:dyDescent="0.25">
      <c r="A134" s="2">
        <v>106</v>
      </c>
      <c r="B134" s="2">
        <v>311</v>
      </c>
      <c r="C134" s="3">
        <v>9.6999999999999993</v>
      </c>
      <c r="D134" s="20" t="str">
        <f t="shared" si="15"/>
        <v/>
      </c>
      <c r="E134" s="2" t="str">
        <f t="shared" si="16"/>
        <v/>
      </c>
      <c r="F134" s="20" t="str">
        <f t="shared" si="17"/>
        <v/>
      </c>
      <c r="G134" s="20">
        <f t="shared" si="18"/>
        <v>9.6999999999999993</v>
      </c>
      <c r="I134" s="20">
        <v>0</v>
      </c>
      <c r="J134" s="2">
        <f t="shared" si="24"/>
        <v>0</v>
      </c>
      <c r="K134" s="26">
        <f t="shared" si="23"/>
        <v>1.2144046978945919E-2</v>
      </c>
      <c r="L134" s="80" t="s">
        <v>76</v>
      </c>
      <c r="M134" s="88">
        <f t="shared" si="21"/>
        <v>44987.346456218176</v>
      </c>
      <c r="N134" s="82" t="s">
        <v>13</v>
      </c>
      <c r="O134" s="83">
        <f t="shared" si="19"/>
        <v>44987.358600265157</v>
      </c>
      <c r="P134" s="84" t="s">
        <v>76</v>
      </c>
      <c r="Q134" s="89">
        <f>IF(MOD(S133,1)+$K134&gt;$S$27,TRUNC(S133)+1+$S$28,S133)</f>
        <v>44994.580122705614</v>
      </c>
      <c r="R134" s="13" t="s">
        <v>13</v>
      </c>
      <c r="S134" s="86">
        <f t="shared" si="22"/>
        <v>44994.592266752596</v>
      </c>
      <c r="T134" s="14" t="s">
        <v>76</v>
      </c>
      <c r="U134" s="90">
        <f>IF(MOD(W133,1)+$K134&gt;$W$27,TRUNC(W133)+1+$W$28,W133)</f>
        <v>45001.836218450509</v>
      </c>
      <c r="V134" s="14" t="s">
        <v>13</v>
      </c>
      <c r="W134" s="87">
        <f t="shared" si="20"/>
        <v>45001.848362497491</v>
      </c>
    </row>
    <row r="135" spans="1:23" x14ac:dyDescent="0.25">
      <c r="A135" s="2">
        <v>107</v>
      </c>
      <c r="B135" s="2">
        <v>312</v>
      </c>
      <c r="C135" s="3">
        <v>5.3</v>
      </c>
      <c r="D135" s="20" t="str">
        <f t="shared" si="15"/>
        <v/>
      </c>
      <c r="E135" s="2" t="str">
        <f t="shared" si="16"/>
        <v/>
      </c>
      <c r="F135" s="20" t="str">
        <f t="shared" si="17"/>
        <v/>
      </c>
      <c r="G135" s="20">
        <f t="shared" si="18"/>
        <v>5.3</v>
      </c>
      <c r="I135" s="20">
        <v>0</v>
      </c>
      <c r="J135" s="2">
        <f t="shared" si="24"/>
        <v>0</v>
      </c>
      <c r="K135" s="26">
        <f t="shared" si="23"/>
        <v>6.6354071122075647E-3</v>
      </c>
      <c r="L135" s="80" t="s">
        <v>76</v>
      </c>
      <c r="M135" s="88">
        <f t="shared" si="21"/>
        <v>44987.358600265157</v>
      </c>
      <c r="N135" s="82" t="s">
        <v>13</v>
      </c>
      <c r="O135" s="83">
        <f t="shared" si="19"/>
        <v>44987.365235672267</v>
      </c>
      <c r="P135" s="84" t="s">
        <v>76</v>
      </c>
      <c r="Q135" s="89">
        <f>IF(MOD(S134,1)+$K135&gt;$S$27,TRUNC(S134)+1+$S$28,S134)</f>
        <v>44994.592266752596</v>
      </c>
      <c r="R135" s="13" t="s">
        <v>13</v>
      </c>
      <c r="S135" s="86">
        <f t="shared" si="22"/>
        <v>44994.598902159705</v>
      </c>
      <c r="T135" s="14" t="s">
        <v>76</v>
      </c>
      <c r="U135" s="90">
        <f>IF(MOD(W134,1)+$K135&gt;$W$27,TRUNC(W134)+1+$W$28,W134)</f>
        <v>45001.848362497491</v>
      </c>
      <c r="V135" s="14" t="s">
        <v>13</v>
      </c>
      <c r="W135" s="87">
        <f t="shared" si="20"/>
        <v>45001.8549979046</v>
      </c>
    </row>
    <row r="136" spans="1:23" x14ac:dyDescent="0.25">
      <c r="A136" s="2">
        <v>108</v>
      </c>
      <c r="B136" s="2">
        <v>314</v>
      </c>
      <c r="C136" s="3">
        <v>14.85</v>
      </c>
      <c r="D136" s="20" t="str">
        <f t="shared" si="15"/>
        <v/>
      </c>
      <c r="E136" s="2" t="str">
        <f t="shared" si="16"/>
        <v/>
      </c>
      <c r="F136" s="20" t="str">
        <f t="shared" si="17"/>
        <v/>
      </c>
      <c r="G136" s="20">
        <f t="shared" si="18"/>
        <v>14.85</v>
      </c>
      <c r="I136" s="20">
        <v>0</v>
      </c>
      <c r="J136" s="2">
        <f t="shared" si="24"/>
        <v>0</v>
      </c>
      <c r="K136" s="26">
        <f t="shared" si="23"/>
        <v>1.8591659550241949E-2</v>
      </c>
      <c r="L136" s="80" t="s">
        <v>76</v>
      </c>
      <c r="M136" s="88">
        <f t="shared" si="21"/>
        <v>44987.365235672267</v>
      </c>
      <c r="N136" s="82" t="s">
        <v>13</v>
      </c>
      <c r="O136" s="83">
        <f t="shared" si="19"/>
        <v>44987.383827331818</v>
      </c>
      <c r="P136" s="84" t="s">
        <v>76</v>
      </c>
      <c r="Q136" s="89">
        <f>IF(MOD(S135,1)+$K136&gt;$S$27,TRUNC(S135)+1+$S$28,S135)</f>
        <v>44994.598902159705</v>
      </c>
      <c r="R136" s="13" t="s">
        <v>13</v>
      </c>
      <c r="S136" s="86">
        <f t="shared" si="22"/>
        <v>44994.617493819256</v>
      </c>
      <c r="T136" s="14" t="s">
        <v>76</v>
      </c>
      <c r="U136" s="90">
        <f>IF(MOD(W135,1)+$K136&gt;$W$27,TRUNC(W135)+1+$W$28,W135)</f>
        <v>45001.8549979046</v>
      </c>
      <c r="V136" s="14" t="s">
        <v>13</v>
      </c>
      <c r="W136" s="87">
        <f t="shared" si="20"/>
        <v>45001.873589564151</v>
      </c>
    </row>
    <row r="137" spans="1:23" x14ac:dyDescent="0.25">
      <c r="A137" s="2">
        <v>109</v>
      </c>
      <c r="B137" s="2">
        <v>315</v>
      </c>
      <c r="C137" s="3">
        <v>12.7</v>
      </c>
      <c r="D137" s="20" t="str">
        <f t="shared" si="15"/>
        <v/>
      </c>
      <c r="E137" s="2" t="str">
        <f t="shared" si="16"/>
        <v/>
      </c>
      <c r="F137" s="20" t="str">
        <f t="shared" si="17"/>
        <v/>
      </c>
      <c r="G137" s="20">
        <f t="shared" si="18"/>
        <v>12.7</v>
      </c>
      <c r="I137" s="20">
        <v>0</v>
      </c>
      <c r="J137" s="2">
        <f t="shared" si="24"/>
        <v>0</v>
      </c>
      <c r="K137" s="26">
        <f t="shared" si="23"/>
        <v>1.5899937797176616E-2</v>
      </c>
      <c r="L137" s="80" t="s">
        <v>76</v>
      </c>
      <c r="M137" s="88">
        <f t="shared" si="21"/>
        <v>44987.383827331818</v>
      </c>
      <c r="N137" s="82" t="s">
        <v>13</v>
      </c>
      <c r="O137" s="83">
        <f t="shared" si="19"/>
        <v>44987.399727269614</v>
      </c>
      <c r="P137" s="84" t="s">
        <v>76</v>
      </c>
      <c r="Q137" s="89">
        <f>IF(MOD(S136,1)+$K137&gt;$S$27,TRUNC(S136)+1+$S$28,S136)</f>
        <v>44994.617493819256</v>
      </c>
      <c r="R137" s="13" t="s">
        <v>13</v>
      </c>
      <c r="S137" s="86">
        <f t="shared" si="22"/>
        <v>44994.633393757053</v>
      </c>
      <c r="T137" s="14" t="s">
        <v>76</v>
      </c>
      <c r="U137" s="90">
        <f>IF(MOD(W136,1)+$K137&gt;$W$27,TRUNC(W136)+1+$W$28,W136)</f>
        <v>45001.873589564151</v>
      </c>
      <c r="V137" s="14" t="s">
        <v>13</v>
      </c>
      <c r="W137" s="87">
        <f t="shared" si="20"/>
        <v>45001.889489501948</v>
      </c>
    </row>
    <row r="138" spans="1:23" x14ac:dyDescent="0.25">
      <c r="A138" s="2">
        <v>110</v>
      </c>
      <c r="B138" s="2">
        <v>317</v>
      </c>
      <c r="C138" s="3">
        <v>10.9</v>
      </c>
      <c r="D138" s="20" t="str">
        <f t="shared" si="15"/>
        <v/>
      </c>
      <c r="E138" s="2" t="str">
        <f t="shared" si="16"/>
        <v/>
      </c>
      <c r="F138" s="20" t="str">
        <f t="shared" si="17"/>
        <v/>
      </c>
      <c r="G138" s="20">
        <f t="shared" si="18"/>
        <v>10.9</v>
      </c>
      <c r="I138" s="20">
        <v>0</v>
      </c>
      <c r="J138" s="2">
        <f t="shared" si="24"/>
        <v>0</v>
      </c>
      <c r="K138" s="26">
        <f t="shared" si="23"/>
        <v>1.3646403306238199E-2</v>
      </c>
      <c r="L138" s="80" t="s">
        <v>76</v>
      </c>
      <c r="M138" s="88">
        <f t="shared" si="21"/>
        <v>44987.399727269614</v>
      </c>
      <c r="N138" s="82" t="s">
        <v>13</v>
      </c>
      <c r="O138" s="83">
        <f t="shared" si="19"/>
        <v>44987.41337367292</v>
      </c>
      <c r="P138" s="84" t="s">
        <v>76</v>
      </c>
      <c r="Q138" s="89">
        <f>IF(MOD(S137,1)+$K138&gt;$S$27,TRUNC(S137)+1+$S$28,S137)</f>
        <v>44994.633393757053</v>
      </c>
      <c r="R138" s="13" t="s">
        <v>13</v>
      </c>
      <c r="S138" s="86">
        <f t="shared" si="22"/>
        <v>44994.647040160358</v>
      </c>
      <c r="T138" s="14" t="s">
        <v>76</v>
      </c>
      <c r="U138" s="90">
        <f>IF(MOD(W137,1)+$K138&gt;$W$27,TRUNC(W137)+1+$W$28,W137)</f>
        <v>45001.889489501948</v>
      </c>
      <c r="V138" s="14" t="s">
        <v>13</v>
      </c>
      <c r="W138" s="87">
        <f t="shared" si="20"/>
        <v>45001.903135905253</v>
      </c>
    </row>
    <row r="139" spans="1:23" x14ac:dyDescent="0.25">
      <c r="A139" s="2">
        <v>111</v>
      </c>
      <c r="B139" s="2">
        <v>319</v>
      </c>
      <c r="C139" s="3">
        <v>6.75</v>
      </c>
      <c r="D139" s="20" t="str">
        <f t="shared" si="15"/>
        <v/>
      </c>
      <c r="E139" s="2" t="str">
        <f t="shared" si="16"/>
        <v/>
      </c>
      <c r="F139" s="20" t="str">
        <f t="shared" si="17"/>
        <v/>
      </c>
      <c r="G139" s="20">
        <f t="shared" si="18"/>
        <v>6.75</v>
      </c>
      <c r="I139" s="20">
        <v>0</v>
      </c>
      <c r="J139" s="2">
        <f t="shared" si="24"/>
        <v>0</v>
      </c>
      <c r="K139" s="26">
        <f t="shared" si="23"/>
        <v>8.4507543410190684E-3</v>
      </c>
      <c r="L139" s="80" t="s">
        <v>76</v>
      </c>
      <c r="M139" s="88">
        <f t="shared" si="21"/>
        <v>44987.41337367292</v>
      </c>
      <c r="N139" s="82" t="s">
        <v>13</v>
      </c>
      <c r="O139" s="83">
        <f t="shared" si="19"/>
        <v>44987.421824427263</v>
      </c>
      <c r="P139" s="84" t="s">
        <v>76</v>
      </c>
      <c r="Q139" s="89">
        <f>IF(MOD(S138,1)+$K139&gt;$S$27,TRUNC(S138)+1+$S$28,S138)</f>
        <v>44994.647040160358</v>
      </c>
      <c r="R139" s="13" t="s">
        <v>13</v>
      </c>
      <c r="S139" s="86">
        <f t="shared" si="22"/>
        <v>44994.655490914702</v>
      </c>
      <c r="T139" s="14" t="s">
        <v>76</v>
      </c>
      <c r="U139" s="90">
        <f>IF(MOD(W138,1)+$K139&gt;$W$27,TRUNC(W138)+1+$W$28,W138)</f>
        <v>45001.903135905253</v>
      </c>
      <c r="V139" s="14" t="s">
        <v>13</v>
      </c>
      <c r="W139" s="87">
        <f t="shared" si="20"/>
        <v>45001.911586659597</v>
      </c>
    </row>
    <row r="140" spans="1:23" x14ac:dyDescent="0.25">
      <c r="A140" s="2">
        <v>112</v>
      </c>
      <c r="B140" s="2">
        <v>320</v>
      </c>
      <c r="C140" s="3">
        <v>19.600000000000001</v>
      </c>
      <c r="D140" s="20" t="str">
        <f t="shared" si="15"/>
        <v/>
      </c>
      <c r="E140" s="2" t="str">
        <f t="shared" si="16"/>
        <v/>
      </c>
      <c r="F140" s="20" t="str">
        <f t="shared" si="17"/>
        <v/>
      </c>
      <c r="G140" s="20">
        <f t="shared" si="18"/>
        <v>19.600000000000001</v>
      </c>
      <c r="I140" s="20">
        <v>0</v>
      </c>
      <c r="J140" s="2">
        <f t="shared" si="24"/>
        <v>0</v>
      </c>
      <c r="K140" s="26">
        <f t="shared" si="23"/>
        <v>2.4538486679107224E-2</v>
      </c>
      <c r="L140" s="80" t="s">
        <v>76</v>
      </c>
      <c r="M140" s="88">
        <f t="shared" si="21"/>
        <v>44987.421824427263</v>
      </c>
      <c r="N140" s="82" t="s">
        <v>13</v>
      </c>
      <c r="O140" s="83">
        <f t="shared" si="19"/>
        <v>44987.446362913943</v>
      </c>
      <c r="P140" s="84" t="s">
        <v>76</v>
      </c>
      <c r="Q140" s="89">
        <f>IF(MOD(S139,1)+$K140&gt;$S$27,TRUNC(S139)+1+$S$28,S139)</f>
        <v>44994.655490914702</v>
      </c>
      <c r="R140" s="13" t="s">
        <v>13</v>
      </c>
      <c r="S140" s="86">
        <f t="shared" si="22"/>
        <v>44994.680029401381</v>
      </c>
      <c r="T140" s="14" t="s">
        <v>76</v>
      </c>
      <c r="U140" s="90">
        <f>IF(MOD(W139,1)+$K140&gt;$W$27,TRUNC(W139)+1+$W$28,W139)</f>
        <v>45001.911586659597</v>
      </c>
      <c r="V140" s="14" t="s">
        <v>13</v>
      </c>
      <c r="W140" s="87">
        <f t="shared" si="20"/>
        <v>45001.936125146276</v>
      </c>
    </row>
    <row r="141" spans="1:23" x14ac:dyDescent="0.25">
      <c r="A141" s="2">
        <v>113</v>
      </c>
      <c r="B141" s="2">
        <v>323</v>
      </c>
      <c r="C141" s="3">
        <v>9.5500000000000007</v>
      </c>
      <c r="D141" s="20" t="str">
        <f t="shared" si="15"/>
        <v/>
      </c>
      <c r="E141" s="2" t="str">
        <f t="shared" si="16"/>
        <v/>
      </c>
      <c r="F141" s="20" t="str">
        <f t="shared" si="17"/>
        <v/>
      </c>
      <c r="G141" s="20">
        <f t="shared" si="18"/>
        <v>9.5500000000000007</v>
      </c>
      <c r="I141" s="20">
        <v>0</v>
      </c>
      <c r="J141" s="2">
        <f t="shared" si="24"/>
        <v>0</v>
      </c>
      <c r="K141" s="26">
        <f t="shared" si="23"/>
        <v>1.1956252438034387E-2</v>
      </c>
      <c r="L141" s="80" t="s">
        <v>76</v>
      </c>
      <c r="M141" s="88">
        <f t="shared" si="21"/>
        <v>44987.446362913943</v>
      </c>
      <c r="N141" s="82" t="s">
        <v>13</v>
      </c>
      <c r="O141" s="83">
        <f t="shared" si="19"/>
        <v>44987.458319166384</v>
      </c>
      <c r="P141" s="84" t="s">
        <v>76</v>
      </c>
      <c r="Q141" s="89">
        <f>IF(MOD(S140,1)+$K141&gt;$S$27,TRUNC(S140)+1+$S$28,S140)</f>
        <v>44994.680029401381</v>
      </c>
      <c r="R141" s="13" t="s">
        <v>13</v>
      </c>
      <c r="S141" s="86">
        <f t="shared" si="22"/>
        <v>44994.691985653822</v>
      </c>
      <c r="T141" s="14" t="s">
        <v>76</v>
      </c>
      <c r="U141" s="90">
        <f>IF(MOD(W140,1)+$K141&gt;$W$27,TRUNC(W140)+1+$W$28,W140)</f>
        <v>45001.936125146276</v>
      </c>
      <c r="V141" s="14" t="s">
        <v>13</v>
      </c>
      <c r="W141" s="87">
        <f t="shared" si="20"/>
        <v>45001.948081398717</v>
      </c>
    </row>
    <row r="142" spans="1:23" x14ac:dyDescent="0.25">
      <c r="A142" s="2">
        <v>114</v>
      </c>
      <c r="B142" s="2">
        <v>327</v>
      </c>
      <c r="C142" s="3">
        <v>12.05</v>
      </c>
      <c r="D142" s="20" t="str">
        <f t="shared" si="15"/>
        <v/>
      </c>
      <c r="E142" s="2" t="str">
        <f t="shared" si="16"/>
        <v/>
      </c>
      <c r="F142" s="20" t="str">
        <f t="shared" si="17"/>
        <v/>
      </c>
      <c r="G142" s="20">
        <f t="shared" si="18"/>
        <v>12.05</v>
      </c>
      <c r="I142" s="20">
        <v>0</v>
      </c>
      <c r="J142" s="2">
        <f t="shared" si="24"/>
        <v>0</v>
      </c>
      <c r="K142" s="26">
        <f t="shared" si="23"/>
        <v>1.5086161453226634E-2</v>
      </c>
      <c r="L142" s="80" t="s">
        <v>76</v>
      </c>
      <c r="M142" s="88">
        <f t="shared" si="21"/>
        <v>44987.458319166384</v>
      </c>
      <c r="N142" s="82" t="s">
        <v>13</v>
      </c>
      <c r="O142" s="83">
        <f t="shared" si="19"/>
        <v>44987.473405327837</v>
      </c>
      <c r="P142" s="84" t="s">
        <v>76</v>
      </c>
      <c r="Q142" s="89">
        <f>IF(MOD(S141,1)+$K142&gt;$S$27,TRUNC(S141)+1+$S$28,S141)</f>
        <v>44994.691985653822</v>
      </c>
      <c r="R142" s="13" t="s">
        <v>13</v>
      </c>
      <c r="S142" s="86">
        <f t="shared" si="22"/>
        <v>44994.707071815275</v>
      </c>
      <c r="T142" s="14" t="s">
        <v>76</v>
      </c>
      <c r="U142" s="90">
        <f>IF(MOD(W141,1)+$K142&gt;$W$27,TRUNC(W141)+1+$W$28,W141)</f>
        <v>45001.948081398717</v>
      </c>
      <c r="V142" s="14" t="s">
        <v>13</v>
      </c>
      <c r="W142" s="87">
        <f t="shared" si="20"/>
        <v>45001.96316756017</v>
      </c>
    </row>
    <row r="143" spans="1:23" x14ac:dyDescent="0.25">
      <c r="A143" s="2">
        <v>115</v>
      </c>
      <c r="B143" s="2">
        <v>329</v>
      </c>
      <c r="C143" s="3">
        <v>8.9</v>
      </c>
      <c r="D143" s="20" t="str">
        <f t="shared" si="15"/>
        <v/>
      </c>
      <c r="E143" s="2" t="str">
        <f t="shared" si="16"/>
        <v/>
      </c>
      <c r="F143" s="20" t="str">
        <f t="shared" si="17"/>
        <v/>
      </c>
      <c r="G143" s="20">
        <f t="shared" si="18"/>
        <v>8.9</v>
      </c>
      <c r="I143" s="20">
        <v>0</v>
      </c>
      <c r="J143" s="2">
        <f t="shared" si="24"/>
        <v>0</v>
      </c>
      <c r="K143" s="26">
        <f t="shared" si="23"/>
        <v>1.1142476094084402E-2</v>
      </c>
      <c r="L143" s="80" t="s">
        <v>76</v>
      </c>
      <c r="M143" s="88">
        <f t="shared" si="21"/>
        <v>44987.473405327837</v>
      </c>
      <c r="N143" s="82" t="s">
        <v>13</v>
      </c>
      <c r="O143" s="83">
        <f t="shared" si="19"/>
        <v>44987.484547803928</v>
      </c>
      <c r="P143" s="84" t="s">
        <v>76</v>
      </c>
      <c r="Q143" s="89">
        <f>IF(MOD(S142,1)+$K143&gt;$S$27,TRUNC(S142)+1+$S$28,S142)</f>
        <v>44994.707071815275</v>
      </c>
      <c r="R143" s="13" t="s">
        <v>13</v>
      </c>
      <c r="S143" s="86">
        <f t="shared" si="22"/>
        <v>44994.718214291366</v>
      </c>
      <c r="T143" s="14" t="s">
        <v>76</v>
      </c>
      <c r="U143" s="90">
        <f>IF(MOD(W142,1)+$K143&gt;$W$27,TRUNC(W142)+1+$W$28,W142)</f>
        <v>45001.96316756017</v>
      </c>
      <c r="V143" s="14" t="s">
        <v>13</v>
      </c>
      <c r="W143" s="87">
        <f t="shared" si="20"/>
        <v>45001.974310036261</v>
      </c>
    </row>
    <row r="144" spans="1:23" x14ac:dyDescent="0.25">
      <c r="A144" s="2">
        <v>116</v>
      </c>
      <c r="B144" s="2">
        <v>330</v>
      </c>
      <c r="C144" s="3">
        <v>17.850000000000001</v>
      </c>
      <c r="D144" s="20" t="str">
        <f t="shared" si="15"/>
        <v/>
      </c>
      <c r="E144" s="2" t="str">
        <f t="shared" si="16"/>
        <v/>
      </c>
      <c r="F144" s="20" t="str">
        <f t="shared" si="17"/>
        <v/>
      </c>
      <c r="G144" s="20">
        <f t="shared" si="18"/>
        <v>17.850000000000001</v>
      </c>
      <c r="I144" s="20">
        <v>0</v>
      </c>
      <c r="J144" s="2">
        <f t="shared" si="24"/>
        <v>0</v>
      </c>
      <c r="K144" s="26">
        <f t="shared" si="23"/>
        <v>2.2347550368472649E-2</v>
      </c>
      <c r="L144" s="80" t="s">
        <v>76</v>
      </c>
      <c r="M144" s="88">
        <f t="shared" si="21"/>
        <v>44987.484547803928</v>
      </c>
      <c r="N144" s="82" t="s">
        <v>13</v>
      </c>
      <c r="O144" s="83">
        <f t="shared" si="19"/>
        <v>44987.506895354294</v>
      </c>
      <c r="P144" s="84" t="s">
        <v>76</v>
      </c>
      <c r="Q144" s="89">
        <f>IF(MOD(S143,1)+$K144&gt;$S$27,TRUNC(S143)+1+$S$28,S143)</f>
        <v>44994.718214291366</v>
      </c>
      <c r="R144" s="13" t="s">
        <v>13</v>
      </c>
      <c r="S144" s="86">
        <f t="shared" si="22"/>
        <v>44994.740561841732</v>
      </c>
      <c r="T144" s="14" t="s">
        <v>76</v>
      </c>
      <c r="U144" s="90">
        <f>IF(MOD(W143,1)+$K144&gt;$W$27,TRUNC(W143)+1+$W$28,W143)</f>
        <v>45001.974310036261</v>
      </c>
      <c r="V144" s="14" t="s">
        <v>13</v>
      </c>
      <c r="W144" s="87">
        <f t="shared" si="20"/>
        <v>45001.996657586627</v>
      </c>
    </row>
    <row r="145" spans="1:23" x14ac:dyDescent="0.25">
      <c r="A145" s="2">
        <v>117</v>
      </c>
      <c r="B145" s="2">
        <v>331</v>
      </c>
      <c r="C145" s="3">
        <v>9.1</v>
      </c>
      <c r="D145" s="20" t="str">
        <f t="shared" si="15"/>
        <v/>
      </c>
      <c r="E145" s="2" t="str">
        <f t="shared" si="16"/>
        <v/>
      </c>
      <c r="F145" s="20" t="str">
        <f t="shared" si="17"/>
        <v/>
      </c>
      <c r="G145" s="20">
        <f t="shared" si="18"/>
        <v>9.1</v>
      </c>
      <c r="I145" s="20">
        <v>0</v>
      </c>
      <c r="J145" s="2">
        <f t="shared" si="24"/>
        <v>0</v>
      </c>
      <c r="K145" s="26">
        <f t="shared" si="23"/>
        <v>1.139286881529978E-2</v>
      </c>
      <c r="L145" s="80" t="s">
        <v>76</v>
      </c>
      <c r="M145" s="88">
        <f t="shared" si="21"/>
        <v>44987.506895354294</v>
      </c>
      <c r="N145" s="82" t="s">
        <v>13</v>
      </c>
      <c r="O145" s="83">
        <f t="shared" si="19"/>
        <v>44987.518288223109</v>
      </c>
      <c r="P145" s="84" t="s">
        <v>76</v>
      </c>
      <c r="Q145" s="89">
        <f>IF(MOD(S144,1)+$K145&gt;$S$27,TRUNC(S144)+1+$S$28,S144)</f>
        <v>44994.740561841732</v>
      </c>
      <c r="R145" s="13" t="s">
        <v>13</v>
      </c>
      <c r="S145" s="86">
        <f t="shared" si="22"/>
        <v>44994.751954710548</v>
      </c>
      <c r="T145" s="14" t="s">
        <v>76</v>
      </c>
      <c r="U145" s="90">
        <f>IF(MOD(W144,1)+$K145&gt;$W$27,TRUNC(W144)+1+$W$28,W144)</f>
        <v>45002.25</v>
      </c>
      <c r="V145" s="14" t="s">
        <v>13</v>
      </c>
      <c r="W145" s="87">
        <f t="shared" si="20"/>
        <v>45002.261392868815</v>
      </c>
    </row>
    <row r="146" spans="1:23" x14ac:dyDescent="0.25">
      <c r="A146" s="2">
        <v>118</v>
      </c>
      <c r="B146" s="2">
        <v>332</v>
      </c>
      <c r="C146" s="3">
        <v>4.5999999999999996</v>
      </c>
      <c r="D146" s="20" t="str">
        <f t="shared" si="15"/>
        <v/>
      </c>
      <c r="E146" s="2">
        <f t="shared" si="16"/>
        <v>4.5999999999999996</v>
      </c>
      <c r="F146" s="20">
        <f t="shared" si="17"/>
        <v>4.5999999999999996</v>
      </c>
      <c r="G146" s="20" t="str">
        <f t="shared" si="18"/>
        <v/>
      </c>
      <c r="I146" s="20">
        <v>0</v>
      </c>
      <c r="J146" s="2">
        <f t="shared" si="24"/>
        <v>0</v>
      </c>
      <c r="K146" s="26">
        <f t="shared" si="23"/>
        <v>6.9444444444444441E-3</v>
      </c>
      <c r="L146" s="80" t="s">
        <v>76</v>
      </c>
      <c r="M146" s="88">
        <f t="shared" si="21"/>
        <v>44987.518288223109</v>
      </c>
      <c r="N146" s="82" t="s">
        <v>13</v>
      </c>
      <c r="O146" s="83">
        <f t="shared" si="19"/>
        <v>44987.525232667555</v>
      </c>
      <c r="P146" s="84" t="s">
        <v>76</v>
      </c>
      <c r="Q146" s="89">
        <f>IF(MOD(S145,1)+$K146&gt;$S$27,TRUNC(S145)+1+$S$28,S145)</f>
        <v>44994.751954710548</v>
      </c>
      <c r="R146" s="13" t="s">
        <v>13</v>
      </c>
      <c r="S146" s="86">
        <f t="shared" si="22"/>
        <v>44994.758899154993</v>
      </c>
      <c r="T146" s="14" t="s">
        <v>76</v>
      </c>
      <c r="U146" s="90">
        <f>IF(MOD(W145,1)+$K146&gt;$W$27,TRUNC(W145)+1+$W$28,W145)</f>
        <v>45002.261392868815</v>
      </c>
      <c r="V146" s="14" t="s">
        <v>13</v>
      </c>
      <c r="W146" s="87">
        <f t="shared" si="20"/>
        <v>45002.26833731326</v>
      </c>
    </row>
    <row r="147" spans="1:23" x14ac:dyDescent="0.25">
      <c r="A147" s="2">
        <v>119</v>
      </c>
      <c r="B147" s="2">
        <v>333</v>
      </c>
      <c r="C147" s="3">
        <v>13.4</v>
      </c>
      <c r="D147" s="20" t="str">
        <f t="shared" si="15"/>
        <v/>
      </c>
      <c r="E147" s="2" t="str">
        <f t="shared" si="16"/>
        <v/>
      </c>
      <c r="F147" s="20" t="str">
        <f t="shared" si="17"/>
        <v/>
      </c>
      <c r="G147" s="20">
        <f t="shared" si="18"/>
        <v>13.4</v>
      </c>
      <c r="I147" s="20">
        <v>0</v>
      </c>
      <c r="J147" s="2">
        <f t="shared" si="24"/>
        <v>0</v>
      </c>
      <c r="K147" s="26">
        <f t="shared" si="23"/>
        <v>1.6776312321430446E-2</v>
      </c>
      <c r="L147" s="80" t="s">
        <v>76</v>
      </c>
      <c r="M147" s="88">
        <f t="shared" si="21"/>
        <v>44987.525232667555</v>
      </c>
      <c r="N147" s="82" t="s">
        <v>13</v>
      </c>
      <c r="O147" s="83">
        <f t="shared" si="19"/>
        <v>44987.542008979879</v>
      </c>
      <c r="P147" s="84" t="s">
        <v>76</v>
      </c>
      <c r="Q147" s="89">
        <f>IF(MOD(S146,1)+$K147&gt;$S$27,TRUNC(S146)+1+$S$28,S146)</f>
        <v>44994.758899154993</v>
      </c>
      <c r="R147" s="13" t="s">
        <v>13</v>
      </c>
      <c r="S147" s="86">
        <f t="shared" si="22"/>
        <v>44994.775675467317</v>
      </c>
      <c r="T147" s="14" t="s">
        <v>76</v>
      </c>
      <c r="U147" s="90">
        <f>IF(MOD(W146,1)+$K147&gt;$W$27,TRUNC(W146)+1+$W$28,W146)</f>
        <v>45002.26833731326</v>
      </c>
      <c r="V147" s="14" t="s">
        <v>13</v>
      </c>
      <c r="W147" s="87">
        <f t="shared" si="20"/>
        <v>45002.285113625585</v>
      </c>
    </row>
    <row r="148" spans="1:23" x14ac:dyDescent="0.25">
      <c r="A148" s="2">
        <v>120</v>
      </c>
      <c r="B148" s="2">
        <v>334</v>
      </c>
      <c r="C148" s="3">
        <v>3.1</v>
      </c>
      <c r="D148" s="20" t="str">
        <f t="shared" si="15"/>
        <v/>
      </c>
      <c r="E148" s="2">
        <f t="shared" si="16"/>
        <v>3.1</v>
      </c>
      <c r="F148" s="20">
        <f t="shared" si="17"/>
        <v>3.1</v>
      </c>
      <c r="G148" s="20" t="str">
        <f t="shared" si="18"/>
        <v/>
      </c>
      <c r="I148" s="20">
        <v>0</v>
      </c>
      <c r="J148" s="2">
        <f t="shared" si="24"/>
        <v>0</v>
      </c>
      <c r="K148" s="26">
        <f t="shared" si="23"/>
        <v>6.9444444444444441E-3</v>
      </c>
      <c r="L148" s="80" t="s">
        <v>76</v>
      </c>
      <c r="M148" s="88">
        <f t="shared" si="21"/>
        <v>44987.542008979879</v>
      </c>
      <c r="N148" s="82" t="s">
        <v>13</v>
      </c>
      <c r="O148" s="83">
        <f t="shared" si="19"/>
        <v>44987.548953424324</v>
      </c>
      <c r="P148" s="84" t="s">
        <v>76</v>
      </c>
      <c r="Q148" s="89">
        <f>IF(MOD(S147,1)+$K148&gt;$S$27,TRUNC(S147)+1+$S$28,S147)</f>
        <v>44994.775675467317</v>
      </c>
      <c r="R148" s="13" t="s">
        <v>13</v>
      </c>
      <c r="S148" s="86">
        <f t="shared" si="22"/>
        <v>44994.782619911763</v>
      </c>
      <c r="T148" s="14" t="s">
        <v>76</v>
      </c>
      <c r="U148" s="90">
        <f>IF(MOD(W147,1)+$K148&gt;$W$27,TRUNC(W147)+1+$W$28,W147)</f>
        <v>45002.285113625585</v>
      </c>
      <c r="V148" s="14" t="s">
        <v>13</v>
      </c>
      <c r="W148" s="87">
        <f t="shared" si="20"/>
        <v>45002.29205807003</v>
      </c>
    </row>
    <row r="149" spans="1:23" x14ac:dyDescent="0.25">
      <c r="A149" s="2">
        <v>121</v>
      </c>
      <c r="B149" s="2">
        <v>336</v>
      </c>
      <c r="C149" s="3">
        <v>19.8</v>
      </c>
      <c r="D149" s="20" t="str">
        <f t="shared" si="15"/>
        <v/>
      </c>
      <c r="E149" s="2" t="str">
        <f t="shared" si="16"/>
        <v/>
      </c>
      <c r="F149" s="20" t="str">
        <f t="shared" si="17"/>
        <v/>
      </c>
      <c r="G149" s="20">
        <f t="shared" si="18"/>
        <v>19.8</v>
      </c>
      <c r="I149" s="20">
        <v>0</v>
      </c>
      <c r="J149" s="2">
        <f t="shared" si="24"/>
        <v>0</v>
      </c>
      <c r="K149" s="26">
        <f t="shared" si="23"/>
        <v>2.4788879400322601E-2</v>
      </c>
      <c r="L149" s="80" t="s">
        <v>76</v>
      </c>
      <c r="M149" s="88">
        <f t="shared" si="21"/>
        <v>44987.548953424324</v>
      </c>
      <c r="N149" s="82" t="s">
        <v>13</v>
      </c>
      <c r="O149" s="83">
        <f t="shared" si="19"/>
        <v>44987.573742303728</v>
      </c>
      <c r="P149" s="84" t="s">
        <v>76</v>
      </c>
      <c r="Q149" s="89">
        <f>IF(MOD(S148,1)+$K149&gt;$S$27,TRUNC(S148)+1+$S$28,S148)</f>
        <v>44994.782619911763</v>
      </c>
      <c r="R149" s="13" t="s">
        <v>13</v>
      </c>
      <c r="S149" s="86">
        <f t="shared" si="22"/>
        <v>44994.807408791166</v>
      </c>
      <c r="T149" s="14" t="s">
        <v>76</v>
      </c>
      <c r="U149" s="90">
        <f>IF(MOD(W148,1)+$K149&gt;$W$27,TRUNC(W148)+1+$W$28,W148)</f>
        <v>45002.29205807003</v>
      </c>
      <c r="V149" s="14" t="s">
        <v>13</v>
      </c>
      <c r="W149" s="87">
        <f t="shared" si="20"/>
        <v>45002.316846949434</v>
      </c>
    </row>
    <row r="150" spans="1:23" x14ac:dyDescent="0.25">
      <c r="A150" s="2">
        <v>122</v>
      </c>
      <c r="B150" s="2">
        <v>337</v>
      </c>
      <c r="C150" s="3">
        <v>10.5</v>
      </c>
      <c r="D150" s="20" t="str">
        <f t="shared" si="15"/>
        <v/>
      </c>
      <c r="E150" s="2" t="str">
        <f t="shared" si="16"/>
        <v/>
      </c>
      <c r="F150" s="20" t="str">
        <f t="shared" si="17"/>
        <v/>
      </c>
      <c r="G150" s="20">
        <f t="shared" si="18"/>
        <v>10.5</v>
      </c>
      <c r="I150" s="20">
        <v>0</v>
      </c>
      <c r="J150" s="2">
        <f t="shared" si="24"/>
        <v>0</v>
      </c>
      <c r="K150" s="26">
        <f t="shared" si="23"/>
        <v>1.3145617863807439E-2</v>
      </c>
      <c r="L150" s="80" t="s">
        <v>76</v>
      </c>
      <c r="M150" s="88">
        <f t="shared" si="21"/>
        <v>44987.573742303728</v>
      </c>
      <c r="N150" s="82" t="s">
        <v>13</v>
      </c>
      <c r="O150" s="83">
        <f t="shared" si="19"/>
        <v>44987.586887921592</v>
      </c>
      <c r="P150" s="84" t="s">
        <v>76</v>
      </c>
      <c r="Q150" s="89">
        <f>IF(MOD(S149,1)+$K150&gt;$S$27,TRUNC(S149)+1+$S$28,S149)</f>
        <v>44994.807408791166</v>
      </c>
      <c r="R150" s="13" t="s">
        <v>13</v>
      </c>
      <c r="S150" s="86">
        <f t="shared" si="22"/>
        <v>44994.820554409031</v>
      </c>
      <c r="T150" s="14" t="s">
        <v>76</v>
      </c>
      <c r="U150" s="90">
        <f>IF(MOD(W149,1)+$K150&gt;$W$27,TRUNC(W149)+1+$W$28,W149)</f>
        <v>45002.316846949434</v>
      </c>
      <c r="V150" s="14" t="s">
        <v>13</v>
      </c>
      <c r="W150" s="87">
        <f t="shared" si="20"/>
        <v>45002.329992567298</v>
      </c>
    </row>
    <row r="151" spans="1:23" x14ac:dyDescent="0.25">
      <c r="A151" s="2">
        <v>123</v>
      </c>
      <c r="B151" s="2">
        <v>338</v>
      </c>
      <c r="C151" s="3">
        <v>15.2</v>
      </c>
      <c r="D151" s="20" t="str">
        <f t="shared" si="15"/>
        <v/>
      </c>
      <c r="E151" s="2" t="str">
        <f t="shared" si="16"/>
        <v/>
      </c>
      <c r="F151" s="20" t="str">
        <f t="shared" si="17"/>
        <v/>
      </c>
      <c r="G151" s="20">
        <f t="shared" si="18"/>
        <v>15.2</v>
      </c>
      <c r="I151" s="20">
        <v>0</v>
      </c>
      <c r="J151" s="2">
        <f t="shared" si="24"/>
        <v>0</v>
      </c>
      <c r="K151" s="26">
        <f t="shared" si="23"/>
        <v>1.9029846812368863E-2</v>
      </c>
      <c r="L151" s="80" t="s">
        <v>76</v>
      </c>
      <c r="M151" s="88">
        <f t="shared" si="21"/>
        <v>44987.586887921592</v>
      </c>
      <c r="N151" s="82" t="s">
        <v>13</v>
      </c>
      <c r="O151" s="83">
        <f t="shared" si="19"/>
        <v>44987.605917768407</v>
      </c>
      <c r="P151" s="84" t="s">
        <v>76</v>
      </c>
      <c r="Q151" s="89">
        <f>IF(MOD(S150,1)+$K151&gt;$S$27,TRUNC(S150)+1+$S$28,S150)</f>
        <v>44994.820554409031</v>
      </c>
      <c r="R151" s="13" t="s">
        <v>13</v>
      </c>
      <c r="S151" s="86">
        <f t="shared" si="22"/>
        <v>44994.839584255846</v>
      </c>
      <c r="T151" s="14" t="s">
        <v>76</v>
      </c>
      <c r="U151" s="90">
        <f>IF(MOD(W150,1)+$K151&gt;$W$27,TRUNC(W150)+1+$W$28,W150)</f>
        <v>45002.329992567298</v>
      </c>
      <c r="V151" s="14" t="s">
        <v>13</v>
      </c>
      <c r="W151" s="87">
        <f t="shared" si="20"/>
        <v>45002.349022414113</v>
      </c>
    </row>
    <row r="152" spans="1:23" x14ac:dyDescent="0.25">
      <c r="A152" s="2">
        <v>124</v>
      </c>
      <c r="B152" s="2">
        <v>339</v>
      </c>
      <c r="C152" s="3">
        <v>2.8</v>
      </c>
      <c r="D152" s="20" t="str">
        <f t="shared" si="15"/>
        <v/>
      </c>
      <c r="E152" s="2">
        <f t="shared" si="16"/>
        <v>2.8</v>
      </c>
      <c r="F152" s="20">
        <f t="shared" si="17"/>
        <v>2.8</v>
      </c>
      <c r="G152" s="20" t="str">
        <f t="shared" si="18"/>
        <v/>
      </c>
      <c r="I152" s="20">
        <v>0</v>
      </c>
      <c r="J152" s="2">
        <f t="shared" si="24"/>
        <v>0</v>
      </c>
      <c r="K152" s="26">
        <f t="shared" si="23"/>
        <v>6.9444444444444441E-3</v>
      </c>
      <c r="L152" s="80" t="s">
        <v>76</v>
      </c>
      <c r="M152" s="88">
        <f t="shared" si="21"/>
        <v>44987.605917768407</v>
      </c>
      <c r="N152" s="82" t="s">
        <v>13</v>
      </c>
      <c r="O152" s="83">
        <f t="shared" si="19"/>
        <v>44987.612862212853</v>
      </c>
      <c r="P152" s="84" t="s">
        <v>76</v>
      </c>
      <c r="Q152" s="89">
        <f>IF(MOD(S151,1)+$K152&gt;$S$27,TRUNC(S151)+1+$S$28,S151)</f>
        <v>44994.839584255846</v>
      </c>
      <c r="R152" s="13" t="s">
        <v>13</v>
      </c>
      <c r="S152" s="86">
        <f t="shared" si="22"/>
        <v>44994.846528700291</v>
      </c>
      <c r="T152" s="14" t="s">
        <v>76</v>
      </c>
      <c r="U152" s="90">
        <f>IF(MOD(W151,1)+$K152&gt;$W$27,TRUNC(W151)+1+$W$28,W151)</f>
        <v>45002.349022414113</v>
      </c>
      <c r="V152" s="14" t="s">
        <v>13</v>
      </c>
      <c r="W152" s="87">
        <f t="shared" si="20"/>
        <v>45002.355966858559</v>
      </c>
    </row>
    <row r="153" spans="1:23" x14ac:dyDescent="0.25">
      <c r="A153" s="2">
        <v>125</v>
      </c>
      <c r="B153" s="2">
        <v>343</v>
      </c>
      <c r="C153" s="3">
        <v>10.050000000000001</v>
      </c>
      <c r="D153" s="20" t="str">
        <f t="shared" si="15"/>
        <v/>
      </c>
      <c r="E153" s="2" t="str">
        <f t="shared" si="16"/>
        <v/>
      </c>
      <c r="F153" s="20" t="str">
        <f t="shared" si="17"/>
        <v/>
      </c>
      <c r="G153" s="20">
        <f t="shared" si="18"/>
        <v>10.050000000000001</v>
      </c>
      <c r="I153" s="20">
        <v>0</v>
      </c>
      <c r="J153" s="2">
        <f t="shared" si="24"/>
        <v>0</v>
      </c>
      <c r="K153" s="26">
        <f t="shared" si="23"/>
        <v>1.2582234241072836E-2</v>
      </c>
      <c r="L153" s="80" t="s">
        <v>76</v>
      </c>
      <c r="M153" s="88">
        <f t="shared" si="21"/>
        <v>44987.612862212853</v>
      </c>
      <c r="N153" s="82" t="s">
        <v>13</v>
      </c>
      <c r="O153" s="83">
        <f t="shared" si="19"/>
        <v>44987.625444447091</v>
      </c>
      <c r="P153" s="84" t="s">
        <v>76</v>
      </c>
      <c r="Q153" s="89">
        <f>IF(MOD(S152,1)+$K153&gt;$S$27,TRUNC(S152)+1+$S$28,S152)</f>
        <v>44994.846528700291</v>
      </c>
      <c r="R153" s="13" t="s">
        <v>13</v>
      </c>
      <c r="S153" s="86">
        <f t="shared" si="22"/>
        <v>44994.859110934529</v>
      </c>
      <c r="T153" s="14" t="s">
        <v>76</v>
      </c>
      <c r="U153" s="90">
        <f>IF(MOD(W152,1)+$K153&gt;$W$27,TRUNC(W152)+1+$W$28,W152)</f>
        <v>45002.355966858559</v>
      </c>
      <c r="V153" s="14" t="s">
        <v>13</v>
      </c>
      <c r="W153" s="87">
        <f t="shared" si="20"/>
        <v>45002.368549092796</v>
      </c>
    </row>
    <row r="154" spans="1:23" x14ac:dyDescent="0.25">
      <c r="A154" s="2">
        <v>126</v>
      </c>
      <c r="B154" s="2">
        <v>344</v>
      </c>
      <c r="C154" s="3">
        <v>1.9</v>
      </c>
      <c r="D154" s="20" t="str">
        <f t="shared" si="15"/>
        <v/>
      </c>
      <c r="E154" s="2">
        <f t="shared" si="16"/>
        <v>1.9</v>
      </c>
      <c r="F154" s="20">
        <f t="shared" si="17"/>
        <v>1.9</v>
      </c>
      <c r="G154" s="20" t="str">
        <f t="shared" si="18"/>
        <v/>
      </c>
      <c r="I154" s="20">
        <v>0</v>
      </c>
      <c r="J154" s="2">
        <f t="shared" si="24"/>
        <v>0</v>
      </c>
      <c r="K154" s="26">
        <f t="shared" si="23"/>
        <v>6.9444444444444441E-3</v>
      </c>
      <c r="L154" s="80" t="s">
        <v>76</v>
      </c>
      <c r="M154" s="88">
        <f t="shared" si="21"/>
        <v>44987.625444447091</v>
      </c>
      <c r="N154" s="82" t="s">
        <v>13</v>
      </c>
      <c r="O154" s="83">
        <f t="shared" si="19"/>
        <v>44987.632388891536</v>
      </c>
      <c r="P154" s="84" t="s">
        <v>76</v>
      </c>
      <c r="Q154" s="89">
        <f>IF(MOD(S153,1)+$K154&gt;$S$27,TRUNC(S153)+1+$S$28,S153)</f>
        <v>44994.859110934529</v>
      </c>
      <c r="R154" s="13" t="s">
        <v>13</v>
      </c>
      <c r="S154" s="86">
        <f t="shared" si="22"/>
        <v>44994.866055378974</v>
      </c>
      <c r="T154" s="14" t="s">
        <v>76</v>
      </c>
      <c r="U154" s="90">
        <f>IF(MOD(W153,1)+$K154&gt;$W$27,TRUNC(W153)+1+$W$28,W153)</f>
        <v>45002.368549092796</v>
      </c>
      <c r="V154" s="14" t="s">
        <v>13</v>
      </c>
      <c r="W154" s="87">
        <f t="shared" si="20"/>
        <v>45002.375493537242</v>
      </c>
    </row>
    <row r="155" spans="1:23" x14ac:dyDescent="0.25">
      <c r="A155" s="2">
        <v>127</v>
      </c>
      <c r="B155" s="2">
        <v>345</v>
      </c>
      <c r="C155" s="3">
        <v>2.4</v>
      </c>
      <c r="D155" s="20" t="str">
        <f t="shared" si="15"/>
        <v/>
      </c>
      <c r="E155" s="2">
        <f t="shared" si="16"/>
        <v>2.4</v>
      </c>
      <c r="F155" s="20">
        <f t="shared" si="17"/>
        <v>2.4</v>
      </c>
      <c r="G155" s="20" t="str">
        <f t="shared" si="18"/>
        <v/>
      </c>
      <c r="I155" s="20">
        <v>0</v>
      </c>
      <c r="J155" s="2">
        <f t="shared" si="24"/>
        <v>0</v>
      </c>
      <c r="K155" s="26">
        <f t="shared" si="23"/>
        <v>6.9444444444444441E-3</v>
      </c>
      <c r="L155" s="80" t="s">
        <v>76</v>
      </c>
      <c r="M155" s="88">
        <f t="shared" si="21"/>
        <v>44987.632388891536</v>
      </c>
      <c r="N155" s="82" t="s">
        <v>13</v>
      </c>
      <c r="O155" s="83">
        <f t="shared" si="19"/>
        <v>44987.639333335981</v>
      </c>
      <c r="P155" s="84" t="s">
        <v>76</v>
      </c>
      <c r="Q155" s="89">
        <f>IF(MOD(S154,1)+$K155&gt;$S$27,TRUNC(S154)+1+$S$28,S154)</f>
        <v>44994.866055378974</v>
      </c>
      <c r="R155" s="13" t="s">
        <v>13</v>
      </c>
      <c r="S155" s="86">
        <f t="shared" si="22"/>
        <v>44994.872999823419</v>
      </c>
      <c r="T155" s="14" t="s">
        <v>76</v>
      </c>
      <c r="U155" s="90">
        <f>IF(MOD(W154,1)+$K155&gt;$W$27,TRUNC(W154)+1+$W$28,W154)</f>
        <v>45002.375493537242</v>
      </c>
      <c r="V155" s="14" t="s">
        <v>13</v>
      </c>
      <c r="W155" s="87">
        <f t="shared" si="20"/>
        <v>45002.382437981687</v>
      </c>
    </row>
    <row r="156" spans="1:23" x14ac:dyDescent="0.25">
      <c r="A156" s="2">
        <v>128</v>
      </c>
      <c r="B156" s="2">
        <v>346</v>
      </c>
      <c r="C156" s="3">
        <v>5.9</v>
      </c>
      <c r="D156" s="20" t="str">
        <f t="shared" si="15"/>
        <v/>
      </c>
      <c r="E156" s="2" t="str">
        <f t="shared" si="16"/>
        <v/>
      </c>
      <c r="F156" s="20" t="str">
        <f t="shared" si="17"/>
        <v/>
      </c>
      <c r="G156" s="20">
        <f t="shared" si="18"/>
        <v>5.9</v>
      </c>
      <c r="I156" s="20">
        <v>0</v>
      </c>
      <c r="J156" s="2">
        <f t="shared" si="24"/>
        <v>0</v>
      </c>
      <c r="K156" s="26">
        <f t="shared" si="23"/>
        <v>7.3865852758537047E-3</v>
      </c>
      <c r="L156" s="80" t="s">
        <v>76</v>
      </c>
      <c r="M156" s="88">
        <f t="shared" si="21"/>
        <v>44987.639333335981</v>
      </c>
      <c r="N156" s="82" t="s">
        <v>13</v>
      </c>
      <c r="O156" s="83">
        <f t="shared" si="19"/>
        <v>44987.646719921257</v>
      </c>
      <c r="P156" s="84" t="s">
        <v>76</v>
      </c>
      <c r="Q156" s="89">
        <f>IF(MOD(S155,1)+$K156&gt;$S$27,TRUNC(S155)+1+$S$28,S155)</f>
        <v>44994.872999823419</v>
      </c>
      <c r="R156" s="13" t="s">
        <v>13</v>
      </c>
      <c r="S156" s="86">
        <f t="shared" si="22"/>
        <v>44994.880386408695</v>
      </c>
      <c r="T156" s="14" t="s">
        <v>76</v>
      </c>
      <c r="U156" s="90">
        <f>IF(MOD(W155,1)+$K156&gt;$W$27,TRUNC(W155)+1+$W$28,W155)</f>
        <v>45002.382437981687</v>
      </c>
      <c r="V156" s="14" t="s">
        <v>13</v>
      </c>
      <c r="W156" s="87">
        <f t="shared" si="20"/>
        <v>45002.389824566962</v>
      </c>
    </row>
    <row r="157" spans="1:23" x14ac:dyDescent="0.25">
      <c r="A157" s="2">
        <v>129</v>
      </c>
      <c r="B157" s="2">
        <v>347</v>
      </c>
      <c r="C157" s="3">
        <v>5.25</v>
      </c>
      <c r="D157" s="20" t="str">
        <f t="shared" si="15"/>
        <v/>
      </c>
      <c r="E157" s="2" t="str">
        <f t="shared" si="16"/>
        <v/>
      </c>
      <c r="F157" s="20" t="str">
        <f t="shared" si="17"/>
        <v/>
      </c>
      <c r="G157" s="20">
        <f t="shared" si="18"/>
        <v>5.25</v>
      </c>
      <c r="I157" s="20">
        <v>0</v>
      </c>
      <c r="J157" s="2">
        <f t="shared" si="24"/>
        <v>0</v>
      </c>
      <c r="K157" s="26">
        <f t="shared" si="23"/>
        <v>6.5728089319037194E-3</v>
      </c>
      <c r="L157" s="80" t="s">
        <v>76</v>
      </c>
      <c r="M157" s="88">
        <f t="shared" si="21"/>
        <v>44987.646719921257</v>
      </c>
      <c r="N157" s="82" t="s">
        <v>13</v>
      </c>
      <c r="O157" s="83">
        <f t="shared" si="19"/>
        <v>44987.653292730189</v>
      </c>
      <c r="P157" s="84" t="s">
        <v>76</v>
      </c>
      <c r="Q157" s="89">
        <f>IF(MOD(S156,1)+$K157&gt;$S$27,TRUNC(S156)+1+$S$28,S156)</f>
        <v>44994.880386408695</v>
      </c>
      <c r="R157" s="13" t="s">
        <v>13</v>
      </c>
      <c r="S157" s="86">
        <f t="shared" si="22"/>
        <v>44994.886959217627</v>
      </c>
      <c r="T157" s="14" t="s">
        <v>76</v>
      </c>
      <c r="U157" s="90">
        <f>IF(MOD(W156,1)+$K157&gt;$W$27,TRUNC(W156)+1+$W$28,W156)</f>
        <v>45002.389824566962</v>
      </c>
      <c r="V157" s="14" t="s">
        <v>13</v>
      </c>
      <c r="W157" s="87">
        <f t="shared" si="20"/>
        <v>45002.396397375895</v>
      </c>
    </row>
    <row r="158" spans="1:23" x14ac:dyDescent="0.25">
      <c r="A158" s="2">
        <v>130</v>
      </c>
      <c r="B158" s="2">
        <v>348</v>
      </c>
      <c r="C158" s="3">
        <v>2.7</v>
      </c>
      <c r="D158" s="20" t="str">
        <f t="shared" ref="D158:D221" si="25">IF(C158&lt;=$C$10,C158,"")</f>
        <v/>
      </c>
      <c r="E158" s="2">
        <f t="shared" ref="E158:E221" si="26">IF(C158&lt;$C$11,C158,"")</f>
        <v>2.7</v>
      </c>
      <c r="F158" s="20">
        <f t="shared" ref="F158:F221" si="27">IF(E158&gt;$C$10,E158,"")</f>
        <v>2.7</v>
      </c>
      <c r="G158" s="20" t="str">
        <f t="shared" ref="G158:G221" si="28">IF(C158&gt;=$C$12,C158,"")</f>
        <v/>
      </c>
      <c r="I158" s="20">
        <v>0</v>
      </c>
      <c r="J158" s="2">
        <f t="shared" si="24"/>
        <v>0</v>
      </c>
      <c r="K158" s="26">
        <f t="shared" si="23"/>
        <v>6.9444444444444441E-3</v>
      </c>
      <c r="L158" s="80" t="s">
        <v>76</v>
      </c>
      <c r="M158" s="88">
        <f t="shared" si="21"/>
        <v>44987.653292730189</v>
      </c>
      <c r="N158" s="82" t="s">
        <v>13</v>
      </c>
      <c r="O158" s="83">
        <f t="shared" ref="O158:O221" si="29">M158+$K158</f>
        <v>44987.660237174634</v>
      </c>
      <c r="P158" s="84" t="s">
        <v>76</v>
      </c>
      <c r="Q158" s="89">
        <f>IF(MOD(S157,1)+$K158&gt;$S$27,TRUNC(S157)+1+$S$28,S157)</f>
        <v>44994.886959217627</v>
      </c>
      <c r="R158" s="13" t="s">
        <v>13</v>
      </c>
      <c r="S158" s="86">
        <f t="shared" si="22"/>
        <v>44994.893903662072</v>
      </c>
      <c r="T158" s="14" t="s">
        <v>76</v>
      </c>
      <c r="U158" s="90">
        <f>IF(MOD(W157,1)+$K158&gt;$W$27,TRUNC(W157)+1+$W$28,W157)</f>
        <v>45002.396397375895</v>
      </c>
      <c r="V158" s="14" t="s">
        <v>13</v>
      </c>
      <c r="W158" s="87">
        <f t="shared" ref="W158:W221" si="30">U158+$K158</f>
        <v>45002.40334182034</v>
      </c>
    </row>
    <row r="159" spans="1:23" x14ac:dyDescent="0.25">
      <c r="A159" s="2">
        <v>131</v>
      </c>
      <c r="B159" s="2">
        <v>351</v>
      </c>
      <c r="C159" s="3">
        <v>1.45</v>
      </c>
      <c r="D159" s="20" t="str">
        <f t="shared" si="25"/>
        <v/>
      </c>
      <c r="E159" s="2">
        <f t="shared" si="26"/>
        <v>1.45</v>
      </c>
      <c r="F159" s="20">
        <f t="shared" si="27"/>
        <v>1.45</v>
      </c>
      <c r="G159" s="20" t="str">
        <f t="shared" si="28"/>
        <v/>
      </c>
      <c r="I159" s="20">
        <v>0</v>
      </c>
      <c r="J159" s="2">
        <f t="shared" si="24"/>
        <v>0</v>
      </c>
      <c r="K159" s="26">
        <f t="shared" si="23"/>
        <v>6.9444444444444441E-3</v>
      </c>
      <c r="L159" s="80" t="s">
        <v>76</v>
      </c>
      <c r="M159" s="88">
        <f t="shared" ref="M159:M222" si="31">IF(MOD(O158,1)+$K159&gt;$O$27,TRUNC(O158)+1+$O$28,O158)</f>
        <v>44987.660237174634</v>
      </c>
      <c r="N159" s="82" t="s">
        <v>13</v>
      </c>
      <c r="O159" s="83">
        <f t="shared" si="29"/>
        <v>44987.667181619079</v>
      </c>
      <c r="P159" s="84" t="s">
        <v>76</v>
      </c>
      <c r="Q159" s="89">
        <f>IF(MOD(S158,1)+$K159&gt;$S$27,TRUNC(S158)+1+$S$28,S158)</f>
        <v>44994.893903662072</v>
      </c>
      <c r="R159" s="13" t="s">
        <v>13</v>
      </c>
      <c r="S159" s="86">
        <f t="shared" ref="S159:S222" si="32">Q159+$K159</f>
        <v>44994.900848106518</v>
      </c>
      <c r="T159" s="14" t="s">
        <v>76</v>
      </c>
      <c r="U159" s="90">
        <f>IF(MOD(W158,1)+$K159&gt;$W$27,TRUNC(W158)+1+$W$28,W158)</f>
        <v>45002.40334182034</v>
      </c>
      <c r="V159" s="14" t="s">
        <v>13</v>
      </c>
      <c r="W159" s="87">
        <f t="shared" si="30"/>
        <v>45002.410286264785</v>
      </c>
    </row>
    <row r="160" spans="1:23" x14ac:dyDescent="0.25">
      <c r="A160" s="2">
        <v>132</v>
      </c>
      <c r="B160" s="2">
        <v>352</v>
      </c>
      <c r="C160" s="3">
        <v>1.85</v>
      </c>
      <c r="D160" s="20" t="str">
        <f t="shared" si="25"/>
        <v/>
      </c>
      <c r="E160" s="2">
        <f t="shared" si="26"/>
        <v>1.85</v>
      </c>
      <c r="F160" s="20">
        <f t="shared" si="27"/>
        <v>1.85</v>
      </c>
      <c r="G160" s="20" t="str">
        <f t="shared" si="28"/>
        <v/>
      </c>
      <c r="I160" s="20">
        <v>0</v>
      </c>
      <c r="J160" s="2">
        <f t="shared" si="24"/>
        <v>0</v>
      </c>
      <c r="K160" s="26">
        <f t="shared" si="23"/>
        <v>6.9444444444444441E-3</v>
      </c>
      <c r="L160" s="80" t="s">
        <v>76</v>
      </c>
      <c r="M160" s="88">
        <f t="shared" si="31"/>
        <v>44987.667181619079</v>
      </c>
      <c r="N160" s="82" t="s">
        <v>13</v>
      </c>
      <c r="O160" s="83">
        <f t="shared" si="29"/>
        <v>44987.674126063524</v>
      </c>
      <c r="P160" s="84" t="s">
        <v>76</v>
      </c>
      <c r="Q160" s="89">
        <f>IF(MOD(S159,1)+$K160&gt;$S$27,TRUNC(S159)+1+$S$28,S159)</f>
        <v>44994.900848106518</v>
      </c>
      <c r="R160" s="13" t="s">
        <v>13</v>
      </c>
      <c r="S160" s="86">
        <f t="shared" si="32"/>
        <v>44994.907792550963</v>
      </c>
      <c r="T160" s="14" t="s">
        <v>76</v>
      </c>
      <c r="U160" s="90">
        <f>IF(MOD(W159,1)+$K160&gt;$W$27,TRUNC(W159)+1+$W$28,W159)</f>
        <v>45002.410286264785</v>
      </c>
      <c r="V160" s="14" t="s">
        <v>13</v>
      </c>
      <c r="W160" s="87">
        <f t="shared" si="30"/>
        <v>45002.41723070923</v>
      </c>
    </row>
    <row r="161" spans="1:23" x14ac:dyDescent="0.25">
      <c r="A161" s="2">
        <v>133</v>
      </c>
      <c r="B161" s="2">
        <v>354</v>
      </c>
      <c r="C161" s="3">
        <v>2.5</v>
      </c>
      <c r="D161" s="20" t="str">
        <f t="shared" si="25"/>
        <v/>
      </c>
      <c r="E161" s="2">
        <f t="shared" si="26"/>
        <v>2.5</v>
      </c>
      <c r="F161" s="20">
        <f t="shared" si="27"/>
        <v>2.5</v>
      </c>
      <c r="G161" s="20" t="str">
        <f t="shared" si="28"/>
        <v/>
      </c>
      <c r="I161" s="20">
        <v>0</v>
      </c>
      <c r="J161" s="2">
        <f t="shared" si="24"/>
        <v>0</v>
      </c>
      <c r="K161" s="26">
        <f t="shared" si="23"/>
        <v>6.9444444444444441E-3</v>
      </c>
      <c r="L161" s="80" t="s">
        <v>76</v>
      </c>
      <c r="M161" s="88">
        <f t="shared" si="31"/>
        <v>44987.674126063524</v>
      </c>
      <c r="N161" s="82" t="s">
        <v>13</v>
      </c>
      <c r="O161" s="83">
        <f t="shared" si="29"/>
        <v>44987.68107050797</v>
      </c>
      <c r="P161" s="84" t="s">
        <v>76</v>
      </c>
      <c r="Q161" s="89">
        <f>IF(MOD(S160,1)+$K161&gt;$S$27,TRUNC(S160)+1+$S$28,S160)</f>
        <v>44994.907792550963</v>
      </c>
      <c r="R161" s="13" t="s">
        <v>13</v>
      </c>
      <c r="S161" s="86">
        <f t="shared" si="32"/>
        <v>44994.914736995408</v>
      </c>
      <c r="T161" s="14" t="s">
        <v>76</v>
      </c>
      <c r="U161" s="90">
        <f>IF(MOD(W160,1)+$K161&gt;$W$27,TRUNC(W160)+1+$W$28,W160)</f>
        <v>45002.41723070923</v>
      </c>
      <c r="V161" s="14" t="s">
        <v>13</v>
      </c>
      <c r="W161" s="87">
        <f t="shared" si="30"/>
        <v>45002.424175153676</v>
      </c>
    </row>
    <row r="162" spans="1:23" x14ac:dyDescent="0.25">
      <c r="A162" s="2">
        <v>134</v>
      </c>
      <c r="B162" s="2">
        <v>355</v>
      </c>
      <c r="C162" s="3">
        <v>2</v>
      </c>
      <c r="D162" s="20" t="str">
        <f t="shared" si="25"/>
        <v/>
      </c>
      <c r="E162" s="2">
        <f t="shared" si="26"/>
        <v>2</v>
      </c>
      <c r="F162" s="20">
        <f t="shared" si="27"/>
        <v>2</v>
      </c>
      <c r="G162" s="20" t="str">
        <f t="shared" si="28"/>
        <v/>
      </c>
      <c r="I162" s="20">
        <v>0</v>
      </c>
      <c r="J162" s="2">
        <f t="shared" si="24"/>
        <v>0</v>
      </c>
      <c r="K162" s="26">
        <f t="shared" si="23"/>
        <v>6.9444444444444441E-3</v>
      </c>
      <c r="L162" s="80" t="s">
        <v>76</v>
      </c>
      <c r="M162" s="88">
        <f t="shared" si="31"/>
        <v>44987.68107050797</v>
      </c>
      <c r="N162" s="82" t="s">
        <v>13</v>
      </c>
      <c r="O162" s="83">
        <f t="shared" si="29"/>
        <v>44987.688014952415</v>
      </c>
      <c r="P162" s="84" t="s">
        <v>76</v>
      </c>
      <c r="Q162" s="89">
        <f>IF(MOD(S161,1)+$K162&gt;$S$27,TRUNC(S161)+1+$S$28,S161)</f>
        <v>44994.914736995408</v>
      </c>
      <c r="R162" s="13" t="s">
        <v>13</v>
      </c>
      <c r="S162" s="86">
        <f t="shared" si="32"/>
        <v>44994.921681439853</v>
      </c>
      <c r="T162" s="14" t="s">
        <v>76</v>
      </c>
      <c r="U162" s="90">
        <f>IF(MOD(W161,1)+$K162&gt;$W$27,TRUNC(W161)+1+$W$28,W161)</f>
        <v>45002.424175153676</v>
      </c>
      <c r="V162" s="14" t="s">
        <v>13</v>
      </c>
      <c r="W162" s="87">
        <f t="shared" si="30"/>
        <v>45002.431119598121</v>
      </c>
    </row>
    <row r="163" spans="1:23" x14ac:dyDescent="0.25">
      <c r="A163" s="2">
        <v>135</v>
      </c>
      <c r="B163" s="2">
        <v>361</v>
      </c>
      <c r="C163" s="3">
        <v>4.45</v>
      </c>
      <c r="D163" s="20" t="str">
        <f t="shared" si="25"/>
        <v/>
      </c>
      <c r="E163" s="2">
        <f t="shared" si="26"/>
        <v>4.45</v>
      </c>
      <c r="F163" s="20">
        <f t="shared" si="27"/>
        <v>4.45</v>
      </c>
      <c r="G163" s="20" t="str">
        <f t="shared" si="28"/>
        <v/>
      </c>
      <c r="I163" s="20">
        <v>0</v>
      </c>
      <c r="J163" s="2">
        <f t="shared" si="24"/>
        <v>0</v>
      </c>
      <c r="K163" s="26">
        <f t="shared" si="23"/>
        <v>6.9444444444444441E-3</v>
      </c>
      <c r="L163" s="80" t="s">
        <v>76</v>
      </c>
      <c r="M163" s="88">
        <f t="shared" si="31"/>
        <v>44987.688014952415</v>
      </c>
      <c r="N163" s="82" t="s">
        <v>13</v>
      </c>
      <c r="O163" s="83">
        <f t="shared" si="29"/>
        <v>44987.69495939686</v>
      </c>
      <c r="P163" s="84" t="s">
        <v>76</v>
      </c>
      <c r="Q163" s="89">
        <f>IF(MOD(S162,1)+$K163&gt;$S$27,TRUNC(S162)+1+$S$28,S162)</f>
        <v>44994.921681439853</v>
      </c>
      <c r="R163" s="13" t="s">
        <v>13</v>
      </c>
      <c r="S163" s="86">
        <f t="shared" si="32"/>
        <v>44994.928625884299</v>
      </c>
      <c r="T163" s="14" t="s">
        <v>76</v>
      </c>
      <c r="U163" s="90">
        <f>IF(MOD(W162,1)+$K163&gt;$W$27,TRUNC(W162)+1+$W$28,W162)</f>
        <v>45002.431119598121</v>
      </c>
      <c r="V163" s="14" t="s">
        <v>13</v>
      </c>
      <c r="W163" s="87">
        <f t="shared" si="30"/>
        <v>45002.438064042566</v>
      </c>
    </row>
    <row r="164" spans="1:23" x14ac:dyDescent="0.25">
      <c r="A164" s="2">
        <v>136</v>
      </c>
      <c r="B164" s="2">
        <v>362</v>
      </c>
      <c r="C164" s="3">
        <v>0.75</v>
      </c>
      <c r="D164" s="20">
        <f t="shared" si="25"/>
        <v>0.75</v>
      </c>
      <c r="E164" s="2">
        <f t="shared" si="26"/>
        <v>0.75</v>
      </c>
      <c r="F164" s="20" t="str">
        <f t="shared" si="27"/>
        <v/>
      </c>
      <c r="G164" s="20" t="str">
        <f t="shared" si="28"/>
        <v/>
      </c>
      <c r="I164" s="20">
        <v>0</v>
      </c>
      <c r="J164" s="2">
        <f t="shared" si="24"/>
        <v>0</v>
      </c>
      <c r="K164" s="26">
        <f t="shared" si="23"/>
        <v>3.472222222222222E-3</v>
      </c>
      <c r="L164" s="80" t="s">
        <v>76</v>
      </c>
      <c r="M164" s="88">
        <f t="shared" si="31"/>
        <v>44987.69495939686</v>
      </c>
      <c r="N164" s="82" t="s">
        <v>13</v>
      </c>
      <c r="O164" s="83">
        <f t="shared" si="29"/>
        <v>44987.698431619079</v>
      </c>
      <c r="P164" s="84" t="s">
        <v>76</v>
      </c>
      <c r="Q164" s="89">
        <f>IF(MOD(S163,1)+$K164&gt;$S$27,TRUNC(S163)+1+$S$28,S163)</f>
        <v>44994.928625884299</v>
      </c>
      <c r="R164" s="13" t="s">
        <v>13</v>
      </c>
      <c r="S164" s="86">
        <f t="shared" si="32"/>
        <v>44994.932098106518</v>
      </c>
      <c r="T164" s="14" t="s">
        <v>76</v>
      </c>
      <c r="U164" s="90">
        <f>IF(MOD(W163,1)+$K164&gt;$W$27,TRUNC(W163)+1+$W$28,W163)</f>
        <v>45002.438064042566</v>
      </c>
      <c r="V164" s="14" t="s">
        <v>13</v>
      </c>
      <c r="W164" s="87">
        <f t="shared" si="30"/>
        <v>45002.441536264785</v>
      </c>
    </row>
    <row r="165" spans="1:23" x14ac:dyDescent="0.25">
      <c r="A165" s="2">
        <v>137</v>
      </c>
      <c r="B165" s="2">
        <v>363</v>
      </c>
      <c r="C165" s="3">
        <v>1.8</v>
      </c>
      <c r="D165" s="20" t="str">
        <f t="shared" si="25"/>
        <v/>
      </c>
      <c r="E165" s="2">
        <f t="shared" si="26"/>
        <v>1.8</v>
      </c>
      <c r="F165" s="20">
        <f t="shared" si="27"/>
        <v>1.8</v>
      </c>
      <c r="G165" s="20" t="str">
        <f t="shared" si="28"/>
        <v/>
      </c>
      <c r="I165" s="20">
        <v>0</v>
      </c>
      <c r="J165" s="2">
        <f t="shared" si="24"/>
        <v>0</v>
      </c>
      <c r="K165" s="26">
        <f t="shared" si="23"/>
        <v>6.9444444444444441E-3</v>
      </c>
      <c r="L165" s="80" t="s">
        <v>76</v>
      </c>
      <c r="M165" s="88">
        <f t="shared" si="31"/>
        <v>44987.698431619079</v>
      </c>
      <c r="N165" s="82" t="s">
        <v>13</v>
      </c>
      <c r="O165" s="83">
        <f t="shared" si="29"/>
        <v>44987.705376063524</v>
      </c>
      <c r="P165" s="84" t="s">
        <v>76</v>
      </c>
      <c r="Q165" s="89">
        <f>IF(MOD(S164,1)+$K165&gt;$S$27,TRUNC(S164)+1+$S$28,S164)</f>
        <v>44994.932098106518</v>
      </c>
      <c r="R165" s="13" t="s">
        <v>13</v>
      </c>
      <c r="S165" s="86">
        <f t="shared" si="32"/>
        <v>44994.939042550963</v>
      </c>
      <c r="T165" s="14" t="s">
        <v>76</v>
      </c>
      <c r="U165" s="90">
        <f>IF(MOD(W164,1)+$K165&gt;$W$27,TRUNC(W164)+1+$W$28,W164)</f>
        <v>45002.441536264785</v>
      </c>
      <c r="V165" s="14" t="s">
        <v>13</v>
      </c>
      <c r="W165" s="87">
        <f t="shared" si="30"/>
        <v>45002.44848070923</v>
      </c>
    </row>
    <row r="166" spans="1:23" x14ac:dyDescent="0.25">
      <c r="A166" s="2">
        <v>138</v>
      </c>
      <c r="B166" s="2">
        <v>364</v>
      </c>
      <c r="C166" s="3">
        <v>5.45</v>
      </c>
      <c r="D166" s="20" t="str">
        <f t="shared" si="25"/>
        <v/>
      </c>
      <c r="E166" s="2" t="str">
        <f t="shared" si="26"/>
        <v/>
      </c>
      <c r="F166" s="20" t="str">
        <f t="shared" si="27"/>
        <v/>
      </c>
      <c r="G166" s="20">
        <f t="shared" si="28"/>
        <v>5.45</v>
      </c>
      <c r="I166" s="20">
        <v>0</v>
      </c>
      <c r="J166" s="2">
        <f t="shared" si="24"/>
        <v>0</v>
      </c>
      <c r="K166" s="26">
        <f t="shared" ref="K166:K229" si="33">IF(AND(D166=C166,F166&lt;&gt;C166,G166&lt;&gt;C166),$E$10,IF(AND(D166&lt;&gt;C166,F166=C166,G166&lt;&gt;C166),$E$11,_xlfn.IFS(G166=C166,C166*$E$12)))</f>
        <v>6.8232016531190997E-3</v>
      </c>
      <c r="L166" s="80" t="s">
        <v>76</v>
      </c>
      <c r="M166" s="88">
        <f t="shared" si="31"/>
        <v>44987.705376063524</v>
      </c>
      <c r="N166" s="82" t="s">
        <v>13</v>
      </c>
      <c r="O166" s="83">
        <f t="shared" si="29"/>
        <v>44987.712199265181</v>
      </c>
      <c r="P166" s="84" t="s">
        <v>76</v>
      </c>
      <c r="Q166" s="89">
        <f>IF(MOD(S165,1)+$K166&gt;$S$27,TRUNC(S165)+1+$S$28,S165)</f>
        <v>44994.939042550963</v>
      </c>
      <c r="R166" s="13" t="s">
        <v>13</v>
      </c>
      <c r="S166" s="86">
        <f t="shared" si="32"/>
        <v>44994.945865752619</v>
      </c>
      <c r="T166" s="14" t="s">
        <v>76</v>
      </c>
      <c r="U166" s="90">
        <f>IF(MOD(W165,1)+$K166&gt;$W$27,TRUNC(W165)+1+$W$28,W165)</f>
        <v>45002.44848070923</v>
      </c>
      <c r="V166" s="14" t="s">
        <v>13</v>
      </c>
      <c r="W166" s="87">
        <f t="shared" si="30"/>
        <v>45002.455303910887</v>
      </c>
    </row>
    <row r="167" spans="1:23" x14ac:dyDescent="0.25">
      <c r="A167" s="2">
        <v>139</v>
      </c>
      <c r="B167" s="2">
        <v>366</v>
      </c>
      <c r="C167" s="3">
        <v>6.35</v>
      </c>
      <c r="D167" s="20" t="str">
        <f t="shared" si="25"/>
        <v/>
      </c>
      <c r="E167" s="2" t="str">
        <f t="shared" si="26"/>
        <v/>
      </c>
      <c r="F167" s="20" t="str">
        <f t="shared" si="27"/>
        <v/>
      </c>
      <c r="G167" s="20">
        <f t="shared" si="28"/>
        <v>6.35</v>
      </c>
      <c r="I167" s="20">
        <v>0</v>
      </c>
      <c r="J167" s="2">
        <f t="shared" ref="J167:J230" si="34">IF(I167=$B$23,C167,$B$22)</f>
        <v>0</v>
      </c>
      <c r="K167" s="26">
        <f t="shared" si="33"/>
        <v>7.9499688985883079E-3</v>
      </c>
      <c r="L167" s="80" t="s">
        <v>76</v>
      </c>
      <c r="M167" s="88">
        <f t="shared" si="31"/>
        <v>44987.712199265181</v>
      </c>
      <c r="N167" s="82" t="s">
        <v>13</v>
      </c>
      <c r="O167" s="83">
        <f t="shared" si="29"/>
        <v>44987.720149234083</v>
      </c>
      <c r="P167" s="84" t="s">
        <v>76</v>
      </c>
      <c r="Q167" s="89">
        <f>IF(MOD(S166,1)+$K167&gt;$S$27,TRUNC(S166)+1+$S$28,S166)</f>
        <v>44994.945865752619</v>
      </c>
      <c r="R167" s="13" t="s">
        <v>13</v>
      </c>
      <c r="S167" s="86">
        <f t="shared" si="32"/>
        <v>44994.953815721521</v>
      </c>
      <c r="T167" s="14" t="s">
        <v>76</v>
      </c>
      <c r="U167" s="90">
        <f>IF(MOD(W166,1)+$K167&gt;$W$27,TRUNC(W166)+1+$W$28,W166)</f>
        <v>45002.455303910887</v>
      </c>
      <c r="V167" s="14" t="s">
        <v>13</v>
      </c>
      <c r="W167" s="87">
        <f t="shared" si="30"/>
        <v>45002.463253879789</v>
      </c>
    </row>
    <row r="168" spans="1:23" x14ac:dyDescent="0.25">
      <c r="A168" s="2">
        <v>140</v>
      </c>
      <c r="B168" s="2">
        <v>367</v>
      </c>
      <c r="C168" s="3">
        <v>3.8</v>
      </c>
      <c r="D168" s="20" t="str">
        <f t="shared" si="25"/>
        <v/>
      </c>
      <c r="E168" s="2">
        <f t="shared" si="26"/>
        <v>3.8</v>
      </c>
      <c r="F168" s="20">
        <f t="shared" si="27"/>
        <v>3.8</v>
      </c>
      <c r="G168" s="20" t="str">
        <f t="shared" si="28"/>
        <v/>
      </c>
      <c r="I168" s="20">
        <v>0</v>
      </c>
      <c r="J168" s="2">
        <f t="shared" si="34"/>
        <v>0</v>
      </c>
      <c r="K168" s="26">
        <f t="shared" si="33"/>
        <v>6.9444444444444441E-3</v>
      </c>
      <c r="L168" s="80" t="s">
        <v>76</v>
      </c>
      <c r="M168" s="88">
        <f t="shared" si="31"/>
        <v>44987.720149234083</v>
      </c>
      <c r="N168" s="82" t="s">
        <v>13</v>
      </c>
      <c r="O168" s="83">
        <f t="shared" si="29"/>
        <v>44987.727093678528</v>
      </c>
      <c r="P168" s="84" t="s">
        <v>76</v>
      </c>
      <c r="Q168" s="89">
        <f>IF(MOD(S167,1)+$K168&gt;$S$27,TRUNC(S167)+1+$S$28,S167)</f>
        <v>44994.953815721521</v>
      </c>
      <c r="R168" s="13" t="s">
        <v>13</v>
      </c>
      <c r="S168" s="86">
        <f t="shared" si="32"/>
        <v>44994.960760165966</v>
      </c>
      <c r="T168" s="14" t="s">
        <v>76</v>
      </c>
      <c r="U168" s="90">
        <f>IF(MOD(W167,1)+$K168&gt;$W$27,TRUNC(W167)+1+$W$28,W167)</f>
        <v>45002.463253879789</v>
      </c>
      <c r="V168" s="14" t="s">
        <v>13</v>
      </c>
      <c r="W168" s="87">
        <f t="shared" si="30"/>
        <v>45002.470198324234</v>
      </c>
    </row>
    <row r="169" spans="1:23" x14ac:dyDescent="0.25">
      <c r="A169" s="2">
        <v>141</v>
      </c>
      <c r="B169" s="2">
        <v>369</v>
      </c>
      <c r="C169" s="3">
        <v>3</v>
      </c>
      <c r="D169" s="20" t="str">
        <f t="shared" si="25"/>
        <v/>
      </c>
      <c r="E169" s="2">
        <f t="shared" si="26"/>
        <v>3</v>
      </c>
      <c r="F169" s="20">
        <f t="shared" si="27"/>
        <v>3</v>
      </c>
      <c r="G169" s="20" t="str">
        <f t="shared" si="28"/>
        <v/>
      </c>
      <c r="I169" s="20">
        <v>0</v>
      </c>
      <c r="J169" s="2">
        <f t="shared" si="34"/>
        <v>0</v>
      </c>
      <c r="K169" s="26">
        <f t="shared" si="33"/>
        <v>6.9444444444444441E-3</v>
      </c>
      <c r="L169" s="80" t="s">
        <v>76</v>
      </c>
      <c r="M169" s="88">
        <f t="shared" si="31"/>
        <v>44987.727093678528</v>
      </c>
      <c r="N169" s="82" t="s">
        <v>13</v>
      </c>
      <c r="O169" s="83">
        <f t="shared" si="29"/>
        <v>44987.734038122973</v>
      </c>
      <c r="P169" s="84" t="s">
        <v>76</v>
      </c>
      <c r="Q169" s="89">
        <f>IF(MOD(S168,1)+$K169&gt;$S$27,TRUNC(S168)+1+$S$28,S168)</f>
        <v>44994.960760165966</v>
      </c>
      <c r="R169" s="13" t="s">
        <v>13</v>
      </c>
      <c r="S169" s="86">
        <f t="shared" si="32"/>
        <v>44994.967704610412</v>
      </c>
      <c r="T169" s="14" t="s">
        <v>76</v>
      </c>
      <c r="U169" s="90">
        <f>IF(MOD(W168,1)+$K169&gt;$W$27,TRUNC(W168)+1+$W$28,W168)</f>
        <v>45002.470198324234</v>
      </c>
      <c r="V169" s="14" t="s">
        <v>13</v>
      </c>
      <c r="W169" s="87">
        <f t="shared" si="30"/>
        <v>45002.477142768679</v>
      </c>
    </row>
    <row r="170" spans="1:23" x14ac:dyDescent="0.25">
      <c r="A170" s="2">
        <v>142</v>
      </c>
      <c r="B170" s="2">
        <v>373</v>
      </c>
      <c r="C170" s="3">
        <v>0.8</v>
      </c>
      <c r="D170" s="20">
        <f t="shared" si="25"/>
        <v>0.8</v>
      </c>
      <c r="E170" s="2">
        <f t="shared" si="26"/>
        <v>0.8</v>
      </c>
      <c r="F170" s="20" t="str">
        <f t="shared" si="27"/>
        <v/>
      </c>
      <c r="G170" s="20" t="str">
        <f t="shared" si="28"/>
        <v/>
      </c>
      <c r="I170" s="20">
        <v>0</v>
      </c>
      <c r="J170" s="2">
        <f t="shared" si="34"/>
        <v>0</v>
      </c>
      <c r="K170" s="26">
        <f t="shared" si="33"/>
        <v>3.472222222222222E-3</v>
      </c>
      <c r="L170" s="80" t="s">
        <v>76</v>
      </c>
      <c r="M170" s="88">
        <f t="shared" si="31"/>
        <v>44987.734038122973</v>
      </c>
      <c r="N170" s="82" t="s">
        <v>13</v>
      </c>
      <c r="O170" s="83">
        <f t="shared" si="29"/>
        <v>44987.737510345192</v>
      </c>
      <c r="P170" s="84" t="s">
        <v>76</v>
      </c>
      <c r="Q170" s="89">
        <f>IF(MOD(S169,1)+$K170&gt;$S$27,TRUNC(S169)+1+$S$28,S169)</f>
        <v>44994.967704610412</v>
      </c>
      <c r="R170" s="13" t="s">
        <v>13</v>
      </c>
      <c r="S170" s="86">
        <f t="shared" si="32"/>
        <v>44994.971176832631</v>
      </c>
      <c r="T170" s="14" t="s">
        <v>76</v>
      </c>
      <c r="U170" s="90">
        <f>IF(MOD(W169,1)+$K170&gt;$W$27,TRUNC(W169)+1+$W$28,W169)</f>
        <v>45002.477142768679</v>
      </c>
      <c r="V170" s="14" t="s">
        <v>13</v>
      </c>
      <c r="W170" s="87">
        <f t="shared" si="30"/>
        <v>45002.480614990898</v>
      </c>
    </row>
    <row r="171" spans="1:23" x14ac:dyDescent="0.25">
      <c r="A171" s="2">
        <v>143</v>
      </c>
      <c r="B171" s="2">
        <v>375</v>
      </c>
      <c r="C171" s="3">
        <v>0.9</v>
      </c>
      <c r="D171" s="20">
        <f t="shared" si="25"/>
        <v>0.9</v>
      </c>
      <c r="E171" s="2">
        <f t="shared" si="26"/>
        <v>0.9</v>
      </c>
      <c r="F171" s="20" t="str">
        <f t="shared" si="27"/>
        <v/>
      </c>
      <c r="G171" s="20" t="str">
        <f t="shared" si="28"/>
        <v/>
      </c>
      <c r="I171" s="20">
        <v>0</v>
      </c>
      <c r="J171" s="2">
        <f t="shared" si="34"/>
        <v>0</v>
      </c>
      <c r="K171" s="26">
        <f t="shared" si="33"/>
        <v>3.472222222222222E-3</v>
      </c>
      <c r="L171" s="80" t="s">
        <v>76</v>
      </c>
      <c r="M171" s="88">
        <f t="shared" si="31"/>
        <v>44987.737510345192</v>
      </c>
      <c r="N171" s="82" t="s">
        <v>13</v>
      </c>
      <c r="O171" s="83">
        <f t="shared" si="29"/>
        <v>44987.740982567411</v>
      </c>
      <c r="P171" s="84" t="s">
        <v>76</v>
      </c>
      <c r="Q171" s="89">
        <f>IF(MOD(S170,1)+$K171&gt;$S$27,TRUNC(S170)+1+$S$28,S170)</f>
        <v>44994.971176832631</v>
      </c>
      <c r="R171" s="13" t="s">
        <v>13</v>
      </c>
      <c r="S171" s="86">
        <f t="shared" si="32"/>
        <v>44994.97464905485</v>
      </c>
      <c r="T171" s="14" t="s">
        <v>76</v>
      </c>
      <c r="U171" s="90">
        <f>IF(MOD(W170,1)+$K171&gt;$W$27,TRUNC(W170)+1+$W$28,W170)</f>
        <v>45002.480614990898</v>
      </c>
      <c r="V171" s="14" t="s">
        <v>13</v>
      </c>
      <c r="W171" s="87">
        <f t="shared" si="30"/>
        <v>45002.484087213117</v>
      </c>
    </row>
    <row r="172" spans="1:23" x14ac:dyDescent="0.25">
      <c r="A172" s="2">
        <v>144</v>
      </c>
      <c r="B172" s="2">
        <v>379</v>
      </c>
      <c r="C172" s="3">
        <v>28.83</v>
      </c>
      <c r="D172" s="20" t="str">
        <f t="shared" si="25"/>
        <v/>
      </c>
      <c r="E172" s="2" t="str">
        <f t="shared" si="26"/>
        <v/>
      </c>
      <c r="F172" s="20" t="str">
        <f t="shared" si="27"/>
        <v/>
      </c>
      <c r="G172" s="20">
        <f t="shared" si="28"/>
        <v>28.83</v>
      </c>
      <c r="I172" s="20">
        <v>0</v>
      </c>
      <c r="J172" s="2">
        <f t="shared" si="34"/>
        <v>0</v>
      </c>
      <c r="K172" s="26">
        <f t="shared" si="33"/>
        <v>3.6094110763196997E-2</v>
      </c>
      <c r="L172" s="80" t="s">
        <v>76</v>
      </c>
      <c r="M172" s="88">
        <f t="shared" si="31"/>
        <v>44987.740982567411</v>
      </c>
      <c r="N172" s="82" t="s">
        <v>13</v>
      </c>
      <c r="O172" s="83">
        <f t="shared" si="29"/>
        <v>44987.777076678176</v>
      </c>
      <c r="P172" s="84" t="s">
        <v>76</v>
      </c>
      <c r="Q172" s="89">
        <f>IF(MOD(S171,1)+$K172&gt;$S$27,TRUNC(S171)+1+$S$28,S171)</f>
        <v>44995.25</v>
      </c>
      <c r="R172" s="13" t="s">
        <v>13</v>
      </c>
      <c r="S172" s="86">
        <f t="shared" si="32"/>
        <v>44995.286094110765</v>
      </c>
      <c r="T172" s="14" t="s">
        <v>76</v>
      </c>
      <c r="U172" s="90">
        <f>IF(MOD(W171,1)+$K172&gt;$W$27,TRUNC(W171)+1+$W$28,W171)</f>
        <v>45002.484087213117</v>
      </c>
      <c r="V172" s="14" t="s">
        <v>13</v>
      </c>
      <c r="W172" s="87">
        <f t="shared" si="30"/>
        <v>45002.520181323882</v>
      </c>
    </row>
    <row r="173" spans="1:23" x14ac:dyDescent="0.25">
      <c r="A173" s="2">
        <v>145</v>
      </c>
      <c r="B173" s="2">
        <v>380</v>
      </c>
      <c r="C173" s="3">
        <v>14.8</v>
      </c>
      <c r="D173" s="20" t="str">
        <f t="shared" si="25"/>
        <v/>
      </c>
      <c r="E173" s="2" t="str">
        <f t="shared" si="26"/>
        <v/>
      </c>
      <c r="F173" s="20" t="str">
        <f t="shared" si="27"/>
        <v/>
      </c>
      <c r="G173" s="20">
        <f t="shared" si="28"/>
        <v>14.8</v>
      </c>
      <c r="I173" s="20">
        <v>0</v>
      </c>
      <c r="J173" s="2">
        <f t="shared" si="34"/>
        <v>0</v>
      </c>
      <c r="K173" s="26">
        <f t="shared" si="33"/>
        <v>1.8529061369938107E-2</v>
      </c>
      <c r="L173" s="80" t="s">
        <v>76</v>
      </c>
      <c r="M173" s="88">
        <f t="shared" si="31"/>
        <v>44987.777076678176</v>
      </c>
      <c r="N173" s="82" t="s">
        <v>13</v>
      </c>
      <c r="O173" s="83">
        <f t="shared" si="29"/>
        <v>44987.79560573955</v>
      </c>
      <c r="P173" s="84" t="s">
        <v>76</v>
      </c>
      <c r="Q173" s="89">
        <f>IF(MOD(S172,1)+$K173&gt;$S$27,TRUNC(S172)+1+$S$28,S172)</f>
        <v>44995.286094110765</v>
      </c>
      <c r="R173" s="13" t="s">
        <v>13</v>
      </c>
      <c r="S173" s="86">
        <f t="shared" si="32"/>
        <v>44995.304623172138</v>
      </c>
      <c r="T173" s="14" t="s">
        <v>76</v>
      </c>
      <c r="U173" s="90">
        <f>IF(MOD(W172,1)+$K173&gt;$W$27,TRUNC(W172)+1+$W$28,W172)</f>
        <v>45002.520181323882</v>
      </c>
      <c r="V173" s="14" t="s">
        <v>13</v>
      </c>
      <c r="W173" s="87">
        <f t="shared" si="30"/>
        <v>45002.538710385255</v>
      </c>
    </row>
    <row r="174" spans="1:23" x14ac:dyDescent="0.25">
      <c r="A174" s="2">
        <v>146</v>
      </c>
      <c r="B174" s="2">
        <v>381</v>
      </c>
      <c r="C174" s="3">
        <v>13.6</v>
      </c>
      <c r="D174" s="20" t="str">
        <f t="shared" si="25"/>
        <v/>
      </c>
      <c r="E174" s="2" t="str">
        <f t="shared" si="26"/>
        <v/>
      </c>
      <c r="F174" s="20" t="str">
        <f t="shared" si="27"/>
        <v/>
      </c>
      <c r="G174" s="20">
        <f t="shared" si="28"/>
        <v>13.6</v>
      </c>
      <c r="I174" s="20">
        <v>0</v>
      </c>
      <c r="J174" s="2">
        <f t="shared" si="34"/>
        <v>0</v>
      </c>
      <c r="K174" s="26">
        <f t="shared" si="33"/>
        <v>1.7026705042645827E-2</v>
      </c>
      <c r="L174" s="80" t="s">
        <v>76</v>
      </c>
      <c r="M174" s="88">
        <f t="shared" si="31"/>
        <v>44987.79560573955</v>
      </c>
      <c r="N174" s="82" t="s">
        <v>13</v>
      </c>
      <c r="O174" s="83">
        <f t="shared" si="29"/>
        <v>44987.812632444591</v>
      </c>
      <c r="P174" s="84" t="s">
        <v>76</v>
      </c>
      <c r="Q174" s="89">
        <f>IF(MOD(S173,1)+$K174&gt;$S$27,TRUNC(S173)+1+$S$28,S173)</f>
        <v>44995.304623172138</v>
      </c>
      <c r="R174" s="13" t="s">
        <v>13</v>
      </c>
      <c r="S174" s="86">
        <f t="shared" si="32"/>
        <v>44995.32164987718</v>
      </c>
      <c r="T174" s="14" t="s">
        <v>76</v>
      </c>
      <c r="U174" s="90">
        <f>IF(MOD(W173,1)+$K174&gt;$W$27,TRUNC(W173)+1+$W$28,W173)</f>
        <v>45002.538710385255</v>
      </c>
      <c r="V174" s="14" t="s">
        <v>13</v>
      </c>
      <c r="W174" s="87">
        <f t="shared" si="30"/>
        <v>45002.555737090297</v>
      </c>
    </row>
    <row r="175" spans="1:23" x14ac:dyDescent="0.25">
      <c r="A175" s="2">
        <v>147</v>
      </c>
      <c r="B175" s="2">
        <v>382</v>
      </c>
      <c r="C175" s="3">
        <v>1.05</v>
      </c>
      <c r="D175" s="20" t="str">
        <f t="shared" si="25"/>
        <v/>
      </c>
      <c r="E175" s="2">
        <f t="shared" si="26"/>
        <v>1.05</v>
      </c>
      <c r="F175" s="20">
        <f t="shared" si="27"/>
        <v>1.05</v>
      </c>
      <c r="G175" s="20" t="str">
        <f t="shared" si="28"/>
        <v/>
      </c>
      <c r="I175" s="20">
        <v>0</v>
      </c>
      <c r="J175" s="2">
        <f t="shared" si="34"/>
        <v>0</v>
      </c>
      <c r="K175" s="26">
        <f t="shared" si="33"/>
        <v>6.9444444444444441E-3</v>
      </c>
      <c r="L175" s="80" t="s">
        <v>76</v>
      </c>
      <c r="M175" s="88">
        <f t="shared" si="31"/>
        <v>44987.812632444591</v>
      </c>
      <c r="N175" s="82" t="s">
        <v>13</v>
      </c>
      <c r="O175" s="83">
        <f t="shared" si="29"/>
        <v>44987.819576889036</v>
      </c>
      <c r="P175" s="84" t="s">
        <v>76</v>
      </c>
      <c r="Q175" s="89">
        <f>IF(MOD(S174,1)+$K175&gt;$S$27,TRUNC(S174)+1+$S$28,S174)</f>
        <v>44995.32164987718</v>
      </c>
      <c r="R175" s="13" t="s">
        <v>13</v>
      </c>
      <c r="S175" s="86">
        <f t="shared" si="32"/>
        <v>44995.328594321625</v>
      </c>
      <c r="T175" s="14" t="s">
        <v>76</v>
      </c>
      <c r="U175" s="90">
        <f>IF(MOD(W174,1)+$K175&gt;$W$27,TRUNC(W174)+1+$W$28,W174)</f>
        <v>45002.555737090297</v>
      </c>
      <c r="V175" s="14" t="s">
        <v>13</v>
      </c>
      <c r="W175" s="87">
        <f t="shared" si="30"/>
        <v>45002.562681534742</v>
      </c>
    </row>
    <row r="176" spans="1:23" x14ac:dyDescent="0.25">
      <c r="A176" s="2">
        <v>148</v>
      </c>
      <c r="B176" s="2">
        <v>383</v>
      </c>
      <c r="C176" s="3">
        <v>5.7</v>
      </c>
      <c r="D176" s="20" t="str">
        <f t="shared" si="25"/>
        <v/>
      </c>
      <c r="E176" s="2" t="str">
        <f t="shared" si="26"/>
        <v/>
      </c>
      <c r="F176" s="20" t="str">
        <f t="shared" si="27"/>
        <v/>
      </c>
      <c r="G176" s="20">
        <f t="shared" si="28"/>
        <v>5.7</v>
      </c>
      <c r="I176" s="20">
        <v>0</v>
      </c>
      <c r="J176" s="2">
        <f t="shared" si="34"/>
        <v>0</v>
      </c>
      <c r="K176" s="26">
        <f t="shared" si="33"/>
        <v>7.1361925546383244E-3</v>
      </c>
      <c r="L176" s="80" t="s">
        <v>76</v>
      </c>
      <c r="M176" s="88">
        <f t="shared" si="31"/>
        <v>44987.819576889036</v>
      </c>
      <c r="N176" s="82" t="s">
        <v>13</v>
      </c>
      <c r="O176" s="83">
        <f t="shared" si="29"/>
        <v>44987.826713081588</v>
      </c>
      <c r="P176" s="84" t="s">
        <v>76</v>
      </c>
      <c r="Q176" s="89">
        <f>IF(MOD(S175,1)+$K176&gt;$S$27,TRUNC(S175)+1+$S$28,S175)</f>
        <v>44995.328594321625</v>
      </c>
      <c r="R176" s="13" t="s">
        <v>13</v>
      </c>
      <c r="S176" s="86">
        <f t="shared" si="32"/>
        <v>44995.335730514176</v>
      </c>
      <c r="T176" s="14" t="s">
        <v>76</v>
      </c>
      <c r="U176" s="90">
        <f>IF(MOD(W175,1)+$K176&gt;$W$27,TRUNC(W175)+1+$W$28,W175)</f>
        <v>45002.562681534742</v>
      </c>
      <c r="V176" s="14" t="s">
        <v>13</v>
      </c>
      <c r="W176" s="87">
        <f t="shared" si="30"/>
        <v>45002.569817727293</v>
      </c>
    </row>
    <row r="177" spans="1:23" x14ac:dyDescent="0.25">
      <c r="A177" s="2">
        <v>149</v>
      </c>
      <c r="B177" s="2">
        <v>384</v>
      </c>
      <c r="C177" s="3">
        <v>9.25</v>
      </c>
      <c r="D177" s="20" t="str">
        <f t="shared" si="25"/>
        <v/>
      </c>
      <c r="E177" s="2" t="str">
        <f t="shared" si="26"/>
        <v/>
      </c>
      <c r="F177" s="20" t="str">
        <f t="shared" si="27"/>
        <v/>
      </c>
      <c r="G177" s="20">
        <f t="shared" si="28"/>
        <v>9.25</v>
      </c>
      <c r="I177" s="20">
        <v>0</v>
      </c>
      <c r="J177" s="2">
        <f t="shared" si="34"/>
        <v>0</v>
      </c>
      <c r="K177" s="26">
        <f t="shared" si="33"/>
        <v>1.1580663356211315E-2</v>
      </c>
      <c r="L177" s="80" t="s">
        <v>76</v>
      </c>
      <c r="M177" s="88">
        <f t="shared" si="31"/>
        <v>44987.826713081588</v>
      </c>
      <c r="N177" s="82" t="s">
        <v>13</v>
      </c>
      <c r="O177" s="83">
        <f t="shared" si="29"/>
        <v>44987.838293744942</v>
      </c>
      <c r="P177" s="84" t="s">
        <v>76</v>
      </c>
      <c r="Q177" s="89">
        <f>IF(MOD(S176,1)+$K177&gt;$S$27,TRUNC(S176)+1+$S$28,S176)</f>
        <v>44995.335730514176</v>
      </c>
      <c r="R177" s="13" t="s">
        <v>13</v>
      </c>
      <c r="S177" s="86">
        <f t="shared" si="32"/>
        <v>44995.347311177531</v>
      </c>
      <c r="T177" s="14" t="s">
        <v>76</v>
      </c>
      <c r="U177" s="90">
        <f>IF(MOD(W176,1)+$K177&gt;$W$27,TRUNC(W176)+1+$W$28,W176)</f>
        <v>45002.569817727293</v>
      </c>
      <c r="V177" s="14" t="s">
        <v>13</v>
      </c>
      <c r="W177" s="87">
        <f t="shared" si="30"/>
        <v>45002.581398390648</v>
      </c>
    </row>
    <row r="178" spans="1:23" x14ac:dyDescent="0.25">
      <c r="A178" s="2">
        <v>150</v>
      </c>
      <c r="B178" s="2">
        <v>385</v>
      </c>
      <c r="C178" s="3">
        <v>13</v>
      </c>
      <c r="D178" s="20" t="str">
        <f t="shared" si="25"/>
        <v/>
      </c>
      <c r="E178" s="2" t="str">
        <f t="shared" si="26"/>
        <v/>
      </c>
      <c r="F178" s="20" t="str">
        <f t="shared" si="27"/>
        <v/>
      </c>
      <c r="G178" s="20">
        <f t="shared" si="28"/>
        <v>13</v>
      </c>
      <c r="I178" s="20">
        <v>0</v>
      </c>
      <c r="J178" s="2">
        <f t="shared" si="34"/>
        <v>0</v>
      </c>
      <c r="K178" s="26">
        <f t="shared" si="33"/>
        <v>1.6275526878999688E-2</v>
      </c>
      <c r="L178" s="80" t="s">
        <v>76</v>
      </c>
      <c r="M178" s="88">
        <f t="shared" si="31"/>
        <v>44987.838293744942</v>
      </c>
      <c r="N178" s="82" t="s">
        <v>13</v>
      </c>
      <c r="O178" s="83">
        <f t="shared" si="29"/>
        <v>44987.854569271818</v>
      </c>
      <c r="P178" s="84" t="s">
        <v>76</v>
      </c>
      <c r="Q178" s="89">
        <f>IF(MOD(S177,1)+$K178&gt;$S$27,TRUNC(S177)+1+$S$28,S177)</f>
        <v>44995.347311177531</v>
      </c>
      <c r="R178" s="13" t="s">
        <v>13</v>
      </c>
      <c r="S178" s="86">
        <f t="shared" si="32"/>
        <v>44995.363586704407</v>
      </c>
      <c r="T178" s="14" t="s">
        <v>76</v>
      </c>
      <c r="U178" s="90">
        <f>IF(MOD(W177,1)+$K178&gt;$W$27,TRUNC(W177)+1+$W$28,W177)</f>
        <v>45002.581398390648</v>
      </c>
      <c r="V178" s="14" t="s">
        <v>13</v>
      </c>
      <c r="W178" s="87">
        <f t="shared" si="30"/>
        <v>45002.597673917524</v>
      </c>
    </row>
    <row r="179" spans="1:23" x14ac:dyDescent="0.25">
      <c r="A179" s="2">
        <v>151</v>
      </c>
      <c r="B179" s="2">
        <v>386</v>
      </c>
      <c r="C179" s="3">
        <v>17.2</v>
      </c>
      <c r="D179" s="20" t="str">
        <f t="shared" si="25"/>
        <v/>
      </c>
      <c r="E179" s="2" t="str">
        <f t="shared" si="26"/>
        <v/>
      </c>
      <c r="F179" s="20" t="str">
        <f t="shared" si="27"/>
        <v/>
      </c>
      <c r="G179" s="20">
        <f t="shared" si="28"/>
        <v>17.2</v>
      </c>
      <c r="I179" s="20">
        <v>0</v>
      </c>
      <c r="J179" s="2">
        <f t="shared" si="34"/>
        <v>0</v>
      </c>
      <c r="K179" s="26">
        <f t="shared" si="33"/>
        <v>2.153377402452266E-2</v>
      </c>
      <c r="L179" s="80" t="s">
        <v>76</v>
      </c>
      <c r="M179" s="88">
        <f t="shared" si="31"/>
        <v>44987.854569271818</v>
      </c>
      <c r="N179" s="82" t="s">
        <v>13</v>
      </c>
      <c r="O179" s="83">
        <f t="shared" si="29"/>
        <v>44987.876103045841</v>
      </c>
      <c r="P179" s="84" t="s">
        <v>76</v>
      </c>
      <c r="Q179" s="89">
        <f>IF(MOD(S178,1)+$K179&gt;$S$27,TRUNC(S178)+1+$S$28,S178)</f>
        <v>44995.363586704407</v>
      </c>
      <c r="R179" s="13" t="s">
        <v>13</v>
      </c>
      <c r="S179" s="86">
        <f t="shared" si="32"/>
        <v>44995.38512047843</v>
      </c>
      <c r="T179" s="14" t="s">
        <v>76</v>
      </c>
      <c r="U179" s="90">
        <f>IF(MOD(W178,1)+$K179&gt;$W$27,TRUNC(W178)+1+$W$28,W178)</f>
        <v>45002.597673917524</v>
      </c>
      <c r="V179" s="14" t="s">
        <v>13</v>
      </c>
      <c r="W179" s="87">
        <f t="shared" si="30"/>
        <v>45002.619207691547</v>
      </c>
    </row>
    <row r="180" spans="1:23" x14ac:dyDescent="0.25">
      <c r="A180" s="2">
        <v>152</v>
      </c>
      <c r="B180" s="2">
        <v>387</v>
      </c>
      <c r="C180" s="3">
        <v>3.6</v>
      </c>
      <c r="D180" s="20" t="str">
        <f t="shared" si="25"/>
        <v/>
      </c>
      <c r="E180" s="2">
        <f t="shared" si="26"/>
        <v>3.6</v>
      </c>
      <c r="F180" s="20">
        <f t="shared" si="27"/>
        <v>3.6</v>
      </c>
      <c r="G180" s="20" t="str">
        <f t="shared" si="28"/>
        <v/>
      </c>
      <c r="I180" s="20">
        <v>0</v>
      </c>
      <c r="J180" s="2">
        <f t="shared" si="34"/>
        <v>0</v>
      </c>
      <c r="K180" s="26">
        <f t="shared" si="33"/>
        <v>6.9444444444444441E-3</v>
      </c>
      <c r="L180" s="80" t="s">
        <v>76</v>
      </c>
      <c r="M180" s="88">
        <f t="shared" si="31"/>
        <v>44987.876103045841</v>
      </c>
      <c r="N180" s="82" t="s">
        <v>13</v>
      </c>
      <c r="O180" s="83">
        <f t="shared" si="29"/>
        <v>44987.883047490286</v>
      </c>
      <c r="P180" s="84" t="s">
        <v>76</v>
      </c>
      <c r="Q180" s="89">
        <f>IF(MOD(S179,1)+$K180&gt;$S$27,TRUNC(S179)+1+$S$28,S179)</f>
        <v>44995.38512047843</v>
      </c>
      <c r="R180" s="13" t="s">
        <v>13</v>
      </c>
      <c r="S180" s="86">
        <f t="shared" si="32"/>
        <v>44995.392064922875</v>
      </c>
      <c r="T180" s="14" t="s">
        <v>76</v>
      </c>
      <c r="U180" s="90">
        <f>IF(MOD(W179,1)+$K180&gt;$W$27,TRUNC(W179)+1+$W$28,W179)</f>
        <v>45002.619207691547</v>
      </c>
      <c r="V180" s="14" t="s">
        <v>13</v>
      </c>
      <c r="W180" s="87">
        <f t="shared" si="30"/>
        <v>45002.626152135992</v>
      </c>
    </row>
    <row r="181" spans="1:23" x14ac:dyDescent="0.25">
      <c r="A181" s="2">
        <v>153</v>
      </c>
      <c r="B181" s="2">
        <v>388</v>
      </c>
      <c r="C181" s="3">
        <v>1.3</v>
      </c>
      <c r="D181" s="20" t="str">
        <f t="shared" si="25"/>
        <v/>
      </c>
      <c r="E181" s="2">
        <f t="shared" si="26"/>
        <v>1.3</v>
      </c>
      <c r="F181" s="20">
        <f t="shared" si="27"/>
        <v>1.3</v>
      </c>
      <c r="G181" s="20" t="str">
        <f t="shared" si="28"/>
        <v/>
      </c>
      <c r="I181" s="20">
        <v>0</v>
      </c>
      <c r="J181" s="2">
        <f t="shared" si="34"/>
        <v>0</v>
      </c>
      <c r="K181" s="26">
        <f t="shared" si="33"/>
        <v>6.9444444444444441E-3</v>
      </c>
      <c r="L181" s="80" t="s">
        <v>76</v>
      </c>
      <c r="M181" s="88">
        <f t="shared" si="31"/>
        <v>44987.883047490286</v>
      </c>
      <c r="N181" s="82" t="s">
        <v>13</v>
      </c>
      <c r="O181" s="83">
        <f t="shared" si="29"/>
        <v>44987.889991934731</v>
      </c>
      <c r="P181" s="84" t="s">
        <v>76</v>
      </c>
      <c r="Q181" s="89">
        <f>IF(MOD(S180,1)+$K181&gt;$S$27,TRUNC(S180)+1+$S$28,S180)</f>
        <v>44995.392064922875</v>
      </c>
      <c r="R181" s="13" t="s">
        <v>13</v>
      </c>
      <c r="S181" s="86">
        <f t="shared" si="32"/>
        <v>44995.39900936732</v>
      </c>
      <c r="T181" s="14" t="s">
        <v>76</v>
      </c>
      <c r="U181" s="90">
        <f>IF(MOD(W180,1)+$K181&gt;$W$27,TRUNC(W180)+1+$W$28,W180)</f>
        <v>45002.626152135992</v>
      </c>
      <c r="V181" s="14" t="s">
        <v>13</v>
      </c>
      <c r="W181" s="87">
        <f t="shared" si="30"/>
        <v>45002.633096580437</v>
      </c>
    </row>
    <row r="182" spans="1:23" x14ac:dyDescent="0.25">
      <c r="A182" s="2">
        <v>154</v>
      </c>
      <c r="B182" s="2">
        <v>389</v>
      </c>
      <c r="C182" s="3">
        <v>3.1</v>
      </c>
      <c r="D182" s="20" t="str">
        <f t="shared" si="25"/>
        <v/>
      </c>
      <c r="E182" s="2">
        <f t="shared" si="26"/>
        <v>3.1</v>
      </c>
      <c r="F182" s="20">
        <f t="shared" si="27"/>
        <v>3.1</v>
      </c>
      <c r="G182" s="20" t="str">
        <f t="shared" si="28"/>
        <v/>
      </c>
      <c r="I182" s="20">
        <v>0</v>
      </c>
      <c r="J182" s="2">
        <f t="shared" si="34"/>
        <v>0</v>
      </c>
      <c r="K182" s="26">
        <f t="shared" si="33"/>
        <v>6.9444444444444441E-3</v>
      </c>
      <c r="L182" s="80" t="s">
        <v>76</v>
      </c>
      <c r="M182" s="88">
        <f t="shared" si="31"/>
        <v>44987.889991934731</v>
      </c>
      <c r="N182" s="82" t="s">
        <v>13</v>
      </c>
      <c r="O182" s="83">
        <f t="shared" si="29"/>
        <v>44987.896936379177</v>
      </c>
      <c r="P182" s="84" t="s">
        <v>76</v>
      </c>
      <c r="Q182" s="89">
        <f>IF(MOD(S181,1)+$K182&gt;$S$27,TRUNC(S181)+1+$S$28,S181)</f>
        <v>44995.39900936732</v>
      </c>
      <c r="R182" s="13" t="s">
        <v>13</v>
      </c>
      <c r="S182" s="86">
        <f t="shared" si="32"/>
        <v>44995.405953811765</v>
      </c>
      <c r="T182" s="14" t="s">
        <v>76</v>
      </c>
      <c r="U182" s="90">
        <f>IF(MOD(W181,1)+$K182&gt;$W$27,TRUNC(W181)+1+$W$28,W181)</f>
        <v>45002.633096580437</v>
      </c>
      <c r="V182" s="14" t="s">
        <v>13</v>
      </c>
      <c r="W182" s="87">
        <f t="shared" si="30"/>
        <v>45002.640041024883</v>
      </c>
    </row>
    <row r="183" spans="1:23" x14ac:dyDescent="0.25">
      <c r="A183" s="2">
        <v>155</v>
      </c>
      <c r="B183" s="2">
        <v>390</v>
      </c>
      <c r="C183" s="3">
        <v>2.75</v>
      </c>
      <c r="D183" s="20" t="str">
        <f t="shared" si="25"/>
        <v/>
      </c>
      <c r="E183" s="2">
        <f t="shared" si="26"/>
        <v>2.75</v>
      </c>
      <c r="F183" s="20">
        <f t="shared" si="27"/>
        <v>2.75</v>
      </c>
      <c r="G183" s="20" t="str">
        <f t="shared" si="28"/>
        <v/>
      </c>
      <c r="I183" s="20">
        <v>0</v>
      </c>
      <c r="J183" s="2">
        <f t="shared" si="34"/>
        <v>0</v>
      </c>
      <c r="K183" s="26">
        <f t="shared" si="33"/>
        <v>6.9444444444444441E-3</v>
      </c>
      <c r="L183" s="80" t="s">
        <v>76</v>
      </c>
      <c r="M183" s="88">
        <f t="shared" si="31"/>
        <v>44987.896936379177</v>
      </c>
      <c r="N183" s="82" t="s">
        <v>13</v>
      </c>
      <c r="O183" s="83">
        <f t="shared" si="29"/>
        <v>44987.903880823622</v>
      </c>
      <c r="P183" s="84" t="s">
        <v>76</v>
      </c>
      <c r="Q183" s="89">
        <f>IF(MOD(S182,1)+$K183&gt;$S$27,TRUNC(S182)+1+$S$28,S182)</f>
        <v>44995.405953811765</v>
      </c>
      <c r="R183" s="13" t="s">
        <v>13</v>
      </c>
      <c r="S183" s="86">
        <f t="shared" si="32"/>
        <v>44995.412898256211</v>
      </c>
      <c r="T183" s="14" t="s">
        <v>76</v>
      </c>
      <c r="U183" s="90">
        <f>IF(MOD(W182,1)+$K183&gt;$W$27,TRUNC(W182)+1+$W$28,W182)</f>
        <v>45002.640041024883</v>
      </c>
      <c r="V183" s="14" t="s">
        <v>13</v>
      </c>
      <c r="W183" s="87">
        <f t="shared" si="30"/>
        <v>45002.646985469328</v>
      </c>
    </row>
    <row r="184" spans="1:23" x14ac:dyDescent="0.25">
      <c r="A184" s="2">
        <v>156</v>
      </c>
      <c r="B184" s="2">
        <v>391</v>
      </c>
      <c r="C184" s="3">
        <v>21.8</v>
      </c>
      <c r="D184" s="20" t="str">
        <f t="shared" si="25"/>
        <v/>
      </c>
      <c r="E184" s="2" t="str">
        <f t="shared" si="26"/>
        <v/>
      </c>
      <c r="F184" s="20" t="str">
        <f t="shared" si="27"/>
        <v/>
      </c>
      <c r="G184" s="20">
        <f t="shared" si="28"/>
        <v>21.8</v>
      </c>
      <c r="I184" s="20">
        <v>0</v>
      </c>
      <c r="J184" s="2">
        <f t="shared" si="34"/>
        <v>0</v>
      </c>
      <c r="K184" s="26">
        <f t="shared" si="33"/>
        <v>2.7292806612476399E-2</v>
      </c>
      <c r="L184" s="80" t="s">
        <v>76</v>
      </c>
      <c r="M184" s="88">
        <f t="shared" si="31"/>
        <v>44987.903880823622</v>
      </c>
      <c r="N184" s="82" t="s">
        <v>13</v>
      </c>
      <c r="O184" s="83">
        <f t="shared" si="29"/>
        <v>44987.931173630233</v>
      </c>
      <c r="P184" s="84" t="s">
        <v>76</v>
      </c>
      <c r="Q184" s="89">
        <f>IF(MOD(S183,1)+$K184&gt;$S$27,TRUNC(S183)+1+$S$28,S183)</f>
        <v>44995.412898256211</v>
      </c>
      <c r="R184" s="13" t="s">
        <v>13</v>
      </c>
      <c r="S184" s="86">
        <f t="shared" si="32"/>
        <v>44995.440191062822</v>
      </c>
      <c r="T184" s="14" t="s">
        <v>76</v>
      </c>
      <c r="U184" s="90">
        <f>IF(MOD(W183,1)+$K184&gt;$W$27,TRUNC(W183)+1+$W$28,W183)</f>
        <v>45002.646985469328</v>
      </c>
      <c r="V184" s="14" t="s">
        <v>13</v>
      </c>
      <c r="W184" s="87">
        <f t="shared" si="30"/>
        <v>45002.674278275939</v>
      </c>
    </row>
    <row r="185" spans="1:23" x14ac:dyDescent="0.25">
      <c r="A185" s="2">
        <v>157</v>
      </c>
      <c r="B185" s="2">
        <v>394</v>
      </c>
      <c r="C185" s="3">
        <v>1.8</v>
      </c>
      <c r="D185" s="20" t="str">
        <f t="shared" si="25"/>
        <v/>
      </c>
      <c r="E185" s="2">
        <f t="shared" si="26"/>
        <v>1.8</v>
      </c>
      <c r="F185" s="20">
        <f t="shared" si="27"/>
        <v>1.8</v>
      </c>
      <c r="G185" s="20" t="str">
        <f t="shared" si="28"/>
        <v/>
      </c>
      <c r="I185" s="20">
        <v>0</v>
      </c>
      <c r="J185" s="2">
        <f t="shared" si="34"/>
        <v>0</v>
      </c>
      <c r="K185" s="26">
        <f t="shared" si="33"/>
        <v>6.9444444444444441E-3</v>
      </c>
      <c r="L185" s="80" t="s">
        <v>76</v>
      </c>
      <c r="M185" s="88">
        <f t="shared" si="31"/>
        <v>44987.931173630233</v>
      </c>
      <c r="N185" s="82" t="s">
        <v>13</v>
      </c>
      <c r="O185" s="83">
        <f t="shared" si="29"/>
        <v>44987.938118074679</v>
      </c>
      <c r="P185" s="84" t="s">
        <v>76</v>
      </c>
      <c r="Q185" s="89">
        <f>IF(MOD(S184,1)+$K185&gt;$S$27,TRUNC(S184)+1+$S$28,S184)</f>
        <v>44995.440191062822</v>
      </c>
      <c r="R185" s="13" t="s">
        <v>13</v>
      </c>
      <c r="S185" s="86">
        <f t="shared" si="32"/>
        <v>44995.447135507267</v>
      </c>
      <c r="T185" s="14" t="s">
        <v>76</v>
      </c>
      <c r="U185" s="90">
        <f>IF(MOD(W184,1)+$K185&gt;$W$27,TRUNC(W184)+1+$W$28,W184)</f>
        <v>45002.674278275939</v>
      </c>
      <c r="V185" s="14" t="s">
        <v>13</v>
      </c>
      <c r="W185" s="87">
        <f t="shared" si="30"/>
        <v>45002.681222720385</v>
      </c>
    </row>
    <row r="186" spans="1:23" x14ac:dyDescent="0.25">
      <c r="A186" s="2">
        <v>158</v>
      </c>
      <c r="B186" s="2">
        <v>1075</v>
      </c>
      <c r="C186" s="3">
        <v>7.8</v>
      </c>
      <c r="D186" s="20" t="str">
        <f t="shared" si="25"/>
        <v/>
      </c>
      <c r="E186" s="2" t="str">
        <f t="shared" si="26"/>
        <v/>
      </c>
      <c r="F186" s="20" t="str">
        <f t="shared" si="27"/>
        <v/>
      </c>
      <c r="G186" s="20">
        <f t="shared" si="28"/>
        <v>7.8</v>
      </c>
      <c r="I186" s="20">
        <v>0</v>
      </c>
      <c r="J186" s="2">
        <f t="shared" si="34"/>
        <v>0</v>
      </c>
      <c r="K186" s="26">
        <f t="shared" si="33"/>
        <v>9.7653161273998125E-3</v>
      </c>
      <c r="L186" s="80" t="s">
        <v>76</v>
      </c>
      <c r="M186" s="88">
        <f t="shared" si="31"/>
        <v>44987.938118074679</v>
      </c>
      <c r="N186" s="82" t="s">
        <v>13</v>
      </c>
      <c r="O186" s="83">
        <f t="shared" si="29"/>
        <v>44987.947883390807</v>
      </c>
      <c r="P186" s="84" t="s">
        <v>76</v>
      </c>
      <c r="Q186" s="89">
        <f>IF(MOD(S185,1)+$K186&gt;$S$27,TRUNC(S185)+1+$S$28,S185)</f>
        <v>44995.447135507267</v>
      </c>
      <c r="R186" s="13" t="s">
        <v>13</v>
      </c>
      <c r="S186" s="86">
        <f t="shared" si="32"/>
        <v>44995.456900823396</v>
      </c>
      <c r="T186" s="14" t="s">
        <v>76</v>
      </c>
      <c r="U186" s="90">
        <f>IF(MOD(W185,1)+$K186&gt;$W$27,TRUNC(W185)+1+$W$28,W185)</f>
        <v>45002.681222720385</v>
      </c>
      <c r="V186" s="14" t="s">
        <v>13</v>
      </c>
      <c r="W186" s="87">
        <f t="shared" si="30"/>
        <v>45002.690988036513</v>
      </c>
    </row>
    <row r="187" spans="1:23" x14ac:dyDescent="0.25">
      <c r="A187" s="2">
        <v>159</v>
      </c>
      <c r="B187" s="2">
        <v>1076</v>
      </c>
      <c r="C187" s="3">
        <v>25.7</v>
      </c>
      <c r="D187" s="20" t="str">
        <f t="shared" si="25"/>
        <v/>
      </c>
      <c r="E187" s="2" t="str">
        <f t="shared" si="26"/>
        <v/>
      </c>
      <c r="F187" s="20" t="str">
        <f t="shared" si="27"/>
        <v/>
      </c>
      <c r="G187" s="20">
        <f t="shared" si="28"/>
        <v>25.7</v>
      </c>
      <c r="I187" s="20">
        <v>0</v>
      </c>
      <c r="J187" s="2">
        <f t="shared" si="34"/>
        <v>0</v>
      </c>
      <c r="K187" s="26">
        <f t="shared" si="33"/>
        <v>3.2175464676176303E-2</v>
      </c>
      <c r="L187" s="80" t="s">
        <v>76</v>
      </c>
      <c r="M187" s="88">
        <f t="shared" si="31"/>
        <v>44987.947883390807</v>
      </c>
      <c r="N187" s="82" t="s">
        <v>13</v>
      </c>
      <c r="O187" s="83">
        <f t="shared" si="29"/>
        <v>44987.980058855486</v>
      </c>
      <c r="P187" s="84" t="s">
        <v>76</v>
      </c>
      <c r="Q187" s="89">
        <f>IF(MOD(S186,1)+$K187&gt;$S$27,TRUNC(S186)+1+$S$28,S186)</f>
        <v>44995.456900823396</v>
      </c>
      <c r="R187" s="13" t="s">
        <v>13</v>
      </c>
      <c r="S187" s="86">
        <f t="shared" si="32"/>
        <v>44995.489076288075</v>
      </c>
      <c r="T187" s="14" t="s">
        <v>76</v>
      </c>
      <c r="U187" s="90">
        <f>IF(MOD(W186,1)+$K187&gt;$W$27,TRUNC(W186)+1+$W$28,W186)</f>
        <v>45002.690988036513</v>
      </c>
      <c r="V187" s="14" t="s">
        <v>13</v>
      </c>
      <c r="W187" s="87">
        <f t="shared" si="30"/>
        <v>45002.723163501192</v>
      </c>
    </row>
    <row r="188" spans="1:23" x14ac:dyDescent="0.25">
      <c r="A188" s="2">
        <v>160</v>
      </c>
      <c r="B188" s="2">
        <v>1077</v>
      </c>
      <c r="C188" s="3">
        <v>20.399999999999999</v>
      </c>
      <c r="D188" s="20" t="str">
        <f t="shared" si="25"/>
        <v/>
      </c>
      <c r="E188" s="2" t="str">
        <f t="shared" si="26"/>
        <v/>
      </c>
      <c r="F188" s="20" t="str">
        <f t="shared" si="27"/>
        <v/>
      </c>
      <c r="G188" s="20">
        <f t="shared" si="28"/>
        <v>20.399999999999999</v>
      </c>
      <c r="I188" s="20">
        <v>0</v>
      </c>
      <c r="J188" s="2">
        <f t="shared" si="34"/>
        <v>0</v>
      </c>
      <c r="K188" s="26">
        <f t="shared" si="33"/>
        <v>2.5540057563968738E-2</v>
      </c>
      <c r="L188" s="80" t="s">
        <v>76</v>
      </c>
      <c r="M188" s="88">
        <f t="shared" si="31"/>
        <v>44988.25</v>
      </c>
      <c r="N188" s="82" t="s">
        <v>13</v>
      </c>
      <c r="O188" s="83">
        <f t="shared" si="29"/>
        <v>44988.275540057562</v>
      </c>
      <c r="P188" s="84" t="s">
        <v>76</v>
      </c>
      <c r="Q188" s="89">
        <f>IF(MOD(S187,1)+$K188&gt;$S$27,TRUNC(S187)+1+$S$28,S187)</f>
        <v>44995.489076288075</v>
      </c>
      <c r="R188" s="13" t="s">
        <v>13</v>
      </c>
      <c r="S188" s="86">
        <f t="shared" si="32"/>
        <v>44995.514616345637</v>
      </c>
      <c r="T188" s="14" t="s">
        <v>76</v>
      </c>
      <c r="U188" s="90">
        <f>IF(MOD(W187,1)+$K188&gt;$W$27,TRUNC(W187)+1+$W$28,W187)</f>
        <v>45002.723163501192</v>
      </c>
      <c r="V188" s="14" t="s">
        <v>13</v>
      </c>
      <c r="W188" s="87">
        <f t="shared" si="30"/>
        <v>45002.748703558755</v>
      </c>
    </row>
    <row r="189" spans="1:23" x14ac:dyDescent="0.25">
      <c r="A189" s="2">
        <v>161</v>
      </c>
      <c r="B189" s="2">
        <v>1078</v>
      </c>
      <c r="C189" s="3">
        <v>31.55</v>
      </c>
      <c r="D189" s="20" t="str">
        <f t="shared" si="25"/>
        <v/>
      </c>
      <c r="E189" s="2" t="str">
        <f t="shared" si="26"/>
        <v/>
      </c>
      <c r="F189" s="20" t="str">
        <f t="shared" si="27"/>
        <v/>
      </c>
      <c r="G189" s="20">
        <f t="shared" si="28"/>
        <v>31.55</v>
      </c>
      <c r="I189" s="20">
        <v>0</v>
      </c>
      <c r="J189" s="2">
        <f t="shared" si="34"/>
        <v>0</v>
      </c>
      <c r="K189" s="26">
        <f t="shared" si="33"/>
        <v>3.9499451771726167E-2</v>
      </c>
      <c r="L189" s="80" t="s">
        <v>76</v>
      </c>
      <c r="M189" s="88">
        <f t="shared" si="31"/>
        <v>44988.275540057562</v>
      </c>
      <c r="N189" s="82" t="s">
        <v>13</v>
      </c>
      <c r="O189" s="83">
        <f t="shared" si="29"/>
        <v>44988.315039509333</v>
      </c>
      <c r="P189" s="84" t="s">
        <v>76</v>
      </c>
      <c r="Q189" s="89">
        <f>IF(MOD(S188,1)+$K189&gt;$S$27,TRUNC(S188)+1+$S$28,S188)</f>
        <v>44995.514616345637</v>
      </c>
      <c r="R189" s="13" t="s">
        <v>13</v>
      </c>
      <c r="S189" s="86">
        <f t="shared" si="32"/>
        <v>44995.554115797408</v>
      </c>
      <c r="T189" s="14" t="s">
        <v>76</v>
      </c>
      <c r="U189" s="90">
        <f>IF(MOD(W188,1)+$K189&gt;$W$27,TRUNC(W188)+1+$W$28,W188)</f>
        <v>45002.748703558755</v>
      </c>
      <c r="V189" s="14" t="s">
        <v>13</v>
      </c>
      <c r="W189" s="87">
        <f t="shared" si="30"/>
        <v>45002.788203010525</v>
      </c>
    </row>
    <row r="190" spans="1:23" x14ac:dyDescent="0.25">
      <c r="A190" s="2">
        <v>162</v>
      </c>
      <c r="B190" s="2">
        <v>1079</v>
      </c>
      <c r="C190" s="3">
        <v>29.2</v>
      </c>
      <c r="D190" s="20" t="str">
        <f t="shared" si="25"/>
        <v/>
      </c>
      <c r="E190" s="2" t="str">
        <f t="shared" si="26"/>
        <v/>
      </c>
      <c r="F190" s="20" t="str">
        <f t="shared" si="27"/>
        <v/>
      </c>
      <c r="G190" s="20">
        <f t="shared" si="28"/>
        <v>29.2</v>
      </c>
      <c r="I190" s="20">
        <v>0</v>
      </c>
      <c r="J190" s="2">
        <f t="shared" si="34"/>
        <v>0</v>
      </c>
      <c r="K190" s="26">
        <f t="shared" si="33"/>
        <v>3.6557337297445452E-2</v>
      </c>
      <c r="L190" s="80" t="s">
        <v>76</v>
      </c>
      <c r="M190" s="88">
        <f t="shared" si="31"/>
        <v>44988.315039509333</v>
      </c>
      <c r="N190" s="82" t="s">
        <v>13</v>
      </c>
      <c r="O190" s="83">
        <f t="shared" si="29"/>
        <v>44988.351596846631</v>
      </c>
      <c r="P190" s="84" t="s">
        <v>76</v>
      </c>
      <c r="Q190" s="89">
        <f>IF(MOD(S189,1)+$K190&gt;$S$27,TRUNC(S189)+1+$S$28,S189)</f>
        <v>44995.554115797408</v>
      </c>
      <c r="R190" s="13" t="s">
        <v>13</v>
      </c>
      <c r="S190" s="86">
        <f t="shared" si="32"/>
        <v>44995.590673134706</v>
      </c>
      <c r="T190" s="14" t="s">
        <v>76</v>
      </c>
      <c r="U190" s="90">
        <f>IF(MOD(W189,1)+$K190&gt;$W$27,TRUNC(W189)+1+$W$28,W189)</f>
        <v>45002.788203010525</v>
      </c>
      <c r="V190" s="14" t="s">
        <v>13</v>
      </c>
      <c r="W190" s="87">
        <f t="shared" si="30"/>
        <v>45002.824760347823</v>
      </c>
    </row>
    <row r="191" spans="1:23" x14ac:dyDescent="0.25">
      <c r="A191" s="2">
        <v>163</v>
      </c>
      <c r="B191" s="2">
        <v>1081</v>
      </c>
      <c r="C191" s="3">
        <v>64.5</v>
      </c>
      <c r="D191" s="20" t="str">
        <f t="shared" si="25"/>
        <v/>
      </c>
      <c r="E191" s="2" t="str">
        <f t="shared" si="26"/>
        <v/>
      </c>
      <c r="F191" s="20" t="str">
        <f t="shared" si="27"/>
        <v/>
      </c>
      <c r="G191" s="20">
        <f t="shared" si="28"/>
        <v>64.5</v>
      </c>
      <c r="I191" s="20">
        <v>0</v>
      </c>
      <c r="J191" s="2">
        <f t="shared" si="34"/>
        <v>0</v>
      </c>
      <c r="K191" s="26">
        <f t="shared" si="33"/>
        <v>8.0751652591959988E-2</v>
      </c>
      <c r="L191" s="80" t="s">
        <v>76</v>
      </c>
      <c r="M191" s="88">
        <f t="shared" si="31"/>
        <v>44988.351596846631</v>
      </c>
      <c r="N191" s="82" t="s">
        <v>13</v>
      </c>
      <c r="O191" s="83">
        <f t="shared" si="29"/>
        <v>44988.43234849922</v>
      </c>
      <c r="P191" s="84" t="s">
        <v>76</v>
      </c>
      <c r="Q191" s="89">
        <f>IF(MOD(S190,1)+$K191&gt;$S$27,TRUNC(S190)+1+$S$28,S190)</f>
        <v>44995.590673134706</v>
      </c>
      <c r="R191" s="13" t="s">
        <v>13</v>
      </c>
      <c r="S191" s="86">
        <f t="shared" si="32"/>
        <v>44995.671424787295</v>
      </c>
      <c r="T191" s="14" t="s">
        <v>76</v>
      </c>
      <c r="U191" s="90">
        <f>IF(MOD(W190,1)+$K191&gt;$W$27,TRUNC(W190)+1+$W$28,W190)</f>
        <v>45002.824760347823</v>
      </c>
      <c r="V191" s="14" t="s">
        <v>13</v>
      </c>
      <c r="W191" s="87">
        <f t="shared" si="30"/>
        <v>45002.905512000412</v>
      </c>
    </row>
    <row r="192" spans="1:23" x14ac:dyDescent="0.25">
      <c r="A192" s="2">
        <v>164</v>
      </c>
      <c r="B192" s="2">
        <v>1091</v>
      </c>
      <c r="C192" s="3">
        <v>24.7</v>
      </c>
      <c r="D192" s="20" t="str">
        <f t="shared" si="25"/>
        <v/>
      </c>
      <c r="E192" s="2" t="str">
        <f t="shared" si="26"/>
        <v/>
      </c>
      <c r="F192" s="20" t="str">
        <f t="shared" si="27"/>
        <v/>
      </c>
      <c r="G192" s="20">
        <f t="shared" si="28"/>
        <v>24.7</v>
      </c>
      <c r="I192" s="20">
        <v>0</v>
      </c>
      <c r="J192" s="2">
        <f t="shared" si="34"/>
        <v>0</v>
      </c>
      <c r="K192" s="26">
        <f t="shared" si="33"/>
        <v>3.0923501070099405E-2</v>
      </c>
      <c r="L192" s="80" t="s">
        <v>76</v>
      </c>
      <c r="M192" s="88">
        <f t="shared" si="31"/>
        <v>44988.43234849922</v>
      </c>
      <c r="N192" s="82" t="s">
        <v>13</v>
      </c>
      <c r="O192" s="83">
        <f t="shared" si="29"/>
        <v>44988.463272000292</v>
      </c>
      <c r="P192" s="84" t="s">
        <v>76</v>
      </c>
      <c r="Q192" s="89">
        <f>IF(MOD(S191,1)+$K192&gt;$S$27,TRUNC(S191)+1+$S$28,S191)</f>
        <v>44995.671424787295</v>
      </c>
      <c r="R192" s="13" t="s">
        <v>13</v>
      </c>
      <c r="S192" s="86">
        <f t="shared" si="32"/>
        <v>44995.702348288367</v>
      </c>
      <c r="T192" s="14" t="s">
        <v>76</v>
      </c>
      <c r="U192" s="90">
        <f>IF(MOD(W191,1)+$K192&gt;$W$27,TRUNC(W191)+1+$W$28,W191)</f>
        <v>45002.905512000412</v>
      </c>
      <c r="V192" s="14" t="s">
        <v>13</v>
      </c>
      <c r="W192" s="87">
        <f t="shared" si="30"/>
        <v>45002.936435501484</v>
      </c>
    </row>
    <row r="193" spans="1:23" x14ac:dyDescent="0.25">
      <c r="A193" s="2">
        <v>165</v>
      </c>
      <c r="B193" s="2">
        <v>1096</v>
      </c>
      <c r="C193" s="3">
        <v>7.9</v>
      </c>
      <c r="D193" s="20" t="str">
        <f t="shared" si="25"/>
        <v/>
      </c>
      <c r="E193" s="2" t="str">
        <f t="shared" si="26"/>
        <v/>
      </c>
      <c r="F193" s="20" t="str">
        <f t="shared" si="27"/>
        <v/>
      </c>
      <c r="G193" s="20">
        <f t="shared" si="28"/>
        <v>7.9</v>
      </c>
      <c r="I193" s="20">
        <v>0</v>
      </c>
      <c r="J193" s="2">
        <f t="shared" si="34"/>
        <v>0</v>
      </c>
      <c r="K193" s="26">
        <f t="shared" si="33"/>
        <v>9.8905124880075031E-3</v>
      </c>
      <c r="L193" s="80" t="s">
        <v>76</v>
      </c>
      <c r="M193" s="88">
        <f t="shared" si="31"/>
        <v>44988.463272000292</v>
      </c>
      <c r="N193" s="82" t="s">
        <v>13</v>
      </c>
      <c r="O193" s="83">
        <f t="shared" si="29"/>
        <v>44988.473162512782</v>
      </c>
      <c r="P193" s="84" t="s">
        <v>76</v>
      </c>
      <c r="Q193" s="89">
        <f>IF(MOD(S192,1)+$K193&gt;$S$27,TRUNC(S192)+1+$S$28,S192)</f>
        <v>44995.702348288367</v>
      </c>
      <c r="R193" s="13" t="s">
        <v>13</v>
      </c>
      <c r="S193" s="86">
        <f t="shared" si="32"/>
        <v>44995.712238800857</v>
      </c>
      <c r="T193" s="14" t="s">
        <v>76</v>
      </c>
      <c r="U193" s="90">
        <f>IF(MOD(W192,1)+$K193&gt;$W$27,TRUNC(W192)+1+$W$28,W192)</f>
        <v>45002.936435501484</v>
      </c>
      <c r="V193" s="14" t="s">
        <v>13</v>
      </c>
      <c r="W193" s="87">
        <f t="shared" si="30"/>
        <v>45002.946326013975</v>
      </c>
    </row>
    <row r="194" spans="1:23" x14ac:dyDescent="0.25">
      <c r="A194" s="2">
        <v>166</v>
      </c>
      <c r="B194" s="2">
        <v>1097</v>
      </c>
      <c r="C194" s="3">
        <v>23.5</v>
      </c>
      <c r="D194" s="20" t="str">
        <f t="shared" si="25"/>
        <v/>
      </c>
      <c r="E194" s="2" t="str">
        <f t="shared" si="26"/>
        <v/>
      </c>
      <c r="F194" s="20" t="str">
        <f t="shared" si="27"/>
        <v/>
      </c>
      <c r="G194" s="20">
        <f t="shared" si="28"/>
        <v>23.5</v>
      </c>
      <c r="I194" s="20">
        <v>0</v>
      </c>
      <c r="J194" s="2">
        <f t="shared" si="34"/>
        <v>0</v>
      </c>
      <c r="K194" s="26">
        <f t="shared" si="33"/>
        <v>2.9421144742807125E-2</v>
      </c>
      <c r="L194" s="80" t="s">
        <v>76</v>
      </c>
      <c r="M194" s="88">
        <f t="shared" si="31"/>
        <v>44988.473162512782</v>
      </c>
      <c r="N194" s="82" t="s">
        <v>13</v>
      </c>
      <c r="O194" s="83">
        <f t="shared" si="29"/>
        <v>44988.502583657522</v>
      </c>
      <c r="P194" s="84" t="s">
        <v>76</v>
      </c>
      <c r="Q194" s="89">
        <f>IF(MOD(S193,1)+$K194&gt;$S$27,TRUNC(S193)+1+$S$28,S193)</f>
        <v>44995.712238800857</v>
      </c>
      <c r="R194" s="13" t="s">
        <v>13</v>
      </c>
      <c r="S194" s="86">
        <f t="shared" si="32"/>
        <v>44995.741659945597</v>
      </c>
      <c r="T194" s="14" t="s">
        <v>76</v>
      </c>
      <c r="U194" s="90">
        <f>IF(MOD(W193,1)+$K194&gt;$W$27,TRUNC(W193)+1+$W$28,W193)</f>
        <v>45002.946326013975</v>
      </c>
      <c r="V194" s="14" t="s">
        <v>13</v>
      </c>
      <c r="W194" s="87">
        <f t="shared" si="30"/>
        <v>45002.975747158715</v>
      </c>
    </row>
    <row r="195" spans="1:23" x14ac:dyDescent="0.25">
      <c r="A195" s="2">
        <v>167</v>
      </c>
      <c r="B195" s="2">
        <v>1101</v>
      </c>
      <c r="C195" s="3">
        <v>16.3</v>
      </c>
      <c r="D195" s="20" t="str">
        <f t="shared" si="25"/>
        <v/>
      </c>
      <c r="E195" s="2" t="str">
        <f t="shared" si="26"/>
        <v/>
      </c>
      <c r="F195" s="20" t="str">
        <f t="shared" si="27"/>
        <v/>
      </c>
      <c r="G195" s="20">
        <f t="shared" si="28"/>
        <v>16.3</v>
      </c>
      <c r="I195" s="20">
        <v>0</v>
      </c>
      <c r="J195" s="2">
        <f t="shared" si="34"/>
        <v>0</v>
      </c>
      <c r="K195" s="26">
        <f t="shared" si="33"/>
        <v>2.0407006779053456E-2</v>
      </c>
      <c r="L195" s="80" t="s">
        <v>76</v>
      </c>
      <c r="M195" s="88">
        <f t="shared" si="31"/>
        <v>44988.502583657522</v>
      </c>
      <c r="N195" s="82" t="s">
        <v>13</v>
      </c>
      <c r="O195" s="83">
        <f t="shared" si="29"/>
        <v>44988.5229906643</v>
      </c>
      <c r="P195" s="84" t="s">
        <v>76</v>
      </c>
      <c r="Q195" s="89">
        <f>IF(MOD(S194,1)+$K195&gt;$S$27,TRUNC(S194)+1+$S$28,S194)</f>
        <v>44995.741659945597</v>
      </c>
      <c r="R195" s="13" t="s">
        <v>13</v>
      </c>
      <c r="S195" s="86">
        <f t="shared" si="32"/>
        <v>44995.762066952375</v>
      </c>
      <c r="T195" s="14" t="s">
        <v>76</v>
      </c>
      <c r="U195" s="90">
        <f>IF(MOD(W194,1)+$K195&gt;$W$27,TRUNC(W194)+1+$W$28,W194)</f>
        <v>45002.975747158715</v>
      </c>
      <c r="V195" s="14" t="s">
        <v>13</v>
      </c>
      <c r="W195" s="87">
        <f t="shared" si="30"/>
        <v>45002.996154165492</v>
      </c>
    </row>
    <row r="196" spans="1:23" x14ac:dyDescent="0.25">
      <c r="A196" s="2">
        <v>168</v>
      </c>
      <c r="B196" s="2">
        <v>1102</v>
      </c>
      <c r="C196" s="3">
        <v>4</v>
      </c>
      <c r="D196" s="20" t="str">
        <f t="shared" si="25"/>
        <v/>
      </c>
      <c r="E196" s="2">
        <f t="shared" si="26"/>
        <v>4</v>
      </c>
      <c r="F196" s="20">
        <f t="shared" si="27"/>
        <v>4</v>
      </c>
      <c r="G196" s="20" t="str">
        <f t="shared" si="28"/>
        <v/>
      </c>
      <c r="I196" s="20">
        <v>0</v>
      </c>
      <c r="J196" s="2">
        <f t="shared" si="34"/>
        <v>0</v>
      </c>
      <c r="K196" s="26">
        <f t="shared" si="33"/>
        <v>6.9444444444444441E-3</v>
      </c>
      <c r="L196" s="80" t="s">
        <v>76</v>
      </c>
      <c r="M196" s="88">
        <f t="shared" si="31"/>
        <v>44988.5229906643</v>
      </c>
      <c r="N196" s="82" t="s">
        <v>13</v>
      </c>
      <c r="O196" s="83">
        <f t="shared" si="29"/>
        <v>44988.529935108745</v>
      </c>
      <c r="P196" s="84" t="s">
        <v>76</v>
      </c>
      <c r="Q196" s="89">
        <f>IF(MOD(S195,1)+$K196&gt;$S$27,TRUNC(S195)+1+$S$28,S195)</f>
        <v>44995.762066952375</v>
      </c>
      <c r="R196" s="13" t="s">
        <v>13</v>
      </c>
      <c r="S196" s="86">
        <f t="shared" si="32"/>
        <v>44995.76901139682</v>
      </c>
      <c r="T196" s="14" t="s">
        <v>76</v>
      </c>
      <c r="U196" s="90">
        <f>IF(MOD(W195,1)+$K196&gt;$W$27,TRUNC(W195)+1+$W$28,W195)</f>
        <v>45003.25</v>
      </c>
      <c r="V196" s="14" t="s">
        <v>13</v>
      </c>
      <c r="W196" s="87">
        <f t="shared" si="30"/>
        <v>45003.256944444445</v>
      </c>
    </row>
    <row r="197" spans="1:23" x14ac:dyDescent="0.25">
      <c r="A197" s="2">
        <v>169</v>
      </c>
      <c r="B197" s="2">
        <v>1103</v>
      </c>
      <c r="C197" s="3">
        <v>9.6999999999999993</v>
      </c>
      <c r="D197" s="20" t="str">
        <f t="shared" si="25"/>
        <v/>
      </c>
      <c r="E197" s="2" t="str">
        <f t="shared" si="26"/>
        <v/>
      </c>
      <c r="F197" s="20" t="str">
        <f t="shared" si="27"/>
        <v/>
      </c>
      <c r="G197" s="20">
        <f t="shared" si="28"/>
        <v>9.6999999999999993</v>
      </c>
      <c r="I197" s="20">
        <v>0</v>
      </c>
      <c r="J197" s="2">
        <f t="shared" si="34"/>
        <v>0</v>
      </c>
      <c r="K197" s="26">
        <f t="shared" si="33"/>
        <v>1.2144046978945919E-2</v>
      </c>
      <c r="L197" s="80" t="s">
        <v>76</v>
      </c>
      <c r="M197" s="88">
        <f t="shared" si="31"/>
        <v>44988.529935108745</v>
      </c>
      <c r="N197" s="82" t="s">
        <v>13</v>
      </c>
      <c r="O197" s="83">
        <f t="shared" si="29"/>
        <v>44988.542079155726</v>
      </c>
      <c r="P197" s="84" t="s">
        <v>76</v>
      </c>
      <c r="Q197" s="89">
        <f>IF(MOD(S196,1)+$K197&gt;$S$27,TRUNC(S196)+1+$S$28,S196)</f>
        <v>44995.76901139682</v>
      </c>
      <c r="R197" s="13" t="s">
        <v>13</v>
      </c>
      <c r="S197" s="86">
        <f t="shared" si="32"/>
        <v>44995.781155443801</v>
      </c>
      <c r="T197" s="14" t="s">
        <v>76</v>
      </c>
      <c r="U197" s="90">
        <f>IF(MOD(W196,1)+$K197&gt;$W$27,TRUNC(W196)+1+$W$28,W196)</f>
        <v>45003.256944444445</v>
      </c>
      <c r="V197" s="14" t="s">
        <v>13</v>
      </c>
      <c r="W197" s="87">
        <f t="shared" si="30"/>
        <v>45003.269088491426</v>
      </c>
    </row>
    <row r="198" spans="1:23" x14ac:dyDescent="0.25">
      <c r="A198" s="2">
        <v>170</v>
      </c>
      <c r="B198" s="2">
        <v>1105</v>
      </c>
      <c r="C198" s="3">
        <v>14.95</v>
      </c>
      <c r="D198" s="20" t="str">
        <f t="shared" si="25"/>
        <v/>
      </c>
      <c r="E198" s="2" t="str">
        <f t="shared" si="26"/>
        <v/>
      </c>
      <c r="F198" s="20" t="str">
        <f t="shared" si="27"/>
        <v/>
      </c>
      <c r="G198" s="20">
        <f t="shared" si="28"/>
        <v>14.95</v>
      </c>
      <c r="I198" s="20">
        <v>0</v>
      </c>
      <c r="J198" s="2">
        <f t="shared" si="34"/>
        <v>0</v>
      </c>
      <c r="K198" s="26">
        <f t="shared" si="33"/>
        <v>1.871685591084964E-2</v>
      </c>
      <c r="L198" s="80" t="s">
        <v>76</v>
      </c>
      <c r="M198" s="88">
        <f t="shared" si="31"/>
        <v>44988.542079155726</v>
      </c>
      <c r="N198" s="82" t="s">
        <v>13</v>
      </c>
      <c r="O198" s="83">
        <f t="shared" si="29"/>
        <v>44988.560796011639</v>
      </c>
      <c r="P198" s="84" t="s">
        <v>76</v>
      </c>
      <c r="Q198" s="89">
        <f>IF(MOD(S197,1)+$K198&gt;$S$27,TRUNC(S197)+1+$S$28,S197)</f>
        <v>44995.781155443801</v>
      </c>
      <c r="R198" s="13" t="s">
        <v>13</v>
      </c>
      <c r="S198" s="86">
        <f t="shared" si="32"/>
        <v>44995.799872299714</v>
      </c>
      <c r="T198" s="14" t="s">
        <v>76</v>
      </c>
      <c r="U198" s="90">
        <f>IF(MOD(W197,1)+$K198&gt;$W$27,TRUNC(W197)+1+$W$28,W197)</f>
        <v>45003.269088491426</v>
      </c>
      <c r="V198" s="14" t="s">
        <v>13</v>
      </c>
      <c r="W198" s="87">
        <f t="shared" si="30"/>
        <v>45003.28780534734</v>
      </c>
    </row>
    <row r="199" spans="1:23" x14ac:dyDescent="0.25">
      <c r="A199" s="2">
        <v>171</v>
      </c>
      <c r="B199" s="2">
        <v>1106</v>
      </c>
      <c r="C199" s="3">
        <v>25.25</v>
      </c>
      <c r="D199" s="20" t="str">
        <f t="shared" si="25"/>
        <v/>
      </c>
      <c r="E199" s="2" t="str">
        <f t="shared" si="26"/>
        <v/>
      </c>
      <c r="F199" s="20" t="str">
        <f t="shared" si="27"/>
        <v/>
      </c>
      <c r="G199" s="20">
        <f t="shared" si="28"/>
        <v>25.25</v>
      </c>
      <c r="I199" s="20">
        <v>0</v>
      </c>
      <c r="J199" s="2">
        <f t="shared" si="34"/>
        <v>0</v>
      </c>
      <c r="K199" s="26">
        <f t="shared" si="33"/>
        <v>3.1612081053441703E-2</v>
      </c>
      <c r="L199" s="80" t="s">
        <v>76</v>
      </c>
      <c r="M199" s="88">
        <f t="shared" si="31"/>
        <v>44988.560796011639</v>
      </c>
      <c r="N199" s="82" t="s">
        <v>13</v>
      </c>
      <c r="O199" s="83">
        <f t="shared" si="29"/>
        <v>44988.592408092692</v>
      </c>
      <c r="P199" s="84" t="s">
        <v>76</v>
      </c>
      <c r="Q199" s="89">
        <f>IF(MOD(S198,1)+$K199&gt;$S$27,TRUNC(S198)+1+$S$28,S198)</f>
        <v>44995.799872299714</v>
      </c>
      <c r="R199" s="13" t="s">
        <v>13</v>
      </c>
      <c r="S199" s="86">
        <f t="shared" si="32"/>
        <v>44995.831484380768</v>
      </c>
      <c r="T199" s="14" t="s">
        <v>76</v>
      </c>
      <c r="U199" s="90">
        <f>IF(MOD(W198,1)+$K199&gt;$W$27,TRUNC(W198)+1+$W$28,W198)</f>
        <v>45003.28780534734</v>
      </c>
      <c r="V199" s="14" t="s">
        <v>13</v>
      </c>
      <c r="W199" s="87">
        <f t="shared" si="30"/>
        <v>45003.319417428393</v>
      </c>
    </row>
    <row r="200" spans="1:23" x14ac:dyDescent="0.25">
      <c r="A200" s="2">
        <v>172</v>
      </c>
      <c r="B200" s="2">
        <v>1107</v>
      </c>
      <c r="C200" s="3">
        <v>3.9</v>
      </c>
      <c r="D200" s="20" t="str">
        <f t="shared" si="25"/>
        <v/>
      </c>
      <c r="E200" s="2">
        <f t="shared" si="26"/>
        <v>3.9</v>
      </c>
      <c r="F200" s="20">
        <f t="shared" si="27"/>
        <v>3.9</v>
      </c>
      <c r="G200" s="20" t="str">
        <f t="shared" si="28"/>
        <v/>
      </c>
      <c r="I200" s="20">
        <v>0</v>
      </c>
      <c r="J200" s="2">
        <f t="shared" si="34"/>
        <v>0</v>
      </c>
      <c r="K200" s="26">
        <f t="shared" si="33"/>
        <v>6.9444444444444441E-3</v>
      </c>
      <c r="L200" s="80" t="s">
        <v>76</v>
      </c>
      <c r="M200" s="88">
        <f t="shared" si="31"/>
        <v>44988.592408092692</v>
      </c>
      <c r="N200" s="82" t="s">
        <v>13</v>
      </c>
      <c r="O200" s="83">
        <f t="shared" si="29"/>
        <v>44988.599352537138</v>
      </c>
      <c r="P200" s="84" t="s">
        <v>76</v>
      </c>
      <c r="Q200" s="89">
        <f>IF(MOD(S199,1)+$K200&gt;$S$27,TRUNC(S199)+1+$S$28,S199)</f>
        <v>44995.831484380768</v>
      </c>
      <c r="R200" s="13" t="s">
        <v>13</v>
      </c>
      <c r="S200" s="86">
        <f t="shared" si="32"/>
        <v>44995.838428825213</v>
      </c>
      <c r="T200" s="14" t="s">
        <v>76</v>
      </c>
      <c r="U200" s="90">
        <f>IF(MOD(W199,1)+$K200&gt;$W$27,TRUNC(W199)+1+$W$28,W199)</f>
        <v>45003.319417428393</v>
      </c>
      <c r="V200" s="14" t="s">
        <v>13</v>
      </c>
      <c r="W200" s="87">
        <f t="shared" si="30"/>
        <v>45003.326361872838</v>
      </c>
    </row>
    <row r="201" spans="1:23" x14ac:dyDescent="0.25">
      <c r="A201" s="2">
        <v>173</v>
      </c>
      <c r="B201" s="2">
        <v>1108</v>
      </c>
      <c r="C201" s="3">
        <v>5.7</v>
      </c>
      <c r="D201" s="20" t="str">
        <f t="shared" si="25"/>
        <v/>
      </c>
      <c r="E201" s="2" t="str">
        <f t="shared" si="26"/>
        <v/>
      </c>
      <c r="F201" s="20" t="str">
        <f t="shared" si="27"/>
        <v/>
      </c>
      <c r="G201" s="20">
        <f t="shared" si="28"/>
        <v>5.7</v>
      </c>
      <c r="I201" s="20">
        <v>0</v>
      </c>
      <c r="J201" s="2">
        <f t="shared" si="34"/>
        <v>0</v>
      </c>
      <c r="K201" s="26">
        <f t="shared" si="33"/>
        <v>7.1361925546383244E-3</v>
      </c>
      <c r="L201" s="80" t="s">
        <v>76</v>
      </c>
      <c r="M201" s="88">
        <f t="shared" si="31"/>
        <v>44988.599352537138</v>
      </c>
      <c r="N201" s="82" t="s">
        <v>13</v>
      </c>
      <c r="O201" s="83">
        <f t="shared" si="29"/>
        <v>44988.606488729689</v>
      </c>
      <c r="P201" s="84" t="s">
        <v>76</v>
      </c>
      <c r="Q201" s="89">
        <f>IF(MOD(S200,1)+$K201&gt;$S$27,TRUNC(S200)+1+$S$28,S200)</f>
        <v>44995.838428825213</v>
      </c>
      <c r="R201" s="13" t="s">
        <v>13</v>
      </c>
      <c r="S201" s="86">
        <f t="shared" si="32"/>
        <v>44995.845565017764</v>
      </c>
      <c r="T201" s="14" t="s">
        <v>76</v>
      </c>
      <c r="U201" s="90">
        <f>IF(MOD(W200,1)+$K201&gt;$W$27,TRUNC(W200)+1+$W$28,W200)</f>
        <v>45003.326361872838</v>
      </c>
      <c r="V201" s="14" t="s">
        <v>13</v>
      </c>
      <c r="W201" s="87">
        <f t="shared" si="30"/>
        <v>45003.333498065389</v>
      </c>
    </row>
    <row r="202" spans="1:23" x14ac:dyDescent="0.25">
      <c r="A202" s="2">
        <v>174</v>
      </c>
      <c r="B202" s="2">
        <v>1109</v>
      </c>
      <c r="C202" s="3">
        <v>7.4</v>
      </c>
      <c r="D202" s="20" t="str">
        <f t="shared" si="25"/>
        <v/>
      </c>
      <c r="E202" s="2" t="str">
        <f t="shared" si="26"/>
        <v/>
      </c>
      <c r="F202" s="20" t="str">
        <f t="shared" si="27"/>
        <v/>
      </c>
      <c r="G202" s="20">
        <f t="shared" si="28"/>
        <v>7.4</v>
      </c>
      <c r="I202" s="20">
        <v>0</v>
      </c>
      <c r="J202" s="2">
        <f t="shared" si="34"/>
        <v>0</v>
      </c>
      <c r="K202" s="26">
        <f t="shared" si="33"/>
        <v>9.2645306849690537E-3</v>
      </c>
      <c r="L202" s="80" t="s">
        <v>76</v>
      </c>
      <c r="M202" s="88">
        <f t="shared" si="31"/>
        <v>44988.606488729689</v>
      </c>
      <c r="N202" s="82" t="s">
        <v>13</v>
      </c>
      <c r="O202" s="83">
        <f t="shared" si="29"/>
        <v>44988.615753260376</v>
      </c>
      <c r="P202" s="84" t="s">
        <v>76</v>
      </c>
      <c r="Q202" s="89">
        <f>IF(MOD(S201,1)+$K202&gt;$S$27,TRUNC(S201)+1+$S$28,S201)</f>
        <v>44995.845565017764</v>
      </c>
      <c r="R202" s="13" t="s">
        <v>13</v>
      </c>
      <c r="S202" s="86">
        <f t="shared" si="32"/>
        <v>44995.854829548451</v>
      </c>
      <c r="T202" s="14" t="s">
        <v>76</v>
      </c>
      <c r="U202" s="90">
        <f>IF(MOD(W201,1)+$K202&gt;$W$27,TRUNC(W201)+1+$W$28,W201)</f>
        <v>45003.333498065389</v>
      </c>
      <c r="V202" s="14" t="s">
        <v>13</v>
      </c>
      <c r="W202" s="87">
        <f t="shared" si="30"/>
        <v>45003.342762596076</v>
      </c>
    </row>
    <row r="203" spans="1:23" x14ac:dyDescent="0.25">
      <c r="A203" s="2">
        <v>175</v>
      </c>
      <c r="B203" s="2">
        <v>1110</v>
      </c>
      <c r="C203" s="3">
        <v>4.6500000000000004</v>
      </c>
      <c r="D203" s="20" t="str">
        <f t="shared" si="25"/>
        <v/>
      </c>
      <c r="E203" s="2">
        <f t="shared" si="26"/>
        <v>4.6500000000000004</v>
      </c>
      <c r="F203" s="20">
        <f t="shared" si="27"/>
        <v>4.6500000000000004</v>
      </c>
      <c r="G203" s="20" t="str">
        <f t="shared" si="28"/>
        <v/>
      </c>
      <c r="I203" s="20">
        <v>0</v>
      </c>
      <c r="J203" s="2">
        <f t="shared" si="34"/>
        <v>0</v>
      </c>
      <c r="K203" s="26">
        <f t="shared" si="33"/>
        <v>6.9444444444444441E-3</v>
      </c>
      <c r="L203" s="80" t="s">
        <v>76</v>
      </c>
      <c r="M203" s="88">
        <f t="shared" si="31"/>
        <v>44988.615753260376</v>
      </c>
      <c r="N203" s="82" t="s">
        <v>13</v>
      </c>
      <c r="O203" s="83">
        <f t="shared" si="29"/>
        <v>44988.622697704821</v>
      </c>
      <c r="P203" s="84" t="s">
        <v>76</v>
      </c>
      <c r="Q203" s="89">
        <f>IF(MOD(S202,1)+$K203&gt;$S$27,TRUNC(S202)+1+$S$28,S202)</f>
        <v>44995.854829548451</v>
      </c>
      <c r="R203" s="13" t="s">
        <v>13</v>
      </c>
      <c r="S203" s="86">
        <f t="shared" si="32"/>
        <v>44995.861773992896</v>
      </c>
      <c r="T203" s="14" t="s">
        <v>76</v>
      </c>
      <c r="U203" s="90">
        <f>IF(MOD(W202,1)+$K203&gt;$W$27,TRUNC(W202)+1+$W$28,W202)</f>
        <v>45003.342762596076</v>
      </c>
      <c r="V203" s="14" t="s">
        <v>13</v>
      </c>
      <c r="W203" s="87">
        <f t="shared" si="30"/>
        <v>45003.349707040521</v>
      </c>
    </row>
    <row r="204" spans="1:23" x14ac:dyDescent="0.25">
      <c r="A204" s="2">
        <v>176</v>
      </c>
      <c r="B204" s="2">
        <v>1117</v>
      </c>
      <c r="C204" s="3">
        <v>15.9</v>
      </c>
      <c r="D204" s="20" t="str">
        <f t="shared" si="25"/>
        <v/>
      </c>
      <c r="E204" s="2" t="str">
        <f t="shared" si="26"/>
        <v/>
      </c>
      <c r="F204" s="20" t="str">
        <f t="shared" si="27"/>
        <v/>
      </c>
      <c r="G204" s="20">
        <f t="shared" si="28"/>
        <v>15.9</v>
      </c>
      <c r="I204" s="20">
        <v>0</v>
      </c>
      <c r="J204" s="2">
        <f t="shared" si="34"/>
        <v>0</v>
      </c>
      <c r="K204" s="26">
        <f t="shared" si="33"/>
        <v>1.9906221336622693E-2</v>
      </c>
      <c r="L204" s="80" t="s">
        <v>76</v>
      </c>
      <c r="M204" s="88">
        <f t="shared" si="31"/>
        <v>44988.622697704821</v>
      </c>
      <c r="N204" s="82" t="s">
        <v>13</v>
      </c>
      <c r="O204" s="83">
        <f t="shared" si="29"/>
        <v>44988.642603926157</v>
      </c>
      <c r="P204" s="84" t="s">
        <v>76</v>
      </c>
      <c r="Q204" s="89">
        <f>IF(MOD(S203,1)+$K204&gt;$S$27,TRUNC(S203)+1+$S$28,S203)</f>
        <v>44995.861773992896</v>
      </c>
      <c r="R204" s="13" t="s">
        <v>13</v>
      </c>
      <c r="S204" s="86">
        <f t="shared" si="32"/>
        <v>44995.881680214232</v>
      </c>
      <c r="T204" s="14" t="s">
        <v>76</v>
      </c>
      <c r="U204" s="90">
        <f>IF(MOD(W203,1)+$K204&gt;$W$27,TRUNC(W203)+1+$W$28,W203)</f>
        <v>45003.349707040521</v>
      </c>
      <c r="V204" s="14" t="s">
        <v>13</v>
      </c>
      <c r="W204" s="87">
        <f t="shared" si="30"/>
        <v>45003.369613261857</v>
      </c>
    </row>
    <row r="205" spans="1:23" x14ac:dyDescent="0.25">
      <c r="A205" s="2">
        <v>177</v>
      </c>
      <c r="B205" s="2">
        <v>1118</v>
      </c>
      <c r="C205" s="3">
        <v>3.15</v>
      </c>
      <c r="D205" s="20" t="str">
        <f t="shared" si="25"/>
        <v/>
      </c>
      <c r="E205" s="2">
        <f t="shared" si="26"/>
        <v>3.15</v>
      </c>
      <c r="F205" s="20">
        <f t="shared" si="27"/>
        <v>3.15</v>
      </c>
      <c r="G205" s="20" t="str">
        <f t="shared" si="28"/>
        <v/>
      </c>
      <c r="I205" s="20">
        <v>0</v>
      </c>
      <c r="J205" s="2">
        <f t="shared" si="34"/>
        <v>0</v>
      </c>
      <c r="K205" s="26">
        <f t="shared" si="33"/>
        <v>6.9444444444444441E-3</v>
      </c>
      <c r="L205" s="80" t="s">
        <v>76</v>
      </c>
      <c r="M205" s="88">
        <f t="shared" si="31"/>
        <v>44988.642603926157</v>
      </c>
      <c r="N205" s="82" t="s">
        <v>13</v>
      </c>
      <c r="O205" s="83">
        <f t="shared" si="29"/>
        <v>44988.649548370602</v>
      </c>
      <c r="P205" s="84" t="s">
        <v>76</v>
      </c>
      <c r="Q205" s="89">
        <f>IF(MOD(S204,1)+$K205&gt;$S$27,TRUNC(S204)+1+$S$28,S204)</f>
        <v>44995.881680214232</v>
      </c>
      <c r="R205" s="13" t="s">
        <v>13</v>
      </c>
      <c r="S205" s="86">
        <f t="shared" si="32"/>
        <v>44995.888624658677</v>
      </c>
      <c r="T205" s="14" t="s">
        <v>76</v>
      </c>
      <c r="U205" s="90">
        <f>IF(MOD(W204,1)+$K205&gt;$W$27,TRUNC(W204)+1+$W$28,W204)</f>
        <v>45003.369613261857</v>
      </c>
      <c r="V205" s="14" t="s">
        <v>13</v>
      </c>
      <c r="W205" s="87">
        <f t="shared" si="30"/>
        <v>45003.376557706302</v>
      </c>
    </row>
    <row r="206" spans="1:23" x14ac:dyDescent="0.25">
      <c r="A206" s="2">
        <v>178</v>
      </c>
      <c r="B206" s="2">
        <v>1119</v>
      </c>
      <c r="C206" s="3">
        <v>1.2</v>
      </c>
      <c r="D206" s="20" t="str">
        <f t="shared" si="25"/>
        <v/>
      </c>
      <c r="E206" s="2">
        <f t="shared" si="26"/>
        <v>1.2</v>
      </c>
      <c r="F206" s="20">
        <f t="shared" si="27"/>
        <v>1.2</v>
      </c>
      <c r="G206" s="20" t="str">
        <f t="shared" si="28"/>
        <v/>
      </c>
      <c r="I206" s="20">
        <v>0</v>
      </c>
      <c r="J206" s="2">
        <f t="shared" si="34"/>
        <v>0</v>
      </c>
      <c r="K206" s="26">
        <f t="shared" si="33"/>
        <v>6.9444444444444441E-3</v>
      </c>
      <c r="L206" s="80" t="s">
        <v>76</v>
      </c>
      <c r="M206" s="88">
        <f t="shared" si="31"/>
        <v>44988.649548370602</v>
      </c>
      <c r="N206" s="82" t="s">
        <v>13</v>
      </c>
      <c r="O206" s="83">
        <f t="shared" si="29"/>
        <v>44988.656492815047</v>
      </c>
      <c r="P206" s="84" t="s">
        <v>76</v>
      </c>
      <c r="Q206" s="89">
        <f>IF(MOD(S205,1)+$K206&gt;$S$27,TRUNC(S205)+1+$S$28,S205)</f>
        <v>44995.888624658677</v>
      </c>
      <c r="R206" s="13" t="s">
        <v>13</v>
      </c>
      <c r="S206" s="86">
        <f t="shared" si="32"/>
        <v>44995.895569103122</v>
      </c>
      <c r="T206" s="14" t="s">
        <v>76</v>
      </c>
      <c r="U206" s="90">
        <f>IF(MOD(W205,1)+$K206&gt;$W$27,TRUNC(W205)+1+$W$28,W205)</f>
        <v>45003.376557706302</v>
      </c>
      <c r="V206" s="14" t="s">
        <v>13</v>
      </c>
      <c r="W206" s="87">
        <f t="shared" si="30"/>
        <v>45003.383502150748</v>
      </c>
    </row>
    <row r="207" spans="1:23" x14ac:dyDescent="0.25">
      <c r="A207" s="2">
        <v>179</v>
      </c>
      <c r="B207" s="2">
        <v>1121</v>
      </c>
      <c r="C207" s="3">
        <v>31</v>
      </c>
      <c r="D207" s="20" t="str">
        <f t="shared" si="25"/>
        <v/>
      </c>
      <c r="E207" s="2" t="str">
        <f t="shared" si="26"/>
        <v/>
      </c>
      <c r="F207" s="20" t="str">
        <f t="shared" si="27"/>
        <v/>
      </c>
      <c r="G207" s="20">
        <f t="shared" si="28"/>
        <v>31</v>
      </c>
      <c r="I207" s="20">
        <v>0</v>
      </c>
      <c r="J207" s="2">
        <f t="shared" si="34"/>
        <v>0</v>
      </c>
      <c r="K207" s="26">
        <f t="shared" si="33"/>
        <v>3.8810871788383869E-2</v>
      </c>
      <c r="L207" s="80" t="s">
        <v>76</v>
      </c>
      <c r="M207" s="88">
        <f t="shared" si="31"/>
        <v>44988.656492815047</v>
      </c>
      <c r="N207" s="82" t="s">
        <v>13</v>
      </c>
      <c r="O207" s="83">
        <f t="shared" si="29"/>
        <v>44988.695303686836</v>
      </c>
      <c r="P207" s="84" t="s">
        <v>76</v>
      </c>
      <c r="Q207" s="89">
        <f>IF(MOD(S206,1)+$K207&gt;$S$27,TRUNC(S206)+1+$S$28,S206)</f>
        <v>44995.895569103122</v>
      </c>
      <c r="R207" s="13" t="s">
        <v>13</v>
      </c>
      <c r="S207" s="86">
        <f t="shared" si="32"/>
        <v>44995.934379974911</v>
      </c>
      <c r="T207" s="14" t="s">
        <v>76</v>
      </c>
      <c r="U207" s="90">
        <f>IF(MOD(W206,1)+$K207&gt;$W$27,TRUNC(W206)+1+$W$28,W206)</f>
        <v>45003.383502150748</v>
      </c>
      <c r="V207" s="14" t="s">
        <v>13</v>
      </c>
      <c r="W207" s="87">
        <f t="shared" si="30"/>
        <v>45003.422313022536</v>
      </c>
    </row>
    <row r="208" spans="1:23" x14ac:dyDescent="0.25">
      <c r="A208" s="2">
        <v>180</v>
      </c>
      <c r="B208" s="2">
        <v>1122</v>
      </c>
      <c r="C208" s="3">
        <v>9</v>
      </c>
      <c r="D208" s="20" t="str">
        <f t="shared" si="25"/>
        <v/>
      </c>
      <c r="E208" s="2" t="str">
        <f t="shared" si="26"/>
        <v/>
      </c>
      <c r="F208" s="20" t="str">
        <f t="shared" si="27"/>
        <v/>
      </c>
      <c r="G208" s="20">
        <f t="shared" si="28"/>
        <v>9</v>
      </c>
      <c r="I208" s="20">
        <v>0</v>
      </c>
      <c r="J208" s="2">
        <f t="shared" si="34"/>
        <v>0</v>
      </c>
      <c r="K208" s="26">
        <f t="shared" si="33"/>
        <v>1.1267672454692091E-2</v>
      </c>
      <c r="L208" s="80" t="s">
        <v>76</v>
      </c>
      <c r="M208" s="88">
        <f t="shared" si="31"/>
        <v>44988.695303686836</v>
      </c>
      <c r="N208" s="82" t="s">
        <v>13</v>
      </c>
      <c r="O208" s="83">
        <f t="shared" si="29"/>
        <v>44988.706571359289</v>
      </c>
      <c r="P208" s="84" t="s">
        <v>76</v>
      </c>
      <c r="Q208" s="89">
        <f>IF(MOD(S207,1)+$K208&gt;$S$27,TRUNC(S207)+1+$S$28,S207)</f>
        <v>44995.934379974911</v>
      </c>
      <c r="R208" s="13" t="s">
        <v>13</v>
      </c>
      <c r="S208" s="86">
        <f t="shared" si="32"/>
        <v>44995.945647647364</v>
      </c>
      <c r="T208" s="14" t="s">
        <v>76</v>
      </c>
      <c r="U208" s="90">
        <f>IF(MOD(W207,1)+$K208&gt;$W$27,TRUNC(W207)+1+$W$28,W207)</f>
        <v>45003.422313022536</v>
      </c>
      <c r="V208" s="14" t="s">
        <v>13</v>
      </c>
      <c r="W208" s="87">
        <f t="shared" si="30"/>
        <v>45003.433580694989</v>
      </c>
    </row>
    <row r="209" spans="1:23" x14ac:dyDescent="0.25">
      <c r="A209" s="2">
        <v>181</v>
      </c>
      <c r="B209" s="2">
        <v>1125</v>
      </c>
      <c r="C209" s="3">
        <v>13.95</v>
      </c>
      <c r="D209" s="20" t="str">
        <f t="shared" si="25"/>
        <v/>
      </c>
      <c r="E209" s="2" t="str">
        <f t="shared" si="26"/>
        <v/>
      </c>
      <c r="F209" s="20" t="str">
        <f t="shared" si="27"/>
        <v/>
      </c>
      <c r="G209" s="20">
        <f t="shared" si="28"/>
        <v>13.95</v>
      </c>
      <c r="I209" s="20">
        <v>0</v>
      </c>
      <c r="J209" s="2">
        <f t="shared" si="34"/>
        <v>0</v>
      </c>
      <c r="K209" s="26">
        <f t="shared" si="33"/>
        <v>1.7464892304772741E-2</v>
      </c>
      <c r="L209" s="80" t="s">
        <v>76</v>
      </c>
      <c r="M209" s="88">
        <f t="shared" si="31"/>
        <v>44988.706571359289</v>
      </c>
      <c r="N209" s="82" t="s">
        <v>13</v>
      </c>
      <c r="O209" s="83">
        <f t="shared" si="29"/>
        <v>44988.724036251595</v>
      </c>
      <c r="P209" s="84" t="s">
        <v>76</v>
      </c>
      <c r="Q209" s="89">
        <f>IF(MOD(S208,1)+$K209&gt;$S$27,TRUNC(S208)+1+$S$28,S208)</f>
        <v>44995.945647647364</v>
      </c>
      <c r="R209" s="13" t="s">
        <v>13</v>
      </c>
      <c r="S209" s="86">
        <f t="shared" si="32"/>
        <v>44995.96311253967</v>
      </c>
      <c r="T209" s="14" t="s">
        <v>76</v>
      </c>
      <c r="U209" s="90">
        <f>IF(MOD(W208,1)+$K209&gt;$W$27,TRUNC(W208)+1+$W$28,W208)</f>
        <v>45003.433580694989</v>
      </c>
      <c r="V209" s="14" t="s">
        <v>13</v>
      </c>
      <c r="W209" s="87">
        <f t="shared" si="30"/>
        <v>45003.451045587295</v>
      </c>
    </row>
    <row r="210" spans="1:23" x14ac:dyDescent="0.25">
      <c r="A210" s="2">
        <v>182</v>
      </c>
      <c r="B210" s="2">
        <v>1126</v>
      </c>
      <c r="C210" s="3">
        <v>15.6</v>
      </c>
      <c r="D210" s="20" t="str">
        <f t="shared" si="25"/>
        <v/>
      </c>
      <c r="E210" s="2" t="str">
        <f t="shared" si="26"/>
        <v/>
      </c>
      <c r="F210" s="20" t="str">
        <f t="shared" si="27"/>
        <v/>
      </c>
      <c r="G210" s="20">
        <f t="shared" si="28"/>
        <v>15.6</v>
      </c>
      <c r="I210" s="20">
        <v>0</v>
      </c>
      <c r="J210" s="2">
        <f t="shared" si="34"/>
        <v>0</v>
      </c>
      <c r="K210" s="26">
        <f t="shared" si="33"/>
        <v>1.9530632254799625E-2</v>
      </c>
      <c r="L210" s="80" t="s">
        <v>76</v>
      </c>
      <c r="M210" s="88">
        <f t="shared" si="31"/>
        <v>44988.724036251595</v>
      </c>
      <c r="N210" s="82" t="s">
        <v>13</v>
      </c>
      <c r="O210" s="83">
        <f t="shared" si="29"/>
        <v>44988.743566883852</v>
      </c>
      <c r="P210" s="84" t="s">
        <v>76</v>
      </c>
      <c r="Q210" s="89">
        <f>IF(MOD(S209,1)+$K210&gt;$S$27,TRUNC(S209)+1+$S$28,S209)</f>
        <v>44995.96311253967</v>
      </c>
      <c r="R210" s="13" t="s">
        <v>13</v>
      </c>
      <c r="S210" s="86">
        <f t="shared" si="32"/>
        <v>44995.982643171927</v>
      </c>
      <c r="T210" s="14" t="s">
        <v>76</v>
      </c>
      <c r="U210" s="90">
        <f>IF(MOD(W209,1)+$K210&gt;$W$27,TRUNC(W209)+1+$W$28,W209)</f>
        <v>45003.451045587295</v>
      </c>
      <c r="V210" s="14" t="s">
        <v>13</v>
      </c>
      <c r="W210" s="87">
        <f t="shared" si="30"/>
        <v>45003.470576219552</v>
      </c>
    </row>
    <row r="211" spans="1:23" x14ac:dyDescent="0.25">
      <c r="A211" s="2">
        <v>183</v>
      </c>
      <c r="B211" s="2">
        <v>1127</v>
      </c>
      <c r="C211" s="3">
        <v>17.7</v>
      </c>
      <c r="D211" s="20" t="str">
        <f t="shared" si="25"/>
        <v/>
      </c>
      <c r="E211" s="2" t="str">
        <f t="shared" si="26"/>
        <v/>
      </c>
      <c r="F211" s="20" t="str">
        <f t="shared" si="27"/>
        <v/>
      </c>
      <c r="G211" s="20">
        <f t="shared" si="28"/>
        <v>17.7</v>
      </c>
      <c r="I211" s="20">
        <v>0</v>
      </c>
      <c r="J211" s="2">
        <f t="shared" si="34"/>
        <v>0</v>
      </c>
      <c r="K211" s="26">
        <f t="shared" si="33"/>
        <v>2.215975582756111E-2</v>
      </c>
      <c r="L211" s="80" t="s">
        <v>76</v>
      </c>
      <c r="M211" s="88">
        <f t="shared" si="31"/>
        <v>44988.743566883852</v>
      </c>
      <c r="N211" s="82" t="s">
        <v>13</v>
      </c>
      <c r="O211" s="83">
        <f t="shared" si="29"/>
        <v>44988.765726639678</v>
      </c>
      <c r="P211" s="84" t="s">
        <v>76</v>
      </c>
      <c r="Q211" s="89">
        <f>IF(MOD(S210,1)+$K211&gt;$S$27,TRUNC(S210)+1+$S$28,S210)</f>
        <v>44996.25</v>
      </c>
      <c r="R211" s="13" t="s">
        <v>13</v>
      </c>
      <c r="S211" s="86">
        <f t="shared" si="32"/>
        <v>44996.272159755827</v>
      </c>
      <c r="T211" s="14" t="s">
        <v>76</v>
      </c>
      <c r="U211" s="90">
        <f>IF(MOD(W210,1)+$K211&gt;$W$27,TRUNC(W210)+1+$W$28,W210)</f>
        <v>45003.470576219552</v>
      </c>
      <c r="V211" s="14" t="s">
        <v>13</v>
      </c>
      <c r="W211" s="87">
        <f t="shared" si="30"/>
        <v>45003.492735975378</v>
      </c>
    </row>
    <row r="212" spans="1:23" x14ac:dyDescent="0.25">
      <c r="A212" s="2">
        <v>184</v>
      </c>
      <c r="B212" s="2">
        <v>1128</v>
      </c>
      <c r="C212" s="3">
        <v>25.8</v>
      </c>
      <c r="D212" s="20" t="str">
        <f t="shared" si="25"/>
        <v/>
      </c>
      <c r="E212" s="2" t="str">
        <f t="shared" si="26"/>
        <v/>
      </c>
      <c r="F212" s="20" t="str">
        <f t="shared" si="27"/>
        <v/>
      </c>
      <c r="G212" s="20">
        <f t="shared" si="28"/>
        <v>25.8</v>
      </c>
      <c r="I212" s="20">
        <v>0</v>
      </c>
      <c r="J212" s="2">
        <f t="shared" si="34"/>
        <v>0</v>
      </c>
      <c r="K212" s="26">
        <f t="shared" si="33"/>
        <v>3.2300661036783994E-2</v>
      </c>
      <c r="L212" s="80" t="s">
        <v>76</v>
      </c>
      <c r="M212" s="88">
        <f t="shared" si="31"/>
        <v>44988.765726639678</v>
      </c>
      <c r="N212" s="82" t="s">
        <v>13</v>
      </c>
      <c r="O212" s="83">
        <f t="shared" si="29"/>
        <v>44988.798027300712</v>
      </c>
      <c r="P212" s="84" t="s">
        <v>76</v>
      </c>
      <c r="Q212" s="89">
        <f>IF(MOD(S211,1)+$K212&gt;$S$27,TRUNC(S211)+1+$S$28,S211)</f>
        <v>44996.272159755827</v>
      </c>
      <c r="R212" s="13" t="s">
        <v>13</v>
      </c>
      <c r="S212" s="86">
        <f t="shared" si="32"/>
        <v>44996.304460416861</v>
      </c>
      <c r="T212" s="14" t="s">
        <v>76</v>
      </c>
      <c r="U212" s="90">
        <f>IF(MOD(W211,1)+$K212&gt;$W$27,TRUNC(W211)+1+$W$28,W211)</f>
        <v>45003.492735975378</v>
      </c>
      <c r="V212" s="14" t="s">
        <v>13</v>
      </c>
      <c r="W212" s="87">
        <f t="shared" si="30"/>
        <v>45003.525036636413</v>
      </c>
    </row>
    <row r="213" spans="1:23" x14ac:dyDescent="0.25">
      <c r="A213" s="2">
        <v>185</v>
      </c>
      <c r="B213" s="2">
        <v>1129</v>
      </c>
      <c r="C213" s="3">
        <v>25</v>
      </c>
      <c r="D213" s="20" t="str">
        <f t="shared" si="25"/>
        <v/>
      </c>
      <c r="E213" s="2" t="str">
        <f t="shared" si="26"/>
        <v/>
      </c>
      <c r="F213" s="20" t="str">
        <f t="shared" si="27"/>
        <v/>
      </c>
      <c r="G213" s="20">
        <f t="shared" si="28"/>
        <v>25</v>
      </c>
      <c r="I213" s="20">
        <v>0</v>
      </c>
      <c r="J213" s="2">
        <f t="shared" si="34"/>
        <v>0</v>
      </c>
      <c r="K213" s="26">
        <f t="shared" si="33"/>
        <v>3.1299090151922476E-2</v>
      </c>
      <c r="L213" s="80" t="s">
        <v>76</v>
      </c>
      <c r="M213" s="88">
        <f t="shared" si="31"/>
        <v>44988.798027300712</v>
      </c>
      <c r="N213" s="82" t="s">
        <v>13</v>
      </c>
      <c r="O213" s="83">
        <f t="shared" si="29"/>
        <v>44988.829326390864</v>
      </c>
      <c r="P213" s="84" t="s">
        <v>76</v>
      </c>
      <c r="Q213" s="89">
        <f>IF(MOD(S212,1)+$K213&gt;$S$27,TRUNC(S212)+1+$S$28,S212)</f>
        <v>44996.304460416861</v>
      </c>
      <c r="R213" s="13" t="s">
        <v>13</v>
      </c>
      <c r="S213" s="86">
        <f t="shared" si="32"/>
        <v>44996.335759507012</v>
      </c>
      <c r="T213" s="14" t="s">
        <v>76</v>
      </c>
      <c r="U213" s="90">
        <f>IF(MOD(W212,1)+$K213&gt;$W$27,TRUNC(W212)+1+$W$28,W212)</f>
        <v>45003.525036636413</v>
      </c>
      <c r="V213" s="14" t="s">
        <v>13</v>
      </c>
      <c r="W213" s="87">
        <f t="shared" si="30"/>
        <v>45003.556335726564</v>
      </c>
    </row>
    <row r="214" spans="1:23" x14ac:dyDescent="0.25">
      <c r="A214" s="2">
        <v>186</v>
      </c>
      <c r="B214" s="2">
        <v>1131</v>
      </c>
      <c r="C214" s="3">
        <v>15.1</v>
      </c>
      <c r="D214" s="20" t="str">
        <f t="shared" si="25"/>
        <v/>
      </c>
      <c r="E214" s="2" t="str">
        <f t="shared" si="26"/>
        <v/>
      </c>
      <c r="F214" s="20" t="str">
        <f t="shared" si="27"/>
        <v/>
      </c>
      <c r="G214" s="20">
        <f t="shared" si="28"/>
        <v>15.1</v>
      </c>
      <c r="I214" s="20">
        <v>0</v>
      </c>
      <c r="J214" s="2">
        <f t="shared" si="34"/>
        <v>0</v>
      </c>
      <c r="K214" s="26">
        <f t="shared" si="33"/>
        <v>1.8904650451761176E-2</v>
      </c>
      <c r="L214" s="80" t="s">
        <v>76</v>
      </c>
      <c r="M214" s="88">
        <f t="shared" si="31"/>
        <v>44988.829326390864</v>
      </c>
      <c r="N214" s="82" t="s">
        <v>13</v>
      </c>
      <c r="O214" s="83">
        <f t="shared" si="29"/>
        <v>44988.848231041316</v>
      </c>
      <c r="P214" s="84" t="s">
        <v>76</v>
      </c>
      <c r="Q214" s="89">
        <f>IF(MOD(S213,1)+$K214&gt;$S$27,TRUNC(S213)+1+$S$28,S213)</f>
        <v>44996.335759507012</v>
      </c>
      <c r="R214" s="13" t="s">
        <v>13</v>
      </c>
      <c r="S214" s="86">
        <f t="shared" si="32"/>
        <v>44996.354664157465</v>
      </c>
      <c r="T214" s="14" t="s">
        <v>76</v>
      </c>
      <c r="U214" s="90">
        <f>IF(MOD(W213,1)+$K214&gt;$W$27,TRUNC(W213)+1+$W$28,W213)</f>
        <v>45003.556335726564</v>
      </c>
      <c r="V214" s="14" t="s">
        <v>13</v>
      </c>
      <c r="W214" s="87">
        <f t="shared" si="30"/>
        <v>45003.575240377017</v>
      </c>
    </row>
    <row r="215" spans="1:23" x14ac:dyDescent="0.25">
      <c r="A215" s="2">
        <v>187</v>
      </c>
      <c r="B215" s="2">
        <v>1132</v>
      </c>
      <c r="C215" s="3">
        <v>17</v>
      </c>
      <c r="D215" s="20" t="str">
        <f t="shared" si="25"/>
        <v/>
      </c>
      <c r="E215" s="2" t="str">
        <f t="shared" si="26"/>
        <v/>
      </c>
      <c r="F215" s="20" t="str">
        <f t="shared" si="27"/>
        <v/>
      </c>
      <c r="G215" s="20">
        <f t="shared" si="28"/>
        <v>17</v>
      </c>
      <c r="I215" s="20">
        <v>0</v>
      </c>
      <c r="J215" s="2">
        <f t="shared" si="34"/>
        <v>0</v>
      </c>
      <c r="K215" s="26">
        <f t="shared" si="33"/>
        <v>2.1283381303307283E-2</v>
      </c>
      <c r="L215" s="80" t="s">
        <v>76</v>
      </c>
      <c r="M215" s="88">
        <f t="shared" si="31"/>
        <v>44988.848231041316</v>
      </c>
      <c r="N215" s="82" t="s">
        <v>13</v>
      </c>
      <c r="O215" s="83">
        <f t="shared" si="29"/>
        <v>44988.869514422622</v>
      </c>
      <c r="P215" s="84" t="s">
        <v>76</v>
      </c>
      <c r="Q215" s="89">
        <f>IF(MOD(S214,1)+$K215&gt;$S$27,TRUNC(S214)+1+$S$28,S214)</f>
        <v>44996.354664157465</v>
      </c>
      <c r="R215" s="13" t="s">
        <v>13</v>
      </c>
      <c r="S215" s="86">
        <f t="shared" si="32"/>
        <v>44996.375947538771</v>
      </c>
      <c r="T215" s="14" t="s">
        <v>76</v>
      </c>
      <c r="U215" s="90">
        <f>IF(MOD(W214,1)+$K215&gt;$W$27,TRUNC(W214)+1+$W$28,W214)</f>
        <v>45003.575240377017</v>
      </c>
      <c r="V215" s="14" t="s">
        <v>13</v>
      </c>
      <c r="W215" s="87">
        <f t="shared" si="30"/>
        <v>45003.596523758322</v>
      </c>
    </row>
    <row r="216" spans="1:23" x14ac:dyDescent="0.25">
      <c r="A216" s="2">
        <v>188</v>
      </c>
      <c r="B216" s="2">
        <v>1133</v>
      </c>
      <c r="C216" s="3">
        <v>14.25</v>
      </c>
      <c r="D216" s="20" t="str">
        <f t="shared" si="25"/>
        <v/>
      </c>
      <c r="E216" s="2" t="str">
        <f t="shared" si="26"/>
        <v/>
      </c>
      <c r="F216" s="20" t="str">
        <f t="shared" si="27"/>
        <v/>
      </c>
      <c r="G216" s="20">
        <f t="shared" si="28"/>
        <v>14.25</v>
      </c>
      <c r="I216" s="20">
        <v>0</v>
      </c>
      <c r="J216" s="2">
        <f t="shared" si="34"/>
        <v>0</v>
      </c>
      <c r="K216" s="26">
        <f t="shared" si="33"/>
        <v>1.7840481386595809E-2</v>
      </c>
      <c r="L216" s="80" t="s">
        <v>76</v>
      </c>
      <c r="M216" s="88">
        <f t="shared" si="31"/>
        <v>44988.869514422622</v>
      </c>
      <c r="N216" s="82" t="s">
        <v>13</v>
      </c>
      <c r="O216" s="83">
        <f t="shared" si="29"/>
        <v>44988.887354904007</v>
      </c>
      <c r="P216" s="84" t="s">
        <v>76</v>
      </c>
      <c r="Q216" s="89">
        <f>IF(MOD(S215,1)+$K216&gt;$S$27,TRUNC(S215)+1+$S$28,S215)</f>
        <v>44996.375947538771</v>
      </c>
      <c r="R216" s="13" t="s">
        <v>13</v>
      </c>
      <c r="S216" s="86">
        <f t="shared" si="32"/>
        <v>44996.393788020156</v>
      </c>
      <c r="T216" s="14" t="s">
        <v>76</v>
      </c>
      <c r="U216" s="90">
        <f>IF(MOD(W215,1)+$K216&gt;$W$27,TRUNC(W215)+1+$W$28,W215)</f>
        <v>45003.596523758322</v>
      </c>
      <c r="V216" s="14" t="s">
        <v>13</v>
      </c>
      <c r="W216" s="87">
        <f t="shared" si="30"/>
        <v>45003.614364239707</v>
      </c>
    </row>
    <row r="217" spans="1:23" x14ac:dyDescent="0.25">
      <c r="A217" s="2">
        <v>189</v>
      </c>
      <c r="B217" s="2">
        <v>1135</v>
      </c>
      <c r="C217" s="3">
        <v>27.05</v>
      </c>
      <c r="D217" s="20" t="str">
        <f t="shared" si="25"/>
        <v/>
      </c>
      <c r="E217" s="2" t="str">
        <f t="shared" si="26"/>
        <v/>
      </c>
      <c r="F217" s="20" t="str">
        <f t="shared" si="27"/>
        <v/>
      </c>
      <c r="G217" s="20">
        <f t="shared" si="28"/>
        <v>27.05</v>
      </c>
      <c r="I217" s="20">
        <v>0</v>
      </c>
      <c r="J217" s="2">
        <f t="shared" si="34"/>
        <v>0</v>
      </c>
      <c r="K217" s="26">
        <f t="shared" si="33"/>
        <v>3.3865615544380119E-2</v>
      </c>
      <c r="L217" s="80" t="s">
        <v>76</v>
      </c>
      <c r="M217" s="88">
        <f t="shared" si="31"/>
        <v>44988.887354904007</v>
      </c>
      <c r="N217" s="82" t="s">
        <v>13</v>
      </c>
      <c r="O217" s="83">
        <f t="shared" si="29"/>
        <v>44988.921220519551</v>
      </c>
      <c r="P217" s="84" t="s">
        <v>76</v>
      </c>
      <c r="Q217" s="89">
        <f>IF(MOD(S216,1)+$K217&gt;$S$27,TRUNC(S216)+1+$S$28,S216)</f>
        <v>44996.393788020156</v>
      </c>
      <c r="R217" s="13" t="s">
        <v>13</v>
      </c>
      <c r="S217" s="86">
        <f t="shared" si="32"/>
        <v>44996.427653635699</v>
      </c>
      <c r="T217" s="14" t="s">
        <v>76</v>
      </c>
      <c r="U217" s="90">
        <f>IF(MOD(W216,1)+$K217&gt;$W$27,TRUNC(W216)+1+$W$28,W216)</f>
        <v>45003.614364239707</v>
      </c>
      <c r="V217" s="14" t="s">
        <v>13</v>
      </c>
      <c r="W217" s="87">
        <f t="shared" si="30"/>
        <v>45003.648229855251</v>
      </c>
    </row>
    <row r="218" spans="1:23" x14ac:dyDescent="0.25">
      <c r="A218" s="2">
        <v>190</v>
      </c>
      <c r="B218" s="2">
        <v>1138</v>
      </c>
      <c r="C218" s="3">
        <v>8.1</v>
      </c>
      <c r="D218" s="20" t="str">
        <f t="shared" si="25"/>
        <v/>
      </c>
      <c r="E218" s="2" t="str">
        <f t="shared" si="26"/>
        <v/>
      </c>
      <c r="F218" s="20" t="str">
        <f t="shared" si="27"/>
        <v/>
      </c>
      <c r="G218" s="20">
        <f t="shared" si="28"/>
        <v>8.1</v>
      </c>
      <c r="I218" s="20">
        <v>0</v>
      </c>
      <c r="J218" s="2">
        <f t="shared" si="34"/>
        <v>0</v>
      </c>
      <c r="K218" s="26">
        <f t="shared" si="33"/>
        <v>1.0140905209222881E-2</v>
      </c>
      <c r="L218" s="80" t="s">
        <v>76</v>
      </c>
      <c r="M218" s="88">
        <f t="shared" si="31"/>
        <v>44988.921220519551</v>
      </c>
      <c r="N218" s="82" t="s">
        <v>13</v>
      </c>
      <c r="O218" s="83">
        <f t="shared" si="29"/>
        <v>44988.931361424759</v>
      </c>
      <c r="P218" s="84" t="s">
        <v>76</v>
      </c>
      <c r="Q218" s="89">
        <f>IF(MOD(S217,1)+$K218&gt;$S$27,TRUNC(S217)+1+$S$28,S217)</f>
        <v>44996.427653635699</v>
      </c>
      <c r="R218" s="13" t="s">
        <v>13</v>
      </c>
      <c r="S218" s="86">
        <f t="shared" si="32"/>
        <v>44996.437794540907</v>
      </c>
      <c r="T218" s="14" t="s">
        <v>76</v>
      </c>
      <c r="U218" s="90">
        <f>IF(MOD(W217,1)+$K218&gt;$W$27,TRUNC(W217)+1+$W$28,W217)</f>
        <v>45003.648229855251</v>
      </c>
      <c r="V218" s="14" t="s">
        <v>13</v>
      </c>
      <c r="W218" s="87">
        <f t="shared" si="30"/>
        <v>45003.658370760459</v>
      </c>
    </row>
    <row r="219" spans="1:23" x14ac:dyDescent="0.25">
      <c r="A219" s="2">
        <v>191</v>
      </c>
      <c r="B219" s="2">
        <v>1139</v>
      </c>
      <c r="C219" s="3">
        <v>19.149999999999999</v>
      </c>
      <c r="D219" s="20" t="str">
        <f t="shared" si="25"/>
        <v/>
      </c>
      <c r="E219" s="2" t="str">
        <f t="shared" si="26"/>
        <v/>
      </c>
      <c r="F219" s="20" t="str">
        <f t="shared" si="27"/>
        <v/>
      </c>
      <c r="G219" s="20">
        <f t="shared" si="28"/>
        <v>19.149999999999999</v>
      </c>
      <c r="I219" s="20">
        <v>0</v>
      </c>
      <c r="J219" s="2">
        <f t="shared" si="34"/>
        <v>0</v>
      </c>
      <c r="K219" s="26">
        <f t="shared" si="33"/>
        <v>2.3975103056372613E-2</v>
      </c>
      <c r="L219" s="80" t="s">
        <v>76</v>
      </c>
      <c r="M219" s="88">
        <f t="shared" si="31"/>
        <v>44988.931361424759</v>
      </c>
      <c r="N219" s="82" t="s">
        <v>13</v>
      </c>
      <c r="O219" s="83">
        <f t="shared" si="29"/>
        <v>44988.955336527812</v>
      </c>
      <c r="P219" s="84" t="s">
        <v>76</v>
      </c>
      <c r="Q219" s="89">
        <f>IF(MOD(S218,1)+$K219&gt;$S$27,TRUNC(S218)+1+$S$28,S218)</f>
        <v>44996.437794540907</v>
      </c>
      <c r="R219" s="13" t="s">
        <v>13</v>
      </c>
      <c r="S219" s="86">
        <f t="shared" si="32"/>
        <v>44996.46176964396</v>
      </c>
      <c r="T219" s="14" t="s">
        <v>76</v>
      </c>
      <c r="U219" s="90">
        <f>IF(MOD(W218,1)+$K219&gt;$W$27,TRUNC(W218)+1+$W$28,W218)</f>
        <v>45003.658370760459</v>
      </c>
      <c r="V219" s="14" t="s">
        <v>13</v>
      </c>
      <c r="W219" s="87">
        <f t="shared" si="30"/>
        <v>45003.682345863512</v>
      </c>
    </row>
    <row r="220" spans="1:23" x14ac:dyDescent="0.25">
      <c r="A220" s="2">
        <v>192</v>
      </c>
      <c r="B220" s="2">
        <v>1140</v>
      </c>
      <c r="C220" s="3">
        <v>6.75</v>
      </c>
      <c r="D220" s="20" t="str">
        <f t="shared" si="25"/>
        <v/>
      </c>
      <c r="E220" s="2" t="str">
        <f t="shared" si="26"/>
        <v/>
      </c>
      <c r="F220" s="20" t="str">
        <f t="shared" si="27"/>
        <v/>
      </c>
      <c r="G220" s="20">
        <f t="shared" si="28"/>
        <v>6.75</v>
      </c>
      <c r="I220" s="20">
        <v>0</v>
      </c>
      <c r="J220" s="2">
        <f t="shared" si="34"/>
        <v>0</v>
      </c>
      <c r="K220" s="26">
        <f t="shared" si="33"/>
        <v>8.4507543410190684E-3</v>
      </c>
      <c r="L220" s="80" t="s">
        <v>76</v>
      </c>
      <c r="M220" s="88">
        <f t="shared" si="31"/>
        <v>44988.955336527812</v>
      </c>
      <c r="N220" s="82" t="s">
        <v>13</v>
      </c>
      <c r="O220" s="83">
        <f t="shared" si="29"/>
        <v>44988.963787282155</v>
      </c>
      <c r="P220" s="84" t="s">
        <v>76</v>
      </c>
      <c r="Q220" s="89">
        <f>IF(MOD(S219,1)+$K220&gt;$S$27,TRUNC(S219)+1+$S$28,S219)</f>
        <v>44996.46176964396</v>
      </c>
      <c r="R220" s="13" t="s">
        <v>13</v>
      </c>
      <c r="S220" s="86">
        <f t="shared" si="32"/>
        <v>44996.470220398303</v>
      </c>
      <c r="T220" s="14" t="s">
        <v>76</v>
      </c>
      <c r="U220" s="90">
        <f>IF(MOD(W219,1)+$K220&gt;$W$27,TRUNC(W219)+1+$W$28,W219)</f>
        <v>45003.682345863512</v>
      </c>
      <c r="V220" s="14" t="s">
        <v>13</v>
      </c>
      <c r="W220" s="87">
        <f t="shared" si="30"/>
        <v>45003.690796617855</v>
      </c>
    </row>
    <row r="221" spans="1:23" x14ac:dyDescent="0.25">
      <c r="A221" s="2">
        <v>193</v>
      </c>
      <c r="B221" s="2">
        <v>1141</v>
      </c>
      <c r="C221" s="3">
        <v>28.8</v>
      </c>
      <c r="D221" s="20" t="str">
        <f t="shared" si="25"/>
        <v/>
      </c>
      <c r="E221" s="2" t="str">
        <f t="shared" si="26"/>
        <v/>
      </c>
      <c r="F221" s="20" t="str">
        <f t="shared" si="27"/>
        <v/>
      </c>
      <c r="G221" s="20">
        <f t="shared" si="28"/>
        <v>28.8</v>
      </c>
      <c r="I221" s="20">
        <v>0</v>
      </c>
      <c r="J221" s="2">
        <f t="shared" si="34"/>
        <v>0</v>
      </c>
      <c r="K221" s="26">
        <f t="shared" si="33"/>
        <v>3.605655185501469E-2</v>
      </c>
      <c r="L221" s="80" t="s">
        <v>76</v>
      </c>
      <c r="M221" s="88">
        <f t="shared" si="31"/>
        <v>44988.963787282155</v>
      </c>
      <c r="N221" s="82" t="s">
        <v>13</v>
      </c>
      <c r="O221" s="83">
        <f t="shared" si="29"/>
        <v>44988.999843834012</v>
      </c>
      <c r="P221" s="84" t="s">
        <v>76</v>
      </c>
      <c r="Q221" s="89">
        <f>IF(MOD(S220,1)+$K221&gt;$S$27,TRUNC(S220)+1+$S$28,S220)</f>
        <v>44996.470220398303</v>
      </c>
      <c r="R221" s="13" t="s">
        <v>13</v>
      </c>
      <c r="S221" s="86">
        <f t="shared" si="32"/>
        <v>44996.50627695016</v>
      </c>
      <c r="T221" s="14" t="s">
        <v>76</v>
      </c>
      <c r="U221" s="90">
        <f>IF(MOD(W220,1)+$K221&gt;$W$27,TRUNC(W220)+1+$W$28,W220)</f>
        <v>45003.690796617855</v>
      </c>
      <c r="V221" s="14" t="s">
        <v>13</v>
      </c>
      <c r="W221" s="87">
        <f t="shared" si="30"/>
        <v>45003.726853169712</v>
      </c>
    </row>
    <row r="222" spans="1:23" x14ac:dyDescent="0.25">
      <c r="A222" s="2">
        <v>194</v>
      </c>
      <c r="B222" s="2">
        <v>1143</v>
      </c>
      <c r="C222" s="3">
        <v>12.95</v>
      </c>
      <c r="D222" s="20" t="str">
        <f t="shared" ref="D222:D285" si="35">IF(C222&lt;=$C$10,C222,"")</f>
        <v/>
      </c>
      <c r="E222" s="2" t="str">
        <f t="shared" ref="E222:E285" si="36">IF(C222&lt;$C$11,C222,"")</f>
        <v/>
      </c>
      <c r="F222" s="20" t="str">
        <f t="shared" ref="F222:F285" si="37">IF(E222&gt;$C$10,E222,"")</f>
        <v/>
      </c>
      <c r="G222" s="20">
        <f t="shared" ref="G222:G285" si="38">IF(C222&gt;=$C$12,C222,"")</f>
        <v>12.95</v>
      </c>
      <c r="I222" s="20">
        <v>0</v>
      </c>
      <c r="J222" s="2">
        <f t="shared" si="34"/>
        <v>0</v>
      </c>
      <c r="K222" s="26">
        <f t="shared" si="33"/>
        <v>1.6212928698695842E-2</v>
      </c>
      <c r="L222" s="80" t="s">
        <v>76</v>
      </c>
      <c r="M222" s="88">
        <f t="shared" si="31"/>
        <v>44989.25</v>
      </c>
      <c r="N222" s="82" t="s">
        <v>13</v>
      </c>
      <c r="O222" s="83">
        <f t="shared" ref="O222:O285" si="39">M222+$K222</f>
        <v>44989.266212928698</v>
      </c>
      <c r="P222" s="84" t="s">
        <v>76</v>
      </c>
      <c r="Q222" s="89">
        <f>IF(MOD(S221,1)+$K222&gt;$S$27,TRUNC(S221)+1+$S$28,S221)</f>
        <v>44996.50627695016</v>
      </c>
      <c r="R222" s="13" t="s">
        <v>13</v>
      </c>
      <c r="S222" s="86">
        <f t="shared" si="32"/>
        <v>44996.522489878858</v>
      </c>
      <c r="T222" s="14" t="s">
        <v>76</v>
      </c>
      <c r="U222" s="90">
        <f>IF(MOD(W221,1)+$K222&gt;$W$27,TRUNC(W221)+1+$W$28,W221)</f>
        <v>45003.726853169712</v>
      </c>
      <c r="V222" s="14" t="s">
        <v>13</v>
      </c>
      <c r="W222" s="87">
        <f t="shared" ref="W222:W285" si="40">U222+$K222</f>
        <v>45003.74306609841</v>
      </c>
    </row>
    <row r="223" spans="1:23" x14ac:dyDescent="0.25">
      <c r="A223" s="2">
        <v>195</v>
      </c>
      <c r="B223" s="2">
        <v>1144</v>
      </c>
      <c r="C223" s="3">
        <v>14.1</v>
      </c>
      <c r="D223" s="20" t="str">
        <f t="shared" si="35"/>
        <v/>
      </c>
      <c r="E223" s="2" t="str">
        <f t="shared" si="36"/>
        <v/>
      </c>
      <c r="F223" s="20" t="str">
        <f t="shared" si="37"/>
        <v/>
      </c>
      <c r="G223" s="20">
        <f t="shared" si="38"/>
        <v>14.1</v>
      </c>
      <c r="I223" s="20">
        <v>0</v>
      </c>
      <c r="J223" s="2">
        <f t="shared" si="34"/>
        <v>0</v>
      </c>
      <c r="K223" s="26">
        <f t="shared" si="33"/>
        <v>1.7652686845684277E-2</v>
      </c>
      <c r="L223" s="80" t="s">
        <v>76</v>
      </c>
      <c r="M223" s="88">
        <f t="shared" ref="M223:M286" si="41">IF(MOD(O222,1)+$K223&gt;$O$27,TRUNC(O222)+1+$O$28,O222)</f>
        <v>44989.266212928698</v>
      </c>
      <c r="N223" s="82" t="s">
        <v>13</v>
      </c>
      <c r="O223" s="83">
        <f t="shared" si="39"/>
        <v>44989.283865615544</v>
      </c>
      <c r="P223" s="84" t="s">
        <v>76</v>
      </c>
      <c r="Q223" s="89">
        <f>IF(MOD(S222,1)+$K223&gt;$S$27,TRUNC(S222)+1+$S$28,S222)</f>
        <v>44996.522489878858</v>
      </c>
      <c r="R223" s="13" t="s">
        <v>13</v>
      </c>
      <c r="S223" s="86">
        <f t="shared" ref="S223:S286" si="42">Q223+$K223</f>
        <v>44996.540142565704</v>
      </c>
      <c r="T223" s="14" t="s">
        <v>76</v>
      </c>
      <c r="U223" s="90">
        <f>IF(MOD(W222,1)+$K223&gt;$W$27,TRUNC(W222)+1+$W$28,W222)</f>
        <v>45003.74306609841</v>
      </c>
      <c r="V223" s="14" t="s">
        <v>13</v>
      </c>
      <c r="W223" s="87">
        <f t="shared" si="40"/>
        <v>45003.760718785255</v>
      </c>
    </row>
    <row r="224" spans="1:23" x14ac:dyDescent="0.25">
      <c r="A224" s="2">
        <v>196</v>
      </c>
      <c r="B224" s="2">
        <v>1145</v>
      </c>
      <c r="C224" s="3">
        <v>27.5</v>
      </c>
      <c r="D224" s="20" t="str">
        <f t="shared" si="35"/>
        <v/>
      </c>
      <c r="E224" s="2" t="str">
        <f t="shared" si="36"/>
        <v/>
      </c>
      <c r="F224" s="20" t="str">
        <f t="shared" si="37"/>
        <v/>
      </c>
      <c r="G224" s="20">
        <f t="shared" si="38"/>
        <v>27.5</v>
      </c>
      <c r="I224" s="20">
        <v>0</v>
      </c>
      <c r="J224" s="2">
        <f t="shared" si="34"/>
        <v>0</v>
      </c>
      <c r="K224" s="26">
        <f t="shared" si="33"/>
        <v>3.442899916711472E-2</v>
      </c>
      <c r="L224" s="80" t="s">
        <v>76</v>
      </c>
      <c r="M224" s="88">
        <f t="shared" si="41"/>
        <v>44989.283865615544</v>
      </c>
      <c r="N224" s="82" t="s">
        <v>13</v>
      </c>
      <c r="O224" s="83">
        <f t="shared" si="39"/>
        <v>44989.318294614714</v>
      </c>
      <c r="P224" s="84" t="s">
        <v>76</v>
      </c>
      <c r="Q224" s="89">
        <f>IF(MOD(S223,1)+$K224&gt;$S$27,TRUNC(S223)+1+$S$28,S223)</f>
        <v>44996.540142565704</v>
      </c>
      <c r="R224" s="13" t="s">
        <v>13</v>
      </c>
      <c r="S224" s="86">
        <f t="shared" si="42"/>
        <v>44996.574571564874</v>
      </c>
      <c r="T224" s="14" t="s">
        <v>76</v>
      </c>
      <c r="U224" s="90">
        <f>IF(MOD(W223,1)+$K224&gt;$W$27,TRUNC(W223)+1+$W$28,W223)</f>
        <v>45003.760718785255</v>
      </c>
      <c r="V224" s="14" t="s">
        <v>13</v>
      </c>
      <c r="W224" s="87">
        <f t="shared" si="40"/>
        <v>45003.795147784425</v>
      </c>
    </row>
    <row r="225" spans="1:23" x14ac:dyDescent="0.25">
      <c r="A225" s="2">
        <v>197</v>
      </c>
      <c r="B225" s="2">
        <v>1146</v>
      </c>
      <c r="C225" s="3">
        <v>8.3000000000000007</v>
      </c>
      <c r="D225" s="20" t="str">
        <f t="shared" si="35"/>
        <v/>
      </c>
      <c r="E225" s="2" t="str">
        <f t="shared" si="36"/>
        <v/>
      </c>
      <c r="F225" s="20" t="str">
        <f t="shared" si="37"/>
        <v/>
      </c>
      <c r="G225" s="20">
        <f t="shared" si="38"/>
        <v>8.3000000000000007</v>
      </c>
      <c r="I225" s="20">
        <v>0</v>
      </c>
      <c r="J225" s="2">
        <f t="shared" si="34"/>
        <v>0</v>
      </c>
      <c r="K225" s="26">
        <f t="shared" si="33"/>
        <v>1.0391297930438262E-2</v>
      </c>
      <c r="L225" s="80" t="s">
        <v>76</v>
      </c>
      <c r="M225" s="88">
        <f t="shared" si="41"/>
        <v>44989.318294614714</v>
      </c>
      <c r="N225" s="82" t="s">
        <v>13</v>
      </c>
      <c r="O225" s="83">
        <f t="shared" si="39"/>
        <v>44989.328685912646</v>
      </c>
      <c r="P225" s="84" t="s">
        <v>76</v>
      </c>
      <c r="Q225" s="89">
        <f>IF(MOD(S224,1)+$K225&gt;$S$27,TRUNC(S224)+1+$S$28,S224)</f>
        <v>44996.574571564874</v>
      </c>
      <c r="R225" s="13" t="s">
        <v>13</v>
      </c>
      <c r="S225" s="86">
        <f t="shared" si="42"/>
        <v>44996.584962862806</v>
      </c>
      <c r="T225" s="14" t="s">
        <v>76</v>
      </c>
      <c r="U225" s="90">
        <f>IF(MOD(W224,1)+$K225&gt;$W$27,TRUNC(W224)+1+$W$28,W224)</f>
        <v>45003.795147784425</v>
      </c>
      <c r="V225" s="14" t="s">
        <v>13</v>
      </c>
      <c r="W225" s="87">
        <f t="shared" si="40"/>
        <v>45003.805539082357</v>
      </c>
    </row>
    <row r="226" spans="1:23" x14ac:dyDescent="0.25">
      <c r="A226" s="2">
        <v>198</v>
      </c>
      <c r="B226" s="2">
        <v>1203</v>
      </c>
      <c r="C226" s="3">
        <v>13.7</v>
      </c>
      <c r="D226" s="20" t="str">
        <f t="shared" si="35"/>
        <v/>
      </c>
      <c r="E226" s="2" t="str">
        <f t="shared" si="36"/>
        <v/>
      </c>
      <c r="F226" s="20" t="str">
        <f t="shared" si="37"/>
        <v/>
      </c>
      <c r="G226" s="20">
        <f t="shared" si="38"/>
        <v>13.7</v>
      </c>
      <c r="I226" s="20">
        <v>0</v>
      </c>
      <c r="J226" s="2">
        <f t="shared" si="34"/>
        <v>0</v>
      </c>
      <c r="K226" s="26">
        <f t="shared" si="33"/>
        <v>1.7151901403253515E-2</v>
      </c>
      <c r="L226" s="80" t="s">
        <v>76</v>
      </c>
      <c r="M226" s="88">
        <f t="shared" si="41"/>
        <v>44989.328685912646</v>
      </c>
      <c r="N226" s="82" t="s">
        <v>13</v>
      </c>
      <c r="O226" s="83">
        <f t="shared" si="39"/>
        <v>44989.345837814049</v>
      </c>
      <c r="P226" s="84" t="s">
        <v>76</v>
      </c>
      <c r="Q226" s="89">
        <f>IF(MOD(S225,1)+$K226&gt;$S$27,TRUNC(S225)+1+$S$28,S225)</f>
        <v>44996.584962862806</v>
      </c>
      <c r="R226" s="13" t="s">
        <v>13</v>
      </c>
      <c r="S226" s="86">
        <f t="shared" si="42"/>
        <v>44996.60211476421</v>
      </c>
      <c r="T226" s="14" t="s">
        <v>76</v>
      </c>
      <c r="U226" s="90">
        <f>IF(MOD(W225,1)+$K226&gt;$W$27,TRUNC(W225)+1+$W$28,W225)</f>
        <v>45003.805539082357</v>
      </c>
      <c r="V226" s="14" t="s">
        <v>13</v>
      </c>
      <c r="W226" s="87">
        <f t="shared" si="40"/>
        <v>45003.822690983761</v>
      </c>
    </row>
    <row r="227" spans="1:23" x14ac:dyDescent="0.25">
      <c r="A227" s="2">
        <v>199</v>
      </c>
      <c r="B227" s="2">
        <v>1204</v>
      </c>
      <c r="C227" s="3">
        <v>8.8000000000000007</v>
      </c>
      <c r="D227" s="20" t="str">
        <f t="shared" si="35"/>
        <v/>
      </c>
      <c r="E227" s="2" t="str">
        <f t="shared" si="36"/>
        <v/>
      </c>
      <c r="F227" s="20" t="str">
        <f t="shared" si="37"/>
        <v/>
      </c>
      <c r="G227" s="20">
        <f t="shared" si="38"/>
        <v>8.8000000000000007</v>
      </c>
      <c r="I227" s="20">
        <v>0</v>
      </c>
      <c r="J227" s="2">
        <f t="shared" si="34"/>
        <v>0</v>
      </c>
      <c r="K227" s="26">
        <f t="shared" si="33"/>
        <v>1.1017279733476711E-2</v>
      </c>
      <c r="L227" s="80" t="s">
        <v>76</v>
      </c>
      <c r="M227" s="88">
        <f t="shared" si="41"/>
        <v>44989.345837814049</v>
      </c>
      <c r="N227" s="82" t="s">
        <v>13</v>
      </c>
      <c r="O227" s="83">
        <f t="shared" si="39"/>
        <v>44989.356855093785</v>
      </c>
      <c r="P227" s="84" t="s">
        <v>76</v>
      </c>
      <c r="Q227" s="89">
        <f>IF(MOD(S226,1)+$K227&gt;$S$27,TRUNC(S226)+1+$S$28,S226)</f>
        <v>44996.60211476421</v>
      </c>
      <c r="R227" s="13" t="s">
        <v>13</v>
      </c>
      <c r="S227" s="86">
        <f t="shared" si="42"/>
        <v>44996.613132043945</v>
      </c>
      <c r="T227" s="14" t="s">
        <v>76</v>
      </c>
      <c r="U227" s="90">
        <f>IF(MOD(W226,1)+$K227&gt;$W$27,TRUNC(W226)+1+$W$28,W226)</f>
        <v>45003.822690983761</v>
      </c>
      <c r="V227" s="14" t="s">
        <v>13</v>
      </c>
      <c r="W227" s="87">
        <f t="shared" si="40"/>
        <v>45003.833708263497</v>
      </c>
    </row>
    <row r="228" spans="1:23" x14ac:dyDescent="0.25">
      <c r="A228" s="2">
        <v>200</v>
      </c>
      <c r="B228" s="2">
        <v>1205</v>
      </c>
      <c r="C228" s="3">
        <v>8.35</v>
      </c>
      <c r="D228" s="20" t="str">
        <f t="shared" si="35"/>
        <v/>
      </c>
      <c r="E228" s="2" t="str">
        <f t="shared" si="36"/>
        <v/>
      </c>
      <c r="F228" s="20" t="str">
        <f t="shared" si="37"/>
        <v/>
      </c>
      <c r="G228" s="20">
        <f t="shared" si="38"/>
        <v>8.35</v>
      </c>
      <c r="I228" s="20">
        <v>0</v>
      </c>
      <c r="J228" s="2">
        <f t="shared" si="34"/>
        <v>0</v>
      </c>
      <c r="K228" s="26">
        <f t="shared" si="33"/>
        <v>1.0453896110742105E-2</v>
      </c>
      <c r="L228" s="80" t="s">
        <v>76</v>
      </c>
      <c r="M228" s="88">
        <f t="shared" si="41"/>
        <v>44989.356855093785</v>
      </c>
      <c r="N228" s="82" t="s">
        <v>13</v>
      </c>
      <c r="O228" s="83">
        <f t="shared" si="39"/>
        <v>44989.367308989895</v>
      </c>
      <c r="P228" s="84" t="s">
        <v>76</v>
      </c>
      <c r="Q228" s="89">
        <f>IF(MOD(S227,1)+$K228&gt;$S$27,TRUNC(S227)+1+$S$28,S227)</f>
        <v>44996.613132043945</v>
      </c>
      <c r="R228" s="13" t="s">
        <v>13</v>
      </c>
      <c r="S228" s="86">
        <f t="shared" si="42"/>
        <v>44996.623585940055</v>
      </c>
      <c r="T228" s="14" t="s">
        <v>76</v>
      </c>
      <c r="U228" s="90">
        <f>IF(MOD(W227,1)+$K228&gt;$W$27,TRUNC(W227)+1+$W$28,W227)</f>
        <v>45003.833708263497</v>
      </c>
      <c r="V228" s="14" t="s">
        <v>13</v>
      </c>
      <c r="W228" s="87">
        <f t="shared" si="40"/>
        <v>45003.844162159607</v>
      </c>
    </row>
    <row r="229" spans="1:23" x14ac:dyDescent="0.25">
      <c r="A229" s="2">
        <v>201</v>
      </c>
      <c r="B229" s="2">
        <v>1206</v>
      </c>
      <c r="C229" s="3">
        <v>5.25</v>
      </c>
      <c r="D229" s="20" t="str">
        <f t="shared" si="35"/>
        <v/>
      </c>
      <c r="E229" s="2" t="str">
        <f t="shared" si="36"/>
        <v/>
      </c>
      <c r="F229" s="20" t="str">
        <f t="shared" si="37"/>
        <v/>
      </c>
      <c r="G229" s="20">
        <f t="shared" si="38"/>
        <v>5.25</v>
      </c>
      <c r="I229" s="20">
        <v>0</v>
      </c>
      <c r="J229" s="2">
        <f t="shared" si="34"/>
        <v>0</v>
      </c>
      <c r="K229" s="26">
        <f t="shared" si="33"/>
        <v>6.5728089319037194E-3</v>
      </c>
      <c r="L229" s="80" t="s">
        <v>76</v>
      </c>
      <c r="M229" s="88">
        <f t="shared" si="41"/>
        <v>44989.367308989895</v>
      </c>
      <c r="N229" s="82" t="s">
        <v>13</v>
      </c>
      <c r="O229" s="83">
        <f t="shared" si="39"/>
        <v>44989.373881798827</v>
      </c>
      <c r="P229" s="84" t="s">
        <v>76</v>
      </c>
      <c r="Q229" s="89">
        <f>IF(MOD(S228,1)+$K229&gt;$S$27,TRUNC(S228)+1+$S$28,S228)</f>
        <v>44996.623585940055</v>
      </c>
      <c r="R229" s="13" t="s">
        <v>13</v>
      </c>
      <c r="S229" s="86">
        <f t="shared" si="42"/>
        <v>44996.630158748987</v>
      </c>
      <c r="T229" s="14" t="s">
        <v>76</v>
      </c>
      <c r="U229" s="90">
        <f>IF(MOD(W228,1)+$K229&gt;$W$27,TRUNC(W228)+1+$W$28,W228)</f>
        <v>45003.844162159607</v>
      </c>
      <c r="V229" s="14" t="s">
        <v>13</v>
      </c>
      <c r="W229" s="87">
        <f t="shared" si="40"/>
        <v>45003.850734968539</v>
      </c>
    </row>
    <row r="230" spans="1:23" x14ac:dyDescent="0.25">
      <c r="A230" s="2">
        <v>202</v>
      </c>
      <c r="B230" s="2">
        <v>1207</v>
      </c>
      <c r="C230" s="3">
        <v>5.8</v>
      </c>
      <c r="D230" s="20" t="str">
        <f t="shared" si="35"/>
        <v/>
      </c>
      <c r="E230" s="2" t="str">
        <f t="shared" si="36"/>
        <v/>
      </c>
      <c r="F230" s="20" t="str">
        <f t="shared" si="37"/>
        <v/>
      </c>
      <c r="G230" s="20">
        <f t="shared" si="38"/>
        <v>5.8</v>
      </c>
      <c r="I230" s="20">
        <v>0</v>
      </c>
      <c r="J230" s="2">
        <f t="shared" si="34"/>
        <v>0</v>
      </c>
      <c r="K230" s="26">
        <f t="shared" ref="K230:K293" si="43">IF(AND(D230=C230,F230&lt;&gt;C230,G230&lt;&gt;C230),$E$10,IF(AND(D230&lt;&gt;C230,F230=C230,G230&lt;&gt;C230),$E$11,_xlfn.IFS(G230=C230,C230*$E$12)))</f>
        <v>7.2613889152460141E-3</v>
      </c>
      <c r="L230" s="80" t="s">
        <v>76</v>
      </c>
      <c r="M230" s="88">
        <f t="shared" si="41"/>
        <v>44989.373881798827</v>
      </c>
      <c r="N230" s="82" t="s">
        <v>13</v>
      </c>
      <c r="O230" s="83">
        <f t="shared" si="39"/>
        <v>44989.38114318774</v>
      </c>
      <c r="P230" s="84" t="s">
        <v>76</v>
      </c>
      <c r="Q230" s="89">
        <f>IF(MOD(S229,1)+$K230&gt;$S$27,TRUNC(S229)+1+$S$28,S229)</f>
        <v>44996.630158748987</v>
      </c>
      <c r="R230" s="13" t="s">
        <v>13</v>
      </c>
      <c r="S230" s="86">
        <f t="shared" si="42"/>
        <v>44996.6374201379</v>
      </c>
      <c r="T230" s="14" t="s">
        <v>76</v>
      </c>
      <c r="U230" s="90">
        <f>IF(MOD(W229,1)+$K230&gt;$W$27,TRUNC(W229)+1+$W$28,W229)</f>
        <v>45003.850734968539</v>
      </c>
      <c r="V230" s="14" t="s">
        <v>13</v>
      </c>
      <c r="W230" s="87">
        <f t="shared" si="40"/>
        <v>45003.857996357452</v>
      </c>
    </row>
    <row r="231" spans="1:23" x14ac:dyDescent="0.25">
      <c r="A231" s="2">
        <v>203</v>
      </c>
      <c r="B231" s="2">
        <v>1208</v>
      </c>
      <c r="C231" s="3">
        <v>7.9</v>
      </c>
      <c r="D231" s="20" t="str">
        <f t="shared" si="35"/>
        <v/>
      </c>
      <c r="E231" s="2" t="str">
        <f t="shared" si="36"/>
        <v/>
      </c>
      <c r="F231" s="20" t="str">
        <f t="shared" si="37"/>
        <v/>
      </c>
      <c r="G231" s="20">
        <f t="shared" si="38"/>
        <v>7.9</v>
      </c>
      <c r="I231" s="20">
        <v>0</v>
      </c>
      <c r="J231" s="2">
        <f t="shared" ref="J231:J294" si="44">IF(I231=$B$23,C231,$B$22)</f>
        <v>0</v>
      </c>
      <c r="K231" s="26">
        <f t="shared" si="43"/>
        <v>9.8905124880075031E-3</v>
      </c>
      <c r="L231" s="80" t="s">
        <v>76</v>
      </c>
      <c r="M231" s="88">
        <f t="shared" si="41"/>
        <v>44989.38114318774</v>
      </c>
      <c r="N231" s="82" t="s">
        <v>13</v>
      </c>
      <c r="O231" s="83">
        <f t="shared" si="39"/>
        <v>44989.391033700231</v>
      </c>
      <c r="P231" s="84" t="s">
        <v>76</v>
      </c>
      <c r="Q231" s="89">
        <f>IF(MOD(S230,1)+$K231&gt;$S$27,TRUNC(S230)+1+$S$28,S230)</f>
        <v>44996.6374201379</v>
      </c>
      <c r="R231" s="13" t="s">
        <v>13</v>
      </c>
      <c r="S231" s="86">
        <f t="shared" si="42"/>
        <v>44996.647310650391</v>
      </c>
      <c r="T231" s="14" t="s">
        <v>76</v>
      </c>
      <c r="U231" s="90">
        <f>IF(MOD(W230,1)+$K231&gt;$W$27,TRUNC(W230)+1+$W$28,W230)</f>
        <v>45003.857996357452</v>
      </c>
      <c r="V231" s="14" t="s">
        <v>13</v>
      </c>
      <c r="W231" s="87">
        <f t="shared" si="40"/>
        <v>45003.867886869943</v>
      </c>
    </row>
    <row r="232" spans="1:23" x14ac:dyDescent="0.25">
      <c r="A232" s="2">
        <v>204</v>
      </c>
      <c r="B232" s="2">
        <v>1210</v>
      </c>
      <c r="C232" s="3">
        <v>8.15</v>
      </c>
      <c r="D232" s="20" t="str">
        <f t="shared" si="35"/>
        <v/>
      </c>
      <c r="E232" s="2" t="str">
        <f t="shared" si="36"/>
        <v/>
      </c>
      <c r="F232" s="20" t="str">
        <f t="shared" si="37"/>
        <v/>
      </c>
      <c r="G232" s="20">
        <f t="shared" si="38"/>
        <v>8.15</v>
      </c>
      <c r="I232" s="20">
        <v>0</v>
      </c>
      <c r="J232" s="2">
        <f t="shared" si="44"/>
        <v>0</v>
      </c>
      <c r="K232" s="26">
        <f t="shared" si="43"/>
        <v>1.0203503389526728E-2</v>
      </c>
      <c r="L232" s="80" t="s">
        <v>76</v>
      </c>
      <c r="M232" s="88">
        <f t="shared" si="41"/>
        <v>44989.391033700231</v>
      </c>
      <c r="N232" s="82" t="s">
        <v>13</v>
      </c>
      <c r="O232" s="83">
        <f t="shared" si="39"/>
        <v>44989.401237203623</v>
      </c>
      <c r="P232" s="84" t="s">
        <v>76</v>
      </c>
      <c r="Q232" s="89">
        <f>IF(MOD(S231,1)+$K232&gt;$S$27,TRUNC(S231)+1+$S$28,S231)</f>
        <v>44996.647310650391</v>
      </c>
      <c r="R232" s="13" t="s">
        <v>13</v>
      </c>
      <c r="S232" s="86">
        <f t="shared" si="42"/>
        <v>44996.657514153783</v>
      </c>
      <c r="T232" s="14" t="s">
        <v>76</v>
      </c>
      <c r="U232" s="90">
        <f>IF(MOD(W231,1)+$K232&gt;$W$27,TRUNC(W231)+1+$W$28,W231)</f>
        <v>45003.867886869943</v>
      </c>
      <c r="V232" s="14" t="s">
        <v>13</v>
      </c>
      <c r="W232" s="87">
        <f t="shared" si="40"/>
        <v>45003.878090373335</v>
      </c>
    </row>
    <row r="233" spans="1:23" x14ac:dyDescent="0.25">
      <c r="A233" s="2">
        <v>205</v>
      </c>
      <c r="B233" s="2">
        <v>1213</v>
      </c>
      <c r="C233" s="3">
        <v>1.95</v>
      </c>
      <c r="D233" s="20" t="str">
        <f t="shared" si="35"/>
        <v/>
      </c>
      <c r="E233" s="2">
        <f t="shared" si="36"/>
        <v>1.95</v>
      </c>
      <c r="F233" s="20">
        <f t="shared" si="37"/>
        <v>1.95</v>
      </c>
      <c r="G233" s="20" t="str">
        <f t="shared" si="38"/>
        <v/>
      </c>
      <c r="I233" s="20">
        <v>0</v>
      </c>
      <c r="J233" s="2">
        <f t="shared" si="44"/>
        <v>0</v>
      </c>
      <c r="K233" s="26">
        <f t="shared" si="43"/>
        <v>6.9444444444444441E-3</v>
      </c>
      <c r="L233" s="80" t="s">
        <v>76</v>
      </c>
      <c r="M233" s="88">
        <f t="shared" si="41"/>
        <v>44989.401237203623</v>
      </c>
      <c r="N233" s="82" t="s">
        <v>13</v>
      </c>
      <c r="O233" s="83">
        <f t="shared" si="39"/>
        <v>44989.408181648068</v>
      </c>
      <c r="P233" s="84" t="s">
        <v>76</v>
      </c>
      <c r="Q233" s="89">
        <f>IF(MOD(S232,1)+$K233&gt;$S$27,TRUNC(S232)+1+$S$28,S232)</f>
        <v>44996.657514153783</v>
      </c>
      <c r="R233" s="13" t="s">
        <v>13</v>
      </c>
      <c r="S233" s="86">
        <f t="shared" si="42"/>
        <v>44996.664458598229</v>
      </c>
      <c r="T233" s="14" t="s">
        <v>76</v>
      </c>
      <c r="U233" s="90">
        <f>IF(MOD(W232,1)+$K233&gt;$W$27,TRUNC(W232)+1+$W$28,W232)</f>
        <v>45003.878090373335</v>
      </c>
      <c r="V233" s="14" t="s">
        <v>13</v>
      </c>
      <c r="W233" s="87">
        <f t="shared" si="40"/>
        <v>45003.88503481778</v>
      </c>
    </row>
    <row r="234" spans="1:23" x14ac:dyDescent="0.25">
      <c r="A234" s="2">
        <v>206</v>
      </c>
      <c r="B234" s="2">
        <v>1215</v>
      </c>
      <c r="C234" s="3">
        <v>20.399999999999999</v>
      </c>
      <c r="D234" s="20" t="str">
        <f t="shared" si="35"/>
        <v/>
      </c>
      <c r="E234" s="2" t="str">
        <f t="shared" si="36"/>
        <v/>
      </c>
      <c r="F234" s="20" t="str">
        <f t="shared" si="37"/>
        <v/>
      </c>
      <c r="G234" s="20">
        <f t="shared" si="38"/>
        <v>20.399999999999999</v>
      </c>
      <c r="I234" s="20">
        <v>0</v>
      </c>
      <c r="J234" s="2">
        <f t="shared" si="44"/>
        <v>0</v>
      </c>
      <c r="K234" s="26">
        <f t="shared" si="43"/>
        <v>2.5540057563968738E-2</v>
      </c>
      <c r="L234" s="80" t="s">
        <v>76</v>
      </c>
      <c r="M234" s="88">
        <f t="shared" si="41"/>
        <v>44989.408181648068</v>
      </c>
      <c r="N234" s="82" t="s">
        <v>13</v>
      </c>
      <c r="O234" s="83">
        <f t="shared" si="39"/>
        <v>44989.433721705631</v>
      </c>
      <c r="P234" s="84" t="s">
        <v>76</v>
      </c>
      <c r="Q234" s="89">
        <f>IF(MOD(S233,1)+$K234&gt;$S$27,TRUNC(S233)+1+$S$28,S233)</f>
        <v>44996.664458598229</v>
      </c>
      <c r="R234" s="13" t="s">
        <v>13</v>
      </c>
      <c r="S234" s="86">
        <f t="shared" si="42"/>
        <v>44996.689998655791</v>
      </c>
      <c r="T234" s="14" t="s">
        <v>76</v>
      </c>
      <c r="U234" s="90">
        <f>IF(MOD(W233,1)+$K234&gt;$W$27,TRUNC(W233)+1+$W$28,W233)</f>
        <v>45003.88503481778</v>
      </c>
      <c r="V234" s="14" t="s">
        <v>13</v>
      </c>
      <c r="W234" s="87">
        <f t="shared" si="40"/>
        <v>45003.910574875343</v>
      </c>
    </row>
    <row r="235" spans="1:23" x14ac:dyDescent="0.25">
      <c r="A235" s="2">
        <v>207</v>
      </c>
      <c r="B235" s="2">
        <v>1216</v>
      </c>
      <c r="C235" s="3">
        <v>4.5999999999999996</v>
      </c>
      <c r="D235" s="20" t="str">
        <f t="shared" si="35"/>
        <v/>
      </c>
      <c r="E235" s="2">
        <f t="shared" si="36"/>
        <v>4.5999999999999996</v>
      </c>
      <c r="F235" s="20">
        <f t="shared" si="37"/>
        <v>4.5999999999999996</v>
      </c>
      <c r="G235" s="20" t="str">
        <f t="shared" si="38"/>
        <v/>
      </c>
      <c r="I235" s="20">
        <v>0</v>
      </c>
      <c r="J235" s="2">
        <f t="shared" si="44"/>
        <v>0</v>
      </c>
      <c r="K235" s="26">
        <f t="shared" si="43"/>
        <v>6.9444444444444441E-3</v>
      </c>
      <c r="L235" s="80" t="s">
        <v>76</v>
      </c>
      <c r="M235" s="88">
        <f t="shared" si="41"/>
        <v>44989.433721705631</v>
      </c>
      <c r="N235" s="82" t="s">
        <v>13</v>
      </c>
      <c r="O235" s="83">
        <f t="shared" si="39"/>
        <v>44989.440666150076</v>
      </c>
      <c r="P235" s="84" t="s">
        <v>76</v>
      </c>
      <c r="Q235" s="89">
        <f>IF(MOD(S234,1)+$K235&gt;$S$27,TRUNC(S234)+1+$S$28,S234)</f>
        <v>44996.689998655791</v>
      </c>
      <c r="R235" s="13" t="s">
        <v>13</v>
      </c>
      <c r="S235" s="86">
        <f t="shared" si="42"/>
        <v>44996.696943100236</v>
      </c>
      <c r="T235" s="14" t="s">
        <v>76</v>
      </c>
      <c r="U235" s="90">
        <f>IF(MOD(W234,1)+$K235&gt;$W$27,TRUNC(W234)+1+$W$28,W234)</f>
        <v>45003.910574875343</v>
      </c>
      <c r="V235" s="14" t="s">
        <v>13</v>
      </c>
      <c r="W235" s="87">
        <f t="shared" si="40"/>
        <v>45003.917519319788</v>
      </c>
    </row>
    <row r="236" spans="1:23" x14ac:dyDescent="0.25">
      <c r="A236" s="2">
        <v>208</v>
      </c>
      <c r="B236" s="2">
        <v>1217</v>
      </c>
      <c r="C236" s="3">
        <v>7.15</v>
      </c>
      <c r="D236" s="20" t="str">
        <f t="shared" si="35"/>
        <v/>
      </c>
      <c r="E236" s="2" t="str">
        <f t="shared" si="36"/>
        <v/>
      </c>
      <c r="F236" s="20" t="str">
        <f t="shared" si="37"/>
        <v/>
      </c>
      <c r="G236" s="20">
        <f t="shared" si="38"/>
        <v>7.15</v>
      </c>
      <c r="I236" s="20">
        <v>0</v>
      </c>
      <c r="J236" s="2">
        <f t="shared" si="44"/>
        <v>0</v>
      </c>
      <c r="K236" s="26">
        <f t="shared" si="43"/>
        <v>8.951539783449829E-3</v>
      </c>
      <c r="L236" s="80" t="s">
        <v>76</v>
      </c>
      <c r="M236" s="88">
        <f t="shared" si="41"/>
        <v>44989.440666150076</v>
      </c>
      <c r="N236" s="82" t="s">
        <v>13</v>
      </c>
      <c r="O236" s="83">
        <f t="shared" si="39"/>
        <v>44989.449617689861</v>
      </c>
      <c r="P236" s="84" t="s">
        <v>76</v>
      </c>
      <c r="Q236" s="89">
        <f>IF(MOD(S235,1)+$K236&gt;$S$27,TRUNC(S235)+1+$S$28,S235)</f>
        <v>44996.696943100236</v>
      </c>
      <c r="R236" s="13" t="s">
        <v>13</v>
      </c>
      <c r="S236" s="86">
        <f t="shared" si="42"/>
        <v>44996.705894640021</v>
      </c>
      <c r="T236" s="14" t="s">
        <v>76</v>
      </c>
      <c r="U236" s="90">
        <f>IF(MOD(W235,1)+$K236&gt;$W$27,TRUNC(W235)+1+$W$28,W235)</f>
        <v>45003.917519319788</v>
      </c>
      <c r="V236" s="14" t="s">
        <v>13</v>
      </c>
      <c r="W236" s="87">
        <f t="shared" si="40"/>
        <v>45003.926470859573</v>
      </c>
    </row>
    <row r="237" spans="1:23" x14ac:dyDescent="0.25">
      <c r="A237" s="2">
        <v>209</v>
      </c>
      <c r="B237" s="2">
        <v>1219</v>
      </c>
      <c r="C237" s="3">
        <v>18.600000000000001</v>
      </c>
      <c r="D237" s="20" t="str">
        <f t="shared" si="35"/>
        <v/>
      </c>
      <c r="E237" s="2" t="str">
        <f t="shared" si="36"/>
        <v/>
      </c>
      <c r="F237" s="20" t="str">
        <f t="shared" si="37"/>
        <v/>
      </c>
      <c r="G237" s="20">
        <f t="shared" si="38"/>
        <v>18.600000000000001</v>
      </c>
      <c r="I237" s="20">
        <v>0</v>
      </c>
      <c r="J237" s="2">
        <f t="shared" si="44"/>
        <v>0</v>
      </c>
      <c r="K237" s="26">
        <f t="shared" si="43"/>
        <v>2.3286523073030321E-2</v>
      </c>
      <c r="L237" s="80" t="s">
        <v>76</v>
      </c>
      <c r="M237" s="88">
        <f t="shared" si="41"/>
        <v>44989.449617689861</v>
      </c>
      <c r="N237" s="82" t="s">
        <v>13</v>
      </c>
      <c r="O237" s="83">
        <f t="shared" si="39"/>
        <v>44989.472904212933</v>
      </c>
      <c r="P237" s="84" t="s">
        <v>76</v>
      </c>
      <c r="Q237" s="89">
        <f>IF(MOD(S236,1)+$K237&gt;$S$27,TRUNC(S236)+1+$S$28,S236)</f>
        <v>44996.705894640021</v>
      </c>
      <c r="R237" s="13" t="s">
        <v>13</v>
      </c>
      <c r="S237" s="86">
        <f t="shared" si="42"/>
        <v>44996.729181163093</v>
      </c>
      <c r="T237" s="14" t="s">
        <v>76</v>
      </c>
      <c r="U237" s="90">
        <f>IF(MOD(W236,1)+$K237&gt;$W$27,TRUNC(W236)+1+$W$28,W236)</f>
        <v>45003.926470859573</v>
      </c>
      <c r="V237" s="14" t="s">
        <v>13</v>
      </c>
      <c r="W237" s="87">
        <f t="shared" si="40"/>
        <v>45003.949757382645</v>
      </c>
    </row>
    <row r="238" spans="1:23" x14ac:dyDescent="0.25">
      <c r="A238" s="2">
        <v>210</v>
      </c>
      <c r="B238" s="2">
        <v>1220</v>
      </c>
      <c r="C238" s="3">
        <v>4.05</v>
      </c>
      <c r="D238" s="20" t="str">
        <f t="shared" si="35"/>
        <v/>
      </c>
      <c r="E238" s="2">
        <f t="shared" si="36"/>
        <v>4.05</v>
      </c>
      <c r="F238" s="20">
        <f t="shared" si="37"/>
        <v>4.05</v>
      </c>
      <c r="G238" s="20" t="str">
        <f t="shared" si="38"/>
        <v/>
      </c>
      <c r="I238" s="20">
        <v>0</v>
      </c>
      <c r="J238" s="2">
        <f t="shared" si="44"/>
        <v>0</v>
      </c>
      <c r="K238" s="26">
        <f t="shared" si="43"/>
        <v>6.9444444444444441E-3</v>
      </c>
      <c r="L238" s="80" t="s">
        <v>76</v>
      </c>
      <c r="M238" s="88">
        <f t="shared" si="41"/>
        <v>44989.472904212933</v>
      </c>
      <c r="N238" s="82" t="s">
        <v>13</v>
      </c>
      <c r="O238" s="83">
        <f t="shared" si="39"/>
        <v>44989.479848657378</v>
      </c>
      <c r="P238" s="84" t="s">
        <v>76</v>
      </c>
      <c r="Q238" s="89">
        <f>IF(MOD(S237,1)+$K238&gt;$S$27,TRUNC(S237)+1+$S$28,S237)</f>
        <v>44996.729181163093</v>
      </c>
      <c r="R238" s="13" t="s">
        <v>13</v>
      </c>
      <c r="S238" s="86">
        <f t="shared" si="42"/>
        <v>44996.736125607538</v>
      </c>
      <c r="T238" s="14" t="s">
        <v>76</v>
      </c>
      <c r="U238" s="90">
        <f>IF(MOD(W237,1)+$K238&gt;$W$27,TRUNC(W237)+1+$W$28,W237)</f>
        <v>45003.949757382645</v>
      </c>
      <c r="V238" s="14" t="s">
        <v>13</v>
      </c>
      <c r="W238" s="87">
        <f t="shared" si="40"/>
        <v>45003.95670182709</v>
      </c>
    </row>
    <row r="239" spans="1:23" x14ac:dyDescent="0.25">
      <c r="A239" s="2">
        <v>211</v>
      </c>
      <c r="B239" s="2">
        <v>1221</v>
      </c>
      <c r="C239" s="3">
        <v>16.3</v>
      </c>
      <c r="D239" s="20" t="str">
        <f t="shared" si="35"/>
        <v/>
      </c>
      <c r="E239" s="2" t="str">
        <f t="shared" si="36"/>
        <v/>
      </c>
      <c r="F239" s="20" t="str">
        <f t="shared" si="37"/>
        <v/>
      </c>
      <c r="G239" s="20">
        <f t="shared" si="38"/>
        <v>16.3</v>
      </c>
      <c r="I239" s="20">
        <v>0</v>
      </c>
      <c r="J239" s="2">
        <f t="shared" si="44"/>
        <v>0</v>
      </c>
      <c r="K239" s="26">
        <f t="shared" si="43"/>
        <v>2.0407006779053456E-2</v>
      </c>
      <c r="L239" s="80" t="s">
        <v>76</v>
      </c>
      <c r="M239" s="88">
        <f t="shared" si="41"/>
        <v>44989.479848657378</v>
      </c>
      <c r="N239" s="82" t="s">
        <v>13</v>
      </c>
      <c r="O239" s="83">
        <f t="shared" si="39"/>
        <v>44989.500255664156</v>
      </c>
      <c r="P239" s="84" t="s">
        <v>76</v>
      </c>
      <c r="Q239" s="89">
        <f>IF(MOD(S238,1)+$K239&gt;$S$27,TRUNC(S238)+1+$S$28,S238)</f>
        <v>44996.736125607538</v>
      </c>
      <c r="R239" s="13" t="s">
        <v>13</v>
      </c>
      <c r="S239" s="86">
        <f t="shared" si="42"/>
        <v>44996.756532614316</v>
      </c>
      <c r="T239" s="14" t="s">
        <v>76</v>
      </c>
      <c r="U239" s="90">
        <f>IF(MOD(W238,1)+$K239&gt;$W$27,TRUNC(W238)+1+$W$28,W238)</f>
        <v>45003.95670182709</v>
      </c>
      <c r="V239" s="14" t="s">
        <v>13</v>
      </c>
      <c r="W239" s="87">
        <f t="shared" si="40"/>
        <v>45003.977108833868</v>
      </c>
    </row>
    <row r="240" spans="1:23" x14ac:dyDescent="0.25">
      <c r="A240" s="2">
        <v>212</v>
      </c>
      <c r="B240" s="2">
        <v>1222</v>
      </c>
      <c r="C240" s="3">
        <v>8.9499999999999993</v>
      </c>
      <c r="D240" s="20" t="str">
        <f t="shared" si="35"/>
        <v/>
      </c>
      <c r="E240" s="2" t="str">
        <f t="shared" si="36"/>
        <v/>
      </c>
      <c r="F240" s="20" t="str">
        <f t="shared" si="37"/>
        <v/>
      </c>
      <c r="G240" s="20">
        <f t="shared" si="38"/>
        <v>8.9499999999999993</v>
      </c>
      <c r="I240" s="20">
        <v>0</v>
      </c>
      <c r="J240" s="2">
        <f t="shared" si="44"/>
        <v>0</v>
      </c>
      <c r="K240" s="26">
        <f t="shared" si="43"/>
        <v>1.1205074274388245E-2</v>
      </c>
      <c r="L240" s="80" t="s">
        <v>76</v>
      </c>
      <c r="M240" s="88">
        <f t="shared" si="41"/>
        <v>44989.500255664156</v>
      </c>
      <c r="N240" s="82" t="s">
        <v>13</v>
      </c>
      <c r="O240" s="83">
        <f t="shared" si="39"/>
        <v>44989.511460738431</v>
      </c>
      <c r="P240" s="84" t="s">
        <v>76</v>
      </c>
      <c r="Q240" s="89">
        <f>IF(MOD(S239,1)+$K240&gt;$S$27,TRUNC(S239)+1+$S$28,S239)</f>
        <v>44996.756532614316</v>
      </c>
      <c r="R240" s="13" t="s">
        <v>13</v>
      </c>
      <c r="S240" s="86">
        <f t="shared" si="42"/>
        <v>44996.767737688591</v>
      </c>
      <c r="T240" s="14" t="s">
        <v>76</v>
      </c>
      <c r="U240" s="90">
        <f>IF(MOD(W239,1)+$K240&gt;$W$27,TRUNC(W239)+1+$W$28,W239)</f>
        <v>45003.977108833868</v>
      </c>
      <c r="V240" s="14" t="s">
        <v>13</v>
      </c>
      <c r="W240" s="87">
        <f t="shared" si="40"/>
        <v>45003.988313908143</v>
      </c>
    </row>
    <row r="241" spans="1:23" x14ac:dyDescent="0.25">
      <c r="A241" s="2">
        <v>213</v>
      </c>
      <c r="B241" s="2">
        <v>1224</v>
      </c>
      <c r="C241" s="3">
        <v>9.4499999999999993</v>
      </c>
      <c r="D241" s="20" t="str">
        <f t="shared" si="35"/>
        <v/>
      </c>
      <c r="E241" s="2" t="str">
        <f t="shared" si="36"/>
        <v/>
      </c>
      <c r="F241" s="20" t="str">
        <f t="shared" si="37"/>
        <v/>
      </c>
      <c r="G241" s="20">
        <f t="shared" si="38"/>
        <v>9.4499999999999993</v>
      </c>
      <c r="I241" s="20">
        <v>0</v>
      </c>
      <c r="J241" s="2">
        <f t="shared" si="44"/>
        <v>0</v>
      </c>
      <c r="K241" s="26">
        <f t="shared" si="43"/>
        <v>1.1831056077426695E-2</v>
      </c>
      <c r="L241" s="80" t="s">
        <v>76</v>
      </c>
      <c r="M241" s="88">
        <f t="shared" si="41"/>
        <v>44989.511460738431</v>
      </c>
      <c r="N241" s="82" t="s">
        <v>13</v>
      </c>
      <c r="O241" s="83">
        <f t="shared" si="39"/>
        <v>44989.52329179451</v>
      </c>
      <c r="P241" s="84" t="s">
        <v>76</v>
      </c>
      <c r="Q241" s="89">
        <f>IF(MOD(S240,1)+$K241&gt;$S$27,TRUNC(S240)+1+$S$28,S240)</f>
        <v>44996.767737688591</v>
      </c>
      <c r="R241" s="13" t="s">
        <v>13</v>
      </c>
      <c r="S241" s="86">
        <f t="shared" si="42"/>
        <v>44996.779568744671</v>
      </c>
      <c r="T241" s="14" t="s">
        <v>76</v>
      </c>
      <c r="U241" s="90">
        <f>IF(MOD(W240,1)+$K241&gt;$W$27,TRUNC(W240)+1+$W$28,W240)</f>
        <v>45004.25</v>
      </c>
      <c r="V241" s="14" t="s">
        <v>13</v>
      </c>
      <c r="W241" s="87">
        <f t="shared" si="40"/>
        <v>45004.261831056079</v>
      </c>
    </row>
    <row r="242" spans="1:23" x14ac:dyDescent="0.25">
      <c r="A242" s="2">
        <v>214</v>
      </c>
      <c r="B242" s="2">
        <v>1229</v>
      </c>
      <c r="C242" s="3">
        <v>5.5</v>
      </c>
      <c r="D242" s="20" t="str">
        <f t="shared" si="35"/>
        <v/>
      </c>
      <c r="E242" s="2" t="str">
        <f t="shared" si="36"/>
        <v/>
      </c>
      <c r="F242" s="20" t="str">
        <f t="shared" si="37"/>
        <v/>
      </c>
      <c r="G242" s="20">
        <f t="shared" si="38"/>
        <v>5.5</v>
      </c>
      <c r="I242" s="20">
        <v>0</v>
      </c>
      <c r="J242" s="2">
        <f t="shared" si="44"/>
        <v>0</v>
      </c>
      <c r="K242" s="26">
        <f t="shared" si="43"/>
        <v>6.8857998334229441E-3</v>
      </c>
      <c r="L242" s="80" t="s">
        <v>76</v>
      </c>
      <c r="M242" s="88">
        <f t="shared" si="41"/>
        <v>44989.52329179451</v>
      </c>
      <c r="N242" s="82" t="s">
        <v>13</v>
      </c>
      <c r="O242" s="83">
        <f t="shared" si="39"/>
        <v>44989.530177594344</v>
      </c>
      <c r="P242" s="84" t="s">
        <v>76</v>
      </c>
      <c r="Q242" s="89">
        <f>IF(MOD(S241,1)+$K242&gt;$S$27,TRUNC(S241)+1+$S$28,S241)</f>
        <v>44996.779568744671</v>
      </c>
      <c r="R242" s="13" t="s">
        <v>13</v>
      </c>
      <c r="S242" s="86">
        <f t="shared" si="42"/>
        <v>44996.786454544505</v>
      </c>
      <c r="T242" s="14" t="s">
        <v>76</v>
      </c>
      <c r="U242" s="90">
        <f>IF(MOD(W241,1)+$K242&gt;$W$27,TRUNC(W241)+1+$W$28,W241)</f>
        <v>45004.261831056079</v>
      </c>
      <c r="V242" s="14" t="s">
        <v>13</v>
      </c>
      <c r="W242" s="87">
        <f t="shared" si="40"/>
        <v>45004.268716855913</v>
      </c>
    </row>
    <row r="243" spans="1:23" x14ac:dyDescent="0.25">
      <c r="A243" s="2">
        <v>215</v>
      </c>
      <c r="B243" s="2">
        <v>1232</v>
      </c>
      <c r="C243" s="3">
        <v>6.1</v>
      </c>
      <c r="D243" s="20" t="str">
        <f t="shared" si="35"/>
        <v/>
      </c>
      <c r="E243" s="2" t="str">
        <f t="shared" si="36"/>
        <v/>
      </c>
      <c r="F243" s="20" t="str">
        <f t="shared" si="37"/>
        <v/>
      </c>
      <c r="G243" s="20">
        <f t="shared" si="38"/>
        <v>6.1</v>
      </c>
      <c r="I243" s="20">
        <v>0</v>
      </c>
      <c r="J243" s="2">
        <f t="shared" si="44"/>
        <v>0</v>
      </c>
      <c r="K243" s="26">
        <f t="shared" si="43"/>
        <v>7.6369779970690832E-3</v>
      </c>
      <c r="L243" s="80" t="s">
        <v>76</v>
      </c>
      <c r="M243" s="88">
        <f t="shared" si="41"/>
        <v>44989.530177594344</v>
      </c>
      <c r="N243" s="82" t="s">
        <v>13</v>
      </c>
      <c r="O243" s="83">
        <f t="shared" si="39"/>
        <v>44989.537814572344</v>
      </c>
      <c r="P243" s="84" t="s">
        <v>76</v>
      </c>
      <c r="Q243" s="89">
        <f>IF(MOD(S242,1)+$K243&gt;$S$27,TRUNC(S242)+1+$S$28,S242)</f>
        <v>44996.786454544505</v>
      </c>
      <c r="R243" s="13" t="s">
        <v>13</v>
      </c>
      <c r="S243" s="86">
        <f t="shared" si="42"/>
        <v>44996.794091522504</v>
      </c>
      <c r="T243" s="14" t="s">
        <v>76</v>
      </c>
      <c r="U243" s="90">
        <f>IF(MOD(W242,1)+$K243&gt;$W$27,TRUNC(W242)+1+$W$28,W242)</f>
        <v>45004.268716855913</v>
      </c>
      <c r="V243" s="14" t="s">
        <v>13</v>
      </c>
      <c r="W243" s="87">
        <f t="shared" si="40"/>
        <v>45004.276353833913</v>
      </c>
    </row>
    <row r="244" spans="1:23" x14ac:dyDescent="0.25">
      <c r="A244" s="2">
        <v>216</v>
      </c>
      <c r="B244" s="2">
        <v>1483</v>
      </c>
      <c r="C244" s="3">
        <v>6.45</v>
      </c>
      <c r="D244" s="20" t="str">
        <f t="shared" si="35"/>
        <v/>
      </c>
      <c r="E244" s="2" t="str">
        <f t="shared" si="36"/>
        <v/>
      </c>
      <c r="F244" s="20" t="str">
        <f t="shared" si="37"/>
        <v/>
      </c>
      <c r="G244" s="20">
        <f t="shared" si="38"/>
        <v>6.45</v>
      </c>
      <c r="I244" s="20">
        <v>0</v>
      </c>
      <c r="J244" s="2">
        <f t="shared" si="44"/>
        <v>0</v>
      </c>
      <c r="K244" s="26">
        <f t="shared" si="43"/>
        <v>8.0751652591959985E-3</v>
      </c>
      <c r="L244" s="80" t="s">
        <v>76</v>
      </c>
      <c r="M244" s="88">
        <f t="shared" si="41"/>
        <v>44989.537814572344</v>
      </c>
      <c r="N244" s="82" t="s">
        <v>13</v>
      </c>
      <c r="O244" s="83">
        <f t="shared" si="39"/>
        <v>44989.545889737601</v>
      </c>
      <c r="P244" s="84" t="s">
        <v>76</v>
      </c>
      <c r="Q244" s="89">
        <f>IF(MOD(S243,1)+$K244&gt;$S$27,TRUNC(S243)+1+$S$28,S243)</f>
        <v>44996.794091522504</v>
      </c>
      <c r="R244" s="13" t="s">
        <v>13</v>
      </c>
      <c r="S244" s="86">
        <f t="shared" si="42"/>
        <v>44996.802166687761</v>
      </c>
      <c r="T244" s="14" t="s">
        <v>76</v>
      </c>
      <c r="U244" s="90">
        <f>IF(MOD(W243,1)+$K244&gt;$W$27,TRUNC(W243)+1+$W$28,W243)</f>
        <v>45004.276353833913</v>
      </c>
      <c r="V244" s="14" t="s">
        <v>13</v>
      </c>
      <c r="W244" s="87">
        <f t="shared" si="40"/>
        <v>45004.28442899917</v>
      </c>
    </row>
    <row r="245" spans="1:23" x14ac:dyDescent="0.25">
      <c r="A245" s="2">
        <v>217</v>
      </c>
      <c r="B245" s="2">
        <v>1484</v>
      </c>
      <c r="C245" s="3">
        <v>7.55</v>
      </c>
      <c r="D245" s="20" t="str">
        <f t="shared" si="35"/>
        <v/>
      </c>
      <c r="E245" s="2" t="str">
        <f t="shared" si="36"/>
        <v/>
      </c>
      <c r="F245" s="20" t="str">
        <f t="shared" si="37"/>
        <v/>
      </c>
      <c r="G245" s="20">
        <f t="shared" si="38"/>
        <v>7.55</v>
      </c>
      <c r="I245" s="20">
        <v>0</v>
      </c>
      <c r="J245" s="2">
        <f t="shared" si="44"/>
        <v>0</v>
      </c>
      <c r="K245" s="26">
        <f t="shared" si="43"/>
        <v>9.4523252258805878E-3</v>
      </c>
      <c r="L245" s="80" t="s">
        <v>76</v>
      </c>
      <c r="M245" s="88">
        <f t="shared" si="41"/>
        <v>44989.545889737601</v>
      </c>
      <c r="N245" s="82" t="s">
        <v>13</v>
      </c>
      <c r="O245" s="83">
        <f t="shared" si="39"/>
        <v>44989.555342062828</v>
      </c>
      <c r="P245" s="84" t="s">
        <v>76</v>
      </c>
      <c r="Q245" s="89">
        <f>IF(MOD(S244,1)+$K245&gt;$S$27,TRUNC(S244)+1+$S$28,S244)</f>
        <v>44996.802166687761</v>
      </c>
      <c r="R245" s="13" t="s">
        <v>13</v>
      </c>
      <c r="S245" s="86">
        <f t="shared" si="42"/>
        <v>44996.811619012988</v>
      </c>
      <c r="T245" s="14" t="s">
        <v>76</v>
      </c>
      <c r="U245" s="90">
        <f>IF(MOD(W244,1)+$K245&gt;$W$27,TRUNC(W244)+1+$W$28,W244)</f>
        <v>45004.28442899917</v>
      </c>
      <c r="V245" s="14" t="s">
        <v>13</v>
      </c>
      <c r="W245" s="87">
        <f t="shared" si="40"/>
        <v>45004.293881324396</v>
      </c>
    </row>
    <row r="246" spans="1:23" x14ac:dyDescent="0.25">
      <c r="A246" s="2">
        <v>218</v>
      </c>
      <c r="B246" s="2">
        <v>1485</v>
      </c>
      <c r="C246" s="3">
        <v>3.55</v>
      </c>
      <c r="D246" s="20" t="str">
        <f t="shared" si="35"/>
        <v/>
      </c>
      <c r="E246" s="2">
        <f t="shared" si="36"/>
        <v>3.55</v>
      </c>
      <c r="F246" s="20">
        <f t="shared" si="37"/>
        <v>3.55</v>
      </c>
      <c r="G246" s="20" t="str">
        <f t="shared" si="38"/>
        <v/>
      </c>
      <c r="I246" s="20">
        <v>0</v>
      </c>
      <c r="J246" s="2">
        <f t="shared" si="44"/>
        <v>0</v>
      </c>
      <c r="K246" s="26">
        <f t="shared" si="43"/>
        <v>6.9444444444444441E-3</v>
      </c>
      <c r="L246" s="80" t="s">
        <v>76</v>
      </c>
      <c r="M246" s="88">
        <f t="shared" si="41"/>
        <v>44989.555342062828</v>
      </c>
      <c r="N246" s="82" t="s">
        <v>13</v>
      </c>
      <c r="O246" s="83">
        <f t="shared" si="39"/>
        <v>44989.562286507273</v>
      </c>
      <c r="P246" s="84" t="s">
        <v>76</v>
      </c>
      <c r="Q246" s="89">
        <f>IF(MOD(S245,1)+$K246&gt;$S$27,TRUNC(S245)+1+$S$28,S245)</f>
        <v>44996.811619012988</v>
      </c>
      <c r="R246" s="13" t="s">
        <v>13</v>
      </c>
      <c r="S246" s="86">
        <f t="shared" si="42"/>
        <v>44996.818563457433</v>
      </c>
      <c r="T246" s="14" t="s">
        <v>76</v>
      </c>
      <c r="U246" s="90">
        <f>IF(MOD(W245,1)+$K246&gt;$W$27,TRUNC(W245)+1+$W$28,W245)</f>
        <v>45004.293881324396</v>
      </c>
      <c r="V246" s="14" t="s">
        <v>13</v>
      </c>
      <c r="W246" s="87">
        <f t="shared" si="40"/>
        <v>45004.300825768842</v>
      </c>
    </row>
    <row r="247" spans="1:23" x14ac:dyDescent="0.25">
      <c r="A247" s="2">
        <v>219</v>
      </c>
      <c r="B247" s="2">
        <v>1487</v>
      </c>
      <c r="C247" s="3">
        <v>4.55</v>
      </c>
      <c r="D247" s="20" t="str">
        <f t="shared" si="35"/>
        <v/>
      </c>
      <c r="E247" s="2">
        <f t="shared" si="36"/>
        <v>4.55</v>
      </c>
      <c r="F247" s="20">
        <f t="shared" si="37"/>
        <v>4.55</v>
      </c>
      <c r="G247" s="20" t="str">
        <f t="shared" si="38"/>
        <v/>
      </c>
      <c r="I247" s="20">
        <v>0</v>
      </c>
      <c r="J247" s="2">
        <f t="shared" si="44"/>
        <v>0</v>
      </c>
      <c r="K247" s="26">
        <f t="shared" si="43"/>
        <v>6.9444444444444441E-3</v>
      </c>
      <c r="L247" s="80" t="s">
        <v>76</v>
      </c>
      <c r="M247" s="88">
        <f t="shared" si="41"/>
        <v>44989.562286507273</v>
      </c>
      <c r="N247" s="82" t="s">
        <v>13</v>
      </c>
      <c r="O247" s="83">
        <f t="shared" si="39"/>
        <v>44989.569230951718</v>
      </c>
      <c r="P247" s="84" t="s">
        <v>76</v>
      </c>
      <c r="Q247" s="89">
        <f>IF(MOD(S246,1)+$K247&gt;$S$27,TRUNC(S246)+1+$S$28,S246)</f>
        <v>44996.818563457433</v>
      </c>
      <c r="R247" s="13" t="s">
        <v>13</v>
      </c>
      <c r="S247" s="86">
        <f t="shared" si="42"/>
        <v>44996.825507901878</v>
      </c>
      <c r="T247" s="14" t="s">
        <v>76</v>
      </c>
      <c r="U247" s="90">
        <f>IF(MOD(W246,1)+$K247&gt;$W$27,TRUNC(W246)+1+$W$28,W246)</f>
        <v>45004.300825768842</v>
      </c>
      <c r="V247" s="14" t="s">
        <v>13</v>
      </c>
      <c r="W247" s="87">
        <f t="shared" si="40"/>
        <v>45004.307770213287</v>
      </c>
    </row>
    <row r="248" spans="1:23" x14ac:dyDescent="0.25">
      <c r="A248" s="2">
        <v>220</v>
      </c>
      <c r="B248" s="2">
        <v>1488</v>
      </c>
      <c r="C248" s="3">
        <v>8.4</v>
      </c>
      <c r="D248" s="20" t="str">
        <f t="shared" si="35"/>
        <v/>
      </c>
      <c r="E248" s="2" t="str">
        <f t="shared" si="36"/>
        <v/>
      </c>
      <c r="F248" s="20" t="str">
        <f t="shared" si="37"/>
        <v/>
      </c>
      <c r="G248" s="20">
        <f t="shared" si="38"/>
        <v>8.4</v>
      </c>
      <c r="I248" s="20">
        <v>0</v>
      </c>
      <c r="J248" s="2">
        <f t="shared" si="44"/>
        <v>0</v>
      </c>
      <c r="K248" s="26">
        <f t="shared" si="43"/>
        <v>1.0516494291045952E-2</v>
      </c>
      <c r="L248" s="80" t="s">
        <v>76</v>
      </c>
      <c r="M248" s="88">
        <f t="shared" si="41"/>
        <v>44989.569230951718</v>
      </c>
      <c r="N248" s="82" t="s">
        <v>13</v>
      </c>
      <c r="O248" s="83">
        <f t="shared" si="39"/>
        <v>44989.579747446012</v>
      </c>
      <c r="P248" s="84" t="s">
        <v>76</v>
      </c>
      <c r="Q248" s="89">
        <f>IF(MOD(S247,1)+$K248&gt;$S$27,TRUNC(S247)+1+$S$28,S247)</f>
        <v>44996.825507901878</v>
      </c>
      <c r="R248" s="13" t="s">
        <v>13</v>
      </c>
      <c r="S248" s="86">
        <f t="shared" si="42"/>
        <v>44996.836024396172</v>
      </c>
      <c r="T248" s="14" t="s">
        <v>76</v>
      </c>
      <c r="U248" s="90">
        <f>IF(MOD(W247,1)+$K248&gt;$W$27,TRUNC(W247)+1+$W$28,W247)</f>
        <v>45004.307770213287</v>
      </c>
      <c r="V248" s="14" t="s">
        <v>13</v>
      </c>
      <c r="W248" s="87">
        <f t="shared" si="40"/>
        <v>45004.318286707581</v>
      </c>
    </row>
    <row r="249" spans="1:23" x14ac:dyDescent="0.25">
      <c r="A249" s="2">
        <v>221</v>
      </c>
      <c r="B249" s="2">
        <v>1489</v>
      </c>
      <c r="C249" s="3">
        <v>6.4</v>
      </c>
      <c r="D249" s="20" t="str">
        <f t="shared" si="35"/>
        <v/>
      </c>
      <c r="E249" s="2" t="str">
        <f t="shared" si="36"/>
        <v/>
      </c>
      <c r="F249" s="20" t="str">
        <f t="shared" si="37"/>
        <v/>
      </c>
      <c r="G249" s="20">
        <f t="shared" si="38"/>
        <v>6.4</v>
      </c>
      <c r="I249" s="20">
        <v>0</v>
      </c>
      <c r="J249" s="2">
        <f t="shared" si="44"/>
        <v>0</v>
      </c>
      <c r="K249" s="26">
        <f t="shared" si="43"/>
        <v>8.0125670788921532E-3</v>
      </c>
      <c r="L249" s="80" t="s">
        <v>76</v>
      </c>
      <c r="M249" s="88">
        <f t="shared" si="41"/>
        <v>44989.579747446012</v>
      </c>
      <c r="N249" s="82" t="s">
        <v>13</v>
      </c>
      <c r="O249" s="83">
        <f t="shared" si="39"/>
        <v>44989.587760013092</v>
      </c>
      <c r="P249" s="84" t="s">
        <v>76</v>
      </c>
      <c r="Q249" s="89">
        <f>IF(MOD(S248,1)+$K249&gt;$S$27,TRUNC(S248)+1+$S$28,S248)</f>
        <v>44996.836024396172</v>
      </c>
      <c r="R249" s="13" t="s">
        <v>13</v>
      </c>
      <c r="S249" s="86">
        <f t="shared" si="42"/>
        <v>44996.844036963252</v>
      </c>
      <c r="T249" s="14" t="s">
        <v>76</v>
      </c>
      <c r="U249" s="90">
        <f>IF(MOD(W248,1)+$K249&gt;$W$27,TRUNC(W248)+1+$W$28,W248)</f>
        <v>45004.318286707581</v>
      </c>
      <c r="V249" s="14" t="s">
        <v>13</v>
      </c>
      <c r="W249" s="87">
        <f t="shared" si="40"/>
        <v>45004.32629927466</v>
      </c>
    </row>
    <row r="250" spans="1:23" x14ac:dyDescent="0.25">
      <c r="A250" s="2">
        <v>222</v>
      </c>
      <c r="B250" s="2">
        <v>1496</v>
      </c>
      <c r="C250" s="3">
        <v>7.1</v>
      </c>
      <c r="D250" s="20" t="str">
        <f t="shared" si="35"/>
        <v/>
      </c>
      <c r="E250" s="2" t="str">
        <f t="shared" si="36"/>
        <v/>
      </c>
      <c r="F250" s="20" t="str">
        <f t="shared" si="37"/>
        <v/>
      </c>
      <c r="G250" s="20">
        <f t="shared" si="38"/>
        <v>7.1</v>
      </c>
      <c r="I250" s="20">
        <v>0</v>
      </c>
      <c r="J250" s="2">
        <f t="shared" si="44"/>
        <v>0</v>
      </c>
      <c r="K250" s="26">
        <f t="shared" si="43"/>
        <v>8.888941603145982E-3</v>
      </c>
      <c r="L250" s="80" t="s">
        <v>76</v>
      </c>
      <c r="M250" s="88">
        <f t="shared" si="41"/>
        <v>44989.587760013092</v>
      </c>
      <c r="N250" s="82" t="s">
        <v>13</v>
      </c>
      <c r="O250" s="83">
        <f t="shared" si="39"/>
        <v>44989.596648954692</v>
      </c>
      <c r="P250" s="84" t="s">
        <v>76</v>
      </c>
      <c r="Q250" s="89">
        <f>IF(MOD(S249,1)+$K250&gt;$S$27,TRUNC(S249)+1+$S$28,S249)</f>
        <v>44996.844036963252</v>
      </c>
      <c r="R250" s="13" t="s">
        <v>13</v>
      </c>
      <c r="S250" s="86">
        <f t="shared" si="42"/>
        <v>44996.852925904852</v>
      </c>
      <c r="T250" s="14" t="s">
        <v>76</v>
      </c>
      <c r="U250" s="90">
        <f>IF(MOD(W249,1)+$K250&gt;$W$27,TRUNC(W249)+1+$W$28,W249)</f>
        <v>45004.32629927466</v>
      </c>
      <c r="V250" s="14" t="s">
        <v>13</v>
      </c>
      <c r="W250" s="87">
        <f t="shared" si="40"/>
        <v>45004.335188216261</v>
      </c>
    </row>
    <row r="251" spans="1:23" x14ac:dyDescent="0.25">
      <c r="A251" s="2">
        <v>223</v>
      </c>
      <c r="B251" s="2">
        <v>1501</v>
      </c>
      <c r="C251" s="3">
        <v>4.5</v>
      </c>
      <c r="D251" s="20" t="str">
        <f t="shared" si="35"/>
        <v/>
      </c>
      <c r="E251" s="2">
        <f t="shared" si="36"/>
        <v>4.5</v>
      </c>
      <c r="F251" s="20">
        <f t="shared" si="37"/>
        <v>4.5</v>
      </c>
      <c r="G251" s="20" t="str">
        <f t="shared" si="38"/>
        <v/>
      </c>
      <c r="I251" s="20">
        <v>0</v>
      </c>
      <c r="J251" s="2">
        <f t="shared" si="44"/>
        <v>0</v>
      </c>
      <c r="K251" s="26">
        <f t="shared" si="43"/>
        <v>6.9444444444444441E-3</v>
      </c>
      <c r="L251" s="80" t="s">
        <v>76</v>
      </c>
      <c r="M251" s="88">
        <f t="shared" si="41"/>
        <v>44989.596648954692</v>
      </c>
      <c r="N251" s="82" t="s">
        <v>13</v>
      </c>
      <c r="O251" s="83">
        <f t="shared" si="39"/>
        <v>44989.603593399137</v>
      </c>
      <c r="P251" s="84" t="s">
        <v>76</v>
      </c>
      <c r="Q251" s="89">
        <f>IF(MOD(S250,1)+$K251&gt;$S$27,TRUNC(S250)+1+$S$28,S250)</f>
        <v>44996.852925904852</v>
      </c>
      <c r="R251" s="13" t="s">
        <v>13</v>
      </c>
      <c r="S251" s="86">
        <f t="shared" si="42"/>
        <v>44996.859870349297</v>
      </c>
      <c r="T251" s="14" t="s">
        <v>76</v>
      </c>
      <c r="U251" s="90">
        <f>IF(MOD(W250,1)+$K251&gt;$W$27,TRUNC(W250)+1+$W$28,W250)</f>
        <v>45004.335188216261</v>
      </c>
      <c r="V251" s="14" t="s">
        <v>13</v>
      </c>
      <c r="W251" s="87">
        <f t="shared" si="40"/>
        <v>45004.342132660706</v>
      </c>
    </row>
    <row r="252" spans="1:23" x14ac:dyDescent="0.25">
      <c r="A252" s="2">
        <v>224</v>
      </c>
      <c r="B252" s="2">
        <v>1502</v>
      </c>
      <c r="C252" s="3">
        <v>36.299999999999997</v>
      </c>
      <c r="D252" s="20" t="str">
        <f t="shared" si="35"/>
        <v/>
      </c>
      <c r="E252" s="2" t="str">
        <f t="shared" si="36"/>
        <v/>
      </c>
      <c r="F252" s="20" t="str">
        <f t="shared" si="37"/>
        <v/>
      </c>
      <c r="G252" s="20">
        <f t="shared" si="38"/>
        <v>36.299999999999997</v>
      </c>
      <c r="I252" s="20">
        <v>0</v>
      </c>
      <c r="J252" s="2">
        <f t="shared" si="44"/>
        <v>0</v>
      </c>
      <c r="K252" s="26">
        <f t="shared" si="43"/>
        <v>4.5446278900591427E-2</v>
      </c>
      <c r="L252" s="80" t="s">
        <v>76</v>
      </c>
      <c r="M252" s="88">
        <f t="shared" si="41"/>
        <v>44989.603593399137</v>
      </c>
      <c r="N252" s="82" t="s">
        <v>13</v>
      </c>
      <c r="O252" s="83">
        <f t="shared" si="39"/>
        <v>44989.649039678035</v>
      </c>
      <c r="P252" s="84" t="s">
        <v>76</v>
      </c>
      <c r="Q252" s="89">
        <f>IF(MOD(S251,1)+$K252&gt;$S$27,TRUNC(S251)+1+$S$28,S251)</f>
        <v>44996.859870349297</v>
      </c>
      <c r="R252" s="13" t="s">
        <v>13</v>
      </c>
      <c r="S252" s="86">
        <f t="shared" si="42"/>
        <v>44996.905316628196</v>
      </c>
      <c r="T252" s="14" t="s">
        <v>76</v>
      </c>
      <c r="U252" s="90">
        <f>IF(MOD(W251,1)+$K252&gt;$W$27,TRUNC(W251)+1+$W$28,W251)</f>
        <v>45004.342132660706</v>
      </c>
      <c r="V252" s="14" t="s">
        <v>13</v>
      </c>
      <c r="W252" s="87">
        <f t="shared" si="40"/>
        <v>45004.387578939604</v>
      </c>
    </row>
    <row r="253" spans="1:23" x14ac:dyDescent="0.25">
      <c r="A253" s="2">
        <v>225</v>
      </c>
      <c r="B253" s="2">
        <v>1506</v>
      </c>
      <c r="C253" s="3">
        <v>6.9</v>
      </c>
      <c r="D253" s="20" t="str">
        <f t="shared" si="35"/>
        <v/>
      </c>
      <c r="E253" s="2" t="str">
        <f t="shared" si="36"/>
        <v/>
      </c>
      <c r="F253" s="20" t="str">
        <f t="shared" si="37"/>
        <v/>
      </c>
      <c r="G253" s="20">
        <f t="shared" si="38"/>
        <v>6.9</v>
      </c>
      <c r="I253" s="20">
        <v>0</v>
      </c>
      <c r="J253" s="2">
        <f t="shared" si="44"/>
        <v>0</v>
      </c>
      <c r="K253" s="26">
        <f t="shared" si="43"/>
        <v>8.6385488819306043E-3</v>
      </c>
      <c r="L253" s="80" t="s">
        <v>76</v>
      </c>
      <c r="M253" s="88">
        <f t="shared" si="41"/>
        <v>44989.649039678035</v>
      </c>
      <c r="N253" s="82" t="s">
        <v>13</v>
      </c>
      <c r="O253" s="83">
        <f t="shared" si="39"/>
        <v>44989.657678226919</v>
      </c>
      <c r="P253" s="84" t="s">
        <v>76</v>
      </c>
      <c r="Q253" s="89">
        <f>IF(MOD(S252,1)+$K253&gt;$S$27,TRUNC(S252)+1+$S$28,S252)</f>
        <v>44996.905316628196</v>
      </c>
      <c r="R253" s="13" t="s">
        <v>13</v>
      </c>
      <c r="S253" s="86">
        <f t="shared" si="42"/>
        <v>44996.913955177079</v>
      </c>
      <c r="T253" s="14" t="s">
        <v>76</v>
      </c>
      <c r="U253" s="90">
        <f>IF(MOD(W252,1)+$K253&gt;$W$27,TRUNC(W252)+1+$W$28,W252)</f>
        <v>45004.387578939604</v>
      </c>
      <c r="V253" s="14" t="s">
        <v>13</v>
      </c>
      <c r="W253" s="87">
        <f t="shared" si="40"/>
        <v>45004.396217488487</v>
      </c>
    </row>
    <row r="254" spans="1:23" x14ac:dyDescent="0.25">
      <c r="A254" s="2">
        <v>226</v>
      </c>
      <c r="B254" s="2">
        <v>1507</v>
      </c>
      <c r="C254" s="3">
        <v>6.2</v>
      </c>
      <c r="D254" s="20" t="str">
        <f t="shared" si="35"/>
        <v/>
      </c>
      <c r="E254" s="2" t="str">
        <f t="shared" si="36"/>
        <v/>
      </c>
      <c r="F254" s="20" t="str">
        <f t="shared" si="37"/>
        <v/>
      </c>
      <c r="G254" s="20">
        <f t="shared" si="38"/>
        <v>6.2</v>
      </c>
      <c r="I254" s="20">
        <v>0</v>
      </c>
      <c r="J254" s="2">
        <f t="shared" si="44"/>
        <v>0</v>
      </c>
      <c r="K254" s="26">
        <f t="shared" si="43"/>
        <v>7.7621743576767738E-3</v>
      </c>
      <c r="L254" s="80" t="s">
        <v>76</v>
      </c>
      <c r="M254" s="88">
        <f t="shared" si="41"/>
        <v>44989.657678226919</v>
      </c>
      <c r="N254" s="82" t="s">
        <v>13</v>
      </c>
      <c r="O254" s="83">
        <f t="shared" si="39"/>
        <v>44989.665440401273</v>
      </c>
      <c r="P254" s="84" t="s">
        <v>76</v>
      </c>
      <c r="Q254" s="89">
        <f>IF(MOD(S253,1)+$K254&gt;$S$27,TRUNC(S253)+1+$S$28,S253)</f>
        <v>44996.913955177079</v>
      </c>
      <c r="R254" s="13" t="s">
        <v>13</v>
      </c>
      <c r="S254" s="86">
        <f t="shared" si="42"/>
        <v>44996.921717351433</v>
      </c>
      <c r="T254" s="14" t="s">
        <v>76</v>
      </c>
      <c r="U254" s="90">
        <f>IF(MOD(W253,1)+$K254&gt;$W$27,TRUNC(W253)+1+$W$28,W253)</f>
        <v>45004.396217488487</v>
      </c>
      <c r="V254" s="14" t="s">
        <v>13</v>
      </c>
      <c r="W254" s="87">
        <f t="shared" si="40"/>
        <v>45004.403979662842</v>
      </c>
    </row>
    <row r="255" spans="1:23" x14ac:dyDescent="0.25">
      <c r="A255" s="2">
        <v>227</v>
      </c>
      <c r="B255" s="2">
        <v>1508</v>
      </c>
      <c r="C255" s="3">
        <v>9.65</v>
      </c>
      <c r="D255" s="20" t="str">
        <f t="shared" si="35"/>
        <v/>
      </c>
      <c r="E255" s="2" t="str">
        <f t="shared" si="36"/>
        <v/>
      </c>
      <c r="F255" s="20" t="str">
        <f t="shared" si="37"/>
        <v/>
      </c>
      <c r="G255" s="20">
        <f t="shared" si="38"/>
        <v>9.65</v>
      </c>
      <c r="I255" s="20">
        <v>0</v>
      </c>
      <c r="J255" s="2">
        <f t="shared" si="44"/>
        <v>0</v>
      </c>
      <c r="K255" s="26">
        <f t="shared" si="43"/>
        <v>1.2081448798642076E-2</v>
      </c>
      <c r="L255" s="80" t="s">
        <v>76</v>
      </c>
      <c r="M255" s="88">
        <f t="shared" si="41"/>
        <v>44989.665440401273</v>
      </c>
      <c r="N255" s="82" t="s">
        <v>13</v>
      </c>
      <c r="O255" s="83">
        <f t="shared" si="39"/>
        <v>44989.67752185007</v>
      </c>
      <c r="P255" s="84" t="s">
        <v>76</v>
      </c>
      <c r="Q255" s="89">
        <f>IF(MOD(S254,1)+$K255&gt;$S$27,TRUNC(S254)+1+$S$28,S254)</f>
        <v>44996.921717351433</v>
      </c>
      <c r="R255" s="13" t="s">
        <v>13</v>
      </c>
      <c r="S255" s="86">
        <f t="shared" si="42"/>
        <v>44996.93379880023</v>
      </c>
      <c r="T255" s="14" t="s">
        <v>76</v>
      </c>
      <c r="U255" s="90">
        <f>IF(MOD(W254,1)+$K255&gt;$W$27,TRUNC(W254)+1+$W$28,W254)</f>
        <v>45004.403979662842</v>
      </c>
      <c r="V255" s="14" t="s">
        <v>13</v>
      </c>
      <c r="W255" s="87">
        <f t="shared" si="40"/>
        <v>45004.416061111639</v>
      </c>
    </row>
    <row r="256" spans="1:23" x14ac:dyDescent="0.25">
      <c r="A256" s="2">
        <v>228</v>
      </c>
      <c r="B256" s="2">
        <v>1510</v>
      </c>
      <c r="C256" s="3">
        <v>4.4000000000000004</v>
      </c>
      <c r="D256" s="20" t="str">
        <f t="shared" si="35"/>
        <v/>
      </c>
      <c r="E256" s="2">
        <f t="shared" si="36"/>
        <v>4.4000000000000004</v>
      </c>
      <c r="F256" s="20">
        <f t="shared" si="37"/>
        <v>4.4000000000000004</v>
      </c>
      <c r="G256" s="20" t="str">
        <f t="shared" si="38"/>
        <v/>
      </c>
      <c r="I256" s="20">
        <v>0</v>
      </c>
      <c r="J256" s="2">
        <f t="shared" si="44"/>
        <v>0</v>
      </c>
      <c r="K256" s="26">
        <f t="shared" si="43"/>
        <v>6.9444444444444441E-3</v>
      </c>
      <c r="L256" s="80" t="s">
        <v>76</v>
      </c>
      <c r="M256" s="88">
        <f t="shared" si="41"/>
        <v>44989.67752185007</v>
      </c>
      <c r="N256" s="82" t="s">
        <v>13</v>
      </c>
      <c r="O256" s="83">
        <f t="shared" si="39"/>
        <v>44989.684466294515</v>
      </c>
      <c r="P256" s="84" t="s">
        <v>76</v>
      </c>
      <c r="Q256" s="89">
        <f>IF(MOD(S255,1)+$K256&gt;$S$27,TRUNC(S255)+1+$S$28,S255)</f>
        <v>44996.93379880023</v>
      </c>
      <c r="R256" s="13" t="s">
        <v>13</v>
      </c>
      <c r="S256" s="86">
        <f t="shared" si="42"/>
        <v>44996.940743244675</v>
      </c>
      <c r="T256" s="14" t="s">
        <v>76</v>
      </c>
      <c r="U256" s="90">
        <f>IF(MOD(W255,1)+$K256&gt;$W$27,TRUNC(W255)+1+$W$28,W255)</f>
        <v>45004.416061111639</v>
      </c>
      <c r="V256" s="14" t="s">
        <v>13</v>
      </c>
      <c r="W256" s="87">
        <f t="shared" si="40"/>
        <v>45004.423005556084</v>
      </c>
    </row>
    <row r="257" spans="1:23" x14ac:dyDescent="0.25">
      <c r="A257" s="2">
        <v>229</v>
      </c>
      <c r="B257" s="2">
        <v>1511</v>
      </c>
      <c r="C257" s="3">
        <v>1.4</v>
      </c>
      <c r="D257" s="20" t="str">
        <f t="shared" si="35"/>
        <v/>
      </c>
      <c r="E257" s="2">
        <f t="shared" si="36"/>
        <v>1.4</v>
      </c>
      <c r="F257" s="20">
        <f t="shared" si="37"/>
        <v>1.4</v>
      </c>
      <c r="G257" s="20" t="str">
        <f t="shared" si="38"/>
        <v/>
      </c>
      <c r="I257" s="20">
        <v>0</v>
      </c>
      <c r="J257" s="2">
        <f t="shared" si="44"/>
        <v>0</v>
      </c>
      <c r="K257" s="26">
        <f t="shared" si="43"/>
        <v>6.9444444444444441E-3</v>
      </c>
      <c r="L257" s="80" t="s">
        <v>76</v>
      </c>
      <c r="M257" s="88">
        <f t="shared" si="41"/>
        <v>44989.684466294515</v>
      </c>
      <c r="N257" s="82" t="s">
        <v>13</v>
      </c>
      <c r="O257" s="83">
        <f t="shared" si="39"/>
        <v>44989.69141073896</v>
      </c>
      <c r="P257" s="84" t="s">
        <v>76</v>
      </c>
      <c r="Q257" s="89">
        <f>IF(MOD(S256,1)+$K257&gt;$S$27,TRUNC(S256)+1+$S$28,S256)</f>
        <v>44996.940743244675</v>
      </c>
      <c r="R257" s="13" t="s">
        <v>13</v>
      </c>
      <c r="S257" s="86">
        <f t="shared" si="42"/>
        <v>44996.94768768912</v>
      </c>
      <c r="T257" s="14" t="s">
        <v>76</v>
      </c>
      <c r="U257" s="90">
        <f>IF(MOD(W256,1)+$K257&gt;$W$27,TRUNC(W256)+1+$W$28,W256)</f>
        <v>45004.423005556084</v>
      </c>
      <c r="V257" s="14" t="s">
        <v>13</v>
      </c>
      <c r="W257" s="87">
        <f t="shared" si="40"/>
        <v>45004.429950000529</v>
      </c>
    </row>
    <row r="258" spans="1:23" x14ac:dyDescent="0.25">
      <c r="A258" s="2">
        <v>230</v>
      </c>
      <c r="B258" s="2">
        <v>1513</v>
      </c>
      <c r="C258" s="3">
        <v>1.2</v>
      </c>
      <c r="D258" s="20" t="str">
        <f t="shared" si="35"/>
        <v/>
      </c>
      <c r="E258" s="2">
        <f t="shared" si="36"/>
        <v>1.2</v>
      </c>
      <c r="F258" s="20">
        <f t="shared" si="37"/>
        <v>1.2</v>
      </c>
      <c r="G258" s="20" t="str">
        <f t="shared" si="38"/>
        <v/>
      </c>
      <c r="I258" s="20">
        <v>0</v>
      </c>
      <c r="J258" s="2">
        <f t="shared" si="44"/>
        <v>0</v>
      </c>
      <c r="K258" s="26">
        <f t="shared" si="43"/>
        <v>6.9444444444444441E-3</v>
      </c>
      <c r="L258" s="80" t="s">
        <v>76</v>
      </c>
      <c r="M258" s="88">
        <f t="shared" si="41"/>
        <v>44989.69141073896</v>
      </c>
      <c r="N258" s="82" t="s">
        <v>13</v>
      </c>
      <c r="O258" s="83">
        <f t="shared" si="39"/>
        <v>44989.698355183406</v>
      </c>
      <c r="P258" s="84" t="s">
        <v>76</v>
      </c>
      <c r="Q258" s="89">
        <f>IF(MOD(S257,1)+$K258&gt;$S$27,TRUNC(S257)+1+$S$28,S257)</f>
        <v>44996.94768768912</v>
      </c>
      <c r="R258" s="13" t="s">
        <v>13</v>
      </c>
      <c r="S258" s="86">
        <f t="shared" si="42"/>
        <v>44996.954632133566</v>
      </c>
      <c r="T258" s="14" t="s">
        <v>76</v>
      </c>
      <c r="U258" s="90">
        <f>IF(MOD(W257,1)+$K258&gt;$W$27,TRUNC(W257)+1+$W$28,W257)</f>
        <v>45004.429950000529</v>
      </c>
      <c r="V258" s="14" t="s">
        <v>13</v>
      </c>
      <c r="W258" s="87">
        <f t="shared" si="40"/>
        <v>45004.436894444974</v>
      </c>
    </row>
    <row r="259" spans="1:23" x14ac:dyDescent="0.25">
      <c r="A259" s="2">
        <v>231</v>
      </c>
      <c r="B259" s="2">
        <v>1514</v>
      </c>
      <c r="C259" s="3">
        <v>10.6</v>
      </c>
      <c r="D259" s="20" t="str">
        <f t="shared" si="35"/>
        <v/>
      </c>
      <c r="E259" s="2" t="str">
        <f t="shared" si="36"/>
        <v/>
      </c>
      <c r="F259" s="20" t="str">
        <f t="shared" si="37"/>
        <v/>
      </c>
      <c r="G259" s="20">
        <f t="shared" si="38"/>
        <v>10.6</v>
      </c>
      <c r="I259" s="20">
        <v>0</v>
      </c>
      <c r="J259" s="2">
        <f t="shared" si="44"/>
        <v>0</v>
      </c>
      <c r="K259" s="26">
        <f t="shared" si="43"/>
        <v>1.3270814224415129E-2</v>
      </c>
      <c r="L259" s="80" t="s">
        <v>76</v>
      </c>
      <c r="M259" s="88">
        <f t="shared" si="41"/>
        <v>44989.698355183406</v>
      </c>
      <c r="N259" s="82" t="s">
        <v>13</v>
      </c>
      <c r="O259" s="83">
        <f t="shared" si="39"/>
        <v>44989.711625997632</v>
      </c>
      <c r="P259" s="84" t="s">
        <v>76</v>
      </c>
      <c r="Q259" s="89">
        <f>IF(MOD(S258,1)+$K259&gt;$S$27,TRUNC(S258)+1+$S$28,S258)</f>
        <v>44996.954632133566</v>
      </c>
      <c r="R259" s="13" t="s">
        <v>13</v>
      </c>
      <c r="S259" s="86">
        <f t="shared" si="42"/>
        <v>44996.967902947792</v>
      </c>
      <c r="T259" s="14" t="s">
        <v>76</v>
      </c>
      <c r="U259" s="90">
        <f>IF(MOD(W258,1)+$K259&gt;$W$27,TRUNC(W258)+1+$W$28,W258)</f>
        <v>45004.436894444974</v>
      </c>
      <c r="V259" s="14" t="s">
        <v>13</v>
      </c>
      <c r="W259" s="87">
        <f t="shared" si="40"/>
        <v>45004.450165259201</v>
      </c>
    </row>
    <row r="260" spans="1:23" x14ac:dyDescent="0.25">
      <c r="A260" s="2">
        <v>232</v>
      </c>
      <c r="B260" s="2">
        <v>1517</v>
      </c>
      <c r="C260" s="3">
        <v>4.75</v>
      </c>
      <c r="D260" s="20" t="str">
        <f t="shared" si="35"/>
        <v/>
      </c>
      <c r="E260" s="2">
        <f t="shared" si="36"/>
        <v>4.75</v>
      </c>
      <c r="F260" s="20">
        <f t="shared" si="37"/>
        <v>4.75</v>
      </c>
      <c r="G260" s="20" t="str">
        <f t="shared" si="38"/>
        <v/>
      </c>
      <c r="I260" s="20">
        <v>0</v>
      </c>
      <c r="J260" s="2">
        <f t="shared" si="44"/>
        <v>0</v>
      </c>
      <c r="K260" s="26">
        <f t="shared" si="43"/>
        <v>6.9444444444444441E-3</v>
      </c>
      <c r="L260" s="80" t="s">
        <v>76</v>
      </c>
      <c r="M260" s="88">
        <f t="shared" si="41"/>
        <v>44989.711625997632</v>
      </c>
      <c r="N260" s="82" t="s">
        <v>13</v>
      </c>
      <c r="O260" s="83">
        <f t="shared" si="39"/>
        <v>44989.718570442077</v>
      </c>
      <c r="P260" s="84" t="s">
        <v>76</v>
      </c>
      <c r="Q260" s="89">
        <f>IF(MOD(S259,1)+$K260&gt;$S$27,TRUNC(S259)+1+$S$28,S259)</f>
        <v>44996.967902947792</v>
      </c>
      <c r="R260" s="13" t="s">
        <v>13</v>
      </c>
      <c r="S260" s="86">
        <f t="shared" si="42"/>
        <v>44996.974847392237</v>
      </c>
      <c r="T260" s="14" t="s">
        <v>76</v>
      </c>
      <c r="U260" s="90">
        <f>IF(MOD(W259,1)+$K260&gt;$W$27,TRUNC(W259)+1+$W$28,W259)</f>
        <v>45004.450165259201</v>
      </c>
      <c r="V260" s="14" t="s">
        <v>13</v>
      </c>
      <c r="W260" s="87">
        <f t="shared" si="40"/>
        <v>45004.457109703646</v>
      </c>
    </row>
    <row r="261" spans="1:23" x14ac:dyDescent="0.25">
      <c r="A261" s="2">
        <v>233</v>
      </c>
      <c r="B261" s="2">
        <v>1520</v>
      </c>
      <c r="C261" s="3">
        <v>13.2</v>
      </c>
      <c r="D261" s="20" t="str">
        <f t="shared" si="35"/>
        <v/>
      </c>
      <c r="E261" s="2" t="str">
        <f t="shared" si="36"/>
        <v/>
      </c>
      <c r="F261" s="20" t="str">
        <f t="shared" si="37"/>
        <v/>
      </c>
      <c r="G261" s="20">
        <f t="shared" si="38"/>
        <v>13.2</v>
      </c>
      <c r="I261" s="20">
        <v>0</v>
      </c>
      <c r="J261" s="2">
        <f t="shared" si="44"/>
        <v>0</v>
      </c>
      <c r="K261" s="26">
        <f t="shared" si="43"/>
        <v>1.6525919600215065E-2</v>
      </c>
      <c r="L261" s="80" t="s">
        <v>76</v>
      </c>
      <c r="M261" s="88">
        <f t="shared" si="41"/>
        <v>44989.718570442077</v>
      </c>
      <c r="N261" s="82" t="s">
        <v>13</v>
      </c>
      <c r="O261" s="83">
        <f t="shared" si="39"/>
        <v>44989.735096361677</v>
      </c>
      <c r="P261" s="84" t="s">
        <v>76</v>
      </c>
      <c r="Q261" s="89">
        <f>IF(MOD(S260,1)+$K261&gt;$S$27,TRUNC(S260)+1+$S$28,S260)</f>
        <v>44996.974847392237</v>
      </c>
      <c r="R261" s="13" t="s">
        <v>13</v>
      </c>
      <c r="S261" s="86">
        <f t="shared" si="42"/>
        <v>44996.991373311837</v>
      </c>
      <c r="T261" s="14" t="s">
        <v>76</v>
      </c>
      <c r="U261" s="90">
        <f>IF(MOD(W260,1)+$K261&gt;$W$27,TRUNC(W260)+1+$W$28,W260)</f>
        <v>45004.457109703646</v>
      </c>
      <c r="V261" s="14" t="s">
        <v>13</v>
      </c>
      <c r="W261" s="87">
        <f t="shared" si="40"/>
        <v>45004.473635623246</v>
      </c>
    </row>
    <row r="262" spans="1:23" x14ac:dyDescent="0.25">
      <c r="A262" s="2">
        <v>234</v>
      </c>
      <c r="B262" s="2">
        <v>1522</v>
      </c>
      <c r="C262" s="3">
        <v>4.8499999999999996</v>
      </c>
      <c r="D262" s="20" t="str">
        <f t="shared" si="35"/>
        <v/>
      </c>
      <c r="E262" s="2">
        <f t="shared" si="36"/>
        <v>4.8499999999999996</v>
      </c>
      <c r="F262" s="20">
        <f t="shared" si="37"/>
        <v>4.8499999999999996</v>
      </c>
      <c r="G262" s="20" t="str">
        <f t="shared" si="38"/>
        <v/>
      </c>
      <c r="I262" s="20">
        <v>0</v>
      </c>
      <c r="J262" s="2">
        <f t="shared" si="44"/>
        <v>0</v>
      </c>
      <c r="K262" s="26">
        <f t="shared" si="43"/>
        <v>6.9444444444444441E-3</v>
      </c>
      <c r="L262" s="80" t="s">
        <v>76</v>
      </c>
      <c r="M262" s="88">
        <f t="shared" si="41"/>
        <v>44989.735096361677</v>
      </c>
      <c r="N262" s="82" t="s">
        <v>13</v>
      </c>
      <c r="O262" s="83">
        <f t="shared" si="39"/>
        <v>44989.742040806123</v>
      </c>
      <c r="P262" s="84" t="s">
        <v>76</v>
      </c>
      <c r="Q262" s="89">
        <f>IF(MOD(S261,1)+$K262&gt;$S$27,TRUNC(S261)+1+$S$28,S261)</f>
        <v>44996.991373311837</v>
      </c>
      <c r="R262" s="13" t="s">
        <v>13</v>
      </c>
      <c r="S262" s="86">
        <f t="shared" si="42"/>
        <v>44996.998317756283</v>
      </c>
      <c r="T262" s="14" t="s">
        <v>76</v>
      </c>
      <c r="U262" s="90">
        <f>IF(MOD(W261,1)+$K262&gt;$W$27,TRUNC(W261)+1+$W$28,W261)</f>
        <v>45004.473635623246</v>
      </c>
      <c r="V262" s="14" t="s">
        <v>13</v>
      </c>
      <c r="W262" s="87">
        <f t="shared" si="40"/>
        <v>45004.480580067691</v>
      </c>
    </row>
    <row r="263" spans="1:23" x14ac:dyDescent="0.25">
      <c r="A263" s="2">
        <v>235</v>
      </c>
      <c r="B263" s="2">
        <v>1525</v>
      </c>
      <c r="C263" s="3">
        <v>12.6</v>
      </c>
      <c r="D263" s="20" t="str">
        <f t="shared" si="35"/>
        <v/>
      </c>
      <c r="E263" s="2" t="str">
        <f t="shared" si="36"/>
        <v/>
      </c>
      <c r="F263" s="20" t="str">
        <f t="shared" si="37"/>
        <v/>
      </c>
      <c r="G263" s="20">
        <f t="shared" si="38"/>
        <v>12.6</v>
      </c>
      <c r="I263" s="20">
        <v>0</v>
      </c>
      <c r="J263" s="2">
        <f t="shared" si="44"/>
        <v>0</v>
      </c>
      <c r="K263" s="26">
        <f t="shared" si="43"/>
        <v>1.5774741436568925E-2</v>
      </c>
      <c r="L263" s="80" t="s">
        <v>76</v>
      </c>
      <c r="M263" s="88">
        <f t="shared" si="41"/>
        <v>44989.742040806123</v>
      </c>
      <c r="N263" s="82" t="s">
        <v>13</v>
      </c>
      <c r="O263" s="83">
        <f t="shared" si="39"/>
        <v>44989.757815547557</v>
      </c>
      <c r="P263" s="84" t="s">
        <v>76</v>
      </c>
      <c r="Q263" s="89">
        <f>IF(MOD(S262,1)+$K263&gt;$S$27,TRUNC(S262)+1+$S$28,S262)</f>
        <v>44997.25</v>
      </c>
      <c r="R263" s="13" t="s">
        <v>13</v>
      </c>
      <c r="S263" s="86">
        <f t="shared" si="42"/>
        <v>44997.265774741434</v>
      </c>
      <c r="T263" s="14" t="s">
        <v>76</v>
      </c>
      <c r="U263" s="90">
        <f>IF(MOD(W262,1)+$K263&gt;$W$27,TRUNC(W262)+1+$W$28,W262)</f>
        <v>45004.480580067691</v>
      </c>
      <c r="V263" s="14" t="s">
        <v>13</v>
      </c>
      <c r="W263" s="87">
        <f t="shared" si="40"/>
        <v>45004.496354809125</v>
      </c>
    </row>
    <row r="264" spans="1:23" x14ac:dyDescent="0.25">
      <c r="A264" s="2">
        <v>236</v>
      </c>
      <c r="B264" s="2">
        <v>1527</v>
      </c>
      <c r="C264" s="3">
        <v>10</v>
      </c>
      <c r="D264" s="20" t="str">
        <f t="shared" si="35"/>
        <v/>
      </c>
      <c r="E264" s="2" t="str">
        <f t="shared" si="36"/>
        <v/>
      </c>
      <c r="F264" s="20" t="str">
        <f t="shared" si="37"/>
        <v/>
      </c>
      <c r="G264" s="20">
        <f t="shared" si="38"/>
        <v>10</v>
      </c>
      <c r="I264" s="20">
        <v>0</v>
      </c>
      <c r="J264" s="2">
        <f t="shared" si="44"/>
        <v>0</v>
      </c>
      <c r="K264" s="26">
        <f t="shared" si="43"/>
        <v>1.2519636060768989E-2</v>
      </c>
      <c r="L264" s="80" t="s">
        <v>76</v>
      </c>
      <c r="M264" s="88">
        <f t="shared" si="41"/>
        <v>44989.757815547557</v>
      </c>
      <c r="N264" s="82" t="s">
        <v>13</v>
      </c>
      <c r="O264" s="83">
        <f t="shared" si="39"/>
        <v>44989.770335183617</v>
      </c>
      <c r="P264" s="84" t="s">
        <v>76</v>
      </c>
      <c r="Q264" s="89">
        <f>IF(MOD(S263,1)+$K264&gt;$S$27,TRUNC(S263)+1+$S$28,S263)</f>
        <v>44997.265774741434</v>
      </c>
      <c r="R264" s="13" t="s">
        <v>13</v>
      </c>
      <c r="S264" s="86">
        <f t="shared" si="42"/>
        <v>44997.278294377495</v>
      </c>
      <c r="T264" s="14" t="s">
        <v>76</v>
      </c>
      <c r="U264" s="90">
        <f>IF(MOD(W263,1)+$K264&gt;$W$27,TRUNC(W263)+1+$W$28,W263)</f>
        <v>45004.496354809125</v>
      </c>
      <c r="V264" s="14" t="s">
        <v>13</v>
      </c>
      <c r="W264" s="87">
        <f t="shared" si="40"/>
        <v>45004.508874445186</v>
      </c>
    </row>
    <row r="265" spans="1:23" x14ac:dyDescent="0.25">
      <c r="A265" s="2">
        <v>237</v>
      </c>
      <c r="B265" s="2">
        <v>1529</v>
      </c>
      <c r="C265" s="3">
        <v>4.55</v>
      </c>
      <c r="D265" s="20" t="str">
        <f t="shared" si="35"/>
        <v/>
      </c>
      <c r="E265" s="2">
        <f t="shared" si="36"/>
        <v>4.55</v>
      </c>
      <c r="F265" s="20">
        <f t="shared" si="37"/>
        <v>4.55</v>
      </c>
      <c r="G265" s="20" t="str">
        <f t="shared" si="38"/>
        <v/>
      </c>
      <c r="I265" s="20">
        <v>0</v>
      </c>
      <c r="J265" s="2">
        <f t="shared" si="44"/>
        <v>0</v>
      </c>
      <c r="K265" s="26">
        <f t="shared" si="43"/>
        <v>6.9444444444444441E-3</v>
      </c>
      <c r="L265" s="80" t="s">
        <v>76</v>
      </c>
      <c r="M265" s="88">
        <f t="shared" si="41"/>
        <v>44989.770335183617</v>
      </c>
      <c r="N265" s="82" t="s">
        <v>13</v>
      </c>
      <c r="O265" s="83">
        <f t="shared" si="39"/>
        <v>44989.777279628062</v>
      </c>
      <c r="P265" s="84" t="s">
        <v>76</v>
      </c>
      <c r="Q265" s="89">
        <f>IF(MOD(S264,1)+$K265&gt;$S$27,TRUNC(S264)+1+$S$28,S264)</f>
        <v>44997.278294377495</v>
      </c>
      <c r="R265" s="13" t="s">
        <v>13</v>
      </c>
      <c r="S265" s="86">
        <f t="shared" si="42"/>
        <v>44997.28523882194</v>
      </c>
      <c r="T265" s="14" t="s">
        <v>76</v>
      </c>
      <c r="U265" s="90">
        <f>IF(MOD(W264,1)+$K265&gt;$W$27,TRUNC(W264)+1+$W$28,W264)</f>
        <v>45004.508874445186</v>
      </c>
      <c r="V265" s="14" t="s">
        <v>13</v>
      </c>
      <c r="W265" s="87">
        <f t="shared" si="40"/>
        <v>45004.515818889631</v>
      </c>
    </row>
    <row r="266" spans="1:23" x14ac:dyDescent="0.25">
      <c r="A266" s="2">
        <v>238</v>
      </c>
      <c r="B266" s="2">
        <v>1530</v>
      </c>
      <c r="C266" s="3">
        <v>7.95</v>
      </c>
      <c r="D266" s="20" t="str">
        <f t="shared" si="35"/>
        <v/>
      </c>
      <c r="E266" s="2" t="str">
        <f t="shared" si="36"/>
        <v/>
      </c>
      <c r="F266" s="20" t="str">
        <f t="shared" si="37"/>
        <v/>
      </c>
      <c r="G266" s="20">
        <f t="shared" si="38"/>
        <v>7.95</v>
      </c>
      <c r="I266" s="20">
        <v>0</v>
      </c>
      <c r="J266" s="2">
        <f t="shared" si="44"/>
        <v>0</v>
      </c>
      <c r="K266" s="26">
        <f t="shared" si="43"/>
        <v>9.9531106683113466E-3</v>
      </c>
      <c r="L266" s="80" t="s">
        <v>76</v>
      </c>
      <c r="M266" s="88">
        <f t="shared" si="41"/>
        <v>44989.777279628062</v>
      </c>
      <c r="N266" s="82" t="s">
        <v>13</v>
      </c>
      <c r="O266" s="83">
        <f t="shared" si="39"/>
        <v>44989.78723273873</v>
      </c>
      <c r="P266" s="84" t="s">
        <v>76</v>
      </c>
      <c r="Q266" s="89">
        <f>IF(MOD(S265,1)+$K266&gt;$S$27,TRUNC(S265)+1+$S$28,S265)</f>
        <v>44997.28523882194</v>
      </c>
      <c r="R266" s="13" t="s">
        <v>13</v>
      </c>
      <c r="S266" s="86">
        <f t="shared" si="42"/>
        <v>44997.295191932608</v>
      </c>
      <c r="T266" s="14" t="s">
        <v>76</v>
      </c>
      <c r="U266" s="90">
        <f>IF(MOD(W265,1)+$K266&gt;$W$27,TRUNC(W265)+1+$W$28,W265)</f>
        <v>45004.515818889631</v>
      </c>
      <c r="V266" s="14" t="s">
        <v>13</v>
      </c>
      <c r="W266" s="87">
        <f t="shared" si="40"/>
        <v>45004.525772000299</v>
      </c>
    </row>
    <row r="267" spans="1:23" x14ac:dyDescent="0.25">
      <c r="A267" s="2">
        <v>239</v>
      </c>
      <c r="B267" s="2">
        <v>1531</v>
      </c>
      <c r="C267" s="3">
        <v>6.5</v>
      </c>
      <c r="D267" s="20" t="str">
        <f t="shared" si="35"/>
        <v/>
      </c>
      <c r="E267" s="2" t="str">
        <f t="shared" si="36"/>
        <v/>
      </c>
      <c r="F267" s="20" t="str">
        <f t="shared" si="37"/>
        <v/>
      </c>
      <c r="G267" s="20">
        <f t="shared" si="38"/>
        <v>6.5</v>
      </c>
      <c r="I267" s="20">
        <v>0</v>
      </c>
      <c r="J267" s="2">
        <f t="shared" si="44"/>
        <v>0</v>
      </c>
      <c r="K267" s="26">
        <f t="shared" si="43"/>
        <v>8.1377634394998438E-3</v>
      </c>
      <c r="L267" s="80" t="s">
        <v>76</v>
      </c>
      <c r="M267" s="88">
        <f t="shared" si="41"/>
        <v>44989.78723273873</v>
      </c>
      <c r="N267" s="82" t="s">
        <v>13</v>
      </c>
      <c r="O267" s="83">
        <f t="shared" si="39"/>
        <v>44989.795370502172</v>
      </c>
      <c r="P267" s="84" t="s">
        <v>76</v>
      </c>
      <c r="Q267" s="89">
        <f>IF(MOD(S266,1)+$K267&gt;$S$27,TRUNC(S266)+1+$S$28,S266)</f>
        <v>44997.295191932608</v>
      </c>
      <c r="R267" s="13" t="s">
        <v>13</v>
      </c>
      <c r="S267" s="86">
        <f t="shared" si="42"/>
        <v>44997.303329696049</v>
      </c>
      <c r="T267" s="14" t="s">
        <v>76</v>
      </c>
      <c r="U267" s="90">
        <f>IF(MOD(W266,1)+$K267&gt;$W$27,TRUNC(W266)+1+$W$28,W266)</f>
        <v>45004.525772000299</v>
      </c>
      <c r="V267" s="14" t="s">
        <v>13</v>
      </c>
      <c r="W267" s="87">
        <f t="shared" si="40"/>
        <v>45004.533909763741</v>
      </c>
    </row>
    <row r="268" spans="1:23" x14ac:dyDescent="0.25">
      <c r="A268" s="2">
        <v>240</v>
      </c>
      <c r="B268" s="2">
        <v>1532</v>
      </c>
      <c r="C268" s="3">
        <v>8.9</v>
      </c>
      <c r="D268" s="20" t="str">
        <f t="shared" si="35"/>
        <v/>
      </c>
      <c r="E268" s="2" t="str">
        <f t="shared" si="36"/>
        <v/>
      </c>
      <c r="F268" s="20" t="str">
        <f t="shared" si="37"/>
        <v/>
      </c>
      <c r="G268" s="20">
        <f t="shared" si="38"/>
        <v>8.9</v>
      </c>
      <c r="I268" s="20">
        <v>0</v>
      </c>
      <c r="J268" s="2">
        <f t="shared" si="44"/>
        <v>0</v>
      </c>
      <c r="K268" s="26">
        <f t="shared" si="43"/>
        <v>1.1142476094084402E-2</v>
      </c>
      <c r="L268" s="80" t="s">
        <v>76</v>
      </c>
      <c r="M268" s="88">
        <f t="shared" si="41"/>
        <v>44989.795370502172</v>
      </c>
      <c r="N268" s="82" t="s">
        <v>13</v>
      </c>
      <c r="O268" s="83">
        <f t="shared" si="39"/>
        <v>44989.806512978263</v>
      </c>
      <c r="P268" s="84" t="s">
        <v>76</v>
      </c>
      <c r="Q268" s="89">
        <f>IF(MOD(S267,1)+$K268&gt;$S$27,TRUNC(S267)+1+$S$28,S267)</f>
        <v>44997.303329696049</v>
      </c>
      <c r="R268" s="13" t="s">
        <v>13</v>
      </c>
      <c r="S268" s="86">
        <f t="shared" si="42"/>
        <v>44997.31447217214</v>
      </c>
      <c r="T268" s="14" t="s">
        <v>76</v>
      </c>
      <c r="U268" s="90">
        <f>IF(MOD(W267,1)+$K268&gt;$W$27,TRUNC(W267)+1+$W$28,W267)</f>
        <v>45004.533909763741</v>
      </c>
      <c r="V268" s="14" t="s">
        <v>13</v>
      </c>
      <c r="W268" s="87">
        <f t="shared" si="40"/>
        <v>45004.545052239831</v>
      </c>
    </row>
    <row r="269" spans="1:23" x14ac:dyDescent="0.25">
      <c r="A269" s="2">
        <v>241</v>
      </c>
      <c r="B269" s="2">
        <v>1533</v>
      </c>
      <c r="C269" s="3">
        <v>16.7</v>
      </c>
      <c r="D269" s="20" t="str">
        <f t="shared" si="35"/>
        <v/>
      </c>
      <c r="E269" s="2" t="str">
        <f t="shared" si="36"/>
        <v/>
      </c>
      <c r="F269" s="20" t="str">
        <f t="shared" si="37"/>
        <v/>
      </c>
      <c r="G269" s="20">
        <f t="shared" si="38"/>
        <v>16.7</v>
      </c>
      <c r="I269" s="20">
        <v>0</v>
      </c>
      <c r="J269" s="2">
        <f t="shared" si="44"/>
        <v>0</v>
      </c>
      <c r="K269" s="26">
        <f t="shared" si="43"/>
        <v>2.0907792221484211E-2</v>
      </c>
      <c r="L269" s="80" t="s">
        <v>76</v>
      </c>
      <c r="M269" s="88">
        <f t="shared" si="41"/>
        <v>44989.806512978263</v>
      </c>
      <c r="N269" s="82" t="s">
        <v>13</v>
      </c>
      <c r="O269" s="83">
        <f t="shared" si="39"/>
        <v>44989.827420770482</v>
      </c>
      <c r="P269" s="84" t="s">
        <v>76</v>
      </c>
      <c r="Q269" s="89">
        <f>IF(MOD(S268,1)+$K269&gt;$S$27,TRUNC(S268)+1+$S$28,S268)</f>
        <v>44997.31447217214</v>
      </c>
      <c r="R269" s="13" t="s">
        <v>13</v>
      </c>
      <c r="S269" s="86">
        <f t="shared" si="42"/>
        <v>44997.335379964359</v>
      </c>
      <c r="T269" s="14" t="s">
        <v>76</v>
      </c>
      <c r="U269" s="90">
        <f>IF(MOD(W268,1)+$K269&gt;$W$27,TRUNC(W268)+1+$W$28,W268)</f>
        <v>45004.545052239831</v>
      </c>
      <c r="V269" s="14" t="s">
        <v>13</v>
      </c>
      <c r="W269" s="87">
        <f t="shared" si="40"/>
        <v>45004.56596003205</v>
      </c>
    </row>
    <row r="270" spans="1:23" x14ac:dyDescent="0.25">
      <c r="A270" s="2">
        <v>242</v>
      </c>
      <c r="B270" s="2">
        <v>1534</v>
      </c>
      <c r="C270" s="3">
        <v>4.25</v>
      </c>
      <c r="D270" s="20" t="str">
        <f t="shared" si="35"/>
        <v/>
      </c>
      <c r="E270" s="2">
        <f t="shared" si="36"/>
        <v>4.25</v>
      </c>
      <c r="F270" s="20">
        <f t="shared" si="37"/>
        <v>4.25</v>
      </c>
      <c r="G270" s="20" t="str">
        <f t="shared" si="38"/>
        <v/>
      </c>
      <c r="I270" s="20">
        <v>0</v>
      </c>
      <c r="J270" s="2">
        <f t="shared" si="44"/>
        <v>0</v>
      </c>
      <c r="K270" s="26">
        <f t="shared" si="43"/>
        <v>6.9444444444444441E-3</v>
      </c>
      <c r="L270" s="80" t="s">
        <v>76</v>
      </c>
      <c r="M270" s="88">
        <f t="shared" si="41"/>
        <v>44989.827420770482</v>
      </c>
      <c r="N270" s="82" t="s">
        <v>13</v>
      </c>
      <c r="O270" s="83">
        <f t="shared" si="39"/>
        <v>44989.834365214927</v>
      </c>
      <c r="P270" s="84" t="s">
        <v>76</v>
      </c>
      <c r="Q270" s="89">
        <f>IF(MOD(S269,1)+$K270&gt;$S$27,TRUNC(S269)+1+$S$28,S269)</f>
        <v>44997.335379964359</v>
      </c>
      <c r="R270" s="13" t="s">
        <v>13</v>
      </c>
      <c r="S270" s="86">
        <f t="shared" si="42"/>
        <v>44997.342324408804</v>
      </c>
      <c r="T270" s="14" t="s">
        <v>76</v>
      </c>
      <c r="U270" s="90">
        <f>IF(MOD(W269,1)+$K270&gt;$W$27,TRUNC(W269)+1+$W$28,W269)</f>
        <v>45004.56596003205</v>
      </c>
      <c r="V270" s="14" t="s">
        <v>13</v>
      </c>
      <c r="W270" s="87">
        <f t="shared" si="40"/>
        <v>45004.572904476496</v>
      </c>
    </row>
    <row r="271" spans="1:23" x14ac:dyDescent="0.25">
      <c r="A271" s="2">
        <v>243</v>
      </c>
      <c r="B271" s="2">
        <v>1537</v>
      </c>
      <c r="C271" s="3">
        <v>4.5</v>
      </c>
      <c r="D271" s="20" t="str">
        <f t="shared" si="35"/>
        <v/>
      </c>
      <c r="E271" s="2">
        <f t="shared" si="36"/>
        <v>4.5</v>
      </c>
      <c r="F271" s="20">
        <f t="shared" si="37"/>
        <v>4.5</v>
      </c>
      <c r="G271" s="20" t="str">
        <f t="shared" si="38"/>
        <v/>
      </c>
      <c r="I271" s="20">
        <v>0</v>
      </c>
      <c r="J271" s="2">
        <f t="shared" si="44"/>
        <v>0</v>
      </c>
      <c r="K271" s="26">
        <f t="shared" si="43"/>
        <v>6.9444444444444441E-3</v>
      </c>
      <c r="L271" s="80" t="s">
        <v>76</v>
      </c>
      <c r="M271" s="88">
        <f t="shared" si="41"/>
        <v>44989.834365214927</v>
      </c>
      <c r="N271" s="82" t="s">
        <v>13</v>
      </c>
      <c r="O271" s="83">
        <f t="shared" si="39"/>
        <v>44989.841309659372</v>
      </c>
      <c r="P271" s="84" t="s">
        <v>76</v>
      </c>
      <c r="Q271" s="89">
        <f>IF(MOD(S270,1)+$K271&gt;$S$27,TRUNC(S270)+1+$S$28,S270)</f>
        <v>44997.342324408804</v>
      </c>
      <c r="R271" s="13" t="s">
        <v>13</v>
      </c>
      <c r="S271" s="86">
        <f t="shared" si="42"/>
        <v>44997.34926885325</v>
      </c>
      <c r="T271" s="14" t="s">
        <v>76</v>
      </c>
      <c r="U271" s="90">
        <f>IF(MOD(W270,1)+$K271&gt;$W$27,TRUNC(W270)+1+$W$28,W270)</f>
        <v>45004.572904476496</v>
      </c>
      <c r="V271" s="14" t="s">
        <v>13</v>
      </c>
      <c r="W271" s="87">
        <f t="shared" si="40"/>
        <v>45004.579848920941</v>
      </c>
    </row>
    <row r="272" spans="1:23" x14ac:dyDescent="0.25">
      <c r="A272" s="2">
        <v>244</v>
      </c>
      <c r="B272" s="2">
        <v>1539</v>
      </c>
      <c r="C272" s="3">
        <v>2</v>
      </c>
      <c r="D272" s="20" t="str">
        <f t="shared" si="35"/>
        <v/>
      </c>
      <c r="E272" s="2">
        <f t="shared" si="36"/>
        <v>2</v>
      </c>
      <c r="F272" s="20">
        <f t="shared" si="37"/>
        <v>2</v>
      </c>
      <c r="G272" s="20" t="str">
        <f t="shared" si="38"/>
        <v/>
      </c>
      <c r="I272" s="20">
        <v>0</v>
      </c>
      <c r="J272" s="2">
        <f t="shared" si="44"/>
        <v>0</v>
      </c>
      <c r="K272" s="26">
        <f t="shared" si="43"/>
        <v>6.9444444444444441E-3</v>
      </c>
      <c r="L272" s="80" t="s">
        <v>76</v>
      </c>
      <c r="M272" s="88">
        <f t="shared" si="41"/>
        <v>44989.841309659372</v>
      </c>
      <c r="N272" s="82" t="s">
        <v>13</v>
      </c>
      <c r="O272" s="83">
        <f t="shared" si="39"/>
        <v>44989.848254103817</v>
      </c>
      <c r="P272" s="84" t="s">
        <v>76</v>
      </c>
      <c r="Q272" s="89">
        <f>IF(MOD(S271,1)+$K272&gt;$S$27,TRUNC(S271)+1+$S$28,S271)</f>
        <v>44997.34926885325</v>
      </c>
      <c r="R272" s="13" t="s">
        <v>13</v>
      </c>
      <c r="S272" s="86">
        <f t="shared" si="42"/>
        <v>44997.356213297695</v>
      </c>
      <c r="T272" s="14" t="s">
        <v>76</v>
      </c>
      <c r="U272" s="90">
        <f>IF(MOD(W271,1)+$K272&gt;$W$27,TRUNC(W271)+1+$W$28,W271)</f>
        <v>45004.579848920941</v>
      </c>
      <c r="V272" s="14" t="s">
        <v>13</v>
      </c>
      <c r="W272" s="87">
        <f t="shared" si="40"/>
        <v>45004.586793365386</v>
      </c>
    </row>
    <row r="273" spans="1:23" x14ac:dyDescent="0.25">
      <c r="A273" s="2">
        <v>245</v>
      </c>
      <c r="B273" s="2">
        <v>1540</v>
      </c>
      <c r="C273" s="3">
        <v>7.85</v>
      </c>
      <c r="D273" s="20" t="str">
        <f t="shared" si="35"/>
        <v/>
      </c>
      <c r="E273" s="2" t="str">
        <f t="shared" si="36"/>
        <v/>
      </c>
      <c r="F273" s="20" t="str">
        <f t="shared" si="37"/>
        <v/>
      </c>
      <c r="G273" s="20">
        <f t="shared" si="38"/>
        <v>7.85</v>
      </c>
      <c r="I273" s="20">
        <v>0</v>
      </c>
      <c r="J273" s="2">
        <f t="shared" si="44"/>
        <v>0</v>
      </c>
      <c r="K273" s="26">
        <f t="shared" si="43"/>
        <v>9.8279143077036561E-3</v>
      </c>
      <c r="L273" s="80" t="s">
        <v>76</v>
      </c>
      <c r="M273" s="88">
        <f t="shared" si="41"/>
        <v>44989.848254103817</v>
      </c>
      <c r="N273" s="82" t="s">
        <v>13</v>
      </c>
      <c r="O273" s="83">
        <f t="shared" si="39"/>
        <v>44989.858082018123</v>
      </c>
      <c r="P273" s="84" t="s">
        <v>76</v>
      </c>
      <c r="Q273" s="89">
        <f>IF(MOD(S272,1)+$K273&gt;$S$27,TRUNC(S272)+1+$S$28,S272)</f>
        <v>44997.356213297695</v>
      </c>
      <c r="R273" s="13" t="s">
        <v>13</v>
      </c>
      <c r="S273" s="86">
        <f t="shared" si="42"/>
        <v>44997.366041212001</v>
      </c>
      <c r="T273" s="14" t="s">
        <v>76</v>
      </c>
      <c r="U273" s="90">
        <f>IF(MOD(W272,1)+$K273&gt;$W$27,TRUNC(W272)+1+$W$28,W272)</f>
        <v>45004.586793365386</v>
      </c>
      <c r="V273" s="14" t="s">
        <v>13</v>
      </c>
      <c r="W273" s="87">
        <f t="shared" si="40"/>
        <v>45004.596621279692</v>
      </c>
    </row>
    <row r="274" spans="1:23" x14ac:dyDescent="0.25">
      <c r="A274" s="2">
        <v>246</v>
      </c>
      <c r="B274" s="2">
        <v>1541</v>
      </c>
      <c r="C274" s="3">
        <v>6.75</v>
      </c>
      <c r="D274" s="20" t="str">
        <f t="shared" si="35"/>
        <v/>
      </c>
      <c r="E274" s="2" t="str">
        <f t="shared" si="36"/>
        <v/>
      </c>
      <c r="F274" s="20" t="str">
        <f t="shared" si="37"/>
        <v/>
      </c>
      <c r="G274" s="20">
        <f t="shared" si="38"/>
        <v>6.75</v>
      </c>
      <c r="I274" s="20">
        <v>0</v>
      </c>
      <c r="J274" s="2">
        <f t="shared" si="44"/>
        <v>0</v>
      </c>
      <c r="K274" s="26">
        <f t="shared" si="43"/>
        <v>8.4507543410190684E-3</v>
      </c>
      <c r="L274" s="80" t="s">
        <v>76</v>
      </c>
      <c r="M274" s="88">
        <f t="shared" si="41"/>
        <v>44989.858082018123</v>
      </c>
      <c r="N274" s="82" t="s">
        <v>13</v>
      </c>
      <c r="O274" s="83">
        <f t="shared" si="39"/>
        <v>44989.866532772467</v>
      </c>
      <c r="P274" s="84" t="s">
        <v>76</v>
      </c>
      <c r="Q274" s="89">
        <f>IF(MOD(S273,1)+$K274&gt;$S$27,TRUNC(S273)+1+$S$28,S273)</f>
        <v>44997.366041212001</v>
      </c>
      <c r="R274" s="13" t="s">
        <v>13</v>
      </c>
      <c r="S274" s="86">
        <f t="shared" si="42"/>
        <v>44997.374491966344</v>
      </c>
      <c r="T274" s="14" t="s">
        <v>76</v>
      </c>
      <c r="U274" s="90">
        <f>IF(MOD(W273,1)+$K274&gt;$W$27,TRUNC(W273)+1+$W$28,W273)</f>
        <v>45004.596621279692</v>
      </c>
      <c r="V274" s="14" t="s">
        <v>13</v>
      </c>
      <c r="W274" s="87">
        <f t="shared" si="40"/>
        <v>45004.605072034035</v>
      </c>
    </row>
    <row r="275" spans="1:23" x14ac:dyDescent="0.25">
      <c r="A275" s="2">
        <v>247</v>
      </c>
      <c r="B275" s="2">
        <v>1542</v>
      </c>
      <c r="C275" s="3">
        <v>3.3</v>
      </c>
      <c r="D275" s="20" t="str">
        <f t="shared" si="35"/>
        <v/>
      </c>
      <c r="E275" s="2">
        <f t="shared" si="36"/>
        <v>3.3</v>
      </c>
      <c r="F275" s="20">
        <f t="shared" si="37"/>
        <v>3.3</v>
      </c>
      <c r="G275" s="20" t="str">
        <f t="shared" si="38"/>
        <v/>
      </c>
      <c r="I275" s="20">
        <v>0</v>
      </c>
      <c r="J275" s="2">
        <f t="shared" si="44"/>
        <v>0</v>
      </c>
      <c r="K275" s="26">
        <f t="shared" si="43"/>
        <v>6.9444444444444441E-3</v>
      </c>
      <c r="L275" s="80" t="s">
        <v>76</v>
      </c>
      <c r="M275" s="88">
        <f t="shared" si="41"/>
        <v>44989.866532772467</v>
      </c>
      <c r="N275" s="82" t="s">
        <v>13</v>
      </c>
      <c r="O275" s="83">
        <f t="shared" si="39"/>
        <v>44989.873477216912</v>
      </c>
      <c r="P275" s="84" t="s">
        <v>76</v>
      </c>
      <c r="Q275" s="89">
        <f>IF(MOD(S274,1)+$K275&gt;$S$27,TRUNC(S274)+1+$S$28,S274)</f>
        <v>44997.374491966344</v>
      </c>
      <c r="R275" s="13" t="s">
        <v>13</v>
      </c>
      <c r="S275" s="86">
        <f t="shared" si="42"/>
        <v>44997.381436410789</v>
      </c>
      <c r="T275" s="14" t="s">
        <v>76</v>
      </c>
      <c r="U275" s="90">
        <f>IF(MOD(W274,1)+$K275&gt;$W$27,TRUNC(W274)+1+$W$28,W274)</f>
        <v>45004.605072034035</v>
      </c>
      <c r="V275" s="14" t="s">
        <v>13</v>
      </c>
      <c r="W275" s="87">
        <f t="shared" si="40"/>
        <v>45004.612016478481</v>
      </c>
    </row>
    <row r="276" spans="1:23" x14ac:dyDescent="0.25">
      <c r="A276" s="2">
        <v>248</v>
      </c>
      <c r="B276" s="2">
        <v>1543</v>
      </c>
      <c r="C276" s="3">
        <v>2.4</v>
      </c>
      <c r="D276" s="20" t="str">
        <f t="shared" si="35"/>
        <v/>
      </c>
      <c r="E276" s="2">
        <f t="shared" si="36"/>
        <v>2.4</v>
      </c>
      <c r="F276" s="20">
        <f t="shared" si="37"/>
        <v>2.4</v>
      </c>
      <c r="G276" s="20" t="str">
        <f t="shared" si="38"/>
        <v/>
      </c>
      <c r="I276" s="20">
        <v>0</v>
      </c>
      <c r="J276" s="2">
        <f t="shared" si="44"/>
        <v>0</v>
      </c>
      <c r="K276" s="26">
        <f t="shared" si="43"/>
        <v>6.9444444444444441E-3</v>
      </c>
      <c r="L276" s="80" t="s">
        <v>76</v>
      </c>
      <c r="M276" s="88">
        <f t="shared" si="41"/>
        <v>44989.873477216912</v>
      </c>
      <c r="N276" s="82" t="s">
        <v>13</v>
      </c>
      <c r="O276" s="83">
        <f t="shared" si="39"/>
        <v>44989.880421661357</v>
      </c>
      <c r="P276" s="84" t="s">
        <v>76</v>
      </c>
      <c r="Q276" s="89">
        <f>IF(MOD(S275,1)+$K276&gt;$S$27,TRUNC(S275)+1+$S$28,S275)</f>
        <v>44997.381436410789</v>
      </c>
      <c r="R276" s="13" t="s">
        <v>13</v>
      </c>
      <c r="S276" s="86">
        <f t="shared" si="42"/>
        <v>44997.388380855235</v>
      </c>
      <c r="T276" s="14" t="s">
        <v>76</v>
      </c>
      <c r="U276" s="90">
        <f>IF(MOD(W275,1)+$K276&gt;$W$27,TRUNC(W275)+1+$W$28,W275)</f>
        <v>45004.612016478481</v>
      </c>
      <c r="V276" s="14" t="s">
        <v>13</v>
      </c>
      <c r="W276" s="87">
        <f t="shared" si="40"/>
        <v>45004.618960922926</v>
      </c>
    </row>
    <row r="277" spans="1:23" x14ac:dyDescent="0.25">
      <c r="A277" s="2">
        <v>249</v>
      </c>
      <c r="B277" s="2">
        <v>1544</v>
      </c>
      <c r="C277" s="3">
        <v>3.8</v>
      </c>
      <c r="D277" s="20" t="str">
        <f t="shared" si="35"/>
        <v/>
      </c>
      <c r="E277" s="2">
        <f t="shared" si="36"/>
        <v>3.8</v>
      </c>
      <c r="F277" s="20">
        <f t="shared" si="37"/>
        <v>3.8</v>
      </c>
      <c r="G277" s="20" t="str">
        <f t="shared" si="38"/>
        <v/>
      </c>
      <c r="I277" s="20">
        <v>0</v>
      </c>
      <c r="J277" s="2">
        <f t="shared" si="44"/>
        <v>0</v>
      </c>
      <c r="K277" s="26">
        <f t="shared" si="43"/>
        <v>6.9444444444444441E-3</v>
      </c>
      <c r="L277" s="80" t="s">
        <v>76</v>
      </c>
      <c r="M277" s="88">
        <f t="shared" si="41"/>
        <v>44989.880421661357</v>
      </c>
      <c r="N277" s="82" t="s">
        <v>13</v>
      </c>
      <c r="O277" s="83">
        <f t="shared" si="39"/>
        <v>44989.887366105802</v>
      </c>
      <c r="P277" s="84" t="s">
        <v>76</v>
      </c>
      <c r="Q277" s="89">
        <f>IF(MOD(S276,1)+$K277&gt;$S$27,TRUNC(S276)+1+$S$28,S276)</f>
        <v>44997.388380855235</v>
      </c>
      <c r="R277" s="13" t="s">
        <v>13</v>
      </c>
      <c r="S277" s="86">
        <f t="shared" si="42"/>
        <v>44997.39532529968</v>
      </c>
      <c r="T277" s="14" t="s">
        <v>76</v>
      </c>
      <c r="U277" s="90">
        <f>IF(MOD(W276,1)+$K277&gt;$W$27,TRUNC(W276)+1+$W$28,W276)</f>
        <v>45004.618960922926</v>
      </c>
      <c r="V277" s="14" t="s">
        <v>13</v>
      </c>
      <c r="W277" s="87">
        <f t="shared" si="40"/>
        <v>45004.625905367371</v>
      </c>
    </row>
    <row r="278" spans="1:23" x14ac:dyDescent="0.25">
      <c r="A278" s="2">
        <v>250</v>
      </c>
      <c r="B278" s="2">
        <v>1545</v>
      </c>
      <c r="C278" s="3">
        <v>4.7</v>
      </c>
      <c r="D278" s="20" t="str">
        <f t="shared" si="35"/>
        <v/>
      </c>
      <c r="E278" s="2">
        <f t="shared" si="36"/>
        <v>4.7</v>
      </c>
      <c r="F278" s="20">
        <f t="shared" si="37"/>
        <v>4.7</v>
      </c>
      <c r="G278" s="20" t="str">
        <f t="shared" si="38"/>
        <v/>
      </c>
      <c r="I278" s="20">
        <v>0</v>
      </c>
      <c r="J278" s="2">
        <f t="shared" si="44"/>
        <v>0</v>
      </c>
      <c r="K278" s="26">
        <f t="shared" si="43"/>
        <v>6.9444444444444441E-3</v>
      </c>
      <c r="L278" s="80" t="s">
        <v>76</v>
      </c>
      <c r="M278" s="88">
        <f t="shared" si="41"/>
        <v>44989.887366105802</v>
      </c>
      <c r="N278" s="82" t="s">
        <v>13</v>
      </c>
      <c r="O278" s="83">
        <f t="shared" si="39"/>
        <v>44989.894310550248</v>
      </c>
      <c r="P278" s="84" t="s">
        <v>76</v>
      </c>
      <c r="Q278" s="89">
        <f>IF(MOD(S277,1)+$K278&gt;$S$27,TRUNC(S277)+1+$S$28,S277)</f>
        <v>44997.39532529968</v>
      </c>
      <c r="R278" s="13" t="s">
        <v>13</v>
      </c>
      <c r="S278" s="86">
        <f t="shared" si="42"/>
        <v>44997.402269744125</v>
      </c>
      <c r="T278" s="14" t="s">
        <v>76</v>
      </c>
      <c r="U278" s="90">
        <f>IF(MOD(W277,1)+$K278&gt;$W$27,TRUNC(W277)+1+$W$28,W277)</f>
        <v>45004.625905367371</v>
      </c>
      <c r="V278" s="14" t="s">
        <v>13</v>
      </c>
      <c r="W278" s="87">
        <f t="shared" si="40"/>
        <v>45004.632849811816</v>
      </c>
    </row>
    <row r="279" spans="1:23" x14ac:dyDescent="0.25">
      <c r="A279" s="2">
        <v>251</v>
      </c>
      <c r="B279" s="2">
        <v>1546</v>
      </c>
      <c r="C279" s="3">
        <v>4.45</v>
      </c>
      <c r="D279" s="20" t="str">
        <f t="shared" si="35"/>
        <v/>
      </c>
      <c r="E279" s="2">
        <f t="shared" si="36"/>
        <v>4.45</v>
      </c>
      <c r="F279" s="20">
        <f t="shared" si="37"/>
        <v>4.45</v>
      </c>
      <c r="G279" s="20" t="str">
        <f t="shared" si="38"/>
        <v/>
      </c>
      <c r="I279" s="20">
        <v>0</v>
      </c>
      <c r="J279" s="2">
        <f t="shared" si="44"/>
        <v>0</v>
      </c>
      <c r="K279" s="26">
        <f t="shared" si="43"/>
        <v>6.9444444444444441E-3</v>
      </c>
      <c r="L279" s="80" t="s">
        <v>76</v>
      </c>
      <c r="M279" s="88">
        <f t="shared" si="41"/>
        <v>44989.894310550248</v>
      </c>
      <c r="N279" s="82" t="s">
        <v>13</v>
      </c>
      <c r="O279" s="83">
        <f t="shared" si="39"/>
        <v>44989.901254994693</v>
      </c>
      <c r="P279" s="84" t="s">
        <v>76</v>
      </c>
      <c r="Q279" s="89">
        <f>IF(MOD(S278,1)+$K279&gt;$S$27,TRUNC(S278)+1+$S$28,S278)</f>
        <v>44997.402269744125</v>
      </c>
      <c r="R279" s="13" t="s">
        <v>13</v>
      </c>
      <c r="S279" s="86">
        <f t="shared" si="42"/>
        <v>44997.40921418857</v>
      </c>
      <c r="T279" s="14" t="s">
        <v>76</v>
      </c>
      <c r="U279" s="90">
        <f>IF(MOD(W278,1)+$K279&gt;$W$27,TRUNC(W278)+1+$W$28,W278)</f>
        <v>45004.632849811816</v>
      </c>
      <c r="V279" s="14" t="s">
        <v>13</v>
      </c>
      <c r="W279" s="87">
        <f t="shared" si="40"/>
        <v>45004.639794256262</v>
      </c>
    </row>
    <row r="280" spans="1:23" x14ac:dyDescent="0.25">
      <c r="A280" s="2">
        <v>252</v>
      </c>
      <c r="B280" s="2">
        <v>1548</v>
      </c>
      <c r="C280" s="3">
        <v>4.8499999999999996</v>
      </c>
      <c r="D280" s="20" t="str">
        <f t="shared" si="35"/>
        <v/>
      </c>
      <c r="E280" s="2">
        <f t="shared" si="36"/>
        <v>4.8499999999999996</v>
      </c>
      <c r="F280" s="20">
        <f t="shared" si="37"/>
        <v>4.8499999999999996</v>
      </c>
      <c r="G280" s="20" t="str">
        <f t="shared" si="38"/>
        <v/>
      </c>
      <c r="I280" s="20">
        <v>0</v>
      </c>
      <c r="J280" s="2">
        <f t="shared" si="44"/>
        <v>0</v>
      </c>
      <c r="K280" s="26">
        <f t="shared" si="43"/>
        <v>6.9444444444444441E-3</v>
      </c>
      <c r="L280" s="80" t="s">
        <v>76</v>
      </c>
      <c r="M280" s="88">
        <f t="shared" si="41"/>
        <v>44989.901254994693</v>
      </c>
      <c r="N280" s="82" t="s">
        <v>13</v>
      </c>
      <c r="O280" s="83">
        <f t="shared" si="39"/>
        <v>44989.908199439138</v>
      </c>
      <c r="P280" s="84" t="s">
        <v>76</v>
      </c>
      <c r="Q280" s="89">
        <f>IF(MOD(S279,1)+$K280&gt;$S$27,TRUNC(S279)+1+$S$28,S279)</f>
        <v>44997.40921418857</v>
      </c>
      <c r="R280" s="13" t="s">
        <v>13</v>
      </c>
      <c r="S280" s="86">
        <f t="shared" si="42"/>
        <v>44997.416158633016</v>
      </c>
      <c r="T280" s="14" t="s">
        <v>76</v>
      </c>
      <c r="U280" s="90">
        <f>IF(MOD(W279,1)+$K280&gt;$W$27,TRUNC(W279)+1+$W$28,W279)</f>
        <v>45004.639794256262</v>
      </c>
      <c r="V280" s="14" t="s">
        <v>13</v>
      </c>
      <c r="W280" s="87">
        <f t="shared" si="40"/>
        <v>45004.646738700707</v>
      </c>
    </row>
    <row r="281" spans="1:23" x14ac:dyDescent="0.25">
      <c r="A281" s="2">
        <v>253</v>
      </c>
      <c r="B281" s="2">
        <v>1549</v>
      </c>
      <c r="C281" s="3">
        <v>2.2999999999999998</v>
      </c>
      <c r="D281" s="20" t="str">
        <f t="shared" si="35"/>
        <v/>
      </c>
      <c r="E281" s="2">
        <f t="shared" si="36"/>
        <v>2.2999999999999998</v>
      </c>
      <c r="F281" s="20">
        <f t="shared" si="37"/>
        <v>2.2999999999999998</v>
      </c>
      <c r="G281" s="20" t="str">
        <f t="shared" si="38"/>
        <v/>
      </c>
      <c r="I281" s="20">
        <v>0</v>
      </c>
      <c r="J281" s="2">
        <f t="shared" si="44"/>
        <v>0</v>
      </c>
      <c r="K281" s="26">
        <f t="shared" si="43"/>
        <v>6.9444444444444441E-3</v>
      </c>
      <c r="L281" s="80" t="s">
        <v>76</v>
      </c>
      <c r="M281" s="88">
        <f t="shared" si="41"/>
        <v>44989.908199439138</v>
      </c>
      <c r="N281" s="82" t="s">
        <v>13</v>
      </c>
      <c r="O281" s="83">
        <f t="shared" si="39"/>
        <v>44989.915143883583</v>
      </c>
      <c r="P281" s="84" t="s">
        <v>76</v>
      </c>
      <c r="Q281" s="89">
        <f>IF(MOD(S280,1)+$K281&gt;$S$27,TRUNC(S280)+1+$S$28,S280)</f>
        <v>44997.416158633016</v>
      </c>
      <c r="R281" s="13" t="s">
        <v>13</v>
      </c>
      <c r="S281" s="86">
        <f t="shared" si="42"/>
        <v>44997.423103077461</v>
      </c>
      <c r="T281" s="14" t="s">
        <v>76</v>
      </c>
      <c r="U281" s="90">
        <f>IF(MOD(W280,1)+$K281&gt;$W$27,TRUNC(W280)+1+$W$28,W280)</f>
        <v>45004.646738700707</v>
      </c>
      <c r="V281" s="14" t="s">
        <v>13</v>
      </c>
      <c r="W281" s="87">
        <f t="shared" si="40"/>
        <v>45004.653683145152</v>
      </c>
    </row>
    <row r="282" spans="1:23" x14ac:dyDescent="0.25">
      <c r="A282" s="2">
        <v>254</v>
      </c>
      <c r="B282" s="2">
        <v>1551</v>
      </c>
      <c r="C282" s="3">
        <v>4.9000000000000004</v>
      </c>
      <c r="D282" s="20" t="str">
        <f t="shared" si="35"/>
        <v/>
      </c>
      <c r="E282" s="2">
        <f t="shared" si="36"/>
        <v>4.9000000000000004</v>
      </c>
      <c r="F282" s="20">
        <f t="shared" si="37"/>
        <v>4.9000000000000004</v>
      </c>
      <c r="G282" s="20" t="str">
        <f t="shared" si="38"/>
        <v/>
      </c>
      <c r="I282" s="20">
        <v>0</v>
      </c>
      <c r="J282" s="2">
        <f t="shared" si="44"/>
        <v>0</v>
      </c>
      <c r="K282" s="26">
        <f t="shared" si="43"/>
        <v>6.9444444444444441E-3</v>
      </c>
      <c r="L282" s="80" t="s">
        <v>76</v>
      </c>
      <c r="M282" s="88">
        <f t="shared" si="41"/>
        <v>44989.915143883583</v>
      </c>
      <c r="N282" s="82" t="s">
        <v>13</v>
      </c>
      <c r="O282" s="83">
        <f t="shared" si="39"/>
        <v>44989.922088328029</v>
      </c>
      <c r="P282" s="84" t="s">
        <v>76</v>
      </c>
      <c r="Q282" s="89">
        <f>IF(MOD(S281,1)+$K282&gt;$S$27,TRUNC(S281)+1+$S$28,S281)</f>
        <v>44997.423103077461</v>
      </c>
      <c r="R282" s="13" t="s">
        <v>13</v>
      </c>
      <c r="S282" s="86">
        <f t="shared" si="42"/>
        <v>44997.430047521906</v>
      </c>
      <c r="T282" s="14" t="s">
        <v>76</v>
      </c>
      <c r="U282" s="90">
        <f>IF(MOD(W281,1)+$K282&gt;$W$27,TRUNC(W281)+1+$W$28,W281)</f>
        <v>45004.653683145152</v>
      </c>
      <c r="V282" s="14" t="s">
        <v>13</v>
      </c>
      <c r="W282" s="87">
        <f t="shared" si="40"/>
        <v>45004.660627589597</v>
      </c>
    </row>
    <row r="283" spans="1:23" x14ac:dyDescent="0.25">
      <c r="A283" s="2">
        <v>255</v>
      </c>
      <c r="B283" s="2">
        <v>1566</v>
      </c>
      <c r="C283" s="3">
        <v>1.85</v>
      </c>
      <c r="D283" s="20" t="str">
        <f t="shared" si="35"/>
        <v/>
      </c>
      <c r="E283" s="2">
        <f t="shared" si="36"/>
        <v>1.85</v>
      </c>
      <c r="F283" s="20">
        <f t="shared" si="37"/>
        <v>1.85</v>
      </c>
      <c r="G283" s="20" t="str">
        <f t="shared" si="38"/>
        <v/>
      </c>
      <c r="I283" s="20">
        <v>0</v>
      </c>
      <c r="J283" s="2">
        <f t="shared" si="44"/>
        <v>0</v>
      </c>
      <c r="K283" s="26">
        <f t="shared" si="43"/>
        <v>6.9444444444444441E-3</v>
      </c>
      <c r="L283" s="80" t="s">
        <v>76</v>
      </c>
      <c r="M283" s="88">
        <f t="shared" si="41"/>
        <v>44989.922088328029</v>
      </c>
      <c r="N283" s="82" t="s">
        <v>13</v>
      </c>
      <c r="O283" s="83">
        <f t="shared" si="39"/>
        <v>44989.929032772474</v>
      </c>
      <c r="P283" s="84" t="s">
        <v>76</v>
      </c>
      <c r="Q283" s="89">
        <f>IF(MOD(S282,1)+$K283&gt;$S$27,TRUNC(S282)+1+$S$28,S282)</f>
        <v>44997.430047521906</v>
      </c>
      <c r="R283" s="13" t="s">
        <v>13</v>
      </c>
      <c r="S283" s="86">
        <f t="shared" si="42"/>
        <v>44997.436991966351</v>
      </c>
      <c r="T283" s="14" t="s">
        <v>76</v>
      </c>
      <c r="U283" s="90">
        <f>IF(MOD(W282,1)+$K283&gt;$W$27,TRUNC(W282)+1+$W$28,W282)</f>
        <v>45004.660627589597</v>
      </c>
      <c r="V283" s="14" t="s">
        <v>13</v>
      </c>
      <c r="W283" s="87">
        <f t="shared" si="40"/>
        <v>45004.667572034043</v>
      </c>
    </row>
    <row r="284" spans="1:23" x14ac:dyDescent="0.25">
      <c r="A284" s="2">
        <v>256</v>
      </c>
      <c r="B284" s="2">
        <v>1567</v>
      </c>
      <c r="C284" s="3">
        <v>2.6</v>
      </c>
      <c r="D284" s="20" t="str">
        <f t="shared" si="35"/>
        <v/>
      </c>
      <c r="E284" s="2">
        <f t="shared" si="36"/>
        <v>2.6</v>
      </c>
      <c r="F284" s="20">
        <f t="shared" si="37"/>
        <v>2.6</v>
      </c>
      <c r="G284" s="20" t="str">
        <f t="shared" si="38"/>
        <v/>
      </c>
      <c r="I284" s="20">
        <v>0</v>
      </c>
      <c r="J284" s="2">
        <f t="shared" si="44"/>
        <v>0</v>
      </c>
      <c r="K284" s="26">
        <f t="shared" si="43"/>
        <v>6.9444444444444441E-3</v>
      </c>
      <c r="L284" s="80" t="s">
        <v>76</v>
      </c>
      <c r="M284" s="88">
        <f t="shared" si="41"/>
        <v>44989.929032772474</v>
      </c>
      <c r="N284" s="82" t="s">
        <v>13</v>
      </c>
      <c r="O284" s="83">
        <f t="shared" si="39"/>
        <v>44989.935977216919</v>
      </c>
      <c r="P284" s="84" t="s">
        <v>76</v>
      </c>
      <c r="Q284" s="89">
        <f>IF(MOD(S283,1)+$K284&gt;$S$27,TRUNC(S283)+1+$S$28,S283)</f>
        <v>44997.436991966351</v>
      </c>
      <c r="R284" s="13" t="s">
        <v>13</v>
      </c>
      <c r="S284" s="86">
        <f t="shared" si="42"/>
        <v>44997.443936410797</v>
      </c>
      <c r="T284" s="14" t="s">
        <v>76</v>
      </c>
      <c r="U284" s="90">
        <f>IF(MOD(W283,1)+$K284&gt;$W$27,TRUNC(W283)+1+$W$28,W283)</f>
        <v>45004.667572034043</v>
      </c>
      <c r="V284" s="14" t="s">
        <v>13</v>
      </c>
      <c r="W284" s="87">
        <f t="shared" si="40"/>
        <v>45004.674516478488</v>
      </c>
    </row>
    <row r="285" spans="1:23" x14ac:dyDescent="0.25">
      <c r="A285" s="2">
        <v>257</v>
      </c>
      <c r="B285" s="2">
        <v>1568</v>
      </c>
      <c r="C285" s="3">
        <v>3.5</v>
      </c>
      <c r="D285" s="20" t="str">
        <f t="shared" si="35"/>
        <v/>
      </c>
      <c r="E285" s="2">
        <f t="shared" si="36"/>
        <v>3.5</v>
      </c>
      <c r="F285" s="20">
        <f t="shared" si="37"/>
        <v>3.5</v>
      </c>
      <c r="G285" s="20" t="str">
        <f t="shared" si="38"/>
        <v/>
      </c>
      <c r="I285" s="20">
        <v>0</v>
      </c>
      <c r="J285" s="2">
        <f t="shared" si="44"/>
        <v>0</v>
      </c>
      <c r="K285" s="26">
        <f t="shared" si="43"/>
        <v>6.9444444444444441E-3</v>
      </c>
      <c r="L285" s="80" t="s">
        <v>76</v>
      </c>
      <c r="M285" s="88">
        <f t="shared" si="41"/>
        <v>44989.935977216919</v>
      </c>
      <c r="N285" s="82" t="s">
        <v>13</v>
      </c>
      <c r="O285" s="83">
        <f t="shared" si="39"/>
        <v>44989.942921661364</v>
      </c>
      <c r="P285" s="84" t="s">
        <v>76</v>
      </c>
      <c r="Q285" s="89">
        <f>IF(MOD(S284,1)+$K285&gt;$S$27,TRUNC(S284)+1+$S$28,S284)</f>
        <v>44997.443936410797</v>
      </c>
      <c r="R285" s="13" t="s">
        <v>13</v>
      </c>
      <c r="S285" s="86">
        <f t="shared" si="42"/>
        <v>44997.450880855242</v>
      </c>
      <c r="T285" s="14" t="s">
        <v>76</v>
      </c>
      <c r="U285" s="90">
        <f>IF(MOD(W284,1)+$K285&gt;$W$27,TRUNC(W284)+1+$W$28,W284)</f>
        <v>45004.674516478488</v>
      </c>
      <c r="V285" s="14" t="s">
        <v>13</v>
      </c>
      <c r="W285" s="87">
        <f t="shared" si="40"/>
        <v>45004.681460922933</v>
      </c>
    </row>
    <row r="286" spans="1:23" x14ac:dyDescent="0.25">
      <c r="A286" s="2">
        <v>258</v>
      </c>
      <c r="B286" s="2">
        <v>1569</v>
      </c>
      <c r="C286" s="3">
        <v>4.4000000000000004</v>
      </c>
      <c r="D286" s="20" t="str">
        <f t="shared" ref="D286:D349" si="45">IF(C286&lt;=$C$10,C286,"")</f>
        <v/>
      </c>
      <c r="E286" s="2">
        <f t="shared" ref="E286:E349" si="46">IF(C286&lt;$C$11,C286,"")</f>
        <v>4.4000000000000004</v>
      </c>
      <c r="F286" s="20">
        <f t="shared" ref="F286:F349" si="47">IF(E286&gt;$C$10,E286,"")</f>
        <v>4.4000000000000004</v>
      </c>
      <c r="G286" s="20" t="str">
        <f t="shared" ref="G286:G349" si="48">IF(C286&gt;=$C$12,C286,"")</f>
        <v/>
      </c>
      <c r="I286" s="20">
        <v>0</v>
      </c>
      <c r="J286" s="2">
        <f t="shared" si="44"/>
        <v>0</v>
      </c>
      <c r="K286" s="26">
        <f t="shared" si="43"/>
        <v>6.9444444444444441E-3</v>
      </c>
      <c r="L286" s="80" t="s">
        <v>76</v>
      </c>
      <c r="M286" s="88">
        <f t="shared" si="41"/>
        <v>44989.942921661364</v>
      </c>
      <c r="N286" s="82" t="s">
        <v>13</v>
      </c>
      <c r="O286" s="83">
        <f t="shared" ref="O286:O349" si="49">M286+$K286</f>
        <v>44989.94986610581</v>
      </c>
      <c r="P286" s="84" t="s">
        <v>76</v>
      </c>
      <c r="Q286" s="89">
        <f>IF(MOD(S285,1)+$K286&gt;$S$27,TRUNC(S285)+1+$S$28,S285)</f>
        <v>44997.450880855242</v>
      </c>
      <c r="R286" s="13" t="s">
        <v>13</v>
      </c>
      <c r="S286" s="86">
        <f t="shared" si="42"/>
        <v>44997.457825299687</v>
      </c>
      <c r="T286" s="14" t="s">
        <v>76</v>
      </c>
      <c r="U286" s="90">
        <f>IF(MOD(W285,1)+$K286&gt;$W$27,TRUNC(W285)+1+$W$28,W285)</f>
        <v>45004.681460922933</v>
      </c>
      <c r="V286" s="14" t="s">
        <v>13</v>
      </c>
      <c r="W286" s="87">
        <f t="shared" ref="W286:W349" si="50">U286+$K286</f>
        <v>45004.688405367378</v>
      </c>
    </row>
    <row r="287" spans="1:23" x14ac:dyDescent="0.25">
      <c r="A287" s="2">
        <v>259</v>
      </c>
      <c r="B287" s="2">
        <v>1570</v>
      </c>
      <c r="C287" s="3">
        <v>11</v>
      </c>
      <c r="D287" s="20" t="str">
        <f t="shared" si="45"/>
        <v/>
      </c>
      <c r="E287" s="2" t="str">
        <f t="shared" si="46"/>
        <v/>
      </c>
      <c r="F287" s="20" t="str">
        <f t="shared" si="47"/>
        <v/>
      </c>
      <c r="G287" s="20">
        <f t="shared" si="48"/>
        <v>11</v>
      </c>
      <c r="I287" s="20">
        <v>0</v>
      </c>
      <c r="J287" s="2">
        <f t="shared" si="44"/>
        <v>0</v>
      </c>
      <c r="K287" s="26">
        <f t="shared" si="43"/>
        <v>1.3771599666845888E-2</v>
      </c>
      <c r="L287" s="80" t="s">
        <v>76</v>
      </c>
      <c r="M287" s="88">
        <f t="shared" ref="M287:M350" si="51">IF(MOD(O286,1)+$K287&gt;$O$27,TRUNC(O286)+1+$O$28,O286)</f>
        <v>44989.94986610581</v>
      </c>
      <c r="N287" s="82" t="s">
        <v>13</v>
      </c>
      <c r="O287" s="83">
        <f t="shared" si="49"/>
        <v>44989.963637705478</v>
      </c>
      <c r="P287" s="84" t="s">
        <v>76</v>
      </c>
      <c r="Q287" s="89">
        <f>IF(MOD(S286,1)+$K287&gt;$S$27,TRUNC(S286)+1+$S$28,S286)</f>
        <v>44997.457825299687</v>
      </c>
      <c r="R287" s="13" t="s">
        <v>13</v>
      </c>
      <c r="S287" s="86">
        <f t="shared" ref="S287:S350" si="52">Q287+$K287</f>
        <v>44997.471596899355</v>
      </c>
      <c r="T287" s="14" t="s">
        <v>76</v>
      </c>
      <c r="U287" s="90">
        <f>IF(MOD(W286,1)+$K287&gt;$W$27,TRUNC(W286)+1+$W$28,W286)</f>
        <v>45004.688405367378</v>
      </c>
      <c r="V287" s="14" t="s">
        <v>13</v>
      </c>
      <c r="W287" s="87">
        <f t="shared" si="50"/>
        <v>45004.702176967046</v>
      </c>
    </row>
    <row r="288" spans="1:23" x14ac:dyDescent="0.25">
      <c r="A288" s="2">
        <v>260</v>
      </c>
      <c r="B288" s="2">
        <v>1571</v>
      </c>
      <c r="C288" s="3">
        <v>3.75</v>
      </c>
      <c r="D288" s="20" t="str">
        <f t="shared" si="45"/>
        <v/>
      </c>
      <c r="E288" s="2">
        <f t="shared" si="46"/>
        <v>3.75</v>
      </c>
      <c r="F288" s="20">
        <f t="shared" si="47"/>
        <v>3.75</v>
      </c>
      <c r="G288" s="20" t="str">
        <f t="shared" si="48"/>
        <v/>
      </c>
      <c r="I288" s="20">
        <v>0</v>
      </c>
      <c r="J288" s="2">
        <f t="shared" si="44"/>
        <v>0</v>
      </c>
      <c r="K288" s="26">
        <f t="shared" si="43"/>
        <v>6.9444444444444441E-3</v>
      </c>
      <c r="L288" s="80" t="s">
        <v>76</v>
      </c>
      <c r="M288" s="88">
        <f t="shared" si="51"/>
        <v>44989.963637705478</v>
      </c>
      <c r="N288" s="82" t="s">
        <v>13</v>
      </c>
      <c r="O288" s="83">
        <f t="shared" si="49"/>
        <v>44989.970582149923</v>
      </c>
      <c r="P288" s="84" t="s">
        <v>76</v>
      </c>
      <c r="Q288" s="89">
        <f>IF(MOD(S287,1)+$K288&gt;$S$27,TRUNC(S287)+1+$S$28,S287)</f>
        <v>44997.471596899355</v>
      </c>
      <c r="R288" s="13" t="s">
        <v>13</v>
      </c>
      <c r="S288" s="86">
        <f t="shared" si="52"/>
        <v>44997.4785413438</v>
      </c>
      <c r="T288" s="14" t="s">
        <v>76</v>
      </c>
      <c r="U288" s="90">
        <f>IF(MOD(W287,1)+$K288&gt;$W$27,TRUNC(W287)+1+$W$28,W287)</f>
        <v>45004.702176967046</v>
      </c>
      <c r="V288" s="14" t="s">
        <v>13</v>
      </c>
      <c r="W288" s="87">
        <f t="shared" si="50"/>
        <v>45004.709121411492</v>
      </c>
    </row>
    <row r="289" spans="1:23" x14ac:dyDescent="0.25">
      <c r="A289" s="2">
        <v>261</v>
      </c>
      <c r="B289" s="2">
        <v>1572</v>
      </c>
      <c r="C289" s="3">
        <v>3.25</v>
      </c>
      <c r="D289" s="20" t="str">
        <f t="shared" si="45"/>
        <v/>
      </c>
      <c r="E289" s="2">
        <f t="shared" si="46"/>
        <v>3.25</v>
      </c>
      <c r="F289" s="20">
        <f t="shared" si="47"/>
        <v>3.25</v>
      </c>
      <c r="G289" s="20" t="str">
        <f t="shared" si="48"/>
        <v/>
      </c>
      <c r="I289" s="20">
        <v>0</v>
      </c>
      <c r="J289" s="2">
        <f t="shared" si="44"/>
        <v>0</v>
      </c>
      <c r="K289" s="26">
        <f t="shared" si="43"/>
        <v>6.9444444444444441E-3</v>
      </c>
      <c r="L289" s="80" t="s">
        <v>76</v>
      </c>
      <c r="M289" s="88">
        <f t="shared" si="51"/>
        <v>44989.970582149923</v>
      </c>
      <c r="N289" s="82" t="s">
        <v>13</v>
      </c>
      <c r="O289" s="83">
        <f t="shared" si="49"/>
        <v>44989.977526594368</v>
      </c>
      <c r="P289" s="84" t="s">
        <v>76</v>
      </c>
      <c r="Q289" s="89">
        <f>IF(MOD(S288,1)+$K289&gt;$S$27,TRUNC(S288)+1+$S$28,S288)</f>
        <v>44997.4785413438</v>
      </c>
      <c r="R289" s="13" t="s">
        <v>13</v>
      </c>
      <c r="S289" s="86">
        <f t="shared" si="52"/>
        <v>44997.485485788246</v>
      </c>
      <c r="T289" s="14" t="s">
        <v>76</v>
      </c>
      <c r="U289" s="90">
        <f>IF(MOD(W288,1)+$K289&gt;$W$27,TRUNC(W288)+1+$W$28,W288)</f>
        <v>45004.709121411492</v>
      </c>
      <c r="V289" s="14" t="s">
        <v>13</v>
      </c>
      <c r="W289" s="87">
        <f t="shared" si="50"/>
        <v>45004.716065855937</v>
      </c>
    </row>
    <row r="290" spans="1:23" x14ac:dyDescent="0.25">
      <c r="A290" s="2">
        <v>262</v>
      </c>
      <c r="B290" s="2">
        <v>1573</v>
      </c>
      <c r="C290" s="3">
        <v>2.65</v>
      </c>
      <c r="D290" s="20" t="str">
        <f t="shared" si="45"/>
        <v/>
      </c>
      <c r="E290" s="2">
        <f t="shared" si="46"/>
        <v>2.65</v>
      </c>
      <c r="F290" s="20">
        <f t="shared" si="47"/>
        <v>2.65</v>
      </c>
      <c r="G290" s="20" t="str">
        <f t="shared" si="48"/>
        <v/>
      </c>
      <c r="I290" s="20">
        <v>0</v>
      </c>
      <c r="J290" s="2">
        <f t="shared" si="44"/>
        <v>0</v>
      </c>
      <c r="K290" s="26">
        <f t="shared" si="43"/>
        <v>6.9444444444444441E-3</v>
      </c>
      <c r="L290" s="80" t="s">
        <v>76</v>
      </c>
      <c r="M290" s="88">
        <f t="shared" si="51"/>
        <v>44989.977526594368</v>
      </c>
      <c r="N290" s="82" t="s">
        <v>13</v>
      </c>
      <c r="O290" s="83">
        <f t="shared" si="49"/>
        <v>44989.984471038813</v>
      </c>
      <c r="P290" s="84" t="s">
        <v>76</v>
      </c>
      <c r="Q290" s="89">
        <f>IF(MOD(S289,1)+$K290&gt;$S$27,TRUNC(S289)+1+$S$28,S289)</f>
        <v>44997.485485788246</v>
      </c>
      <c r="R290" s="13" t="s">
        <v>13</v>
      </c>
      <c r="S290" s="86">
        <f t="shared" si="52"/>
        <v>44997.492430232691</v>
      </c>
      <c r="T290" s="14" t="s">
        <v>76</v>
      </c>
      <c r="U290" s="90">
        <f>IF(MOD(W289,1)+$K290&gt;$W$27,TRUNC(W289)+1+$W$28,W289)</f>
        <v>45004.716065855937</v>
      </c>
      <c r="V290" s="14" t="s">
        <v>13</v>
      </c>
      <c r="W290" s="87">
        <f t="shared" si="50"/>
        <v>45004.723010300382</v>
      </c>
    </row>
    <row r="291" spans="1:23" x14ac:dyDescent="0.25">
      <c r="A291" s="2">
        <v>263</v>
      </c>
      <c r="B291" s="2">
        <v>1575</v>
      </c>
      <c r="C291" s="3">
        <v>2</v>
      </c>
      <c r="D291" s="20" t="str">
        <f t="shared" si="45"/>
        <v/>
      </c>
      <c r="E291" s="2">
        <f t="shared" si="46"/>
        <v>2</v>
      </c>
      <c r="F291" s="20">
        <f t="shared" si="47"/>
        <v>2</v>
      </c>
      <c r="G291" s="20" t="str">
        <f t="shared" si="48"/>
        <v/>
      </c>
      <c r="I291" s="20">
        <v>0</v>
      </c>
      <c r="J291" s="2">
        <f t="shared" si="44"/>
        <v>0</v>
      </c>
      <c r="K291" s="26">
        <f t="shared" si="43"/>
        <v>6.9444444444444441E-3</v>
      </c>
      <c r="L291" s="80" t="s">
        <v>76</v>
      </c>
      <c r="M291" s="88">
        <f t="shared" si="51"/>
        <v>44989.984471038813</v>
      </c>
      <c r="N291" s="82" t="s">
        <v>13</v>
      </c>
      <c r="O291" s="83">
        <f t="shared" si="49"/>
        <v>44989.991415483259</v>
      </c>
      <c r="P291" s="84" t="s">
        <v>76</v>
      </c>
      <c r="Q291" s="89">
        <f>IF(MOD(S290,1)+$K291&gt;$S$27,TRUNC(S290)+1+$S$28,S290)</f>
        <v>44997.492430232691</v>
      </c>
      <c r="R291" s="13" t="s">
        <v>13</v>
      </c>
      <c r="S291" s="86">
        <f t="shared" si="52"/>
        <v>44997.499374677136</v>
      </c>
      <c r="T291" s="14" t="s">
        <v>76</v>
      </c>
      <c r="U291" s="90">
        <f>IF(MOD(W290,1)+$K291&gt;$W$27,TRUNC(W290)+1+$W$28,W290)</f>
        <v>45004.723010300382</v>
      </c>
      <c r="V291" s="14" t="s">
        <v>13</v>
      </c>
      <c r="W291" s="87">
        <f t="shared" si="50"/>
        <v>45004.729954744827</v>
      </c>
    </row>
    <row r="292" spans="1:23" x14ac:dyDescent="0.25">
      <c r="A292" s="2">
        <v>264</v>
      </c>
      <c r="B292" s="2">
        <v>1578</v>
      </c>
      <c r="C292" s="3">
        <v>7.15</v>
      </c>
      <c r="D292" s="20" t="str">
        <f t="shared" si="45"/>
        <v/>
      </c>
      <c r="E292" s="2" t="str">
        <f t="shared" si="46"/>
        <v/>
      </c>
      <c r="F292" s="20" t="str">
        <f t="shared" si="47"/>
        <v/>
      </c>
      <c r="G292" s="20">
        <f t="shared" si="48"/>
        <v>7.15</v>
      </c>
      <c r="I292" s="20">
        <v>0</v>
      </c>
      <c r="J292" s="2">
        <f t="shared" si="44"/>
        <v>0</v>
      </c>
      <c r="K292" s="26">
        <f t="shared" si="43"/>
        <v>8.951539783449829E-3</v>
      </c>
      <c r="L292" s="80" t="s">
        <v>76</v>
      </c>
      <c r="M292" s="88">
        <f t="shared" si="51"/>
        <v>44990.25</v>
      </c>
      <c r="N292" s="82" t="s">
        <v>13</v>
      </c>
      <c r="O292" s="83">
        <f t="shared" si="49"/>
        <v>44990.258951539785</v>
      </c>
      <c r="P292" s="84" t="s">
        <v>76</v>
      </c>
      <c r="Q292" s="89">
        <f>IF(MOD(S291,1)+$K292&gt;$S$27,TRUNC(S291)+1+$S$28,S291)</f>
        <v>44997.499374677136</v>
      </c>
      <c r="R292" s="13" t="s">
        <v>13</v>
      </c>
      <c r="S292" s="86">
        <f t="shared" si="52"/>
        <v>44997.508326216921</v>
      </c>
      <c r="T292" s="14" t="s">
        <v>76</v>
      </c>
      <c r="U292" s="90">
        <f>IF(MOD(W291,1)+$K292&gt;$W$27,TRUNC(W291)+1+$W$28,W291)</f>
        <v>45004.729954744827</v>
      </c>
      <c r="V292" s="14" t="s">
        <v>13</v>
      </c>
      <c r="W292" s="87">
        <f t="shared" si="50"/>
        <v>45004.738906284612</v>
      </c>
    </row>
    <row r="293" spans="1:23" x14ac:dyDescent="0.25">
      <c r="A293" s="2">
        <v>265</v>
      </c>
      <c r="B293" s="2">
        <v>1579</v>
      </c>
      <c r="C293" s="3">
        <v>2.9</v>
      </c>
      <c r="D293" s="20" t="str">
        <f t="shared" si="45"/>
        <v/>
      </c>
      <c r="E293" s="2">
        <f t="shared" si="46"/>
        <v>2.9</v>
      </c>
      <c r="F293" s="20">
        <f t="shared" si="47"/>
        <v>2.9</v>
      </c>
      <c r="G293" s="20" t="str">
        <f t="shared" si="48"/>
        <v/>
      </c>
      <c r="I293" s="20">
        <v>0</v>
      </c>
      <c r="J293" s="2">
        <f t="shared" si="44"/>
        <v>0</v>
      </c>
      <c r="K293" s="26">
        <f t="shared" si="43"/>
        <v>6.9444444444444441E-3</v>
      </c>
      <c r="L293" s="80" t="s">
        <v>76</v>
      </c>
      <c r="M293" s="88">
        <f t="shared" si="51"/>
        <v>44990.258951539785</v>
      </c>
      <c r="N293" s="82" t="s">
        <v>13</v>
      </c>
      <c r="O293" s="83">
        <f t="shared" si="49"/>
        <v>44990.26589598423</v>
      </c>
      <c r="P293" s="84" t="s">
        <v>76</v>
      </c>
      <c r="Q293" s="89">
        <f>IF(MOD(S292,1)+$K293&gt;$S$27,TRUNC(S292)+1+$S$28,S292)</f>
        <v>44997.508326216921</v>
      </c>
      <c r="R293" s="13" t="s">
        <v>13</v>
      </c>
      <c r="S293" s="86">
        <f t="shared" si="52"/>
        <v>44997.515270661366</v>
      </c>
      <c r="T293" s="14" t="s">
        <v>76</v>
      </c>
      <c r="U293" s="90">
        <f>IF(MOD(W292,1)+$K293&gt;$W$27,TRUNC(W292)+1+$W$28,W292)</f>
        <v>45004.738906284612</v>
      </c>
      <c r="V293" s="14" t="s">
        <v>13</v>
      </c>
      <c r="W293" s="87">
        <f t="shared" si="50"/>
        <v>45004.745850729058</v>
      </c>
    </row>
    <row r="294" spans="1:23" x14ac:dyDescent="0.25">
      <c r="A294" s="2">
        <v>266</v>
      </c>
      <c r="B294" s="2">
        <v>1580</v>
      </c>
      <c r="C294" s="3">
        <v>0.9</v>
      </c>
      <c r="D294" s="20">
        <f t="shared" si="45"/>
        <v>0.9</v>
      </c>
      <c r="E294" s="2">
        <f t="shared" si="46"/>
        <v>0.9</v>
      </c>
      <c r="F294" s="20" t="str">
        <f t="shared" si="47"/>
        <v/>
      </c>
      <c r="G294" s="20" t="str">
        <f t="shared" si="48"/>
        <v/>
      </c>
      <c r="I294" s="20">
        <v>0</v>
      </c>
      <c r="J294" s="2">
        <f t="shared" si="44"/>
        <v>0</v>
      </c>
      <c r="K294" s="26">
        <f t="shared" ref="K294:K357" si="53">IF(AND(D294=C294,F294&lt;&gt;C294,G294&lt;&gt;C294),$E$10,IF(AND(D294&lt;&gt;C294,F294=C294,G294&lt;&gt;C294),$E$11,_xlfn.IFS(G294=C294,C294*$E$12)))</f>
        <v>3.472222222222222E-3</v>
      </c>
      <c r="L294" s="80" t="s">
        <v>76</v>
      </c>
      <c r="M294" s="88">
        <f t="shared" si="51"/>
        <v>44990.26589598423</v>
      </c>
      <c r="N294" s="82" t="s">
        <v>13</v>
      </c>
      <c r="O294" s="83">
        <f t="shared" si="49"/>
        <v>44990.269368206449</v>
      </c>
      <c r="P294" s="84" t="s">
        <v>76</v>
      </c>
      <c r="Q294" s="89">
        <f>IF(MOD(S293,1)+$K294&gt;$S$27,TRUNC(S293)+1+$S$28,S293)</f>
        <v>44997.515270661366</v>
      </c>
      <c r="R294" s="13" t="s">
        <v>13</v>
      </c>
      <c r="S294" s="86">
        <f t="shared" si="52"/>
        <v>44997.518742883585</v>
      </c>
      <c r="T294" s="14" t="s">
        <v>76</v>
      </c>
      <c r="U294" s="90">
        <f>IF(MOD(W293,1)+$K294&gt;$W$27,TRUNC(W293)+1+$W$28,W293)</f>
        <v>45004.745850729058</v>
      </c>
      <c r="V294" s="14" t="s">
        <v>13</v>
      </c>
      <c r="W294" s="87">
        <f t="shared" si="50"/>
        <v>45004.749322951277</v>
      </c>
    </row>
    <row r="295" spans="1:23" x14ac:dyDescent="0.25">
      <c r="A295" s="2">
        <v>267</v>
      </c>
      <c r="B295" s="2">
        <v>1581</v>
      </c>
      <c r="C295" s="3">
        <v>6.45</v>
      </c>
      <c r="D295" s="20" t="str">
        <f t="shared" si="45"/>
        <v/>
      </c>
      <c r="E295" s="2" t="str">
        <f t="shared" si="46"/>
        <v/>
      </c>
      <c r="F295" s="20" t="str">
        <f t="shared" si="47"/>
        <v/>
      </c>
      <c r="G295" s="20">
        <f t="shared" si="48"/>
        <v>6.45</v>
      </c>
      <c r="I295" s="20">
        <v>0</v>
      </c>
      <c r="J295" s="2">
        <f t="shared" ref="J295:J358" si="54">IF(I295=$B$23,C295,$B$22)</f>
        <v>0</v>
      </c>
      <c r="K295" s="26">
        <f t="shared" si="53"/>
        <v>8.0751652591959985E-3</v>
      </c>
      <c r="L295" s="80" t="s">
        <v>76</v>
      </c>
      <c r="M295" s="88">
        <f t="shared" si="51"/>
        <v>44990.269368206449</v>
      </c>
      <c r="N295" s="82" t="s">
        <v>13</v>
      </c>
      <c r="O295" s="83">
        <f t="shared" si="49"/>
        <v>44990.277443371706</v>
      </c>
      <c r="P295" s="84" t="s">
        <v>76</v>
      </c>
      <c r="Q295" s="89">
        <f>IF(MOD(S294,1)+$K295&gt;$S$27,TRUNC(S294)+1+$S$28,S294)</f>
        <v>44997.518742883585</v>
      </c>
      <c r="R295" s="13" t="s">
        <v>13</v>
      </c>
      <c r="S295" s="86">
        <f t="shared" si="52"/>
        <v>44997.526818048842</v>
      </c>
      <c r="T295" s="14" t="s">
        <v>76</v>
      </c>
      <c r="U295" s="90">
        <f>IF(MOD(W294,1)+$K295&gt;$W$27,TRUNC(W294)+1+$W$28,W294)</f>
        <v>45004.749322951277</v>
      </c>
      <c r="V295" s="14" t="s">
        <v>13</v>
      </c>
      <c r="W295" s="87">
        <f t="shared" si="50"/>
        <v>45004.757398116533</v>
      </c>
    </row>
    <row r="296" spans="1:23" x14ac:dyDescent="0.25">
      <c r="A296" s="2">
        <v>268</v>
      </c>
      <c r="B296" s="2">
        <v>1582</v>
      </c>
      <c r="C296" s="3">
        <v>2.2999999999999998</v>
      </c>
      <c r="D296" s="20" t="str">
        <f t="shared" si="45"/>
        <v/>
      </c>
      <c r="E296" s="2">
        <f t="shared" si="46"/>
        <v>2.2999999999999998</v>
      </c>
      <c r="F296" s="20">
        <f t="shared" si="47"/>
        <v>2.2999999999999998</v>
      </c>
      <c r="G296" s="20" t="str">
        <f t="shared" si="48"/>
        <v/>
      </c>
      <c r="I296" s="20">
        <v>0</v>
      </c>
      <c r="J296" s="2">
        <f t="shared" si="54"/>
        <v>0</v>
      </c>
      <c r="K296" s="26">
        <f t="shared" si="53"/>
        <v>6.9444444444444441E-3</v>
      </c>
      <c r="L296" s="80" t="s">
        <v>76</v>
      </c>
      <c r="M296" s="88">
        <f t="shared" si="51"/>
        <v>44990.277443371706</v>
      </c>
      <c r="N296" s="82" t="s">
        <v>13</v>
      </c>
      <c r="O296" s="83">
        <f t="shared" si="49"/>
        <v>44990.284387816151</v>
      </c>
      <c r="P296" s="84" t="s">
        <v>76</v>
      </c>
      <c r="Q296" s="89">
        <f>IF(MOD(S295,1)+$K296&gt;$S$27,TRUNC(S295)+1+$S$28,S295)</f>
        <v>44997.526818048842</v>
      </c>
      <c r="R296" s="13" t="s">
        <v>13</v>
      </c>
      <c r="S296" s="86">
        <f t="shared" si="52"/>
        <v>44997.533762493287</v>
      </c>
      <c r="T296" s="14" t="s">
        <v>76</v>
      </c>
      <c r="U296" s="90">
        <f>IF(MOD(W295,1)+$K296&gt;$W$27,TRUNC(W295)+1+$W$28,W295)</f>
        <v>45004.757398116533</v>
      </c>
      <c r="V296" s="14" t="s">
        <v>13</v>
      </c>
      <c r="W296" s="87">
        <f t="shared" si="50"/>
        <v>45004.764342560979</v>
      </c>
    </row>
    <row r="297" spans="1:23" x14ac:dyDescent="0.25">
      <c r="A297" s="2">
        <v>269</v>
      </c>
      <c r="B297" s="2">
        <v>1583</v>
      </c>
      <c r="C297" s="3">
        <v>3.5</v>
      </c>
      <c r="D297" s="20" t="str">
        <f t="shared" si="45"/>
        <v/>
      </c>
      <c r="E297" s="2">
        <f t="shared" si="46"/>
        <v>3.5</v>
      </c>
      <c r="F297" s="20">
        <f t="shared" si="47"/>
        <v>3.5</v>
      </c>
      <c r="G297" s="20" t="str">
        <f t="shared" si="48"/>
        <v/>
      </c>
      <c r="I297" s="20">
        <v>0</v>
      </c>
      <c r="J297" s="2">
        <f t="shared" si="54"/>
        <v>0</v>
      </c>
      <c r="K297" s="26">
        <f t="shared" si="53"/>
        <v>6.9444444444444441E-3</v>
      </c>
      <c r="L297" s="80" t="s">
        <v>76</v>
      </c>
      <c r="M297" s="88">
        <f t="shared" si="51"/>
        <v>44990.284387816151</v>
      </c>
      <c r="N297" s="82" t="s">
        <v>13</v>
      </c>
      <c r="O297" s="83">
        <f t="shared" si="49"/>
        <v>44990.291332260596</v>
      </c>
      <c r="P297" s="84" t="s">
        <v>76</v>
      </c>
      <c r="Q297" s="89">
        <f>IF(MOD(S296,1)+$K297&gt;$S$27,TRUNC(S296)+1+$S$28,S296)</f>
        <v>44997.533762493287</v>
      </c>
      <c r="R297" s="13" t="s">
        <v>13</v>
      </c>
      <c r="S297" s="86">
        <f t="shared" si="52"/>
        <v>44997.540706937732</v>
      </c>
      <c r="T297" s="14" t="s">
        <v>76</v>
      </c>
      <c r="U297" s="90">
        <f>IF(MOD(W296,1)+$K297&gt;$W$27,TRUNC(W296)+1+$W$28,W296)</f>
        <v>45004.764342560979</v>
      </c>
      <c r="V297" s="14" t="s">
        <v>13</v>
      </c>
      <c r="W297" s="87">
        <f t="shared" si="50"/>
        <v>45004.771287005424</v>
      </c>
    </row>
    <row r="298" spans="1:23" x14ac:dyDescent="0.25">
      <c r="A298" s="2">
        <v>270</v>
      </c>
      <c r="B298" s="2">
        <v>1584</v>
      </c>
      <c r="C298" s="3">
        <v>4.5</v>
      </c>
      <c r="D298" s="20" t="str">
        <f t="shared" si="45"/>
        <v/>
      </c>
      <c r="E298" s="2">
        <f t="shared" si="46"/>
        <v>4.5</v>
      </c>
      <c r="F298" s="20">
        <f t="shared" si="47"/>
        <v>4.5</v>
      </c>
      <c r="G298" s="20" t="str">
        <f t="shared" si="48"/>
        <v/>
      </c>
      <c r="I298" s="20">
        <v>0</v>
      </c>
      <c r="J298" s="2">
        <f t="shared" si="54"/>
        <v>0</v>
      </c>
      <c r="K298" s="26">
        <f t="shared" si="53"/>
        <v>6.9444444444444441E-3</v>
      </c>
      <c r="L298" s="80" t="s">
        <v>76</v>
      </c>
      <c r="M298" s="88">
        <f t="shared" si="51"/>
        <v>44990.291332260596</v>
      </c>
      <c r="N298" s="82" t="s">
        <v>13</v>
      </c>
      <c r="O298" s="83">
        <f t="shared" si="49"/>
        <v>44990.298276705042</v>
      </c>
      <c r="P298" s="84" t="s">
        <v>76</v>
      </c>
      <c r="Q298" s="89">
        <f>IF(MOD(S297,1)+$K298&gt;$S$27,TRUNC(S297)+1+$S$28,S297)</f>
        <v>44997.540706937732</v>
      </c>
      <c r="R298" s="13" t="s">
        <v>13</v>
      </c>
      <c r="S298" s="86">
        <f t="shared" si="52"/>
        <v>44997.547651382178</v>
      </c>
      <c r="T298" s="14" t="s">
        <v>76</v>
      </c>
      <c r="U298" s="90">
        <f>IF(MOD(W297,1)+$K298&gt;$W$27,TRUNC(W297)+1+$W$28,W297)</f>
        <v>45004.771287005424</v>
      </c>
      <c r="V298" s="14" t="s">
        <v>13</v>
      </c>
      <c r="W298" s="87">
        <f t="shared" si="50"/>
        <v>45004.778231449869</v>
      </c>
    </row>
    <row r="299" spans="1:23" x14ac:dyDescent="0.25">
      <c r="A299" s="2">
        <v>271</v>
      </c>
      <c r="B299" s="2">
        <v>1585</v>
      </c>
      <c r="C299" s="3">
        <v>4.0999999999999996</v>
      </c>
      <c r="D299" s="20" t="str">
        <f t="shared" si="45"/>
        <v/>
      </c>
      <c r="E299" s="2">
        <f t="shared" si="46"/>
        <v>4.0999999999999996</v>
      </c>
      <c r="F299" s="20">
        <f t="shared" si="47"/>
        <v>4.0999999999999996</v>
      </c>
      <c r="G299" s="20" t="str">
        <f t="shared" si="48"/>
        <v/>
      </c>
      <c r="I299" s="20">
        <v>0</v>
      </c>
      <c r="J299" s="2">
        <f t="shared" si="54"/>
        <v>0</v>
      </c>
      <c r="K299" s="26">
        <f t="shared" si="53"/>
        <v>6.9444444444444441E-3</v>
      </c>
      <c r="L299" s="80" t="s">
        <v>76</v>
      </c>
      <c r="M299" s="88">
        <f t="shared" si="51"/>
        <v>44990.298276705042</v>
      </c>
      <c r="N299" s="82" t="s">
        <v>13</v>
      </c>
      <c r="O299" s="83">
        <f t="shared" si="49"/>
        <v>44990.305221149487</v>
      </c>
      <c r="P299" s="84" t="s">
        <v>76</v>
      </c>
      <c r="Q299" s="89">
        <f>IF(MOD(S298,1)+$K299&gt;$S$27,TRUNC(S298)+1+$S$28,S298)</f>
        <v>44997.547651382178</v>
      </c>
      <c r="R299" s="13" t="s">
        <v>13</v>
      </c>
      <c r="S299" s="86">
        <f t="shared" si="52"/>
        <v>44997.554595826623</v>
      </c>
      <c r="T299" s="14" t="s">
        <v>76</v>
      </c>
      <c r="U299" s="90">
        <f>IF(MOD(W298,1)+$K299&gt;$W$27,TRUNC(W298)+1+$W$28,W298)</f>
        <v>45004.778231449869</v>
      </c>
      <c r="V299" s="14" t="s">
        <v>13</v>
      </c>
      <c r="W299" s="87">
        <f t="shared" si="50"/>
        <v>45004.785175894314</v>
      </c>
    </row>
    <row r="300" spans="1:23" x14ac:dyDescent="0.25">
      <c r="A300" s="2">
        <v>272</v>
      </c>
      <c r="B300" s="2">
        <v>1586</v>
      </c>
      <c r="C300" s="3">
        <v>21.4</v>
      </c>
      <c r="D300" s="20" t="str">
        <f t="shared" si="45"/>
        <v/>
      </c>
      <c r="E300" s="2" t="str">
        <f t="shared" si="46"/>
        <v/>
      </c>
      <c r="F300" s="20" t="str">
        <f t="shared" si="47"/>
        <v/>
      </c>
      <c r="G300" s="20">
        <f t="shared" si="48"/>
        <v>21.4</v>
      </c>
      <c r="I300" s="20">
        <v>0</v>
      </c>
      <c r="J300" s="2">
        <f t="shared" si="54"/>
        <v>0</v>
      </c>
      <c r="K300" s="26">
        <f t="shared" si="53"/>
        <v>2.6792021170045636E-2</v>
      </c>
      <c r="L300" s="80" t="s">
        <v>76</v>
      </c>
      <c r="M300" s="88">
        <f t="shared" si="51"/>
        <v>44990.305221149487</v>
      </c>
      <c r="N300" s="82" t="s">
        <v>13</v>
      </c>
      <c r="O300" s="83">
        <f t="shared" si="49"/>
        <v>44990.332013170657</v>
      </c>
      <c r="P300" s="84" t="s">
        <v>76</v>
      </c>
      <c r="Q300" s="89">
        <f>IF(MOD(S299,1)+$K300&gt;$S$27,TRUNC(S299)+1+$S$28,S299)</f>
        <v>44997.554595826623</v>
      </c>
      <c r="R300" s="13" t="s">
        <v>13</v>
      </c>
      <c r="S300" s="86">
        <f t="shared" si="52"/>
        <v>44997.581387847793</v>
      </c>
      <c r="T300" s="14" t="s">
        <v>76</v>
      </c>
      <c r="U300" s="90">
        <f>IF(MOD(W299,1)+$K300&gt;$W$27,TRUNC(W299)+1+$W$28,W299)</f>
        <v>45004.785175894314</v>
      </c>
      <c r="V300" s="14" t="s">
        <v>13</v>
      </c>
      <c r="W300" s="87">
        <f t="shared" si="50"/>
        <v>45004.811967915484</v>
      </c>
    </row>
    <row r="301" spans="1:23" x14ac:dyDescent="0.25">
      <c r="A301" s="2">
        <v>273</v>
      </c>
      <c r="B301" s="2">
        <v>1587</v>
      </c>
      <c r="C301" s="3">
        <v>11.1</v>
      </c>
      <c r="D301" s="20" t="str">
        <f t="shared" si="45"/>
        <v/>
      </c>
      <c r="E301" s="2" t="str">
        <f t="shared" si="46"/>
        <v/>
      </c>
      <c r="F301" s="20" t="str">
        <f t="shared" si="47"/>
        <v/>
      </c>
      <c r="G301" s="20">
        <f t="shared" si="48"/>
        <v>11.1</v>
      </c>
      <c r="I301" s="20">
        <v>0</v>
      </c>
      <c r="J301" s="2">
        <f t="shared" si="54"/>
        <v>0</v>
      </c>
      <c r="K301" s="26">
        <f t="shared" si="53"/>
        <v>1.3896796027453579E-2</v>
      </c>
      <c r="L301" s="80" t="s">
        <v>76</v>
      </c>
      <c r="M301" s="88">
        <f t="shared" si="51"/>
        <v>44990.332013170657</v>
      </c>
      <c r="N301" s="82" t="s">
        <v>13</v>
      </c>
      <c r="O301" s="83">
        <f t="shared" si="49"/>
        <v>44990.345909966687</v>
      </c>
      <c r="P301" s="84" t="s">
        <v>76</v>
      </c>
      <c r="Q301" s="89">
        <f>IF(MOD(S300,1)+$K301&gt;$S$27,TRUNC(S300)+1+$S$28,S300)</f>
        <v>44997.581387847793</v>
      </c>
      <c r="R301" s="13" t="s">
        <v>13</v>
      </c>
      <c r="S301" s="86">
        <f t="shared" si="52"/>
        <v>44997.595284643823</v>
      </c>
      <c r="T301" s="14" t="s">
        <v>76</v>
      </c>
      <c r="U301" s="90">
        <f>IF(MOD(W300,1)+$K301&gt;$W$27,TRUNC(W300)+1+$W$28,W300)</f>
        <v>45004.811967915484</v>
      </c>
      <c r="V301" s="14" t="s">
        <v>13</v>
      </c>
      <c r="W301" s="87">
        <f t="shared" si="50"/>
        <v>45004.825864711514</v>
      </c>
    </row>
    <row r="302" spans="1:23" x14ac:dyDescent="0.25">
      <c r="A302" s="2">
        <v>274</v>
      </c>
      <c r="B302" s="2">
        <v>1595</v>
      </c>
      <c r="C302" s="3">
        <v>5.95</v>
      </c>
      <c r="D302" s="20" t="str">
        <f t="shared" si="45"/>
        <v/>
      </c>
      <c r="E302" s="2" t="str">
        <f t="shared" si="46"/>
        <v/>
      </c>
      <c r="F302" s="20" t="str">
        <f t="shared" si="47"/>
        <v/>
      </c>
      <c r="G302" s="20">
        <f t="shared" si="48"/>
        <v>5.95</v>
      </c>
      <c r="I302" s="20">
        <v>0</v>
      </c>
      <c r="J302" s="2">
        <f t="shared" si="54"/>
        <v>0</v>
      </c>
      <c r="K302" s="26">
        <f t="shared" si="53"/>
        <v>7.4491834561575491E-3</v>
      </c>
      <c r="L302" s="80" t="s">
        <v>76</v>
      </c>
      <c r="M302" s="88">
        <f t="shared" si="51"/>
        <v>44990.345909966687</v>
      </c>
      <c r="N302" s="82" t="s">
        <v>13</v>
      </c>
      <c r="O302" s="83">
        <f t="shared" si="49"/>
        <v>44990.35335915014</v>
      </c>
      <c r="P302" s="84" t="s">
        <v>76</v>
      </c>
      <c r="Q302" s="89">
        <f>IF(MOD(S301,1)+$K302&gt;$S$27,TRUNC(S301)+1+$S$28,S301)</f>
        <v>44997.595284643823</v>
      </c>
      <c r="R302" s="13" t="s">
        <v>13</v>
      </c>
      <c r="S302" s="86">
        <f t="shared" si="52"/>
        <v>44997.602733827276</v>
      </c>
      <c r="T302" s="14" t="s">
        <v>76</v>
      </c>
      <c r="U302" s="90">
        <f>IF(MOD(W301,1)+$K302&gt;$W$27,TRUNC(W301)+1+$W$28,W301)</f>
        <v>45004.825864711514</v>
      </c>
      <c r="V302" s="14" t="s">
        <v>13</v>
      </c>
      <c r="W302" s="87">
        <f t="shared" si="50"/>
        <v>45004.833313894967</v>
      </c>
    </row>
    <row r="303" spans="1:23" x14ac:dyDescent="0.25">
      <c r="A303" s="2">
        <v>275</v>
      </c>
      <c r="B303" s="2">
        <v>1597</v>
      </c>
      <c r="C303" s="3">
        <v>8</v>
      </c>
      <c r="D303" s="20" t="str">
        <f t="shared" si="45"/>
        <v/>
      </c>
      <c r="E303" s="2" t="str">
        <f t="shared" si="46"/>
        <v/>
      </c>
      <c r="F303" s="20" t="str">
        <f t="shared" si="47"/>
        <v/>
      </c>
      <c r="G303" s="20">
        <f t="shared" si="48"/>
        <v>8</v>
      </c>
      <c r="I303" s="20">
        <v>0</v>
      </c>
      <c r="J303" s="2">
        <f t="shared" si="54"/>
        <v>0</v>
      </c>
      <c r="K303" s="26">
        <f t="shared" si="53"/>
        <v>1.0015708848615192E-2</v>
      </c>
      <c r="L303" s="80" t="s">
        <v>76</v>
      </c>
      <c r="M303" s="88">
        <f t="shared" si="51"/>
        <v>44990.35335915014</v>
      </c>
      <c r="N303" s="82" t="s">
        <v>13</v>
      </c>
      <c r="O303" s="83">
        <f t="shared" si="49"/>
        <v>44990.363374858985</v>
      </c>
      <c r="P303" s="84" t="s">
        <v>76</v>
      </c>
      <c r="Q303" s="89">
        <f>IF(MOD(S302,1)+$K303&gt;$S$27,TRUNC(S302)+1+$S$28,S302)</f>
        <v>44997.602733827276</v>
      </c>
      <c r="R303" s="13" t="s">
        <v>13</v>
      </c>
      <c r="S303" s="86">
        <f t="shared" si="52"/>
        <v>44997.612749536122</v>
      </c>
      <c r="T303" s="14" t="s">
        <v>76</v>
      </c>
      <c r="U303" s="90">
        <f>IF(MOD(W302,1)+$K303&gt;$W$27,TRUNC(W302)+1+$W$28,W302)</f>
        <v>45004.833313894967</v>
      </c>
      <c r="V303" s="14" t="s">
        <v>13</v>
      </c>
      <c r="W303" s="87">
        <f t="shared" si="50"/>
        <v>45004.843329603813</v>
      </c>
    </row>
    <row r="304" spans="1:23" x14ac:dyDescent="0.25">
      <c r="A304" s="2">
        <v>276</v>
      </c>
      <c r="B304" s="2">
        <v>1598</v>
      </c>
      <c r="C304" s="3">
        <v>11.6</v>
      </c>
      <c r="D304" s="20" t="str">
        <f t="shared" si="45"/>
        <v/>
      </c>
      <c r="E304" s="2" t="str">
        <f t="shared" si="46"/>
        <v/>
      </c>
      <c r="F304" s="20" t="str">
        <f t="shared" si="47"/>
        <v/>
      </c>
      <c r="G304" s="20">
        <f t="shared" si="48"/>
        <v>11.6</v>
      </c>
      <c r="I304" s="20">
        <v>0</v>
      </c>
      <c r="J304" s="2">
        <f t="shared" si="54"/>
        <v>0</v>
      </c>
      <c r="K304" s="26">
        <f t="shared" si="53"/>
        <v>1.4522777830492028E-2</v>
      </c>
      <c r="L304" s="80" t="s">
        <v>76</v>
      </c>
      <c r="M304" s="88">
        <f t="shared" si="51"/>
        <v>44990.363374858985</v>
      </c>
      <c r="N304" s="82" t="s">
        <v>13</v>
      </c>
      <c r="O304" s="83">
        <f t="shared" si="49"/>
        <v>44990.377897636819</v>
      </c>
      <c r="P304" s="84" t="s">
        <v>76</v>
      </c>
      <c r="Q304" s="89">
        <f>IF(MOD(S303,1)+$K304&gt;$S$27,TRUNC(S303)+1+$S$28,S303)</f>
        <v>44997.612749536122</v>
      </c>
      <c r="R304" s="13" t="s">
        <v>13</v>
      </c>
      <c r="S304" s="86">
        <f t="shared" si="52"/>
        <v>44997.627272313955</v>
      </c>
      <c r="T304" s="14" t="s">
        <v>76</v>
      </c>
      <c r="U304" s="90">
        <f>IF(MOD(W303,1)+$K304&gt;$W$27,TRUNC(W303)+1+$W$28,W303)</f>
        <v>45004.843329603813</v>
      </c>
      <c r="V304" s="14" t="s">
        <v>13</v>
      </c>
      <c r="W304" s="87">
        <f t="shared" si="50"/>
        <v>45004.857852381647</v>
      </c>
    </row>
    <row r="305" spans="1:23" x14ac:dyDescent="0.25">
      <c r="A305" s="2">
        <v>277</v>
      </c>
      <c r="B305" s="2">
        <v>1599</v>
      </c>
      <c r="C305" s="3">
        <v>10.1</v>
      </c>
      <c r="D305" s="20" t="str">
        <f t="shared" si="45"/>
        <v/>
      </c>
      <c r="E305" s="2" t="str">
        <f t="shared" si="46"/>
        <v/>
      </c>
      <c r="F305" s="20" t="str">
        <f t="shared" si="47"/>
        <v/>
      </c>
      <c r="G305" s="20">
        <f t="shared" si="48"/>
        <v>10.1</v>
      </c>
      <c r="I305" s="20">
        <v>0</v>
      </c>
      <c r="J305" s="2">
        <f t="shared" si="54"/>
        <v>0</v>
      </c>
      <c r="K305" s="26">
        <f t="shared" si="53"/>
        <v>1.264483242137668E-2</v>
      </c>
      <c r="L305" s="80" t="s">
        <v>76</v>
      </c>
      <c r="M305" s="88">
        <f t="shared" si="51"/>
        <v>44990.377897636819</v>
      </c>
      <c r="N305" s="82" t="s">
        <v>13</v>
      </c>
      <c r="O305" s="83">
        <f t="shared" si="49"/>
        <v>44990.390542469242</v>
      </c>
      <c r="P305" s="84" t="s">
        <v>76</v>
      </c>
      <c r="Q305" s="89">
        <f>IF(MOD(S304,1)+$K305&gt;$S$27,TRUNC(S304)+1+$S$28,S304)</f>
        <v>44997.627272313955</v>
      </c>
      <c r="R305" s="13" t="s">
        <v>13</v>
      </c>
      <c r="S305" s="86">
        <f t="shared" si="52"/>
        <v>44997.639917146378</v>
      </c>
      <c r="T305" s="14" t="s">
        <v>76</v>
      </c>
      <c r="U305" s="90">
        <f>IF(MOD(W304,1)+$K305&gt;$W$27,TRUNC(W304)+1+$W$28,W304)</f>
        <v>45004.857852381647</v>
      </c>
      <c r="V305" s="14" t="s">
        <v>13</v>
      </c>
      <c r="W305" s="87">
        <f t="shared" si="50"/>
        <v>45004.870497214069</v>
      </c>
    </row>
    <row r="306" spans="1:23" x14ac:dyDescent="0.25">
      <c r="A306" s="2">
        <v>278</v>
      </c>
      <c r="B306" s="2">
        <v>1602</v>
      </c>
      <c r="C306" s="3">
        <v>11.9</v>
      </c>
      <c r="D306" s="20" t="str">
        <f t="shared" si="45"/>
        <v/>
      </c>
      <c r="E306" s="2" t="str">
        <f t="shared" si="46"/>
        <v/>
      </c>
      <c r="F306" s="20" t="str">
        <f t="shared" si="47"/>
        <v/>
      </c>
      <c r="G306" s="20">
        <f t="shared" si="48"/>
        <v>11.9</v>
      </c>
      <c r="I306" s="20">
        <v>0</v>
      </c>
      <c r="J306" s="2">
        <f t="shared" si="54"/>
        <v>0</v>
      </c>
      <c r="K306" s="26">
        <f t="shared" si="53"/>
        <v>1.4898366912315098E-2</v>
      </c>
      <c r="L306" s="80" t="s">
        <v>76</v>
      </c>
      <c r="M306" s="88">
        <f t="shared" si="51"/>
        <v>44990.390542469242</v>
      </c>
      <c r="N306" s="82" t="s">
        <v>13</v>
      </c>
      <c r="O306" s="83">
        <f t="shared" si="49"/>
        <v>44990.405440836155</v>
      </c>
      <c r="P306" s="84" t="s">
        <v>76</v>
      </c>
      <c r="Q306" s="89">
        <f>IF(MOD(S305,1)+$K306&gt;$S$27,TRUNC(S305)+1+$S$28,S305)</f>
        <v>44997.639917146378</v>
      </c>
      <c r="R306" s="13" t="s">
        <v>13</v>
      </c>
      <c r="S306" s="86">
        <f t="shared" si="52"/>
        <v>44997.654815513291</v>
      </c>
      <c r="T306" s="14" t="s">
        <v>76</v>
      </c>
      <c r="U306" s="90">
        <f>IF(MOD(W305,1)+$K306&gt;$W$27,TRUNC(W305)+1+$W$28,W305)</f>
        <v>45004.870497214069</v>
      </c>
      <c r="V306" s="14" t="s">
        <v>13</v>
      </c>
      <c r="W306" s="87">
        <f t="shared" si="50"/>
        <v>45004.885395580983</v>
      </c>
    </row>
    <row r="307" spans="1:23" x14ac:dyDescent="0.25">
      <c r="A307" s="2">
        <v>279</v>
      </c>
      <c r="B307" s="2">
        <v>1603</v>
      </c>
      <c r="C307" s="3">
        <v>4.25</v>
      </c>
      <c r="D307" s="20" t="str">
        <f t="shared" si="45"/>
        <v/>
      </c>
      <c r="E307" s="2">
        <f t="shared" si="46"/>
        <v>4.25</v>
      </c>
      <c r="F307" s="20">
        <f t="shared" si="47"/>
        <v>4.25</v>
      </c>
      <c r="G307" s="20" t="str">
        <f t="shared" si="48"/>
        <v/>
      </c>
      <c r="I307" s="20">
        <v>0</v>
      </c>
      <c r="J307" s="2">
        <f t="shared" si="54"/>
        <v>0</v>
      </c>
      <c r="K307" s="26">
        <f t="shared" si="53"/>
        <v>6.9444444444444441E-3</v>
      </c>
      <c r="L307" s="80" t="s">
        <v>76</v>
      </c>
      <c r="M307" s="88">
        <f t="shared" si="51"/>
        <v>44990.405440836155</v>
      </c>
      <c r="N307" s="82" t="s">
        <v>13</v>
      </c>
      <c r="O307" s="83">
        <f t="shared" si="49"/>
        <v>44990.412385280601</v>
      </c>
      <c r="P307" s="84" t="s">
        <v>76</v>
      </c>
      <c r="Q307" s="89">
        <f>IF(MOD(S306,1)+$K307&gt;$S$27,TRUNC(S306)+1+$S$28,S306)</f>
        <v>44997.654815513291</v>
      </c>
      <c r="R307" s="13" t="s">
        <v>13</v>
      </c>
      <c r="S307" s="86">
        <f t="shared" si="52"/>
        <v>44997.661759957737</v>
      </c>
      <c r="T307" s="14" t="s">
        <v>76</v>
      </c>
      <c r="U307" s="90">
        <f>IF(MOD(W306,1)+$K307&gt;$W$27,TRUNC(W306)+1+$W$28,W306)</f>
        <v>45004.885395580983</v>
      </c>
      <c r="V307" s="14" t="s">
        <v>13</v>
      </c>
      <c r="W307" s="87">
        <f t="shared" si="50"/>
        <v>45004.892340025428</v>
      </c>
    </row>
    <row r="308" spans="1:23" x14ac:dyDescent="0.25">
      <c r="A308" s="2">
        <v>280</v>
      </c>
      <c r="B308" s="2">
        <v>1606</v>
      </c>
      <c r="C308" s="3">
        <v>5.05</v>
      </c>
      <c r="D308" s="20" t="str">
        <f t="shared" si="45"/>
        <v/>
      </c>
      <c r="E308" s="2" t="str">
        <f t="shared" si="46"/>
        <v/>
      </c>
      <c r="F308" s="20" t="str">
        <f t="shared" si="47"/>
        <v/>
      </c>
      <c r="G308" s="20">
        <f t="shared" si="48"/>
        <v>5.05</v>
      </c>
      <c r="I308" s="20">
        <v>0</v>
      </c>
      <c r="J308" s="2">
        <f t="shared" si="54"/>
        <v>0</v>
      </c>
      <c r="K308" s="26">
        <f t="shared" si="53"/>
        <v>6.32241621068834E-3</v>
      </c>
      <c r="L308" s="80" t="s">
        <v>76</v>
      </c>
      <c r="M308" s="88">
        <f t="shared" si="51"/>
        <v>44990.412385280601</v>
      </c>
      <c r="N308" s="82" t="s">
        <v>13</v>
      </c>
      <c r="O308" s="83">
        <f t="shared" si="49"/>
        <v>44990.418707696808</v>
      </c>
      <c r="P308" s="84" t="s">
        <v>76</v>
      </c>
      <c r="Q308" s="89">
        <f>IF(MOD(S307,1)+$K308&gt;$S$27,TRUNC(S307)+1+$S$28,S307)</f>
        <v>44997.661759957737</v>
      </c>
      <c r="R308" s="13" t="s">
        <v>13</v>
      </c>
      <c r="S308" s="86">
        <f t="shared" si="52"/>
        <v>44997.668082373944</v>
      </c>
      <c r="T308" s="14" t="s">
        <v>76</v>
      </c>
      <c r="U308" s="90">
        <f>IF(MOD(W307,1)+$K308&gt;$W$27,TRUNC(W307)+1+$W$28,W307)</f>
        <v>45004.892340025428</v>
      </c>
      <c r="V308" s="14" t="s">
        <v>13</v>
      </c>
      <c r="W308" s="87">
        <f t="shared" si="50"/>
        <v>45004.898662441636</v>
      </c>
    </row>
    <row r="309" spans="1:23" x14ac:dyDescent="0.25">
      <c r="A309" s="2">
        <v>281</v>
      </c>
      <c r="B309" s="2">
        <v>1607</v>
      </c>
      <c r="C309" s="3">
        <v>7.2</v>
      </c>
      <c r="D309" s="20" t="str">
        <f t="shared" si="45"/>
        <v/>
      </c>
      <c r="E309" s="2" t="str">
        <f t="shared" si="46"/>
        <v/>
      </c>
      <c r="F309" s="20" t="str">
        <f t="shared" si="47"/>
        <v/>
      </c>
      <c r="G309" s="20">
        <f t="shared" si="48"/>
        <v>7.2</v>
      </c>
      <c r="I309" s="20">
        <v>0</v>
      </c>
      <c r="J309" s="2">
        <f t="shared" si="54"/>
        <v>0</v>
      </c>
      <c r="K309" s="26">
        <f t="shared" si="53"/>
        <v>9.0141379637536725E-3</v>
      </c>
      <c r="L309" s="80" t="s">
        <v>76</v>
      </c>
      <c r="M309" s="88">
        <f t="shared" si="51"/>
        <v>44990.418707696808</v>
      </c>
      <c r="N309" s="82" t="s">
        <v>13</v>
      </c>
      <c r="O309" s="83">
        <f t="shared" si="49"/>
        <v>44990.427721834771</v>
      </c>
      <c r="P309" s="84" t="s">
        <v>76</v>
      </c>
      <c r="Q309" s="89">
        <f>IF(MOD(S308,1)+$K309&gt;$S$27,TRUNC(S308)+1+$S$28,S308)</f>
        <v>44997.668082373944</v>
      </c>
      <c r="R309" s="13" t="s">
        <v>13</v>
      </c>
      <c r="S309" s="86">
        <f t="shared" si="52"/>
        <v>44997.677096511907</v>
      </c>
      <c r="T309" s="14" t="s">
        <v>76</v>
      </c>
      <c r="U309" s="90">
        <f>IF(MOD(W308,1)+$K309&gt;$W$27,TRUNC(W308)+1+$W$28,W308)</f>
        <v>45004.898662441636</v>
      </c>
      <c r="V309" s="14" t="s">
        <v>13</v>
      </c>
      <c r="W309" s="87">
        <f t="shared" si="50"/>
        <v>45004.907676579598</v>
      </c>
    </row>
    <row r="310" spans="1:23" x14ac:dyDescent="0.25">
      <c r="A310" s="2">
        <v>282</v>
      </c>
      <c r="B310" s="2">
        <v>1612</v>
      </c>
      <c r="C310" s="3">
        <v>17.3</v>
      </c>
      <c r="D310" s="20" t="str">
        <f t="shared" si="45"/>
        <v/>
      </c>
      <c r="E310" s="2" t="str">
        <f t="shared" si="46"/>
        <v/>
      </c>
      <c r="F310" s="20" t="str">
        <f t="shared" si="47"/>
        <v/>
      </c>
      <c r="G310" s="20">
        <f t="shared" si="48"/>
        <v>17.3</v>
      </c>
      <c r="I310" s="20">
        <v>0</v>
      </c>
      <c r="J310" s="2">
        <f t="shared" si="54"/>
        <v>0</v>
      </c>
      <c r="K310" s="26">
        <f t="shared" si="53"/>
        <v>2.1658970385130354E-2</v>
      </c>
      <c r="L310" s="80" t="s">
        <v>76</v>
      </c>
      <c r="M310" s="88">
        <f t="shared" si="51"/>
        <v>44990.427721834771</v>
      </c>
      <c r="N310" s="82" t="s">
        <v>13</v>
      </c>
      <c r="O310" s="83">
        <f t="shared" si="49"/>
        <v>44990.449380805156</v>
      </c>
      <c r="P310" s="84" t="s">
        <v>76</v>
      </c>
      <c r="Q310" s="89">
        <f>IF(MOD(S309,1)+$K310&gt;$S$27,TRUNC(S309)+1+$S$28,S309)</f>
        <v>44997.677096511907</v>
      </c>
      <c r="R310" s="13" t="s">
        <v>13</v>
      </c>
      <c r="S310" s="86">
        <f t="shared" si="52"/>
        <v>44997.698755482292</v>
      </c>
      <c r="T310" s="14" t="s">
        <v>76</v>
      </c>
      <c r="U310" s="90">
        <f>IF(MOD(W309,1)+$K310&gt;$W$27,TRUNC(W309)+1+$W$28,W309)</f>
        <v>45004.907676579598</v>
      </c>
      <c r="V310" s="14" t="s">
        <v>13</v>
      </c>
      <c r="W310" s="87">
        <f t="shared" si="50"/>
        <v>45004.929335549983</v>
      </c>
    </row>
    <row r="311" spans="1:23" x14ac:dyDescent="0.25">
      <c r="A311" s="2">
        <v>283</v>
      </c>
      <c r="B311" s="2">
        <v>1613</v>
      </c>
      <c r="C311" s="3">
        <v>9.1999999999999993</v>
      </c>
      <c r="D311" s="20" t="str">
        <f t="shared" si="45"/>
        <v/>
      </c>
      <c r="E311" s="2" t="str">
        <f t="shared" si="46"/>
        <v/>
      </c>
      <c r="F311" s="20" t="str">
        <f t="shared" si="47"/>
        <v/>
      </c>
      <c r="G311" s="20">
        <f t="shared" si="48"/>
        <v>9.1999999999999993</v>
      </c>
      <c r="I311" s="20">
        <v>0</v>
      </c>
      <c r="J311" s="2">
        <f t="shared" si="54"/>
        <v>0</v>
      </c>
      <c r="K311" s="26">
        <f t="shared" si="53"/>
        <v>1.151806517590747E-2</v>
      </c>
      <c r="L311" s="80" t="s">
        <v>76</v>
      </c>
      <c r="M311" s="88">
        <f t="shared" si="51"/>
        <v>44990.449380805156</v>
      </c>
      <c r="N311" s="82" t="s">
        <v>13</v>
      </c>
      <c r="O311" s="83">
        <f t="shared" si="49"/>
        <v>44990.460898870333</v>
      </c>
      <c r="P311" s="84" t="s">
        <v>76</v>
      </c>
      <c r="Q311" s="89">
        <f>IF(MOD(S310,1)+$K311&gt;$S$27,TRUNC(S310)+1+$S$28,S310)</f>
        <v>44997.698755482292</v>
      </c>
      <c r="R311" s="13" t="s">
        <v>13</v>
      </c>
      <c r="S311" s="86">
        <f t="shared" si="52"/>
        <v>44997.710273547469</v>
      </c>
      <c r="T311" s="14" t="s">
        <v>76</v>
      </c>
      <c r="U311" s="90">
        <f>IF(MOD(W310,1)+$K311&gt;$W$27,TRUNC(W310)+1+$W$28,W310)</f>
        <v>45004.929335549983</v>
      </c>
      <c r="V311" s="14" t="s">
        <v>13</v>
      </c>
      <c r="W311" s="87">
        <f t="shared" si="50"/>
        <v>45004.94085361516</v>
      </c>
    </row>
    <row r="312" spans="1:23" x14ac:dyDescent="0.25">
      <c r="A312" s="2">
        <v>284</v>
      </c>
      <c r="B312" s="2">
        <v>1615</v>
      </c>
      <c r="C312" s="3">
        <v>11.7</v>
      </c>
      <c r="D312" s="20" t="str">
        <f t="shared" si="45"/>
        <v/>
      </c>
      <c r="E312" s="2" t="str">
        <f t="shared" si="46"/>
        <v/>
      </c>
      <c r="F312" s="20" t="str">
        <f t="shared" si="47"/>
        <v/>
      </c>
      <c r="G312" s="20">
        <f t="shared" si="48"/>
        <v>11.7</v>
      </c>
      <c r="I312" s="20">
        <v>0</v>
      </c>
      <c r="J312" s="2">
        <f t="shared" si="54"/>
        <v>0</v>
      </c>
      <c r="K312" s="26">
        <f t="shared" si="53"/>
        <v>1.4647974191099717E-2</v>
      </c>
      <c r="L312" s="80" t="s">
        <v>76</v>
      </c>
      <c r="M312" s="88">
        <f t="shared" si="51"/>
        <v>44990.460898870333</v>
      </c>
      <c r="N312" s="82" t="s">
        <v>13</v>
      </c>
      <c r="O312" s="83">
        <f t="shared" si="49"/>
        <v>44990.475546844522</v>
      </c>
      <c r="P312" s="84" t="s">
        <v>76</v>
      </c>
      <c r="Q312" s="89">
        <f>IF(MOD(S311,1)+$K312&gt;$S$27,TRUNC(S311)+1+$S$28,S311)</f>
        <v>44997.710273547469</v>
      </c>
      <c r="R312" s="13" t="s">
        <v>13</v>
      </c>
      <c r="S312" s="86">
        <f t="shared" si="52"/>
        <v>44997.724921521658</v>
      </c>
      <c r="T312" s="14" t="s">
        <v>76</v>
      </c>
      <c r="U312" s="90">
        <f>IF(MOD(W311,1)+$K312&gt;$W$27,TRUNC(W311)+1+$W$28,W311)</f>
        <v>45004.94085361516</v>
      </c>
      <c r="V312" s="14" t="s">
        <v>13</v>
      </c>
      <c r="W312" s="87">
        <f t="shared" si="50"/>
        <v>45004.955501589349</v>
      </c>
    </row>
    <row r="313" spans="1:23" x14ac:dyDescent="0.25">
      <c r="A313" s="2">
        <v>285</v>
      </c>
      <c r="B313" s="2">
        <v>1616</v>
      </c>
      <c r="C313" s="3">
        <v>4.9000000000000004</v>
      </c>
      <c r="D313" s="20" t="str">
        <f t="shared" si="45"/>
        <v/>
      </c>
      <c r="E313" s="2">
        <f t="shared" si="46"/>
        <v>4.9000000000000004</v>
      </c>
      <c r="F313" s="20">
        <f t="shared" si="47"/>
        <v>4.9000000000000004</v>
      </c>
      <c r="G313" s="20" t="str">
        <f t="shared" si="48"/>
        <v/>
      </c>
      <c r="I313" s="20">
        <v>0</v>
      </c>
      <c r="J313" s="2">
        <f t="shared" si="54"/>
        <v>0</v>
      </c>
      <c r="K313" s="26">
        <f t="shared" si="53"/>
        <v>6.9444444444444441E-3</v>
      </c>
      <c r="L313" s="80" t="s">
        <v>76</v>
      </c>
      <c r="M313" s="88">
        <f t="shared" si="51"/>
        <v>44990.475546844522</v>
      </c>
      <c r="N313" s="82" t="s">
        <v>13</v>
      </c>
      <c r="O313" s="83">
        <f t="shared" si="49"/>
        <v>44990.482491288967</v>
      </c>
      <c r="P313" s="84" t="s">
        <v>76</v>
      </c>
      <c r="Q313" s="89">
        <f>IF(MOD(S312,1)+$K313&gt;$S$27,TRUNC(S312)+1+$S$28,S312)</f>
        <v>44997.724921521658</v>
      </c>
      <c r="R313" s="13" t="s">
        <v>13</v>
      </c>
      <c r="S313" s="86">
        <f t="shared" si="52"/>
        <v>44997.731865966103</v>
      </c>
      <c r="T313" s="14" t="s">
        <v>76</v>
      </c>
      <c r="U313" s="90">
        <f>IF(MOD(W312,1)+$K313&gt;$W$27,TRUNC(W312)+1+$W$28,W312)</f>
        <v>45004.955501589349</v>
      </c>
      <c r="V313" s="14" t="s">
        <v>13</v>
      </c>
      <c r="W313" s="87">
        <f t="shared" si="50"/>
        <v>45004.962446033795</v>
      </c>
    </row>
    <row r="314" spans="1:23" x14ac:dyDescent="0.25">
      <c r="A314" s="2">
        <v>286</v>
      </c>
      <c r="B314" s="2">
        <v>1618</v>
      </c>
      <c r="C314" s="3">
        <v>14.6</v>
      </c>
      <c r="D314" s="20" t="str">
        <f t="shared" si="45"/>
        <v/>
      </c>
      <c r="E314" s="2" t="str">
        <f t="shared" si="46"/>
        <v/>
      </c>
      <c r="F314" s="20" t="str">
        <f t="shared" si="47"/>
        <v/>
      </c>
      <c r="G314" s="20">
        <f t="shared" si="48"/>
        <v>14.6</v>
      </c>
      <c r="I314" s="20">
        <v>0</v>
      </c>
      <c r="J314" s="2">
        <f t="shared" si="54"/>
        <v>0</v>
      </c>
      <c r="K314" s="26">
        <f t="shared" si="53"/>
        <v>1.8278668648722726E-2</v>
      </c>
      <c r="L314" s="80" t="s">
        <v>76</v>
      </c>
      <c r="M314" s="88">
        <f t="shared" si="51"/>
        <v>44990.482491288967</v>
      </c>
      <c r="N314" s="82" t="s">
        <v>13</v>
      </c>
      <c r="O314" s="83">
        <f t="shared" si="49"/>
        <v>44990.500769957616</v>
      </c>
      <c r="P314" s="84" t="s">
        <v>76</v>
      </c>
      <c r="Q314" s="89">
        <f>IF(MOD(S313,1)+$K314&gt;$S$27,TRUNC(S313)+1+$S$28,S313)</f>
        <v>44997.731865966103</v>
      </c>
      <c r="R314" s="13" t="s">
        <v>13</v>
      </c>
      <c r="S314" s="86">
        <f t="shared" si="52"/>
        <v>44997.750144634752</v>
      </c>
      <c r="T314" s="14" t="s">
        <v>76</v>
      </c>
      <c r="U314" s="90">
        <f>IF(MOD(W313,1)+$K314&gt;$W$27,TRUNC(W313)+1+$W$28,W313)</f>
        <v>45004.962446033795</v>
      </c>
      <c r="V314" s="14" t="s">
        <v>13</v>
      </c>
      <c r="W314" s="87">
        <f t="shared" si="50"/>
        <v>45004.980724702444</v>
      </c>
    </row>
    <row r="315" spans="1:23" x14ac:dyDescent="0.25">
      <c r="A315" s="2">
        <v>287</v>
      </c>
      <c r="B315" s="2">
        <v>1619</v>
      </c>
      <c r="C315" s="3">
        <v>0.9</v>
      </c>
      <c r="D315" s="20">
        <f t="shared" si="45"/>
        <v>0.9</v>
      </c>
      <c r="E315" s="2">
        <f t="shared" si="46"/>
        <v>0.9</v>
      </c>
      <c r="F315" s="20" t="str">
        <f t="shared" si="47"/>
        <v/>
      </c>
      <c r="G315" s="20" t="str">
        <f t="shared" si="48"/>
        <v/>
      </c>
      <c r="I315" s="20">
        <v>0</v>
      </c>
      <c r="J315" s="2">
        <f t="shared" si="54"/>
        <v>0</v>
      </c>
      <c r="K315" s="26">
        <f t="shared" si="53"/>
        <v>3.472222222222222E-3</v>
      </c>
      <c r="L315" s="80" t="s">
        <v>76</v>
      </c>
      <c r="M315" s="88">
        <f t="shared" si="51"/>
        <v>44990.500769957616</v>
      </c>
      <c r="N315" s="82" t="s">
        <v>13</v>
      </c>
      <c r="O315" s="83">
        <f t="shared" si="49"/>
        <v>44990.504242179835</v>
      </c>
      <c r="P315" s="84" t="s">
        <v>76</v>
      </c>
      <c r="Q315" s="89">
        <f>IF(MOD(S314,1)+$K315&gt;$S$27,TRUNC(S314)+1+$S$28,S314)</f>
        <v>44997.750144634752</v>
      </c>
      <c r="R315" s="13" t="s">
        <v>13</v>
      </c>
      <c r="S315" s="86">
        <f t="shared" si="52"/>
        <v>44997.753616856971</v>
      </c>
      <c r="T315" s="14" t="s">
        <v>76</v>
      </c>
      <c r="U315" s="90">
        <f>IF(MOD(W314,1)+$K315&gt;$W$27,TRUNC(W314)+1+$W$28,W314)</f>
        <v>45004.980724702444</v>
      </c>
      <c r="V315" s="14" t="s">
        <v>13</v>
      </c>
      <c r="W315" s="87">
        <f t="shared" si="50"/>
        <v>45004.984196924663</v>
      </c>
    </row>
    <row r="316" spans="1:23" x14ac:dyDescent="0.25">
      <c r="A316" s="2">
        <v>288</v>
      </c>
      <c r="B316" s="2">
        <v>1622</v>
      </c>
      <c r="C316" s="3">
        <v>28.3</v>
      </c>
      <c r="D316" s="20" t="str">
        <f t="shared" si="45"/>
        <v/>
      </c>
      <c r="E316" s="2" t="str">
        <f t="shared" si="46"/>
        <v/>
      </c>
      <c r="F316" s="20" t="str">
        <f t="shared" si="47"/>
        <v/>
      </c>
      <c r="G316" s="20">
        <f t="shared" si="48"/>
        <v>28.3</v>
      </c>
      <c r="I316" s="20">
        <v>0</v>
      </c>
      <c r="J316" s="2">
        <f t="shared" si="54"/>
        <v>0</v>
      </c>
      <c r="K316" s="26">
        <f t="shared" si="53"/>
        <v>3.5430570051976244E-2</v>
      </c>
      <c r="L316" s="80" t="s">
        <v>76</v>
      </c>
      <c r="M316" s="88">
        <f t="shared" si="51"/>
        <v>44990.504242179835</v>
      </c>
      <c r="N316" s="82" t="s">
        <v>13</v>
      </c>
      <c r="O316" s="83">
        <f t="shared" si="49"/>
        <v>44990.539672749888</v>
      </c>
      <c r="P316" s="84" t="s">
        <v>76</v>
      </c>
      <c r="Q316" s="89">
        <f>IF(MOD(S315,1)+$K316&gt;$S$27,TRUNC(S315)+1+$S$28,S315)</f>
        <v>44997.753616856971</v>
      </c>
      <c r="R316" s="13" t="s">
        <v>13</v>
      </c>
      <c r="S316" s="86">
        <f t="shared" si="52"/>
        <v>44997.789047427024</v>
      </c>
      <c r="T316" s="14" t="s">
        <v>76</v>
      </c>
      <c r="U316" s="90">
        <f>IF(MOD(W315,1)+$K316&gt;$W$27,TRUNC(W315)+1+$W$28,W315)</f>
        <v>45005.25</v>
      </c>
      <c r="V316" s="14" t="s">
        <v>13</v>
      </c>
      <c r="W316" s="87">
        <f t="shared" si="50"/>
        <v>45005.285430570053</v>
      </c>
    </row>
    <row r="317" spans="1:23" x14ac:dyDescent="0.25">
      <c r="A317" s="2">
        <v>289</v>
      </c>
      <c r="B317" s="2">
        <v>1623</v>
      </c>
      <c r="C317" s="3">
        <v>7.05</v>
      </c>
      <c r="D317" s="20" t="str">
        <f t="shared" si="45"/>
        <v/>
      </c>
      <c r="E317" s="2" t="str">
        <f t="shared" si="46"/>
        <v/>
      </c>
      <c r="F317" s="20" t="str">
        <f t="shared" si="47"/>
        <v/>
      </c>
      <c r="G317" s="20">
        <f t="shared" si="48"/>
        <v>7.05</v>
      </c>
      <c r="I317" s="20">
        <v>0</v>
      </c>
      <c r="J317" s="2">
        <f t="shared" si="54"/>
        <v>0</v>
      </c>
      <c r="K317" s="26">
        <f t="shared" si="53"/>
        <v>8.8263434228421384E-3</v>
      </c>
      <c r="L317" s="80" t="s">
        <v>76</v>
      </c>
      <c r="M317" s="88">
        <f t="shared" si="51"/>
        <v>44990.539672749888</v>
      </c>
      <c r="N317" s="82" t="s">
        <v>13</v>
      </c>
      <c r="O317" s="83">
        <f t="shared" si="49"/>
        <v>44990.548499093311</v>
      </c>
      <c r="P317" s="84" t="s">
        <v>76</v>
      </c>
      <c r="Q317" s="89">
        <f>IF(MOD(S316,1)+$K317&gt;$S$27,TRUNC(S316)+1+$S$28,S316)</f>
        <v>44997.789047427024</v>
      </c>
      <c r="R317" s="13" t="s">
        <v>13</v>
      </c>
      <c r="S317" s="86">
        <f t="shared" si="52"/>
        <v>44997.797873770447</v>
      </c>
      <c r="T317" s="14" t="s">
        <v>76</v>
      </c>
      <c r="U317" s="90">
        <f>IF(MOD(W316,1)+$K317&gt;$W$27,TRUNC(W316)+1+$W$28,W316)</f>
        <v>45005.285430570053</v>
      </c>
      <c r="V317" s="14" t="s">
        <v>13</v>
      </c>
      <c r="W317" s="87">
        <f t="shared" si="50"/>
        <v>45005.294256913476</v>
      </c>
    </row>
    <row r="318" spans="1:23" x14ac:dyDescent="0.25">
      <c r="A318" s="2">
        <v>290</v>
      </c>
      <c r="B318" s="2">
        <v>1624</v>
      </c>
      <c r="C318" s="3">
        <v>7.2</v>
      </c>
      <c r="D318" s="20" t="str">
        <f t="shared" si="45"/>
        <v/>
      </c>
      <c r="E318" s="2" t="str">
        <f t="shared" si="46"/>
        <v/>
      </c>
      <c r="F318" s="20" t="str">
        <f t="shared" si="47"/>
        <v/>
      </c>
      <c r="G318" s="20">
        <f t="shared" si="48"/>
        <v>7.2</v>
      </c>
      <c r="I318" s="20">
        <v>0</v>
      </c>
      <c r="J318" s="2">
        <f t="shared" si="54"/>
        <v>0</v>
      </c>
      <c r="K318" s="26">
        <f t="shared" si="53"/>
        <v>9.0141379637536725E-3</v>
      </c>
      <c r="L318" s="80" t="s">
        <v>76</v>
      </c>
      <c r="M318" s="88">
        <f t="shared" si="51"/>
        <v>44990.548499093311</v>
      </c>
      <c r="N318" s="82" t="s">
        <v>13</v>
      </c>
      <c r="O318" s="83">
        <f t="shared" si="49"/>
        <v>44990.557513231273</v>
      </c>
      <c r="P318" s="84" t="s">
        <v>76</v>
      </c>
      <c r="Q318" s="89">
        <f>IF(MOD(S317,1)+$K318&gt;$S$27,TRUNC(S317)+1+$S$28,S317)</f>
        <v>44997.797873770447</v>
      </c>
      <c r="R318" s="13" t="s">
        <v>13</v>
      </c>
      <c r="S318" s="86">
        <f t="shared" si="52"/>
        <v>44997.806887908409</v>
      </c>
      <c r="T318" s="14" t="s">
        <v>76</v>
      </c>
      <c r="U318" s="90">
        <f>IF(MOD(W317,1)+$K318&gt;$W$27,TRUNC(W317)+1+$W$28,W317)</f>
        <v>45005.294256913476</v>
      </c>
      <c r="V318" s="14" t="s">
        <v>13</v>
      </c>
      <c r="W318" s="87">
        <f t="shared" si="50"/>
        <v>45005.303271051438</v>
      </c>
    </row>
    <row r="319" spans="1:23" x14ac:dyDescent="0.25">
      <c r="A319" s="2">
        <v>291</v>
      </c>
      <c r="B319" s="2">
        <v>1625</v>
      </c>
      <c r="C319" s="3">
        <v>19.3</v>
      </c>
      <c r="D319" s="20" t="str">
        <f t="shared" si="45"/>
        <v/>
      </c>
      <c r="E319" s="2" t="str">
        <f t="shared" si="46"/>
        <v/>
      </c>
      <c r="F319" s="20" t="str">
        <f t="shared" si="47"/>
        <v/>
      </c>
      <c r="G319" s="20">
        <f t="shared" si="48"/>
        <v>19.3</v>
      </c>
      <c r="I319" s="20">
        <v>0</v>
      </c>
      <c r="J319" s="2">
        <f t="shared" si="54"/>
        <v>0</v>
      </c>
      <c r="K319" s="26">
        <f t="shared" si="53"/>
        <v>2.4162897597284152E-2</v>
      </c>
      <c r="L319" s="80" t="s">
        <v>76</v>
      </c>
      <c r="M319" s="88">
        <f t="shared" si="51"/>
        <v>44990.557513231273</v>
      </c>
      <c r="N319" s="82" t="s">
        <v>13</v>
      </c>
      <c r="O319" s="83">
        <f t="shared" si="49"/>
        <v>44990.581676128873</v>
      </c>
      <c r="P319" s="84" t="s">
        <v>76</v>
      </c>
      <c r="Q319" s="89">
        <f>IF(MOD(S318,1)+$K319&gt;$S$27,TRUNC(S318)+1+$S$28,S318)</f>
        <v>44997.806887908409</v>
      </c>
      <c r="R319" s="13" t="s">
        <v>13</v>
      </c>
      <c r="S319" s="86">
        <f t="shared" si="52"/>
        <v>44997.831050806009</v>
      </c>
      <c r="T319" s="14" t="s">
        <v>76</v>
      </c>
      <c r="U319" s="90">
        <f>IF(MOD(W318,1)+$K319&gt;$W$27,TRUNC(W318)+1+$W$28,W318)</f>
        <v>45005.303271051438</v>
      </c>
      <c r="V319" s="14" t="s">
        <v>13</v>
      </c>
      <c r="W319" s="87">
        <f t="shared" si="50"/>
        <v>45005.327433949038</v>
      </c>
    </row>
    <row r="320" spans="1:23" x14ac:dyDescent="0.25">
      <c r="A320" s="2">
        <v>292</v>
      </c>
      <c r="B320" s="2">
        <v>1626</v>
      </c>
      <c r="C320" s="3">
        <v>18.45</v>
      </c>
      <c r="D320" s="20" t="str">
        <f t="shared" si="45"/>
        <v/>
      </c>
      <c r="E320" s="2" t="str">
        <f t="shared" si="46"/>
        <v/>
      </c>
      <c r="F320" s="20" t="str">
        <f t="shared" si="47"/>
        <v/>
      </c>
      <c r="G320" s="20">
        <f t="shared" si="48"/>
        <v>18.45</v>
      </c>
      <c r="I320" s="20">
        <v>0</v>
      </c>
      <c r="J320" s="2">
        <f t="shared" si="54"/>
        <v>0</v>
      </c>
      <c r="K320" s="26">
        <f t="shared" si="53"/>
        <v>2.3098728532118785E-2</v>
      </c>
      <c r="L320" s="80" t="s">
        <v>76</v>
      </c>
      <c r="M320" s="88">
        <f t="shared" si="51"/>
        <v>44990.581676128873</v>
      </c>
      <c r="N320" s="82" t="s">
        <v>13</v>
      </c>
      <c r="O320" s="83">
        <f t="shared" si="49"/>
        <v>44990.604774857406</v>
      </c>
      <c r="P320" s="84" t="s">
        <v>76</v>
      </c>
      <c r="Q320" s="89">
        <f>IF(MOD(S319,1)+$K320&gt;$S$27,TRUNC(S319)+1+$S$28,S319)</f>
        <v>44997.831050806009</v>
      </c>
      <c r="R320" s="13" t="s">
        <v>13</v>
      </c>
      <c r="S320" s="86">
        <f t="shared" si="52"/>
        <v>44997.854149534542</v>
      </c>
      <c r="T320" s="14" t="s">
        <v>76</v>
      </c>
      <c r="U320" s="90">
        <f>IF(MOD(W319,1)+$K320&gt;$W$27,TRUNC(W319)+1+$W$28,W319)</f>
        <v>45005.327433949038</v>
      </c>
      <c r="V320" s="14" t="s">
        <v>13</v>
      </c>
      <c r="W320" s="87">
        <f t="shared" si="50"/>
        <v>45005.35053267757</v>
      </c>
    </row>
    <row r="321" spans="1:23" x14ac:dyDescent="0.25">
      <c r="A321" s="2">
        <v>293</v>
      </c>
      <c r="B321" s="2">
        <v>1627</v>
      </c>
      <c r="C321" s="3">
        <v>14.6</v>
      </c>
      <c r="D321" s="20" t="str">
        <f t="shared" si="45"/>
        <v/>
      </c>
      <c r="E321" s="2" t="str">
        <f t="shared" si="46"/>
        <v/>
      </c>
      <c r="F321" s="20" t="str">
        <f t="shared" si="47"/>
        <v/>
      </c>
      <c r="G321" s="20">
        <f t="shared" si="48"/>
        <v>14.6</v>
      </c>
      <c r="I321" s="20">
        <v>0</v>
      </c>
      <c r="J321" s="2">
        <f t="shared" si="54"/>
        <v>0</v>
      </c>
      <c r="K321" s="26">
        <f t="shared" si="53"/>
        <v>1.8278668648722726E-2</v>
      </c>
      <c r="L321" s="80" t="s">
        <v>76</v>
      </c>
      <c r="M321" s="88">
        <f t="shared" si="51"/>
        <v>44990.604774857406</v>
      </c>
      <c r="N321" s="82" t="s">
        <v>13</v>
      </c>
      <c r="O321" s="83">
        <f t="shared" si="49"/>
        <v>44990.623053526055</v>
      </c>
      <c r="P321" s="84" t="s">
        <v>76</v>
      </c>
      <c r="Q321" s="89">
        <f>IF(MOD(S320,1)+$K321&gt;$S$27,TRUNC(S320)+1+$S$28,S320)</f>
        <v>44997.854149534542</v>
      </c>
      <c r="R321" s="13" t="s">
        <v>13</v>
      </c>
      <c r="S321" s="86">
        <f t="shared" si="52"/>
        <v>44997.872428203191</v>
      </c>
      <c r="T321" s="14" t="s">
        <v>76</v>
      </c>
      <c r="U321" s="90">
        <f>IF(MOD(W320,1)+$K321&gt;$W$27,TRUNC(W320)+1+$W$28,W320)</f>
        <v>45005.35053267757</v>
      </c>
      <c r="V321" s="14" t="s">
        <v>13</v>
      </c>
      <c r="W321" s="87">
        <f t="shared" si="50"/>
        <v>45005.368811346219</v>
      </c>
    </row>
    <row r="322" spans="1:23" x14ac:dyDescent="0.25">
      <c r="A322" s="2">
        <v>294</v>
      </c>
      <c r="B322" s="2">
        <v>1628</v>
      </c>
      <c r="C322" s="3">
        <v>6.5</v>
      </c>
      <c r="D322" s="20" t="str">
        <f t="shared" si="45"/>
        <v/>
      </c>
      <c r="E322" s="2" t="str">
        <f t="shared" si="46"/>
        <v/>
      </c>
      <c r="F322" s="20" t="str">
        <f t="shared" si="47"/>
        <v/>
      </c>
      <c r="G322" s="20">
        <f t="shared" si="48"/>
        <v>6.5</v>
      </c>
      <c r="I322" s="20">
        <v>0</v>
      </c>
      <c r="J322" s="2">
        <f t="shared" si="54"/>
        <v>0</v>
      </c>
      <c r="K322" s="26">
        <f t="shared" si="53"/>
        <v>8.1377634394998438E-3</v>
      </c>
      <c r="L322" s="80" t="s">
        <v>76</v>
      </c>
      <c r="M322" s="88">
        <f t="shared" si="51"/>
        <v>44990.623053526055</v>
      </c>
      <c r="N322" s="82" t="s">
        <v>13</v>
      </c>
      <c r="O322" s="83">
        <f t="shared" si="49"/>
        <v>44990.631191289496</v>
      </c>
      <c r="P322" s="84" t="s">
        <v>76</v>
      </c>
      <c r="Q322" s="89">
        <f>IF(MOD(S321,1)+$K322&gt;$S$27,TRUNC(S321)+1+$S$28,S321)</f>
        <v>44997.872428203191</v>
      </c>
      <c r="R322" s="13" t="s">
        <v>13</v>
      </c>
      <c r="S322" s="86">
        <f t="shared" si="52"/>
        <v>44997.880565966632</v>
      </c>
      <c r="T322" s="14" t="s">
        <v>76</v>
      </c>
      <c r="U322" s="90">
        <f>IF(MOD(W321,1)+$K322&gt;$W$27,TRUNC(W321)+1+$W$28,W321)</f>
        <v>45005.368811346219</v>
      </c>
      <c r="V322" s="14" t="s">
        <v>13</v>
      </c>
      <c r="W322" s="87">
        <f t="shared" si="50"/>
        <v>45005.376949109661</v>
      </c>
    </row>
    <row r="323" spans="1:23" x14ac:dyDescent="0.25">
      <c r="A323" s="2">
        <v>295</v>
      </c>
      <c r="B323" s="2">
        <v>1629</v>
      </c>
      <c r="C323" s="3">
        <v>34.299999999999997</v>
      </c>
      <c r="D323" s="20" t="str">
        <f t="shared" si="45"/>
        <v/>
      </c>
      <c r="E323" s="2" t="str">
        <f t="shared" si="46"/>
        <v/>
      </c>
      <c r="F323" s="20" t="str">
        <f t="shared" si="47"/>
        <v/>
      </c>
      <c r="G323" s="20">
        <f t="shared" si="48"/>
        <v>34.299999999999997</v>
      </c>
      <c r="I323" s="20">
        <v>0</v>
      </c>
      <c r="J323" s="2">
        <f t="shared" si="54"/>
        <v>0</v>
      </c>
      <c r="K323" s="26">
        <f t="shared" si="53"/>
        <v>4.294235168843763E-2</v>
      </c>
      <c r="L323" s="80" t="s">
        <v>76</v>
      </c>
      <c r="M323" s="88">
        <f t="shared" si="51"/>
        <v>44990.631191289496</v>
      </c>
      <c r="N323" s="82" t="s">
        <v>13</v>
      </c>
      <c r="O323" s="83">
        <f t="shared" si="49"/>
        <v>44990.674133641187</v>
      </c>
      <c r="P323" s="84" t="s">
        <v>76</v>
      </c>
      <c r="Q323" s="89">
        <f>IF(MOD(S322,1)+$K323&gt;$S$27,TRUNC(S322)+1+$S$28,S322)</f>
        <v>44997.880565966632</v>
      </c>
      <c r="R323" s="13" t="s">
        <v>13</v>
      </c>
      <c r="S323" s="86">
        <f t="shared" si="52"/>
        <v>44997.923508318323</v>
      </c>
      <c r="T323" s="14" t="s">
        <v>76</v>
      </c>
      <c r="U323" s="90">
        <f>IF(MOD(W322,1)+$K323&gt;$W$27,TRUNC(W322)+1+$W$28,W322)</f>
        <v>45005.376949109661</v>
      </c>
      <c r="V323" s="14" t="s">
        <v>13</v>
      </c>
      <c r="W323" s="87">
        <f t="shared" si="50"/>
        <v>45005.419891461352</v>
      </c>
    </row>
    <row r="324" spans="1:23" x14ac:dyDescent="0.25">
      <c r="A324" s="2">
        <v>296</v>
      </c>
      <c r="B324" s="2">
        <v>1632</v>
      </c>
      <c r="C324" s="3">
        <v>10.5</v>
      </c>
      <c r="D324" s="20" t="str">
        <f t="shared" si="45"/>
        <v/>
      </c>
      <c r="E324" s="2" t="str">
        <f t="shared" si="46"/>
        <v/>
      </c>
      <c r="F324" s="20" t="str">
        <f t="shared" si="47"/>
        <v/>
      </c>
      <c r="G324" s="20">
        <f t="shared" si="48"/>
        <v>10.5</v>
      </c>
      <c r="I324" s="20">
        <v>0</v>
      </c>
      <c r="J324" s="2">
        <f t="shared" si="54"/>
        <v>0</v>
      </c>
      <c r="K324" s="26">
        <f t="shared" si="53"/>
        <v>1.3145617863807439E-2</v>
      </c>
      <c r="L324" s="80" t="s">
        <v>76</v>
      </c>
      <c r="M324" s="88">
        <f t="shared" si="51"/>
        <v>44990.674133641187</v>
      </c>
      <c r="N324" s="82" t="s">
        <v>13</v>
      </c>
      <c r="O324" s="83">
        <f t="shared" si="49"/>
        <v>44990.687279259051</v>
      </c>
      <c r="P324" s="84" t="s">
        <v>76</v>
      </c>
      <c r="Q324" s="89">
        <f>IF(MOD(S323,1)+$K324&gt;$S$27,TRUNC(S323)+1+$S$28,S323)</f>
        <v>44997.923508318323</v>
      </c>
      <c r="R324" s="13" t="s">
        <v>13</v>
      </c>
      <c r="S324" s="86">
        <f t="shared" si="52"/>
        <v>44997.936653936187</v>
      </c>
      <c r="T324" s="14" t="s">
        <v>76</v>
      </c>
      <c r="U324" s="90">
        <f>IF(MOD(W323,1)+$K324&gt;$W$27,TRUNC(W323)+1+$W$28,W323)</f>
        <v>45005.419891461352</v>
      </c>
      <c r="V324" s="14" t="s">
        <v>13</v>
      </c>
      <c r="W324" s="87">
        <f t="shared" si="50"/>
        <v>45005.433037079216</v>
      </c>
    </row>
    <row r="325" spans="1:23" x14ac:dyDescent="0.25">
      <c r="A325" s="2">
        <v>297</v>
      </c>
      <c r="B325" s="2">
        <v>1633</v>
      </c>
      <c r="C325" s="3">
        <v>11.7</v>
      </c>
      <c r="D325" s="20" t="str">
        <f t="shared" si="45"/>
        <v/>
      </c>
      <c r="E325" s="2" t="str">
        <f t="shared" si="46"/>
        <v/>
      </c>
      <c r="F325" s="20" t="str">
        <f t="shared" si="47"/>
        <v/>
      </c>
      <c r="G325" s="20">
        <f t="shared" si="48"/>
        <v>11.7</v>
      </c>
      <c r="I325" s="20">
        <v>0</v>
      </c>
      <c r="J325" s="2">
        <f t="shared" si="54"/>
        <v>0</v>
      </c>
      <c r="K325" s="26">
        <f t="shared" si="53"/>
        <v>1.4647974191099717E-2</v>
      </c>
      <c r="L325" s="80" t="s">
        <v>76</v>
      </c>
      <c r="M325" s="88">
        <f t="shared" si="51"/>
        <v>44990.687279259051</v>
      </c>
      <c r="N325" s="82" t="s">
        <v>13</v>
      </c>
      <c r="O325" s="83">
        <f t="shared" si="49"/>
        <v>44990.70192723324</v>
      </c>
      <c r="P325" s="84" t="s">
        <v>76</v>
      </c>
      <c r="Q325" s="89">
        <f>IF(MOD(S324,1)+$K325&gt;$S$27,TRUNC(S324)+1+$S$28,S324)</f>
        <v>44997.936653936187</v>
      </c>
      <c r="R325" s="13" t="s">
        <v>13</v>
      </c>
      <c r="S325" s="86">
        <f t="shared" si="52"/>
        <v>44997.951301910376</v>
      </c>
      <c r="T325" s="14" t="s">
        <v>76</v>
      </c>
      <c r="U325" s="90">
        <f>IF(MOD(W324,1)+$K325&gt;$W$27,TRUNC(W324)+1+$W$28,W324)</f>
        <v>45005.433037079216</v>
      </c>
      <c r="V325" s="14" t="s">
        <v>13</v>
      </c>
      <c r="W325" s="87">
        <f t="shared" si="50"/>
        <v>45005.447685053405</v>
      </c>
    </row>
    <row r="326" spans="1:23" x14ac:dyDescent="0.25">
      <c r="A326" s="2">
        <v>298</v>
      </c>
      <c r="B326" s="2">
        <v>1634</v>
      </c>
      <c r="C326" s="3">
        <v>19.5</v>
      </c>
      <c r="D326" s="20" t="str">
        <f t="shared" si="45"/>
        <v/>
      </c>
      <c r="E326" s="2" t="str">
        <f t="shared" si="46"/>
        <v/>
      </c>
      <c r="F326" s="20" t="str">
        <f t="shared" si="47"/>
        <v/>
      </c>
      <c r="G326" s="20">
        <f t="shared" si="48"/>
        <v>19.5</v>
      </c>
      <c r="I326" s="20">
        <v>0</v>
      </c>
      <c r="J326" s="2">
        <f t="shared" si="54"/>
        <v>0</v>
      </c>
      <c r="K326" s="26">
        <f t="shared" si="53"/>
        <v>2.441329031849953E-2</v>
      </c>
      <c r="L326" s="80" t="s">
        <v>76</v>
      </c>
      <c r="M326" s="88">
        <f t="shared" si="51"/>
        <v>44990.70192723324</v>
      </c>
      <c r="N326" s="82" t="s">
        <v>13</v>
      </c>
      <c r="O326" s="83">
        <f t="shared" si="49"/>
        <v>44990.726340523557</v>
      </c>
      <c r="P326" s="84" t="s">
        <v>76</v>
      </c>
      <c r="Q326" s="89">
        <f>IF(MOD(S325,1)+$K326&gt;$S$27,TRUNC(S325)+1+$S$28,S325)</f>
        <v>44997.951301910376</v>
      </c>
      <c r="R326" s="13" t="s">
        <v>13</v>
      </c>
      <c r="S326" s="86">
        <f t="shared" si="52"/>
        <v>44997.975715200693</v>
      </c>
      <c r="T326" s="14" t="s">
        <v>76</v>
      </c>
      <c r="U326" s="90">
        <f>IF(MOD(W325,1)+$K326&gt;$W$27,TRUNC(W325)+1+$W$28,W325)</f>
        <v>45005.447685053405</v>
      </c>
      <c r="V326" s="14" t="s">
        <v>13</v>
      </c>
      <c r="W326" s="87">
        <f t="shared" si="50"/>
        <v>45005.472098343722</v>
      </c>
    </row>
    <row r="327" spans="1:23" x14ac:dyDescent="0.25">
      <c r="A327" s="2">
        <v>299</v>
      </c>
      <c r="B327" s="2">
        <v>1635</v>
      </c>
      <c r="C327" s="3">
        <v>40.049999999999997</v>
      </c>
      <c r="D327" s="20" t="str">
        <f t="shared" si="45"/>
        <v/>
      </c>
      <c r="E327" s="2" t="str">
        <f t="shared" si="46"/>
        <v/>
      </c>
      <c r="F327" s="20" t="str">
        <f t="shared" si="47"/>
        <v/>
      </c>
      <c r="G327" s="20">
        <f t="shared" si="48"/>
        <v>40.049999999999997</v>
      </c>
      <c r="I327" s="20">
        <v>0</v>
      </c>
      <c r="J327" s="2">
        <f t="shared" si="54"/>
        <v>0</v>
      </c>
      <c r="K327" s="26">
        <f t="shared" si="53"/>
        <v>5.0141142423379803E-2</v>
      </c>
      <c r="L327" s="80" t="s">
        <v>76</v>
      </c>
      <c r="M327" s="88">
        <f t="shared" si="51"/>
        <v>44990.726340523557</v>
      </c>
      <c r="N327" s="82" t="s">
        <v>13</v>
      </c>
      <c r="O327" s="83">
        <f t="shared" si="49"/>
        <v>44990.776481665984</v>
      </c>
      <c r="P327" s="84" t="s">
        <v>76</v>
      </c>
      <c r="Q327" s="89">
        <f>IF(MOD(S326,1)+$K327&gt;$S$27,TRUNC(S326)+1+$S$28,S326)</f>
        <v>44998.25</v>
      </c>
      <c r="R327" s="13" t="s">
        <v>13</v>
      </c>
      <c r="S327" s="86">
        <f t="shared" si="52"/>
        <v>44998.300141142427</v>
      </c>
      <c r="T327" s="14" t="s">
        <v>76</v>
      </c>
      <c r="U327" s="90">
        <f>IF(MOD(W326,1)+$K327&gt;$W$27,TRUNC(W326)+1+$W$28,W326)</f>
        <v>45005.472098343722</v>
      </c>
      <c r="V327" s="14" t="s">
        <v>13</v>
      </c>
      <c r="W327" s="87">
        <f t="shared" si="50"/>
        <v>45005.522239486148</v>
      </c>
    </row>
    <row r="328" spans="1:23" x14ac:dyDescent="0.25">
      <c r="A328" s="2">
        <v>300</v>
      </c>
      <c r="B328" s="2">
        <v>1638</v>
      </c>
      <c r="C328" s="3">
        <v>14</v>
      </c>
      <c r="D328" s="20" t="str">
        <f t="shared" si="45"/>
        <v/>
      </c>
      <c r="E328" s="2" t="str">
        <f t="shared" si="46"/>
        <v/>
      </c>
      <c r="F328" s="20" t="str">
        <f t="shared" si="47"/>
        <v/>
      </c>
      <c r="G328" s="20">
        <f t="shared" si="48"/>
        <v>14</v>
      </c>
      <c r="I328" s="20">
        <v>0</v>
      </c>
      <c r="J328" s="2">
        <f t="shared" si="54"/>
        <v>0</v>
      </c>
      <c r="K328" s="26">
        <f t="shared" si="53"/>
        <v>1.7527490485076586E-2</v>
      </c>
      <c r="L328" s="80" t="s">
        <v>76</v>
      </c>
      <c r="M328" s="88">
        <f t="shared" si="51"/>
        <v>44990.776481665984</v>
      </c>
      <c r="N328" s="82" t="s">
        <v>13</v>
      </c>
      <c r="O328" s="83">
        <f t="shared" si="49"/>
        <v>44990.794009156467</v>
      </c>
      <c r="P328" s="84" t="s">
        <v>76</v>
      </c>
      <c r="Q328" s="89">
        <f>IF(MOD(S327,1)+$K328&gt;$S$27,TRUNC(S327)+1+$S$28,S327)</f>
        <v>44998.300141142427</v>
      </c>
      <c r="R328" s="13" t="s">
        <v>13</v>
      </c>
      <c r="S328" s="86">
        <f t="shared" si="52"/>
        <v>44998.31766863291</v>
      </c>
      <c r="T328" s="14" t="s">
        <v>76</v>
      </c>
      <c r="U328" s="90">
        <f>IF(MOD(W327,1)+$K328&gt;$W$27,TRUNC(W327)+1+$W$28,W327)</f>
        <v>45005.522239486148</v>
      </c>
      <c r="V328" s="14" t="s">
        <v>13</v>
      </c>
      <c r="W328" s="87">
        <f t="shared" si="50"/>
        <v>45005.539766976632</v>
      </c>
    </row>
    <row r="329" spans="1:23" x14ac:dyDescent="0.25">
      <c r="A329" s="2">
        <v>301</v>
      </c>
      <c r="B329" s="2">
        <v>1658</v>
      </c>
      <c r="C329" s="3">
        <v>11.3</v>
      </c>
      <c r="D329" s="20" t="str">
        <f t="shared" si="45"/>
        <v/>
      </c>
      <c r="E329" s="2" t="str">
        <f t="shared" si="46"/>
        <v/>
      </c>
      <c r="F329" s="20" t="str">
        <f t="shared" si="47"/>
        <v/>
      </c>
      <c r="G329" s="20">
        <f t="shared" si="48"/>
        <v>11.3</v>
      </c>
      <c r="I329" s="20">
        <v>0</v>
      </c>
      <c r="J329" s="2">
        <f t="shared" si="54"/>
        <v>0</v>
      </c>
      <c r="K329" s="26">
        <f t="shared" si="53"/>
        <v>1.414718874866896E-2</v>
      </c>
      <c r="L329" s="80" t="s">
        <v>76</v>
      </c>
      <c r="M329" s="88">
        <f t="shared" si="51"/>
        <v>44990.794009156467</v>
      </c>
      <c r="N329" s="82" t="s">
        <v>13</v>
      </c>
      <c r="O329" s="83">
        <f t="shared" si="49"/>
        <v>44990.808156345214</v>
      </c>
      <c r="P329" s="84" t="s">
        <v>76</v>
      </c>
      <c r="Q329" s="89">
        <f>IF(MOD(S328,1)+$K329&gt;$S$27,TRUNC(S328)+1+$S$28,S328)</f>
        <v>44998.31766863291</v>
      </c>
      <c r="R329" s="13" t="s">
        <v>13</v>
      </c>
      <c r="S329" s="86">
        <f t="shared" si="52"/>
        <v>44998.331815821657</v>
      </c>
      <c r="T329" s="14" t="s">
        <v>76</v>
      </c>
      <c r="U329" s="90">
        <f>IF(MOD(W328,1)+$K329&gt;$W$27,TRUNC(W328)+1+$W$28,W328)</f>
        <v>45005.539766976632</v>
      </c>
      <c r="V329" s="14" t="s">
        <v>13</v>
      </c>
      <c r="W329" s="87">
        <f t="shared" si="50"/>
        <v>45005.553914165379</v>
      </c>
    </row>
    <row r="330" spans="1:23" x14ac:dyDescent="0.25">
      <c r="A330" s="2">
        <v>302</v>
      </c>
      <c r="B330" s="2">
        <v>1659</v>
      </c>
      <c r="C330" s="3">
        <v>31.3</v>
      </c>
      <c r="D330" s="20" t="str">
        <f t="shared" si="45"/>
        <v/>
      </c>
      <c r="E330" s="2" t="str">
        <f t="shared" si="46"/>
        <v/>
      </c>
      <c r="F330" s="20" t="str">
        <f t="shared" si="47"/>
        <v/>
      </c>
      <c r="G330" s="20">
        <f t="shared" si="48"/>
        <v>31.3</v>
      </c>
      <c r="I330" s="20">
        <v>0</v>
      </c>
      <c r="J330" s="2">
        <f t="shared" si="54"/>
        <v>0</v>
      </c>
      <c r="K330" s="26">
        <f t="shared" si="53"/>
        <v>3.9186460870206941E-2</v>
      </c>
      <c r="L330" s="80" t="s">
        <v>76</v>
      </c>
      <c r="M330" s="88">
        <f t="shared" si="51"/>
        <v>44990.808156345214</v>
      </c>
      <c r="N330" s="82" t="s">
        <v>13</v>
      </c>
      <c r="O330" s="83">
        <f t="shared" si="49"/>
        <v>44990.847342806082</v>
      </c>
      <c r="P330" s="84" t="s">
        <v>76</v>
      </c>
      <c r="Q330" s="89">
        <f>IF(MOD(S329,1)+$K330&gt;$S$27,TRUNC(S329)+1+$S$28,S329)</f>
        <v>44998.331815821657</v>
      </c>
      <c r="R330" s="13" t="s">
        <v>13</v>
      </c>
      <c r="S330" s="86">
        <f t="shared" si="52"/>
        <v>44998.371002282525</v>
      </c>
      <c r="T330" s="14" t="s">
        <v>76</v>
      </c>
      <c r="U330" s="90">
        <f>IF(MOD(W329,1)+$K330&gt;$W$27,TRUNC(W329)+1+$W$28,W329)</f>
        <v>45005.553914165379</v>
      </c>
      <c r="V330" s="14" t="s">
        <v>13</v>
      </c>
      <c r="W330" s="87">
        <f t="shared" si="50"/>
        <v>45005.593100626247</v>
      </c>
    </row>
    <row r="331" spans="1:23" x14ac:dyDescent="0.25">
      <c r="A331" s="2">
        <v>303</v>
      </c>
      <c r="B331" s="2">
        <v>1662</v>
      </c>
      <c r="C331" s="3">
        <v>18.8</v>
      </c>
      <c r="D331" s="20" t="str">
        <f t="shared" si="45"/>
        <v/>
      </c>
      <c r="E331" s="2" t="str">
        <f t="shared" si="46"/>
        <v/>
      </c>
      <c r="F331" s="20" t="str">
        <f t="shared" si="47"/>
        <v/>
      </c>
      <c r="G331" s="20">
        <f t="shared" si="48"/>
        <v>18.8</v>
      </c>
      <c r="I331" s="20">
        <v>0</v>
      </c>
      <c r="J331" s="2">
        <f t="shared" si="54"/>
        <v>0</v>
      </c>
      <c r="K331" s="26">
        <f t="shared" si="53"/>
        <v>2.3536915794245702E-2</v>
      </c>
      <c r="L331" s="80" t="s">
        <v>76</v>
      </c>
      <c r="M331" s="88">
        <f t="shared" si="51"/>
        <v>44990.847342806082</v>
      </c>
      <c r="N331" s="82" t="s">
        <v>13</v>
      </c>
      <c r="O331" s="83">
        <f t="shared" si="49"/>
        <v>44990.870879721879</v>
      </c>
      <c r="P331" s="84" t="s">
        <v>76</v>
      </c>
      <c r="Q331" s="89">
        <f>IF(MOD(S330,1)+$K331&gt;$S$27,TRUNC(S330)+1+$S$28,S330)</f>
        <v>44998.371002282525</v>
      </c>
      <c r="R331" s="13" t="s">
        <v>13</v>
      </c>
      <c r="S331" s="86">
        <f t="shared" si="52"/>
        <v>44998.394539198322</v>
      </c>
      <c r="T331" s="14" t="s">
        <v>76</v>
      </c>
      <c r="U331" s="90">
        <f>IF(MOD(W330,1)+$K331&gt;$W$27,TRUNC(W330)+1+$W$28,W330)</f>
        <v>45005.593100626247</v>
      </c>
      <c r="V331" s="14" t="s">
        <v>13</v>
      </c>
      <c r="W331" s="87">
        <f t="shared" si="50"/>
        <v>45005.616637542043</v>
      </c>
    </row>
    <row r="332" spans="1:23" x14ac:dyDescent="0.25">
      <c r="A332" s="2">
        <v>304</v>
      </c>
      <c r="B332" s="2">
        <v>1663</v>
      </c>
      <c r="C332" s="3">
        <v>19.8</v>
      </c>
      <c r="D332" s="20" t="str">
        <f t="shared" si="45"/>
        <v/>
      </c>
      <c r="E332" s="2" t="str">
        <f t="shared" si="46"/>
        <v/>
      </c>
      <c r="F332" s="20" t="str">
        <f t="shared" si="47"/>
        <v/>
      </c>
      <c r="G332" s="20">
        <f t="shared" si="48"/>
        <v>19.8</v>
      </c>
      <c r="I332" s="20">
        <v>0</v>
      </c>
      <c r="J332" s="2">
        <f t="shared" si="54"/>
        <v>0</v>
      </c>
      <c r="K332" s="26">
        <f t="shared" si="53"/>
        <v>2.4788879400322601E-2</v>
      </c>
      <c r="L332" s="80" t="s">
        <v>76</v>
      </c>
      <c r="M332" s="88">
        <f t="shared" si="51"/>
        <v>44990.870879721879</v>
      </c>
      <c r="N332" s="82" t="s">
        <v>13</v>
      </c>
      <c r="O332" s="83">
        <f t="shared" si="49"/>
        <v>44990.895668601283</v>
      </c>
      <c r="P332" s="84" t="s">
        <v>76</v>
      </c>
      <c r="Q332" s="89">
        <f>IF(MOD(S331,1)+$K332&gt;$S$27,TRUNC(S331)+1+$S$28,S331)</f>
        <v>44998.394539198322</v>
      </c>
      <c r="R332" s="13" t="s">
        <v>13</v>
      </c>
      <c r="S332" s="86">
        <f t="shared" si="52"/>
        <v>44998.419328077725</v>
      </c>
      <c r="T332" s="14" t="s">
        <v>76</v>
      </c>
      <c r="U332" s="90">
        <f>IF(MOD(W331,1)+$K332&gt;$W$27,TRUNC(W331)+1+$W$28,W331)</f>
        <v>45005.616637542043</v>
      </c>
      <c r="V332" s="14" t="s">
        <v>13</v>
      </c>
      <c r="W332" s="87">
        <f t="shared" si="50"/>
        <v>45005.641426421447</v>
      </c>
    </row>
    <row r="333" spans="1:23" x14ac:dyDescent="0.25">
      <c r="A333" s="2">
        <v>305</v>
      </c>
      <c r="B333" s="2">
        <v>1665</v>
      </c>
      <c r="C333" s="3">
        <v>11</v>
      </c>
      <c r="D333" s="20" t="str">
        <f t="shared" si="45"/>
        <v/>
      </c>
      <c r="E333" s="2" t="str">
        <f t="shared" si="46"/>
        <v/>
      </c>
      <c r="F333" s="20" t="str">
        <f t="shared" si="47"/>
        <v/>
      </c>
      <c r="G333" s="20">
        <f t="shared" si="48"/>
        <v>11</v>
      </c>
      <c r="I333" s="20">
        <v>0</v>
      </c>
      <c r="J333" s="2">
        <f t="shared" si="54"/>
        <v>0</v>
      </c>
      <c r="K333" s="26">
        <f t="shared" si="53"/>
        <v>1.3771599666845888E-2</v>
      </c>
      <c r="L333" s="80" t="s">
        <v>76</v>
      </c>
      <c r="M333" s="88">
        <f t="shared" si="51"/>
        <v>44990.895668601283</v>
      </c>
      <c r="N333" s="82" t="s">
        <v>13</v>
      </c>
      <c r="O333" s="83">
        <f t="shared" si="49"/>
        <v>44990.90944020095</v>
      </c>
      <c r="P333" s="84" t="s">
        <v>76</v>
      </c>
      <c r="Q333" s="89">
        <f>IF(MOD(S332,1)+$K333&gt;$S$27,TRUNC(S332)+1+$S$28,S332)</f>
        <v>44998.419328077725</v>
      </c>
      <c r="R333" s="13" t="s">
        <v>13</v>
      </c>
      <c r="S333" s="86">
        <f t="shared" si="52"/>
        <v>44998.433099677393</v>
      </c>
      <c r="T333" s="14" t="s">
        <v>76</v>
      </c>
      <c r="U333" s="90">
        <f>IF(MOD(W332,1)+$K333&gt;$W$27,TRUNC(W332)+1+$W$28,W332)</f>
        <v>45005.641426421447</v>
      </c>
      <c r="V333" s="14" t="s">
        <v>13</v>
      </c>
      <c r="W333" s="87">
        <f t="shared" si="50"/>
        <v>45005.655198021115</v>
      </c>
    </row>
    <row r="334" spans="1:23" x14ac:dyDescent="0.25">
      <c r="A334" s="2">
        <v>306</v>
      </c>
      <c r="B334" s="2">
        <v>1666</v>
      </c>
      <c r="C334" s="3">
        <v>14.9</v>
      </c>
      <c r="D334" s="20" t="str">
        <f t="shared" si="45"/>
        <v/>
      </c>
      <c r="E334" s="2" t="str">
        <f t="shared" si="46"/>
        <v/>
      </c>
      <c r="F334" s="20" t="str">
        <f t="shared" si="47"/>
        <v/>
      </c>
      <c r="G334" s="20">
        <f t="shared" si="48"/>
        <v>14.9</v>
      </c>
      <c r="I334" s="20">
        <v>0</v>
      </c>
      <c r="J334" s="2">
        <f t="shared" si="54"/>
        <v>0</v>
      </c>
      <c r="K334" s="26">
        <f t="shared" si="53"/>
        <v>1.8654257730545794E-2</v>
      </c>
      <c r="L334" s="80" t="s">
        <v>76</v>
      </c>
      <c r="M334" s="88">
        <f t="shared" si="51"/>
        <v>44990.90944020095</v>
      </c>
      <c r="N334" s="82" t="s">
        <v>13</v>
      </c>
      <c r="O334" s="83">
        <f t="shared" si="49"/>
        <v>44990.928094458679</v>
      </c>
      <c r="P334" s="84" t="s">
        <v>76</v>
      </c>
      <c r="Q334" s="89">
        <f>IF(MOD(S333,1)+$K334&gt;$S$27,TRUNC(S333)+1+$S$28,S333)</f>
        <v>44998.433099677393</v>
      </c>
      <c r="R334" s="13" t="s">
        <v>13</v>
      </c>
      <c r="S334" s="86">
        <f t="shared" si="52"/>
        <v>44998.451753935122</v>
      </c>
      <c r="T334" s="14" t="s">
        <v>76</v>
      </c>
      <c r="U334" s="90">
        <f>IF(MOD(W333,1)+$K334&gt;$W$27,TRUNC(W333)+1+$W$28,W333)</f>
        <v>45005.655198021115</v>
      </c>
      <c r="V334" s="14" t="s">
        <v>13</v>
      </c>
      <c r="W334" s="87">
        <f t="shared" si="50"/>
        <v>45005.673852278844</v>
      </c>
    </row>
    <row r="335" spans="1:23" x14ac:dyDescent="0.25">
      <c r="A335" s="2">
        <v>307</v>
      </c>
      <c r="B335" s="2">
        <v>1667</v>
      </c>
      <c r="C335" s="3">
        <v>25.35</v>
      </c>
      <c r="D335" s="20" t="str">
        <f t="shared" si="45"/>
        <v/>
      </c>
      <c r="E335" s="2" t="str">
        <f t="shared" si="46"/>
        <v/>
      </c>
      <c r="F335" s="20" t="str">
        <f t="shared" si="47"/>
        <v/>
      </c>
      <c r="G335" s="20">
        <f t="shared" si="48"/>
        <v>25.35</v>
      </c>
      <c r="I335" s="20">
        <v>0</v>
      </c>
      <c r="J335" s="2">
        <f t="shared" si="54"/>
        <v>0</v>
      </c>
      <c r="K335" s="26">
        <f t="shared" si="53"/>
        <v>3.1737277414049393E-2</v>
      </c>
      <c r="L335" s="80" t="s">
        <v>76</v>
      </c>
      <c r="M335" s="88">
        <f t="shared" si="51"/>
        <v>44990.928094458679</v>
      </c>
      <c r="N335" s="82" t="s">
        <v>13</v>
      </c>
      <c r="O335" s="83">
        <f t="shared" si="49"/>
        <v>44990.959831736094</v>
      </c>
      <c r="P335" s="84" t="s">
        <v>76</v>
      </c>
      <c r="Q335" s="89">
        <f>IF(MOD(S334,1)+$K335&gt;$S$27,TRUNC(S334)+1+$S$28,S334)</f>
        <v>44998.451753935122</v>
      </c>
      <c r="R335" s="13" t="s">
        <v>13</v>
      </c>
      <c r="S335" s="86">
        <f t="shared" si="52"/>
        <v>44998.483491212537</v>
      </c>
      <c r="T335" s="14" t="s">
        <v>76</v>
      </c>
      <c r="U335" s="90">
        <f>IF(MOD(W334,1)+$K335&gt;$W$27,TRUNC(W334)+1+$W$28,W334)</f>
        <v>45005.673852278844</v>
      </c>
      <c r="V335" s="14" t="s">
        <v>13</v>
      </c>
      <c r="W335" s="87">
        <f t="shared" si="50"/>
        <v>45005.705589556259</v>
      </c>
    </row>
    <row r="336" spans="1:23" x14ac:dyDescent="0.25">
      <c r="A336" s="2">
        <v>308</v>
      </c>
      <c r="B336" s="2">
        <v>1672</v>
      </c>
      <c r="C336" s="3">
        <v>8.4</v>
      </c>
      <c r="D336" s="20" t="str">
        <f t="shared" si="45"/>
        <v/>
      </c>
      <c r="E336" s="2" t="str">
        <f t="shared" si="46"/>
        <v/>
      </c>
      <c r="F336" s="20" t="str">
        <f t="shared" si="47"/>
        <v/>
      </c>
      <c r="G336" s="20">
        <f t="shared" si="48"/>
        <v>8.4</v>
      </c>
      <c r="I336" s="20">
        <v>0</v>
      </c>
      <c r="J336" s="2">
        <f t="shared" si="54"/>
        <v>0</v>
      </c>
      <c r="K336" s="26">
        <f t="shared" si="53"/>
        <v>1.0516494291045952E-2</v>
      </c>
      <c r="L336" s="80" t="s">
        <v>76</v>
      </c>
      <c r="M336" s="88">
        <f t="shared" si="51"/>
        <v>44990.959831736094</v>
      </c>
      <c r="N336" s="82" t="s">
        <v>13</v>
      </c>
      <c r="O336" s="83">
        <f t="shared" si="49"/>
        <v>44990.970348230388</v>
      </c>
      <c r="P336" s="84" t="s">
        <v>76</v>
      </c>
      <c r="Q336" s="89">
        <f>IF(MOD(S335,1)+$K336&gt;$S$27,TRUNC(S335)+1+$S$28,S335)</f>
        <v>44998.483491212537</v>
      </c>
      <c r="R336" s="13" t="s">
        <v>13</v>
      </c>
      <c r="S336" s="86">
        <f t="shared" si="52"/>
        <v>44998.494007706831</v>
      </c>
      <c r="T336" s="14" t="s">
        <v>76</v>
      </c>
      <c r="U336" s="90">
        <f>IF(MOD(W335,1)+$K336&gt;$W$27,TRUNC(W335)+1+$W$28,W335)</f>
        <v>45005.705589556259</v>
      </c>
      <c r="V336" s="14" t="s">
        <v>13</v>
      </c>
      <c r="W336" s="87">
        <f t="shared" si="50"/>
        <v>45005.716106050553</v>
      </c>
    </row>
    <row r="337" spans="1:23" x14ac:dyDescent="0.25">
      <c r="A337" s="2">
        <v>309</v>
      </c>
      <c r="B337" s="2">
        <v>1673</v>
      </c>
      <c r="C337" s="3">
        <v>1.85</v>
      </c>
      <c r="D337" s="20" t="str">
        <f t="shared" si="45"/>
        <v/>
      </c>
      <c r="E337" s="2">
        <f t="shared" si="46"/>
        <v>1.85</v>
      </c>
      <c r="F337" s="20">
        <f t="shared" si="47"/>
        <v>1.85</v>
      </c>
      <c r="G337" s="20" t="str">
        <f t="shared" si="48"/>
        <v/>
      </c>
      <c r="I337" s="20">
        <v>0</v>
      </c>
      <c r="J337" s="2">
        <f t="shared" si="54"/>
        <v>0</v>
      </c>
      <c r="K337" s="26">
        <f t="shared" si="53"/>
        <v>6.9444444444444441E-3</v>
      </c>
      <c r="L337" s="80" t="s">
        <v>76</v>
      </c>
      <c r="M337" s="88">
        <f t="shared" si="51"/>
        <v>44990.970348230388</v>
      </c>
      <c r="N337" s="82" t="s">
        <v>13</v>
      </c>
      <c r="O337" s="83">
        <f t="shared" si="49"/>
        <v>44990.977292674834</v>
      </c>
      <c r="P337" s="84" t="s">
        <v>76</v>
      </c>
      <c r="Q337" s="89">
        <f>IF(MOD(S336,1)+$K337&gt;$S$27,TRUNC(S336)+1+$S$28,S336)</f>
        <v>44998.494007706831</v>
      </c>
      <c r="R337" s="13" t="s">
        <v>13</v>
      </c>
      <c r="S337" s="86">
        <f t="shared" si="52"/>
        <v>44998.500952151277</v>
      </c>
      <c r="T337" s="14" t="s">
        <v>76</v>
      </c>
      <c r="U337" s="90">
        <f>IF(MOD(W336,1)+$K337&gt;$W$27,TRUNC(W336)+1+$W$28,W336)</f>
        <v>45005.716106050553</v>
      </c>
      <c r="V337" s="14" t="s">
        <v>13</v>
      </c>
      <c r="W337" s="87">
        <f t="shared" si="50"/>
        <v>45005.723050494998</v>
      </c>
    </row>
    <row r="338" spans="1:23" x14ac:dyDescent="0.25">
      <c r="A338" s="2">
        <v>310</v>
      </c>
      <c r="B338" s="2">
        <v>1678</v>
      </c>
      <c r="C338" s="3">
        <v>3.2</v>
      </c>
      <c r="D338" s="20" t="str">
        <f t="shared" si="45"/>
        <v/>
      </c>
      <c r="E338" s="2">
        <f t="shared" si="46"/>
        <v>3.2</v>
      </c>
      <c r="F338" s="20">
        <f t="shared" si="47"/>
        <v>3.2</v>
      </c>
      <c r="G338" s="20" t="str">
        <f t="shared" si="48"/>
        <v/>
      </c>
      <c r="I338" s="20">
        <v>0</v>
      </c>
      <c r="J338" s="2">
        <f t="shared" si="54"/>
        <v>0</v>
      </c>
      <c r="K338" s="26">
        <f t="shared" si="53"/>
        <v>6.9444444444444441E-3</v>
      </c>
      <c r="L338" s="80" t="s">
        <v>76</v>
      </c>
      <c r="M338" s="88">
        <f t="shared" si="51"/>
        <v>44990.977292674834</v>
      </c>
      <c r="N338" s="82" t="s">
        <v>13</v>
      </c>
      <c r="O338" s="83">
        <f t="shared" si="49"/>
        <v>44990.984237119279</v>
      </c>
      <c r="P338" s="84" t="s">
        <v>76</v>
      </c>
      <c r="Q338" s="89">
        <f>IF(MOD(S337,1)+$K338&gt;$S$27,TRUNC(S337)+1+$S$28,S337)</f>
        <v>44998.500952151277</v>
      </c>
      <c r="R338" s="13" t="s">
        <v>13</v>
      </c>
      <c r="S338" s="86">
        <f t="shared" si="52"/>
        <v>44998.507896595722</v>
      </c>
      <c r="T338" s="14" t="s">
        <v>76</v>
      </c>
      <c r="U338" s="90">
        <f>IF(MOD(W337,1)+$K338&gt;$W$27,TRUNC(W337)+1+$W$28,W337)</f>
        <v>45005.723050494998</v>
      </c>
      <c r="V338" s="14" t="s">
        <v>13</v>
      </c>
      <c r="W338" s="87">
        <f t="shared" si="50"/>
        <v>45005.729994939444</v>
      </c>
    </row>
    <row r="339" spans="1:23" x14ac:dyDescent="0.25">
      <c r="A339" s="2">
        <v>311</v>
      </c>
      <c r="B339" s="2">
        <v>1679</v>
      </c>
      <c r="C339" s="3">
        <v>0.85</v>
      </c>
      <c r="D339" s="20">
        <f t="shared" si="45"/>
        <v>0.85</v>
      </c>
      <c r="E339" s="2">
        <f t="shared" si="46"/>
        <v>0.85</v>
      </c>
      <c r="F339" s="20" t="str">
        <f t="shared" si="47"/>
        <v/>
      </c>
      <c r="G339" s="20" t="str">
        <f t="shared" si="48"/>
        <v/>
      </c>
      <c r="I339" s="20">
        <v>0</v>
      </c>
      <c r="J339" s="2">
        <f t="shared" si="54"/>
        <v>0</v>
      </c>
      <c r="K339" s="26">
        <f t="shared" si="53"/>
        <v>3.472222222222222E-3</v>
      </c>
      <c r="L339" s="80" t="s">
        <v>76</v>
      </c>
      <c r="M339" s="88">
        <f t="shared" si="51"/>
        <v>44990.984237119279</v>
      </c>
      <c r="N339" s="82" t="s">
        <v>13</v>
      </c>
      <c r="O339" s="83">
        <f t="shared" si="49"/>
        <v>44990.987709341498</v>
      </c>
      <c r="P339" s="84" t="s">
        <v>76</v>
      </c>
      <c r="Q339" s="89">
        <f>IF(MOD(S338,1)+$K339&gt;$S$27,TRUNC(S338)+1+$S$28,S338)</f>
        <v>44998.507896595722</v>
      </c>
      <c r="R339" s="13" t="s">
        <v>13</v>
      </c>
      <c r="S339" s="86">
        <f t="shared" si="52"/>
        <v>44998.511368817941</v>
      </c>
      <c r="T339" s="14" t="s">
        <v>76</v>
      </c>
      <c r="U339" s="90">
        <f>IF(MOD(W338,1)+$K339&gt;$W$27,TRUNC(W338)+1+$W$28,W338)</f>
        <v>45005.729994939444</v>
      </c>
      <c r="V339" s="14" t="s">
        <v>13</v>
      </c>
      <c r="W339" s="87">
        <f t="shared" si="50"/>
        <v>45005.733467161663</v>
      </c>
    </row>
    <row r="340" spans="1:23" x14ac:dyDescent="0.25">
      <c r="A340" s="2">
        <v>312</v>
      </c>
      <c r="B340" s="2">
        <v>1686</v>
      </c>
      <c r="C340" s="3">
        <v>22.3</v>
      </c>
      <c r="D340" s="20" t="str">
        <f t="shared" si="45"/>
        <v/>
      </c>
      <c r="E340" s="2" t="str">
        <f t="shared" si="46"/>
        <v/>
      </c>
      <c r="F340" s="20" t="str">
        <f t="shared" si="47"/>
        <v/>
      </c>
      <c r="G340" s="20">
        <f t="shared" si="48"/>
        <v>22.3</v>
      </c>
      <c r="I340" s="20">
        <v>0</v>
      </c>
      <c r="J340" s="2">
        <f t="shared" si="54"/>
        <v>0</v>
      </c>
      <c r="K340" s="26">
        <f t="shared" si="53"/>
        <v>2.7918788415514848E-2</v>
      </c>
      <c r="L340" s="80" t="s">
        <v>76</v>
      </c>
      <c r="M340" s="88">
        <f t="shared" si="51"/>
        <v>44991.25</v>
      </c>
      <c r="N340" s="82" t="s">
        <v>13</v>
      </c>
      <c r="O340" s="83">
        <f t="shared" si="49"/>
        <v>44991.277918788415</v>
      </c>
      <c r="P340" s="84" t="s">
        <v>76</v>
      </c>
      <c r="Q340" s="89">
        <f>IF(MOD(S339,1)+$K340&gt;$S$27,TRUNC(S339)+1+$S$28,S339)</f>
        <v>44998.511368817941</v>
      </c>
      <c r="R340" s="13" t="s">
        <v>13</v>
      </c>
      <c r="S340" s="86">
        <f t="shared" si="52"/>
        <v>44998.539287606356</v>
      </c>
      <c r="T340" s="14" t="s">
        <v>76</v>
      </c>
      <c r="U340" s="90">
        <f>IF(MOD(W339,1)+$K340&gt;$W$27,TRUNC(W339)+1+$W$28,W339)</f>
        <v>45005.733467161663</v>
      </c>
      <c r="V340" s="14" t="s">
        <v>13</v>
      </c>
      <c r="W340" s="87">
        <f t="shared" si="50"/>
        <v>45005.761385950078</v>
      </c>
    </row>
    <row r="341" spans="1:23" x14ac:dyDescent="0.25">
      <c r="A341" s="2">
        <v>313</v>
      </c>
      <c r="B341" s="2">
        <v>1687</v>
      </c>
      <c r="C341" s="3">
        <v>28</v>
      </c>
      <c r="D341" s="20" t="str">
        <f t="shared" si="45"/>
        <v/>
      </c>
      <c r="E341" s="2" t="str">
        <f t="shared" si="46"/>
        <v/>
      </c>
      <c r="F341" s="20" t="str">
        <f t="shared" si="47"/>
        <v/>
      </c>
      <c r="G341" s="20">
        <f t="shared" si="48"/>
        <v>28</v>
      </c>
      <c r="I341" s="20">
        <v>0</v>
      </c>
      <c r="J341" s="2">
        <f t="shared" si="54"/>
        <v>0</v>
      </c>
      <c r="K341" s="26">
        <f t="shared" si="53"/>
        <v>3.5054980970153173E-2</v>
      </c>
      <c r="L341" s="80" t="s">
        <v>76</v>
      </c>
      <c r="M341" s="88">
        <f t="shared" si="51"/>
        <v>44991.277918788415</v>
      </c>
      <c r="N341" s="82" t="s">
        <v>13</v>
      </c>
      <c r="O341" s="83">
        <f t="shared" si="49"/>
        <v>44991.312973769389</v>
      </c>
      <c r="P341" s="84" t="s">
        <v>76</v>
      </c>
      <c r="Q341" s="89">
        <f>IF(MOD(S340,1)+$K341&gt;$S$27,TRUNC(S340)+1+$S$28,S340)</f>
        <v>44998.539287606356</v>
      </c>
      <c r="R341" s="13" t="s">
        <v>13</v>
      </c>
      <c r="S341" s="86">
        <f t="shared" si="52"/>
        <v>44998.57434258733</v>
      </c>
      <c r="T341" s="14" t="s">
        <v>76</v>
      </c>
      <c r="U341" s="90">
        <f>IF(MOD(W340,1)+$K341&gt;$W$27,TRUNC(W340)+1+$W$28,W340)</f>
        <v>45005.761385950078</v>
      </c>
      <c r="V341" s="14" t="s">
        <v>13</v>
      </c>
      <c r="W341" s="87">
        <f t="shared" si="50"/>
        <v>45005.796440931052</v>
      </c>
    </row>
    <row r="342" spans="1:23" x14ac:dyDescent="0.25">
      <c r="A342" s="2">
        <v>314</v>
      </c>
      <c r="B342" s="2">
        <v>1688</v>
      </c>
      <c r="C342" s="3">
        <v>1.25</v>
      </c>
      <c r="D342" s="20" t="str">
        <f t="shared" si="45"/>
        <v/>
      </c>
      <c r="E342" s="2">
        <f t="shared" si="46"/>
        <v>1.25</v>
      </c>
      <c r="F342" s="20">
        <f t="shared" si="47"/>
        <v>1.25</v>
      </c>
      <c r="G342" s="20" t="str">
        <f t="shared" si="48"/>
        <v/>
      </c>
      <c r="I342" s="20">
        <v>0</v>
      </c>
      <c r="J342" s="2">
        <f t="shared" si="54"/>
        <v>0</v>
      </c>
      <c r="K342" s="26">
        <f t="shared" si="53"/>
        <v>6.9444444444444441E-3</v>
      </c>
      <c r="L342" s="80" t="s">
        <v>76</v>
      </c>
      <c r="M342" s="88">
        <f t="shared" si="51"/>
        <v>44991.312973769389</v>
      </c>
      <c r="N342" s="82" t="s">
        <v>13</v>
      </c>
      <c r="O342" s="83">
        <f t="shared" si="49"/>
        <v>44991.319918213834</v>
      </c>
      <c r="P342" s="84" t="s">
        <v>76</v>
      </c>
      <c r="Q342" s="89">
        <f>IF(MOD(S341,1)+$K342&gt;$S$27,TRUNC(S341)+1+$S$28,S341)</f>
        <v>44998.57434258733</v>
      </c>
      <c r="R342" s="13" t="s">
        <v>13</v>
      </c>
      <c r="S342" s="86">
        <f t="shared" si="52"/>
        <v>44998.581287031775</v>
      </c>
      <c r="T342" s="14" t="s">
        <v>76</v>
      </c>
      <c r="U342" s="90">
        <f>IF(MOD(W341,1)+$K342&gt;$W$27,TRUNC(W341)+1+$W$28,W341)</f>
        <v>45005.796440931052</v>
      </c>
      <c r="V342" s="14" t="s">
        <v>13</v>
      </c>
      <c r="W342" s="87">
        <f t="shared" si="50"/>
        <v>45005.803385375497</v>
      </c>
    </row>
    <row r="343" spans="1:23" x14ac:dyDescent="0.25">
      <c r="A343" s="2">
        <v>315</v>
      </c>
      <c r="B343" s="2">
        <v>1690</v>
      </c>
      <c r="C343" s="3">
        <v>23.8</v>
      </c>
      <c r="D343" s="20" t="str">
        <f t="shared" si="45"/>
        <v/>
      </c>
      <c r="E343" s="2" t="str">
        <f t="shared" si="46"/>
        <v/>
      </c>
      <c r="F343" s="20" t="str">
        <f t="shared" si="47"/>
        <v/>
      </c>
      <c r="G343" s="20">
        <f t="shared" si="48"/>
        <v>23.8</v>
      </c>
      <c r="I343" s="20">
        <v>0</v>
      </c>
      <c r="J343" s="2">
        <f t="shared" si="54"/>
        <v>0</v>
      </c>
      <c r="K343" s="26">
        <f t="shared" si="53"/>
        <v>2.9796733824630196E-2</v>
      </c>
      <c r="L343" s="80" t="s">
        <v>76</v>
      </c>
      <c r="M343" s="88">
        <f t="shared" si="51"/>
        <v>44991.319918213834</v>
      </c>
      <c r="N343" s="82" t="s">
        <v>13</v>
      </c>
      <c r="O343" s="83">
        <f t="shared" si="49"/>
        <v>44991.349714947661</v>
      </c>
      <c r="P343" s="84" t="s">
        <v>76</v>
      </c>
      <c r="Q343" s="89">
        <f>IF(MOD(S342,1)+$K343&gt;$S$27,TRUNC(S342)+1+$S$28,S342)</f>
        <v>44998.581287031775</v>
      </c>
      <c r="R343" s="13" t="s">
        <v>13</v>
      </c>
      <c r="S343" s="86">
        <f t="shared" si="52"/>
        <v>44998.611083765602</v>
      </c>
      <c r="T343" s="14" t="s">
        <v>76</v>
      </c>
      <c r="U343" s="90">
        <f>IF(MOD(W342,1)+$K343&gt;$W$27,TRUNC(W342)+1+$W$28,W342)</f>
        <v>45005.803385375497</v>
      </c>
      <c r="V343" s="14" t="s">
        <v>13</v>
      </c>
      <c r="W343" s="87">
        <f t="shared" si="50"/>
        <v>45005.833182109323</v>
      </c>
    </row>
    <row r="344" spans="1:23" x14ac:dyDescent="0.25">
      <c r="A344" s="2">
        <v>316</v>
      </c>
      <c r="B344" s="2">
        <v>1692</v>
      </c>
      <c r="C344" s="3">
        <v>6.5</v>
      </c>
      <c r="D344" s="20" t="str">
        <f t="shared" si="45"/>
        <v/>
      </c>
      <c r="E344" s="2" t="str">
        <f t="shared" si="46"/>
        <v/>
      </c>
      <c r="F344" s="20" t="str">
        <f t="shared" si="47"/>
        <v/>
      </c>
      <c r="G344" s="20">
        <f t="shared" si="48"/>
        <v>6.5</v>
      </c>
      <c r="I344" s="20">
        <v>0</v>
      </c>
      <c r="J344" s="2">
        <f t="shared" si="54"/>
        <v>0</v>
      </c>
      <c r="K344" s="26">
        <f t="shared" si="53"/>
        <v>8.1377634394998438E-3</v>
      </c>
      <c r="L344" s="80" t="s">
        <v>76</v>
      </c>
      <c r="M344" s="88">
        <f t="shared" si="51"/>
        <v>44991.349714947661</v>
      </c>
      <c r="N344" s="82" t="s">
        <v>13</v>
      </c>
      <c r="O344" s="83">
        <f t="shared" si="49"/>
        <v>44991.357852711102</v>
      </c>
      <c r="P344" s="84" t="s">
        <v>76</v>
      </c>
      <c r="Q344" s="89">
        <f>IF(MOD(S343,1)+$K344&gt;$S$27,TRUNC(S343)+1+$S$28,S343)</f>
        <v>44998.611083765602</v>
      </c>
      <c r="R344" s="13" t="s">
        <v>13</v>
      </c>
      <c r="S344" s="86">
        <f t="shared" si="52"/>
        <v>44998.619221529043</v>
      </c>
      <c r="T344" s="14" t="s">
        <v>76</v>
      </c>
      <c r="U344" s="90">
        <f>IF(MOD(W343,1)+$K344&gt;$W$27,TRUNC(W343)+1+$W$28,W343)</f>
        <v>45005.833182109323</v>
      </c>
      <c r="V344" s="14" t="s">
        <v>13</v>
      </c>
      <c r="W344" s="87">
        <f t="shared" si="50"/>
        <v>45005.841319872765</v>
      </c>
    </row>
    <row r="345" spans="1:23" x14ac:dyDescent="0.25">
      <c r="A345" s="2">
        <v>317</v>
      </c>
      <c r="B345" s="2">
        <v>1784</v>
      </c>
      <c r="C345" s="3">
        <v>6.35</v>
      </c>
      <c r="D345" s="20" t="str">
        <f t="shared" si="45"/>
        <v/>
      </c>
      <c r="E345" s="2" t="str">
        <f t="shared" si="46"/>
        <v/>
      </c>
      <c r="F345" s="20" t="str">
        <f t="shared" si="47"/>
        <v/>
      </c>
      <c r="G345" s="20">
        <f t="shared" si="48"/>
        <v>6.35</v>
      </c>
      <c r="I345" s="20">
        <v>0</v>
      </c>
      <c r="J345" s="2">
        <f t="shared" si="54"/>
        <v>0</v>
      </c>
      <c r="K345" s="26">
        <f t="shared" si="53"/>
        <v>7.9499688985883079E-3</v>
      </c>
      <c r="L345" s="80" t="s">
        <v>76</v>
      </c>
      <c r="M345" s="88">
        <f t="shared" si="51"/>
        <v>44991.357852711102</v>
      </c>
      <c r="N345" s="82" t="s">
        <v>13</v>
      </c>
      <c r="O345" s="83">
        <f t="shared" si="49"/>
        <v>44991.365802680004</v>
      </c>
      <c r="P345" s="84" t="s">
        <v>76</v>
      </c>
      <c r="Q345" s="89">
        <f>IF(MOD(S344,1)+$K345&gt;$S$27,TRUNC(S344)+1+$S$28,S344)</f>
        <v>44998.619221529043</v>
      </c>
      <c r="R345" s="13" t="s">
        <v>13</v>
      </c>
      <c r="S345" s="86">
        <f t="shared" si="52"/>
        <v>44998.627171497945</v>
      </c>
      <c r="T345" s="14" t="s">
        <v>76</v>
      </c>
      <c r="U345" s="90">
        <f>IF(MOD(W344,1)+$K345&gt;$W$27,TRUNC(W344)+1+$W$28,W344)</f>
        <v>45005.841319872765</v>
      </c>
      <c r="V345" s="14" t="s">
        <v>13</v>
      </c>
      <c r="W345" s="87">
        <f t="shared" si="50"/>
        <v>45005.849269841667</v>
      </c>
    </row>
    <row r="346" spans="1:23" x14ac:dyDescent="0.25">
      <c r="A346" s="2">
        <v>318</v>
      </c>
      <c r="B346" s="2">
        <v>1786</v>
      </c>
      <c r="C346" s="3">
        <v>2.8</v>
      </c>
      <c r="D346" s="20" t="str">
        <f t="shared" si="45"/>
        <v/>
      </c>
      <c r="E346" s="2">
        <f t="shared" si="46"/>
        <v>2.8</v>
      </c>
      <c r="F346" s="20">
        <f t="shared" si="47"/>
        <v>2.8</v>
      </c>
      <c r="G346" s="20" t="str">
        <f t="shared" si="48"/>
        <v/>
      </c>
      <c r="I346" s="20">
        <v>0</v>
      </c>
      <c r="J346" s="2">
        <f t="shared" si="54"/>
        <v>0</v>
      </c>
      <c r="K346" s="26">
        <f t="shared" si="53"/>
        <v>6.9444444444444441E-3</v>
      </c>
      <c r="L346" s="80" t="s">
        <v>76</v>
      </c>
      <c r="M346" s="88">
        <f t="shared" si="51"/>
        <v>44991.365802680004</v>
      </c>
      <c r="N346" s="82" t="s">
        <v>13</v>
      </c>
      <c r="O346" s="83">
        <f t="shared" si="49"/>
        <v>44991.372747124449</v>
      </c>
      <c r="P346" s="84" t="s">
        <v>76</v>
      </c>
      <c r="Q346" s="89">
        <f>IF(MOD(S345,1)+$K346&gt;$S$27,TRUNC(S345)+1+$S$28,S345)</f>
        <v>44998.627171497945</v>
      </c>
      <c r="R346" s="13" t="s">
        <v>13</v>
      </c>
      <c r="S346" s="86">
        <f t="shared" si="52"/>
        <v>44998.63411594239</v>
      </c>
      <c r="T346" s="14" t="s">
        <v>76</v>
      </c>
      <c r="U346" s="90">
        <f>IF(MOD(W345,1)+$K346&gt;$W$27,TRUNC(W345)+1+$W$28,W345)</f>
        <v>45005.849269841667</v>
      </c>
      <c r="V346" s="14" t="s">
        <v>13</v>
      </c>
      <c r="W346" s="87">
        <f t="shared" si="50"/>
        <v>45005.856214286112</v>
      </c>
    </row>
    <row r="347" spans="1:23" x14ac:dyDescent="0.25">
      <c r="A347" s="2">
        <v>319</v>
      </c>
      <c r="B347" s="2">
        <v>1787</v>
      </c>
      <c r="C347" s="3">
        <v>7.55</v>
      </c>
      <c r="D347" s="20" t="str">
        <f t="shared" si="45"/>
        <v/>
      </c>
      <c r="E347" s="2" t="str">
        <f t="shared" si="46"/>
        <v/>
      </c>
      <c r="F347" s="20" t="str">
        <f t="shared" si="47"/>
        <v/>
      </c>
      <c r="G347" s="20">
        <f t="shared" si="48"/>
        <v>7.55</v>
      </c>
      <c r="I347" s="20">
        <v>0</v>
      </c>
      <c r="J347" s="2">
        <f t="shared" si="54"/>
        <v>0</v>
      </c>
      <c r="K347" s="26">
        <f t="shared" si="53"/>
        <v>9.4523252258805878E-3</v>
      </c>
      <c r="L347" s="80" t="s">
        <v>76</v>
      </c>
      <c r="M347" s="88">
        <f t="shared" si="51"/>
        <v>44991.372747124449</v>
      </c>
      <c r="N347" s="82" t="s">
        <v>13</v>
      </c>
      <c r="O347" s="83">
        <f t="shared" si="49"/>
        <v>44991.382199449676</v>
      </c>
      <c r="P347" s="84" t="s">
        <v>76</v>
      </c>
      <c r="Q347" s="89">
        <f>IF(MOD(S346,1)+$K347&gt;$S$27,TRUNC(S346)+1+$S$28,S346)</f>
        <v>44998.63411594239</v>
      </c>
      <c r="R347" s="13" t="s">
        <v>13</v>
      </c>
      <c r="S347" s="86">
        <f t="shared" si="52"/>
        <v>44998.643568267617</v>
      </c>
      <c r="T347" s="14" t="s">
        <v>76</v>
      </c>
      <c r="U347" s="90">
        <f>IF(MOD(W346,1)+$K347&gt;$W$27,TRUNC(W346)+1+$W$28,W346)</f>
        <v>45005.856214286112</v>
      </c>
      <c r="V347" s="14" t="s">
        <v>13</v>
      </c>
      <c r="W347" s="87">
        <f t="shared" si="50"/>
        <v>45005.865666611338</v>
      </c>
    </row>
    <row r="348" spans="1:23" x14ac:dyDescent="0.25">
      <c r="A348" s="2">
        <v>320</v>
      </c>
      <c r="B348" s="2">
        <v>1791</v>
      </c>
      <c r="C348" s="3">
        <v>3.75</v>
      </c>
      <c r="D348" s="20" t="str">
        <f t="shared" si="45"/>
        <v/>
      </c>
      <c r="E348" s="2">
        <f t="shared" si="46"/>
        <v>3.75</v>
      </c>
      <c r="F348" s="20">
        <f t="shared" si="47"/>
        <v>3.75</v>
      </c>
      <c r="G348" s="20" t="str">
        <f t="shared" si="48"/>
        <v/>
      </c>
      <c r="I348" s="20">
        <v>0</v>
      </c>
      <c r="J348" s="2">
        <f t="shared" si="54"/>
        <v>0</v>
      </c>
      <c r="K348" s="26">
        <f t="shared" si="53"/>
        <v>6.9444444444444441E-3</v>
      </c>
      <c r="L348" s="80" t="s">
        <v>76</v>
      </c>
      <c r="M348" s="88">
        <f t="shared" si="51"/>
        <v>44991.382199449676</v>
      </c>
      <c r="N348" s="82" t="s">
        <v>13</v>
      </c>
      <c r="O348" s="83">
        <f t="shared" si="49"/>
        <v>44991.389143894121</v>
      </c>
      <c r="P348" s="84" t="s">
        <v>76</v>
      </c>
      <c r="Q348" s="89">
        <f>IF(MOD(S347,1)+$K348&gt;$S$27,TRUNC(S347)+1+$S$28,S347)</f>
        <v>44998.643568267617</v>
      </c>
      <c r="R348" s="13" t="s">
        <v>13</v>
      </c>
      <c r="S348" s="86">
        <f t="shared" si="52"/>
        <v>44998.650512712062</v>
      </c>
      <c r="T348" s="14" t="s">
        <v>76</v>
      </c>
      <c r="U348" s="90">
        <f>IF(MOD(W347,1)+$K348&gt;$W$27,TRUNC(W347)+1+$W$28,W347)</f>
        <v>45005.865666611338</v>
      </c>
      <c r="V348" s="14" t="s">
        <v>13</v>
      </c>
      <c r="W348" s="87">
        <f t="shared" si="50"/>
        <v>45005.872611055784</v>
      </c>
    </row>
    <row r="349" spans="1:23" x14ac:dyDescent="0.25">
      <c r="A349" s="2">
        <v>321</v>
      </c>
      <c r="B349" s="2">
        <v>1798</v>
      </c>
      <c r="C349" s="3">
        <v>2.61</v>
      </c>
      <c r="D349" s="20" t="str">
        <f t="shared" si="45"/>
        <v/>
      </c>
      <c r="E349" s="2">
        <f t="shared" si="46"/>
        <v>2.61</v>
      </c>
      <c r="F349" s="20">
        <f t="shared" si="47"/>
        <v>2.61</v>
      </c>
      <c r="G349" s="20" t="str">
        <f t="shared" si="48"/>
        <v/>
      </c>
      <c r="I349" s="20">
        <v>0</v>
      </c>
      <c r="J349" s="2">
        <f t="shared" si="54"/>
        <v>0</v>
      </c>
      <c r="K349" s="26">
        <f t="shared" si="53"/>
        <v>6.9444444444444441E-3</v>
      </c>
      <c r="L349" s="80" t="s">
        <v>76</v>
      </c>
      <c r="M349" s="88">
        <f t="shared" si="51"/>
        <v>44991.389143894121</v>
      </c>
      <c r="N349" s="82" t="s">
        <v>13</v>
      </c>
      <c r="O349" s="83">
        <f t="shared" si="49"/>
        <v>44991.396088338566</v>
      </c>
      <c r="P349" s="84" t="s">
        <v>76</v>
      </c>
      <c r="Q349" s="89">
        <f>IF(MOD(S348,1)+$K349&gt;$S$27,TRUNC(S348)+1+$S$28,S348)</f>
        <v>44998.650512712062</v>
      </c>
      <c r="R349" s="13" t="s">
        <v>13</v>
      </c>
      <c r="S349" s="86">
        <f t="shared" si="52"/>
        <v>44998.657457156507</v>
      </c>
      <c r="T349" s="14" t="s">
        <v>76</v>
      </c>
      <c r="U349" s="90">
        <f>IF(MOD(W348,1)+$K349&gt;$W$27,TRUNC(W348)+1+$W$28,W348)</f>
        <v>45005.872611055784</v>
      </c>
      <c r="V349" s="14" t="s">
        <v>13</v>
      </c>
      <c r="W349" s="87">
        <f t="shared" si="50"/>
        <v>45005.879555500229</v>
      </c>
    </row>
    <row r="350" spans="1:23" x14ac:dyDescent="0.25">
      <c r="A350" s="2">
        <v>322</v>
      </c>
      <c r="B350" s="2">
        <v>1801</v>
      </c>
      <c r="C350" s="3">
        <v>0.89</v>
      </c>
      <c r="D350" s="20">
        <f t="shared" ref="D350:D413" si="55">IF(C350&lt;=$C$10,C350,"")</f>
        <v>0.89</v>
      </c>
      <c r="E350" s="2">
        <f t="shared" ref="E350:E413" si="56">IF(C350&lt;$C$11,C350,"")</f>
        <v>0.89</v>
      </c>
      <c r="F350" s="20" t="str">
        <f t="shared" ref="F350:F413" si="57">IF(E350&gt;$C$10,E350,"")</f>
        <v/>
      </c>
      <c r="G350" s="20" t="str">
        <f t="shared" ref="G350:G413" si="58">IF(C350&gt;=$C$12,C350,"")</f>
        <v/>
      </c>
      <c r="I350" s="20">
        <v>0</v>
      </c>
      <c r="J350" s="2">
        <f t="shared" si="54"/>
        <v>0</v>
      </c>
      <c r="K350" s="26">
        <f t="shared" si="53"/>
        <v>3.472222222222222E-3</v>
      </c>
      <c r="L350" s="80" t="s">
        <v>76</v>
      </c>
      <c r="M350" s="88">
        <f t="shared" si="51"/>
        <v>44991.396088338566</v>
      </c>
      <c r="N350" s="82" t="s">
        <v>13</v>
      </c>
      <c r="O350" s="83">
        <f t="shared" ref="O350:O413" si="59">M350+$K350</f>
        <v>44991.399560560785</v>
      </c>
      <c r="P350" s="84" t="s">
        <v>76</v>
      </c>
      <c r="Q350" s="89">
        <f>IF(MOD(S349,1)+$K350&gt;$S$27,TRUNC(S349)+1+$S$28,S349)</f>
        <v>44998.657457156507</v>
      </c>
      <c r="R350" s="13" t="s">
        <v>13</v>
      </c>
      <c r="S350" s="86">
        <f t="shared" si="52"/>
        <v>44998.660929378726</v>
      </c>
      <c r="T350" s="14" t="s">
        <v>76</v>
      </c>
      <c r="U350" s="90">
        <f>IF(MOD(W349,1)+$K350&gt;$W$27,TRUNC(W349)+1+$W$28,W349)</f>
        <v>45005.879555500229</v>
      </c>
      <c r="V350" s="14" t="s">
        <v>13</v>
      </c>
      <c r="W350" s="87">
        <f t="shared" ref="W350:W413" si="60">U350+$K350</f>
        <v>45005.883027722448</v>
      </c>
    </row>
    <row r="351" spans="1:23" x14ac:dyDescent="0.25">
      <c r="A351" s="2">
        <v>323</v>
      </c>
      <c r="B351" s="2">
        <v>1804</v>
      </c>
      <c r="C351" s="3">
        <v>0.99</v>
      </c>
      <c r="D351" s="20">
        <f t="shared" si="55"/>
        <v>0.99</v>
      </c>
      <c r="E351" s="2">
        <f t="shared" si="56"/>
        <v>0.99</v>
      </c>
      <c r="F351" s="20" t="str">
        <f t="shared" si="57"/>
        <v/>
      </c>
      <c r="G351" s="20" t="str">
        <f t="shared" si="58"/>
        <v/>
      </c>
      <c r="I351" s="20">
        <v>0</v>
      </c>
      <c r="J351" s="2">
        <f t="shared" si="54"/>
        <v>0</v>
      </c>
      <c r="K351" s="26">
        <f t="shared" si="53"/>
        <v>3.472222222222222E-3</v>
      </c>
      <c r="L351" s="80" t="s">
        <v>76</v>
      </c>
      <c r="M351" s="88">
        <f t="shared" ref="M351:M414" si="61">IF(MOD(O350,1)+$K351&gt;$O$27,TRUNC(O350)+1+$O$28,O350)</f>
        <v>44991.399560560785</v>
      </c>
      <c r="N351" s="82" t="s">
        <v>13</v>
      </c>
      <c r="O351" s="83">
        <f t="shared" si="59"/>
        <v>44991.403032783004</v>
      </c>
      <c r="P351" s="84" t="s">
        <v>76</v>
      </c>
      <c r="Q351" s="89">
        <f>IF(MOD(S350,1)+$K351&gt;$S$27,TRUNC(S350)+1+$S$28,S350)</f>
        <v>44998.660929378726</v>
      </c>
      <c r="R351" s="13" t="s">
        <v>13</v>
      </c>
      <c r="S351" s="86">
        <f t="shared" ref="S351:S414" si="62">Q351+$K351</f>
        <v>44998.664401600945</v>
      </c>
      <c r="T351" s="14" t="s">
        <v>76</v>
      </c>
      <c r="U351" s="90">
        <f>IF(MOD(W350,1)+$K351&gt;$W$27,TRUNC(W350)+1+$W$28,W350)</f>
        <v>45005.883027722448</v>
      </c>
      <c r="V351" s="14" t="s">
        <v>13</v>
      </c>
      <c r="W351" s="87">
        <f t="shared" si="60"/>
        <v>45005.886499944667</v>
      </c>
    </row>
    <row r="352" spans="1:23" x14ac:dyDescent="0.25">
      <c r="A352" s="2">
        <v>324</v>
      </c>
      <c r="B352" s="2">
        <v>1807</v>
      </c>
      <c r="C352" s="3">
        <v>8.1999999999999993</v>
      </c>
      <c r="D352" s="20" t="str">
        <f t="shared" si="55"/>
        <v/>
      </c>
      <c r="E352" s="2" t="str">
        <f t="shared" si="56"/>
        <v/>
      </c>
      <c r="F352" s="20" t="str">
        <f t="shared" si="57"/>
        <v/>
      </c>
      <c r="G352" s="20">
        <f t="shared" si="58"/>
        <v>8.1999999999999993</v>
      </c>
      <c r="I352" s="20">
        <v>0</v>
      </c>
      <c r="J352" s="2">
        <f t="shared" si="54"/>
        <v>0</v>
      </c>
      <c r="K352" s="26">
        <f t="shared" si="53"/>
        <v>1.0266101569830571E-2</v>
      </c>
      <c r="L352" s="80" t="s">
        <v>76</v>
      </c>
      <c r="M352" s="88">
        <f t="shared" si="61"/>
        <v>44991.403032783004</v>
      </c>
      <c r="N352" s="82" t="s">
        <v>13</v>
      </c>
      <c r="O352" s="83">
        <f t="shared" si="59"/>
        <v>44991.413298884574</v>
      </c>
      <c r="P352" s="84" t="s">
        <v>76</v>
      </c>
      <c r="Q352" s="89">
        <f>IF(MOD(S351,1)+$K352&gt;$S$27,TRUNC(S351)+1+$S$28,S351)</f>
        <v>44998.664401600945</v>
      </c>
      <c r="R352" s="13" t="s">
        <v>13</v>
      </c>
      <c r="S352" s="86">
        <f t="shared" si="62"/>
        <v>44998.674667702515</v>
      </c>
      <c r="T352" s="14" t="s">
        <v>76</v>
      </c>
      <c r="U352" s="90">
        <f>IF(MOD(W351,1)+$K352&gt;$W$27,TRUNC(W351)+1+$W$28,W351)</f>
        <v>45005.886499944667</v>
      </c>
      <c r="V352" s="14" t="s">
        <v>13</v>
      </c>
      <c r="W352" s="87">
        <f t="shared" si="60"/>
        <v>45005.896766046237</v>
      </c>
    </row>
    <row r="353" spans="1:23" x14ac:dyDescent="0.25">
      <c r="A353" s="2">
        <v>325</v>
      </c>
      <c r="B353" s="2">
        <v>1808</v>
      </c>
      <c r="C353" s="3">
        <v>15.7</v>
      </c>
      <c r="D353" s="20" t="str">
        <f t="shared" si="55"/>
        <v/>
      </c>
      <c r="E353" s="2" t="str">
        <f t="shared" si="56"/>
        <v/>
      </c>
      <c r="F353" s="20" t="str">
        <f t="shared" si="57"/>
        <v/>
      </c>
      <c r="G353" s="20">
        <f t="shared" si="58"/>
        <v>15.7</v>
      </c>
      <c r="I353" s="20">
        <v>0</v>
      </c>
      <c r="J353" s="2">
        <f t="shared" si="54"/>
        <v>0</v>
      </c>
      <c r="K353" s="26">
        <f t="shared" si="53"/>
        <v>1.9655828615407312E-2</v>
      </c>
      <c r="L353" s="80" t="s">
        <v>76</v>
      </c>
      <c r="M353" s="88">
        <f t="shared" si="61"/>
        <v>44991.413298884574</v>
      </c>
      <c r="N353" s="82" t="s">
        <v>13</v>
      </c>
      <c r="O353" s="83">
        <f t="shared" si="59"/>
        <v>44991.432954713193</v>
      </c>
      <c r="P353" s="84" t="s">
        <v>76</v>
      </c>
      <c r="Q353" s="89">
        <f>IF(MOD(S352,1)+$K353&gt;$S$27,TRUNC(S352)+1+$S$28,S352)</f>
        <v>44998.674667702515</v>
      </c>
      <c r="R353" s="13" t="s">
        <v>13</v>
      </c>
      <c r="S353" s="86">
        <f t="shared" si="62"/>
        <v>44998.694323531134</v>
      </c>
      <c r="T353" s="14" t="s">
        <v>76</v>
      </c>
      <c r="U353" s="90">
        <f>IF(MOD(W352,1)+$K353&gt;$W$27,TRUNC(W352)+1+$W$28,W352)</f>
        <v>45005.896766046237</v>
      </c>
      <c r="V353" s="14" t="s">
        <v>13</v>
      </c>
      <c r="W353" s="87">
        <f t="shared" si="60"/>
        <v>45005.916421874856</v>
      </c>
    </row>
    <row r="354" spans="1:23" x14ac:dyDescent="0.25">
      <c r="A354" s="2">
        <v>326</v>
      </c>
      <c r="B354" s="2">
        <v>1842</v>
      </c>
      <c r="C354" s="3">
        <v>2</v>
      </c>
      <c r="D354" s="20" t="str">
        <f t="shared" si="55"/>
        <v/>
      </c>
      <c r="E354" s="2">
        <f t="shared" si="56"/>
        <v>2</v>
      </c>
      <c r="F354" s="20">
        <f t="shared" si="57"/>
        <v>2</v>
      </c>
      <c r="G354" s="20" t="str">
        <f t="shared" si="58"/>
        <v/>
      </c>
      <c r="I354" s="20">
        <v>0</v>
      </c>
      <c r="J354" s="2">
        <f t="shared" si="54"/>
        <v>0</v>
      </c>
      <c r="K354" s="26">
        <f t="shared" si="53"/>
        <v>6.9444444444444441E-3</v>
      </c>
      <c r="L354" s="80" t="s">
        <v>76</v>
      </c>
      <c r="M354" s="88">
        <f t="shared" si="61"/>
        <v>44991.432954713193</v>
      </c>
      <c r="N354" s="82" t="s">
        <v>13</v>
      </c>
      <c r="O354" s="83">
        <f t="shared" si="59"/>
        <v>44991.439899157638</v>
      </c>
      <c r="P354" s="84" t="s">
        <v>76</v>
      </c>
      <c r="Q354" s="89">
        <f>IF(MOD(S353,1)+$K354&gt;$S$27,TRUNC(S353)+1+$S$28,S353)</f>
        <v>44998.694323531134</v>
      </c>
      <c r="R354" s="13" t="s">
        <v>13</v>
      </c>
      <c r="S354" s="86">
        <f t="shared" si="62"/>
        <v>44998.701267975579</v>
      </c>
      <c r="T354" s="14" t="s">
        <v>76</v>
      </c>
      <c r="U354" s="90">
        <f>IF(MOD(W353,1)+$K354&gt;$W$27,TRUNC(W353)+1+$W$28,W353)</f>
        <v>45005.916421874856</v>
      </c>
      <c r="V354" s="14" t="s">
        <v>13</v>
      </c>
      <c r="W354" s="87">
        <f t="shared" si="60"/>
        <v>45005.923366319301</v>
      </c>
    </row>
    <row r="355" spans="1:23" x14ac:dyDescent="0.25">
      <c r="A355" s="2">
        <v>327</v>
      </c>
      <c r="B355" s="2">
        <v>1843</v>
      </c>
      <c r="C355" s="3">
        <v>1.7</v>
      </c>
      <c r="D355" s="20" t="str">
        <f t="shared" si="55"/>
        <v/>
      </c>
      <c r="E355" s="2">
        <f t="shared" si="56"/>
        <v>1.7</v>
      </c>
      <c r="F355" s="20">
        <f t="shared" si="57"/>
        <v>1.7</v>
      </c>
      <c r="G355" s="20" t="str">
        <f t="shared" si="58"/>
        <v/>
      </c>
      <c r="I355" s="20">
        <v>0</v>
      </c>
      <c r="J355" s="2">
        <f t="shared" si="54"/>
        <v>0</v>
      </c>
      <c r="K355" s="26">
        <f t="shared" si="53"/>
        <v>6.9444444444444441E-3</v>
      </c>
      <c r="L355" s="80" t="s">
        <v>76</v>
      </c>
      <c r="M355" s="88">
        <f t="shared" si="61"/>
        <v>44991.439899157638</v>
      </c>
      <c r="N355" s="82" t="s">
        <v>13</v>
      </c>
      <c r="O355" s="83">
        <f t="shared" si="59"/>
        <v>44991.446843602083</v>
      </c>
      <c r="P355" s="84" t="s">
        <v>76</v>
      </c>
      <c r="Q355" s="89">
        <f>IF(MOD(S354,1)+$K355&gt;$S$27,TRUNC(S354)+1+$S$28,S354)</f>
        <v>44998.701267975579</v>
      </c>
      <c r="R355" s="13" t="s">
        <v>13</v>
      </c>
      <c r="S355" s="86">
        <f t="shared" si="62"/>
        <v>44998.708212420024</v>
      </c>
      <c r="T355" s="14" t="s">
        <v>76</v>
      </c>
      <c r="U355" s="90">
        <f>IF(MOD(W354,1)+$K355&gt;$W$27,TRUNC(W354)+1+$W$28,W354)</f>
        <v>45005.923366319301</v>
      </c>
      <c r="V355" s="14" t="s">
        <v>13</v>
      </c>
      <c r="W355" s="87">
        <f t="shared" si="60"/>
        <v>45005.930310763746</v>
      </c>
    </row>
    <row r="356" spans="1:23" x14ac:dyDescent="0.25">
      <c r="A356" s="2">
        <v>328</v>
      </c>
      <c r="B356" s="2">
        <v>1844</v>
      </c>
      <c r="C356" s="3">
        <v>3.95</v>
      </c>
      <c r="D356" s="20" t="str">
        <f t="shared" si="55"/>
        <v/>
      </c>
      <c r="E356" s="2">
        <f t="shared" si="56"/>
        <v>3.95</v>
      </c>
      <c r="F356" s="20">
        <f t="shared" si="57"/>
        <v>3.95</v>
      </c>
      <c r="G356" s="20" t="str">
        <f t="shared" si="58"/>
        <v/>
      </c>
      <c r="I356" s="20">
        <v>0</v>
      </c>
      <c r="J356" s="2">
        <f t="shared" si="54"/>
        <v>0</v>
      </c>
      <c r="K356" s="26">
        <f t="shared" si="53"/>
        <v>6.9444444444444441E-3</v>
      </c>
      <c r="L356" s="80" t="s">
        <v>76</v>
      </c>
      <c r="M356" s="88">
        <f t="shared" si="61"/>
        <v>44991.446843602083</v>
      </c>
      <c r="N356" s="82" t="s">
        <v>13</v>
      </c>
      <c r="O356" s="83">
        <f t="shared" si="59"/>
        <v>44991.453788046529</v>
      </c>
      <c r="P356" s="84" t="s">
        <v>76</v>
      </c>
      <c r="Q356" s="89">
        <f>IF(MOD(S355,1)+$K356&gt;$S$27,TRUNC(S355)+1+$S$28,S355)</f>
        <v>44998.708212420024</v>
      </c>
      <c r="R356" s="13" t="s">
        <v>13</v>
      </c>
      <c r="S356" s="86">
        <f t="shared" si="62"/>
        <v>44998.715156864469</v>
      </c>
      <c r="T356" s="14" t="s">
        <v>76</v>
      </c>
      <c r="U356" s="90">
        <f>IF(MOD(W355,1)+$K356&gt;$W$27,TRUNC(W355)+1+$W$28,W355)</f>
        <v>45005.930310763746</v>
      </c>
      <c r="V356" s="14" t="s">
        <v>13</v>
      </c>
      <c r="W356" s="87">
        <f t="shared" si="60"/>
        <v>45005.937255208191</v>
      </c>
    </row>
    <row r="357" spans="1:23" x14ac:dyDescent="0.25">
      <c r="A357" s="2">
        <v>329</v>
      </c>
      <c r="B357" s="2">
        <v>1845</v>
      </c>
      <c r="C357" s="3">
        <v>3.95</v>
      </c>
      <c r="D357" s="20" t="str">
        <f t="shared" si="55"/>
        <v/>
      </c>
      <c r="E357" s="2">
        <f t="shared" si="56"/>
        <v>3.95</v>
      </c>
      <c r="F357" s="20">
        <f t="shared" si="57"/>
        <v>3.95</v>
      </c>
      <c r="G357" s="20" t="str">
        <f t="shared" si="58"/>
        <v/>
      </c>
      <c r="I357" s="20">
        <v>0</v>
      </c>
      <c r="J357" s="2">
        <f t="shared" si="54"/>
        <v>0</v>
      </c>
      <c r="K357" s="26">
        <f t="shared" si="53"/>
        <v>6.9444444444444441E-3</v>
      </c>
      <c r="L357" s="80" t="s">
        <v>76</v>
      </c>
      <c r="M357" s="88">
        <f t="shared" si="61"/>
        <v>44991.453788046529</v>
      </c>
      <c r="N357" s="82" t="s">
        <v>13</v>
      </c>
      <c r="O357" s="83">
        <f t="shared" si="59"/>
        <v>44991.460732490974</v>
      </c>
      <c r="P357" s="84" t="s">
        <v>76</v>
      </c>
      <c r="Q357" s="89">
        <f>IF(MOD(S356,1)+$K357&gt;$S$27,TRUNC(S356)+1+$S$28,S356)</f>
        <v>44998.715156864469</v>
      </c>
      <c r="R357" s="13" t="s">
        <v>13</v>
      </c>
      <c r="S357" s="86">
        <f t="shared" si="62"/>
        <v>44998.722101308915</v>
      </c>
      <c r="T357" s="14" t="s">
        <v>76</v>
      </c>
      <c r="U357" s="90">
        <f>IF(MOD(W356,1)+$K357&gt;$W$27,TRUNC(W356)+1+$W$28,W356)</f>
        <v>45005.937255208191</v>
      </c>
      <c r="V357" s="14" t="s">
        <v>13</v>
      </c>
      <c r="W357" s="87">
        <f t="shared" si="60"/>
        <v>45005.944199652637</v>
      </c>
    </row>
    <row r="358" spans="1:23" x14ac:dyDescent="0.25">
      <c r="A358" s="2">
        <v>330</v>
      </c>
      <c r="B358" s="2">
        <v>1858</v>
      </c>
      <c r="C358" s="3">
        <v>4.2</v>
      </c>
      <c r="D358" s="20" t="str">
        <f t="shared" si="55"/>
        <v/>
      </c>
      <c r="E358" s="2">
        <f t="shared" si="56"/>
        <v>4.2</v>
      </c>
      <c r="F358" s="20">
        <f t="shared" si="57"/>
        <v>4.2</v>
      </c>
      <c r="G358" s="20" t="str">
        <f t="shared" si="58"/>
        <v/>
      </c>
      <c r="I358" s="20">
        <v>0</v>
      </c>
      <c r="J358" s="2">
        <f t="shared" si="54"/>
        <v>0</v>
      </c>
      <c r="K358" s="26">
        <f t="shared" ref="K358:K421" si="63">IF(AND(D358=C358,F358&lt;&gt;C358,G358&lt;&gt;C358),$E$10,IF(AND(D358&lt;&gt;C358,F358=C358,G358&lt;&gt;C358),$E$11,_xlfn.IFS(G358=C358,C358*$E$12)))</f>
        <v>6.9444444444444441E-3</v>
      </c>
      <c r="L358" s="80" t="s">
        <v>76</v>
      </c>
      <c r="M358" s="88">
        <f t="shared" si="61"/>
        <v>44991.460732490974</v>
      </c>
      <c r="N358" s="82" t="s">
        <v>13</v>
      </c>
      <c r="O358" s="83">
        <f t="shared" si="59"/>
        <v>44991.467676935419</v>
      </c>
      <c r="P358" s="84" t="s">
        <v>76</v>
      </c>
      <c r="Q358" s="89">
        <f>IF(MOD(S357,1)+$K358&gt;$S$27,TRUNC(S357)+1+$S$28,S357)</f>
        <v>44998.722101308915</v>
      </c>
      <c r="R358" s="13" t="s">
        <v>13</v>
      </c>
      <c r="S358" s="86">
        <f t="shared" si="62"/>
        <v>44998.72904575336</v>
      </c>
      <c r="T358" s="14" t="s">
        <v>76</v>
      </c>
      <c r="U358" s="90">
        <f>IF(MOD(W357,1)+$K358&gt;$W$27,TRUNC(W357)+1+$W$28,W357)</f>
        <v>45005.944199652637</v>
      </c>
      <c r="V358" s="14" t="s">
        <v>13</v>
      </c>
      <c r="W358" s="87">
        <f t="shared" si="60"/>
        <v>45005.951144097082</v>
      </c>
    </row>
    <row r="359" spans="1:23" x14ac:dyDescent="0.25">
      <c r="A359" s="2">
        <v>331</v>
      </c>
      <c r="B359" s="2">
        <v>1859</v>
      </c>
      <c r="C359" s="3">
        <v>2.21</v>
      </c>
      <c r="D359" s="20" t="str">
        <f t="shared" si="55"/>
        <v/>
      </c>
      <c r="E359" s="2">
        <f t="shared" si="56"/>
        <v>2.21</v>
      </c>
      <c r="F359" s="20">
        <f t="shared" si="57"/>
        <v>2.21</v>
      </c>
      <c r="G359" s="20" t="str">
        <f t="shared" si="58"/>
        <v/>
      </c>
      <c r="I359" s="20">
        <v>0</v>
      </c>
      <c r="J359" s="2">
        <f t="shared" ref="J359:J422" si="64">IF(I359=$B$23,C359,$B$22)</f>
        <v>0</v>
      </c>
      <c r="K359" s="26">
        <f t="shared" si="63"/>
        <v>6.9444444444444441E-3</v>
      </c>
      <c r="L359" s="80" t="s">
        <v>76</v>
      </c>
      <c r="M359" s="88">
        <f t="shared" si="61"/>
        <v>44991.467676935419</v>
      </c>
      <c r="N359" s="82" t="s">
        <v>13</v>
      </c>
      <c r="O359" s="83">
        <f t="shared" si="59"/>
        <v>44991.474621379864</v>
      </c>
      <c r="P359" s="84" t="s">
        <v>76</v>
      </c>
      <c r="Q359" s="89">
        <f>IF(MOD(S358,1)+$K359&gt;$S$27,TRUNC(S358)+1+$S$28,S358)</f>
        <v>44998.72904575336</v>
      </c>
      <c r="R359" s="13" t="s">
        <v>13</v>
      </c>
      <c r="S359" s="86">
        <f t="shared" si="62"/>
        <v>44998.735990197805</v>
      </c>
      <c r="T359" s="14" t="s">
        <v>76</v>
      </c>
      <c r="U359" s="90">
        <f>IF(MOD(W358,1)+$K359&gt;$W$27,TRUNC(W358)+1+$W$28,W358)</f>
        <v>45005.951144097082</v>
      </c>
      <c r="V359" s="14" t="s">
        <v>13</v>
      </c>
      <c r="W359" s="87">
        <f t="shared" si="60"/>
        <v>45005.958088541527</v>
      </c>
    </row>
    <row r="360" spans="1:23" x14ac:dyDescent="0.25">
      <c r="A360" s="2">
        <v>332</v>
      </c>
      <c r="B360" s="2">
        <v>1860</v>
      </c>
      <c r="C360" s="3">
        <v>2.21</v>
      </c>
      <c r="D360" s="20" t="str">
        <f t="shared" si="55"/>
        <v/>
      </c>
      <c r="E360" s="2">
        <f t="shared" si="56"/>
        <v>2.21</v>
      </c>
      <c r="F360" s="20">
        <f t="shared" si="57"/>
        <v>2.21</v>
      </c>
      <c r="G360" s="20" t="str">
        <f t="shared" si="58"/>
        <v/>
      </c>
      <c r="I360" s="20">
        <v>0</v>
      </c>
      <c r="J360" s="2">
        <f t="shared" si="64"/>
        <v>0</v>
      </c>
      <c r="K360" s="26">
        <f t="shared" si="63"/>
        <v>6.9444444444444441E-3</v>
      </c>
      <c r="L360" s="80" t="s">
        <v>76</v>
      </c>
      <c r="M360" s="88">
        <f t="shared" si="61"/>
        <v>44991.474621379864</v>
      </c>
      <c r="N360" s="82" t="s">
        <v>13</v>
      </c>
      <c r="O360" s="83">
        <f t="shared" si="59"/>
        <v>44991.48156582431</v>
      </c>
      <c r="P360" s="84" t="s">
        <v>76</v>
      </c>
      <c r="Q360" s="89">
        <f>IF(MOD(S359,1)+$K360&gt;$S$27,TRUNC(S359)+1+$S$28,S359)</f>
        <v>44998.735990197805</v>
      </c>
      <c r="R360" s="13" t="s">
        <v>13</v>
      </c>
      <c r="S360" s="86">
        <f t="shared" si="62"/>
        <v>44998.74293464225</v>
      </c>
      <c r="T360" s="14" t="s">
        <v>76</v>
      </c>
      <c r="U360" s="90">
        <f>IF(MOD(W359,1)+$K360&gt;$W$27,TRUNC(W359)+1+$W$28,W359)</f>
        <v>45005.958088541527</v>
      </c>
      <c r="V360" s="14" t="s">
        <v>13</v>
      </c>
      <c r="W360" s="87">
        <f t="shared" si="60"/>
        <v>45005.965032985972</v>
      </c>
    </row>
    <row r="361" spans="1:23" x14ac:dyDescent="0.25">
      <c r="A361" s="2">
        <v>333</v>
      </c>
      <c r="B361" s="2">
        <v>1865</v>
      </c>
      <c r="C361" s="3">
        <v>1.3</v>
      </c>
      <c r="D361" s="20" t="str">
        <f t="shared" si="55"/>
        <v/>
      </c>
      <c r="E361" s="2">
        <f t="shared" si="56"/>
        <v>1.3</v>
      </c>
      <c r="F361" s="20">
        <f t="shared" si="57"/>
        <v>1.3</v>
      </c>
      <c r="G361" s="20" t="str">
        <f t="shared" si="58"/>
        <v/>
      </c>
      <c r="I361" s="20">
        <v>0</v>
      </c>
      <c r="J361" s="2">
        <f t="shared" si="64"/>
        <v>0</v>
      </c>
      <c r="K361" s="26">
        <f t="shared" si="63"/>
        <v>6.9444444444444441E-3</v>
      </c>
      <c r="L361" s="80" t="s">
        <v>76</v>
      </c>
      <c r="M361" s="88">
        <f t="shared" si="61"/>
        <v>44991.48156582431</v>
      </c>
      <c r="N361" s="82" t="s">
        <v>13</v>
      </c>
      <c r="O361" s="83">
        <f t="shared" si="59"/>
        <v>44991.488510268755</v>
      </c>
      <c r="P361" s="84" t="s">
        <v>76</v>
      </c>
      <c r="Q361" s="89">
        <f>IF(MOD(S360,1)+$K361&gt;$S$27,TRUNC(S360)+1+$S$28,S360)</f>
        <v>44998.74293464225</v>
      </c>
      <c r="R361" s="13" t="s">
        <v>13</v>
      </c>
      <c r="S361" s="86">
        <f t="shared" si="62"/>
        <v>44998.749879086696</v>
      </c>
      <c r="T361" s="14" t="s">
        <v>76</v>
      </c>
      <c r="U361" s="90">
        <f>IF(MOD(W360,1)+$K361&gt;$W$27,TRUNC(W360)+1+$W$28,W360)</f>
        <v>45005.965032985972</v>
      </c>
      <c r="V361" s="14" t="s">
        <v>13</v>
      </c>
      <c r="W361" s="87">
        <f t="shared" si="60"/>
        <v>45005.971977430418</v>
      </c>
    </row>
    <row r="362" spans="1:23" x14ac:dyDescent="0.25">
      <c r="A362" s="2">
        <v>334</v>
      </c>
      <c r="B362" s="2">
        <v>1874</v>
      </c>
      <c r="C362" s="3">
        <v>6.34</v>
      </c>
      <c r="D362" s="20" t="str">
        <f t="shared" si="55"/>
        <v/>
      </c>
      <c r="E362" s="2" t="str">
        <f t="shared" si="56"/>
        <v/>
      </c>
      <c r="F362" s="20" t="str">
        <f t="shared" si="57"/>
        <v/>
      </c>
      <c r="G362" s="20">
        <f t="shared" si="58"/>
        <v>6.34</v>
      </c>
      <c r="I362" s="20">
        <v>0</v>
      </c>
      <c r="J362" s="2">
        <f t="shared" si="64"/>
        <v>0</v>
      </c>
      <c r="K362" s="26">
        <f t="shared" si="63"/>
        <v>7.9374492625275388E-3</v>
      </c>
      <c r="L362" s="80" t="s">
        <v>76</v>
      </c>
      <c r="M362" s="88">
        <f t="shared" si="61"/>
        <v>44991.488510268755</v>
      </c>
      <c r="N362" s="82" t="s">
        <v>13</v>
      </c>
      <c r="O362" s="83">
        <f t="shared" si="59"/>
        <v>44991.496447718018</v>
      </c>
      <c r="P362" s="84" t="s">
        <v>76</v>
      </c>
      <c r="Q362" s="89">
        <f>IF(MOD(S361,1)+$K362&gt;$S$27,TRUNC(S361)+1+$S$28,S361)</f>
        <v>44998.749879086696</v>
      </c>
      <c r="R362" s="13" t="s">
        <v>13</v>
      </c>
      <c r="S362" s="86">
        <f t="shared" si="62"/>
        <v>44998.757816535959</v>
      </c>
      <c r="T362" s="14" t="s">
        <v>76</v>
      </c>
      <c r="U362" s="90">
        <f>IF(MOD(W361,1)+$K362&gt;$W$27,TRUNC(W361)+1+$W$28,W361)</f>
        <v>45005.971977430418</v>
      </c>
      <c r="V362" s="14" t="s">
        <v>13</v>
      </c>
      <c r="W362" s="87">
        <f t="shared" si="60"/>
        <v>45005.979914879681</v>
      </c>
    </row>
    <row r="363" spans="1:23" x14ac:dyDescent="0.25">
      <c r="A363" s="2">
        <v>335</v>
      </c>
      <c r="B363" s="2">
        <v>1882</v>
      </c>
      <c r="C363" s="3">
        <v>4.6500000000000004</v>
      </c>
      <c r="D363" s="20" t="str">
        <f t="shared" si="55"/>
        <v/>
      </c>
      <c r="E363" s="2">
        <f t="shared" si="56"/>
        <v>4.6500000000000004</v>
      </c>
      <c r="F363" s="20">
        <f t="shared" si="57"/>
        <v>4.6500000000000004</v>
      </c>
      <c r="G363" s="20" t="str">
        <f t="shared" si="58"/>
        <v/>
      </c>
      <c r="I363" s="20">
        <v>0</v>
      </c>
      <c r="J363" s="2">
        <f t="shared" si="64"/>
        <v>0</v>
      </c>
      <c r="K363" s="26">
        <f t="shared" si="63"/>
        <v>6.9444444444444441E-3</v>
      </c>
      <c r="L363" s="80" t="s">
        <v>76</v>
      </c>
      <c r="M363" s="88">
        <f t="shared" si="61"/>
        <v>44991.496447718018</v>
      </c>
      <c r="N363" s="82" t="s">
        <v>13</v>
      </c>
      <c r="O363" s="83">
        <f t="shared" si="59"/>
        <v>44991.503392162464</v>
      </c>
      <c r="P363" s="84" t="s">
        <v>76</v>
      </c>
      <c r="Q363" s="89">
        <f>IF(MOD(S362,1)+$K363&gt;$S$27,TRUNC(S362)+1+$S$28,S362)</f>
        <v>44998.757816535959</v>
      </c>
      <c r="R363" s="13" t="s">
        <v>13</v>
      </c>
      <c r="S363" s="86">
        <f t="shared" si="62"/>
        <v>44998.764760980404</v>
      </c>
      <c r="T363" s="14" t="s">
        <v>76</v>
      </c>
      <c r="U363" s="90">
        <f>IF(MOD(W362,1)+$K363&gt;$W$27,TRUNC(W362)+1+$W$28,W362)</f>
        <v>45005.979914879681</v>
      </c>
      <c r="V363" s="14" t="s">
        <v>13</v>
      </c>
      <c r="W363" s="87">
        <f t="shared" si="60"/>
        <v>45005.986859324126</v>
      </c>
    </row>
    <row r="364" spans="1:23" x14ac:dyDescent="0.25">
      <c r="A364" s="2">
        <v>336</v>
      </c>
      <c r="B364" s="2">
        <v>1883</v>
      </c>
      <c r="C364" s="3">
        <v>1.3</v>
      </c>
      <c r="D364" s="20" t="str">
        <f t="shared" si="55"/>
        <v/>
      </c>
      <c r="E364" s="2">
        <f t="shared" si="56"/>
        <v>1.3</v>
      </c>
      <c r="F364" s="20">
        <f t="shared" si="57"/>
        <v>1.3</v>
      </c>
      <c r="G364" s="20" t="str">
        <f t="shared" si="58"/>
        <v/>
      </c>
      <c r="I364" s="20">
        <v>0</v>
      </c>
      <c r="J364" s="2">
        <f t="shared" si="64"/>
        <v>0</v>
      </c>
      <c r="K364" s="26">
        <f t="shared" si="63"/>
        <v>6.9444444444444441E-3</v>
      </c>
      <c r="L364" s="80" t="s">
        <v>76</v>
      </c>
      <c r="M364" s="88">
        <f t="shared" si="61"/>
        <v>44991.503392162464</v>
      </c>
      <c r="N364" s="82" t="s">
        <v>13</v>
      </c>
      <c r="O364" s="83">
        <f t="shared" si="59"/>
        <v>44991.510336606909</v>
      </c>
      <c r="P364" s="84" t="s">
        <v>76</v>
      </c>
      <c r="Q364" s="89">
        <f>IF(MOD(S363,1)+$K364&gt;$S$27,TRUNC(S363)+1+$S$28,S363)</f>
        <v>44998.764760980404</v>
      </c>
      <c r="R364" s="13" t="s">
        <v>13</v>
      </c>
      <c r="S364" s="86">
        <f t="shared" si="62"/>
        <v>44998.77170542485</v>
      </c>
      <c r="T364" s="14" t="s">
        <v>76</v>
      </c>
      <c r="U364" s="90">
        <f>IF(MOD(W363,1)+$K364&gt;$W$27,TRUNC(W363)+1+$W$28,W363)</f>
        <v>45005.986859324126</v>
      </c>
      <c r="V364" s="14" t="s">
        <v>13</v>
      </c>
      <c r="W364" s="87">
        <f t="shared" si="60"/>
        <v>45005.993803768572</v>
      </c>
    </row>
    <row r="365" spans="1:23" x14ac:dyDescent="0.25">
      <c r="A365" s="2">
        <v>337</v>
      </c>
      <c r="B365" s="2">
        <v>1884</v>
      </c>
      <c r="C365" s="3">
        <v>9.9499999999999993</v>
      </c>
      <c r="D365" s="20" t="str">
        <f t="shared" si="55"/>
        <v/>
      </c>
      <c r="E365" s="2" t="str">
        <f t="shared" si="56"/>
        <v/>
      </c>
      <c r="F365" s="20" t="str">
        <f t="shared" si="57"/>
        <v/>
      </c>
      <c r="G365" s="20">
        <f t="shared" si="58"/>
        <v>9.9499999999999993</v>
      </c>
      <c r="I365" s="20">
        <v>0</v>
      </c>
      <c r="J365" s="2">
        <f t="shared" si="64"/>
        <v>0</v>
      </c>
      <c r="K365" s="26">
        <f t="shared" si="63"/>
        <v>1.2457037880465144E-2</v>
      </c>
      <c r="L365" s="80" t="s">
        <v>76</v>
      </c>
      <c r="M365" s="88">
        <f t="shared" si="61"/>
        <v>44991.510336606909</v>
      </c>
      <c r="N365" s="82" t="s">
        <v>13</v>
      </c>
      <c r="O365" s="83">
        <f t="shared" si="59"/>
        <v>44991.522793644792</v>
      </c>
      <c r="P365" s="84" t="s">
        <v>76</v>
      </c>
      <c r="Q365" s="89">
        <f>IF(MOD(S364,1)+$K365&gt;$S$27,TRUNC(S364)+1+$S$28,S364)</f>
        <v>44998.77170542485</v>
      </c>
      <c r="R365" s="13" t="s">
        <v>13</v>
      </c>
      <c r="S365" s="86">
        <f t="shared" si="62"/>
        <v>44998.784162462733</v>
      </c>
      <c r="T365" s="14" t="s">
        <v>76</v>
      </c>
      <c r="U365" s="90">
        <f>IF(MOD(W364,1)+$K365&gt;$W$27,TRUNC(W364)+1+$W$28,W364)</f>
        <v>45006.25</v>
      </c>
      <c r="V365" s="14" t="s">
        <v>13</v>
      </c>
      <c r="W365" s="87">
        <f t="shared" si="60"/>
        <v>45006.262457037883</v>
      </c>
    </row>
    <row r="366" spans="1:23" x14ac:dyDescent="0.25">
      <c r="A366" s="2">
        <v>338</v>
      </c>
      <c r="B366" s="2">
        <v>1885</v>
      </c>
      <c r="C366" s="3">
        <v>10.15</v>
      </c>
      <c r="D366" s="20" t="str">
        <f t="shared" si="55"/>
        <v/>
      </c>
      <c r="E366" s="2" t="str">
        <f t="shared" si="56"/>
        <v/>
      </c>
      <c r="F366" s="20" t="str">
        <f t="shared" si="57"/>
        <v/>
      </c>
      <c r="G366" s="20">
        <f t="shared" si="58"/>
        <v>10.15</v>
      </c>
      <c r="I366" s="20">
        <v>0</v>
      </c>
      <c r="J366" s="2">
        <f t="shared" si="64"/>
        <v>0</v>
      </c>
      <c r="K366" s="26">
        <f t="shared" si="63"/>
        <v>1.2707430601680525E-2</v>
      </c>
      <c r="L366" s="80" t="s">
        <v>76</v>
      </c>
      <c r="M366" s="88">
        <f t="shared" si="61"/>
        <v>44991.522793644792</v>
      </c>
      <c r="N366" s="82" t="s">
        <v>13</v>
      </c>
      <c r="O366" s="83">
        <f t="shared" si="59"/>
        <v>44991.535501075392</v>
      </c>
      <c r="P366" s="84" t="s">
        <v>76</v>
      </c>
      <c r="Q366" s="89">
        <f>IF(MOD(S365,1)+$K366&gt;$S$27,TRUNC(S365)+1+$S$28,S365)</f>
        <v>44998.784162462733</v>
      </c>
      <c r="R366" s="13" t="s">
        <v>13</v>
      </c>
      <c r="S366" s="86">
        <f t="shared" si="62"/>
        <v>44998.796869893333</v>
      </c>
      <c r="T366" s="14" t="s">
        <v>76</v>
      </c>
      <c r="U366" s="90">
        <f>IF(MOD(W365,1)+$K366&gt;$W$27,TRUNC(W365)+1+$W$28,W365)</f>
        <v>45006.262457037883</v>
      </c>
      <c r="V366" s="14" t="s">
        <v>13</v>
      </c>
      <c r="W366" s="87">
        <f t="shared" si="60"/>
        <v>45006.275164468483</v>
      </c>
    </row>
    <row r="367" spans="1:23" x14ac:dyDescent="0.25">
      <c r="A367" s="2">
        <v>339</v>
      </c>
      <c r="B367" s="2">
        <v>1886</v>
      </c>
      <c r="C367" s="3">
        <v>1.29</v>
      </c>
      <c r="D367" s="20" t="str">
        <f t="shared" si="55"/>
        <v/>
      </c>
      <c r="E367" s="2">
        <f t="shared" si="56"/>
        <v>1.29</v>
      </c>
      <c r="F367" s="20">
        <f t="shared" si="57"/>
        <v>1.29</v>
      </c>
      <c r="G367" s="20" t="str">
        <f t="shared" si="58"/>
        <v/>
      </c>
      <c r="I367" s="20">
        <v>0</v>
      </c>
      <c r="J367" s="2">
        <f t="shared" si="64"/>
        <v>0</v>
      </c>
      <c r="K367" s="26">
        <f t="shared" si="63"/>
        <v>6.9444444444444441E-3</v>
      </c>
      <c r="L367" s="80" t="s">
        <v>76</v>
      </c>
      <c r="M367" s="88">
        <f t="shared" si="61"/>
        <v>44991.535501075392</v>
      </c>
      <c r="N367" s="82" t="s">
        <v>13</v>
      </c>
      <c r="O367" s="83">
        <f t="shared" si="59"/>
        <v>44991.542445519837</v>
      </c>
      <c r="P367" s="84" t="s">
        <v>76</v>
      </c>
      <c r="Q367" s="89">
        <f>IF(MOD(S366,1)+$K367&gt;$S$27,TRUNC(S366)+1+$S$28,S366)</f>
        <v>44998.796869893333</v>
      </c>
      <c r="R367" s="13" t="s">
        <v>13</v>
      </c>
      <c r="S367" s="86">
        <f t="shared" si="62"/>
        <v>44998.803814337778</v>
      </c>
      <c r="T367" s="14" t="s">
        <v>76</v>
      </c>
      <c r="U367" s="90">
        <f>IF(MOD(W366,1)+$K367&gt;$W$27,TRUNC(W366)+1+$W$28,W366)</f>
        <v>45006.275164468483</v>
      </c>
      <c r="V367" s="14" t="s">
        <v>13</v>
      </c>
      <c r="W367" s="87">
        <f t="shared" si="60"/>
        <v>45006.282108912928</v>
      </c>
    </row>
    <row r="368" spans="1:23" x14ac:dyDescent="0.25">
      <c r="A368" s="2">
        <v>340</v>
      </c>
      <c r="B368" s="2">
        <v>1887</v>
      </c>
      <c r="C368" s="3">
        <v>3.37</v>
      </c>
      <c r="D368" s="20" t="str">
        <f t="shared" si="55"/>
        <v/>
      </c>
      <c r="E368" s="2">
        <f t="shared" si="56"/>
        <v>3.37</v>
      </c>
      <c r="F368" s="20">
        <f t="shared" si="57"/>
        <v>3.37</v>
      </c>
      <c r="G368" s="20" t="str">
        <f t="shared" si="58"/>
        <v/>
      </c>
      <c r="I368" s="20">
        <v>0</v>
      </c>
      <c r="J368" s="2">
        <f t="shared" si="64"/>
        <v>0</v>
      </c>
      <c r="K368" s="26">
        <f t="shared" si="63"/>
        <v>6.9444444444444441E-3</v>
      </c>
      <c r="L368" s="80" t="s">
        <v>76</v>
      </c>
      <c r="M368" s="88">
        <f t="shared" si="61"/>
        <v>44991.542445519837</v>
      </c>
      <c r="N368" s="82" t="s">
        <v>13</v>
      </c>
      <c r="O368" s="83">
        <f t="shared" si="59"/>
        <v>44991.549389964282</v>
      </c>
      <c r="P368" s="84" t="s">
        <v>76</v>
      </c>
      <c r="Q368" s="89">
        <f>IF(MOD(S367,1)+$K368&gt;$S$27,TRUNC(S367)+1+$S$28,S367)</f>
        <v>44998.803814337778</v>
      </c>
      <c r="R368" s="13" t="s">
        <v>13</v>
      </c>
      <c r="S368" s="86">
        <f t="shared" si="62"/>
        <v>44998.810758782223</v>
      </c>
      <c r="T368" s="14" t="s">
        <v>76</v>
      </c>
      <c r="U368" s="90">
        <f>IF(MOD(W367,1)+$K368&gt;$W$27,TRUNC(W367)+1+$W$28,W367)</f>
        <v>45006.282108912928</v>
      </c>
      <c r="V368" s="14" t="s">
        <v>13</v>
      </c>
      <c r="W368" s="87">
        <f t="shared" si="60"/>
        <v>45006.289053357374</v>
      </c>
    </row>
    <row r="369" spans="1:23" x14ac:dyDescent="0.25">
      <c r="A369" s="2">
        <v>341</v>
      </c>
      <c r="B369" s="2">
        <v>1888</v>
      </c>
      <c r="C369" s="3">
        <v>0.67</v>
      </c>
      <c r="D369" s="20">
        <f t="shared" si="55"/>
        <v>0.67</v>
      </c>
      <c r="E369" s="2">
        <f t="shared" si="56"/>
        <v>0.67</v>
      </c>
      <c r="F369" s="20" t="str">
        <f t="shared" si="57"/>
        <v/>
      </c>
      <c r="G369" s="20" t="str">
        <f t="shared" si="58"/>
        <v/>
      </c>
      <c r="I369" s="20">
        <v>0</v>
      </c>
      <c r="J369" s="2">
        <f t="shared" si="64"/>
        <v>0</v>
      </c>
      <c r="K369" s="26">
        <f t="shared" si="63"/>
        <v>3.472222222222222E-3</v>
      </c>
      <c r="L369" s="80" t="s">
        <v>76</v>
      </c>
      <c r="M369" s="88">
        <f t="shared" si="61"/>
        <v>44991.549389964282</v>
      </c>
      <c r="N369" s="82" t="s">
        <v>13</v>
      </c>
      <c r="O369" s="83">
        <f t="shared" si="59"/>
        <v>44991.552862186501</v>
      </c>
      <c r="P369" s="84" t="s">
        <v>76</v>
      </c>
      <c r="Q369" s="89">
        <f>IF(MOD(S368,1)+$K369&gt;$S$27,TRUNC(S368)+1+$S$28,S368)</f>
        <v>44998.810758782223</v>
      </c>
      <c r="R369" s="13" t="s">
        <v>13</v>
      </c>
      <c r="S369" s="86">
        <f t="shared" si="62"/>
        <v>44998.814231004442</v>
      </c>
      <c r="T369" s="14" t="s">
        <v>76</v>
      </c>
      <c r="U369" s="90">
        <f>IF(MOD(W368,1)+$K369&gt;$W$27,TRUNC(W368)+1+$W$28,W368)</f>
        <v>45006.289053357374</v>
      </c>
      <c r="V369" s="14" t="s">
        <v>13</v>
      </c>
      <c r="W369" s="87">
        <f t="shared" si="60"/>
        <v>45006.292525579593</v>
      </c>
    </row>
    <row r="370" spans="1:23" x14ac:dyDescent="0.25">
      <c r="A370" s="2">
        <v>342</v>
      </c>
      <c r="B370" s="2">
        <v>1896</v>
      </c>
      <c r="C370" s="3">
        <v>5.25</v>
      </c>
      <c r="D370" s="20" t="str">
        <f t="shared" si="55"/>
        <v/>
      </c>
      <c r="E370" s="2" t="str">
        <f t="shared" si="56"/>
        <v/>
      </c>
      <c r="F370" s="20" t="str">
        <f t="shared" si="57"/>
        <v/>
      </c>
      <c r="G370" s="20">
        <f t="shared" si="58"/>
        <v>5.25</v>
      </c>
      <c r="I370" s="20">
        <v>0</v>
      </c>
      <c r="J370" s="2">
        <f t="shared" si="64"/>
        <v>0</v>
      </c>
      <c r="K370" s="26">
        <f t="shared" si="63"/>
        <v>6.5728089319037194E-3</v>
      </c>
      <c r="L370" s="80" t="s">
        <v>76</v>
      </c>
      <c r="M370" s="88">
        <f t="shared" si="61"/>
        <v>44991.552862186501</v>
      </c>
      <c r="N370" s="82" t="s">
        <v>13</v>
      </c>
      <c r="O370" s="83">
        <f t="shared" si="59"/>
        <v>44991.559434995434</v>
      </c>
      <c r="P370" s="84" t="s">
        <v>76</v>
      </c>
      <c r="Q370" s="89">
        <f>IF(MOD(S369,1)+$K370&gt;$S$27,TRUNC(S369)+1+$S$28,S369)</f>
        <v>44998.814231004442</v>
      </c>
      <c r="R370" s="13" t="s">
        <v>13</v>
      </c>
      <c r="S370" s="86">
        <f t="shared" si="62"/>
        <v>44998.820803813374</v>
      </c>
      <c r="T370" s="14" t="s">
        <v>76</v>
      </c>
      <c r="U370" s="90">
        <f>IF(MOD(W369,1)+$K370&gt;$W$27,TRUNC(W369)+1+$W$28,W369)</f>
        <v>45006.292525579593</v>
      </c>
      <c r="V370" s="14" t="s">
        <v>13</v>
      </c>
      <c r="W370" s="87">
        <f t="shared" si="60"/>
        <v>45006.299098388525</v>
      </c>
    </row>
    <row r="371" spans="1:23" x14ac:dyDescent="0.25">
      <c r="A371" s="2">
        <v>343</v>
      </c>
      <c r="B371" s="2">
        <v>1897</v>
      </c>
      <c r="C371" s="3">
        <v>9</v>
      </c>
      <c r="D371" s="20" t="str">
        <f t="shared" si="55"/>
        <v/>
      </c>
      <c r="E371" s="2" t="str">
        <f t="shared" si="56"/>
        <v/>
      </c>
      <c r="F371" s="20" t="str">
        <f t="shared" si="57"/>
        <v/>
      </c>
      <c r="G371" s="20">
        <f t="shared" si="58"/>
        <v>9</v>
      </c>
      <c r="I371" s="20">
        <v>0</v>
      </c>
      <c r="J371" s="2">
        <f t="shared" si="64"/>
        <v>0</v>
      </c>
      <c r="K371" s="26">
        <f t="shared" si="63"/>
        <v>1.1267672454692091E-2</v>
      </c>
      <c r="L371" s="80" t="s">
        <v>76</v>
      </c>
      <c r="M371" s="88">
        <f t="shared" si="61"/>
        <v>44991.559434995434</v>
      </c>
      <c r="N371" s="82" t="s">
        <v>13</v>
      </c>
      <c r="O371" s="83">
        <f t="shared" si="59"/>
        <v>44991.570702667887</v>
      </c>
      <c r="P371" s="84" t="s">
        <v>76</v>
      </c>
      <c r="Q371" s="89">
        <f>IF(MOD(S370,1)+$K371&gt;$S$27,TRUNC(S370)+1+$S$28,S370)</f>
        <v>44998.820803813374</v>
      </c>
      <c r="R371" s="13" t="s">
        <v>13</v>
      </c>
      <c r="S371" s="86">
        <f t="shared" si="62"/>
        <v>44998.832071485827</v>
      </c>
      <c r="T371" s="14" t="s">
        <v>76</v>
      </c>
      <c r="U371" s="90">
        <f>IF(MOD(W370,1)+$K371&gt;$W$27,TRUNC(W370)+1+$W$28,W370)</f>
        <v>45006.299098388525</v>
      </c>
      <c r="V371" s="14" t="s">
        <v>13</v>
      </c>
      <c r="W371" s="87">
        <f t="shared" si="60"/>
        <v>45006.310366060978</v>
      </c>
    </row>
    <row r="372" spans="1:23" x14ac:dyDescent="0.25">
      <c r="A372" s="2">
        <v>344</v>
      </c>
      <c r="B372" s="2">
        <v>1899</v>
      </c>
      <c r="C372" s="3">
        <v>0.97</v>
      </c>
      <c r="D372" s="20">
        <f t="shared" si="55"/>
        <v>0.97</v>
      </c>
      <c r="E372" s="2">
        <f t="shared" si="56"/>
        <v>0.97</v>
      </c>
      <c r="F372" s="20" t="str">
        <f t="shared" si="57"/>
        <v/>
      </c>
      <c r="G372" s="20" t="str">
        <f t="shared" si="58"/>
        <v/>
      </c>
      <c r="I372" s="20">
        <v>0</v>
      </c>
      <c r="J372" s="2">
        <f t="shared" si="64"/>
        <v>0</v>
      </c>
      <c r="K372" s="26">
        <f t="shared" si="63"/>
        <v>3.472222222222222E-3</v>
      </c>
      <c r="L372" s="80" t="s">
        <v>76</v>
      </c>
      <c r="M372" s="88">
        <f t="shared" si="61"/>
        <v>44991.570702667887</v>
      </c>
      <c r="N372" s="82" t="s">
        <v>13</v>
      </c>
      <c r="O372" s="83">
        <f t="shared" si="59"/>
        <v>44991.574174890105</v>
      </c>
      <c r="P372" s="84" t="s">
        <v>76</v>
      </c>
      <c r="Q372" s="89">
        <f>IF(MOD(S371,1)+$K372&gt;$S$27,TRUNC(S371)+1+$S$28,S371)</f>
        <v>44998.832071485827</v>
      </c>
      <c r="R372" s="13" t="s">
        <v>13</v>
      </c>
      <c r="S372" s="86">
        <f t="shared" si="62"/>
        <v>44998.835543708046</v>
      </c>
      <c r="T372" s="14" t="s">
        <v>76</v>
      </c>
      <c r="U372" s="90">
        <f>IF(MOD(W371,1)+$K372&gt;$W$27,TRUNC(W371)+1+$W$28,W371)</f>
        <v>45006.310366060978</v>
      </c>
      <c r="V372" s="14" t="s">
        <v>13</v>
      </c>
      <c r="W372" s="87">
        <f t="shared" si="60"/>
        <v>45006.313838283197</v>
      </c>
    </row>
    <row r="373" spans="1:23" x14ac:dyDescent="0.25">
      <c r="A373" s="2">
        <v>345</v>
      </c>
      <c r="B373" s="2">
        <v>1902</v>
      </c>
      <c r="C373" s="3">
        <v>10.87</v>
      </c>
      <c r="D373" s="20" t="str">
        <f t="shared" si="55"/>
        <v/>
      </c>
      <c r="E373" s="2" t="str">
        <f t="shared" si="56"/>
        <v/>
      </c>
      <c r="F373" s="20" t="str">
        <f t="shared" si="57"/>
        <v/>
      </c>
      <c r="G373" s="20">
        <f t="shared" si="58"/>
        <v>10.87</v>
      </c>
      <c r="I373" s="20">
        <v>0</v>
      </c>
      <c r="J373" s="2">
        <f t="shared" si="64"/>
        <v>0</v>
      </c>
      <c r="K373" s="26">
        <f t="shared" si="63"/>
        <v>1.360884439805589E-2</v>
      </c>
      <c r="L373" s="80" t="s">
        <v>76</v>
      </c>
      <c r="M373" s="88">
        <f t="shared" si="61"/>
        <v>44991.574174890105</v>
      </c>
      <c r="N373" s="82" t="s">
        <v>13</v>
      </c>
      <c r="O373" s="83">
        <f t="shared" si="59"/>
        <v>44991.587783734503</v>
      </c>
      <c r="P373" s="84" t="s">
        <v>76</v>
      </c>
      <c r="Q373" s="89">
        <f>IF(MOD(S372,1)+$K373&gt;$S$27,TRUNC(S372)+1+$S$28,S372)</f>
        <v>44998.835543708046</v>
      </c>
      <c r="R373" s="13" t="s">
        <v>13</v>
      </c>
      <c r="S373" s="86">
        <f t="shared" si="62"/>
        <v>44998.849152552444</v>
      </c>
      <c r="T373" s="14" t="s">
        <v>76</v>
      </c>
      <c r="U373" s="90">
        <f>IF(MOD(W372,1)+$K373&gt;$W$27,TRUNC(W372)+1+$W$28,W372)</f>
        <v>45006.313838283197</v>
      </c>
      <c r="V373" s="14" t="s">
        <v>13</v>
      </c>
      <c r="W373" s="87">
        <f t="shared" si="60"/>
        <v>45006.327447127594</v>
      </c>
    </row>
    <row r="374" spans="1:23" x14ac:dyDescent="0.25">
      <c r="A374" s="2">
        <v>346</v>
      </c>
      <c r="B374" s="2">
        <v>1910</v>
      </c>
      <c r="C374" s="3">
        <v>7.5</v>
      </c>
      <c r="D374" s="20" t="str">
        <f t="shared" si="55"/>
        <v/>
      </c>
      <c r="E374" s="2" t="str">
        <f t="shared" si="56"/>
        <v/>
      </c>
      <c r="F374" s="20" t="str">
        <f t="shared" si="57"/>
        <v/>
      </c>
      <c r="G374" s="20">
        <f t="shared" si="58"/>
        <v>7.5</v>
      </c>
      <c r="I374" s="20">
        <v>0</v>
      </c>
      <c r="J374" s="2">
        <f t="shared" si="64"/>
        <v>0</v>
      </c>
      <c r="K374" s="26">
        <f t="shared" si="63"/>
        <v>9.3897270455767425E-3</v>
      </c>
      <c r="L374" s="80" t="s">
        <v>76</v>
      </c>
      <c r="M374" s="88">
        <f t="shared" si="61"/>
        <v>44991.587783734503</v>
      </c>
      <c r="N374" s="82" t="s">
        <v>13</v>
      </c>
      <c r="O374" s="83">
        <f t="shared" si="59"/>
        <v>44991.597173461552</v>
      </c>
      <c r="P374" s="84" t="s">
        <v>76</v>
      </c>
      <c r="Q374" s="89">
        <f>IF(MOD(S373,1)+$K374&gt;$S$27,TRUNC(S373)+1+$S$28,S373)</f>
        <v>44998.849152552444</v>
      </c>
      <c r="R374" s="13" t="s">
        <v>13</v>
      </c>
      <c r="S374" s="86">
        <f t="shared" si="62"/>
        <v>44998.858542279493</v>
      </c>
      <c r="T374" s="14" t="s">
        <v>76</v>
      </c>
      <c r="U374" s="90">
        <f>IF(MOD(W373,1)+$K374&gt;$W$27,TRUNC(W373)+1+$W$28,W373)</f>
        <v>45006.327447127594</v>
      </c>
      <c r="V374" s="14" t="s">
        <v>13</v>
      </c>
      <c r="W374" s="87">
        <f t="shared" si="60"/>
        <v>45006.336836854643</v>
      </c>
    </row>
    <row r="375" spans="1:23" x14ac:dyDescent="0.25">
      <c r="A375" s="2">
        <v>347</v>
      </c>
      <c r="B375" s="2">
        <v>1911</v>
      </c>
      <c r="C375" s="3">
        <v>8.8000000000000007</v>
      </c>
      <c r="D375" s="20" t="str">
        <f t="shared" si="55"/>
        <v/>
      </c>
      <c r="E375" s="2" t="str">
        <f t="shared" si="56"/>
        <v/>
      </c>
      <c r="F375" s="20" t="str">
        <f t="shared" si="57"/>
        <v/>
      </c>
      <c r="G375" s="20">
        <f t="shared" si="58"/>
        <v>8.8000000000000007</v>
      </c>
      <c r="I375" s="20">
        <v>0</v>
      </c>
      <c r="J375" s="2">
        <f t="shared" si="64"/>
        <v>0</v>
      </c>
      <c r="K375" s="26">
        <f t="shared" si="63"/>
        <v>1.1017279733476711E-2</v>
      </c>
      <c r="L375" s="80" t="s">
        <v>76</v>
      </c>
      <c r="M375" s="88">
        <f t="shared" si="61"/>
        <v>44991.597173461552</v>
      </c>
      <c r="N375" s="82" t="s">
        <v>13</v>
      </c>
      <c r="O375" s="83">
        <f t="shared" si="59"/>
        <v>44991.608190741288</v>
      </c>
      <c r="P375" s="84" t="s">
        <v>76</v>
      </c>
      <c r="Q375" s="89">
        <f>IF(MOD(S374,1)+$K375&gt;$S$27,TRUNC(S374)+1+$S$28,S374)</f>
        <v>44998.858542279493</v>
      </c>
      <c r="R375" s="13" t="s">
        <v>13</v>
      </c>
      <c r="S375" s="86">
        <f t="shared" si="62"/>
        <v>44998.869559559229</v>
      </c>
      <c r="T375" s="14" t="s">
        <v>76</v>
      </c>
      <c r="U375" s="90">
        <f>IF(MOD(W374,1)+$K375&gt;$W$27,TRUNC(W374)+1+$W$28,W374)</f>
        <v>45006.336836854643</v>
      </c>
      <c r="V375" s="14" t="s">
        <v>13</v>
      </c>
      <c r="W375" s="87">
        <f t="shared" si="60"/>
        <v>45006.347854134379</v>
      </c>
    </row>
    <row r="376" spans="1:23" x14ac:dyDescent="0.25">
      <c r="A376" s="2">
        <v>348</v>
      </c>
      <c r="B376" s="2">
        <v>1912</v>
      </c>
      <c r="C376" s="3">
        <v>8.5500000000000007</v>
      </c>
      <c r="D376" s="20" t="str">
        <f t="shared" si="55"/>
        <v/>
      </c>
      <c r="E376" s="2" t="str">
        <f t="shared" si="56"/>
        <v/>
      </c>
      <c r="F376" s="20" t="str">
        <f t="shared" si="57"/>
        <v/>
      </c>
      <c r="G376" s="20">
        <f t="shared" si="58"/>
        <v>8.5500000000000007</v>
      </c>
      <c r="I376" s="20">
        <v>0</v>
      </c>
      <c r="J376" s="2">
        <f t="shared" si="64"/>
        <v>0</v>
      </c>
      <c r="K376" s="26">
        <f t="shared" si="63"/>
        <v>1.0704288831957487E-2</v>
      </c>
      <c r="L376" s="80" t="s">
        <v>76</v>
      </c>
      <c r="M376" s="88">
        <f t="shared" si="61"/>
        <v>44991.608190741288</v>
      </c>
      <c r="N376" s="82" t="s">
        <v>13</v>
      </c>
      <c r="O376" s="83">
        <f t="shared" si="59"/>
        <v>44991.618895030122</v>
      </c>
      <c r="P376" s="84" t="s">
        <v>76</v>
      </c>
      <c r="Q376" s="89">
        <f>IF(MOD(S375,1)+$K376&gt;$S$27,TRUNC(S375)+1+$S$28,S375)</f>
        <v>44998.869559559229</v>
      </c>
      <c r="R376" s="13" t="s">
        <v>13</v>
      </c>
      <c r="S376" s="86">
        <f t="shared" si="62"/>
        <v>44998.880263848063</v>
      </c>
      <c r="T376" s="14" t="s">
        <v>76</v>
      </c>
      <c r="U376" s="90">
        <f>IF(MOD(W375,1)+$K376&gt;$W$27,TRUNC(W375)+1+$W$28,W375)</f>
        <v>45006.347854134379</v>
      </c>
      <c r="V376" s="14" t="s">
        <v>13</v>
      </c>
      <c r="W376" s="87">
        <f t="shared" si="60"/>
        <v>45006.358558423213</v>
      </c>
    </row>
    <row r="377" spans="1:23" x14ac:dyDescent="0.25">
      <c r="A377" s="2">
        <v>349</v>
      </c>
      <c r="B377" s="2">
        <v>1914</v>
      </c>
      <c r="C377" s="3">
        <v>4</v>
      </c>
      <c r="D377" s="20" t="str">
        <f t="shared" si="55"/>
        <v/>
      </c>
      <c r="E377" s="2">
        <f t="shared" si="56"/>
        <v>4</v>
      </c>
      <c r="F377" s="20">
        <f t="shared" si="57"/>
        <v>4</v>
      </c>
      <c r="G377" s="20" t="str">
        <f t="shared" si="58"/>
        <v/>
      </c>
      <c r="I377" s="20">
        <v>0</v>
      </c>
      <c r="J377" s="2">
        <f t="shared" si="64"/>
        <v>0</v>
      </c>
      <c r="K377" s="26">
        <f t="shared" si="63"/>
        <v>6.9444444444444441E-3</v>
      </c>
      <c r="L377" s="80" t="s">
        <v>76</v>
      </c>
      <c r="M377" s="88">
        <f t="shared" si="61"/>
        <v>44991.618895030122</v>
      </c>
      <c r="N377" s="82" t="s">
        <v>13</v>
      </c>
      <c r="O377" s="83">
        <f t="shared" si="59"/>
        <v>44991.625839474567</v>
      </c>
      <c r="P377" s="84" t="s">
        <v>76</v>
      </c>
      <c r="Q377" s="89">
        <f>IF(MOD(S376,1)+$K377&gt;$S$27,TRUNC(S376)+1+$S$28,S376)</f>
        <v>44998.880263848063</v>
      </c>
      <c r="R377" s="13" t="s">
        <v>13</v>
      </c>
      <c r="S377" s="86">
        <f t="shared" si="62"/>
        <v>44998.887208292508</v>
      </c>
      <c r="T377" s="14" t="s">
        <v>76</v>
      </c>
      <c r="U377" s="90">
        <f>IF(MOD(W376,1)+$K377&gt;$W$27,TRUNC(W376)+1+$W$28,W376)</f>
        <v>45006.358558423213</v>
      </c>
      <c r="V377" s="14" t="s">
        <v>13</v>
      </c>
      <c r="W377" s="87">
        <f t="shared" si="60"/>
        <v>45006.365502867659</v>
      </c>
    </row>
    <row r="378" spans="1:23" x14ac:dyDescent="0.25">
      <c r="A378" s="2">
        <v>350</v>
      </c>
      <c r="B378" s="2">
        <v>1916</v>
      </c>
      <c r="C378" s="3">
        <v>0.32</v>
      </c>
      <c r="D378" s="20">
        <f t="shared" si="55"/>
        <v>0.32</v>
      </c>
      <c r="E378" s="2">
        <f t="shared" si="56"/>
        <v>0.32</v>
      </c>
      <c r="F378" s="20" t="str">
        <f t="shared" si="57"/>
        <v/>
      </c>
      <c r="G378" s="20" t="str">
        <f t="shared" si="58"/>
        <v/>
      </c>
      <c r="I378" s="20">
        <v>0</v>
      </c>
      <c r="J378" s="2">
        <f t="shared" si="64"/>
        <v>0</v>
      </c>
      <c r="K378" s="26">
        <f t="shared" si="63"/>
        <v>3.472222222222222E-3</v>
      </c>
      <c r="L378" s="80" t="s">
        <v>76</v>
      </c>
      <c r="M378" s="88">
        <f t="shared" si="61"/>
        <v>44991.625839474567</v>
      </c>
      <c r="N378" s="82" t="s">
        <v>13</v>
      </c>
      <c r="O378" s="83">
        <f t="shared" si="59"/>
        <v>44991.629311696786</v>
      </c>
      <c r="P378" s="84" t="s">
        <v>76</v>
      </c>
      <c r="Q378" s="89">
        <f>IF(MOD(S377,1)+$K378&gt;$S$27,TRUNC(S377)+1+$S$28,S377)</f>
        <v>44998.887208292508</v>
      </c>
      <c r="R378" s="13" t="s">
        <v>13</v>
      </c>
      <c r="S378" s="86">
        <f t="shared" si="62"/>
        <v>44998.890680514727</v>
      </c>
      <c r="T378" s="14" t="s">
        <v>76</v>
      </c>
      <c r="U378" s="90">
        <f>IF(MOD(W377,1)+$K378&gt;$W$27,TRUNC(W377)+1+$W$28,W377)</f>
        <v>45006.365502867659</v>
      </c>
      <c r="V378" s="14" t="s">
        <v>13</v>
      </c>
      <c r="W378" s="87">
        <f t="shared" si="60"/>
        <v>45006.368975089877</v>
      </c>
    </row>
    <row r="379" spans="1:23" x14ac:dyDescent="0.25">
      <c r="A379" s="2">
        <v>351</v>
      </c>
      <c r="B379" s="2">
        <v>1917</v>
      </c>
      <c r="C379" s="3">
        <v>9.3800000000000008</v>
      </c>
      <c r="D379" s="20" t="str">
        <f t="shared" si="55"/>
        <v/>
      </c>
      <c r="E379" s="2" t="str">
        <f t="shared" si="56"/>
        <v/>
      </c>
      <c r="F379" s="20" t="str">
        <f t="shared" si="57"/>
        <v/>
      </c>
      <c r="G379" s="20">
        <f t="shared" si="58"/>
        <v>9.3800000000000008</v>
      </c>
      <c r="I379" s="20">
        <v>0</v>
      </c>
      <c r="J379" s="2">
        <f t="shared" si="64"/>
        <v>0</v>
      </c>
      <c r="K379" s="26">
        <f t="shared" si="63"/>
        <v>1.1743418625001313E-2</v>
      </c>
      <c r="L379" s="80" t="s">
        <v>76</v>
      </c>
      <c r="M379" s="88">
        <f t="shared" si="61"/>
        <v>44991.629311696786</v>
      </c>
      <c r="N379" s="82" t="s">
        <v>13</v>
      </c>
      <c r="O379" s="83">
        <f t="shared" si="59"/>
        <v>44991.641055115411</v>
      </c>
      <c r="P379" s="84" t="s">
        <v>76</v>
      </c>
      <c r="Q379" s="89">
        <f>IF(MOD(S378,1)+$K379&gt;$S$27,TRUNC(S378)+1+$S$28,S378)</f>
        <v>44998.890680514727</v>
      </c>
      <c r="R379" s="13" t="s">
        <v>13</v>
      </c>
      <c r="S379" s="86">
        <f t="shared" si="62"/>
        <v>44998.902423933352</v>
      </c>
      <c r="T379" s="14" t="s">
        <v>76</v>
      </c>
      <c r="U379" s="90">
        <f>IF(MOD(W378,1)+$K379&gt;$W$27,TRUNC(W378)+1+$W$28,W378)</f>
        <v>45006.368975089877</v>
      </c>
      <c r="V379" s="14" t="s">
        <v>13</v>
      </c>
      <c r="W379" s="87">
        <f t="shared" si="60"/>
        <v>45006.380718508502</v>
      </c>
    </row>
    <row r="380" spans="1:23" x14ac:dyDescent="0.25">
      <c r="A380" s="2">
        <v>352</v>
      </c>
      <c r="B380" s="2">
        <v>1924</v>
      </c>
      <c r="C380" s="3">
        <v>0.73</v>
      </c>
      <c r="D380" s="20">
        <f t="shared" si="55"/>
        <v>0.73</v>
      </c>
      <c r="E380" s="2">
        <f t="shared" si="56"/>
        <v>0.73</v>
      </c>
      <c r="F380" s="20" t="str">
        <f t="shared" si="57"/>
        <v/>
      </c>
      <c r="G380" s="20" t="str">
        <f t="shared" si="58"/>
        <v/>
      </c>
      <c r="I380" s="20">
        <v>0</v>
      </c>
      <c r="J380" s="2">
        <f t="shared" si="64"/>
        <v>0</v>
      </c>
      <c r="K380" s="26">
        <f t="shared" si="63"/>
        <v>3.472222222222222E-3</v>
      </c>
      <c r="L380" s="80" t="s">
        <v>76</v>
      </c>
      <c r="M380" s="88">
        <f t="shared" si="61"/>
        <v>44991.641055115411</v>
      </c>
      <c r="N380" s="82" t="s">
        <v>13</v>
      </c>
      <c r="O380" s="83">
        <f t="shared" si="59"/>
        <v>44991.64452733763</v>
      </c>
      <c r="P380" s="84" t="s">
        <v>76</v>
      </c>
      <c r="Q380" s="89">
        <f>IF(MOD(S379,1)+$K380&gt;$S$27,TRUNC(S379)+1+$S$28,S379)</f>
        <v>44998.902423933352</v>
      </c>
      <c r="R380" s="13" t="s">
        <v>13</v>
      </c>
      <c r="S380" s="86">
        <f t="shared" si="62"/>
        <v>44998.905896155571</v>
      </c>
      <c r="T380" s="14" t="s">
        <v>76</v>
      </c>
      <c r="U380" s="90">
        <f>IF(MOD(W379,1)+$K380&gt;$W$27,TRUNC(W379)+1+$W$28,W379)</f>
        <v>45006.380718508502</v>
      </c>
      <c r="V380" s="14" t="s">
        <v>13</v>
      </c>
      <c r="W380" s="87">
        <f t="shared" si="60"/>
        <v>45006.384190730721</v>
      </c>
    </row>
    <row r="381" spans="1:23" x14ac:dyDescent="0.25">
      <c r="A381" s="2">
        <v>353</v>
      </c>
      <c r="B381" s="2">
        <v>1929</v>
      </c>
      <c r="C381" s="3">
        <v>0.26</v>
      </c>
      <c r="D381" s="20">
        <f t="shared" si="55"/>
        <v>0.26</v>
      </c>
      <c r="E381" s="2">
        <f t="shared" si="56"/>
        <v>0.26</v>
      </c>
      <c r="F381" s="20" t="str">
        <f t="shared" si="57"/>
        <v/>
      </c>
      <c r="G381" s="20" t="str">
        <f t="shared" si="58"/>
        <v/>
      </c>
      <c r="I381" s="20">
        <v>0</v>
      </c>
      <c r="J381" s="2">
        <f t="shared" si="64"/>
        <v>0</v>
      </c>
      <c r="K381" s="26">
        <f t="shared" si="63"/>
        <v>3.472222222222222E-3</v>
      </c>
      <c r="L381" s="80" t="s">
        <v>76</v>
      </c>
      <c r="M381" s="88">
        <f t="shared" si="61"/>
        <v>44991.64452733763</v>
      </c>
      <c r="N381" s="82" t="s">
        <v>13</v>
      </c>
      <c r="O381" s="83">
        <f t="shared" si="59"/>
        <v>44991.647999559849</v>
      </c>
      <c r="P381" s="84" t="s">
        <v>76</v>
      </c>
      <c r="Q381" s="89">
        <f>IF(MOD(S380,1)+$K381&gt;$S$27,TRUNC(S380)+1+$S$28,S380)</f>
        <v>44998.905896155571</v>
      </c>
      <c r="R381" s="13" t="s">
        <v>13</v>
      </c>
      <c r="S381" s="86">
        <f t="shared" si="62"/>
        <v>44998.90936837779</v>
      </c>
      <c r="T381" s="14" t="s">
        <v>76</v>
      </c>
      <c r="U381" s="90">
        <f>IF(MOD(W380,1)+$K381&gt;$W$27,TRUNC(W380)+1+$W$28,W380)</f>
        <v>45006.384190730721</v>
      </c>
      <c r="V381" s="14" t="s">
        <v>13</v>
      </c>
      <c r="W381" s="87">
        <f t="shared" si="60"/>
        <v>45006.38766295294</v>
      </c>
    </row>
    <row r="382" spans="1:23" x14ac:dyDescent="0.25">
      <c r="A382" s="2">
        <v>354</v>
      </c>
      <c r="B382" s="2">
        <v>1931</v>
      </c>
      <c r="C382" s="3">
        <v>0.38</v>
      </c>
      <c r="D382" s="20">
        <f t="shared" si="55"/>
        <v>0.38</v>
      </c>
      <c r="E382" s="2">
        <f t="shared" si="56"/>
        <v>0.38</v>
      </c>
      <c r="F382" s="20" t="str">
        <f t="shared" si="57"/>
        <v/>
      </c>
      <c r="G382" s="20" t="str">
        <f t="shared" si="58"/>
        <v/>
      </c>
      <c r="I382" s="20">
        <v>0</v>
      </c>
      <c r="J382" s="2">
        <f t="shared" si="64"/>
        <v>0</v>
      </c>
      <c r="K382" s="26">
        <f t="shared" si="63"/>
        <v>3.472222222222222E-3</v>
      </c>
      <c r="L382" s="80" t="s">
        <v>76</v>
      </c>
      <c r="M382" s="88">
        <f t="shared" si="61"/>
        <v>44991.647999559849</v>
      </c>
      <c r="N382" s="82" t="s">
        <v>13</v>
      </c>
      <c r="O382" s="83">
        <f t="shared" si="59"/>
        <v>44991.651471782068</v>
      </c>
      <c r="P382" s="84" t="s">
        <v>76</v>
      </c>
      <c r="Q382" s="89">
        <f>IF(MOD(S381,1)+$K382&gt;$S$27,TRUNC(S381)+1+$S$28,S381)</f>
        <v>44998.90936837779</v>
      </c>
      <c r="R382" s="13" t="s">
        <v>13</v>
      </c>
      <c r="S382" s="86">
        <f t="shared" si="62"/>
        <v>44998.912840600009</v>
      </c>
      <c r="T382" s="14" t="s">
        <v>76</v>
      </c>
      <c r="U382" s="90">
        <f>IF(MOD(W381,1)+$K382&gt;$W$27,TRUNC(W381)+1+$W$28,W381)</f>
        <v>45006.38766295294</v>
      </c>
      <c r="V382" s="14" t="s">
        <v>13</v>
      </c>
      <c r="W382" s="87">
        <f t="shared" si="60"/>
        <v>45006.391135175159</v>
      </c>
    </row>
    <row r="383" spans="1:23" x14ac:dyDescent="0.25">
      <c r="A383" s="2">
        <v>355</v>
      </c>
      <c r="B383" s="2">
        <v>1932</v>
      </c>
      <c r="C383" s="3">
        <v>2.42</v>
      </c>
      <c r="D383" s="20" t="str">
        <f t="shared" si="55"/>
        <v/>
      </c>
      <c r="E383" s="2">
        <f t="shared" si="56"/>
        <v>2.42</v>
      </c>
      <c r="F383" s="20">
        <f t="shared" si="57"/>
        <v>2.42</v>
      </c>
      <c r="G383" s="20" t="str">
        <f t="shared" si="58"/>
        <v/>
      </c>
      <c r="I383" s="20">
        <v>0</v>
      </c>
      <c r="J383" s="2">
        <f t="shared" si="64"/>
        <v>0</v>
      </c>
      <c r="K383" s="26">
        <f t="shared" si="63"/>
        <v>6.9444444444444441E-3</v>
      </c>
      <c r="L383" s="80" t="s">
        <v>76</v>
      </c>
      <c r="M383" s="88">
        <f t="shared" si="61"/>
        <v>44991.651471782068</v>
      </c>
      <c r="N383" s="82" t="s">
        <v>13</v>
      </c>
      <c r="O383" s="83">
        <f t="shared" si="59"/>
        <v>44991.658416226514</v>
      </c>
      <c r="P383" s="84" t="s">
        <v>76</v>
      </c>
      <c r="Q383" s="89">
        <f>IF(MOD(S382,1)+$K383&gt;$S$27,TRUNC(S382)+1+$S$28,S382)</f>
        <v>44998.912840600009</v>
      </c>
      <c r="R383" s="13" t="s">
        <v>13</v>
      </c>
      <c r="S383" s="86">
        <f t="shared" si="62"/>
        <v>44998.919785044454</v>
      </c>
      <c r="T383" s="14" t="s">
        <v>76</v>
      </c>
      <c r="U383" s="90">
        <f>IF(MOD(W382,1)+$K383&gt;$W$27,TRUNC(W382)+1+$W$28,W382)</f>
        <v>45006.391135175159</v>
      </c>
      <c r="V383" s="14" t="s">
        <v>13</v>
      </c>
      <c r="W383" s="87">
        <f t="shared" si="60"/>
        <v>45006.398079619605</v>
      </c>
    </row>
    <row r="384" spans="1:23" x14ac:dyDescent="0.25">
      <c r="A384" s="2">
        <v>356</v>
      </c>
      <c r="B384" s="2">
        <v>1934</v>
      </c>
      <c r="C384" s="3">
        <v>3.81</v>
      </c>
      <c r="D384" s="20" t="str">
        <f t="shared" si="55"/>
        <v/>
      </c>
      <c r="E384" s="2">
        <f t="shared" si="56"/>
        <v>3.81</v>
      </c>
      <c r="F384" s="20">
        <f t="shared" si="57"/>
        <v>3.81</v>
      </c>
      <c r="G384" s="20" t="str">
        <f t="shared" si="58"/>
        <v/>
      </c>
      <c r="I384" s="20">
        <v>0</v>
      </c>
      <c r="J384" s="2">
        <f t="shared" si="64"/>
        <v>0</v>
      </c>
      <c r="K384" s="26">
        <f t="shared" si="63"/>
        <v>6.9444444444444441E-3</v>
      </c>
      <c r="L384" s="80" t="s">
        <v>76</v>
      </c>
      <c r="M384" s="88">
        <f t="shared" si="61"/>
        <v>44991.658416226514</v>
      </c>
      <c r="N384" s="82" t="s">
        <v>13</v>
      </c>
      <c r="O384" s="83">
        <f t="shared" si="59"/>
        <v>44991.665360670959</v>
      </c>
      <c r="P384" s="84" t="s">
        <v>76</v>
      </c>
      <c r="Q384" s="89">
        <f>IF(MOD(S383,1)+$K384&gt;$S$27,TRUNC(S383)+1+$S$28,S383)</f>
        <v>44998.919785044454</v>
      </c>
      <c r="R384" s="13" t="s">
        <v>13</v>
      </c>
      <c r="S384" s="86">
        <f t="shared" si="62"/>
        <v>44998.9267294889</v>
      </c>
      <c r="T384" s="14" t="s">
        <v>76</v>
      </c>
      <c r="U384" s="90">
        <f>IF(MOD(W383,1)+$K384&gt;$W$27,TRUNC(W383)+1+$W$28,W383)</f>
        <v>45006.398079619605</v>
      </c>
      <c r="V384" s="14" t="s">
        <v>13</v>
      </c>
      <c r="W384" s="87">
        <f t="shared" si="60"/>
        <v>45006.40502406405</v>
      </c>
    </row>
    <row r="385" spans="1:23" x14ac:dyDescent="0.25">
      <c r="A385" s="2">
        <v>357</v>
      </c>
      <c r="B385" s="2">
        <v>1935</v>
      </c>
      <c r="C385" s="3">
        <v>12.25</v>
      </c>
      <c r="D385" s="20" t="str">
        <f t="shared" si="55"/>
        <v/>
      </c>
      <c r="E385" s="2" t="str">
        <f t="shared" si="56"/>
        <v/>
      </c>
      <c r="F385" s="20" t="str">
        <f t="shared" si="57"/>
        <v/>
      </c>
      <c r="G385" s="20">
        <f t="shared" si="58"/>
        <v>12.25</v>
      </c>
      <c r="I385" s="20">
        <v>0</v>
      </c>
      <c r="J385" s="2">
        <f t="shared" si="64"/>
        <v>0</v>
      </c>
      <c r="K385" s="26">
        <f t="shared" si="63"/>
        <v>1.5336554174442013E-2</v>
      </c>
      <c r="L385" s="80" t="s">
        <v>76</v>
      </c>
      <c r="M385" s="88">
        <f t="shared" si="61"/>
        <v>44991.665360670959</v>
      </c>
      <c r="N385" s="82" t="s">
        <v>13</v>
      </c>
      <c r="O385" s="83">
        <f t="shared" si="59"/>
        <v>44991.680697225136</v>
      </c>
      <c r="P385" s="84" t="s">
        <v>76</v>
      </c>
      <c r="Q385" s="89">
        <f>IF(MOD(S384,1)+$K385&gt;$S$27,TRUNC(S384)+1+$S$28,S384)</f>
        <v>44998.9267294889</v>
      </c>
      <c r="R385" s="13" t="s">
        <v>13</v>
      </c>
      <c r="S385" s="86">
        <f t="shared" si="62"/>
        <v>44998.942066043077</v>
      </c>
      <c r="T385" s="14" t="s">
        <v>76</v>
      </c>
      <c r="U385" s="90">
        <f>IF(MOD(W384,1)+$K385&gt;$W$27,TRUNC(W384)+1+$W$28,W384)</f>
        <v>45006.40502406405</v>
      </c>
      <c r="V385" s="14" t="s">
        <v>13</v>
      </c>
      <c r="W385" s="87">
        <f t="shared" si="60"/>
        <v>45006.420360618227</v>
      </c>
    </row>
    <row r="386" spans="1:23" x14ac:dyDescent="0.25">
      <c r="A386" s="2">
        <v>358</v>
      </c>
      <c r="B386" s="2">
        <v>1936</v>
      </c>
      <c r="C386" s="3">
        <v>15</v>
      </c>
      <c r="D386" s="20" t="str">
        <f t="shared" si="55"/>
        <v/>
      </c>
      <c r="E386" s="2" t="str">
        <f t="shared" si="56"/>
        <v/>
      </c>
      <c r="F386" s="20" t="str">
        <f t="shared" si="57"/>
        <v/>
      </c>
      <c r="G386" s="20">
        <f t="shared" si="58"/>
        <v>15</v>
      </c>
      <c r="I386" s="20">
        <v>0</v>
      </c>
      <c r="J386" s="2">
        <f t="shared" si="64"/>
        <v>0</v>
      </c>
      <c r="K386" s="26">
        <f t="shared" si="63"/>
        <v>1.8779454091153485E-2</v>
      </c>
      <c r="L386" s="80" t="s">
        <v>76</v>
      </c>
      <c r="M386" s="88">
        <f t="shared" si="61"/>
        <v>44991.680697225136</v>
      </c>
      <c r="N386" s="82" t="s">
        <v>13</v>
      </c>
      <c r="O386" s="83">
        <f t="shared" si="59"/>
        <v>44991.699476679227</v>
      </c>
      <c r="P386" s="84" t="s">
        <v>76</v>
      </c>
      <c r="Q386" s="89">
        <f>IF(MOD(S385,1)+$K386&gt;$S$27,TRUNC(S385)+1+$S$28,S385)</f>
        <v>44998.942066043077</v>
      </c>
      <c r="R386" s="13" t="s">
        <v>13</v>
      </c>
      <c r="S386" s="86">
        <f t="shared" si="62"/>
        <v>44998.960845497168</v>
      </c>
      <c r="T386" s="14" t="s">
        <v>76</v>
      </c>
      <c r="U386" s="90">
        <f>IF(MOD(W385,1)+$K386&gt;$W$27,TRUNC(W385)+1+$W$28,W385)</f>
        <v>45006.420360618227</v>
      </c>
      <c r="V386" s="14" t="s">
        <v>13</v>
      </c>
      <c r="W386" s="87">
        <f t="shared" si="60"/>
        <v>45006.439140072318</v>
      </c>
    </row>
    <row r="387" spans="1:23" x14ac:dyDescent="0.25">
      <c r="A387" s="2">
        <v>359</v>
      </c>
      <c r="B387" s="2">
        <v>1937</v>
      </c>
      <c r="C387" s="3">
        <v>10</v>
      </c>
      <c r="D387" s="20" t="str">
        <f t="shared" si="55"/>
        <v/>
      </c>
      <c r="E387" s="2" t="str">
        <f t="shared" si="56"/>
        <v/>
      </c>
      <c r="F387" s="20" t="str">
        <f t="shared" si="57"/>
        <v/>
      </c>
      <c r="G387" s="20">
        <f t="shared" si="58"/>
        <v>10</v>
      </c>
      <c r="I387" s="20">
        <v>0</v>
      </c>
      <c r="J387" s="2">
        <f t="shared" si="64"/>
        <v>0</v>
      </c>
      <c r="K387" s="26">
        <f t="shared" si="63"/>
        <v>1.2519636060768989E-2</v>
      </c>
      <c r="L387" s="80" t="s">
        <v>76</v>
      </c>
      <c r="M387" s="88">
        <f t="shared" si="61"/>
        <v>44991.699476679227</v>
      </c>
      <c r="N387" s="82" t="s">
        <v>13</v>
      </c>
      <c r="O387" s="83">
        <f t="shared" si="59"/>
        <v>44991.711996315287</v>
      </c>
      <c r="P387" s="84" t="s">
        <v>76</v>
      </c>
      <c r="Q387" s="89">
        <f>IF(MOD(S386,1)+$K387&gt;$S$27,TRUNC(S386)+1+$S$28,S386)</f>
        <v>44998.960845497168</v>
      </c>
      <c r="R387" s="13" t="s">
        <v>13</v>
      </c>
      <c r="S387" s="86">
        <f t="shared" si="62"/>
        <v>44998.973365133228</v>
      </c>
      <c r="T387" s="14" t="s">
        <v>76</v>
      </c>
      <c r="U387" s="90">
        <f>IF(MOD(W386,1)+$K387&gt;$W$27,TRUNC(W386)+1+$W$28,W386)</f>
        <v>45006.439140072318</v>
      </c>
      <c r="V387" s="14" t="s">
        <v>13</v>
      </c>
      <c r="W387" s="87">
        <f t="shared" si="60"/>
        <v>45006.451659708378</v>
      </c>
    </row>
    <row r="388" spans="1:23" x14ac:dyDescent="0.25">
      <c r="A388" s="2">
        <v>360</v>
      </c>
      <c r="B388" s="2">
        <v>1938</v>
      </c>
      <c r="C388" s="3">
        <v>16.25</v>
      </c>
      <c r="D388" s="20" t="str">
        <f t="shared" si="55"/>
        <v/>
      </c>
      <c r="E388" s="2" t="str">
        <f t="shared" si="56"/>
        <v/>
      </c>
      <c r="F388" s="20" t="str">
        <f t="shared" si="57"/>
        <v/>
      </c>
      <c r="G388" s="20">
        <f t="shared" si="58"/>
        <v>16.25</v>
      </c>
      <c r="I388" s="20">
        <v>0</v>
      </c>
      <c r="J388" s="2">
        <f t="shared" si="64"/>
        <v>0</v>
      </c>
      <c r="K388" s="26">
        <f t="shared" si="63"/>
        <v>2.034440859874961E-2</v>
      </c>
      <c r="L388" s="80" t="s">
        <v>76</v>
      </c>
      <c r="M388" s="88">
        <f t="shared" si="61"/>
        <v>44991.711996315287</v>
      </c>
      <c r="N388" s="82" t="s">
        <v>13</v>
      </c>
      <c r="O388" s="83">
        <f t="shared" si="59"/>
        <v>44991.732340723887</v>
      </c>
      <c r="P388" s="84" t="s">
        <v>76</v>
      </c>
      <c r="Q388" s="89">
        <f>IF(MOD(S387,1)+$K388&gt;$S$27,TRUNC(S387)+1+$S$28,S387)</f>
        <v>44998.973365133228</v>
      </c>
      <c r="R388" s="13" t="s">
        <v>13</v>
      </c>
      <c r="S388" s="86">
        <f t="shared" si="62"/>
        <v>44998.993709541828</v>
      </c>
      <c r="T388" s="14" t="s">
        <v>76</v>
      </c>
      <c r="U388" s="90">
        <f>IF(MOD(W387,1)+$K388&gt;$W$27,TRUNC(W387)+1+$W$28,W387)</f>
        <v>45006.451659708378</v>
      </c>
      <c r="V388" s="14" t="s">
        <v>13</v>
      </c>
      <c r="W388" s="87">
        <f t="shared" si="60"/>
        <v>45006.472004116978</v>
      </c>
    </row>
    <row r="389" spans="1:23" x14ac:dyDescent="0.25">
      <c r="A389" s="2">
        <v>361</v>
      </c>
      <c r="B389" s="2">
        <v>1942</v>
      </c>
      <c r="C389" s="3">
        <v>10.83</v>
      </c>
      <c r="D389" s="20" t="str">
        <f t="shared" si="55"/>
        <v/>
      </c>
      <c r="E389" s="2" t="str">
        <f t="shared" si="56"/>
        <v/>
      </c>
      <c r="F389" s="20" t="str">
        <f t="shared" si="57"/>
        <v/>
      </c>
      <c r="G389" s="20">
        <f t="shared" si="58"/>
        <v>10.83</v>
      </c>
      <c r="I389" s="20">
        <v>0</v>
      </c>
      <c r="J389" s="2">
        <f t="shared" si="64"/>
        <v>0</v>
      </c>
      <c r="K389" s="26">
        <f t="shared" si="63"/>
        <v>1.3558765853812816E-2</v>
      </c>
      <c r="L389" s="80" t="s">
        <v>76</v>
      </c>
      <c r="M389" s="88">
        <f t="shared" si="61"/>
        <v>44991.732340723887</v>
      </c>
      <c r="N389" s="82" t="s">
        <v>13</v>
      </c>
      <c r="O389" s="83">
        <f t="shared" si="59"/>
        <v>44991.745899489739</v>
      </c>
      <c r="P389" s="84" t="s">
        <v>76</v>
      </c>
      <c r="Q389" s="89">
        <f>IF(MOD(S388,1)+$K389&gt;$S$27,TRUNC(S388)+1+$S$28,S388)</f>
        <v>44999.25</v>
      </c>
      <c r="R389" s="13" t="s">
        <v>13</v>
      </c>
      <c r="S389" s="86">
        <f t="shared" si="62"/>
        <v>44999.263558765851</v>
      </c>
      <c r="T389" s="14" t="s">
        <v>76</v>
      </c>
      <c r="U389" s="90">
        <f>IF(MOD(W388,1)+$K389&gt;$W$27,TRUNC(W388)+1+$W$28,W388)</f>
        <v>45006.472004116978</v>
      </c>
      <c r="V389" s="14" t="s">
        <v>13</v>
      </c>
      <c r="W389" s="87">
        <f t="shared" si="60"/>
        <v>45006.48556288283</v>
      </c>
    </row>
    <row r="390" spans="1:23" x14ac:dyDescent="0.25">
      <c r="A390" s="2">
        <v>362</v>
      </c>
      <c r="B390" s="2">
        <v>1943</v>
      </c>
      <c r="C390" s="3">
        <v>10.220000000000001</v>
      </c>
      <c r="D390" s="20" t="str">
        <f t="shared" si="55"/>
        <v/>
      </c>
      <c r="E390" s="2" t="str">
        <f t="shared" si="56"/>
        <v/>
      </c>
      <c r="F390" s="20" t="str">
        <f t="shared" si="57"/>
        <v/>
      </c>
      <c r="G390" s="20">
        <f t="shared" si="58"/>
        <v>10.220000000000001</v>
      </c>
      <c r="I390" s="20">
        <v>0</v>
      </c>
      <c r="J390" s="2">
        <f t="shared" si="64"/>
        <v>0</v>
      </c>
      <c r="K390" s="26">
        <f t="shared" si="63"/>
        <v>1.2795068054105909E-2</v>
      </c>
      <c r="L390" s="80" t="s">
        <v>76</v>
      </c>
      <c r="M390" s="88">
        <f t="shared" si="61"/>
        <v>44991.745899489739</v>
      </c>
      <c r="N390" s="82" t="s">
        <v>13</v>
      </c>
      <c r="O390" s="83">
        <f t="shared" si="59"/>
        <v>44991.758694557793</v>
      </c>
      <c r="P390" s="84" t="s">
        <v>76</v>
      </c>
      <c r="Q390" s="89">
        <f>IF(MOD(S389,1)+$K390&gt;$S$27,TRUNC(S389)+1+$S$28,S389)</f>
        <v>44999.263558765851</v>
      </c>
      <c r="R390" s="13" t="s">
        <v>13</v>
      </c>
      <c r="S390" s="86">
        <f t="shared" si="62"/>
        <v>44999.276353833906</v>
      </c>
      <c r="T390" s="14" t="s">
        <v>76</v>
      </c>
      <c r="U390" s="90">
        <f>IF(MOD(W389,1)+$K390&gt;$W$27,TRUNC(W389)+1+$W$28,W389)</f>
        <v>45006.48556288283</v>
      </c>
      <c r="V390" s="14" t="s">
        <v>13</v>
      </c>
      <c r="W390" s="87">
        <f t="shared" si="60"/>
        <v>45006.498357950884</v>
      </c>
    </row>
    <row r="391" spans="1:23" x14ac:dyDescent="0.25">
      <c r="A391" s="2">
        <v>363</v>
      </c>
      <c r="B391" s="2">
        <v>1944</v>
      </c>
      <c r="C391" s="3">
        <v>3.25</v>
      </c>
      <c r="D391" s="20" t="str">
        <f t="shared" si="55"/>
        <v/>
      </c>
      <c r="E391" s="2">
        <f t="shared" si="56"/>
        <v>3.25</v>
      </c>
      <c r="F391" s="20">
        <f t="shared" si="57"/>
        <v>3.25</v>
      </c>
      <c r="G391" s="20" t="str">
        <f t="shared" si="58"/>
        <v/>
      </c>
      <c r="I391" s="20">
        <v>0</v>
      </c>
      <c r="J391" s="2">
        <f t="shared" si="64"/>
        <v>0</v>
      </c>
      <c r="K391" s="26">
        <f t="shared" si="63"/>
        <v>6.9444444444444441E-3</v>
      </c>
      <c r="L391" s="80" t="s">
        <v>76</v>
      </c>
      <c r="M391" s="88">
        <f t="shared" si="61"/>
        <v>44991.758694557793</v>
      </c>
      <c r="N391" s="82" t="s">
        <v>13</v>
      </c>
      <c r="O391" s="83">
        <f t="shared" si="59"/>
        <v>44991.765639002238</v>
      </c>
      <c r="P391" s="84" t="s">
        <v>76</v>
      </c>
      <c r="Q391" s="89">
        <f>IF(MOD(S390,1)+$K391&gt;$S$27,TRUNC(S390)+1+$S$28,S390)</f>
        <v>44999.276353833906</v>
      </c>
      <c r="R391" s="13" t="s">
        <v>13</v>
      </c>
      <c r="S391" s="86">
        <f t="shared" si="62"/>
        <v>44999.283298278351</v>
      </c>
      <c r="T391" s="14" t="s">
        <v>76</v>
      </c>
      <c r="U391" s="90">
        <f>IF(MOD(W390,1)+$K391&gt;$W$27,TRUNC(W390)+1+$W$28,W390)</f>
        <v>45006.498357950884</v>
      </c>
      <c r="V391" s="14" t="s">
        <v>13</v>
      </c>
      <c r="W391" s="87">
        <f t="shared" si="60"/>
        <v>45006.50530239533</v>
      </c>
    </row>
    <row r="392" spans="1:23" x14ac:dyDescent="0.25">
      <c r="A392" s="2">
        <v>364</v>
      </c>
      <c r="B392" s="2">
        <v>1945</v>
      </c>
      <c r="C392" s="3">
        <v>3.45</v>
      </c>
      <c r="D392" s="20" t="str">
        <f t="shared" si="55"/>
        <v/>
      </c>
      <c r="E392" s="2">
        <f t="shared" si="56"/>
        <v>3.45</v>
      </c>
      <c r="F392" s="20">
        <f t="shared" si="57"/>
        <v>3.45</v>
      </c>
      <c r="G392" s="20" t="str">
        <f t="shared" si="58"/>
        <v/>
      </c>
      <c r="I392" s="20">
        <v>0</v>
      </c>
      <c r="J392" s="2">
        <f t="shared" si="64"/>
        <v>0</v>
      </c>
      <c r="K392" s="26">
        <f t="shared" si="63"/>
        <v>6.9444444444444441E-3</v>
      </c>
      <c r="L392" s="80" t="s">
        <v>76</v>
      </c>
      <c r="M392" s="88">
        <f t="shared" si="61"/>
        <v>44991.765639002238</v>
      </c>
      <c r="N392" s="82" t="s">
        <v>13</v>
      </c>
      <c r="O392" s="83">
        <f t="shared" si="59"/>
        <v>44991.772583446684</v>
      </c>
      <c r="P392" s="84" t="s">
        <v>76</v>
      </c>
      <c r="Q392" s="89">
        <f>IF(MOD(S391,1)+$K392&gt;$S$27,TRUNC(S391)+1+$S$28,S391)</f>
        <v>44999.283298278351</v>
      </c>
      <c r="R392" s="13" t="s">
        <v>13</v>
      </c>
      <c r="S392" s="86">
        <f t="shared" si="62"/>
        <v>44999.290242722796</v>
      </c>
      <c r="T392" s="14" t="s">
        <v>76</v>
      </c>
      <c r="U392" s="90">
        <f>IF(MOD(W391,1)+$K392&gt;$W$27,TRUNC(W391)+1+$W$28,W391)</f>
        <v>45006.50530239533</v>
      </c>
      <c r="V392" s="14" t="s">
        <v>13</v>
      </c>
      <c r="W392" s="87">
        <f t="shared" si="60"/>
        <v>45006.512246839775</v>
      </c>
    </row>
    <row r="393" spans="1:23" x14ac:dyDescent="0.25">
      <c r="A393" s="2">
        <v>365</v>
      </c>
      <c r="B393" s="2">
        <v>1948</v>
      </c>
      <c r="C393" s="3">
        <v>11.75</v>
      </c>
      <c r="D393" s="20" t="str">
        <f t="shared" si="55"/>
        <v/>
      </c>
      <c r="E393" s="2" t="str">
        <f t="shared" si="56"/>
        <v/>
      </c>
      <c r="F393" s="20" t="str">
        <f t="shared" si="57"/>
        <v/>
      </c>
      <c r="G393" s="20">
        <f t="shared" si="58"/>
        <v>11.75</v>
      </c>
      <c r="I393" s="20">
        <v>0</v>
      </c>
      <c r="J393" s="2">
        <f t="shared" si="64"/>
        <v>0</v>
      </c>
      <c r="K393" s="26">
        <f t="shared" si="63"/>
        <v>1.4710572371403562E-2</v>
      </c>
      <c r="L393" s="80" t="s">
        <v>76</v>
      </c>
      <c r="M393" s="88">
        <f t="shared" si="61"/>
        <v>44991.772583446684</v>
      </c>
      <c r="N393" s="82" t="s">
        <v>13</v>
      </c>
      <c r="O393" s="83">
        <f t="shared" si="59"/>
        <v>44991.787294019057</v>
      </c>
      <c r="P393" s="84" t="s">
        <v>76</v>
      </c>
      <c r="Q393" s="89">
        <f>IF(MOD(S392,1)+$K393&gt;$S$27,TRUNC(S392)+1+$S$28,S392)</f>
        <v>44999.290242722796</v>
      </c>
      <c r="R393" s="13" t="s">
        <v>13</v>
      </c>
      <c r="S393" s="86">
        <f t="shared" si="62"/>
        <v>44999.30495329517</v>
      </c>
      <c r="T393" s="14" t="s">
        <v>76</v>
      </c>
      <c r="U393" s="90">
        <f>IF(MOD(W392,1)+$K393&gt;$W$27,TRUNC(W392)+1+$W$28,W392)</f>
        <v>45006.512246839775</v>
      </c>
      <c r="V393" s="14" t="s">
        <v>13</v>
      </c>
      <c r="W393" s="87">
        <f t="shared" si="60"/>
        <v>45006.526957412148</v>
      </c>
    </row>
    <row r="394" spans="1:23" x14ac:dyDescent="0.25">
      <c r="A394" s="2">
        <v>366</v>
      </c>
      <c r="B394" s="2">
        <v>1949</v>
      </c>
      <c r="C394" s="3">
        <v>11.75</v>
      </c>
      <c r="D394" s="20" t="str">
        <f t="shared" si="55"/>
        <v/>
      </c>
      <c r="E394" s="2" t="str">
        <f t="shared" si="56"/>
        <v/>
      </c>
      <c r="F394" s="20" t="str">
        <f t="shared" si="57"/>
        <v/>
      </c>
      <c r="G394" s="20">
        <f t="shared" si="58"/>
        <v>11.75</v>
      </c>
      <c r="I394" s="20">
        <v>0</v>
      </c>
      <c r="J394" s="2">
        <f t="shared" si="64"/>
        <v>0</v>
      </c>
      <c r="K394" s="26">
        <f t="shared" si="63"/>
        <v>1.4710572371403562E-2</v>
      </c>
      <c r="L394" s="80" t="s">
        <v>76</v>
      </c>
      <c r="M394" s="88">
        <f t="shared" si="61"/>
        <v>44991.787294019057</v>
      </c>
      <c r="N394" s="82" t="s">
        <v>13</v>
      </c>
      <c r="O394" s="83">
        <f t="shared" si="59"/>
        <v>44991.802004591431</v>
      </c>
      <c r="P394" s="84" t="s">
        <v>76</v>
      </c>
      <c r="Q394" s="89">
        <f>IF(MOD(S393,1)+$K394&gt;$S$27,TRUNC(S393)+1+$S$28,S393)</f>
        <v>44999.30495329517</v>
      </c>
      <c r="R394" s="13" t="s">
        <v>13</v>
      </c>
      <c r="S394" s="86">
        <f t="shared" si="62"/>
        <v>44999.319663867544</v>
      </c>
      <c r="T394" s="14" t="s">
        <v>76</v>
      </c>
      <c r="U394" s="90">
        <f>IF(MOD(W393,1)+$K394&gt;$W$27,TRUNC(W393)+1+$W$28,W393)</f>
        <v>45006.526957412148</v>
      </c>
      <c r="V394" s="14" t="s">
        <v>13</v>
      </c>
      <c r="W394" s="87">
        <f t="shared" si="60"/>
        <v>45006.541667984522</v>
      </c>
    </row>
    <row r="395" spans="1:23" x14ac:dyDescent="0.25">
      <c r="A395" s="2">
        <v>367</v>
      </c>
      <c r="B395" s="2">
        <v>1951</v>
      </c>
      <c r="C395" s="3">
        <v>0.51</v>
      </c>
      <c r="D395" s="20">
        <f t="shared" si="55"/>
        <v>0.51</v>
      </c>
      <c r="E395" s="2">
        <f t="shared" si="56"/>
        <v>0.51</v>
      </c>
      <c r="F395" s="20" t="str">
        <f t="shared" si="57"/>
        <v/>
      </c>
      <c r="G395" s="20" t="str">
        <f t="shared" si="58"/>
        <v/>
      </c>
      <c r="I395" s="20">
        <v>0</v>
      </c>
      <c r="J395" s="2">
        <f t="shared" si="64"/>
        <v>0</v>
      </c>
      <c r="K395" s="26">
        <f t="shared" si="63"/>
        <v>3.472222222222222E-3</v>
      </c>
      <c r="L395" s="80" t="s">
        <v>76</v>
      </c>
      <c r="M395" s="88">
        <f t="shared" si="61"/>
        <v>44991.802004591431</v>
      </c>
      <c r="N395" s="82" t="s">
        <v>13</v>
      </c>
      <c r="O395" s="83">
        <f t="shared" si="59"/>
        <v>44991.80547681365</v>
      </c>
      <c r="P395" s="84" t="s">
        <v>76</v>
      </c>
      <c r="Q395" s="89">
        <f>IF(MOD(S394,1)+$K395&gt;$S$27,TRUNC(S394)+1+$S$28,S394)</f>
        <v>44999.319663867544</v>
      </c>
      <c r="R395" s="13" t="s">
        <v>13</v>
      </c>
      <c r="S395" s="86">
        <f t="shared" si="62"/>
        <v>44999.323136089763</v>
      </c>
      <c r="T395" s="14" t="s">
        <v>76</v>
      </c>
      <c r="U395" s="90">
        <f>IF(MOD(W394,1)+$K395&gt;$W$27,TRUNC(W394)+1+$W$28,W394)</f>
        <v>45006.541667984522</v>
      </c>
      <c r="V395" s="14" t="s">
        <v>13</v>
      </c>
      <c r="W395" s="87">
        <f t="shared" si="60"/>
        <v>45006.545140206741</v>
      </c>
    </row>
    <row r="396" spans="1:23" x14ac:dyDescent="0.25">
      <c r="A396" s="2">
        <v>368</v>
      </c>
      <c r="B396" s="2">
        <v>1953</v>
      </c>
      <c r="C396" s="3">
        <v>4.3</v>
      </c>
      <c r="D396" s="20" t="str">
        <f t="shared" si="55"/>
        <v/>
      </c>
      <c r="E396" s="2">
        <f t="shared" si="56"/>
        <v>4.3</v>
      </c>
      <c r="F396" s="20">
        <f t="shared" si="57"/>
        <v>4.3</v>
      </c>
      <c r="G396" s="20" t="str">
        <f t="shared" si="58"/>
        <v/>
      </c>
      <c r="I396" s="20">
        <v>0</v>
      </c>
      <c r="J396" s="2">
        <f t="shared" si="64"/>
        <v>0</v>
      </c>
      <c r="K396" s="26">
        <f t="shared" si="63"/>
        <v>6.9444444444444441E-3</v>
      </c>
      <c r="L396" s="80" t="s">
        <v>76</v>
      </c>
      <c r="M396" s="88">
        <f t="shared" si="61"/>
        <v>44991.80547681365</v>
      </c>
      <c r="N396" s="82" t="s">
        <v>13</v>
      </c>
      <c r="O396" s="83">
        <f t="shared" si="59"/>
        <v>44991.812421258095</v>
      </c>
      <c r="P396" s="84" t="s">
        <v>76</v>
      </c>
      <c r="Q396" s="89">
        <f>IF(MOD(S395,1)+$K396&gt;$S$27,TRUNC(S395)+1+$S$28,S395)</f>
        <v>44999.323136089763</v>
      </c>
      <c r="R396" s="13" t="s">
        <v>13</v>
      </c>
      <c r="S396" s="86">
        <f t="shared" si="62"/>
        <v>44999.330080534208</v>
      </c>
      <c r="T396" s="14" t="s">
        <v>76</v>
      </c>
      <c r="U396" s="90">
        <f>IF(MOD(W395,1)+$K396&gt;$W$27,TRUNC(W395)+1+$W$28,W395)</f>
        <v>45006.545140206741</v>
      </c>
      <c r="V396" s="14" t="s">
        <v>13</v>
      </c>
      <c r="W396" s="87">
        <f t="shared" si="60"/>
        <v>45006.552084651186</v>
      </c>
    </row>
    <row r="397" spans="1:23" x14ac:dyDescent="0.25">
      <c r="A397" s="2">
        <v>369</v>
      </c>
      <c r="B397" s="2">
        <v>1954</v>
      </c>
      <c r="C397" s="3">
        <v>1.3</v>
      </c>
      <c r="D397" s="20" t="str">
        <f t="shared" si="55"/>
        <v/>
      </c>
      <c r="E397" s="2">
        <f t="shared" si="56"/>
        <v>1.3</v>
      </c>
      <c r="F397" s="20">
        <f t="shared" si="57"/>
        <v>1.3</v>
      </c>
      <c r="G397" s="20" t="str">
        <f t="shared" si="58"/>
        <v/>
      </c>
      <c r="I397" s="20">
        <v>0</v>
      </c>
      <c r="J397" s="2">
        <f t="shared" si="64"/>
        <v>0</v>
      </c>
      <c r="K397" s="26">
        <f t="shared" si="63"/>
        <v>6.9444444444444441E-3</v>
      </c>
      <c r="L397" s="80" t="s">
        <v>76</v>
      </c>
      <c r="M397" s="88">
        <f t="shared" si="61"/>
        <v>44991.812421258095</v>
      </c>
      <c r="N397" s="82" t="s">
        <v>13</v>
      </c>
      <c r="O397" s="83">
        <f t="shared" si="59"/>
        <v>44991.81936570254</v>
      </c>
      <c r="P397" s="84" t="s">
        <v>76</v>
      </c>
      <c r="Q397" s="89">
        <f>IF(MOD(S396,1)+$K397&gt;$S$27,TRUNC(S396)+1+$S$28,S396)</f>
        <v>44999.330080534208</v>
      </c>
      <c r="R397" s="13" t="s">
        <v>13</v>
      </c>
      <c r="S397" s="86">
        <f t="shared" si="62"/>
        <v>44999.337024978653</v>
      </c>
      <c r="T397" s="14" t="s">
        <v>76</v>
      </c>
      <c r="U397" s="90">
        <f>IF(MOD(W396,1)+$K397&gt;$W$27,TRUNC(W396)+1+$W$28,W396)</f>
        <v>45006.552084651186</v>
      </c>
      <c r="V397" s="14" t="s">
        <v>13</v>
      </c>
      <c r="W397" s="87">
        <f t="shared" si="60"/>
        <v>45006.559029095632</v>
      </c>
    </row>
    <row r="398" spans="1:23" x14ac:dyDescent="0.25">
      <c r="A398" s="2">
        <v>370</v>
      </c>
      <c r="B398" s="2">
        <v>1957</v>
      </c>
      <c r="C398" s="3">
        <v>5.3</v>
      </c>
      <c r="D398" s="20" t="str">
        <f t="shared" si="55"/>
        <v/>
      </c>
      <c r="E398" s="2" t="str">
        <f t="shared" si="56"/>
        <v/>
      </c>
      <c r="F398" s="20" t="str">
        <f t="shared" si="57"/>
        <v/>
      </c>
      <c r="G398" s="20">
        <f t="shared" si="58"/>
        <v>5.3</v>
      </c>
      <c r="I398" s="20">
        <v>0</v>
      </c>
      <c r="J398" s="2">
        <f t="shared" si="64"/>
        <v>0</v>
      </c>
      <c r="K398" s="26">
        <f t="shared" si="63"/>
        <v>6.6354071122075647E-3</v>
      </c>
      <c r="L398" s="80" t="s">
        <v>76</v>
      </c>
      <c r="M398" s="88">
        <f t="shared" si="61"/>
        <v>44991.81936570254</v>
      </c>
      <c r="N398" s="82" t="s">
        <v>13</v>
      </c>
      <c r="O398" s="83">
        <f t="shared" si="59"/>
        <v>44991.82600110965</v>
      </c>
      <c r="P398" s="84" t="s">
        <v>76</v>
      </c>
      <c r="Q398" s="89">
        <f>IF(MOD(S397,1)+$K398&gt;$S$27,TRUNC(S397)+1+$S$28,S397)</f>
        <v>44999.337024978653</v>
      </c>
      <c r="R398" s="13" t="s">
        <v>13</v>
      </c>
      <c r="S398" s="86">
        <f t="shared" si="62"/>
        <v>44999.343660385763</v>
      </c>
      <c r="T398" s="14" t="s">
        <v>76</v>
      </c>
      <c r="U398" s="90">
        <f>IF(MOD(W397,1)+$K398&gt;$W$27,TRUNC(W397)+1+$W$28,W397)</f>
        <v>45006.559029095632</v>
      </c>
      <c r="V398" s="14" t="s">
        <v>13</v>
      </c>
      <c r="W398" s="87">
        <f t="shared" si="60"/>
        <v>45006.565664502741</v>
      </c>
    </row>
    <row r="399" spans="1:23" x14ac:dyDescent="0.25">
      <c r="A399" s="2">
        <v>371</v>
      </c>
      <c r="B399" s="2">
        <v>1960</v>
      </c>
      <c r="C399" s="3">
        <v>0.49</v>
      </c>
      <c r="D399" s="20">
        <f t="shared" si="55"/>
        <v>0.49</v>
      </c>
      <c r="E399" s="2">
        <f t="shared" si="56"/>
        <v>0.49</v>
      </c>
      <c r="F399" s="20" t="str">
        <f t="shared" si="57"/>
        <v/>
      </c>
      <c r="G399" s="20" t="str">
        <f t="shared" si="58"/>
        <v/>
      </c>
      <c r="I399" s="20">
        <v>0</v>
      </c>
      <c r="J399" s="2">
        <f t="shared" si="64"/>
        <v>0</v>
      </c>
      <c r="K399" s="26">
        <f t="shared" si="63"/>
        <v>3.472222222222222E-3</v>
      </c>
      <c r="L399" s="80" t="s">
        <v>76</v>
      </c>
      <c r="M399" s="88">
        <f t="shared" si="61"/>
        <v>44991.82600110965</v>
      </c>
      <c r="N399" s="82" t="s">
        <v>13</v>
      </c>
      <c r="O399" s="83">
        <f t="shared" si="59"/>
        <v>44991.829473331869</v>
      </c>
      <c r="P399" s="84" t="s">
        <v>76</v>
      </c>
      <c r="Q399" s="89">
        <f>IF(MOD(S398,1)+$K399&gt;$S$27,TRUNC(S398)+1+$S$28,S398)</f>
        <v>44999.343660385763</v>
      </c>
      <c r="R399" s="13" t="s">
        <v>13</v>
      </c>
      <c r="S399" s="86">
        <f t="shared" si="62"/>
        <v>44999.347132607982</v>
      </c>
      <c r="T399" s="14" t="s">
        <v>76</v>
      </c>
      <c r="U399" s="90">
        <f>IF(MOD(W398,1)+$K399&gt;$W$27,TRUNC(W398)+1+$W$28,W398)</f>
        <v>45006.565664502741</v>
      </c>
      <c r="V399" s="14" t="s">
        <v>13</v>
      </c>
      <c r="W399" s="87">
        <f t="shared" si="60"/>
        <v>45006.56913672496</v>
      </c>
    </row>
    <row r="400" spans="1:23" x14ac:dyDescent="0.25">
      <c r="A400" s="2">
        <v>372</v>
      </c>
      <c r="B400" s="2">
        <v>1961</v>
      </c>
      <c r="C400" s="3">
        <v>4.0599999999999996</v>
      </c>
      <c r="D400" s="20" t="str">
        <f t="shared" si="55"/>
        <v/>
      </c>
      <c r="E400" s="2">
        <f t="shared" si="56"/>
        <v>4.0599999999999996</v>
      </c>
      <c r="F400" s="20">
        <f t="shared" si="57"/>
        <v>4.0599999999999996</v>
      </c>
      <c r="G400" s="20" t="str">
        <f t="shared" si="58"/>
        <v/>
      </c>
      <c r="I400" s="20">
        <v>0</v>
      </c>
      <c r="J400" s="2">
        <f t="shared" si="64"/>
        <v>0</v>
      </c>
      <c r="K400" s="26">
        <f t="shared" si="63"/>
        <v>6.9444444444444441E-3</v>
      </c>
      <c r="L400" s="80" t="s">
        <v>76</v>
      </c>
      <c r="M400" s="88">
        <f t="shared" si="61"/>
        <v>44991.829473331869</v>
      </c>
      <c r="N400" s="82" t="s">
        <v>13</v>
      </c>
      <c r="O400" s="83">
        <f t="shared" si="59"/>
        <v>44991.836417776314</v>
      </c>
      <c r="P400" s="84" t="s">
        <v>76</v>
      </c>
      <c r="Q400" s="89">
        <f>IF(MOD(S399,1)+$K400&gt;$S$27,TRUNC(S399)+1+$S$28,S399)</f>
        <v>44999.347132607982</v>
      </c>
      <c r="R400" s="13" t="s">
        <v>13</v>
      </c>
      <c r="S400" s="86">
        <f t="shared" si="62"/>
        <v>44999.354077052427</v>
      </c>
      <c r="T400" s="14" t="s">
        <v>76</v>
      </c>
      <c r="U400" s="90">
        <f>IF(MOD(W399,1)+$K400&gt;$W$27,TRUNC(W399)+1+$W$28,W399)</f>
        <v>45006.56913672496</v>
      </c>
      <c r="V400" s="14" t="s">
        <v>13</v>
      </c>
      <c r="W400" s="87">
        <f t="shared" si="60"/>
        <v>45006.576081169405</v>
      </c>
    </row>
    <row r="401" spans="1:23" x14ac:dyDescent="0.25">
      <c r="A401" s="2">
        <v>373</v>
      </c>
      <c r="B401" s="2">
        <v>1962</v>
      </c>
      <c r="C401" s="3">
        <v>0.35</v>
      </c>
      <c r="D401" s="20">
        <f t="shared" si="55"/>
        <v>0.35</v>
      </c>
      <c r="E401" s="2">
        <f t="shared" si="56"/>
        <v>0.35</v>
      </c>
      <c r="F401" s="20" t="str">
        <f t="shared" si="57"/>
        <v/>
      </c>
      <c r="G401" s="20" t="str">
        <f t="shared" si="58"/>
        <v/>
      </c>
      <c r="I401" s="20">
        <v>0</v>
      </c>
      <c r="J401" s="2">
        <f t="shared" si="64"/>
        <v>0</v>
      </c>
      <c r="K401" s="26">
        <f t="shared" si="63"/>
        <v>3.472222222222222E-3</v>
      </c>
      <c r="L401" s="80" t="s">
        <v>76</v>
      </c>
      <c r="M401" s="88">
        <f t="shared" si="61"/>
        <v>44991.836417776314</v>
      </c>
      <c r="N401" s="82" t="s">
        <v>13</v>
      </c>
      <c r="O401" s="83">
        <f t="shared" si="59"/>
        <v>44991.839889998533</v>
      </c>
      <c r="P401" s="84" t="s">
        <v>76</v>
      </c>
      <c r="Q401" s="89">
        <f>IF(MOD(S400,1)+$K401&gt;$S$27,TRUNC(S400)+1+$S$28,S400)</f>
        <v>44999.354077052427</v>
      </c>
      <c r="R401" s="13" t="s">
        <v>13</v>
      </c>
      <c r="S401" s="86">
        <f t="shared" si="62"/>
        <v>44999.357549274646</v>
      </c>
      <c r="T401" s="14" t="s">
        <v>76</v>
      </c>
      <c r="U401" s="90">
        <f>IF(MOD(W400,1)+$K401&gt;$W$27,TRUNC(W400)+1+$W$28,W400)</f>
        <v>45006.576081169405</v>
      </c>
      <c r="V401" s="14" t="s">
        <v>13</v>
      </c>
      <c r="W401" s="87">
        <f t="shared" si="60"/>
        <v>45006.579553391624</v>
      </c>
    </row>
    <row r="402" spans="1:23" x14ac:dyDescent="0.25">
      <c r="A402" s="2">
        <v>374</v>
      </c>
      <c r="B402" s="2">
        <v>1963</v>
      </c>
      <c r="C402" s="3">
        <v>19.05</v>
      </c>
      <c r="D402" s="20" t="str">
        <f t="shared" si="55"/>
        <v/>
      </c>
      <c r="E402" s="2" t="str">
        <f t="shared" si="56"/>
        <v/>
      </c>
      <c r="F402" s="20" t="str">
        <f t="shared" si="57"/>
        <v/>
      </c>
      <c r="G402" s="20">
        <f t="shared" si="58"/>
        <v>19.05</v>
      </c>
      <c r="I402" s="20">
        <v>0</v>
      </c>
      <c r="J402" s="2">
        <f t="shared" si="64"/>
        <v>0</v>
      </c>
      <c r="K402" s="26">
        <f t="shared" si="63"/>
        <v>2.3849906695764925E-2</v>
      </c>
      <c r="L402" s="80" t="s">
        <v>76</v>
      </c>
      <c r="M402" s="88">
        <f t="shared" si="61"/>
        <v>44991.839889998533</v>
      </c>
      <c r="N402" s="82" t="s">
        <v>13</v>
      </c>
      <c r="O402" s="83">
        <f t="shared" si="59"/>
        <v>44991.863739905231</v>
      </c>
      <c r="P402" s="84" t="s">
        <v>76</v>
      </c>
      <c r="Q402" s="89">
        <f>IF(MOD(S401,1)+$K402&gt;$S$27,TRUNC(S401)+1+$S$28,S401)</f>
        <v>44999.357549274646</v>
      </c>
      <c r="R402" s="13" t="s">
        <v>13</v>
      </c>
      <c r="S402" s="86">
        <f t="shared" si="62"/>
        <v>44999.381399181344</v>
      </c>
      <c r="T402" s="14" t="s">
        <v>76</v>
      </c>
      <c r="U402" s="90">
        <f>IF(MOD(W401,1)+$K402&gt;$W$27,TRUNC(W401)+1+$W$28,W401)</f>
        <v>45006.579553391624</v>
      </c>
      <c r="V402" s="14" t="s">
        <v>13</v>
      </c>
      <c r="W402" s="87">
        <f t="shared" si="60"/>
        <v>45006.603403298323</v>
      </c>
    </row>
    <row r="403" spans="1:23" x14ac:dyDescent="0.25">
      <c r="A403" s="2">
        <v>375</v>
      </c>
      <c r="B403" s="2">
        <v>1964</v>
      </c>
      <c r="C403" s="3">
        <v>10.5</v>
      </c>
      <c r="D403" s="20" t="str">
        <f t="shared" si="55"/>
        <v/>
      </c>
      <c r="E403" s="2" t="str">
        <f t="shared" si="56"/>
        <v/>
      </c>
      <c r="F403" s="20" t="str">
        <f t="shared" si="57"/>
        <v/>
      </c>
      <c r="G403" s="20">
        <f t="shared" si="58"/>
        <v>10.5</v>
      </c>
      <c r="I403" s="20">
        <v>0</v>
      </c>
      <c r="J403" s="2">
        <f t="shared" si="64"/>
        <v>0</v>
      </c>
      <c r="K403" s="26">
        <f t="shared" si="63"/>
        <v>1.3145617863807439E-2</v>
      </c>
      <c r="L403" s="80" t="s">
        <v>76</v>
      </c>
      <c r="M403" s="88">
        <f t="shared" si="61"/>
        <v>44991.863739905231</v>
      </c>
      <c r="N403" s="82" t="s">
        <v>13</v>
      </c>
      <c r="O403" s="83">
        <f t="shared" si="59"/>
        <v>44991.876885523096</v>
      </c>
      <c r="P403" s="84" t="s">
        <v>76</v>
      </c>
      <c r="Q403" s="89">
        <f>IF(MOD(S402,1)+$K403&gt;$S$27,TRUNC(S402)+1+$S$28,S402)</f>
        <v>44999.381399181344</v>
      </c>
      <c r="R403" s="13" t="s">
        <v>13</v>
      </c>
      <c r="S403" s="86">
        <f t="shared" si="62"/>
        <v>44999.394544799208</v>
      </c>
      <c r="T403" s="14" t="s">
        <v>76</v>
      </c>
      <c r="U403" s="90">
        <f>IF(MOD(W402,1)+$K403&gt;$W$27,TRUNC(W402)+1+$W$28,W402)</f>
        <v>45006.603403298323</v>
      </c>
      <c r="V403" s="14" t="s">
        <v>13</v>
      </c>
      <c r="W403" s="87">
        <f t="shared" si="60"/>
        <v>45006.616548916187</v>
      </c>
    </row>
    <row r="404" spans="1:23" x14ac:dyDescent="0.25">
      <c r="A404" s="2">
        <v>376</v>
      </c>
      <c r="B404" s="2">
        <v>1965</v>
      </c>
      <c r="C404" s="3">
        <v>15</v>
      </c>
      <c r="D404" s="20" t="str">
        <f t="shared" si="55"/>
        <v/>
      </c>
      <c r="E404" s="2" t="str">
        <f t="shared" si="56"/>
        <v/>
      </c>
      <c r="F404" s="20" t="str">
        <f t="shared" si="57"/>
        <v/>
      </c>
      <c r="G404" s="20">
        <f t="shared" si="58"/>
        <v>15</v>
      </c>
      <c r="I404" s="20">
        <v>0</v>
      </c>
      <c r="J404" s="2">
        <f t="shared" si="64"/>
        <v>0</v>
      </c>
      <c r="K404" s="26">
        <f t="shared" si="63"/>
        <v>1.8779454091153485E-2</v>
      </c>
      <c r="L404" s="80" t="s">
        <v>76</v>
      </c>
      <c r="M404" s="88">
        <f t="shared" si="61"/>
        <v>44991.876885523096</v>
      </c>
      <c r="N404" s="82" t="s">
        <v>13</v>
      </c>
      <c r="O404" s="83">
        <f t="shared" si="59"/>
        <v>44991.895664977186</v>
      </c>
      <c r="P404" s="84" t="s">
        <v>76</v>
      </c>
      <c r="Q404" s="89">
        <f>IF(MOD(S403,1)+$K404&gt;$S$27,TRUNC(S403)+1+$S$28,S403)</f>
        <v>44999.394544799208</v>
      </c>
      <c r="R404" s="13" t="s">
        <v>13</v>
      </c>
      <c r="S404" s="86">
        <f t="shared" si="62"/>
        <v>44999.413324253299</v>
      </c>
      <c r="T404" s="14" t="s">
        <v>76</v>
      </c>
      <c r="U404" s="90">
        <f>IF(MOD(W403,1)+$K404&gt;$W$27,TRUNC(W403)+1+$W$28,W403)</f>
        <v>45006.616548916187</v>
      </c>
      <c r="V404" s="14" t="s">
        <v>13</v>
      </c>
      <c r="W404" s="87">
        <f t="shared" si="60"/>
        <v>45006.635328370277</v>
      </c>
    </row>
    <row r="405" spans="1:23" x14ac:dyDescent="0.25">
      <c r="A405" s="2">
        <v>377</v>
      </c>
      <c r="B405" s="2">
        <v>1966</v>
      </c>
      <c r="C405" s="3">
        <v>2.58</v>
      </c>
      <c r="D405" s="20" t="str">
        <f t="shared" si="55"/>
        <v/>
      </c>
      <c r="E405" s="2">
        <f t="shared" si="56"/>
        <v>2.58</v>
      </c>
      <c r="F405" s="20">
        <f t="shared" si="57"/>
        <v>2.58</v>
      </c>
      <c r="G405" s="20" t="str">
        <f t="shared" si="58"/>
        <v/>
      </c>
      <c r="I405" s="20">
        <v>0</v>
      </c>
      <c r="J405" s="2">
        <f t="shared" si="64"/>
        <v>0</v>
      </c>
      <c r="K405" s="26">
        <f t="shared" si="63"/>
        <v>6.9444444444444441E-3</v>
      </c>
      <c r="L405" s="80" t="s">
        <v>76</v>
      </c>
      <c r="M405" s="88">
        <f t="shared" si="61"/>
        <v>44991.895664977186</v>
      </c>
      <c r="N405" s="82" t="s">
        <v>13</v>
      </c>
      <c r="O405" s="83">
        <f t="shared" si="59"/>
        <v>44991.902609421631</v>
      </c>
      <c r="P405" s="84" t="s">
        <v>76</v>
      </c>
      <c r="Q405" s="89">
        <f>IF(MOD(S404,1)+$K405&gt;$S$27,TRUNC(S404)+1+$S$28,S404)</f>
        <v>44999.413324253299</v>
      </c>
      <c r="R405" s="13" t="s">
        <v>13</v>
      </c>
      <c r="S405" s="86">
        <f t="shared" si="62"/>
        <v>44999.420268697744</v>
      </c>
      <c r="T405" s="14" t="s">
        <v>76</v>
      </c>
      <c r="U405" s="90">
        <f>IF(MOD(W404,1)+$K405&gt;$W$27,TRUNC(W404)+1+$W$28,W404)</f>
        <v>45006.635328370277</v>
      </c>
      <c r="V405" s="14" t="s">
        <v>13</v>
      </c>
      <c r="W405" s="87">
        <f t="shared" si="60"/>
        <v>45006.642272814723</v>
      </c>
    </row>
    <row r="406" spans="1:23" x14ac:dyDescent="0.25">
      <c r="A406" s="2">
        <v>378</v>
      </c>
      <c r="B406" s="2">
        <v>1967</v>
      </c>
      <c r="C406" s="3">
        <v>2.17</v>
      </c>
      <c r="D406" s="20" t="str">
        <f t="shared" si="55"/>
        <v/>
      </c>
      <c r="E406" s="2">
        <f t="shared" si="56"/>
        <v>2.17</v>
      </c>
      <c r="F406" s="20">
        <f t="shared" si="57"/>
        <v>2.17</v>
      </c>
      <c r="G406" s="20" t="str">
        <f t="shared" si="58"/>
        <v/>
      </c>
      <c r="I406" s="20">
        <v>0</v>
      </c>
      <c r="J406" s="2">
        <f t="shared" si="64"/>
        <v>0</v>
      </c>
      <c r="K406" s="26">
        <f t="shared" si="63"/>
        <v>6.9444444444444441E-3</v>
      </c>
      <c r="L406" s="80" t="s">
        <v>76</v>
      </c>
      <c r="M406" s="88">
        <f t="shared" si="61"/>
        <v>44991.902609421631</v>
      </c>
      <c r="N406" s="82" t="s">
        <v>13</v>
      </c>
      <c r="O406" s="83">
        <f t="shared" si="59"/>
        <v>44991.909553866077</v>
      </c>
      <c r="P406" s="84" t="s">
        <v>76</v>
      </c>
      <c r="Q406" s="89">
        <f>IF(MOD(S405,1)+$K406&gt;$S$27,TRUNC(S405)+1+$S$28,S405)</f>
        <v>44999.420268697744</v>
      </c>
      <c r="R406" s="13" t="s">
        <v>13</v>
      </c>
      <c r="S406" s="86">
        <f t="shared" si="62"/>
        <v>44999.427213142189</v>
      </c>
      <c r="T406" s="14" t="s">
        <v>76</v>
      </c>
      <c r="U406" s="90">
        <f>IF(MOD(W405,1)+$K406&gt;$W$27,TRUNC(W405)+1+$W$28,W405)</f>
        <v>45006.642272814723</v>
      </c>
      <c r="V406" s="14" t="s">
        <v>13</v>
      </c>
      <c r="W406" s="87">
        <f t="shared" si="60"/>
        <v>45006.649217259168</v>
      </c>
    </row>
    <row r="407" spans="1:23" x14ac:dyDescent="0.25">
      <c r="A407" s="2">
        <v>379</v>
      </c>
      <c r="B407" s="2">
        <v>1968</v>
      </c>
      <c r="C407" s="3">
        <v>2.5</v>
      </c>
      <c r="D407" s="20" t="str">
        <f t="shared" si="55"/>
        <v/>
      </c>
      <c r="E407" s="2">
        <f t="shared" si="56"/>
        <v>2.5</v>
      </c>
      <c r="F407" s="20">
        <f t="shared" si="57"/>
        <v>2.5</v>
      </c>
      <c r="G407" s="20" t="str">
        <f t="shared" si="58"/>
        <v/>
      </c>
      <c r="I407" s="20">
        <v>0</v>
      </c>
      <c r="J407" s="2">
        <f t="shared" si="64"/>
        <v>0</v>
      </c>
      <c r="K407" s="26">
        <f t="shared" si="63"/>
        <v>6.9444444444444441E-3</v>
      </c>
      <c r="L407" s="80" t="s">
        <v>76</v>
      </c>
      <c r="M407" s="88">
        <f t="shared" si="61"/>
        <v>44991.909553866077</v>
      </c>
      <c r="N407" s="82" t="s">
        <v>13</v>
      </c>
      <c r="O407" s="83">
        <f t="shared" si="59"/>
        <v>44991.916498310522</v>
      </c>
      <c r="P407" s="84" t="s">
        <v>76</v>
      </c>
      <c r="Q407" s="89">
        <f>IF(MOD(S406,1)+$K407&gt;$S$27,TRUNC(S406)+1+$S$28,S406)</f>
        <v>44999.427213142189</v>
      </c>
      <c r="R407" s="13" t="s">
        <v>13</v>
      </c>
      <c r="S407" s="86">
        <f t="shared" si="62"/>
        <v>44999.434157586635</v>
      </c>
      <c r="T407" s="14" t="s">
        <v>76</v>
      </c>
      <c r="U407" s="90">
        <f>IF(MOD(W406,1)+$K407&gt;$W$27,TRUNC(W406)+1+$W$28,W406)</f>
        <v>45006.649217259168</v>
      </c>
      <c r="V407" s="14" t="s">
        <v>13</v>
      </c>
      <c r="W407" s="87">
        <f t="shared" si="60"/>
        <v>45006.656161703613</v>
      </c>
    </row>
    <row r="408" spans="1:23" x14ac:dyDescent="0.25">
      <c r="A408" s="2">
        <v>380</v>
      </c>
      <c r="B408" s="2">
        <v>1969</v>
      </c>
      <c r="C408" s="3">
        <v>3.8</v>
      </c>
      <c r="D408" s="20" t="str">
        <f t="shared" si="55"/>
        <v/>
      </c>
      <c r="E408" s="2">
        <f t="shared" si="56"/>
        <v>3.8</v>
      </c>
      <c r="F408" s="20">
        <f t="shared" si="57"/>
        <v>3.8</v>
      </c>
      <c r="G408" s="20" t="str">
        <f t="shared" si="58"/>
        <v/>
      </c>
      <c r="I408" s="20">
        <v>0</v>
      </c>
      <c r="J408" s="2">
        <f t="shared" si="64"/>
        <v>0</v>
      </c>
      <c r="K408" s="26">
        <f t="shared" si="63"/>
        <v>6.9444444444444441E-3</v>
      </c>
      <c r="L408" s="80" t="s">
        <v>76</v>
      </c>
      <c r="M408" s="88">
        <f t="shared" si="61"/>
        <v>44991.916498310522</v>
      </c>
      <c r="N408" s="82" t="s">
        <v>13</v>
      </c>
      <c r="O408" s="83">
        <f t="shared" si="59"/>
        <v>44991.923442754967</v>
      </c>
      <c r="P408" s="84" t="s">
        <v>76</v>
      </c>
      <c r="Q408" s="89">
        <f>IF(MOD(S407,1)+$K408&gt;$S$27,TRUNC(S407)+1+$S$28,S407)</f>
        <v>44999.434157586635</v>
      </c>
      <c r="R408" s="13" t="s">
        <v>13</v>
      </c>
      <c r="S408" s="86">
        <f t="shared" si="62"/>
        <v>44999.44110203108</v>
      </c>
      <c r="T408" s="14" t="s">
        <v>76</v>
      </c>
      <c r="U408" s="90">
        <f>IF(MOD(W407,1)+$K408&gt;$W$27,TRUNC(W407)+1+$W$28,W407)</f>
        <v>45006.656161703613</v>
      </c>
      <c r="V408" s="14" t="s">
        <v>13</v>
      </c>
      <c r="W408" s="87">
        <f t="shared" si="60"/>
        <v>45006.663106148058</v>
      </c>
    </row>
    <row r="409" spans="1:23" x14ac:dyDescent="0.25">
      <c r="A409" s="2">
        <v>381</v>
      </c>
      <c r="B409" s="2">
        <v>1978</v>
      </c>
      <c r="C409" s="3">
        <v>11.2</v>
      </c>
      <c r="D409" s="20" t="str">
        <f t="shared" si="55"/>
        <v/>
      </c>
      <c r="E409" s="2" t="str">
        <f t="shared" si="56"/>
        <v/>
      </c>
      <c r="F409" s="20" t="str">
        <f t="shared" si="57"/>
        <v/>
      </c>
      <c r="G409" s="20">
        <f t="shared" si="58"/>
        <v>11.2</v>
      </c>
      <c r="I409" s="20">
        <v>0</v>
      </c>
      <c r="J409" s="2">
        <f t="shared" si="64"/>
        <v>0</v>
      </c>
      <c r="K409" s="26">
        <f t="shared" si="63"/>
        <v>1.4021992388061268E-2</v>
      </c>
      <c r="L409" s="80" t="s">
        <v>76</v>
      </c>
      <c r="M409" s="88">
        <f t="shared" si="61"/>
        <v>44991.923442754967</v>
      </c>
      <c r="N409" s="82" t="s">
        <v>13</v>
      </c>
      <c r="O409" s="83">
        <f t="shared" si="59"/>
        <v>44991.937464747352</v>
      </c>
      <c r="P409" s="84" t="s">
        <v>76</v>
      </c>
      <c r="Q409" s="89">
        <f>IF(MOD(S408,1)+$K409&gt;$S$27,TRUNC(S408)+1+$S$28,S408)</f>
        <v>44999.44110203108</v>
      </c>
      <c r="R409" s="13" t="s">
        <v>13</v>
      </c>
      <c r="S409" s="86">
        <f t="shared" si="62"/>
        <v>44999.455124023465</v>
      </c>
      <c r="T409" s="14" t="s">
        <v>76</v>
      </c>
      <c r="U409" s="90">
        <f>IF(MOD(W408,1)+$K409&gt;$W$27,TRUNC(W408)+1+$W$28,W408)</f>
        <v>45006.663106148058</v>
      </c>
      <c r="V409" s="14" t="s">
        <v>13</v>
      </c>
      <c r="W409" s="87">
        <f t="shared" si="60"/>
        <v>45006.677128140444</v>
      </c>
    </row>
    <row r="410" spans="1:23" x14ac:dyDescent="0.25">
      <c r="A410" s="2">
        <v>382</v>
      </c>
      <c r="B410" s="2">
        <v>1986</v>
      </c>
      <c r="C410" s="3">
        <v>8.1999999999999993</v>
      </c>
      <c r="D410" s="20" t="str">
        <f t="shared" si="55"/>
        <v/>
      </c>
      <c r="E410" s="2" t="str">
        <f t="shared" si="56"/>
        <v/>
      </c>
      <c r="F410" s="20" t="str">
        <f t="shared" si="57"/>
        <v/>
      </c>
      <c r="G410" s="20">
        <f t="shared" si="58"/>
        <v>8.1999999999999993</v>
      </c>
      <c r="I410" s="20">
        <v>0</v>
      </c>
      <c r="J410" s="2">
        <f t="shared" si="64"/>
        <v>0</v>
      </c>
      <c r="K410" s="26">
        <f t="shared" si="63"/>
        <v>1.0266101569830571E-2</v>
      </c>
      <c r="L410" s="80" t="s">
        <v>76</v>
      </c>
      <c r="M410" s="88">
        <f t="shared" si="61"/>
        <v>44991.937464747352</v>
      </c>
      <c r="N410" s="82" t="s">
        <v>13</v>
      </c>
      <c r="O410" s="83">
        <f t="shared" si="59"/>
        <v>44991.947730848922</v>
      </c>
      <c r="P410" s="84" t="s">
        <v>76</v>
      </c>
      <c r="Q410" s="89">
        <f>IF(MOD(S409,1)+$K410&gt;$S$27,TRUNC(S409)+1+$S$28,S409)</f>
        <v>44999.455124023465</v>
      </c>
      <c r="R410" s="13" t="s">
        <v>13</v>
      </c>
      <c r="S410" s="86">
        <f t="shared" si="62"/>
        <v>44999.465390125035</v>
      </c>
      <c r="T410" s="14" t="s">
        <v>76</v>
      </c>
      <c r="U410" s="90">
        <f>IF(MOD(W409,1)+$K410&gt;$W$27,TRUNC(W409)+1+$W$28,W409)</f>
        <v>45006.677128140444</v>
      </c>
      <c r="V410" s="14" t="s">
        <v>13</v>
      </c>
      <c r="W410" s="87">
        <f t="shared" si="60"/>
        <v>45006.687394242013</v>
      </c>
    </row>
    <row r="411" spans="1:23" x14ac:dyDescent="0.25">
      <c r="A411" s="2">
        <v>383</v>
      </c>
      <c r="B411" s="2">
        <v>1992</v>
      </c>
      <c r="C411" s="3">
        <v>7.8</v>
      </c>
      <c r="D411" s="20" t="str">
        <f t="shared" si="55"/>
        <v/>
      </c>
      <c r="E411" s="2" t="str">
        <f t="shared" si="56"/>
        <v/>
      </c>
      <c r="F411" s="20" t="str">
        <f t="shared" si="57"/>
        <v/>
      </c>
      <c r="G411" s="20">
        <f t="shared" si="58"/>
        <v>7.8</v>
      </c>
      <c r="I411" s="20">
        <v>0</v>
      </c>
      <c r="J411" s="2">
        <f t="shared" si="64"/>
        <v>0</v>
      </c>
      <c r="K411" s="26">
        <f t="shared" si="63"/>
        <v>9.7653161273998125E-3</v>
      </c>
      <c r="L411" s="80" t="s">
        <v>76</v>
      </c>
      <c r="M411" s="88">
        <f t="shared" si="61"/>
        <v>44991.947730848922</v>
      </c>
      <c r="N411" s="82" t="s">
        <v>13</v>
      </c>
      <c r="O411" s="83">
        <f t="shared" si="59"/>
        <v>44991.957496165051</v>
      </c>
      <c r="P411" s="84" t="s">
        <v>76</v>
      </c>
      <c r="Q411" s="89">
        <f>IF(MOD(S410,1)+$K411&gt;$S$27,TRUNC(S410)+1+$S$28,S410)</f>
        <v>44999.465390125035</v>
      </c>
      <c r="R411" s="13" t="s">
        <v>13</v>
      </c>
      <c r="S411" s="86">
        <f t="shared" si="62"/>
        <v>44999.475155441163</v>
      </c>
      <c r="T411" s="14" t="s">
        <v>76</v>
      </c>
      <c r="U411" s="90">
        <f>IF(MOD(W410,1)+$K411&gt;$W$27,TRUNC(W410)+1+$W$28,W410)</f>
        <v>45006.687394242013</v>
      </c>
      <c r="V411" s="14" t="s">
        <v>13</v>
      </c>
      <c r="W411" s="87">
        <f t="shared" si="60"/>
        <v>45006.697159558142</v>
      </c>
    </row>
    <row r="412" spans="1:23" x14ac:dyDescent="0.25">
      <c r="A412" s="2">
        <v>384</v>
      </c>
      <c r="B412" s="2">
        <v>1994</v>
      </c>
      <c r="C412" s="3">
        <v>13.9</v>
      </c>
      <c r="D412" s="20" t="str">
        <f t="shared" si="55"/>
        <v/>
      </c>
      <c r="E412" s="2" t="str">
        <f t="shared" si="56"/>
        <v/>
      </c>
      <c r="F412" s="20" t="str">
        <f t="shared" si="57"/>
        <v/>
      </c>
      <c r="G412" s="20">
        <f t="shared" si="58"/>
        <v>13.9</v>
      </c>
      <c r="I412" s="20">
        <v>0</v>
      </c>
      <c r="J412" s="2">
        <f t="shared" si="64"/>
        <v>0</v>
      </c>
      <c r="K412" s="26">
        <f t="shared" si="63"/>
        <v>1.7402294124468896E-2</v>
      </c>
      <c r="L412" s="80" t="s">
        <v>76</v>
      </c>
      <c r="M412" s="88">
        <f t="shared" si="61"/>
        <v>44991.957496165051</v>
      </c>
      <c r="N412" s="82" t="s">
        <v>13</v>
      </c>
      <c r="O412" s="83">
        <f t="shared" si="59"/>
        <v>44991.974898459172</v>
      </c>
      <c r="P412" s="84" t="s">
        <v>76</v>
      </c>
      <c r="Q412" s="89">
        <f>IF(MOD(S411,1)+$K412&gt;$S$27,TRUNC(S411)+1+$S$28,S411)</f>
        <v>44999.475155441163</v>
      </c>
      <c r="R412" s="13" t="s">
        <v>13</v>
      </c>
      <c r="S412" s="86">
        <f t="shared" si="62"/>
        <v>44999.492557735284</v>
      </c>
      <c r="T412" s="14" t="s">
        <v>76</v>
      </c>
      <c r="U412" s="90">
        <f>IF(MOD(W411,1)+$K412&gt;$W$27,TRUNC(W411)+1+$W$28,W411)</f>
        <v>45006.697159558142</v>
      </c>
      <c r="V412" s="14" t="s">
        <v>13</v>
      </c>
      <c r="W412" s="87">
        <f t="shared" si="60"/>
        <v>45006.714561852263</v>
      </c>
    </row>
    <row r="413" spans="1:23" x14ac:dyDescent="0.25">
      <c r="A413" s="2">
        <v>385</v>
      </c>
      <c r="B413" s="2">
        <v>1995</v>
      </c>
      <c r="C413" s="3">
        <v>13.9</v>
      </c>
      <c r="D413" s="20" t="str">
        <f t="shared" si="55"/>
        <v/>
      </c>
      <c r="E413" s="2" t="str">
        <f t="shared" si="56"/>
        <v/>
      </c>
      <c r="F413" s="20" t="str">
        <f t="shared" si="57"/>
        <v/>
      </c>
      <c r="G413" s="20">
        <f t="shared" si="58"/>
        <v>13.9</v>
      </c>
      <c r="I413" s="20">
        <v>0</v>
      </c>
      <c r="J413" s="2">
        <f t="shared" si="64"/>
        <v>0</v>
      </c>
      <c r="K413" s="26">
        <f t="shared" si="63"/>
        <v>1.7402294124468896E-2</v>
      </c>
      <c r="L413" s="80" t="s">
        <v>76</v>
      </c>
      <c r="M413" s="88">
        <f t="shared" si="61"/>
        <v>44991.974898459172</v>
      </c>
      <c r="N413" s="82" t="s">
        <v>13</v>
      </c>
      <c r="O413" s="83">
        <f t="shared" si="59"/>
        <v>44991.992300753293</v>
      </c>
      <c r="P413" s="84" t="s">
        <v>76</v>
      </c>
      <c r="Q413" s="89">
        <f>IF(MOD(S412,1)+$K413&gt;$S$27,TRUNC(S412)+1+$S$28,S412)</f>
        <v>44999.492557735284</v>
      </c>
      <c r="R413" s="13" t="s">
        <v>13</v>
      </c>
      <c r="S413" s="86">
        <f t="shared" si="62"/>
        <v>44999.509960029405</v>
      </c>
      <c r="T413" s="14" t="s">
        <v>76</v>
      </c>
      <c r="U413" s="90">
        <f>IF(MOD(W412,1)+$K413&gt;$W$27,TRUNC(W412)+1+$W$28,W412)</f>
        <v>45006.714561852263</v>
      </c>
      <c r="V413" s="14" t="s">
        <v>13</v>
      </c>
      <c r="W413" s="87">
        <f t="shared" si="60"/>
        <v>45006.731964146384</v>
      </c>
    </row>
    <row r="414" spans="1:23" x14ac:dyDescent="0.25">
      <c r="A414" s="2">
        <v>386</v>
      </c>
      <c r="B414" s="2">
        <v>2004</v>
      </c>
      <c r="C414" s="3">
        <v>2.87</v>
      </c>
      <c r="D414" s="20" t="str">
        <f t="shared" ref="D414:D477" si="65">IF(C414&lt;=$C$10,C414,"")</f>
        <v/>
      </c>
      <c r="E414" s="2">
        <f t="shared" ref="E414:E477" si="66">IF(C414&lt;$C$11,C414,"")</f>
        <v>2.87</v>
      </c>
      <c r="F414" s="20">
        <f t="shared" ref="F414:F477" si="67">IF(E414&gt;$C$10,E414,"")</f>
        <v>2.87</v>
      </c>
      <c r="G414" s="20" t="str">
        <f t="shared" ref="G414:G477" si="68">IF(C414&gt;=$C$12,C414,"")</f>
        <v/>
      </c>
      <c r="I414" s="20">
        <v>0</v>
      </c>
      <c r="J414" s="2">
        <f t="shared" si="64"/>
        <v>0</v>
      </c>
      <c r="K414" s="26">
        <f t="shared" si="63"/>
        <v>6.9444444444444441E-3</v>
      </c>
      <c r="L414" s="80" t="s">
        <v>76</v>
      </c>
      <c r="M414" s="88">
        <f t="shared" si="61"/>
        <v>44991.992300753293</v>
      </c>
      <c r="N414" s="82" t="s">
        <v>13</v>
      </c>
      <c r="O414" s="83">
        <f t="shared" ref="O414:O477" si="69">M414+$K414</f>
        <v>44991.999245197738</v>
      </c>
      <c r="P414" s="84" t="s">
        <v>76</v>
      </c>
      <c r="Q414" s="89">
        <f>IF(MOD(S413,1)+$K414&gt;$S$27,TRUNC(S413)+1+$S$28,S413)</f>
        <v>44999.509960029405</v>
      </c>
      <c r="R414" s="13" t="s">
        <v>13</v>
      </c>
      <c r="S414" s="86">
        <f t="shared" si="62"/>
        <v>44999.51690447385</v>
      </c>
      <c r="T414" s="14" t="s">
        <v>76</v>
      </c>
      <c r="U414" s="90">
        <f>IF(MOD(W413,1)+$K414&gt;$W$27,TRUNC(W413)+1+$W$28,W413)</f>
        <v>45006.731964146384</v>
      </c>
      <c r="V414" s="14" t="s">
        <v>13</v>
      </c>
      <c r="W414" s="87">
        <f t="shared" ref="W414:W477" si="70">U414+$K414</f>
        <v>45006.738908590829</v>
      </c>
    </row>
    <row r="415" spans="1:23" x14ac:dyDescent="0.25">
      <c r="A415" s="2">
        <v>387</v>
      </c>
      <c r="B415" s="2">
        <v>2008</v>
      </c>
      <c r="C415" s="3">
        <v>3.1</v>
      </c>
      <c r="D415" s="20" t="str">
        <f t="shared" si="65"/>
        <v/>
      </c>
      <c r="E415" s="2">
        <f t="shared" si="66"/>
        <v>3.1</v>
      </c>
      <c r="F415" s="20">
        <f t="shared" si="67"/>
        <v>3.1</v>
      </c>
      <c r="G415" s="20" t="str">
        <f t="shared" si="68"/>
        <v/>
      </c>
      <c r="I415" s="20">
        <v>0</v>
      </c>
      <c r="J415" s="2">
        <f t="shared" si="64"/>
        <v>0</v>
      </c>
      <c r="K415" s="26">
        <f t="shared" si="63"/>
        <v>6.9444444444444441E-3</v>
      </c>
      <c r="L415" s="80" t="s">
        <v>76</v>
      </c>
      <c r="M415" s="88">
        <f t="shared" ref="M415:M478" si="71">IF(MOD(O414,1)+$K415&gt;$O$27,TRUNC(O414)+1+$O$28,O414)</f>
        <v>44992.25</v>
      </c>
      <c r="N415" s="82" t="s">
        <v>13</v>
      </c>
      <c r="O415" s="83">
        <f t="shared" si="69"/>
        <v>44992.256944444445</v>
      </c>
      <c r="P415" s="84" t="s">
        <v>76</v>
      </c>
      <c r="Q415" s="89">
        <f>IF(MOD(S414,1)+$K415&gt;$S$27,TRUNC(S414)+1+$S$28,S414)</f>
        <v>44999.51690447385</v>
      </c>
      <c r="R415" s="13" t="s">
        <v>13</v>
      </c>
      <c r="S415" s="86">
        <f t="shared" ref="S415:S478" si="72">Q415+$K415</f>
        <v>44999.523848918296</v>
      </c>
      <c r="T415" s="14" t="s">
        <v>76</v>
      </c>
      <c r="U415" s="90">
        <f>IF(MOD(W414,1)+$K415&gt;$W$27,TRUNC(W414)+1+$W$28,W414)</f>
        <v>45006.738908590829</v>
      </c>
      <c r="V415" s="14" t="s">
        <v>13</v>
      </c>
      <c r="W415" s="87">
        <f t="shared" si="70"/>
        <v>45006.745853035274</v>
      </c>
    </row>
    <row r="416" spans="1:23" x14ac:dyDescent="0.25">
      <c r="A416" s="2">
        <v>388</v>
      </c>
      <c r="B416" s="2">
        <v>2009</v>
      </c>
      <c r="C416" s="3">
        <v>10.25</v>
      </c>
      <c r="D416" s="20" t="str">
        <f t="shared" si="65"/>
        <v/>
      </c>
      <c r="E416" s="2" t="str">
        <f t="shared" si="66"/>
        <v/>
      </c>
      <c r="F416" s="20" t="str">
        <f t="shared" si="67"/>
        <v/>
      </c>
      <c r="G416" s="20">
        <f t="shared" si="68"/>
        <v>10.25</v>
      </c>
      <c r="I416" s="20">
        <v>0</v>
      </c>
      <c r="J416" s="2">
        <f t="shared" si="64"/>
        <v>0</v>
      </c>
      <c r="K416" s="26">
        <f t="shared" si="63"/>
        <v>1.2832626962288214E-2</v>
      </c>
      <c r="L416" s="80" t="s">
        <v>76</v>
      </c>
      <c r="M416" s="88">
        <f t="shared" si="71"/>
        <v>44992.256944444445</v>
      </c>
      <c r="N416" s="82" t="s">
        <v>13</v>
      </c>
      <c r="O416" s="83">
        <f t="shared" si="69"/>
        <v>44992.269777071408</v>
      </c>
      <c r="P416" s="84" t="s">
        <v>76</v>
      </c>
      <c r="Q416" s="89">
        <f>IF(MOD(S415,1)+$K416&gt;$S$27,TRUNC(S415)+1+$S$28,S415)</f>
        <v>44999.523848918296</v>
      </c>
      <c r="R416" s="13" t="s">
        <v>13</v>
      </c>
      <c r="S416" s="86">
        <f t="shared" si="72"/>
        <v>44999.536681545258</v>
      </c>
      <c r="T416" s="14" t="s">
        <v>76</v>
      </c>
      <c r="U416" s="90">
        <f>IF(MOD(W415,1)+$K416&gt;$W$27,TRUNC(W415)+1+$W$28,W415)</f>
        <v>45006.745853035274</v>
      </c>
      <c r="V416" s="14" t="s">
        <v>13</v>
      </c>
      <c r="W416" s="87">
        <f t="shared" si="70"/>
        <v>45006.758685662237</v>
      </c>
    </row>
    <row r="417" spans="1:23" x14ac:dyDescent="0.25">
      <c r="A417" s="2">
        <v>389</v>
      </c>
      <c r="B417" s="2">
        <v>2010</v>
      </c>
      <c r="C417" s="3">
        <v>7.25</v>
      </c>
      <c r="D417" s="20" t="str">
        <f t="shared" si="65"/>
        <v/>
      </c>
      <c r="E417" s="2" t="str">
        <f t="shared" si="66"/>
        <v/>
      </c>
      <c r="F417" s="20" t="str">
        <f t="shared" si="67"/>
        <v/>
      </c>
      <c r="G417" s="20">
        <f t="shared" si="68"/>
        <v>7.25</v>
      </c>
      <c r="I417" s="20">
        <v>0</v>
      </c>
      <c r="J417" s="2">
        <f t="shared" si="64"/>
        <v>0</v>
      </c>
      <c r="K417" s="26">
        <f t="shared" si="63"/>
        <v>9.0767361440575178E-3</v>
      </c>
      <c r="L417" s="80" t="s">
        <v>76</v>
      </c>
      <c r="M417" s="88">
        <f t="shared" si="71"/>
        <v>44992.269777071408</v>
      </c>
      <c r="N417" s="82" t="s">
        <v>13</v>
      </c>
      <c r="O417" s="83">
        <f t="shared" si="69"/>
        <v>44992.278853807555</v>
      </c>
      <c r="P417" s="84" t="s">
        <v>76</v>
      </c>
      <c r="Q417" s="89">
        <f>IF(MOD(S416,1)+$K417&gt;$S$27,TRUNC(S416)+1+$S$28,S416)</f>
        <v>44999.536681545258</v>
      </c>
      <c r="R417" s="13" t="s">
        <v>13</v>
      </c>
      <c r="S417" s="86">
        <f t="shared" si="72"/>
        <v>44999.545758281405</v>
      </c>
      <c r="T417" s="14" t="s">
        <v>76</v>
      </c>
      <c r="U417" s="90">
        <f>IF(MOD(W416,1)+$K417&gt;$W$27,TRUNC(W416)+1+$W$28,W416)</f>
        <v>45006.758685662237</v>
      </c>
      <c r="V417" s="14" t="s">
        <v>13</v>
      </c>
      <c r="W417" s="87">
        <f t="shared" si="70"/>
        <v>45006.767762398384</v>
      </c>
    </row>
    <row r="418" spans="1:23" x14ac:dyDescent="0.25">
      <c r="A418" s="2">
        <v>390</v>
      </c>
      <c r="B418" s="2">
        <v>2011</v>
      </c>
      <c r="C418" s="3">
        <v>0.21</v>
      </c>
      <c r="D418" s="20">
        <f t="shared" si="65"/>
        <v>0.21</v>
      </c>
      <c r="E418" s="2">
        <f t="shared" si="66"/>
        <v>0.21</v>
      </c>
      <c r="F418" s="20" t="str">
        <f t="shared" si="67"/>
        <v/>
      </c>
      <c r="G418" s="20" t="str">
        <f t="shared" si="68"/>
        <v/>
      </c>
      <c r="I418" s="20">
        <v>0</v>
      </c>
      <c r="J418" s="2">
        <f t="shared" si="64"/>
        <v>0</v>
      </c>
      <c r="K418" s="26">
        <f t="shared" si="63"/>
        <v>3.472222222222222E-3</v>
      </c>
      <c r="L418" s="80" t="s">
        <v>76</v>
      </c>
      <c r="M418" s="88">
        <f t="shared" si="71"/>
        <v>44992.278853807555</v>
      </c>
      <c r="N418" s="82" t="s">
        <v>13</v>
      </c>
      <c r="O418" s="83">
        <f t="shared" si="69"/>
        <v>44992.282326029774</v>
      </c>
      <c r="P418" s="84" t="s">
        <v>76</v>
      </c>
      <c r="Q418" s="89">
        <f>IF(MOD(S417,1)+$K418&gt;$S$27,TRUNC(S417)+1+$S$28,S417)</f>
        <v>44999.545758281405</v>
      </c>
      <c r="R418" s="13" t="s">
        <v>13</v>
      </c>
      <c r="S418" s="86">
        <f t="shared" si="72"/>
        <v>44999.549230503624</v>
      </c>
      <c r="T418" s="14" t="s">
        <v>76</v>
      </c>
      <c r="U418" s="90">
        <f>IF(MOD(W417,1)+$K418&gt;$W$27,TRUNC(W417)+1+$W$28,W417)</f>
        <v>45006.767762398384</v>
      </c>
      <c r="V418" s="14" t="s">
        <v>13</v>
      </c>
      <c r="W418" s="87">
        <f t="shared" si="70"/>
        <v>45006.771234620603</v>
      </c>
    </row>
    <row r="419" spans="1:23" x14ac:dyDescent="0.25">
      <c r="A419" s="2">
        <v>391</v>
      </c>
      <c r="B419" s="2">
        <v>2012</v>
      </c>
      <c r="C419" s="3">
        <v>3.03</v>
      </c>
      <c r="D419" s="20" t="str">
        <f t="shared" si="65"/>
        <v/>
      </c>
      <c r="E419" s="2">
        <f t="shared" si="66"/>
        <v>3.03</v>
      </c>
      <c r="F419" s="20">
        <f t="shared" si="67"/>
        <v>3.03</v>
      </c>
      <c r="G419" s="20" t="str">
        <f t="shared" si="68"/>
        <v/>
      </c>
      <c r="I419" s="20">
        <v>0</v>
      </c>
      <c r="J419" s="2">
        <f t="shared" si="64"/>
        <v>0</v>
      </c>
      <c r="K419" s="26">
        <f t="shared" si="63"/>
        <v>6.9444444444444441E-3</v>
      </c>
      <c r="L419" s="80" t="s">
        <v>76</v>
      </c>
      <c r="M419" s="88">
        <f t="shared" si="71"/>
        <v>44992.282326029774</v>
      </c>
      <c r="N419" s="82" t="s">
        <v>13</v>
      </c>
      <c r="O419" s="83">
        <f t="shared" si="69"/>
        <v>44992.289270474219</v>
      </c>
      <c r="P419" s="84" t="s">
        <v>76</v>
      </c>
      <c r="Q419" s="89">
        <f>IF(MOD(S418,1)+$K419&gt;$S$27,TRUNC(S418)+1+$S$28,S418)</f>
        <v>44999.549230503624</v>
      </c>
      <c r="R419" s="13" t="s">
        <v>13</v>
      </c>
      <c r="S419" s="86">
        <f t="shared" si="72"/>
        <v>44999.556174948069</v>
      </c>
      <c r="T419" s="14" t="s">
        <v>76</v>
      </c>
      <c r="U419" s="90">
        <f>IF(MOD(W418,1)+$K419&gt;$W$27,TRUNC(W418)+1+$W$28,W418)</f>
        <v>45006.771234620603</v>
      </c>
      <c r="V419" s="14" t="s">
        <v>13</v>
      </c>
      <c r="W419" s="87">
        <f t="shared" si="70"/>
        <v>45006.778179065048</v>
      </c>
    </row>
    <row r="420" spans="1:23" x14ac:dyDescent="0.25">
      <c r="A420" s="2">
        <v>392</v>
      </c>
      <c r="B420" s="2">
        <v>2013</v>
      </c>
      <c r="C420" s="3">
        <v>2.2799999999999998</v>
      </c>
      <c r="D420" s="20" t="str">
        <f t="shared" si="65"/>
        <v/>
      </c>
      <c r="E420" s="2">
        <f t="shared" si="66"/>
        <v>2.2799999999999998</v>
      </c>
      <c r="F420" s="20">
        <f t="shared" si="67"/>
        <v>2.2799999999999998</v>
      </c>
      <c r="G420" s="20" t="str">
        <f t="shared" si="68"/>
        <v/>
      </c>
      <c r="I420" s="20">
        <v>0</v>
      </c>
      <c r="J420" s="2">
        <f t="shared" si="64"/>
        <v>0</v>
      </c>
      <c r="K420" s="26">
        <f t="shared" si="63"/>
        <v>6.9444444444444441E-3</v>
      </c>
      <c r="L420" s="80" t="s">
        <v>76</v>
      </c>
      <c r="M420" s="88">
        <f t="shared" si="71"/>
        <v>44992.289270474219</v>
      </c>
      <c r="N420" s="82" t="s">
        <v>13</v>
      </c>
      <c r="O420" s="83">
        <f t="shared" si="69"/>
        <v>44992.296214918664</v>
      </c>
      <c r="P420" s="84" t="s">
        <v>76</v>
      </c>
      <c r="Q420" s="89">
        <f>IF(MOD(S419,1)+$K420&gt;$S$27,TRUNC(S419)+1+$S$28,S419)</f>
        <v>44999.556174948069</v>
      </c>
      <c r="R420" s="13" t="s">
        <v>13</v>
      </c>
      <c r="S420" s="86">
        <f t="shared" si="72"/>
        <v>44999.563119392515</v>
      </c>
      <c r="T420" s="14" t="s">
        <v>76</v>
      </c>
      <c r="U420" s="90">
        <f>IF(MOD(W419,1)+$K420&gt;$W$27,TRUNC(W419)+1+$W$28,W419)</f>
        <v>45006.778179065048</v>
      </c>
      <c r="V420" s="14" t="s">
        <v>13</v>
      </c>
      <c r="W420" s="87">
        <f t="shared" si="70"/>
        <v>45006.785123509493</v>
      </c>
    </row>
    <row r="421" spans="1:23" x14ac:dyDescent="0.25">
      <c r="A421" s="2">
        <v>393</v>
      </c>
      <c r="B421" s="2">
        <v>2016</v>
      </c>
      <c r="C421" s="3">
        <v>11.4</v>
      </c>
      <c r="D421" s="20" t="str">
        <f t="shared" si="65"/>
        <v/>
      </c>
      <c r="E421" s="2" t="str">
        <f t="shared" si="66"/>
        <v/>
      </c>
      <c r="F421" s="20" t="str">
        <f t="shared" si="67"/>
        <v/>
      </c>
      <c r="G421" s="20">
        <f t="shared" si="68"/>
        <v>11.4</v>
      </c>
      <c r="I421" s="20">
        <v>0</v>
      </c>
      <c r="J421" s="2">
        <f t="shared" si="64"/>
        <v>0</v>
      </c>
      <c r="K421" s="26">
        <f t="shared" si="63"/>
        <v>1.4272385109276649E-2</v>
      </c>
      <c r="L421" s="80" t="s">
        <v>76</v>
      </c>
      <c r="M421" s="88">
        <f t="shared" si="71"/>
        <v>44992.296214918664</v>
      </c>
      <c r="N421" s="82" t="s">
        <v>13</v>
      </c>
      <c r="O421" s="83">
        <f t="shared" si="69"/>
        <v>44992.310487303774</v>
      </c>
      <c r="P421" s="84" t="s">
        <v>76</v>
      </c>
      <c r="Q421" s="89">
        <f>IF(MOD(S420,1)+$K421&gt;$S$27,TRUNC(S420)+1+$S$28,S420)</f>
        <v>44999.563119392515</v>
      </c>
      <c r="R421" s="13" t="s">
        <v>13</v>
      </c>
      <c r="S421" s="86">
        <f t="shared" si="72"/>
        <v>44999.577391777624</v>
      </c>
      <c r="T421" s="14" t="s">
        <v>76</v>
      </c>
      <c r="U421" s="90">
        <f>IF(MOD(W420,1)+$K421&gt;$W$27,TRUNC(W420)+1+$W$28,W420)</f>
        <v>45006.785123509493</v>
      </c>
      <c r="V421" s="14" t="s">
        <v>13</v>
      </c>
      <c r="W421" s="87">
        <f t="shared" si="70"/>
        <v>45006.799395894603</v>
      </c>
    </row>
    <row r="422" spans="1:23" x14ac:dyDescent="0.25">
      <c r="A422" s="2">
        <v>394</v>
      </c>
      <c r="B422" s="2">
        <v>2018</v>
      </c>
      <c r="C422" s="3">
        <v>0.18</v>
      </c>
      <c r="D422" s="20">
        <f t="shared" si="65"/>
        <v>0.18</v>
      </c>
      <c r="E422" s="2">
        <f t="shared" si="66"/>
        <v>0.18</v>
      </c>
      <c r="F422" s="20" t="str">
        <f t="shared" si="67"/>
        <v/>
      </c>
      <c r="G422" s="20" t="str">
        <f t="shared" si="68"/>
        <v/>
      </c>
      <c r="I422" s="20">
        <v>0</v>
      </c>
      <c r="J422" s="2">
        <f t="shared" si="64"/>
        <v>0</v>
      </c>
      <c r="K422" s="26">
        <f t="shared" ref="K422:K485" si="73">IF(AND(D422=C422,F422&lt;&gt;C422,G422&lt;&gt;C422),$E$10,IF(AND(D422&lt;&gt;C422,F422=C422,G422&lt;&gt;C422),$E$11,_xlfn.IFS(G422=C422,C422*$E$12)))</f>
        <v>3.472222222222222E-3</v>
      </c>
      <c r="L422" s="80" t="s">
        <v>76</v>
      </c>
      <c r="M422" s="88">
        <f t="shared" si="71"/>
        <v>44992.310487303774</v>
      </c>
      <c r="N422" s="82" t="s">
        <v>13</v>
      </c>
      <c r="O422" s="83">
        <f t="shared" si="69"/>
        <v>44992.313959525993</v>
      </c>
      <c r="P422" s="84" t="s">
        <v>76</v>
      </c>
      <c r="Q422" s="89">
        <f>IF(MOD(S421,1)+$K422&gt;$S$27,TRUNC(S421)+1+$S$28,S421)</f>
        <v>44999.577391777624</v>
      </c>
      <c r="R422" s="13" t="s">
        <v>13</v>
      </c>
      <c r="S422" s="86">
        <f t="shared" si="72"/>
        <v>44999.580863999843</v>
      </c>
      <c r="T422" s="14" t="s">
        <v>76</v>
      </c>
      <c r="U422" s="90">
        <f>IF(MOD(W421,1)+$K422&gt;$W$27,TRUNC(W421)+1+$W$28,W421)</f>
        <v>45006.799395894603</v>
      </c>
      <c r="V422" s="14" t="s">
        <v>13</v>
      </c>
      <c r="W422" s="87">
        <f t="shared" si="70"/>
        <v>45006.802868116822</v>
      </c>
    </row>
    <row r="423" spans="1:23" x14ac:dyDescent="0.25">
      <c r="A423" s="2">
        <v>395</v>
      </c>
      <c r="B423" s="2">
        <v>2019</v>
      </c>
      <c r="C423" s="3">
        <v>18.52</v>
      </c>
      <c r="D423" s="20" t="str">
        <f t="shared" si="65"/>
        <v/>
      </c>
      <c r="E423" s="2" t="str">
        <f t="shared" si="66"/>
        <v/>
      </c>
      <c r="F423" s="20" t="str">
        <f t="shared" si="67"/>
        <v/>
      </c>
      <c r="G423" s="20">
        <f t="shared" si="68"/>
        <v>18.52</v>
      </c>
      <c r="I423" s="20">
        <v>0</v>
      </c>
      <c r="J423" s="2">
        <f t="shared" ref="J423:J486" si="74">IF(I423=$B$23,C423,$B$22)</f>
        <v>0</v>
      </c>
      <c r="K423" s="26">
        <f t="shared" si="73"/>
        <v>2.3186365984544169E-2</v>
      </c>
      <c r="L423" s="80" t="s">
        <v>76</v>
      </c>
      <c r="M423" s="88">
        <f t="shared" si="71"/>
        <v>44992.313959525993</v>
      </c>
      <c r="N423" s="82" t="s">
        <v>13</v>
      </c>
      <c r="O423" s="83">
        <f t="shared" si="69"/>
        <v>44992.337145891979</v>
      </c>
      <c r="P423" s="84" t="s">
        <v>76</v>
      </c>
      <c r="Q423" s="89">
        <f>IF(MOD(S422,1)+$K423&gt;$S$27,TRUNC(S422)+1+$S$28,S422)</f>
        <v>44999.580863999843</v>
      </c>
      <c r="R423" s="13" t="s">
        <v>13</v>
      </c>
      <c r="S423" s="86">
        <f t="shared" si="72"/>
        <v>44999.60405036583</v>
      </c>
      <c r="T423" s="14" t="s">
        <v>76</v>
      </c>
      <c r="U423" s="90">
        <f>IF(MOD(W422,1)+$K423&gt;$W$27,TRUNC(W422)+1+$W$28,W422)</f>
        <v>45006.802868116822</v>
      </c>
      <c r="V423" s="14" t="s">
        <v>13</v>
      </c>
      <c r="W423" s="87">
        <f t="shared" si="70"/>
        <v>45006.826054482808</v>
      </c>
    </row>
    <row r="424" spans="1:23" x14ac:dyDescent="0.25">
      <c r="A424" s="2">
        <v>396</v>
      </c>
      <c r="B424" s="2">
        <v>2020</v>
      </c>
      <c r="C424" s="3">
        <v>17.93</v>
      </c>
      <c r="D424" s="20" t="str">
        <f t="shared" si="65"/>
        <v/>
      </c>
      <c r="E424" s="2" t="str">
        <f t="shared" si="66"/>
        <v/>
      </c>
      <c r="F424" s="20" t="str">
        <f t="shared" si="67"/>
        <v/>
      </c>
      <c r="G424" s="20">
        <f t="shared" si="68"/>
        <v>17.93</v>
      </c>
      <c r="I424" s="20">
        <v>0</v>
      </c>
      <c r="J424" s="2">
        <f t="shared" si="74"/>
        <v>0</v>
      </c>
      <c r="K424" s="26">
        <f t="shared" si="73"/>
        <v>2.2447707456958798E-2</v>
      </c>
      <c r="L424" s="80" t="s">
        <v>76</v>
      </c>
      <c r="M424" s="88">
        <f t="shared" si="71"/>
        <v>44992.337145891979</v>
      </c>
      <c r="N424" s="82" t="s">
        <v>13</v>
      </c>
      <c r="O424" s="83">
        <f t="shared" si="69"/>
        <v>44992.359593599438</v>
      </c>
      <c r="P424" s="84" t="s">
        <v>76</v>
      </c>
      <c r="Q424" s="89">
        <f>IF(MOD(S423,1)+$K424&gt;$S$27,TRUNC(S423)+1+$S$28,S423)</f>
        <v>44999.60405036583</v>
      </c>
      <c r="R424" s="13" t="s">
        <v>13</v>
      </c>
      <c r="S424" s="86">
        <f t="shared" si="72"/>
        <v>44999.626498073289</v>
      </c>
      <c r="T424" s="14" t="s">
        <v>76</v>
      </c>
      <c r="U424" s="90">
        <f>IF(MOD(W423,1)+$K424&gt;$W$27,TRUNC(W423)+1+$W$28,W423)</f>
        <v>45006.826054482808</v>
      </c>
      <c r="V424" s="14" t="s">
        <v>13</v>
      </c>
      <c r="W424" s="87">
        <f t="shared" si="70"/>
        <v>45006.848502190267</v>
      </c>
    </row>
    <row r="425" spans="1:23" x14ac:dyDescent="0.25">
      <c r="A425" s="2">
        <v>397</v>
      </c>
      <c r="B425" s="2">
        <v>2022</v>
      </c>
      <c r="C425" s="3">
        <v>2.2200000000000002</v>
      </c>
      <c r="D425" s="20" t="str">
        <f t="shared" si="65"/>
        <v/>
      </c>
      <c r="E425" s="2">
        <f t="shared" si="66"/>
        <v>2.2200000000000002</v>
      </c>
      <c r="F425" s="20">
        <f t="shared" si="67"/>
        <v>2.2200000000000002</v>
      </c>
      <c r="G425" s="20" t="str">
        <f t="shared" si="68"/>
        <v/>
      </c>
      <c r="I425" s="20">
        <v>0</v>
      </c>
      <c r="J425" s="2">
        <f t="shared" si="74"/>
        <v>0</v>
      </c>
      <c r="K425" s="26">
        <f t="shared" si="73"/>
        <v>6.9444444444444441E-3</v>
      </c>
      <c r="L425" s="80" t="s">
        <v>76</v>
      </c>
      <c r="M425" s="88">
        <f t="shared" si="71"/>
        <v>44992.359593599438</v>
      </c>
      <c r="N425" s="82" t="s">
        <v>13</v>
      </c>
      <c r="O425" s="83">
        <f t="shared" si="69"/>
        <v>44992.366538043883</v>
      </c>
      <c r="P425" s="84" t="s">
        <v>76</v>
      </c>
      <c r="Q425" s="89">
        <f>IF(MOD(S424,1)+$K425&gt;$S$27,TRUNC(S424)+1+$S$28,S424)</f>
        <v>44999.626498073289</v>
      </c>
      <c r="R425" s="13" t="s">
        <v>13</v>
      </c>
      <c r="S425" s="86">
        <f t="shared" si="72"/>
        <v>44999.633442517734</v>
      </c>
      <c r="T425" s="14" t="s">
        <v>76</v>
      </c>
      <c r="U425" s="90">
        <f>IF(MOD(W424,1)+$K425&gt;$W$27,TRUNC(W424)+1+$W$28,W424)</f>
        <v>45006.848502190267</v>
      </c>
      <c r="V425" s="14" t="s">
        <v>13</v>
      </c>
      <c r="W425" s="87">
        <f t="shared" si="70"/>
        <v>45006.855446634712</v>
      </c>
    </row>
    <row r="426" spans="1:23" x14ac:dyDescent="0.25">
      <c r="A426" s="2">
        <v>398</v>
      </c>
      <c r="B426" s="2">
        <v>2034</v>
      </c>
      <c r="C426" s="3">
        <v>0.43</v>
      </c>
      <c r="D426" s="20">
        <f t="shared" si="65"/>
        <v>0.43</v>
      </c>
      <c r="E426" s="2">
        <f t="shared" si="66"/>
        <v>0.43</v>
      </c>
      <c r="F426" s="20" t="str">
        <f t="shared" si="67"/>
        <v/>
      </c>
      <c r="G426" s="20" t="str">
        <f t="shared" si="68"/>
        <v/>
      </c>
      <c r="I426" s="20">
        <v>0</v>
      </c>
      <c r="J426" s="2">
        <f t="shared" si="74"/>
        <v>0</v>
      </c>
      <c r="K426" s="26">
        <f t="shared" si="73"/>
        <v>3.472222222222222E-3</v>
      </c>
      <c r="L426" s="80" t="s">
        <v>76</v>
      </c>
      <c r="M426" s="88">
        <f t="shared" si="71"/>
        <v>44992.366538043883</v>
      </c>
      <c r="N426" s="82" t="s">
        <v>13</v>
      </c>
      <c r="O426" s="83">
        <f t="shared" si="69"/>
        <v>44992.370010266102</v>
      </c>
      <c r="P426" s="84" t="s">
        <v>76</v>
      </c>
      <c r="Q426" s="89">
        <f>IF(MOD(S425,1)+$K426&gt;$S$27,TRUNC(S425)+1+$S$28,S425)</f>
        <v>44999.633442517734</v>
      </c>
      <c r="R426" s="13" t="s">
        <v>13</v>
      </c>
      <c r="S426" s="86">
        <f t="shared" si="72"/>
        <v>44999.636914739953</v>
      </c>
      <c r="T426" s="14" t="s">
        <v>76</v>
      </c>
      <c r="U426" s="90">
        <f>IF(MOD(W425,1)+$K426&gt;$W$27,TRUNC(W425)+1+$W$28,W425)</f>
        <v>45006.855446634712</v>
      </c>
      <c r="V426" s="14" t="s">
        <v>13</v>
      </c>
      <c r="W426" s="87">
        <f t="shared" si="70"/>
        <v>45006.858918856931</v>
      </c>
    </row>
    <row r="427" spans="1:23" x14ac:dyDescent="0.25">
      <c r="A427" s="2">
        <v>399</v>
      </c>
      <c r="B427" s="2">
        <v>2044</v>
      </c>
      <c r="C427" s="3">
        <v>1.91</v>
      </c>
      <c r="D427" s="20" t="str">
        <f t="shared" si="65"/>
        <v/>
      </c>
      <c r="E427" s="2">
        <f t="shared" si="66"/>
        <v>1.91</v>
      </c>
      <c r="F427" s="20">
        <f t="shared" si="67"/>
        <v>1.91</v>
      </c>
      <c r="G427" s="20" t="str">
        <f t="shared" si="68"/>
        <v/>
      </c>
      <c r="I427" s="20">
        <v>0</v>
      </c>
      <c r="J427" s="2">
        <f t="shared" si="74"/>
        <v>0</v>
      </c>
      <c r="K427" s="26">
        <f t="shared" si="73"/>
        <v>6.9444444444444441E-3</v>
      </c>
      <c r="L427" s="80" t="s">
        <v>76</v>
      </c>
      <c r="M427" s="88">
        <f t="shared" si="71"/>
        <v>44992.370010266102</v>
      </c>
      <c r="N427" s="82" t="s">
        <v>13</v>
      </c>
      <c r="O427" s="83">
        <f t="shared" si="69"/>
        <v>44992.376954710548</v>
      </c>
      <c r="P427" s="84" t="s">
        <v>76</v>
      </c>
      <c r="Q427" s="89">
        <f>IF(MOD(S426,1)+$K427&gt;$S$27,TRUNC(S426)+1+$S$28,S426)</f>
        <v>44999.636914739953</v>
      </c>
      <c r="R427" s="13" t="s">
        <v>13</v>
      </c>
      <c r="S427" s="86">
        <f t="shared" si="72"/>
        <v>44999.643859184398</v>
      </c>
      <c r="T427" s="14" t="s">
        <v>76</v>
      </c>
      <c r="U427" s="90">
        <f>IF(MOD(W426,1)+$K427&gt;$W$27,TRUNC(W426)+1+$W$28,W426)</f>
        <v>45006.858918856931</v>
      </c>
      <c r="V427" s="14" t="s">
        <v>13</v>
      </c>
      <c r="W427" s="87">
        <f t="shared" si="70"/>
        <v>45006.865863301377</v>
      </c>
    </row>
    <row r="428" spans="1:23" x14ac:dyDescent="0.25">
      <c r="A428" s="2">
        <v>400</v>
      </c>
      <c r="B428" s="2">
        <v>2048</v>
      </c>
      <c r="C428" s="3">
        <v>11.56</v>
      </c>
      <c r="D428" s="20" t="str">
        <f t="shared" si="65"/>
        <v/>
      </c>
      <c r="E428" s="2" t="str">
        <f t="shared" si="66"/>
        <v/>
      </c>
      <c r="F428" s="20" t="str">
        <f t="shared" si="67"/>
        <v/>
      </c>
      <c r="G428" s="20">
        <f t="shared" si="68"/>
        <v>11.56</v>
      </c>
      <c r="I428" s="20">
        <v>0</v>
      </c>
      <c r="J428" s="2">
        <f t="shared" si="74"/>
        <v>0</v>
      </c>
      <c r="K428" s="26">
        <f t="shared" si="73"/>
        <v>1.4472699286248954E-2</v>
      </c>
      <c r="L428" s="80" t="s">
        <v>76</v>
      </c>
      <c r="M428" s="88">
        <f t="shared" si="71"/>
        <v>44992.376954710548</v>
      </c>
      <c r="N428" s="82" t="s">
        <v>13</v>
      </c>
      <c r="O428" s="83">
        <f t="shared" si="69"/>
        <v>44992.391427409835</v>
      </c>
      <c r="P428" s="84" t="s">
        <v>76</v>
      </c>
      <c r="Q428" s="89">
        <f>IF(MOD(S427,1)+$K428&gt;$S$27,TRUNC(S427)+1+$S$28,S427)</f>
        <v>44999.643859184398</v>
      </c>
      <c r="R428" s="13" t="s">
        <v>13</v>
      </c>
      <c r="S428" s="86">
        <f t="shared" si="72"/>
        <v>44999.658331883686</v>
      </c>
      <c r="T428" s="14" t="s">
        <v>76</v>
      </c>
      <c r="U428" s="90">
        <f>IF(MOD(W427,1)+$K428&gt;$W$27,TRUNC(W427)+1+$W$28,W427)</f>
        <v>45006.865863301377</v>
      </c>
      <c r="V428" s="14" t="s">
        <v>13</v>
      </c>
      <c r="W428" s="87">
        <f t="shared" si="70"/>
        <v>45006.880336000664</v>
      </c>
    </row>
    <row r="429" spans="1:23" x14ac:dyDescent="0.25">
      <c r="A429" s="2">
        <v>401</v>
      </c>
      <c r="B429" s="2">
        <v>2049</v>
      </c>
      <c r="C429" s="3">
        <v>17.57</v>
      </c>
      <c r="D429" s="20" t="str">
        <f t="shared" si="65"/>
        <v/>
      </c>
      <c r="E429" s="2" t="str">
        <f t="shared" si="66"/>
        <v/>
      </c>
      <c r="F429" s="20" t="str">
        <f t="shared" si="67"/>
        <v/>
      </c>
      <c r="G429" s="20">
        <f t="shared" si="68"/>
        <v>17.57</v>
      </c>
      <c r="I429" s="20">
        <v>0</v>
      </c>
      <c r="J429" s="2">
        <f t="shared" si="74"/>
        <v>0</v>
      </c>
      <c r="K429" s="26">
        <f t="shared" si="73"/>
        <v>2.1997000558771115E-2</v>
      </c>
      <c r="L429" s="80" t="s">
        <v>76</v>
      </c>
      <c r="M429" s="88">
        <f t="shared" si="71"/>
        <v>44992.391427409835</v>
      </c>
      <c r="N429" s="82" t="s">
        <v>13</v>
      </c>
      <c r="O429" s="83">
        <f t="shared" si="69"/>
        <v>44992.413424410392</v>
      </c>
      <c r="P429" s="84" t="s">
        <v>76</v>
      </c>
      <c r="Q429" s="89">
        <f>IF(MOD(S428,1)+$K429&gt;$S$27,TRUNC(S428)+1+$S$28,S428)</f>
        <v>44999.658331883686</v>
      </c>
      <c r="R429" s="13" t="s">
        <v>13</v>
      </c>
      <c r="S429" s="86">
        <f t="shared" si="72"/>
        <v>44999.680328884242</v>
      </c>
      <c r="T429" s="14" t="s">
        <v>76</v>
      </c>
      <c r="U429" s="90">
        <f>IF(MOD(W428,1)+$K429&gt;$W$27,TRUNC(W428)+1+$W$28,W428)</f>
        <v>45006.880336000664</v>
      </c>
      <c r="V429" s="14" t="s">
        <v>13</v>
      </c>
      <c r="W429" s="87">
        <f t="shared" si="70"/>
        <v>45006.902333001221</v>
      </c>
    </row>
    <row r="430" spans="1:23" x14ac:dyDescent="0.25">
      <c r="A430" s="2">
        <v>402</v>
      </c>
      <c r="B430" s="2">
        <v>2052</v>
      </c>
      <c r="C430" s="3">
        <v>0.69</v>
      </c>
      <c r="D430" s="20">
        <f t="shared" si="65"/>
        <v>0.69</v>
      </c>
      <c r="E430" s="2">
        <f t="shared" si="66"/>
        <v>0.69</v>
      </c>
      <c r="F430" s="20" t="str">
        <f t="shared" si="67"/>
        <v/>
      </c>
      <c r="G430" s="20" t="str">
        <f t="shared" si="68"/>
        <v/>
      </c>
      <c r="I430" s="20">
        <v>0</v>
      </c>
      <c r="J430" s="2">
        <f t="shared" si="74"/>
        <v>0</v>
      </c>
      <c r="K430" s="26">
        <f t="shared" si="73"/>
        <v>3.472222222222222E-3</v>
      </c>
      <c r="L430" s="80" t="s">
        <v>76</v>
      </c>
      <c r="M430" s="88">
        <f t="shared" si="71"/>
        <v>44992.413424410392</v>
      </c>
      <c r="N430" s="82" t="s">
        <v>13</v>
      </c>
      <c r="O430" s="83">
        <f t="shared" si="69"/>
        <v>44992.416896632611</v>
      </c>
      <c r="P430" s="84" t="s">
        <v>76</v>
      </c>
      <c r="Q430" s="89">
        <f>IF(MOD(S429,1)+$K430&gt;$S$27,TRUNC(S429)+1+$S$28,S429)</f>
        <v>44999.680328884242</v>
      </c>
      <c r="R430" s="13" t="s">
        <v>13</v>
      </c>
      <c r="S430" s="86">
        <f t="shared" si="72"/>
        <v>44999.683801106461</v>
      </c>
      <c r="T430" s="14" t="s">
        <v>76</v>
      </c>
      <c r="U430" s="90">
        <f>IF(MOD(W429,1)+$K430&gt;$W$27,TRUNC(W429)+1+$W$28,W429)</f>
        <v>45006.902333001221</v>
      </c>
      <c r="V430" s="14" t="s">
        <v>13</v>
      </c>
      <c r="W430" s="87">
        <f t="shared" si="70"/>
        <v>45006.90580522344</v>
      </c>
    </row>
    <row r="431" spans="1:23" x14ac:dyDescent="0.25">
      <c r="A431" s="2">
        <v>403</v>
      </c>
      <c r="B431" s="2">
        <v>2053</v>
      </c>
      <c r="C431" s="3">
        <v>5.0599999999999996</v>
      </c>
      <c r="D431" s="20" t="str">
        <f t="shared" si="65"/>
        <v/>
      </c>
      <c r="E431" s="2" t="str">
        <f t="shared" si="66"/>
        <v/>
      </c>
      <c r="F431" s="20" t="str">
        <f t="shared" si="67"/>
        <v/>
      </c>
      <c r="G431" s="20">
        <f t="shared" si="68"/>
        <v>5.0599999999999996</v>
      </c>
      <c r="I431" s="20">
        <v>0</v>
      </c>
      <c r="J431" s="2">
        <f t="shared" si="74"/>
        <v>0</v>
      </c>
      <c r="K431" s="26">
        <f t="shared" si="73"/>
        <v>6.3349358467491082E-3</v>
      </c>
      <c r="L431" s="80" t="s">
        <v>76</v>
      </c>
      <c r="M431" s="88">
        <f t="shared" si="71"/>
        <v>44992.416896632611</v>
      </c>
      <c r="N431" s="82" t="s">
        <v>13</v>
      </c>
      <c r="O431" s="83">
        <f t="shared" si="69"/>
        <v>44992.423231568457</v>
      </c>
      <c r="P431" s="84" t="s">
        <v>76</v>
      </c>
      <c r="Q431" s="89">
        <f>IF(MOD(S430,1)+$K431&gt;$S$27,TRUNC(S430)+1+$S$28,S430)</f>
        <v>44999.683801106461</v>
      </c>
      <c r="R431" s="13" t="s">
        <v>13</v>
      </c>
      <c r="S431" s="86">
        <f t="shared" si="72"/>
        <v>44999.690136042307</v>
      </c>
      <c r="T431" s="14" t="s">
        <v>76</v>
      </c>
      <c r="U431" s="90">
        <f>IF(MOD(W430,1)+$K431&gt;$W$27,TRUNC(W430)+1+$W$28,W430)</f>
        <v>45006.90580522344</v>
      </c>
      <c r="V431" s="14" t="s">
        <v>13</v>
      </c>
      <c r="W431" s="87">
        <f t="shared" si="70"/>
        <v>45006.912140159286</v>
      </c>
    </row>
    <row r="432" spans="1:23" x14ac:dyDescent="0.25">
      <c r="A432" s="2">
        <v>404</v>
      </c>
      <c r="B432" s="2">
        <v>2054</v>
      </c>
      <c r="C432" s="3">
        <v>2.17</v>
      </c>
      <c r="D432" s="20" t="str">
        <f t="shared" si="65"/>
        <v/>
      </c>
      <c r="E432" s="2">
        <f t="shared" si="66"/>
        <v>2.17</v>
      </c>
      <c r="F432" s="20">
        <f t="shared" si="67"/>
        <v>2.17</v>
      </c>
      <c r="G432" s="20" t="str">
        <f t="shared" si="68"/>
        <v/>
      </c>
      <c r="I432" s="20">
        <v>0</v>
      </c>
      <c r="J432" s="2">
        <f t="shared" si="74"/>
        <v>0</v>
      </c>
      <c r="K432" s="26">
        <f t="shared" si="73"/>
        <v>6.9444444444444441E-3</v>
      </c>
      <c r="L432" s="80" t="s">
        <v>76</v>
      </c>
      <c r="M432" s="88">
        <f t="shared" si="71"/>
        <v>44992.423231568457</v>
      </c>
      <c r="N432" s="82" t="s">
        <v>13</v>
      </c>
      <c r="O432" s="83">
        <f t="shared" si="69"/>
        <v>44992.430176012902</v>
      </c>
      <c r="P432" s="84" t="s">
        <v>76</v>
      </c>
      <c r="Q432" s="89">
        <f>IF(MOD(S431,1)+$K432&gt;$S$27,TRUNC(S431)+1+$S$28,S431)</f>
        <v>44999.690136042307</v>
      </c>
      <c r="R432" s="13" t="s">
        <v>13</v>
      </c>
      <c r="S432" s="86">
        <f t="shared" si="72"/>
        <v>44999.697080486752</v>
      </c>
      <c r="T432" s="14" t="s">
        <v>76</v>
      </c>
      <c r="U432" s="90">
        <f>IF(MOD(W431,1)+$K432&gt;$W$27,TRUNC(W431)+1+$W$28,W431)</f>
        <v>45006.912140159286</v>
      </c>
      <c r="V432" s="14" t="s">
        <v>13</v>
      </c>
      <c r="W432" s="87">
        <f t="shared" si="70"/>
        <v>45006.919084603731</v>
      </c>
    </row>
    <row r="433" spans="1:23" x14ac:dyDescent="0.25">
      <c r="A433" s="2">
        <v>405</v>
      </c>
      <c r="B433" s="2">
        <v>2055</v>
      </c>
      <c r="C433" s="3">
        <v>11.48</v>
      </c>
      <c r="D433" s="20" t="str">
        <f t="shared" si="65"/>
        <v/>
      </c>
      <c r="E433" s="2" t="str">
        <f t="shared" si="66"/>
        <v/>
      </c>
      <c r="F433" s="20" t="str">
        <f t="shared" si="67"/>
        <v/>
      </c>
      <c r="G433" s="20">
        <f t="shared" si="68"/>
        <v>11.48</v>
      </c>
      <c r="I433" s="20">
        <v>0</v>
      </c>
      <c r="J433" s="2">
        <f t="shared" si="74"/>
        <v>0</v>
      </c>
      <c r="K433" s="26">
        <f t="shared" si="73"/>
        <v>1.4372542197762801E-2</v>
      </c>
      <c r="L433" s="80" t="s">
        <v>76</v>
      </c>
      <c r="M433" s="88">
        <f t="shared" si="71"/>
        <v>44992.430176012902</v>
      </c>
      <c r="N433" s="82" t="s">
        <v>13</v>
      </c>
      <c r="O433" s="83">
        <f t="shared" si="69"/>
        <v>44992.444548555097</v>
      </c>
      <c r="P433" s="84" t="s">
        <v>76</v>
      </c>
      <c r="Q433" s="89">
        <f>IF(MOD(S432,1)+$K433&gt;$S$27,TRUNC(S432)+1+$S$28,S432)</f>
        <v>44999.697080486752</v>
      </c>
      <c r="R433" s="13" t="s">
        <v>13</v>
      </c>
      <c r="S433" s="86">
        <f t="shared" si="72"/>
        <v>44999.711453028947</v>
      </c>
      <c r="T433" s="14" t="s">
        <v>76</v>
      </c>
      <c r="U433" s="90">
        <f>IF(MOD(W432,1)+$K433&gt;$W$27,TRUNC(W432)+1+$W$28,W432)</f>
        <v>45006.919084603731</v>
      </c>
      <c r="V433" s="14" t="s">
        <v>13</v>
      </c>
      <c r="W433" s="87">
        <f t="shared" si="70"/>
        <v>45006.933457145926</v>
      </c>
    </row>
    <row r="434" spans="1:23" x14ac:dyDescent="0.25">
      <c r="A434" s="2">
        <v>406</v>
      </c>
      <c r="B434" s="2">
        <v>2069</v>
      </c>
      <c r="C434" s="3">
        <v>0.28000000000000003</v>
      </c>
      <c r="D434" s="20">
        <f t="shared" si="65"/>
        <v>0.28000000000000003</v>
      </c>
      <c r="E434" s="2">
        <f t="shared" si="66"/>
        <v>0.28000000000000003</v>
      </c>
      <c r="F434" s="20" t="str">
        <f t="shared" si="67"/>
        <v/>
      </c>
      <c r="G434" s="20" t="str">
        <f t="shared" si="68"/>
        <v/>
      </c>
      <c r="I434" s="20">
        <v>0</v>
      </c>
      <c r="J434" s="2">
        <f t="shared" si="74"/>
        <v>0</v>
      </c>
      <c r="K434" s="26">
        <f t="shared" si="73"/>
        <v>3.472222222222222E-3</v>
      </c>
      <c r="L434" s="80" t="s">
        <v>76</v>
      </c>
      <c r="M434" s="88">
        <f t="shared" si="71"/>
        <v>44992.444548555097</v>
      </c>
      <c r="N434" s="82" t="s">
        <v>13</v>
      </c>
      <c r="O434" s="83">
        <f t="shared" si="69"/>
        <v>44992.448020777316</v>
      </c>
      <c r="P434" s="84" t="s">
        <v>76</v>
      </c>
      <c r="Q434" s="89">
        <f>IF(MOD(S433,1)+$K434&gt;$S$27,TRUNC(S433)+1+$S$28,S433)</f>
        <v>44999.711453028947</v>
      </c>
      <c r="R434" s="13" t="s">
        <v>13</v>
      </c>
      <c r="S434" s="86">
        <f t="shared" si="72"/>
        <v>44999.714925251166</v>
      </c>
      <c r="T434" s="14" t="s">
        <v>76</v>
      </c>
      <c r="U434" s="90">
        <f>IF(MOD(W433,1)+$K434&gt;$W$27,TRUNC(W433)+1+$W$28,W433)</f>
        <v>45006.933457145926</v>
      </c>
      <c r="V434" s="14" t="s">
        <v>13</v>
      </c>
      <c r="W434" s="87">
        <f t="shared" si="70"/>
        <v>45006.936929368145</v>
      </c>
    </row>
    <row r="435" spans="1:23" x14ac:dyDescent="0.25">
      <c r="A435" s="2">
        <v>407</v>
      </c>
      <c r="B435" s="2">
        <v>2070</v>
      </c>
      <c r="C435" s="3">
        <v>0.56999999999999995</v>
      </c>
      <c r="D435" s="20">
        <f t="shared" si="65"/>
        <v>0.56999999999999995</v>
      </c>
      <c r="E435" s="2">
        <f t="shared" si="66"/>
        <v>0.56999999999999995</v>
      </c>
      <c r="F435" s="20" t="str">
        <f t="shared" si="67"/>
        <v/>
      </c>
      <c r="G435" s="20" t="str">
        <f t="shared" si="68"/>
        <v/>
      </c>
      <c r="I435" s="20">
        <v>0</v>
      </c>
      <c r="J435" s="2">
        <f t="shared" si="74"/>
        <v>0</v>
      </c>
      <c r="K435" s="26">
        <f t="shared" si="73"/>
        <v>3.472222222222222E-3</v>
      </c>
      <c r="L435" s="80" t="s">
        <v>76</v>
      </c>
      <c r="M435" s="88">
        <f t="shared" si="71"/>
        <v>44992.448020777316</v>
      </c>
      <c r="N435" s="82" t="s">
        <v>13</v>
      </c>
      <c r="O435" s="83">
        <f t="shared" si="69"/>
        <v>44992.451492999535</v>
      </c>
      <c r="P435" s="84" t="s">
        <v>76</v>
      </c>
      <c r="Q435" s="89">
        <f>IF(MOD(S434,1)+$K435&gt;$S$27,TRUNC(S434)+1+$S$28,S434)</f>
        <v>44999.714925251166</v>
      </c>
      <c r="R435" s="13" t="s">
        <v>13</v>
      </c>
      <c r="S435" s="86">
        <f t="shared" si="72"/>
        <v>44999.718397473385</v>
      </c>
      <c r="T435" s="14" t="s">
        <v>76</v>
      </c>
      <c r="U435" s="90">
        <f>IF(MOD(W434,1)+$K435&gt;$W$27,TRUNC(W434)+1+$W$28,W434)</f>
        <v>45006.936929368145</v>
      </c>
      <c r="V435" s="14" t="s">
        <v>13</v>
      </c>
      <c r="W435" s="87">
        <f t="shared" si="70"/>
        <v>45006.940401590364</v>
      </c>
    </row>
    <row r="436" spans="1:23" x14ac:dyDescent="0.25">
      <c r="A436" s="2">
        <v>408</v>
      </c>
      <c r="B436" s="2">
        <v>2072</v>
      </c>
      <c r="C436" s="3">
        <v>4.4400000000000004</v>
      </c>
      <c r="D436" s="20" t="str">
        <f t="shared" si="65"/>
        <v/>
      </c>
      <c r="E436" s="2">
        <f t="shared" si="66"/>
        <v>4.4400000000000004</v>
      </c>
      <c r="F436" s="20">
        <f t="shared" si="67"/>
        <v>4.4400000000000004</v>
      </c>
      <c r="G436" s="20" t="str">
        <f t="shared" si="68"/>
        <v/>
      </c>
      <c r="I436" s="20">
        <v>0</v>
      </c>
      <c r="J436" s="2">
        <f t="shared" si="74"/>
        <v>0</v>
      </c>
      <c r="K436" s="26">
        <f t="shared" si="73"/>
        <v>6.9444444444444441E-3</v>
      </c>
      <c r="L436" s="80" t="s">
        <v>76</v>
      </c>
      <c r="M436" s="88">
        <f t="shared" si="71"/>
        <v>44992.451492999535</v>
      </c>
      <c r="N436" s="82" t="s">
        <v>13</v>
      </c>
      <c r="O436" s="83">
        <f t="shared" si="69"/>
        <v>44992.45843744398</v>
      </c>
      <c r="P436" s="84" t="s">
        <v>76</v>
      </c>
      <c r="Q436" s="89">
        <f>IF(MOD(S435,1)+$K436&gt;$S$27,TRUNC(S435)+1+$S$28,S435)</f>
        <v>44999.718397473385</v>
      </c>
      <c r="R436" s="13" t="s">
        <v>13</v>
      </c>
      <c r="S436" s="86">
        <f t="shared" si="72"/>
        <v>44999.725341917831</v>
      </c>
      <c r="T436" s="14" t="s">
        <v>76</v>
      </c>
      <c r="U436" s="90">
        <f>IF(MOD(W435,1)+$K436&gt;$W$27,TRUNC(W435)+1+$W$28,W435)</f>
        <v>45006.940401590364</v>
      </c>
      <c r="V436" s="14" t="s">
        <v>13</v>
      </c>
      <c r="W436" s="87">
        <f t="shared" si="70"/>
        <v>45006.947346034809</v>
      </c>
    </row>
    <row r="437" spans="1:23" x14ac:dyDescent="0.25">
      <c r="A437" s="2">
        <v>409</v>
      </c>
      <c r="B437" s="2">
        <v>2073</v>
      </c>
      <c r="C437" s="3">
        <v>1.4</v>
      </c>
      <c r="D437" s="20" t="str">
        <f t="shared" si="65"/>
        <v/>
      </c>
      <c r="E437" s="2">
        <f t="shared" si="66"/>
        <v>1.4</v>
      </c>
      <c r="F437" s="20">
        <f t="shared" si="67"/>
        <v>1.4</v>
      </c>
      <c r="G437" s="20" t="str">
        <f t="shared" si="68"/>
        <v/>
      </c>
      <c r="I437" s="20">
        <v>0</v>
      </c>
      <c r="J437" s="2">
        <f t="shared" si="74"/>
        <v>0</v>
      </c>
      <c r="K437" s="26">
        <f t="shared" si="73"/>
        <v>6.9444444444444441E-3</v>
      </c>
      <c r="L437" s="80" t="s">
        <v>76</v>
      </c>
      <c r="M437" s="88">
        <f t="shared" si="71"/>
        <v>44992.45843744398</v>
      </c>
      <c r="N437" s="82" t="s">
        <v>13</v>
      </c>
      <c r="O437" s="83">
        <f t="shared" si="69"/>
        <v>44992.465381888425</v>
      </c>
      <c r="P437" s="84" t="s">
        <v>76</v>
      </c>
      <c r="Q437" s="89">
        <f>IF(MOD(S436,1)+$K437&gt;$S$27,TRUNC(S436)+1+$S$28,S436)</f>
        <v>44999.725341917831</v>
      </c>
      <c r="R437" s="13" t="s">
        <v>13</v>
      </c>
      <c r="S437" s="86">
        <f t="shared" si="72"/>
        <v>44999.732286362276</v>
      </c>
      <c r="T437" s="14" t="s">
        <v>76</v>
      </c>
      <c r="U437" s="90">
        <f>IF(MOD(W436,1)+$K437&gt;$W$27,TRUNC(W436)+1+$W$28,W436)</f>
        <v>45006.947346034809</v>
      </c>
      <c r="V437" s="14" t="s">
        <v>13</v>
      </c>
      <c r="W437" s="87">
        <f t="shared" si="70"/>
        <v>45006.954290479254</v>
      </c>
    </row>
    <row r="438" spans="1:23" x14ac:dyDescent="0.25">
      <c r="A438" s="2">
        <v>410</v>
      </c>
      <c r="B438" s="2">
        <v>2083</v>
      </c>
      <c r="C438" s="3">
        <v>0.28999999999999998</v>
      </c>
      <c r="D438" s="20">
        <f t="shared" si="65"/>
        <v>0.28999999999999998</v>
      </c>
      <c r="E438" s="2">
        <f t="shared" si="66"/>
        <v>0.28999999999999998</v>
      </c>
      <c r="F438" s="20" t="str">
        <f t="shared" si="67"/>
        <v/>
      </c>
      <c r="G438" s="20" t="str">
        <f t="shared" si="68"/>
        <v/>
      </c>
      <c r="I438" s="20">
        <v>0</v>
      </c>
      <c r="J438" s="2">
        <f t="shared" si="74"/>
        <v>0</v>
      </c>
      <c r="K438" s="26">
        <f t="shared" si="73"/>
        <v>3.472222222222222E-3</v>
      </c>
      <c r="L438" s="80" t="s">
        <v>76</v>
      </c>
      <c r="M438" s="88">
        <f t="shared" si="71"/>
        <v>44992.465381888425</v>
      </c>
      <c r="N438" s="82" t="s">
        <v>13</v>
      </c>
      <c r="O438" s="83">
        <f t="shared" si="69"/>
        <v>44992.468854110644</v>
      </c>
      <c r="P438" s="84" t="s">
        <v>76</v>
      </c>
      <c r="Q438" s="89">
        <f>IF(MOD(S437,1)+$K438&gt;$S$27,TRUNC(S437)+1+$S$28,S437)</f>
        <v>44999.732286362276</v>
      </c>
      <c r="R438" s="13" t="s">
        <v>13</v>
      </c>
      <c r="S438" s="86">
        <f t="shared" si="72"/>
        <v>44999.735758584495</v>
      </c>
      <c r="T438" s="14" t="s">
        <v>76</v>
      </c>
      <c r="U438" s="90">
        <f>IF(MOD(W437,1)+$K438&gt;$W$27,TRUNC(W437)+1+$W$28,W437)</f>
        <v>45006.954290479254</v>
      </c>
      <c r="V438" s="14" t="s">
        <v>13</v>
      </c>
      <c r="W438" s="87">
        <f t="shared" si="70"/>
        <v>45006.957762701473</v>
      </c>
    </row>
    <row r="439" spans="1:23" x14ac:dyDescent="0.25">
      <c r="A439" s="2">
        <v>411</v>
      </c>
      <c r="B439" s="2">
        <v>2084</v>
      </c>
      <c r="C439" s="3">
        <v>6.11</v>
      </c>
      <c r="D439" s="20" t="str">
        <f t="shared" si="65"/>
        <v/>
      </c>
      <c r="E439" s="2" t="str">
        <f t="shared" si="66"/>
        <v/>
      </c>
      <c r="F439" s="20" t="str">
        <f t="shared" si="67"/>
        <v/>
      </c>
      <c r="G439" s="20">
        <f t="shared" si="68"/>
        <v>6.11</v>
      </c>
      <c r="I439" s="20">
        <v>0</v>
      </c>
      <c r="J439" s="2">
        <f t="shared" si="74"/>
        <v>0</v>
      </c>
      <c r="K439" s="26">
        <f t="shared" si="73"/>
        <v>7.6494976331298531E-3</v>
      </c>
      <c r="L439" s="80" t="s">
        <v>76</v>
      </c>
      <c r="M439" s="88">
        <f t="shared" si="71"/>
        <v>44992.468854110644</v>
      </c>
      <c r="N439" s="82" t="s">
        <v>13</v>
      </c>
      <c r="O439" s="83">
        <f t="shared" si="69"/>
        <v>44992.476503608275</v>
      </c>
      <c r="P439" s="84" t="s">
        <v>76</v>
      </c>
      <c r="Q439" s="89">
        <f>IF(MOD(S438,1)+$K439&gt;$S$27,TRUNC(S438)+1+$S$28,S438)</f>
        <v>44999.735758584495</v>
      </c>
      <c r="R439" s="13" t="s">
        <v>13</v>
      </c>
      <c r="S439" s="86">
        <f t="shared" si="72"/>
        <v>44999.743408082126</v>
      </c>
      <c r="T439" s="14" t="s">
        <v>76</v>
      </c>
      <c r="U439" s="90">
        <f>IF(MOD(W438,1)+$K439&gt;$W$27,TRUNC(W438)+1+$W$28,W438)</f>
        <v>45006.957762701473</v>
      </c>
      <c r="V439" s="14" t="s">
        <v>13</v>
      </c>
      <c r="W439" s="87">
        <f t="shared" si="70"/>
        <v>45006.965412199104</v>
      </c>
    </row>
    <row r="440" spans="1:23" x14ac:dyDescent="0.25">
      <c r="A440" s="2">
        <v>412</v>
      </c>
      <c r="B440" s="2">
        <v>2085</v>
      </c>
      <c r="C440" s="3">
        <v>6.15</v>
      </c>
      <c r="D440" s="20" t="str">
        <f t="shared" si="65"/>
        <v/>
      </c>
      <c r="E440" s="2" t="str">
        <f t="shared" si="66"/>
        <v/>
      </c>
      <c r="F440" s="20" t="str">
        <f t="shared" si="67"/>
        <v/>
      </c>
      <c r="G440" s="20">
        <f t="shared" si="68"/>
        <v>6.15</v>
      </c>
      <c r="I440" s="20">
        <v>0</v>
      </c>
      <c r="J440" s="2">
        <f t="shared" si="74"/>
        <v>0</v>
      </c>
      <c r="K440" s="26">
        <f t="shared" si="73"/>
        <v>7.6995761773729294E-3</v>
      </c>
      <c r="L440" s="80" t="s">
        <v>76</v>
      </c>
      <c r="M440" s="88">
        <f t="shared" si="71"/>
        <v>44992.476503608275</v>
      </c>
      <c r="N440" s="82" t="s">
        <v>13</v>
      </c>
      <c r="O440" s="83">
        <f t="shared" si="69"/>
        <v>44992.484203184453</v>
      </c>
      <c r="P440" s="84" t="s">
        <v>76</v>
      </c>
      <c r="Q440" s="89">
        <f>IF(MOD(S439,1)+$K440&gt;$S$27,TRUNC(S439)+1+$S$28,S439)</f>
        <v>44999.743408082126</v>
      </c>
      <c r="R440" s="13" t="s">
        <v>13</v>
      </c>
      <c r="S440" s="86">
        <f t="shared" si="72"/>
        <v>44999.751107658303</v>
      </c>
      <c r="T440" s="14" t="s">
        <v>76</v>
      </c>
      <c r="U440" s="90">
        <f>IF(MOD(W439,1)+$K440&gt;$W$27,TRUNC(W439)+1+$W$28,W439)</f>
        <v>45006.965412199104</v>
      </c>
      <c r="V440" s="14" t="s">
        <v>13</v>
      </c>
      <c r="W440" s="87">
        <f t="shared" si="70"/>
        <v>45006.973111775282</v>
      </c>
    </row>
    <row r="441" spans="1:23" x14ac:dyDescent="0.25">
      <c r="A441" s="2">
        <v>413</v>
      </c>
      <c r="B441" s="2">
        <v>2086</v>
      </c>
      <c r="C441" s="3">
        <v>8.0500000000000007</v>
      </c>
      <c r="D441" s="20" t="str">
        <f t="shared" si="65"/>
        <v/>
      </c>
      <c r="E441" s="2" t="str">
        <f t="shared" si="66"/>
        <v/>
      </c>
      <c r="F441" s="20" t="str">
        <f t="shared" si="67"/>
        <v/>
      </c>
      <c r="G441" s="20">
        <f t="shared" si="68"/>
        <v>8.0500000000000007</v>
      </c>
      <c r="I441" s="20">
        <v>0</v>
      </c>
      <c r="J441" s="2">
        <f t="shared" si="74"/>
        <v>0</v>
      </c>
      <c r="K441" s="26">
        <f t="shared" si="73"/>
        <v>1.0078307028919037E-2</v>
      </c>
      <c r="L441" s="80" t="s">
        <v>76</v>
      </c>
      <c r="M441" s="88">
        <f t="shared" si="71"/>
        <v>44992.484203184453</v>
      </c>
      <c r="N441" s="82" t="s">
        <v>13</v>
      </c>
      <c r="O441" s="83">
        <f t="shared" si="69"/>
        <v>44992.494281491483</v>
      </c>
      <c r="P441" s="84" t="s">
        <v>76</v>
      </c>
      <c r="Q441" s="89">
        <f>IF(MOD(S440,1)+$K441&gt;$S$27,TRUNC(S440)+1+$S$28,S440)</f>
        <v>44999.751107658303</v>
      </c>
      <c r="R441" s="13" t="s">
        <v>13</v>
      </c>
      <c r="S441" s="86">
        <f t="shared" si="72"/>
        <v>44999.761185965333</v>
      </c>
      <c r="T441" s="14" t="s">
        <v>76</v>
      </c>
      <c r="U441" s="90">
        <f>IF(MOD(W440,1)+$K441&gt;$W$27,TRUNC(W440)+1+$W$28,W440)</f>
        <v>45006.973111775282</v>
      </c>
      <c r="V441" s="14" t="s">
        <v>13</v>
      </c>
      <c r="W441" s="87">
        <f t="shared" si="70"/>
        <v>45006.983190082312</v>
      </c>
    </row>
    <row r="442" spans="1:23" x14ac:dyDescent="0.25">
      <c r="A442" s="2">
        <v>414</v>
      </c>
      <c r="B442" s="2">
        <v>2087</v>
      </c>
      <c r="C442" s="3">
        <v>0.2</v>
      </c>
      <c r="D442" s="20">
        <f t="shared" si="65"/>
        <v>0.2</v>
      </c>
      <c r="E442" s="2">
        <f t="shared" si="66"/>
        <v>0.2</v>
      </c>
      <c r="F442" s="20" t="str">
        <f t="shared" si="67"/>
        <v/>
      </c>
      <c r="G442" s="20" t="str">
        <f t="shared" si="68"/>
        <v/>
      </c>
      <c r="I442" s="20">
        <v>0</v>
      </c>
      <c r="J442" s="2">
        <f t="shared" si="74"/>
        <v>0</v>
      </c>
      <c r="K442" s="26">
        <f t="shared" si="73"/>
        <v>3.472222222222222E-3</v>
      </c>
      <c r="L442" s="80" t="s">
        <v>76</v>
      </c>
      <c r="M442" s="88">
        <f t="shared" si="71"/>
        <v>44992.494281491483</v>
      </c>
      <c r="N442" s="82" t="s">
        <v>13</v>
      </c>
      <c r="O442" s="83">
        <f t="shared" si="69"/>
        <v>44992.497753713702</v>
      </c>
      <c r="P442" s="84" t="s">
        <v>76</v>
      </c>
      <c r="Q442" s="89">
        <f>IF(MOD(S441,1)+$K442&gt;$S$27,TRUNC(S441)+1+$S$28,S441)</f>
        <v>44999.761185965333</v>
      </c>
      <c r="R442" s="13" t="s">
        <v>13</v>
      </c>
      <c r="S442" s="86">
        <f t="shared" si="72"/>
        <v>44999.764658187552</v>
      </c>
      <c r="T442" s="14" t="s">
        <v>76</v>
      </c>
      <c r="U442" s="90">
        <f>IF(MOD(W441,1)+$K442&gt;$W$27,TRUNC(W441)+1+$W$28,W441)</f>
        <v>45006.983190082312</v>
      </c>
      <c r="V442" s="14" t="s">
        <v>13</v>
      </c>
      <c r="W442" s="87">
        <f t="shared" si="70"/>
        <v>45006.986662304531</v>
      </c>
    </row>
    <row r="443" spans="1:23" x14ac:dyDescent="0.25">
      <c r="A443" s="2">
        <v>415</v>
      </c>
      <c r="B443" s="2">
        <v>2088</v>
      </c>
      <c r="C443" s="3">
        <v>2.34</v>
      </c>
      <c r="D443" s="20" t="str">
        <f t="shared" si="65"/>
        <v/>
      </c>
      <c r="E443" s="2">
        <f t="shared" si="66"/>
        <v>2.34</v>
      </c>
      <c r="F443" s="20">
        <f t="shared" si="67"/>
        <v>2.34</v>
      </c>
      <c r="G443" s="20" t="str">
        <f t="shared" si="68"/>
        <v/>
      </c>
      <c r="I443" s="20">
        <v>0</v>
      </c>
      <c r="J443" s="2">
        <f t="shared" si="74"/>
        <v>0</v>
      </c>
      <c r="K443" s="26">
        <f t="shared" si="73"/>
        <v>6.9444444444444441E-3</v>
      </c>
      <c r="L443" s="80" t="s">
        <v>76</v>
      </c>
      <c r="M443" s="88">
        <f t="shared" si="71"/>
        <v>44992.497753713702</v>
      </c>
      <c r="N443" s="82" t="s">
        <v>13</v>
      </c>
      <c r="O443" s="83">
        <f t="shared" si="69"/>
        <v>44992.504698158147</v>
      </c>
      <c r="P443" s="84" t="s">
        <v>76</v>
      </c>
      <c r="Q443" s="89">
        <f>IF(MOD(S442,1)+$K443&gt;$S$27,TRUNC(S442)+1+$S$28,S442)</f>
        <v>44999.764658187552</v>
      </c>
      <c r="R443" s="13" t="s">
        <v>13</v>
      </c>
      <c r="S443" s="86">
        <f t="shared" si="72"/>
        <v>44999.771602631998</v>
      </c>
      <c r="T443" s="14" t="s">
        <v>76</v>
      </c>
      <c r="U443" s="90">
        <f>IF(MOD(W442,1)+$K443&gt;$W$27,TRUNC(W442)+1+$W$28,W442)</f>
        <v>45006.986662304531</v>
      </c>
      <c r="V443" s="14" t="s">
        <v>13</v>
      </c>
      <c r="W443" s="87">
        <f t="shared" si="70"/>
        <v>45006.993606748976</v>
      </c>
    </row>
    <row r="444" spans="1:23" x14ac:dyDescent="0.25">
      <c r="A444" s="2">
        <v>416</v>
      </c>
      <c r="B444" s="2">
        <v>2089</v>
      </c>
      <c r="C444" s="3">
        <v>1.51</v>
      </c>
      <c r="D444" s="20" t="str">
        <f t="shared" si="65"/>
        <v/>
      </c>
      <c r="E444" s="2">
        <f t="shared" si="66"/>
        <v>1.51</v>
      </c>
      <c r="F444" s="20">
        <f t="shared" si="67"/>
        <v>1.51</v>
      </c>
      <c r="G444" s="20" t="str">
        <f t="shared" si="68"/>
        <v/>
      </c>
      <c r="I444" s="20">
        <v>0</v>
      </c>
      <c r="J444" s="2">
        <f t="shared" si="74"/>
        <v>0</v>
      </c>
      <c r="K444" s="26">
        <f t="shared" si="73"/>
        <v>6.9444444444444441E-3</v>
      </c>
      <c r="L444" s="80" t="s">
        <v>76</v>
      </c>
      <c r="M444" s="88">
        <f t="shared" si="71"/>
        <v>44992.504698158147</v>
      </c>
      <c r="N444" s="82" t="s">
        <v>13</v>
      </c>
      <c r="O444" s="83">
        <f t="shared" si="69"/>
        <v>44992.511642602592</v>
      </c>
      <c r="P444" s="84" t="s">
        <v>76</v>
      </c>
      <c r="Q444" s="89">
        <f>IF(MOD(S443,1)+$K444&gt;$S$27,TRUNC(S443)+1+$S$28,S443)</f>
        <v>44999.771602631998</v>
      </c>
      <c r="R444" s="13" t="s">
        <v>13</v>
      </c>
      <c r="S444" s="86">
        <f t="shared" si="72"/>
        <v>44999.778547076443</v>
      </c>
      <c r="T444" s="14" t="s">
        <v>76</v>
      </c>
      <c r="U444" s="90">
        <f>IF(MOD(W443,1)+$K444&gt;$W$27,TRUNC(W443)+1+$W$28,W443)</f>
        <v>45007.25</v>
      </c>
      <c r="V444" s="14" t="s">
        <v>13</v>
      </c>
      <c r="W444" s="87">
        <f t="shared" si="70"/>
        <v>45007.256944444445</v>
      </c>
    </row>
    <row r="445" spans="1:23" x14ac:dyDescent="0.25">
      <c r="A445" s="2">
        <v>417</v>
      </c>
      <c r="B445" s="2">
        <v>2090</v>
      </c>
      <c r="C445" s="3">
        <v>4.58</v>
      </c>
      <c r="D445" s="20" t="str">
        <f t="shared" si="65"/>
        <v/>
      </c>
      <c r="E445" s="2">
        <f t="shared" si="66"/>
        <v>4.58</v>
      </c>
      <c r="F445" s="20">
        <f t="shared" si="67"/>
        <v>4.58</v>
      </c>
      <c r="G445" s="20" t="str">
        <f t="shared" si="68"/>
        <v/>
      </c>
      <c r="I445" s="20">
        <v>0</v>
      </c>
      <c r="J445" s="2">
        <f t="shared" si="74"/>
        <v>0</v>
      </c>
      <c r="K445" s="26">
        <f t="shared" si="73"/>
        <v>6.9444444444444441E-3</v>
      </c>
      <c r="L445" s="80" t="s">
        <v>76</v>
      </c>
      <c r="M445" s="88">
        <f t="shared" si="71"/>
        <v>44992.511642602592</v>
      </c>
      <c r="N445" s="82" t="s">
        <v>13</v>
      </c>
      <c r="O445" s="83">
        <f t="shared" si="69"/>
        <v>44992.518587047038</v>
      </c>
      <c r="P445" s="84" t="s">
        <v>76</v>
      </c>
      <c r="Q445" s="89">
        <f>IF(MOD(S444,1)+$K445&gt;$S$27,TRUNC(S444)+1+$S$28,S444)</f>
        <v>44999.778547076443</v>
      </c>
      <c r="R445" s="13" t="s">
        <v>13</v>
      </c>
      <c r="S445" s="86">
        <f t="shared" si="72"/>
        <v>44999.785491520888</v>
      </c>
      <c r="T445" s="14" t="s">
        <v>76</v>
      </c>
      <c r="U445" s="90">
        <f>IF(MOD(W444,1)+$K445&gt;$W$27,TRUNC(W444)+1+$W$28,W444)</f>
        <v>45007.256944444445</v>
      </c>
      <c r="V445" s="14" t="s">
        <v>13</v>
      </c>
      <c r="W445" s="87">
        <f t="shared" si="70"/>
        <v>45007.263888888891</v>
      </c>
    </row>
    <row r="446" spans="1:23" x14ac:dyDescent="0.25">
      <c r="A446" s="2">
        <v>418</v>
      </c>
      <c r="B446" s="2">
        <v>2091</v>
      </c>
      <c r="C446" s="3">
        <v>4.8499999999999996</v>
      </c>
      <c r="D446" s="20" t="str">
        <f t="shared" si="65"/>
        <v/>
      </c>
      <c r="E446" s="2">
        <f t="shared" si="66"/>
        <v>4.8499999999999996</v>
      </c>
      <c r="F446" s="20">
        <f t="shared" si="67"/>
        <v>4.8499999999999996</v>
      </c>
      <c r="G446" s="20" t="str">
        <f t="shared" si="68"/>
        <v/>
      </c>
      <c r="I446" s="20">
        <v>0</v>
      </c>
      <c r="J446" s="2">
        <f t="shared" si="74"/>
        <v>0</v>
      </c>
      <c r="K446" s="26">
        <f t="shared" si="73"/>
        <v>6.9444444444444441E-3</v>
      </c>
      <c r="L446" s="80" t="s">
        <v>76</v>
      </c>
      <c r="M446" s="88">
        <f t="shared" si="71"/>
        <v>44992.518587047038</v>
      </c>
      <c r="N446" s="82" t="s">
        <v>13</v>
      </c>
      <c r="O446" s="83">
        <f t="shared" si="69"/>
        <v>44992.525531491483</v>
      </c>
      <c r="P446" s="84" t="s">
        <v>76</v>
      </c>
      <c r="Q446" s="89">
        <f>IF(MOD(S445,1)+$K446&gt;$S$27,TRUNC(S445)+1+$S$28,S445)</f>
        <v>44999.785491520888</v>
      </c>
      <c r="R446" s="13" t="s">
        <v>13</v>
      </c>
      <c r="S446" s="86">
        <f t="shared" si="72"/>
        <v>44999.792435965333</v>
      </c>
      <c r="T446" s="14" t="s">
        <v>76</v>
      </c>
      <c r="U446" s="90">
        <f>IF(MOD(W445,1)+$K446&gt;$W$27,TRUNC(W445)+1+$W$28,W445)</f>
        <v>45007.263888888891</v>
      </c>
      <c r="V446" s="14" t="s">
        <v>13</v>
      </c>
      <c r="W446" s="87">
        <f t="shared" si="70"/>
        <v>45007.270833333336</v>
      </c>
    </row>
    <row r="447" spans="1:23" x14ac:dyDescent="0.25">
      <c r="A447" s="2">
        <v>419</v>
      </c>
      <c r="B447" s="2">
        <v>2099</v>
      </c>
      <c r="C447" s="3">
        <v>16.440000000000001</v>
      </c>
      <c r="D447" s="20" t="str">
        <f t="shared" si="65"/>
        <v/>
      </c>
      <c r="E447" s="2" t="str">
        <f t="shared" si="66"/>
        <v/>
      </c>
      <c r="F447" s="20" t="str">
        <f t="shared" si="67"/>
        <v/>
      </c>
      <c r="G447" s="20">
        <f t="shared" si="68"/>
        <v>16.440000000000001</v>
      </c>
      <c r="I447" s="20">
        <v>0</v>
      </c>
      <c r="J447" s="2">
        <f t="shared" si="74"/>
        <v>0</v>
      </c>
      <c r="K447" s="26">
        <f t="shared" si="73"/>
        <v>2.0582281683904222E-2</v>
      </c>
      <c r="L447" s="80" t="s">
        <v>76</v>
      </c>
      <c r="M447" s="88">
        <f t="shared" si="71"/>
        <v>44992.525531491483</v>
      </c>
      <c r="N447" s="82" t="s">
        <v>13</v>
      </c>
      <c r="O447" s="83">
        <f t="shared" si="69"/>
        <v>44992.546113773169</v>
      </c>
      <c r="P447" s="84" t="s">
        <v>76</v>
      </c>
      <c r="Q447" s="89">
        <f>IF(MOD(S446,1)+$K447&gt;$S$27,TRUNC(S446)+1+$S$28,S446)</f>
        <v>44999.792435965333</v>
      </c>
      <c r="R447" s="13" t="s">
        <v>13</v>
      </c>
      <c r="S447" s="86">
        <f t="shared" si="72"/>
        <v>44999.813018247019</v>
      </c>
      <c r="T447" s="14" t="s">
        <v>76</v>
      </c>
      <c r="U447" s="90">
        <f>IF(MOD(W446,1)+$K447&gt;$W$27,TRUNC(W446)+1+$W$28,W446)</f>
        <v>45007.270833333336</v>
      </c>
      <c r="V447" s="14" t="s">
        <v>13</v>
      </c>
      <c r="W447" s="87">
        <f t="shared" si="70"/>
        <v>45007.291415615022</v>
      </c>
    </row>
    <row r="448" spans="1:23" x14ac:dyDescent="0.25">
      <c r="A448" s="2">
        <v>420</v>
      </c>
      <c r="B448" s="2">
        <v>2100</v>
      </c>
      <c r="C448" s="3">
        <v>10</v>
      </c>
      <c r="D448" s="20" t="str">
        <f t="shared" si="65"/>
        <v/>
      </c>
      <c r="E448" s="2" t="str">
        <f t="shared" si="66"/>
        <v/>
      </c>
      <c r="F448" s="20" t="str">
        <f t="shared" si="67"/>
        <v/>
      </c>
      <c r="G448" s="20">
        <f t="shared" si="68"/>
        <v>10</v>
      </c>
      <c r="I448" s="20">
        <v>0</v>
      </c>
      <c r="J448" s="2">
        <f t="shared" si="74"/>
        <v>0</v>
      </c>
      <c r="K448" s="26">
        <f t="shared" si="73"/>
        <v>1.2519636060768989E-2</v>
      </c>
      <c r="L448" s="80" t="s">
        <v>76</v>
      </c>
      <c r="M448" s="88">
        <f t="shared" si="71"/>
        <v>44992.546113773169</v>
      </c>
      <c r="N448" s="82" t="s">
        <v>13</v>
      </c>
      <c r="O448" s="83">
        <f t="shared" si="69"/>
        <v>44992.55863340923</v>
      </c>
      <c r="P448" s="84" t="s">
        <v>76</v>
      </c>
      <c r="Q448" s="89">
        <f>IF(MOD(S447,1)+$K448&gt;$S$27,TRUNC(S447)+1+$S$28,S447)</f>
        <v>44999.813018247019</v>
      </c>
      <c r="R448" s="13" t="s">
        <v>13</v>
      </c>
      <c r="S448" s="86">
        <f t="shared" si="72"/>
        <v>44999.82553788308</v>
      </c>
      <c r="T448" s="14" t="s">
        <v>76</v>
      </c>
      <c r="U448" s="90">
        <f>IF(MOD(W447,1)+$K448&gt;$W$27,TRUNC(W447)+1+$W$28,W447)</f>
        <v>45007.291415615022</v>
      </c>
      <c r="V448" s="14" t="s">
        <v>13</v>
      </c>
      <c r="W448" s="87">
        <f t="shared" si="70"/>
        <v>45007.303935251082</v>
      </c>
    </row>
    <row r="449" spans="1:23" x14ac:dyDescent="0.25">
      <c r="A449" s="2">
        <v>421</v>
      </c>
      <c r="B449" s="2">
        <v>2101</v>
      </c>
      <c r="C449" s="3">
        <v>3</v>
      </c>
      <c r="D449" s="20" t="str">
        <f t="shared" si="65"/>
        <v/>
      </c>
      <c r="E449" s="2">
        <f t="shared" si="66"/>
        <v>3</v>
      </c>
      <c r="F449" s="20">
        <f t="shared" si="67"/>
        <v>3</v>
      </c>
      <c r="G449" s="20" t="str">
        <f t="shared" si="68"/>
        <v/>
      </c>
      <c r="I449" s="20">
        <v>0</v>
      </c>
      <c r="J449" s="2">
        <f t="shared" si="74"/>
        <v>0</v>
      </c>
      <c r="K449" s="26">
        <f t="shared" si="73"/>
        <v>6.9444444444444441E-3</v>
      </c>
      <c r="L449" s="80" t="s">
        <v>76</v>
      </c>
      <c r="M449" s="88">
        <f t="shared" si="71"/>
        <v>44992.55863340923</v>
      </c>
      <c r="N449" s="82" t="s">
        <v>13</v>
      </c>
      <c r="O449" s="83">
        <f t="shared" si="69"/>
        <v>44992.565577853675</v>
      </c>
      <c r="P449" s="84" t="s">
        <v>76</v>
      </c>
      <c r="Q449" s="89">
        <f>IF(MOD(S448,1)+$K449&gt;$S$27,TRUNC(S448)+1+$S$28,S448)</f>
        <v>44999.82553788308</v>
      </c>
      <c r="R449" s="13" t="s">
        <v>13</v>
      </c>
      <c r="S449" s="86">
        <f t="shared" si="72"/>
        <v>44999.832482327525</v>
      </c>
      <c r="T449" s="14" t="s">
        <v>76</v>
      </c>
      <c r="U449" s="90">
        <f>IF(MOD(W448,1)+$K449&gt;$W$27,TRUNC(W448)+1+$W$28,W448)</f>
        <v>45007.303935251082</v>
      </c>
      <c r="V449" s="14" t="s">
        <v>13</v>
      </c>
      <c r="W449" s="87">
        <f t="shared" si="70"/>
        <v>45007.310879695528</v>
      </c>
    </row>
    <row r="450" spans="1:23" x14ac:dyDescent="0.25">
      <c r="A450" s="2">
        <v>422</v>
      </c>
      <c r="B450" s="2">
        <v>2102</v>
      </c>
      <c r="C450" s="3">
        <v>3.64</v>
      </c>
      <c r="D450" s="20" t="str">
        <f t="shared" si="65"/>
        <v/>
      </c>
      <c r="E450" s="2">
        <f t="shared" si="66"/>
        <v>3.64</v>
      </c>
      <c r="F450" s="20">
        <f t="shared" si="67"/>
        <v>3.64</v>
      </c>
      <c r="G450" s="20" t="str">
        <f t="shared" si="68"/>
        <v/>
      </c>
      <c r="I450" s="20">
        <v>0</v>
      </c>
      <c r="J450" s="2">
        <f t="shared" si="74"/>
        <v>0</v>
      </c>
      <c r="K450" s="26">
        <f t="shared" si="73"/>
        <v>6.9444444444444441E-3</v>
      </c>
      <c r="L450" s="80" t="s">
        <v>76</v>
      </c>
      <c r="M450" s="88">
        <f t="shared" si="71"/>
        <v>44992.565577853675</v>
      </c>
      <c r="N450" s="82" t="s">
        <v>13</v>
      </c>
      <c r="O450" s="83">
        <f t="shared" si="69"/>
        <v>44992.57252229812</v>
      </c>
      <c r="P450" s="84" t="s">
        <v>76</v>
      </c>
      <c r="Q450" s="89">
        <f>IF(MOD(S449,1)+$K450&gt;$S$27,TRUNC(S449)+1+$S$28,S449)</f>
        <v>44999.832482327525</v>
      </c>
      <c r="R450" s="13" t="s">
        <v>13</v>
      </c>
      <c r="S450" s="86">
        <f t="shared" si="72"/>
        <v>44999.83942677197</v>
      </c>
      <c r="T450" s="14" t="s">
        <v>76</v>
      </c>
      <c r="U450" s="90">
        <f>IF(MOD(W449,1)+$K450&gt;$W$27,TRUNC(W449)+1+$W$28,W449)</f>
        <v>45007.310879695528</v>
      </c>
      <c r="V450" s="14" t="s">
        <v>13</v>
      </c>
      <c r="W450" s="87">
        <f t="shared" si="70"/>
        <v>45007.317824139973</v>
      </c>
    </row>
    <row r="451" spans="1:23" x14ac:dyDescent="0.25">
      <c r="A451" s="2">
        <v>423</v>
      </c>
      <c r="B451" s="2">
        <v>2105</v>
      </c>
      <c r="C451" s="3">
        <v>3.89</v>
      </c>
      <c r="D451" s="20" t="str">
        <f t="shared" si="65"/>
        <v/>
      </c>
      <c r="E451" s="2">
        <f t="shared" si="66"/>
        <v>3.89</v>
      </c>
      <c r="F451" s="20">
        <f t="shared" si="67"/>
        <v>3.89</v>
      </c>
      <c r="G451" s="20" t="str">
        <f t="shared" si="68"/>
        <v/>
      </c>
      <c r="I451" s="20">
        <v>0</v>
      </c>
      <c r="J451" s="2">
        <f t="shared" si="74"/>
        <v>0</v>
      </c>
      <c r="K451" s="26">
        <f t="shared" si="73"/>
        <v>6.9444444444444441E-3</v>
      </c>
      <c r="L451" s="80" t="s">
        <v>76</v>
      </c>
      <c r="M451" s="88">
        <f t="shared" si="71"/>
        <v>44992.57252229812</v>
      </c>
      <c r="N451" s="82" t="s">
        <v>13</v>
      </c>
      <c r="O451" s="83">
        <f t="shared" si="69"/>
        <v>44992.579466742565</v>
      </c>
      <c r="P451" s="84" t="s">
        <v>76</v>
      </c>
      <c r="Q451" s="89">
        <f>IF(MOD(S450,1)+$K451&gt;$S$27,TRUNC(S450)+1+$S$28,S450)</f>
        <v>44999.83942677197</v>
      </c>
      <c r="R451" s="13" t="s">
        <v>13</v>
      </c>
      <c r="S451" s="86">
        <f t="shared" si="72"/>
        <v>44999.846371216416</v>
      </c>
      <c r="T451" s="14" t="s">
        <v>76</v>
      </c>
      <c r="U451" s="90">
        <f>IF(MOD(W450,1)+$K451&gt;$W$27,TRUNC(W450)+1+$W$28,W450)</f>
        <v>45007.317824139973</v>
      </c>
      <c r="V451" s="14" t="s">
        <v>13</v>
      </c>
      <c r="W451" s="87">
        <f t="shared" si="70"/>
        <v>45007.324768584418</v>
      </c>
    </row>
    <row r="452" spans="1:23" x14ac:dyDescent="0.25">
      <c r="A452" s="2">
        <v>424</v>
      </c>
      <c r="B452" s="2">
        <v>2106</v>
      </c>
      <c r="C452" s="3">
        <v>5.71</v>
      </c>
      <c r="D452" s="20" t="str">
        <f t="shared" si="65"/>
        <v/>
      </c>
      <c r="E452" s="2" t="str">
        <f t="shared" si="66"/>
        <v/>
      </c>
      <c r="F452" s="20" t="str">
        <f t="shared" si="67"/>
        <v/>
      </c>
      <c r="G452" s="20">
        <f t="shared" si="68"/>
        <v>5.71</v>
      </c>
      <c r="I452" s="20">
        <v>0</v>
      </c>
      <c r="J452" s="2">
        <f t="shared" si="74"/>
        <v>0</v>
      </c>
      <c r="K452" s="26">
        <f t="shared" si="73"/>
        <v>7.1487121906990934E-3</v>
      </c>
      <c r="L452" s="80" t="s">
        <v>76</v>
      </c>
      <c r="M452" s="88">
        <f t="shared" si="71"/>
        <v>44992.579466742565</v>
      </c>
      <c r="N452" s="82" t="s">
        <v>13</v>
      </c>
      <c r="O452" s="83">
        <f t="shared" si="69"/>
        <v>44992.586615454755</v>
      </c>
      <c r="P452" s="84" t="s">
        <v>76</v>
      </c>
      <c r="Q452" s="89">
        <f>IF(MOD(S451,1)+$K452&gt;$S$27,TRUNC(S451)+1+$S$28,S451)</f>
        <v>44999.846371216416</v>
      </c>
      <c r="R452" s="13" t="s">
        <v>13</v>
      </c>
      <c r="S452" s="86">
        <f t="shared" si="72"/>
        <v>44999.853519928605</v>
      </c>
      <c r="T452" s="14" t="s">
        <v>76</v>
      </c>
      <c r="U452" s="90">
        <f>IF(MOD(W451,1)+$K452&gt;$W$27,TRUNC(W451)+1+$W$28,W451)</f>
        <v>45007.324768584418</v>
      </c>
      <c r="V452" s="14" t="s">
        <v>13</v>
      </c>
      <c r="W452" s="87">
        <f t="shared" si="70"/>
        <v>45007.331917296608</v>
      </c>
    </row>
    <row r="453" spans="1:23" x14ac:dyDescent="0.25">
      <c r="A453" s="2">
        <v>425</v>
      </c>
      <c r="B453" s="2">
        <v>2107</v>
      </c>
      <c r="C453" s="3">
        <v>0.5</v>
      </c>
      <c r="D453" s="20">
        <f t="shared" si="65"/>
        <v>0.5</v>
      </c>
      <c r="E453" s="2">
        <f t="shared" si="66"/>
        <v>0.5</v>
      </c>
      <c r="F453" s="20" t="str">
        <f t="shared" si="67"/>
        <v/>
      </c>
      <c r="G453" s="20" t="str">
        <f t="shared" si="68"/>
        <v/>
      </c>
      <c r="I453" s="20">
        <v>0</v>
      </c>
      <c r="J453" s="2">
        <f t="shared" si="74"/>
        <v>0</v>
      </c>
      <c r="K453" s="26">
        <f t="shared" si="73"/>
        <v>3.472222222222222E-3</v>
      </c>
      <c r="L453" s="80" t="s">
        <v>76</v>
      </c>
      <c r="M453" s="88">
        <f t="shared" si="71"/>
        <v>44992.586615454755</v>
      </c>
      <c r="N453" s="82" t="s">
        <v>13</v>
      </c>
      <c r="O453" s="83">
        <f t="shared" si="69"/>
        <v>44992.590087676974</v>
      </c>
      <c r="P453" s="84" t="s">
        <v>76</v>
      </c>
      <c r="Q453" s="89">
        <f>IF(MOD(S452,1)+$K453&gt;$S$27,TRUNC(S452)+1+$S$28,S452)</f>
        <v>44999.853519928605</v>
      </c>
      <c r="R453" s="13" t="s">
        <v>13</v>
      </c>
      <c r="S453" s="86">
        <f t="shared" si="72"/>
        <v>44999.856992150824</v>
      </c>
      <c r="T453" s="14" t="s">
        <v>76</v>
      </c>
      <c r="U453" s="90">
        <f>IF(MOD(W452,1)+$K453&gt;$W$27,TRUNC(W452)+1+$W$28,W452)</f>
        <v>45007.331917296608</v>
      </c>
      <c r="V453" s="14" t="s">
        <v>13</v>
      </c>
      <c r="W453" s="87">
        <f t="shared" si="70"/>
        <v>45007.335389518827</v>
      </c>
    </row>
    <row r="454" spans="1:23" x14ac:dyDescent="0.25">
      <c r="A454" s="2">
        <v>426</v>
      </c>
      <c r="B454" s="2">
        <v>2108</v>
      </c>
      <c r="C454" s="3">
        <v>29.95</v>
      </c>
      <c r="D454" s="20" t="str">
        <f t="shared" si="65"/>
        <v/>
      </c>
      <c r="E454" s="2" t="str">
        <f t="shared" si="66"/>
        <v/>
      </c>
      <c r="F454" s="20" t="str">
        <f t="shared" si="67"/>
        <v/>
      </c>
      <c r="G454" s="20">
        <f t="shared" si="68"/>
        <v>29.95</v>
      </c>
      <c r="I454" s="20">
        <v>0</v>
      </c>
      <c r="J454" s="2">
        <f t="shared" si="74"/>
        <v>0</v>
      </c>
      <c r="K454" s="26">
        <f t="shared" si="73"/>
        <v>3.7496310002003125E-2</v>
      </c>
      <c r="L454" s="80" t="s">
        <v>76</v>
      </c>
      <c r="M454" s="88">
        <f t="shared" si="71"/>
        <v>44992.590087676974</v>
      </c>
      <c r="N454" s="82" t="s">
        <v>13</v>
      </c>
      <c r="O454" s="83">
        <f t="shared" si="69"/>
        <v>44992.627583986978</v>
      </c>
      <c r="P454" s="84" t="s">
        <v>76</v>
      </c>
      <c r="Q454" s="89">
        <f>IF(MOD(S453,1)+$K454&gt;$S$27,TRUNC(S453)+1+$S$28,S453)</f>
        <v>44999.856992150824</v>
      </c>
      <c r="R454" s="13" t="s">
        <v>13</v>
      </c>
      <c r="S454" s="86">
        <f t="shared" si="72"/>
        <v>44999.894488460828</v>
      </c>
      <c r="T454" s="14" t="s">
        <v>76</v>
      </c>
      <c r="U454" s="90">
        <f>IF(MOD(W453,1)+$K454&gt;$W$27,TRUNC(W453)+1+$W$28,W453)</f>
        <v>45007.335389518827</v>
      </c>
      <c r="V454" s="14" t="s">
        <v>13</v>
      </c>
      <c r="W454" s="87">
        <f t="shared" si="70"/>
        <v>45007.37288582883</v>
      </c>
    </row>
    <row r="455" spans="1:23" x14ac:dyDescent="0.25">
      <c r="A455" s="2">
        <v>427</v>
      </c>
      <c r="B455" s="2">
        <v>2109</v>
      </c>
      <c r="C455" s="3">
        <v>3.6</v>
      </c>
      <c r="D455" s="20" t="str">
        <f t="shared" si="65"/>
        <v/>
      </c>
      <c r="E455" s="2">
        <f t="shared" si="66"/>
        <v>3.6</v>
      </c>
      <c r="F455" s="20">
        <f t="shared" si="67"/>
        <v>3.6</v>
      </c>
      <c r="G455" s="20" t="str">
        <f t="shared" si="68"/>
        <v/>
      </c>
      <c r="I455" s="20">
        <v>0</v>
      </c>
      <c r="J455" s="2">
        <f t="shared" si="74"/>
        <v>0</v>
      </c>
      <c r="K455" s="26">
        <f t="shared" si="73"/>
        <v>6.9444444444444441E-3</v>
      </c>
      <c r="L455" s="80" t="s">
        <v>76</v>
      </c>
      <c r="M455" s="88">
        <f t="shared" si="71"/>
        <v>44992.627583986978</v>
      </c>
      <c r="N455" s="82" t="s">
        <v>13</v>
      </c>
      <c r="O455" s="83">
        <f t="shared" si="69"/>
        <v>44992.634528431423</v>
      </c>
      <c r="P455" s="84" t="s">
        <v>76</v>
      </c>
      <c r="Q455" s="89">
        <f>IF(MOD(S454,1)+$K455&gt;$S$27,TRUNC(S454)+1+$S$28,S454)</f>
        <v>44999.894488460828</v>
      </c>
      <c r="R455" s="13" t="s">
        <v>13</v>
      </c>
      <c r="S455" s="86">
        <f t="shared" si="72"/>
        <v>44999.901432905273</v>
      </c>
      <c r="T455" s="14" t="s">
        <v>76</v>
      </c>
      <c r="U455" s="90">
        <f>IF(MOD(W454,1)+$K455&gt;$W$27,TRUNC(W454)+1+$W$28,W454)</f>
        <v>45007.37288582883</v>
      </c>
      <c r="V455" s="14" t="s">
        <v>13</v>
      </c>
      <c r="W455" s="87">
        <f t="shared" si="70"/>
        <v>45007.379830273276</v>
      </c>
    </row>
    <row r="456" spans="1:23" x14ac:dyDescent="0.25">
      <c r="A456" s="2">
        <v>428</v>
      </c>
      <c r="B456" s="2">
        <v>2111</v>
      </c>
      <c r="C456" s="3">
        <v>7.23</v>
      </c>
      <c r="D456" s="20" t="str">
        <f t="shared" si="65"/>
        <v/>
      </c>
      <c r="E456" s="2" t="str">
        <f t="shared" si="66"/>
        <v/>
      </c>
      <c r="F456" s="20" t="str">
        <f t="shared" si="67"/>
        <v/>
      </c>
      <c r="G456" s="20">
        <f t="shared" si="68"/>
        <v>7.23</v>
      </c>
      <c r="I456" s="20">
        <v>0</v>
      </c>
      <c r="J456" s="2">
        <f t="shared" si="74"/>
        <v>0</v>
      </c>
      <c r="K456" s="26">
        <f t="shared" si="73"/>
        <v>9.0516968719359797E-3</v>
      </c>
      <c r="L456" s="80" t="s">
        <v>76</v>
      </c>
      <c r="M456" s="88">
        <f t="shared" si="71"/>
        <v>44992.634528431423</v>
      </c>
      <c r="N456" s="82" t="s">
        <v>13</v>
      </c>
      <c r="O456" s="83">
        <f t="shared" si="69"/>
        <v>44992.643580128293</v>
      </c>
      <c r="P456" s="84" t="s">
        <v>76</v>
      </c>
      <c r="Q456" s="89">
        <f>IF(MOD(S455,1)+$K456&gt;$S$27,TRUNC(S455)+1+$S$28,S455)</f>
        <v>44999.901432905273</v>
      </c>
      <c r="R456" s="13" t="s">
        <v>13</v>
      </c>
      <c r="S456" s="86">
        <f t="shared" si="72"/>
        <v>44999.910484602144</v>
      </c>
      <c r="T456" s="14" t="s">
        <v>76</v>
      </c>
      <c r="U456" s="90">
        <f>IF(MOD(W455,1)+$K456&gt;$W$27,TRUNC(W455)+1+$W$28,W455)</f>
        <v>45007.379830273276</v>
      </c>
      <c r="V456" s="14" t="s">
        <v>13</v>
      </c>
      <c r="W456" s="87">
        <f t="shared" si="70"/>
        <v>45007.388881970146</v>
      </c>
    </row>
    <row r="457" spans="1:23" x14ac:dyDescent="0.25">
      <c r="A457" s="2">
        <v>429</v>
      </c>
      <c r="B457" s="2">
        <v>2141</v>
      </c>
      <c r="C457" s="3">
        <v>7.75</v>
      </c>
      <c r="D457" s="20" t="str">
        <f t="shared" si="65"/>
        <v/>
      </c>
      <c r="E457" s="2" t="str">
        <f t="shared" si="66"/>
        <v/>
      </c>
      <c r="F457" s="20" t="str">
        <f t="shared" si="67"/>
        <v/>
      </c>
      <c r="G457" s="20">
        <f t="shared" si="68"/>
        <v>7.75</v>
      </c>
      <c r="I457" s="20">
        <v>0</v>
      </c>
      <c r="J457" s="2">
        <f t="shared" si="74"/>
        <v>0</v>
      </c>
      <c r="K457" s="26">
        <f t="shared" si="73"/>
        <v>9.7027179470959672E-3</v>
      </c>
      <c r="L457" s="80" t="s">
        <v>76</v>
      </c>
      <c r="M457" s="88">
        <f t="shared" si="71"/>
        <v>44992.643580128293</v>
      </c>
      <c r="N457" s="82" t="s">
        <v>13</v>
      </c>
      <c r="O457" s="83">
        <f t="shared" si="69"/>
        <v>44992.653282846237</v>
      </c>
      <c r="P457" s="84" t="s">
        <v>76</v>
      </c>
      <c r="Q457" s="89">
        <f>IF(MOD(S456,1)+$K457&gt;$S$27,TRUNC(S456)+1+$S$28,S456)</f>
        <v>44999.910484602144</v>
      </c>
      <c r="R457" s="13" t="s">
        <v>13</v>
      </c>
      <c r="S457" s="86">
        <f t="shared" si="72"/>
        <v>44999.920187320087</v>
      </c>
      <c r="T457" s="14" t="s">
        <v>76</v>
      </c>
      <c r="U457" s="90">
        <f>IF(MOD(W456,1)+$K457&gt;$W$27,TRUNC(W456)+1+$W$28,W456)</f>
        <v>45007.388881970146</v>
      </c>
      <c r="V457" s="14" t="s">
        <v>13</v>
      </c>
      <c r="W457" s="87">
        <f t="shared" si="70"/>
        <v>45007.39858468809</v>
      </c>
    </row>
    <row r="458" spans="1:23" x14ac:dyDescent="0.25">
      <c r="A458" s="2">
        <v>430</v>
      </c>
      <c r="B458" s="2">
        <v>2142</v>
      </c>
      <c r="C458" s="3">
        <v>7.71</v>
      </c>
      <c r="D458" s="20" t="str">
        <f t="shared" si="65"/>
        <v/>
      </c>
      <c r="E458" s="2" t="str">
        <f t="shared" si="66"/>
        <v/>
      </c>
      <c r="F458" s="20" t="str">
        <f t="shared" si="67"/>
        <v/>
      </c>
      <c r="G458" s="20">
        <f t="shared" si="68"/>
        <v>7.71</v>
      </c>
      <c r="I458" s="20">
        <v>0</v>
      </c>
      <c r="J458" s="2">
        <f t="shared" si="74"/>
        <v>0</v>
      </c>
      <c r="K458" s="26">
        <f t="shared" si="73"/>
        <v>9.652639402852891E-3</v>
      </c>
      <c r="L458" s="80" t="s">
        <v>76</v>
      </c>
      <c r="M458" s="88">
        <f t="shared" si="71"/>
        <v>44992.653282846237</v>
      </c>
      <c r="N458" s="82" t="s">
        <v>13</v>
      </c>
      <c r="O458" s="83">
        <f t="shared" si="69"/>
        <v>44992.662935485641</v>
      </c>
      <c r="P458" s="84" t="s">
        <v>76</v>
      </c>
      <c r="Q458" s="89">
        <f>IF(MOD(S457,1)+$K458&gt;$S$27,TRUNC(S457)+1+$S$28,S457)</f>
        <v>44999.920187320087</v>
      </c>
      <c r="R458" s="13" t="s">
        <v>13</v>
      </c>
      <c r="S458" s="86">
        <f t="shared" si="72"/>
        <v>44999.929839959492</v>
      </c>
      <c r="T458" s="14" t="s">
        <v>76</v>
      </c>
      <c r="U458" s="90">
        <f>IF(MOD(W457,1)+$K458&gt;$W$27,TRUNC(W457)+1+$W$28,W457)</f>
        <v>45007.39858468809</v>
      </c>
      <c r="V458" s="14" t="s">
        <v>13</v>
      </c>
      <c r="W458" s="87">
        <f t="shared" si="70"/>
        <v>45007.408237327494</v>
      </c>
    </row>
    <row r="459" spans="1:23" x14ac:dyDescent="0.25">
      <c r="A459" s="2">
        <v>431</v>
      </c>
      <c r="B459" s="2">
        <v>2148</v>
      </c>
      <c r="C459" s="3">
        <v>10.83</v>
      </c>
      <c r="D459" s="20" t="str">
        <f t="shared" si="65"/>
        <v/>
      </c>
      <c r="E459" s="2" t="str">
        <f t="shared" si="66"/>
        <v/>
      </c>
      <c r="F459" s="20" t="str">
        <f t="shared" si="67"/>
        <v/>
      </c>
      <c r="G459" s="20">
        <f t="shared" si="68"/>
        <v>10.83</v>
      </c>
      <c r="I459" s="20">
        <v>0</v>
      </c>
      <c r="J459" s="2">
        <f t="shared" si="74"/>
        <v>0</v>
      </c>
      <c r="K459" s="26">
        <f t="shared" si="73"/>
        <v>1.3558765853812816E-2</v>
      </c>
      <c r="L459" s="80" t="s">
        <v>76</v>
      </c>
      <c r="M459" s="88">
        <f t="shared" si="71"/>
        <v>44992.662935485641</v>
      </c>
      <c r="N459" s="82" t="s">
        <v>13</v>
      </c>
      <c r="O459" s="83">
        <f t="shared" si="69"/>
        <v>44992.676494251493</v>
      </c>
      <c r="P459" s="84" t="s">
        <v>76</v>
      </c>
      <c r="Q459" s="89">
        <f>IF(MOD(S458,1)+$K459&gt;$S$27,TRUNC(S458)+1+$S$28,S458)</f>
        <v>44999.929839959492</v>
      </c>
      <c r="R459" s="13" t="s">
        <v>13</v>
      </c>
      <c r="S459" s="86">
        <f t="shared" si="72"/>
        <v>44999.943398725343</v>
      </c>
      <c r="T459" s="14" t="s">
        <v>76</v>
      </c>
      <c r="U459" s="90">
        <f>IF(MOD(W458,1)+$K459&gt;$W$27,TRUNC(W458)+1+$W$28,W458)</f>
        <v>45007.408237327494</v>
      </c>
      <c r="V459" s="14" t="s">
        <v>13</v>
      </c>
      <c r="W459" s="87">
        <f t="shared" si="70"/>
        <v>45007.421796093346</v>
      </c>
    </row>
    <row r="460" spans="1:23" x14ac:dyDescent="0.25">
      <c r="A460" s="2">
        <v>432</v>
      </c>
      <c r="B460" s="2">
        <v>2150</v>
      </c>
      <c r="C460" s="3">
        <v>0.47</v>
      </c>
      <c r="D460" s="20">
        <f t="shared" si="65"/>
        <v>0.47</v>
      </c>
      <c r="E460" s="2">
        <f t="shared" si="66"/>
        <v>0.47</v>
      </c>
      <c r="F460" s="20" t="str">
        <f t="shared" si="67"/>
        <v/>
      </c>
      <c r="G460" s="20" t="str">
        <f t="shared" si="68"/>
        <v/>
      </c>
      <c r="I460" s="20">
        <v>0</v>
      </c>
      <c r="J460" s="2">
        <f t="shared" si="74"/>
        <v>0</v>
      </c>
      <c r="K460" s="26">
        <f t="shared" si="73"/>
        <v>3.472222222222222E-3</v>
      </c>
      <c r="L460" s="80" t="s">
        <v>76</v>
      </c>
      <c r="M460" s="88">
        <f t="shared" si="71"/>
        <v>44992.676494251493</v>
      </c>
      <c r="N460" s="82" t="s">
        <v>13</v>
      </c>
      <c r="O460" s="83">
        <f t="shared" si="69"/>
        <v>44992.679966473712</v>
      </c>
      <c r="P460" s="84" t="s">
        <v>76</v>
      </c>
      <c r="Q460" s="89">
        <f>IF(MOD(S459,1)+$K460&gt;$S$27,TRUNC(S459)+1+$S$28,S459)</f>
        <v>44999.943398725343</v>
      </c>
      <c r="R460" s="13" t="s">
        <v>13</v>
      </c>
      <c r="S460" s="86">
        <f t="shared" si="72"/>
        <v>44999.946870947562</v>
      </c>
      <c r="T460" s="14" t="s">
        <v>76</v>
      </c>
      <c r="U460" s="90">
        <f>IF(MOD(W459,1)+$K460&gt;$W$27,TRUNC(W459)+1+$W$28,W459)</f>
        <v>45007.421796093346</v>
      </c>
      <c r="V460" s="14" t="s">
        <v>13</v>
      </c>
      <c r="W460" s="87">
        <f t="shared" si="70"/>
        <v>45007.425268315565</v>
      </c>
    </row>
    <row r="461" spans="1:23" x14ac:dyDescent="0.25">
      <c r="A461" s="2">
        <v>433</v>
      </c>
      <c r="B461" s="2">
        <v>2151</v>
      </c>
      <c r="C461" s="3">
        <v>0.45</v>
      </c>
      <c r="D461" s="20">
        <f t="shared" si="65"/>
        <v>0.45</v>
      </c>
      <c r="E461" s="2">
        <f t="shared" si="66"/>
        <v>0.45</v>
      </c>
      <c r="F461" s="20" t="str">
        <f t="shared" si="67"/>
        <v/>
      </c>
      <c r="G461" s="20" t="str">
        <f t="shared" si="68"/>
        <v/>
      </c>
      <c r="I461" s="20">
        <v>0</v>
      </c>
      <c r="J461" s="2">
        <f t="shared" si="74"/>
        <v>0</v>
      </c>
      <c r="K461" s="26">
        <f t="shared" si="73"/>
        <v>3.472222222222222E-3</v>
      </c>
      <c r="L461" s="80" t="s">
        <v>76</v>
      </c>
      <c r="M461" s="88">
        <f t="shared" si="71"/>
        <v>44992.679966473712</v>
      </c>
      <c r="N461" s="82" t="s">
        <v>13</v>
      </c>
      <c r="O461" s="83">
        <f t="shared" si="69"/>
        <v>44992.683438695931</v>
      </c>
      <c r="P461" s="84" t="s">
        <v>76</v>
      </c>
      <c r="Q461" s="89">
        <f>IF(MOD(S460,1)+$K461&gt;$S$27,TRUNC(S460)+1+$S$28,S460)</f>
        <v>44999.946870947562</v>
      </c>
      <c r="R461" s="13" t="s">
        <v>13</v>
      </c>
      <c r="S461" s="86">
        <f t="shared" si="72"/>
        <v>44999.950343169781</v>
      </c>
      <c r="T461" s="14" t="s">
        <v>76</v>
      </c>
      <c r="U461" s="90">
        <f>IF(MOD(W460,1)+$K461&gt;$W$27,TRUNC(W460)+1+$W$28,W460)</f>
        <v>45007.425268315565</v>
      </c>
      <c r="V461" s="14" t="s">
        <v>13</v>
      </c>
      <c r="W461" s="87">
        <f t="shared" si="70"/>
        <v>45007.428740537784</v>
      </c>
    </row>
    <row r="462" spans="1:23" x14ac:dyDescent="0.25">
      <c r="A462" s="2">
        <v>434</v>
      </c>
      <c r="B462" s="2">
        <v>2159</v>
      </c>
      <c r="C462" s="3">
        <v>8.7200000000000006</v>
      </c>
      <c r="D462" s="20" t="str">
        <f t="shared" si="65"/>
        <v/>
      </c>
      <c r="E462" s="2" t="str">
        <f t="shared" si="66"/>
        <v/>
      </c>
      <c r="F462" s="20" t="str">
        <f t="shared" si="67"/>
        <v/>
      </c>
      <c r="G462" s="20">
        <f t="shared" si="68"/>
        <v>8.7200000000000006</v>
      </c>
      <c r="I462" s="20">
        <v>0</v>
      </c>
      <c r="J462" s="2">
        <f t="shared" si="74"/>
        <v>0</v>
      </c>
      <c r="K462" s="26">
        <f t="shared" si="73"/>
        <v>1.0917122644990561E-2</v>
      </c>
      <c r="L462" s="80" t="s">
        <v>76</v>
      </c>
      <c r="M462" s="88">
        <f t="shared" si="71"/>
        <v>44992.683438695931</v>
      </c>
      <c r="N462" s="82" t="s">
        <v>13</v>
      </c>
      <c r="O462" s="83">
        <f t="shared" si="69"/>
        <v>44992.694355818574</v>
      </c>
      <c r="P462" s="84" t="s">
        <v>76</v>
      </c>
      <c r="Q462" s="89">
        <f>IF(MOD(S461,1)+$K462&gt;$S$27,TRUNC(S461)+1+$S$28,S461)</f>
        <v>44999.950343169781</v>
      </c>
      <c r="R462" s="13" t="s">
        <v>13</v>
      </c>
      <c r="S462" s="86">
        <f t="shared" si="72"/>
        <v>44999.961260292424</v>
      </c>
      <c r="T462" s="14" t="s">
        <v>76</v>
      </c>
      <c r="U462" s="90">
        <f>IF(MOD(W461,1)+$K462&gt;$W$27,TRUNC(W461)+1+$W$28,W461)</f>
        <v>45007.428740537784</v>
      </c>
      <c r="V462" s="14" t="s">
        <v>13</v>
      </c>
      <c r="W462" s="87">
        <f t="shared" si="70"/>
        <v>45007.439657660427</v>
      </c>
    </row>
    <row r="463" spans="1:23" x14ac:dyDescent="0.25">
      <c r="A463" s="2">
        <v>435</v>
      </c>
      <c r="B463" s="2">
        <v>2160</v>
      </c>
      <c r="C463" s="3">
        <v>7.6</v>
      </c>
      <c r="D463" s="20" t="str">
        <f t="shared" si="65"/>
        <v/>
      </c>
      <c r="E463" s="2" t="str">
        <f t="shared" si="66"/>
        <v/>
      </c>
      <c r="F463" s="20" t="str">
        <f t="shared" si="67"/>
        <v/>
      </c>
      <c r="G463" s="20">
        <f t="shared" si="68"/>
        <v>7.6</v>
      </c>
      <c r="I463" s="20">
        <v>0</v>
      </c>
      <c r="J463" s="2">
        <f t="shared" si="74"/>
        <v>0</v>
      </c>
      <c r="K463" s="26">
        <f t="shared" si="73"/>
        <v>9.5149234061844314E-3</v>
      </c>
      <c r="L463" s="80" t="s">
        <v>76</v>
      </c>
      <c r="M463" s="88">
        <f t="shared" si="71"/>
        <v>44992.694355818574</v>
      </c>
      <c r="N463" s="82" t="s">
        <v>13</v>
      </c>
      <c r="O463" s="83">
        <f t="shared" si="69"/>
        <v>44992.703870741978</v>
      </c>
      <c r="P463" s="84" t="s">
        <v>76</v>
      </c>
      <c r="Q463" s="89">
        <f>IF(MOD(S462,1)+$K463&gt;$S$27,TRUNC(S462)+1+$S$28,S462)</f>
        <v>44999.961260292424</v>
      </c>
      <c r="R463" s="13" t="s">
        <v>13</v>
      </c>
      <c r="S463" s="86">
        <f t="shared" si="72"/>
        <v>44999.970775215828</v>
      </c>
      <c r="T463" s="14" t="s">
        <v>76</v>
      </c>
      <c r="U463" s="90">
        <f>IF(MOD(W462,1)+$K463&gt;$W$27,TRUNC(W462)+1+$W$28,W462)</f>
        <v>45007.439657660427</v>
      </c>
      <c r="V463" s="14" t="s">
        <v>13</v>
      </c>
      <c r="W463" s="87">
        <f t="shared" si="70"/>
        <v>45007.449172583831</v>
      </c>
    </row>
    <row r="464" spans="1:23" x14ac:dyDescent="0.25">
      <c r="A464" s="2">
        <v>436</v>
      </c>
      <c r="B464" s="2">
        <v>2161</v>
      </c>
      <c r="C464" s="3">
        <v>7.75</v>
      </c>
      <c r="D464" s="20" t="str">
        <f t="shared" si="65"/>
        <v/>
      </c>
      <c r="E464" s="2" t="str">
        <f t="shared" si="66"/>
        <v/>
      </c>
      <c r="F464" s="20" t="str">
        <f t="shared" si="67"/>
        <v/>
      </c>
      <c r="G464" s="20">
        <f t="shared" si="68"/>
        <v>7.75</v>
      </c>
      <c r="I464" s="20">
        <v>0</v>
      </c>
      <c r="J464" s="2">
        <f t="shared" si="74"/>
        <v>0</v>
      </c>
      <c r="K464" s="26">
        <f t="shared" si="73"/>
        <v>9.7027179470959672E-3</v>
      </c>
      <c r="L464" s="80" t="s">
        <v>76</v>
      </c>
      <c r="M464" s="88">
        <f t="shared" si="71"/>
        <v>44992.703870741978</v>
      </c>
      <c r="N464" s="82" t="s">
        <v>13</v>
      </c>
      <c r="O464" s="83">
        <f t="shared" si="69"/>
        <v>44992.713573459921</v>
      </c>
      <c r="P464" s="84" t="s">
        <v>76</v>
      </c>
      <c r="Q464" s="89">
        <f>IF(MOD(S463,1)+$K464&gt;$S$27,TRUNC(S463)+1+$S$28,S463)</f>
        <v>44999.970775215828</v>
      </c>
      <c r="R464" s="13" t="s">
        <v>13</v>
      </c>
      <c r="S464" s="86">
        <f t="shared" si="72"/>
        <v>44999.980477933772</v>
      </c>
      <c r="T464" s="14" t="s">
        <v>76</v>
      </c>
      <c r="U464" s="90">
        <f>IF(MOD(W463,1)+$K464&gt;$W$27,TRUNC(W463)+1+$W$28,W463)</f>
        <v>45007.449172583831</v>
      </c>
      <c r="V464" s="14" t="s">
        <v>13</v>
      </c>
      <c r="W464" s="87">
        <f t="shared" si="70"/>
        <v>45007.458875301774</v>
      </c>
    </row>
    <row r="465" spans="1:23" x14ac:dyDescent="0.25">
      <c r="A465" s="2">
        <v>437</v>
      </c>
      <c r="B465" s="2">
        <v>2162</v>
      </c>
      <c r="C465" s="3">
        <v>8.83</v>
      </c>
      <c r="D465" s="20" t="str">
        <f t="shared" si="65"/>
        <v/>
      </c>
      <c r="E465" s="2" t="str">
        <f t="shared" si="66"/>
        <v/>
      </c>
      <c r="F465" s="20" t="str">
        <f t="shared" si="67"/>
        <v/>
      </c>
      <c r="G465" s="20">
        <f t="shared" si="68"/>
        <v>8.83</v>
      </c>
      <c r="I465" s="20">
        <v>0</v>
      </c>
      <c r="J465" s="2">
        <f t="shared" si="74"/>
        <v>0</v>
      </c>
      <c r="K465" s="26">
        <f t="shared" si="73"/>
        <v>1.1054838641659018E-2</v>
      </c>
      <c r="L465" s="80" t="s">
        <v>76</v>
      </c>
      <c r="M465" s="88">
        <f t="shared" si="71"/>
        <v>44992.713573459921</v>
      </c>
      <c r="N465" s="82" t="s">
        <v>13</v>
      </c>
      <c r="O465" s="83">
        <f t="shared" si="69"/>
        <v>44992.724628298565</v>
      </c>
      <c r="P465" s="84" t="s">
        <v>76</v>
      </c>
      <c r="Q465" s="89">
        <f>IF(MOD(S464,1)+$K465&gt;$S$27,TRUNC(S464)+1+$S$28,S464)</f>
        <v>44999.980477933772</v>
      </c>
      <c r="R465" s="13" t="s">
        <v>13</v>
      </c>
      <c r="S465" s="86">
        <f t="shared" si="72"/>
        <v>44999.991532772416</v>
      </c>
      <c r="T465" s="14" t="s">
        <v>76</v>
      </c>
      <c r="U465" s="90">
        <f>IF(MOD(W464,1)+$K465&gt;$W$27,TRUNC(W464)+1+$W$28,W464)</f>
        <v>45007.458875301774</v>
      </c>
      <c r="V465" s="14" t="s">
        <v>13</v>
      </c>
      <c r="W465" s="87">
        <f t="shared" si="70"/>
        <v>45007.469930140418</v>
      </c>
    </row>
    <row r="466" spans="1:23" x14ac:dyDescent="0.25">
      <c r="A466" s="2">
        <v>438</v>
      </c>
      <c r="B466" s="2">
        <v>2164</v>
      </c>
      <c r="C466" s="3">
        <v>10.199999999999999</v>
      </c>
      <c r="D466" s="20" t="str">
        <f t="shared" si="65"/>
        <v/>
      </c>
      <c r="E466" s="2" t="str">
        <f t="shared" si="66"/>
        <v/>
      </c>
      <c r="F466" s="20" t="str">
        <f t="shared" si="67"/>
        <v/>
      </c>
      <c r="G466" s="20">
        <f t="shared" si="68"/>
        <v>10.199999999999999</v>
      </c>
      <c r="I466" s="20">
        <v>0</v>
      </c>
      <c r="J466" s="2">
        <f t="shared" si="74"/>
        <v>0</v>
      </c>
      <c r="K466" s="26">
        <f t="shared" si="73"/>
        <v>1.2770028781984369E-2</v>
      </c>
      <c r="L466" s="80" t="s">
        <v>76</v>
      </c>
      <c r="M466" s="88">
        <f t="shared" si="71"/>
        <v>44992.724628298565</v>
      </c>
      <c r="N466" s="82" t="s">
        <v>13</v>
      </c>
      <c r="O466" s="83">
        <f t="shared" si="69"/>
        <v>44992.73739832735</v>
      </c>
      <c r="P466" s="84" t="s">
        <v>76</v>
      </c>
      <c r="Q466" s="89">
        <f>IF(MOD(S465,1)+$K466&gt;$S$27,TRUNC(S465)+1+$S$28,S465)</f>
        <v>45000.25</v>
      </c>
      <c r="R466" s="13" t="s">
        <v>13</v>
      </c>
      <c r="S466" s="86">
        <f t="shared" si="72"/>
        <v>45000.262770028785</v>
      </c>
      <c r="T466" s="14" t="s">
        <v>76</v>
      </c>
      <c r="U466" s="90">
        <f>IF(MOD(W465,1)+$K466&gt;$W$27,TRUNC(W465)+1+$W$28,W465)</f>
        <v>45007.469930140418</v>
      </c>
      <c r="V466" s="14" t="s">
        <v>13</v>
      </c>
      <c r="W466" s="87">
        <f t="shared" si="70"/>
        <v>45007.482700169203</v>
      </c>
    </row>
    <row r="467" spans="1:23" x14ac:dyDescent="0.25">
      <c r="A467" s="2">
        <v>439</v>
      </c>
      <c r="B467" s="2">
        <v>2166</v>
      </c>
      <c r="C467" s="3">
        <v>1.66</v>
      </c>
      <c r="D467" s="20" t="str">
        <f t="shared" si="65"/>
        <v/>
      </c>
      <c r="E467" s="2">
        <f t="shared" si="66"/>
        <v>1.66</v>
      </c>
      <c r="F467" s="20">
        <f t="shared" si="67"/>
        <v>1.66</v>
      </c>
      <c r="G467" s="20" t="str">
        <f t="shared" si="68"/>
        <v/>
      </c>
      <c r="I467" s="20">
        <v>0</v>
      </c>
      <c r="J467" s="2">
        <f t="shared" si="74"/>
        <v>0</v>
      </c>
      <c r="K467" s="26">
        <f t="shared" si="73"/>
        <v>6.9444444444444441E-3</v>
      </c>
      <c r="L467" s="80" t="s">
        <v>76</v>
      </c>
      <c r="M467" s="88">
        <f t="shared" si="71"/>
        <v>44992.73739832735</v>
      </c>
      <c r="N467" s="82" t="s">
        <v>13</v>
      </c>
      <c r="O467" s="83">
        <f t="shared" si="69"/>
        <v>44992.744342771795</v>
      </c>
      <c r="P467" s="84" t="s">
        <v>76</v>
      </c>
      <c r="Q467" s="89">
        <f>IF(MOD(S466,1)+$K467&gt;$S$27,TRUNC(S466)+1+$S$28,S466)</f>
        <v>45000.262770028785</v>
      </c>
      <c r="R467" s="13" t="s">
        <v>13</v>
      </c>
      <c r="S467" s="86">
        <f t="shared" si="72"/>
        <v>45000.26971447323</v>
      </c>
      <c r="T467" s="14" t="s">
        <v>76</v>
      </c>
      <c r="U467" s="90">
        <f>IF(MOD(W466,1)+$K467&gt;$W$27,TRUNC(W466)+1+$W$28,W466)</f>
        <v>45007.482700169203</v>
      </c>
      <c r="V467" s="14" t="s">
        <v>13</v>
      </c>
      <c r="W467" s="87">
        <f t="shared" si="70"/>
        <v>45007.489644613648</v>
      </c>
    </row>
    <row r="468" spans="1:23" x14ac:dyDescent="0.25">
      <c r="A468" s="2">
        <v>440</v>
      </c>
      <c r="B468" s="2">
        <v>2168</v>
      </c>
      <c r="C468" s="3">
        <v>1.19</v>
      </c>
      <c r="D468" s="20" t="str">
        <f t="shared" si="65"/>
        <v/>
      </c>
      <c r="E468" s="2">
        <f t="shared" si="66"/>
        <v>1.19</v>
      </c>
      <c r="F468" s="20">
        <f t="shared" si="67"/>
        <v>1.19</v>
      </c>
      <c r="G468" s="20" t="str">
        <f t="shared" si="68"/>
        <v/>
      </c>
      <c r="I468" s="20">
        <v>0</v>
      </c>
      <c r="J468" s="2">
        <f t="shared" si="74"/>
        <v>0</v>
      </c>
      <c r="K468" s="26">
        <f t="shared" si="73"/>
        <v>6.9444444444444441E-3</v>
      </c>
      <c r="L468" s="80" t="s">
        <v>76</v>
      </c>
      <c r="M468" s="88">
        <f t="shared" si="71"/>
        <v>44992.744342771795</v>
      </c>
      <c r="N468" s="82" t="s">
        <v>13</v>
      </c>
      <c r="O468" s="83">
        <f t="shared" si="69"/>
        <v>44992.751287216241</v>
      </c>
      <c r="P468" s="84" t="s">
        <v>76</v>
      </c>
      <c r="Q468" s="89">
        <f>IF(MOD(S467,1)+$K468&gt;$S$27,TRUNC(S467)+1+$S$28,S467)</f>
        <v>45000.26971447323</v>
      </c>
      <c r="R468" s="13" t="s">
        <v>13</v>
      </c>
      <c r="S468" s="86">
        <f t="shared" si="72"/>
        <v>45000.276658917675</v>
      </c>
      <c r="T468" s="14" t="s">
        <v>76</v>
      </c>
      <c r="U468" s="90">
        <f>IF(MOD(W467,1)+$K468&gt;$W$27,TRUNC(W467)+1+$W$28,W467)</f>
        <v>45007.489644613648</v>
      </c>
      <c r="V468" s="14" t="s">
        <v>13</v>
      </c>
      <c r="W468" s="87">
        <f t="shared" si="70"/>
        <v>45007.496589058093</v>
      </c>
    </row>
    <row r="469" spans="1:23" x14ac:dyDescent="0.25">
      <c r="A469" s="2">
        <v>441</v>
      </c>
      <c r="B469" s="2">
        <v>2169</v>
      </c>
      <c r="C469" s="3">
        <v>3.56</v>
      </c>
      <c r="D469" s="20" t="str">
        <f t="shared" si="65"/>
        <v/>
      </c>
      <c r="E469" s="2">
        <f t="shared" si="66"/>
        <v>3.56</v>
      </c>
      <c r="F469" s="20">
        <f t="shared" si="67"/>
        <v>3.56</v>
      </c>
      <c r="G469" s="20" t="str">
        <f t="shared" si="68"/>
        <v/>
      </c>
      <c r="I469" s="20">
        <v>0</v>
      </c>
      <c r="J469" s="2">
        <f t="shared" si="74"/>
        <v>0</v>
      </c>
      <c r="K469" s="26">
        <f t="shared" si="73"/>
        <v>6.9444444444444441E-3</v>
      </c>
      <c r="L469" s="80" t="s">
        <v>76</v>
      </c>
      <c r="M469" s="88">
        <f t="shared" si="71"/>
        <v>44992.751287216241</v>
      </c>
      <c r="N469" s="82" t="s">
        <v>13</v>
      </c>
      <c r="O469" s="83">
        <f t="shared" si="69"/>
        <v>44992.758231660686</v>
      </c>
      <c r="P469" s="84" t="s">
        <v>76</v>
      </c>
      <c r="Q469" s="89">
        <f>IF(MOD(S468,1)+$K469&gt;$S$27,TRUNC(S468)+1+$S$28,S468)</f>
        <v>45000.276658917675</v>
      </c>
      <c r="R469" s="13" t="s">
        <v>13</v>
      </c>
      <c r="S469" s="86">
        <f t="shared" si="72"/>
        <v>45000.283603362121</v>
      </c>
      <c r="T469" s="14" t="s">
        <v>76</v>
      </c>
      <c r="U469" s="90">
        <f>IF(MOD(W468,1)+$K469&gt;$W$27,TRUNC(W468)+1+$W$28,W468)</f>
        <v>45007.496589058093</v>
      </c>
      <c r="V469" s="14" t="s">
        <v>13</v>
      </c>
      <c r="W469" s="87">
        <f t="shared" si="70"/>
        <v>45007.503533502539</v>
      </c>
    </row>
    <row r="470" spans="1:23" x14ac:dyDescent="0.25">
      <c r="A470" s="2">
        <v>442</v>
      </c>
      <c r="B470" s="2">
        <v>2177</v>
      </c>
      <c r="C470" s="3">
        <v>7.88</v>
      </c>
      <c r="D470" s="20" t="str">
        <f t="shared" si="65"/>
        <v/>
      </c>
      <c r="E470" s="2" t="str">
        <f t="shared" si="66"/>
        <v/>
      </c>
      <c r="F470" s="20" t="str">
        <f t="shared" si="67"/>
        <v/>
      </c>
      <c r="G470" s="20">
        <f t="shared" si="68"/>
        <v>7.88</v>
      </c>
      <c r="I470" s="20">
        <v>0</v>
      </c>
      <c r="J470" s="2">
        <f t="shared" si="74"/>
        <v>0</v>
      </c>
      <c r="K470" s="26">
        <f t="shared" si="73"/>
        <v>9.8654732158859632E-3</v>
      </c>
      <c r="L470" s="80" t="s">
        <v>76</v>
      </c>
      <c r="M470" s="88">
        <f t="shared" si="71"/>
        <v>44992.758231660686</v>
      </c>
      <c r="N470" s="82" t="s">
        <v>13</v>
      </c>
      <c r="O470" s="83">
        <f t="shared" si="69"/>
        <v>44992.7680971339</v>
      </c>
      <c r="P470" s="84" t="s">
        <v>76</v>
      </c>
      <c r="Q470" s="89">
        <f>IF(MOD(S469,1)+$K470&gt;$S$27,TRUNC(S469)+1+$S$28,S469)</f>
        <v>45000.283603362121</v>
      </c>
      <c r="R470" s="13" t="s">
        <v>13</v>
      </c>
      <c r="S470" s="86">
        <f t="shared" si="72"/>
        <v>45000.293468835334</v>
      </c>
      <c r="T470" s="14" t="s">
        <v>76</v>
      </c>
      <c r="U470" s="90">
        <f>IF(MOD(W469,1)+$K470&gt;$W$27,TRUNC(W469)+1+$W$28,W469)</f>
        <v>45007.503533502539</v>
      </c>
      <c r="V470" s="14" t="s">
        <v>13</v>
      </c>
      <c r="W470" s="87">
        <f t="shared" si="70"/>
        <v>45007.513398975752</v>
      </c>
    </row>
    <row r="471" spans="1:23" x14ac:dyDescent="0.25">
      <c r="A471" s="2">
        <v>443</v>
      </c>
      <c r="B471" s="2">
        <v>2178</v>
      </c>
      <c r="C471" s="3">
        <v>7.29</v>
      </c>
      <c r="D471" s="20" t="str">
        <f t="shared" si="65"/>
        <v/>
      </c>
      <c r="E471" s="2" t="str">
        <f t="shared" si="66"/>
        <v/>
      </c>
      <c r="F471" s="20" t="str">
        <f t="shared" si="67"/>
        <v/>
      </c>
      <c r="G471" s="20">
        <f t="shared" si="68"/>
        <v>7.29</v>
      </c>
      <c r="I471" s="20">
        <v>0</v>
      </c>
      <c r="J471" s="2">
        <f t="shared" si="74"/>
        <v>0</v>
      </c>
      <c r="K471" s="26">
        <f t="shared" si="73"/>
        <v>9.1268146883005941E-3</v>
      </c>
      <c r="L471" s="80" t="s">
        <v>76</v>
      </c>
      <c r="M471" s="88">
        <f t="shared" si="71"/>
        <v>44992.7680971339</v>
      </c>
      <c r="N471" s="82" t="s">
        <v>13</v>
      </c>
      <c r="O471" s="83">
        <f t="shared" si="69"/>
        <v>44992.777223948586</v>
      </c>
      <c r="P471" s="84" t="s">
        <v>76</v>
      </c>
      <c r="Q471" s="89">
        <f>IF(MOD(S470,1)+$K471&gt;$S$27,TRUNC(S470)+1+$S$28,S470)</f>
        <v>45000.293468835334</v>
      </c>
      <c r="R471" s="13" t="s">
        <v>13</v>
      </c>
      <c r="S471" s="86">
        <f t="shared" si="72"/>
        <v>45000.302595650021</v>
      </c>
      <c r="T471" s="14" t="s">
        <v>76</v>
      </c>
      <c r="U471" s="90">
        <f>IF(MOD(W470,1)+$K471&gt;$W$27,TRUNC(W470)+1+$W$28,W470)</f>
        <v>45007.513398975752</v>
      </c>
      <c r="V471" s="14" t="s">
        <v>13</v>
      </c>
      <c r="W471" s="87">
        <f t="shared" si="70"/>
        <v>45007.522525790439</v>
      </c>
    </row>
    <row r="472" spans="1:23" x14ac:dyDescent="0.25">
      <c r="A472" s="2">
        <v>444</v>
      </c>
      <c r="B472" s="2">
        <v>2180</v>
      </c>
      <c r="C472" s="3">
        <v>4.47</v>
      </c>
      <c r="D472" s="20" t="str">
        <f t="shared" si="65"/>
        <v/>
      </c>
      <c r="E472" s="2">
        <f t="shared" si="66"/>
        <v>4.47</v>
      </c>
      <c r="F472" s="20">
        <f t="shared" si="67"/>
        <v>4.47</v>
      </c>
      <c r="G472" s="20" t="str">
        <f t="shared" si="68"/>
        <v/>
      </c>
      <c r="I472" s="20">
        <v>0</v>
      </c>
      <c r="J472" s="2">
        <f t="shared" si="74"/>
        <v>0</v>
      </c>
      <c r="K472" s="26">
        <f t="shared" si="73"/>
        <v>6.9444444444444441E-3</v>
      </c>
      <c r="L472" s="80" t="s">
        <v>76</v>
      </c>
      <c r="M472" s="88">
        <f t="shared" si="71"/>
        <v>44992.777223948586</v>
      </c>
      <c r="N472" s="82" t="s">
        <v>13</v>
      </c>
      <c r="O472" s="83">
        <f t="shared" si="69"/>
        <v>44992.784168393031</v>
      </c>
      <c r="P472" s="84" t="s">
        <v>76</v>
      </c>
      <c r="Q472" s="89">
        <f>IF(MOD(S471,1)+$K472&gt;$S$27,TRUNC(S471)+1+$S$28,S471)</f>
        <v>45000.302595650021</v>
      </c>
      <c r="R472" s="13" t="s">
        <v>13</v>
      </c>
      <c r="S472" s="86">
        <f t="shared" si="72"/>
        <v>45000.309540094466</v>
      </c>
      <c r="T472" s="14" t="s">
        <v>76</v>
      </c>
      <c r="U472" s="90">
        <f>IF(MOD(W471,1)+$K472&gt;$W$27,TRUNC(W471)+1+$W$28,W471)</f>
        <v>45007.522525790439</v>
      </c>
      <c r="V472" s="14" t="s">
        <v>13</v>
      </c>
      <c r="W472" s="87">
        <f t="shared" si="70"/>
        <v>45007.529470234884</v>
      </c>
    </row>
    <row r="473" spans="1:23" x14ac:dyDescent="0.25">
      <c r="A473" s="2">
        <v>445</v>
      </c>
      <c r="B473" s="2">
        <v>2184</v>
      </c>
      <c r="C473" s="3">
        <v>9.25</v>
      </c>
      <c r="D473" s="20" t="str">
        <f t="shared" si="65"/>
        <v/>
      </c>
      <c r="E473" s="2" t="str">
        <f t="shared" si="66"/>
        <v/>
      </c>
      <c r="F473" s="20" t="str">
        <f t="shared" si="67"/>
        <v/>
      </c>
      <c r="G473" s="20">
        <f t="shared" si="68"/>
        <v>9.25</v>
      </c>
      <c r="I473" s="20">
        <v>0</v>
      </c>
      <c r="J473" s="2">
        <f t="shared" si="74"/>
        <v>0</v>
      </c>
      <c r="K473" s="26">
        <f t="shared" si="73"/>
        <v>1.1580663356211315E-2</v>
      </c>
      <c r="L473" s="80" t="s">
        <v>76</v>
      </c>
      <c r="M473" s="88">
        <f t="shared" si="71"/>
        <v>44992.784168393031</v>
      </c>
      <c r="N473" s="82" t="s">
        <v>13</v>
      </c>
      <c r="O473" s="83">
        <f t="shared" si="69"/>
        <v>44992.795749056386</v>
      </c>
      <c r="P473" s="84" t="s">
        <v>76</v>
      </c>
      <c r="Q473" s="89">
        <f>IF(MOD(S472,1)+$K473&gt;$S$27,TRUNC(S472)+1+$S$28,S472)</f>
        <v>45000.309540094466</v>
      </c>
      <c r="R473" s="13" t="s">
        <v>13</v>
      </c>
      <c r="S473" s="86">
        <f t="shared" si="72"/>
        <v>45000.321120757821</v>
      </c>
      <c r="T473" s="14" t="s">
        <v>76</v>
      </c>
      <c r="U473" s="90">
        <f>IF(MOD(W472,1)+$K473&gt;$W$27,TRUNC(W472)+1+$W$28,W472)</f>
        <v>45007.529470234884</v>
      </c>
      <c r="V473" s="14" t="s">
        <v>13</v>
      </c>
      <c r="W473" s="87">
        <f t="shared" si="70"/>
        <v>45007.541050898239</v>
      </c>
    </row>
    <row r="474" spans="1:23" x14ac:dyDescent="0.25">
      <c r="A474" s="2">
        <v>446</v>
      </c>
      <c r="B474" s="2">
        <v>2186</v>
      </c>
      <c r="C474" s="3">
        <v>8.6199999999999992</v>
      </c>
      <c r="D474" s="20" t="str">
        <f t="shared" si="65"/>
        <v/>
      </c>
      <c r="E474" s="2" t="str">
        <f t="shared" si="66"/>
        <v/>
      </c>
      <c r="F474" s="20" t="str">
        <f t="shared" si="67"/>
        <v/>
      </c>
      <c r="G474" s="20">
        <f t="shared" si="68"/>
        <v>8.6199999999999992</v>
      </c>
      <c r="I474" s="20">
        <v>0</v>
      </c>
      <c r="J474" s="2">
        <f t="shared" si="74"/>
        <v>0</v>
      </c>
      <c r="K474" s="26">
        <f t="shared" si="73"/>
        <v>1.0791926284382868E-2</v>
      </c>
      <c r="L474" s="80" t="s">
        <v>76</v>
      </c>
      <c r="M474" s="88">
        <f t="shared" si="71"/>
        <v>44992.795749056386</v>
      </c>
      <c r="N474" s="82" t="s">
        <v>13</v>
      </c>
      <c r="O474" s="83">
        <f t="shared" si="69"/>
        <v>44992.806540982667</v>
      </c>
      <c r="P474" s="84" t="s">
        <v>76</v>
      </c>
      <c r="Q474" s="89">
        <f>IF(MOD(S473,1)+$K474&gt;$S$27,TRUNC(S473)+1+$S$28,S473)</f>
        <v>45000.321120757821</v>
      </c>
      <c r="R474" s="13" t="s">
        <v>13</v>
      </c>
      <c r="S474" s="86">
        <f t="shared" si="72"/>
        <v>45000.331912684102</v>
      </c>
      <c r="T474" s="14" t="s">
        <v>76</v>
      </c>
      <c r="U474" s="90">
        <f>IF(MOD(W473,1)+$K474&gt;$W$27,TRUNC(W473)+1+$W$28,W473)</f>
        <v>45007.541050898239</v>
      </c>
      <c r="V474" s="14" t="s">
        <v>13</v>
      </c>
      <c r="W474" s="87">
        <f t="shared" si="70"/>
        <v>45007.55184282452</v>
      </c>
    </row>
    <row r="475" spans="1:23" x14ac:dyDescent="0.25">
      <c r="A475" s="2">
        <v>447</v>
      </c>
      <c r="B475" s="2">
        <v>2188</v>
      </c>
      <c r="C475" s="3">
        <v>15.75</v>
      </c>
      <c r="D475" s="20" t="str">
        <f t="shared" si="65"/>
        <v/>
      </c>
      <c r="E475" s="2" t="str">
        <f t="shared" si="66"/>
        <v/>
      </c>
      <c r="F475" s="20" t="str">
        <f t="shared" si="67"/>
        <v/>
      </c>
      <c r="G475" s="20">
        <f t="shared" si="68"/>
        <v>15.75</v>
      </c>
      <c r="I475" s="20">
        <v>0</v>
      </c>
      <c r="J475" s="2">
        <f t="shared" si="74"/>
        <v>0</v>
      </c>
      <c r="K475" s="26">
        <f t="shared" si="73"/>
        <v>1.9718426795711157E-2</v>
      </c>
      <c r="L475" s="80" t="s">
        <v>76</v>
      </c>
      <c r="M475" s="88">
        <f t="shared" si="71"/>
        <v>44992.806540982667</v>
      </c>
      <c r="N475" s="82" t="s">
        <v>13</v>
      </c>
      <c r="O475" s="83">
        <f t="shared" si="69"/>
        <v>44992.826259409463</v>
      </c>
      <c r="P475" s="84" t="s">
        <v>76</v>
      </c>
      <c r="Q475" s="89">
        <f>IF(MOD(S474,1)+$K475&gt;$S$27,TRUNC(S474)+1+$S$28,S474)</f>
        <v>45000.331912684102</v>
      </c>
      <c r="R475" s="13" t="s">
        <v>13</v>
      </c>
      <c r="S475" s="86">
        <f t="shared" si="72"/>
        <v>45000.351631110898</v>
      </c>
      <c r="T475" s="14" t="s">
        <v>76</v>
      </c>
      <c r="U475" s="90">
        <f>IF(MOD(W474,1)+$K475&gt;$W$27,TRUNC(W474)+1+$W$28,W474)</f>
        <v>45007.55184282452</v>
      </c>
      <c r="V475" s="14" t="s">
        <v>13</v>
      </c>
      <c r="W475" s="87">
        <f t="shared" si="70"/>
        <v>45007.571561251316</v>
      </c>
    </row>
    <row r="476" spans="1:23" x14ac:dyDescent="0.25">
      <c r="A476" s="2">
        <v>448</v>
      </c>
      <c r="B476" s="2">
        <v>2193</v>
      </c>
      <c r="C476" s="3">
        <v>15.91</v>
      </c>
      <c r="D476" s="20" t="str">
        <f t="shared" si="65"/>
        <v/>
      </c>
      <c r="E476" s="2" t="str">
        <f t="shared" si="66"/>
        <v/>
      </c>
      <c r="F476" s="20" t="str">
        <f t="shared" si="67"/>
        <v/>
      </c>
      <c r="G476" s="20">
        <f t="shared" si="68"/>
        <v>15.91</v>
      </c>
      <c r="I476" s="20">
        <v>0</v>
      </c>
      <c r="J476" s="2">
        <f t="shared" si="74"/>
        <v>0</v>
      </c>
      <c r="K476" s="26">
        <f t="shared" si="73"/>
        <v>1.9918740972683462E-2</v>
      </c>
      <c r="L476" s="80" t="s">
        <v>76</v>
      </c>
      <c r="M476" s="88">
        <f t="shared" si="71"/>
        <v>44992.826259409463</v>
      </c>
      <c r="N476" s="82" t="s">
        <v>13</v>
      </c>
      <c r="O476" s="83">
        <f t="shared" si="69"/>
        <v>44992.846178150437</v>
      </c>
      <c r="P476" s="84" t="s">
        <v>76</v>
      </c>
      <c r="Q476" s="89">
        <f>IF(MOD(S475,1)+$K476&gt;$S$27,TRUNC(S475)+1+$S$28,S475)</f>
        <v>45000.351631110898</v>
      </c>
      <c r="R476" s="13" t="s">
        <v>13</v>
      </c>
      <c r="S476" s="86">
        <f t="shared" si="72"/>
        <v>45000.371549851872</v>
      </c>
      <c r="T476" s="14" t="s">
        <v>76</v>
      </c>
      <c r="U476" s="90">
        <f>IF(MOD(W475,1)+$K476&gt;$W$27,TRUNC(W475)+1+$W$28,W475)</f>
        <v>45007.571561251316</v>
      </c>
      <c r="V476" s="14" t="s">
        <v>13</v>
      </c>
      <c r="W476" s="87">
        <f t="shared" si="70"/>
        <v>45007.59147999229</v>
      </c>
    </row>
    <row r="477" spans="1:23" x14ac:dyDescent="0.25">
      <c r="A477" s="2">
        <v>449</v>
      </c>
      <c r="B477" s="2">
        <v>2194</v>
      </c>
      <c r="C477" s="3">
        <v>5.46</v>
      </c>
      <c r="D477" s="20" t="str">
        <f t="shared" si="65"/>
        <v/>
      </c>
      <c r="E477" s="2" t="str">
        <f t="shared" si="66"/>
        <v/>
      </c>
      <c r="F477" s="20" t="str">
        <f t="shared" si="67"/>
        <v/>
      </c>
      <c r="G477" s="20">
        <f t="shared" si="68"/>
        <v>5.46</v>
      </c>
      <c r="I477" s="20">
        <v>0</v>
      </c>
      <c r="J477" s="2">
        <f t="shared" si="74"/>
        <v>0</v>
      </c>
      <c r="K477" s="26">
        <f t="shared" si="73"/>
        <v>6.8357212891798688E-3</v>
      </c>
      <c r="L477" s="80" t="s">
        <v>76</v>
      </c>
      <c r="M477" s="88">
        <f t="shared" si="71"/>
        <v>44992.846178150437</v>
      </c>
      <c r="N477" s="82" t="s">
        <v>13</v>
      </c>
      <c r="O477" s="83">
        <f t="shared" si="69"/>
        <v>44992.853013871725</v>
      </c>
      <c r="P477" s="84" t="s">
        <v>76</v>
      </c>
      <c r="Q477" s="89">
        <f>IF(MOD(S476,1)+$K477&gt;$S$27,TRUNC(S476)+1+$S$28,S476)</f>
        <v>45000.371549851872</v>
      </c>
      <c r="R477" s="13" t="s">
        <v>13</v>
      </c>
      <c r="S477" s="86">
        <f t="shared" si="72"/>
        <v>45000.37838557316</v>
      </c>
      <c r="T477" s="14" t="s">
        <v>76</v>
      </c>
      <c r="U477" s="90">
        <f>IF(MOD(W476,1)+$K477&gt;$W$27,TRUNC(W476)+1+$W$28,W476)</f>
        <v>45007.59147999229</v>
      </c>
      <c r="V477" s="14" t="s">
        <v>13</v>
      </c>
      <c r="W477" s="87">
        <f t="shared" si="70"/>
        <v>45007.598315713578</v>
      </c>
    </row>
    <row r="478" spans="1:23" x14ac:dyDescent="0.25">
      <c r="A478" s="2">
        <v>450</v>
      </c>
      <c r="B478" s="2" t="s">
        <v>45</v>
      </c>
      <c r="C478" s="3">
        <v>7.5</v>
      </c>
      <c r="D478" s="20" t="str">
        <f t="shared" ref="D478:D498" si="75">IF(C478&lt;=$C$10,C478,"")</f>
        <v/>
      </c>
      <c r="E478" s="2" t="str">
        <f t="shared" ref="E478:E498" si="76">IF(C478&lt;$C$11,C478,"")</f>
        <v/>
      </c>
      <c r="F478" s="20" t="str">
        <f t="shared" ref="F478:F498" si="77">IF(E478&gt;$C$10,E478,"")</f>
        <v/>
      </c>
      <c r="G478" s="20">
        <f t="shared" ref="G478:G498" si="78">IF(C478&gt;=$C$12,C478,"")</f>
        <v>7.5</v>
      </c>
      <c r="I478" s="20">
        <v>0</v>
      </c>
      <c r="J478" s="2">
        <f t="shared" si="74"/>
        <v>0</v>
      </c>
      <c r="K478" s="26">
        <f t="shared" si="73"/>
        <v>9.3897270455767425E-3</v>
      </c>
      <c r="L478" s="80" t="s">
        <v>76</v>
      </c>
      <c r="M478" s="88">
        <f t="shared" si="71"/>
        <v>44992.853013871725</v>
      </c>
      <c r="N478" s="82" t="s">
        <v>13</v>
      </c>
      <c r="O478" s="83">
        <f t="shared" ref="O478:O498" si="79">M478+$K478</f>
        <v>44992.862403598774</v>
      </c>
      <c r="P478" s="84" t="s">
        <v>76</v>
      </c>
      <c r="Q478" s="89">
        <f>IF(MOD(S477,1)+$K478&gt;$S$27,TRUNC(S477)+1+$S$28,S477)</f>
        <v>45000.37838557316</v>
      </c>
      <c r="R478" s="13" t="s">
        <v>13</v>
      </c>
      <c r="S478" s="86">
        <f t="shared" si="72"/>
        <v>45000.387775300209</v>
      </c>
      <c r="T478" s="14" t="s">
        <v>76</v>
      </c>
      <c r="U478" s="90">
        <f>IF(MOD(W477,1)+$K478&gt;$W$27,TRUNC(W477)+1+$W$28,W477)</f>
        <v>45007.598315713578</v>
      </c>
      <c r="V478" s="14" t="s">
        <v>13</v>
      </c>
      <c r="W478" s="87">
        <f t="shared" ref="W478:W498" si="80">U478+$K478</f>
        <v>45007.607705440627</v>
      </c>
    </row>
    <row r="479" spans="1:23" x14ac:dyDescent="0.25">
      <c r="A479" s="2">
        <v>451</v>
      </c>
      <c r="B479" s="2" t="s">
        <v>46</v>
      </c>
      <c r="C479" s="3">
        <v>6.8</v>
      </c>
      <c r="D479" s="20" t="str">
        <f t="shared" si="75"/>
        <v/>
      </c>
      <c r="E479" s="2" t="str">
        <f t="shared" si="76"/>
        <v/>
      </c>
      <c r="F479" s="20" t="str">
        <f t="shared" si="77"/>
        <v/>
      </c>
      <c r="G479" s="20">
        <f t="shared" si="78"/>
        <v>6.8</v>
      </c>
      <c r="I479" s="20">
        <v>0</v>
      </c>
      <c r="J479" s="2">
        <f t="shared" si="74"/>
        <v>0</v>
      </c>
      <c r="K479" s="26">
        <f t="shared" si="73"/>
        <v>8.5133525213229137E-3</v>
      </c>
      <c r="L479" s="80" t="s">
        <v>76</v>
      </c>
      <c r="M479" s="88">
        <f t="shared" ref="M479:M498" si="81">IF(MOD(O478,1)+$K479&gt;$O$27,TRUNC(O478)+1+$O$28,O478)</f>
        <v>44992.862403598774</v>
      </c>
      <c r="N479" s="82" t="s">
        <v>13</v>
      </c>
      <c r="O479" s="83">
        <f t="shared" si="79"/>
        <v>44992.870916951295</v>
      </c>
      <c r="P479" s="84" t="s">
        <v>76</v>
      </c>
      <c r="Q479" s="89">
        <f>IF(MOD(S478,1)+$K479&gt;$S$27,TRUNC(S478)+1+$S$28,S478)</f>
        <v>45000.387775300209</v>
      </c>
      <c r="R479" s="13" t="s">
        <v>13</v>
      </c>
      <c r="S479" s="86">
        <f t="shared" ref="S479:S498" si="82">Q479+$K479</f>
        <v>45000.39628865273</v>
      </c>
      <c r="T479" s="14" t="s">
        <v>76</v>
      </c>
      <c r="U479" s="90">
        <f>IF(MOD(W478,1)+$K479&gt;$W$27,TRUNC(W478)+1+$W$28,W478)</f>
        <v>45007.607705440627</v>
      </c>
      <c r="V479" s="14" t="s">
        <v>13</v>
      </c>
      <c r="W479" s="87">
        <f t="shared" si="80"/>
        <v>45007.616218793148</v>
      </c>
    </row>
    <row r="480" spans="1:23" x14ac:dyDescent="0.25">
      <c r="A480" s="2">
        <v>452</v>
      </c>
      <c r="B480" s="2" t="s">
        <v>47</v>
      </c>
      <c r="C480" s="3">
        <v>1.37</v>
      </c>
      <c r="D480" s="20" t="str">
        <f t="shared" si="75"/>
        <v/>
      </c>
      <c r="E480" s="2">
        <f t="shared" si="76"/>
        <v>1.37</v>
      </c>
      <c r="F480" s="20">
        <f t="shared" si="77"/>
        <v>1.37</v>
      </c>
      <c r="G480" s="20" t="str">
        <f t="shared" si="78"/>
        <v/>
      </c>
      <c r="I480" s="20">
        <v>0</v>
      </c>
      <c r="J480" s="2">
        <f t="shared" si="74"/>
        <v>0</v>
      </c>
      <c r="K480" s="26">
        <f t="shared" si="73"/>
        <v>6.9444444444444441E-3</v>
      </c>
      <c r="L480" s="80" t="s">
        <v>76</v>
      </c>
      <c r="M480" s="88">
        <f t="shared" si="81"/>
        <v>44992.870916951295</v>
      </c>
      <c r="N480" s="82" t="s">
        <v>13</v>
      </c>
      <c r="O480" s="83">
        <f t="shared" si="79"/>
        <v>44992.87786139574</v>
      </c>
      <c r="P480" s="84" t="s">
        <v>76</v>
      </c>
      <c r="Q480" s="89">
        <f>IF(MOD(S479,1)+$K480&gt;$S$27,TRUNC(S479)+1+$S$28,S479)</f>
        <v>45000.39628865273</v>
      </c>
      <c r="R480" s="13" t="s">
        <v>13</v>
      </c>
      <c r="S480" s="86">
        <f t="shared" si="82"/>
        <v>45000.403233097175</v>
      </c>
      <c r="T480" s="14" t="s">
        <v>76</v>
      </c>
      <c r="U480" s="90">
        <f>IF(MOD(W479,1)+$K480&gt;$W$27,TRUNC(W479)+1+$W$28,W479)</f>
        <v>45007.616218793148</v>
      </c>
      <c r="V480" s="14" t="s">
        <v>13</v>
      </c>
      <c r="W480" s="87">
        <f t="shared" si="80"/>
        <v>45007.623163237593</v>
      </c>
    </row>
    <row r="481" spans="1:23" x14ac:dyDescent="0.25">
      <c r="A481" s="2">
        <v>453</v>
      </c>
      <c r="B481" s="2" t="s">
        <v>48</v>
      </c>
      <c r="C481" s="3">
        <v>19.399999999999999</v>
      </c>
      <c r="D481" s="20" t="str">
        <f t="shared" si="75"/>
        <v/>
      </c>
      <c r="E481" s="2" t="str">
        <f t="shared" si="76"/>
        <v/>
      </c>
      <c r="F481" s="20" t="str">
        <f t="shared" si="77"/>
        <v/>
      </c>
      <c r="G481" s="20">
        <f t="shared" si="78"/>
        <v>19.399999999999999</v>
      </c>
      <c r="I481" s="20">
        <v>0</v>
      </c>
      <c r="J481" s="2">
        <f t="shared" si="74"/>
        <v>0</v>
      </c>
      <c r="K481" s="26">
        <f t="shared" si="73"/>
        <v>2.4288093957891839E-2</v>
      </c>
      <c r="L481" s="80" t="s">
        <v>76</v>
      </c>
      <c r="M481" s="88">
        <f t="shared" si="81"/>
        <v>44992.87786139574</v>
      </c>
      <c r="N481" s="82" t="s">
        <v>13</v>
      </c>
      <c r="O481" s="83">
        <f t="shared" si="79"/>
        <v>44992.902149489695</v>
      </c>
      <c r="P481" s="84" t="s">
        <v>76</v>
      </c>
      <c r="Q481" s="89">
        <f>IF(MOD(S480,1)+$K481&gt;$S$27,TRUNC(S480)+1+$S$28,S480)</f>
        <v>45000.403233097175</v>
      </c>
      <c r="R481" s="13" t="s">
        <v>13</v>
      </c>
      <c r="S481" s="86">
        <f t="shared" si="82"/>
        <v>45000.42752119113</v>
      </c>
      <c r="T481" s="14" t="s">
        <v>76</v>
      </c>
      <c r="U481" s="90">
        <f>IF(MOD(W480,1)+$K481&gt;$W$27,TRUNC(W480)+1+$W$28,W480)</f>
        <v>45007.623163237593</v>
      </c>
      <c r="V481" s="14" t="s">
        <v>13</v>
      </c>
      <c r="W481" s="87">
        <f t="shared" si="80"/>
        <v>45007.647451331548</v>
      </c>
    </row>
    <row r="482" spans="1:23" x14ac:dyDescent="0.25">
      <c r="A482" s="2">
        <v>454</v>
      </c>
      <c r="B482" s="2" t="s">
        <v>49</v>
      </c>
      <c r="C482" s="3">
        <v>10.8</v>
      </c>
      <c r="D482" s="20" t="str">
        <f t="shared" si="75"/>
        <v/>
      </c>
      <c r="E482" s="2" t="str">
        <f t="shared" si="76"/>
        <v/>
      </c>
      <c r="F482" s="20" t="str">
        <f t="shared" si="77"/>
        <v/>
      </c>
      <c r="G482" s="20">
        <f t="shared" si="78"/>
        <v>10.8</v>
      </c>
      <c r="I482" s="20">
        <v>0</v>
      </c>
      <c r="J482" s="2">
        <f t="shared" si="74"/>
        <v>0</v>
      </c>
      <c r="K482" s="26">
        <f t="shared" si="73"/>
        <v>1.3521206945630511E-2</v>
      </c>
      <c r="L482" s="80" t="s">
        <v>76</v>
      </c>
      <c r="M482" s="88">
        <f t="shared" si="81"/>
        <v>44992.902149489695</v>
      </c>
      <c r="N482" s="82" t="s">
        <v>13</v>
      </c>
      <c r="O482" s="83">
        <f t="shared" si="79"/>
        <v>44992.915670696639</v>
      </c>
      <c r="P482" s="84" t="s">
        <v>76</v>
      </c>
      <c r="Q482" s="89">
        <f>IF(MOD(S481,1)+$K482&gt;$S$27,TRUNC(S481)+1+$S$28,S481)</f>
        <v>45000.42752119113</v>
      </c>
      <c r="R482" s="13" t="s">
        <v>13</v>
      </c>
      <c r="S482" s="86">
        <f t="shared" si="82"/>
        <v>45000.441042398073</v>
      </c>
      <c r="T482" s="14" t="s">
        <v>76</v>
      </c>
      <c r="U482" s="90">
        <f>IF(MOD(W481,1)+$K482&gt;$W$27,TRUNC(W481)+1+$W$28,W481)</f>
        <v>45007.647451331548</v>
      </c>
      <c r="V482" s="14" t="s">
        <v>13</v>
      </c>
      <c r="W482" s="87">
        <f t="shared" si="80"/>
        <v>45007.660972538491</v>
      </c>
    </row>
    <row r="483" spans="1:23" x14ac:dyDescent="0.25">
      <c r="A483" s="2">
        <v>455</v>
      </c>
      <c r="B483" s="2" t="s">
        <v>50</v>
      </c>
      <c r="C483" s="3">
        <v>10.8</v>
      </c>
      <c r="D483" s="20" t="str">
        <f t="shared" si="75"/>
        <v/>
      </c>
      <c r="E483" s="2" t="str">
        <f t="shared" si="76"/>
        <v/>
      </c>
      <c r="F483" s="20" t="str">
        <f t="shared" si="77"/>
        <v/>
      </c>
      <c r="G483" s="20">
        <f t="shared" si="78"/>
        <v>10.8</v>
      </c>
      <c r="I483" s="20">
        <v>0</v>
      </c>
      <c r="J483" s="2">
        <f t="shared" si="74"/>
        <v>0</v>
      </c>
      <c r="K483" s="26">
        <f t="shared" si="73"/>
        <v>1.3521206945630511E-2</v>
      </c>
      <c r="L483" s="80" t="s">
        <v>76</v>
      </c>
      <c r="M483" s="88">
        <f t="shared" si="81"/>
        <v>44992.915670696639</v>
      </c>
      <c r="N483" s="82" t="s">
        <v>13</v>
      </c>
      <c r="O483" s="83">
        <f t="shared" si="79"/>
        <v>44992.929191903582</v>
      </c>
      <c r="P483" s="84" t="s">
        <v>76</v>
      </c>
      <c r="Q483" s="89">
        <f>IF(MOD(S482,1)+$K483&gt;$S$27,TRUNC(S482)+1+$S$28,S482)</f>
        <v>45000.441042398073</v>
      </c>
      <c r="R483" s="13" t="s">
        <v>13</v>
      </c>
      <c r="S483" s="86">
        <f t="shared" si="82"/>
        <v>45000.454563605017</v>
      </c>
      <c r="T483" s="14" t="s">
        <v>76</v>
      </c>
      <c r="U483" s="90">
        <f>IF(MOD(W482,1)+$K483&gt;$W$27,TRUNC(W482)+1+$W$28,W482)</f>
        <v>45007.660972538491</v>
      </c>
      <c r="V483" s="14" t="s">
        <v>13</v>
      </c>
      <c r="W483" s="87">
        <f t="shared" si="80"/>
        <v>45007.674493745435</v>
      </c>
    </row>
    <row r="484" spans="1:23" x14ac:dyDescent="0.25">
      <c r="A484" s="2">
        <v>456</v>
      </c>
      <c r="B484" s="2" t="s">
        <v>51</v>
      </c>
      <c r="C484" s="3">
        <v>11.45</v>
      </c>
      <c r="D484" s="20" t="str">
        <f t="shared" si="75"/>
        <v/>
      </c>
      <c r="E484" s="2" t="str">
        <f t="shared" si="76"/>
        <v/>
      </c>
      <c r="F484" s="20" t="str">
        <f t="shared" si="77"/>
        <v/>
      </c>
      <c r="G484" s="20">
        <f t="shared" si="78"/>
        <v>11.45</v>
      </c>
      <c r="I484" s="20">
        <v>0</v>
      </c>
      <c r="J484" s="2">
        <f t="shared" si="74"/>
        <v>0</v>
      </c>
      <c r="K484" s="26">
        <f t="shared" si="73"/>
        <v>1.4334983289580492E-2</v>
      </c>
      <c r="L484" s="80" t="s">
        <v>76</v>
      </c>
      <c r="M484" s="88">
        <f t="shared" si="81"/>
        <v>44992.929191903582</v>
      </c>
      <c r="N484" s="82" t="s">
        <v>13</v>
      </c>
      <c r="O484" s="83">
        <f t="shared" si="79"/>
        <v>44992.943526886869</v>
      </c>
      <c r="P484" s="84" t="s">
        <v>76</v>
      </c>
      <c r="Q484" s="89">
        <f>IF(MOD(S483,1)+$K484&gt;$S$27,TRUNC(S483)+1+$S$28,S483)</f>
        <v>45000.454563605017</v>
      </c>
      <c r="R484" s="13" t="s">
        <v>13</v>
      </c>
      <c r="S484" s="86">
        <f t="shared" si="82"/>
        <v>45000.468898588304</v>
      </c>
      <c r="T484" s="14" t="s">
        <v>76</v>
      </c>
      <c r="U484" s="90">
        <f>IF(MOD(W483,1)+$K484&gt;$W$27,TRUNC(W483)+1+$W$28,W483)</f>
        <v>45007.674493745435</v>
      </c>
      <c r="V484" s="14" t="s">
        <v>13</v>
      </c>
      <c r="W484" s="87">
        <f t="shared" si="80"/>
        <v>45007.688828728722</v>
      </c>
    </row>
    <row r="485" spans="1:23" x14ac:dyDescent="0.25">
      <c r="A485" s="2">
        <v>457</v>
      </c>
      <c r="B485" s="2" t="s">
        <v>52</v>
      </c>
      <c r="C485" s="3">
        <v>11.45</v>
      </c>
      <c r="D485" s="20" t="str">
        <f t="shared" si="75"/>
        <v/>
      </c>
      <c r="E485" s="2" t="str">
        <f t="shared" si="76"/>
        <v/>
      </c>
      <c r="F485" s="20" t="str">
        <f t="shared" si="77"/>
        <v/>
      </c>
      <c r="G485" s="20">
        <f t="shared" si="78"/>
        <v>11.45</v>
      </c>
      <c r="I485" s="20">
        <v>0</v>
      </c>
      <c r="J485" s="2">
        <f t="shared" si="74"/>
        <v>0</v>
      </c>
      <c r="K485" s="26">
        <f t="shared" si="73"/>
        <v>1.4334983289580492E-2</v>
      </c>
      <c r="L485" s="80" t="s">
        <v>76</v>
      </c>
      <c r="M485" s="88">
        <f t="shared" si="81"/>
        <v>44992.943526886869</v>
      </c>
      <c r="N485" s="82" t="s">
        <v>13</v>
      </c>
      <c r="O485" s="83">
        <f t="shared" si="79"/>
        <v>44992.957861870156</v>
      </c>
      <c r="P485" s="84" t="s">
        <v>76</v>
      </c>
      <c r="Q485" s="89">
        <f>IF(MOD(S484,1)+$K485&gt;$S$27,TRUNC(S484)+1+$S$28,S484)</f>
        <v>45000.468898588304</v>
      </c>
      <c r="R485" s="13" t="s">
        <v>13</v>
      </c>
      <c r="S485" s="86">
        <f t="shared" si="82"/>
        <v>45000.483233571591</v>
      </c>
      <c r="T485" s="14" t="s">
        <v>76</v>
      </c>
      <c r="U485" s="90">
        <f>IF(MOD(W484,1)+$K485&gt;$W$27,TRUNC(W484)+1+$W$28,W484)</f>
        <v>45007.688828728722</v>
      </c>
      <c r="V485" s="14" t="s">
        <v>13</v>
      </c>
      <c r="W485" s="87">
        <f t="shared" si="80"/>
        <v>45007.703163712009</v>
      </c>
    </row>
    <row r="486" spans="1:23" x14ac:dyDescent="0.25">
      <c r="A486" s="2">
        <v>458</v>
      </c>
      <c r="B486" s="2" t="s">
        <v>53</v>
      </c>
      <c r="C486" s="3">
        <v>1.2</v>
      </c>
      <c r="D486" s="20" t="str">
        <f t="shared" si="75"/>
        <v/>
      </c>
      <c r="E486" s="2">
        <f t="shared" si="76"/>
        <v>1.2</v>
      </c>
      <c r="F486" s="20">
        <f t="shared" si="77"/>
        <v>1.2</v>
      </c>
      <c r="G486" s="20" t="str">
        <f t="shared" si="78"/>
        <v/>
      </c>
      <c r="I486" s="20">
        <v>0</v>
      </c>
      <c r="J486" s="2">
        <f t="shared" si="74"/>
        <v>0</v>
      </c>
      <c r="K486" s="26">
        <f t="shared" ref="K486:K498" si="83">IF(AND(D486=C486,F486&lt;&gt;C486,G486&lt;&gt;C486),$E$10,IF(AND(D486&lt;&gt;C486,F486=C486,G486&lt;&gt;C486),$E$11,_xlfn.IFS(G486=C486,C486*$E$12)))</f>
        <v>6.9444444444444441E-3</v>
      </c>
      <c r="L486" s="80" t="s">
        <v>76</v>
      </c>
      <c r="M486" s="88">
        <f t="shared" si="81"/>
        <v>44992.957861870156</v>
      </c>
      <c r="N486" s="82" t="s">
        <v>13</v>
      </c>
      <c r="O486" s="83">
        <f t="shared" si="79"/>
        <v>44992.964806314601</v>
      </c>
      <c r="P486" s="84" t="s">
        <v>76</v>
      </c>
      <c r="Q486" s="89">
        <f>IF(MOD(S485,1)+$K486&gt;$S$27,TRUNC(S485)+1+$S$28,S485)</f>
        <v>45000.483233571591</v>
      </c>
      <c r="R486" s="13" t="s">
        <v>13</v>
      </c>
      <c r="S486" s="86">
        <f t="shared" si="82"/>
        <v>45000.490178016036</v>
      </c>
      <c r="T486" s="14" t="s">
        <v>76</v>
      </c>
      <c r="U486" s="90">
        <f>IF(MOD(W485,1)+$K486&gt;$W$27,TRUNC(W485)+1+$W$28,W485)</f>
        <v>45007.703163712009</v>
      </c>
      <c r="V486" s="14" t="s">
        <v>13</v>
      </c>
      <c r="W486" s="87">
        <f t="shared" si="80"/>
        <v>45007.710108156454</v>
      </c>
    </row>
    <row r="487" spans="1:23" x14ac:dyDescent="0.25">
      <c r="A487" s="2">
        <v>459</v>
      </c>
      <c r="B487" s="2" t="s">
        <v>54</v>
      </c>
      <c r="C487" s="3">
        <v>1.2</v>
      </c>
      <c r="D487" s="20" t="str">
        <f t="shared" si="75"/>
        <v/>
      </c>
      <c r="E487" s="2">
        <f t="shared" si="76"/>
        <v>1.2</v>
      </c>
      <c r="F487" s="20">
        <f t="shared" si="77"/>
        <v>1.2</v>
      </c>
      <c r="G487" s="20" t="str">
        <f t="shared" si="78"/>
        <v/>
      </c>
      <c r="I487" s="20">
        <v>0</v>
      </c>
      <c r="J487" s="2">
        <f t="shared" ref="J487:J498" si="84">IF(I487=$B$23,C487,$B$22)</f>
        <v>0</v>
      </c>
      <c r="K487" s="26">
        <f t="shared" si="83"/>
        <v>6.9444444444444441E-3</v>
      </c>
      <c r="L487" s="80" t="s">
        <v>76</v>
      </c>
      <c r="M487" s="88">
        <f t="shared" si="81"/>
        <v>44992.964806314601</v>
      </c>
      <c r="N487" s="82" t="s">
        <v>13</v>
      </c>
      <c r="O487" s="83">
        <f t="shared" si="79"/>
        <v>44992.971750759047</v>
      </c>
      <c r="P487" s="84" t="s">
        <v>76</v>
      </c>
      <c r="Q487" s="89">
        <f>IF(MOD(S486,1)+$K487&gt;$S$27,TRUNC(S486)+1+$S$28,S486)</f>
        <v>45000.490178016036</v>
      </c>
      <c r="R487" s="13" t="s">
        <v>13</v>
      </c>
      <c r="S487" s="86">
        <f t="shared" si="82"/>
        <v>45000.497122460481</v>
      </c>
      <c r="T487" s="14" t="s">
        <v>76</v>
      </c>
      <c r="U487" s="90">
        <f>IF(MOD(W486,1)+$K487&gt;$W$27,TRUNC(W486)+1+$W$28,W486)</f>
        <v>45007.710108156454</v>
      </c>
      <c r="V487" s="14" t="s">
        <v>13</v>
      </c>
      <c r="W487" s="87">
        <f t="shared" si="80"/>
        <v>45007.717052600899</v>
      </c>
    </row>
    <row r="488" spans="1:23" x14ac:dyDescent="0.25">
      <c r="A488" s="2">
        <v>460</v>
      </c>
      <c r="B488" s="2" t="s">
        <v>55</v>
      </c>
      <c r="C488" s="3">
        <v>4.45</v>
      </c>
      <c r="D488" s="20" t="str">
        <f t="shared" si="75"/>
        <v/>
      </c>
      <c r="E488" s="2">
        <f t="shared" si="76"/>
        <v>4.45</v>
      </c>
      <c r="F488" s="20">
        <f t="shared" si="77"/>
        <v>4.45</v>
      </c>
      <c r="G488" s="20" t="str">
        <f t="shared" si="78"/>
        <v/>
      </c>
      <c r="I488" s="20">
        <v>0</v>
      </c>
      <c r="J488" s="2">
        <f t="shared" si="84"/>
        <v>0</v>
      </c>
      <c r="K488" s="26">
        <f t="shared" si="83"/>
        <v>6.9444444444444441E-3</v>
      </c>
      <c r="L488" s="80" t="s">
        <v>76</v>
      </c>
      <c r="M488" s="88">
        <f t="shared" si="81"/>
        <v>44992.971750759047</v>
      </c>
      <c r="N488" s="82" t="s">
        <v>13</v>
      </c>
      <c r="O488" s="83">
        <f t="shared" si="79"/>
        <v>44992.978695203492</v>
      </c>
      <c r="P488" s="84" t="s">
        <v>76</v>
      </c>
      <c r="Q488" s="89">
        <f>IF(MOD(S487,1)+$K488&gt;$S$27,TRUNC(S487)+1+$S$28,S487)</f>
        <v>45000.497122460481</v>
      </c>
      <c r="R488" s="13" t="s">
        <v>13</v>
      </c>
      <c r="S488" s="86">
        <f t="shared" si="82"/>
        <v>45000.504066904927</v>
      </c>
      <c r="T488" s="14" t="s">
        <v>76</v>
      </c>
      <c r="U488" s="90">
        <f>IF(MOD(W487,1)+$K488&gt;$W$27,TRUNC(W487)+1+$W$28,W487)</f>
        <v>45007.717052600899</v>
      </c>
      <c r="V488" s="14" t="s">
        <v>13</v>
      </c>
      <c r="W488" s="87">
        <f t="shared" si="80"/>
        <v>45007.723997045345</v>
      </c>
    </row>
    <row r="489" spans="1:23" x14ac:dyDescent="0.25">
      <c r="A489" s="2">
        <v>461</v>
      </c>
      <c r="B489" s="2" t="s">
        <v>56</v>
      </c>
      <c r="C489" s="3">
        <v>7.15</v>
      </c>
      <c r="D489" s="20" t="str">
        <f t="shared" si="75"/>
        <v/>
      </c>
      <c r="E489" s="2" t="str">
        <f t="shared" si="76"/>
        <v/>
      </c>
      <c r="F489" s="20" t="str">
        <f t="shared" si="77"/>
        <v/>
      </c>
      <c r="G489" s="20">
        <f t="shared" si="78"/>
        <v>7.15</v>
      </c>
      <c r="I489" s="20">
        <v>0</v>
      </c>
      <c r="J489" s="2">
        <f t="shared" si="84"/>
        <v>0</v>
      </c>
      <c r="K489" s="26">
        <f t="shared" si="83"/>
        <v>8.951539783449829E-3</v>
      </c>
      <c r="L489" s="80" t="s">
        <v>76</v>
      </c>
      <c r="M489" s="88">
        <f t="shared" si="81"/>
        <v>44992.978695203492</v>
      </c>
      <c r="N489" s="82" t="s">
        <v>13</v>
      </c>
      <c r="O489" s="83">
        <f t="shared" si="79"/>
        <v>44992.987646743277</v>
      </c>
      <c r="P489" s="84" t="s">
        <v>76</v>
      </c>
      <c r="Q489" s="89">
        <f>IF(MOD(S488,1)+$K489&gt;$S$27,TRUNC(S488)+1+$S$28,S488)</f>
        <v>45000.504066904927</v>
      </c>
      <c r="R489" s="13" t="s">
        <v>13</v>
      </c>
      <c r="S489" s="86">
        <f t="shared" si="82"/>
        <v>45000.513018444712</v>
      </c>
      <c r="T489" s="14" t="s">
        <v>76</v>
      </c>
      <c r="U489" s="90">
        <f>IF(MOD(W488,1)+$K489&gt;$W$27,TRUNC(W488)+1+$W$28,W488)</f>
        <v>45007.723997045345</v>
      </c>
      <c r="V489" s="14" t="s">
        <v>13</v>
      </c>
      <c r="W489" s="87">
        <f t="shared" si="80"/>
        <v>45007.73294858513</v>
      </c>
    </row>
    <row r="490" spans="1:23" x14ac:dyDescent="0.25">
      <c r="A490" s="2">
        <v>462</v>
      </c>
      <c r="B490" s="2" t="s">
        <v>57</v>
      </c>
      <c r="C490" s="3">
        <v>25.9</v>
      </c>
      <c r="D490" s="20" t="str">
        <f t="shared" si="75"/>
        <v/>
      </c>
      <c r="E490" s="2" t="str">
        <f t="shared" si="76"/>
        <v/>
      </c>
      <c r="F490" s="20" t="str">
        <f t="shared" si="77"/>
        <v/>
      </c>
      <c r="G490" s="20">
        <f t="shared" si="78"/>
        <v>25.9</v>
      </c>
      <c r="I490" s="20">
        <v>0</v>
      </c>
      <c r="J490" s="2">
        <f t="shared" si="84"/>
        <v>0</v>
      </c>
      <c r="K490" s="26">
        <f t="shared" si="83"/>
        <v>3.2425857397391684E-2</v>
      </c>
      <c r="L490" s="80" t="s">
        <v>76</v>
      </c>
      <c r="M490" s="88">
        <f t="shared" si="81"/>
        <v>44993.25</v>
      </c>
      <c r="N490" s="82" t="s">
        <v>13</v>
      </c>
      <c r="O490" s="83">
        <f t="shared" si="79"/>
        <v>44993.282425857396</v>
      </c>
      <c r="P490" s="84" t="s">
        <v>76</v>
      </c>
      <c r="Q490" s="89">
        <f>IF(MOD(S489,1)+$K490&gt;$S$27,TRUNC(S489)+1+$S$28,S489)</f>
        <v>45000.513018444712</v>
      </c>
      <c r="R490" s="13" t="s">
        <v>13</v>
      </c>
      <c r="S490" s="86">
        <f t="shared" si="82"/>
        <v>45000.545444302108</v>
      </c>
      <c r="T490" s="14" t="s">
        <v>76</v>
      </c>
      <c r="U490" s="90">
        <f>IF(MOD(W489,1)+$K490&gt;$W$27,TRUNC(W489)+1+$W$28,W489)</f>
        <v>45007.73294858513</v>
      </c>
      <c r="V490" s="14" t="s">
        <v>13</v>
      </c>
      <c r="W490" s="87">
        <f t="shared" si="80"/>
        <v>45007.765374442526</v>
      </c>
    </row>
    <row r="491" spans="1:23" x14ac:dyDescent="0.25">
      <c r="A491" s="2">
        <v>463</v>
      </c>
      <c r="B491" s="2" t="s">
        <v>58</v>
      </c>
      <c r="C491" s="3">
        <v>1.44</v>
      </c>
      <c r="D491" s="20" t="str">
        <f t="shared" si="75"/>
        <v/>
      </c>
      <c r="E491" s="2">
        <f t="shared" si="76"/>
        <v>1.44</v>
      </c>
      <c r="F491" s="20">
        <f t="shared" si="77"/>
        <v>1.44</v>
      </c>
      <c r="G491" s="20" t="str">
        <f t="shared" si="78"/>
        <v/>
      </c>
      <c r="I491" s="20">
        <v>0</v>
      </c>
      <c r="J491" s="2">
        <f t="shared" si="84"/>
        <v>0</v>
      </c>
      <c r="K491" s="26">
        <f t="shared" si="83"/>
        <v>6.9444444444444441E-3</v>
      </c>
      <c r="L491" s="80" t="s">
        <v>76</v>
      </c>
      <c r="M491" s="88">
        <f t="shared" si="81"/>
        <v>44993.282425857396</v>
      </c>
      <c r="N491" s="82" t="s">
        <v>13</v>
      </c>
      <c r="O491" s="83">
        <f t="shared" si="79"/>
        <v>44993.289370301842</v>
      </c>
      <c r="P491" s="84" t="s">
        <v>76</v>
      </c>
      <c r="Q491" s="89">
        <f>IF(MOD(S490,1)+$K491&gt;$S$27,TRUNC(S490)+1+$S$28,S490)</f>
        <v>45000.545444302108</v>
      </c>
      <c r="R491" s="13" t="s">
        <v>13</v>
      </c>
      <c r="S491" s="86">
        <f t="shared" si="82"/>
        <v>45000.552388746553</v>
      </c>
      <c r="T491" s="14" t="s">
        <v>76</v>
      </c>
      <c r="U491" s="90">
        <f>IF(MOD(W490,1)+$K491&gt;$W$27,TRUNC(W490)+1+$W$28,W490)</f>
        <v>45007.765374442526</v>
      </c>
      <c r="V491" s="14" t="s">
        <v>13</v>
      </c>
      <c r="W491" s="87">
        <f t="shared" si="80"/>
        <v>45007.772318886971</v>
      </c>
    </row>
    <row r="492" spans="1:23" x14ac:dyDescent="0.25">
      <c r="A492" s="2">
        <v>464</v>
      </c>
      <c r="B492" s="2" t="s">
        <v>59</v>
      </c>
      <c r="C492" s="3">
        <v>1.44</v>
      </c>
      <c r="D492" s="20" t="str">
        <f t="shared" si="75"/>
        <v/>
      </c>
      <c r="E492" s="2">
        <f t="shared" si="76"/>
        <v>1.44</v>
      </c>
      <c r="F492" s="20">
        <f t="shared" si="77"/>
        <v>1.44</v>
      </c>
      <c r="G492" s="20" t="str">
        <f t="shared" si="78"/>
        <v/>
      </c>
      <c r="I492" s="20">
        <v>0</v>
      </c>
      <c r="J492" s="2">
        <f t="shared" si="84"/>
        <v>0</v>
      </c>
      <c r="K492" s="26">
        <f t="shared" si="83"/>
        <v>6.9444444444444441E-3</v>
      </c>
      <c r="L492" s="80" t="s">
        <v>76</v>
      </c>
      <c r="M492" s="88">
        <f t="shared" si="81"/>
        <v>44993.289370301842</v>
      </c>
      <c r="N492" s="82" t="s">
        <v>13</v>
      </c>
      <c r="O492" s="83">
        <f t="shared" si="79"/>
        <v>44993.296314746287</v>
      </c>
      <c r="P492" s="84" t="s">
        <v>76</v>
      </c>
      <c r="Q492" s="89">
        <f>IF(MOD(S491,1)+$K492&gt;$S$27,TRUNC(S491)+1+$S$28,S491)</f>
        <v>45000.552388746553</v>
      </c>
      <c r="R492" s="13" t="s">
        <v>13</v>
      </c>
      <c r="S492" s="86">
        <f t="shared" si="82"/>
        <v>45000.559333190999</v>
      </c>
      <c r="T492" s="14" t="s">
        <v>76</v>
      </c>
      <c r="U492" s="90">
        <f>IF(MOD(W491,1)+$K492&gt;$W$27,TRUNC(W491)+1+$W$28,W491)</f>
        <v>45007.772318886971</v>
      </c>
      <c r="V492" s="14" t="s">
        <v>13</v>
      </c>
      <c r="W492" s="87">
        <f t="shared" si="80"/>
        <v>45007.779263331417</v>
      </c>
    </row>
    <row r="493" spans="1:23" x14ac:dyDescent="0.25">
      <c r="A493" s="2">
        <v>465</v>
      </c>
      <c r="B493" s="2" t="s">
        <v>60</v>
      </c>
      <c r="C493" s="3">
        <v>2.1800000000000002</v>
      </c>
      <c r="D493" s="20" t="str">
        <f t="shared" si="75"/>
        <v/>
      </c>
      <c r="E493" s="2">
        <f t="shared" si="76"/>
        <v>2.1800000000000002</v>
      </c>
      <c r="F493" s="20">
        <f t="shared" si="77"/>
        <v>2.1800000000000002</v>
      </c>
      <c r="G493" s="20" t="str">
        <f t="shared" si="78"/>
        <v/>
      </c>
      <c r="I493" s="20">
        <v>0</v>
      </c>
      <c r="J493" s="2">
        <f t="shared" si="84"/>
        <v>0</v>
      </c>
      <c r="K493" s="26">
        <f t="shared" si="83"/>
        <v>6.9444444444444441E-3</v>
      </c>
      <c r="L493" s="80" t="s">
        <v>76</v>
      </c>
      <c r="M493" s="88">
        <f t="shared" si="81"/>
        <v>44993.296314746287</v>
      </c>
      <c r="N493" s="82" t="s">
        <v>13</v>
      </c>
      <c r="O493" s="83">
        <f t="shared" si="79"/>
        <v>44993.303259190732</v>
      </c>
      <c r="P493" s="84" t="s">
        <v>76</v>
      </c>
      <c r="Q493" s="89">
        <f>IF(MOD(S492,1)+$K493&gt;$S$27,TRUNC(S492)+1+$S$28,S492)</f>
        <v>45000.559333190999</v>
      </c>
      <c r="R493" s="13" t="s">
        <v>13</v>
      </c>
      <c r="S493" s="86">
        <f t="shared" si="82"/>
        <v>45000.566277635444</v>
      </c>
      <c r="T493" s="14" t="s">
        <v>76</v>
      </c>
      <c r="U493" s="90">
        <f>IF(MOD(W492,1)+$K493&gt;$W$27,TRUNC(W492)+1+$W$28,W492)</f>
        <v>45007.779263331417</v>
      </c>
      <c r="V493" s="14" t="s">
        <v>13</v>
      </c>
      <c r="W493" s="87">
        <f t="shared" si="80"/>
        <v>45007.786207775862</v>
      </c>
    </row>
    <row r="494" spans="1:23" x14ac:dyDescent="0.25">
      <c r="A494" s="2">
        <v>466</v>
      </c>
      <c r="B494" s="2" t="s">
        <v>61</v>
      </c>
      <c r="C494" s="3">
        <v>2.1800000000000002</v>
      </c>
      <c r="D494" s="20" t="str">
        <f t="shared" si="75"/>
        <v/>
      </c>
      <c r="E494" s="2">
        <f t="shared" si="76"/>
        <v>2.1800000000000002</v>
      </c>
      <c r="F494" s="20">
        <f t="shared" si="77"/>
        <v>2.1800000000000002</v>
      </c>
      <c r="G494" s="20" t="str">
        <f t="shared" si="78"/>
        <v/>
      </c>
      <c r="I494" s="20">
        <v>0</v>
      </c>
      <c r="J494" s="2">
        <f t="shared" si="84"/>
        <v>0</v>
      </c>
      <c r="K494" s="26">
        <f t="shared" si="83"/>
        <v>6.9444444444444441E-3</v>
      </c>
      <c r="L494" s="80" t="s">
        <v>76</v>
      </c>
      <c r="M494" s="88">
        <f t="shared" si="81"/>
        <v>44993.303259190732</v>
      </c>
      <c r="N494" s="82" t="s">
        <v>13</v>
      </c>
      <c r="O494" s="83">
        <f t="shared" si="79"/>
        <v>44993.310203635177</v>
      </c>
      <c r="P494" s="84" t="s">
        <v>76</v>
      </c>
      <c r="Q494" s="89">
        <f>IF(MOD(S493,1)+$K494&gt;$S$27,TRUNC(S493)+1+$S$28,S493)</f>
        <v>45000.566277635444</v>
      </c>
      <c r="R494" s="13" t="s">
        <v>13</v>
      </c>
      <c r="S494" s="86">
        <f t="shared" si="82"/>
        <v>45000.573222079889</v>
      </c>
      <c r="T494" s="14" t="s">
        <v>76</v>
      </c>
      <c r="U494" s="90">
        <f>IF(MOD(W493,1)+$K494&gt;$W$27,TRUNC(W493)+1+$W$28,W493)</f>
        <v>45007.786207775862</v>
      </c>
      <c r="V494" s="14" t="s">
        <v>13</v>
      </c>
      <c r="W494" s="87">
        <f t="shared" si="80"/>
        <v>45007.793152220307</v>
      </c>
    </row>
    <row r="495" spans="1:23" x14ac:dyDescent="0.25">
      <c r="A495" s="2">
        <v>467</v>
      </c>
      <c r="B495" s="2" t="s">
        <v>62</v>
      </c>
      <c r="C495" s="3">
        <v>0.15</v>
      </c>
      <c r="D495" s="20">
        <f t="shared" si="75"/>
        <v>0.15</v>
      </c>
      <c r="E495" s="2">
        <f t="shared" si="76"/>
        <v>0.15</v>
      </c>
      <c r="F495" s="20" t="str">
        <f t="shared" si="77"/>
        <v/>
      </c>
      <c r="G495" s="20" t="str">
        <f t="shared" si="78"/>
        <v/>
      </c>
      <c r="I495" s="20">
        <v>0</v>
      </c>
      <c r="J495" s="2">
        <f t="shared" si="84"/>
        <v>0</v>
      </c>
      <c r="K495" s="26">
        <f t="shared" si="83"/>
        <v>3.472222222222222E-3</v>
      </c>
      <c r="L495" s="80" t="s">
        <v>76</v>
      </c>
      <c r="M495" s="88">
        <f t="shared" si="81"/>
        <v>44993.310203635177</v>
      </c>
      <c r="N495" s="82" t="s">
        <v>13</v>
      </c>
      <c r="O495" s="83">
        <f t="shared" si="79"/>
        <v>44993.313675857396</v>
      </c>
      <c r="P495" s="84" t="s">
        <v>76</v>
      </c>
      <c r="Q495" s="89">
        <f>IF(MOD(S494,1)+$K495&gt;$S$27,TRUNC(S494)+1+$S$28,S494)</f>
        <v>45000.573222079889</v>
      </c>
      <c r="R495" s="13" t="s">
        <v>13</v>
      </c>
      <c r="S495" s="86">
        <f t="shared" si="82"/>
        <v>45000.576694302108</v>
      </c>
      <c r="T495" s="14" t="s">
        <v>76</v>
      </c>
      <c r="U495" s="90">
        <f>IF(MOD(W494,1)+$K495&gt;$W$27,TRUNC(W494)+1+$W$28,W494)</f>
        <v>45007.793152220307</v>
      </c>
      <c r="V495" s="14" t="s">
        <v>13</v>
      </c>
      <c r="W495" s="87">
        <f t="shared" si="80"/>
        <v>45007.796624442526</v>
      </c>
    </row>
    <row r="496" spans="1:23" x14ac:dyDescent="0.25">
      <c r="A496" s="2">
        <v>468</v>
      </c>
      <c r="B496" s="2" t="s">
        <v>63</v>
      </c>
      <c r="C496" s="3">
        <v>0.15</v>
      </c>
      <c r="D496" s="20">
        <f t="shared" si="75"/>
        <v>0.15</v>
      </c>
      <c r="E496" s="2">
        <f t="shared" si="76"/>
        <v>0.15</v>
      </c>
      <c r="F496" s="20" t="str">
        <f t="shared" si="77"/>
        <v/>
      </c>
      <c r="G496" s="20" t="str">
        <f t="shared" si="78"/>
        <v/>
      </c>
      <c r="I496" s="20">
        <v>0</v>
      </c>
      <c r="J496" s="2">
        <f t="shared" si="84"/>
        <v>0</v>
      </c>
      <c r="K496" s="26">
        <f t="shared" si="83"/>
        <v>3.472222222222222E-3</v>
      </c>
      <c r="L496" s="80" t="s">
        <v>76</v>
      </c>
      <c r="M496" s="88">
        <f t="shared" si="81"/>
        <v>44993.313675857396</v>
      </c>
      <c r="N496" s="82" t="s">
        <v>13</v>
      </c>
      <c r="O496" s="83">
        <f t="shared" si="79"/>
        <v>44993.317148079615</v>
      </c>
      <c r="P496" s="84" t="s">
        <v>76</v>
      </c>
      <c r="Q496" s="89">
        <f>IF(MOD(S495,1)+$K496&gt;$S$27,TRUNC(S495)+1+$S$28,S495)</f>
        <v>45000.576694302108</v>
      </c>
      <c r="R496" s="13" t="s">
        <v>13</v>
      </c>
      <c r="S496" s="86">
        <f t="shared" si="82"/>
        <v>45000.580166524327</v>
      </c>
      <c r="T496" s="14" t="s">
        <v>76</v>
      </c>
      <c r="U496" s="90">
        <f>IF(MOD(W495,1)+$K496&gt;$W$27,TRUNC(W495)+1+$W$28,W495)</f>
        <v>45007.796624442526</v>
      </c>
      <c r="V496" s="14" t="s">
        <v>13</v>
      </c>
      <c r="W496" s="87">
        <f t="shared" si="80"/>
        <v>45007.800096664745</v>
      </c>
    </row>
    <row r="497" spans="1:23" x14ac:dyDescent="0.25">
      <c r="A497" s="2">
        <v>469</v>
      </c>
      <c r="B497" s="2" t="s">
        <v>64</v>
      </c>
      <c r="C497" s="3">
        <v>0.55000000000000004</v>
      </c>
      <c r="D497" s="20">
        <f t="shared" si="75"/>
        <v>0.55000000000000004</v>
      </c>
      <c r="E497" s="2">
        <f t="shared" si="76"/>
        <v>0.55000000000000004</v>
      </c>
      <c r="F497" s="20" t="str">
        <f t="shared" si="77"/>
        <v/>
      </c>
      <c r="G497" s="20" t="str">
        <f t="shared" si="78"/>
        <v/>
      </c>
      <c r="I497" s="20">
        <v>0</v>
      </c>
      <c r="J497" s="2">
        <f t="shared" si="84"/>
        <v>0</v>
      </c>
      <c r="K497" s="26">
        <f t="shared" si="83"/>
        <v>3.472222222222222E-3</v>
      </c>
      <c r="L497" s="80" t="s">
        <v>76</v>
      </c>
      <c r="M497" s="88">
        <f t="shared" si="81"/>
        <v>44993.317148079615</v>
      </c>
      <c r="N497" s="82" t="s">
        <v>13</v>
      </c>
      <c r="O497" s="83">
        <f t="shared" si="79"/>
        <v>44993.320620301834</v>
      </c>
      <c r="P497" s="84" t="s">
        <v>76</v>
      </c>
      <c r="Q497" s="89">
        <f>IF(MOD(S496,1)+$K497&gt;$S$27,TRUNC(S496)+1+$S$28,S496)</f>
        <v>45000.580166524327</v>
      </c>
      <c r="R497" s="13" t="s">
        <v>13</v>
      </c>
      <c r="S497" s="86">
        <f t="shared" si="82"/>
        <v>45000.583638746546</v>
      </c>
      <c r="T497" s="14" t="s">
        <v>76</v>
      </c>
      <c r="U497" s="90">
        <f>IF(MOD(W496,1)+$K497&gt;$W$27,TRUNC(W496)+1+$W$28,W496)</f>
        <v>45007.800096664745</v>
      </c>
      <c r="V497" s="14" t="s">
        <v>13</v>
      </c>
      <c r="W497" s="87">
        <f t="shared" si="80"/>
        <v>45007.803568886964</v>
      </c>
    </row>
    <row r="498" spans="1:23" x14ac:dyDescent="0.25">
      <c r="A498" s="2">
        <v>470</v>
      </c>
      <c r="B498" s="2" t="s">
        <v>65</v>
      </c>
      <c r="C498" s="3">
        <v>0.55000000000000004</v>
      </c>
      <c r="D498" s="20">
        <f t="shared" si="75"/>
        <v>0.55000000000000004</v>
      </c>
      <c r="E498" s="2">
        <f t="shared" si="76"/>
        <v>0.55000000000000004</v>
      </c>
      <c r="F498" s="20" t="str">
        <f t="shared" si="77"/>
        <v/>
      </c>
      <c r="G498" s="20" t="str">
        <f t="shared" si="78"/>
        <v/>
      </c>
      <c r="I498" s="20">
        <v>0</v>
      </c>
      <c r="J498" s="2">
        <f t="shared" si="84"/>
        <v>0</v>
      </c>
      <c r="K498" s="26">
        <f t="shared" si="83"/>
        <v>3.472222222222222E-3</v>
      </c>
      <c r="L498" s="80" t="s">
        <v>76</v>
      </c>
      <c r="M498" s="88">
        <f t="shared" si="81"/>
        <v>44993.320620301834</v>
      </c>
      <c r="N498" s="82" t="s">
        <v>13</v>
      </c>
      <c r="O498" s="83">
        <f t="shared" si="79"/>
        <v>44993.324092524053</v>
      </c>
      <c r="P498" s="84" t="s">
        <v>76</v>
      </c>
      <c r="Q498" s="89">
        <f>IF(MOD(S497,1)+$K498&gt;$S$27,TRUNC(S497)+1+$S$28,S497)</f>
        <v>45000.583638746546</v>
      </c>
      <c r="R498" s="13" t="s">
        <v>13</v>
      </c>
      <c r="S498" s="86">
        <f t="shared" si="82"/>
        <v>45000.587110968765</v>
      </c>
      <c r="T498" s="14" t="s">
        <v>76</v>
      </c>
      <c r="U498" s="90">
        <f>IF(MOD(W497,1)+$K498&gt;$W$27,TRUNC(W497)+1+$W$28,W497)</f>
        <v>45007.803568886964</v>
      </c>
      <c r="V498" s="14" t="s">
        <v>13</v>
      </c>
      <c r="W498" s="87">
        <f t="shared" si="80"/>
        <v>45007.807041109183</v>
      </c>
    </row>
  </sheetData>
  <pageMargins left="0.7" right="0.7" top="0.75" bottom="0.75" header="0.3" footer="0.3"/>
  <pageSetup paperSize="9" orientation="portrait" horizontalDpi="300" verticalDpi="300" r:id="rId1"/>
  <ignoredErrors>
    <ignoredError sqref="C26 I26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01236-6B43-4139-8B5B-BEBC3B5106D4}">
  <dimension ref="A1:Q40"/>
  <sheetViews>
    <sheetView tabSelected="1" workbookViewId="0">
      <selection activeCell="C12" sqref="C12"/>
    </sheetView>
  </sheetViews>
  <sheetFormatPr baseColWidth="10" defaultRowHeight="15" x14ac:dyDescent="0.25"/>
  <cols>
    <col min="1" max="1" width="17.85546875" bestFit="1" customWidth="1"/>
    <col min="2" max="2" width="11.42578125" style="91"/>
    <col min="3" max="3" width="15.5703125" style="91" bestFit="1" customWidth="1"/>
    <col min="4" max="4" width="11.42578125" style="91"/>
    <col min="5" max="5" width="10.28515625" style="91" bestFit="1" customWidth="1"/>
    <col min="6" max="6" width="7.5703125" bestFit="1" customWidth="1"/>
    <col min="7" max="7" width="15.5703125" bestFit="1" customWidth="1"/>
    <col min="8" max="8" width="2" bestFit="1" customWidth="1"/>
    <col min="9" max="9" width="8.140625" bestFit="1" customWidth="1"/>
    <col min="10" max="10" width="7.5703125" bestFit="1" customWidth="1"/>
    <col min="11" max="11" width="15.5703125" bestFit="1" customWidth="1"/>
    <col min="12" max="12" width="2" bestFit="1" customWidth="1"/>
    <col min="13" max="13" width="8.140625" bestFit="1" customWidth="1"/>
    <col min="14" max="14" width="7.140625" bestFit="1" customWidth="1"/>
    <col min="15" max="15" width="15.5703125" bestFit="1" customWidth="1"/>
    <col min="16" max="16" width="2" bestFit="1" customWidth="1"/>
    <col min="17" max="17" width="8.140625" bestFit="1" customWidth="1"/>
  </cols>
  <sheetData>
    <row r="1" spans="1:17" x14ac:dyDescent="0.25">
      <c r="A1" s="6"/>
      <c r="B1" s="6"/>
      <c r="C1" s="6"/>
      <c r="D1" s="6"/>
      <c r="E1" s="6"/>
      <c r="F1" s="94" t="s">
        <v>77</v>
      </c>
      <c r="G1" s="94"/>
      <c r="H1" s="94"/>
      <c r="I1" s="94"/>
      <c r="J1" s="12" t="s">
        <v>78</v>
      </c>
      <c r="K1" s="12"/>
      <c r="L1" s="12"/>
      <c r="M1" s="12"/>
      <c r="N1" s="95" t="s">
        <v>79</v>
      </c>
      <c r="O1" s="95"/>
      <c r="P1" s="95"/>
      <c r="Q1" s="95"/>
    </row>
    <row r="2" spans="1:17" ht="30" x14ac:dyDescent="0.25">
      <c r="A2" s="19" t="s">
        <v>80</v>
      </c>
      <c r="B2" s="6" t="s">
        <v>11</v>
      </c>
      <c r="C2" s="6" t="s">
        <v>14</v>
      </c>
      <c r="D2" s="6" t="s">
        <v>12</v>
      </c>
      <c r="E2" s="19" t="s">
        <v>73</v>
      </c>
      <c r="F2" s="94"/>
      <c r="G2" s="94"/>
      <c r="H2" s="94"/>
      <c r="I2" s="94"/>
      <c r="J2" s="12"/>
      <c r="K2" s="12"/>
      <c r="L2" s="12"/>
      <c r="M2" s="12"/>
      <c r="N2" s="95"/>
      <c r="O2" s="95"/>
      <c r="P2" s="95"/>
      <c r="Q2" s="95"/>
    </row>
    <row r="3" spans="1:17" x14ac:dyDescent="0.25">
      <c r="A3" s="2"/>
      <c r="B3" s="2">
        <v>1</v>
      </c>
      <c r="C3" s="2">
        <v>4</v>
      </c>
      <c r="D3" s="3">
        <v>19.899999999999999</v>
      </c>
      <c r="E3" s="26">
        <v>2.4918981481481483E-2</v>
      </c>
      <c r="F3" s="96" t="s">
        <v>76</v>
      </c>
      <c r="G3" s="97">
        <v>44986.25</v>
      </c>
      <c r="H3" s="96" t="s">
        <v>13</v>
      </c>
      <c r="I3" s="98">
        <v>0.27491898148148147</v>
      </c>
      <c r="J3" s="99" t="s">
        <v>76</v>
      </c>
      <c r="K3" s="100">
        <v>44993.5</v>
      </c>
      <c r="L3" s="99" t="s">
        <v>13</v>
      </c>
      <c r="M3" s="101">
        <v>0.52491898148148153</v>
      </c>
      <c r="N3" s="102" t="s">
        <v>76</v>
      </c>
      <c r="O3" s="103">
        <v>45000.75</v>
      </c>
      <c r="P3" s="102" t="s">
        <v>13</v>
      </c>
      <c r="Q3" s="104">
        <v>0.77491898148148142</v>
      </c>
    </row>
    <row r="5" spans="1:17" x14ac:dyDescent="0.25">
      <c r="A5" s="91" t="s">
        <v>81</v>
      </c>
      <c r="B5" s="91" t="s">
        <v>76</v>
      </c>
      <c r="C5" s="105">
        <v>44986</v>
      </c>
      <c r="D5" s="91" t="s">
        <v>82</v>
      </c>
      <c r="E5" s="105">
        <v>45231</v>
      </c>
    </row>
    <row r="7" spans="1:17" x14ac:dyDescent="0.25">
      <c r="B7" s="91" t="s">
        <v>76</v>
      </c>
      <c r="C7" s="92">
        <f>$G$3</f>
        <v>44986.25</v>
      </c>
      <c r="D7" s="91" t="s">
        <v>13</v>
      </c>
      <c r="E7" s="93">
        <f>C7+$E$3</f>
        <v>44986.274918981479</v>
      </c>
    </row>
    <row r="8" spans="1:17" x14ac:dyDescent="0.25">
      <c r="B8" s="91" t="s">
        <v>76</v>
      </c>
      <c r="C8" s="92">
        <f>$K$3</f>
        <v>44993.5</v>
      </c>
      <c r="D8" s="91" t="s">
        <v>13</v>
      </c>
      <c r="E8" s="93">
        <f t="shared" ref="E8:E40" si="0">C8+$E$3</f>
        <v>44993.524918981479</v>
      </c>
    </row>
    <row r="9" spans="1:17" x14ac:dyDescent="0.25">
      <c r="B9" s="91" t="s">
        <v>76</v>
      </c>
      <c r="C9" s="92">
        <f>$O$3</f>
        <v>45000.75</v>
      </c>
      <c r="D9" s="91" t="s">
        <v>13</v>
      </c>
      <c r="E9" s="93">
        <f t="shared" si="0"/>
        <v>45000.774918981479</v>
      </c>
    </row>
    <row r="10" spans="1:17" x14ac:dyDescent="0.25">
      <c r="B10" s="91" t="s">
        <v>76</v>
      </c>
      <c r="C10" s="92">
        <f>C7+22</f>
        <v>45008.25</v>
      </c>
      <c r="D10" s="91" t="s">
        <v>13</v>
      </c>
      <c r="E10" s="93">
        <f t="shared" si="0"/>
        <v>45008.274918981479</v>
      </c>
    </row>
    <row r="11" spans="1:17" x14ac:dyDescent="0.25">
      <c r="B11" s="91" t="s">
        <v>76</v>
      </c>
      <c r="C11" s="92">
        <f>C8+22</f>
        <v>45015.5</v>
      </c>
      <c r="D11" s="91" t="s">
        <v>13</v>
      </c>
      <c r="E11" s="93">
        <f t="shared" si="0"/>
        <v>45015.524918981479</v>
      </c>
    </row>
    <row r="12" spans="1:17" x14ac:dyDescent="0.25">
      <c r="B12" s="91" t="s">
        <v>76</v>
      </c>
      <c r="C12" s="92">
        <f>C9+22</f>
        <v>45022.75</v>
      </c>
      <c r="D12" s="91" t="s">
        <v>13</v>
      </c>
      <c r="E12" s="93">
        <f t="shared" si="0"/>
        <v>45022.774918981479</v>
      </c>
    </row>
    <row r="13" spans="1:17" x14ac:dyDescent="0.25">
      <c r="B13" s="91" t="s">
        <v>76</v>
      </c>
      <c r="C13" s="92">
        <f>C10+22</f>
        <v>45030.25</v>
      </c>
      <c r="D13" s="91" t="s">
        <v>13</v>
      </c>
      <c r="E13" s="93">
        <f t="shared" si="0"/>
        <v>45030.274918981479</v>
      </c>
    </row>
    <row r="14" spans="1:17" x14ac:dyDescent="0.25">
      <c r="B14" s="91" t="s">
        <v>76</v>
      </c>
      <c r="C14" s="92">
        <f>C11+22</f>
        <v>45037.5</v>
      </c>
      <c r="D14" s="91" t="s">
        <v>13</v>
      </c>
      <c r="E14" s="93">
        <f t="shared" si="0"/>
        <v>45037.524918981479</v>
      </c>
    </row>
    <row r="15" spans="1:17" x14ac:dyDescent="0.25">
      <c r="B15" s="91" t="s">
        <v>76</v>
      </c>
      <c r="C15" s="92">
        <f>C12+22</f>
        <v>45044.75</v>
      </c>
      <c r="D15" s="91" t="s">
        <v>13</v>
      </c>
      <c r="E15" s="93">
        <f t="shared" si="0"/>
        <v>45044.774918981479</v>
      </c>
    </row>
    <row r="16" spans="1:17" x14ac:dyDescent="0.25">
      <c r="B16" s="91" t="s">
        <v>76</v>
      </c>
      <c r="C16" s="92">
        <f t="shared" ref="C16:C40" si="1">C13+22</f>
        <v>45052.25</v>
      </c>
      <c r="D16" s="91" t="s">
        <v>13</v>
      </c>
      <c r="E16" s="93">
        <f t="shared" si="0"/>
        <v>45052.274918981479</v>
      </c>
    </row>
    <row r="17" spans="2:5" x14ac:dyDescent="0.25">
      <c r="B17" s="91" t="s">
        <v>76</v>
      </c>
      <c r="C17" s="92">
        <f t="shared" si="1"/>
        <v>45059.5</v>
      </c>
      <c r="D17" s="91" t="s">
        <v>13</v>
      </c>
      <c r="E17" s="93">
        <f t="shared" si="0"/>
        <v>45059.524918981479</v>
      </c>
    </row>
    <row r="18" spans="2:5" x14ac:dyDescent="0.25">
      <c r="B18" s="91" t="s">
        <v>76</v>
      </c>
      <c r="C18" s="92">
        <f t="shared" si="1"/>
        <v>45066.75</v>
      </c>
      <c r="D18" s="91" t="s">
        <v>13</v>
      </c>
      <c r="E18" s="93">
        <f t="shared" si="0"/>
        <v>45066.774918981479</v>
      </c>
    </row>
    <row r="19" spans="2:5" x14ac:dyDescent="0.25">
      <c r="B19" s="91" t="s">
        <v>76</v>
      </c>
      <c r="C19" s="92">
        <f t="shared" si="1"/>
        <v>45074.25</v>
      </c>
      <c r="D19" s="91" t="s">
        <v>13</v>
      </c>
      <c r="E19" s="93">
        <f t="shared" si="0"/>
        <v>45074.274918981479</v>
      </c>
    </row>
    <row r="20" spans="2:5" x14ac:dyDescent="0.25">
      <c r="B20" s="91" t="s">
        <v>76</v>
      </c>
      <c r="C20" s="92">
        <f t="shared" si="1"/>
        <v>45081.5</v>
      </c>
      <c r="D20" s="91" t="s">
        <v>13</v>
      </c>
      <c r="E20" s="93">
        <f t="shared" si="0"/>
        <v>45081.524918981479</v>
      </c>
    </row>
    <row r="21" spans="2:5" x14ac:dyDescent="0.25">
      <c r="B21" s="91" t="s">
        <v>76</v>
      </c>
      <c r="C21" s="92">
        <f t="shared" si="1"/>
        <v>45088.75</v>
      </c>
      <c r="D21" s="91" t="s">
        <v>13</v>
      </c>
      <c r="E21" s="93">
        <f t="shared" si="0"/>
        <v>45088.774918981479</v>
      </c>
    </row>
    <row r="22" spans="2:5" x14ac:dyDescent="0.25">
      <c r="B22" s="91" t="s">
        <v>76</v>
      </c>
      <c r="C22" s="92">
        <f t="shared" si="1"/>
        <v>45096.25</v>
      </c>
      <c r="D22" s="91" t="s">
        <v>13</v>
      </c>
      <c r="E22" s="93">
        <f t="shared" si="0"/>
        <v>45096.274918981479</v>
      </c>
    </row>
    <row r="23" spans="2:5" x14ac:dyDescent="0.25">
      <c r="B23" s="91" t="s">
        <v>76</v>
      </c>
      <c r="C23" s="92">
        <f t="shared" si="1"/>
        <v>45103.5</v>
      </c>
      <c r="D23" s="91" t="s">
        <v>13</v>
      </c>
      <c r="E23" s="93">
        <f t="shared" si="0"/>
        <v>45103.524918981479</v>
      </c>
    </row>
    <row r="24" spans="2:5" x14ac:dyDescent="0.25">
      <c r="B24" s="91" t="s">
        <v>76</v>
      </c>
      <c r="C24" s="92">
        <f t="shared" si="1"/>
        <v>45110.75</v>
      </c>
      <c r="D24" s="91" t="s">
        <v>13</v>
      </c>
      <c r="E24" s="93">
        <f t="shared" si="0"/>
        <v>45110.774918981479</v>
      </c>
    </row>
    <row r="25" spans="2:5" x14ac:dyDescent="0.25">
      <c r="B25" s="91" t="s">
        <v>76</v>
      </c>
      <c r="C25" s="92">
        <f t="shared" si="1"/>
        <v>45118.25</v>
      </c>
      <c r="D25" s="91" t="s">
        <v>13</v>
      </c>
      <c r="E25" s="93">
        <f t="shared" si="0"/>
        <v>45118.274918981479</v>
      </c>
    </row>
    <row r="26" spans="2:5" x14ac:dyDescent="0.25">
      <c r="B26" s="91" t="s">
        <v>76</v>
      </c>
      <c r="C26" s="92">
        <f t="shared" si="1"/>
        <v>45125.5</v>
      </c>
      <c r="D26" s="91" t="s">
        <v>13</v>
      </c>
      <c r="E26" s="93">
        <f t="shared" si="0"/>
        <v>45125.524918981479</v>
      </c>
    </row>
    <row r="27" spans="2:5" x14ac:dyDescent="0.25">
      <c r="B27" s="91" t="s">
        <v>76</v>
      </c>
      <c r="C27" s="92">
        <f t="shared" si="1"/>
        <v>45132.75</v>
      </c>
      <c r="D27" s="91" t="s">
        <v>13</v>
      </c>
      <c r="E27" s="93">
        <f t="shared" si="0"/>
        <v>45132.774918981479</v>
      </c>
    </row>
    <row r="28" spans="2:5" x14ac:dyDescent="0.25">
      <c r="B28" s="91" t="s">
        <v>76</v>
      </c>
      <c r="C28" s="92">
        <f t="shared" si="1"/>
        <v>45140.25</v>
      </c>
      <c r="D28" s="91" t="s">
        <v>13</v>
      </c>
      <c r="E28" s="93">
        <f t="shared" si="0"/>
        <v>45140.274918981479</v>
      </c>
    </row>
    <row r="29" spans="2:5" x14ac:dyDescent="0.25">
      <c r="B29" s="91" t="s">
        <v>76</v>
      </c>
      <c r="C29" s="92">
        <f t="shared" si="1"/>
        <v>45147.5</v>
      </c>
      <c r="D29" s="91" t="s">
        <v>13</v>
      </c>
      <c r="E29" s="93">
        <f t="shared" si="0"/>
        <v>45147.524918981479</v>
      </c>
    </row>
    <row r="30" spans="2:5" x14ac:dyDescent="0.25">
      <c r="B30" s="91" t="s">
        <v>76</v>
      </c>
      <c r="C30" s="92">
        <f t="shared" si="1"/>
        <v>45154.75</v>
      </c>
      <c r="D30" s="91" t="s">
        <v>13</v>
      </c>
      <c r="E30" s="93">
        <f t="shared" si="0"/>
        <v>45154.774918981479</v>
      </c>
    </row>
    <row r="31" spans="2:5" x14ac:dyDescent="0.25">
      <c r="B31" s="91" t="s">
        <v>76</v>
      </c>
      <c r="C31" s="92">
        <f t="shared" si="1"/>
        <v>45162.25</v>
      </c>
      <c r="D31" s="91" t="s">
        <v>13</v>
      </c>
      <c r="E31" s="93">
        <f t="shared" si="0"/>
        <v>45162.274918981479</v>
      </c>
    </row>
    <row r="32" spans="2:5" x14ac:dyDescent="0.25">
      <c r="B32" s="91" t="s">
        <v>76</v>
      </c>
      <c r="C32" s="92">
        <f t="shared" si="1"/>
        <v>45169.5</v>
      </c>
      <c r="D32" s="91" t="s">
        <v>13</v>
      </c>
      <c r="E32" s="93">
        <f t="shared" si="0"/>
        <v>45169.524918981479</v>
      </c>
    </row>
    <row r="33" spans="2:5" x14ac:dyDescent="0.25">
      <c r="B33" s="91" t="s">
        <v>76</v>
      </c>
      <c r="C33" s="92">
        <f t="shared" si="1"/>
        <v>45176.75</v>
      </c>
      <c r="D33" s="91" t="s">
        <v>13</v>
      </c>
      <c r="E33" s="93">
        <f t="shared" si="0"/>
        <v>45176.774918981479</v>
      </c>
    </row>
    <row r="34" spans="2:5" x14ac:dyDescent="0.25">
      <c r="B34" s="91" t="s">
        <v>76</v>
      </c>
      <c r="C34" s="92">
        <f t="shared" si="1"/>
        <v>45184.25</v>
      </c>
      <c r="D34" s="91" t="s">
        <v>13</v>
      </c>
      <c r="E34" s="93">
        <f t="shared" si="0"/>
        <v>45184.274918981479</v>
      </c>
    </row>
    <row r="35" spans="2:5" x14ac:dyDescent="0.25">
      <c r="B35" s="91" t="s">
        <v>76</v>
      </c>
      <c r="C35" s="92">
        <f t="shared" si="1"/>
        <v>45191.5</v>
      </c>
      <c r="D35" s="91" t="s">
        <v>13</v>
      </c>
      <c r="E35" s="93">
        <f t="shared" si="0"/>
        <v>45191.524918981479</v>
      </c>
    </row>
    <row r="36" spans="2:5" x14ac:dyDescent="0.25">
      <c r="B36" s="91" t="s">
        <v>76</v>
      </c>
      <c r="C36" s="92">
        <f t="shared" si="1"/>
        <v>45198.75</v>
      </c>
      <c r="D36" s="91" t="s">
        <v>13</v>
      </c>
      <c r="E36" s="93">
        <f t="shared" si="0"/>
        <v>45198.774918981479</v>
      </c>
    </row>
    <row r="37" spans="2:5" x14ac:dyDescent="0.25">
      <c r="B37" s="91" t="s">
        <v>76</v>
      </c>
      <c r="C37" s="92">
        <f t="shared" si="1"/>
        <v>45206.25</v>
      </c>
      <c r="D37" s="91" t="s">
        <v>13</v>
      </c>
      <c r="E37" s="93">
        <f t="shared" si="0"/>
        <v>45206.274918981479</v>
      </c>
    </row>
    <row r="38" spans="2:5" x14ac:dyDescent="0.25">
      <c r="B38" s="91" t="s">
        <v>76</v>
      </c>
      <c r="C38" s="92">
        <f t="shared" si="1"/>
        <v>45213.5</v>
      </c>
      <c r="D38" s="91" t="s">
        <v>13</v>
      </c>
      <c r="E38" s="93">
        <f t="shared" si="0"/>
        <v>45213.524918981479</v>
      </c>
    </row>
    <row r="39" spans="2:5" x14ac:dyDescent="0.25">
      <c r="B39" s="91" t="s">
        <v>76</v>
      </c>
      <c r="C39" s="92">
        <f t="shared" si="1"/>
        <v>45220.75</v>
      </c>
      <c r="D39" s="91" t="s">
        <v>13</v>
      </c>
      <c r="E39" s="93">
        <f t="shared" si="0"/>
        <v>45220.774918981479</v>
      </c>
    </row>
    <row r="40" spans="2:5" x14ac:dyDescent="0.25">
      <c r="B40" s="91" t="s">
        <v>76</v>
      </c>
      <c r="C40" s="92">
        <f t="shared" si="1"/>
        <v>45228.25</v>
      </c>
      <c r="D40" s="91" t="s">
        <v>13</v>
      </c>
      <c r="E40" s="93">
        <f t="shared" si="0"/>
        <v>45228.274918981479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Général</vt:lpstr>
      <vt:lpstr>HH indiv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2023-01-20T18:54:17Z</dcterms:created>
  <dcterms:modified xsi:type="dcterms:W3CDTF">2023-03-08T07:31:22Z</dcterms:modified>
</cp:coreProperties>
</file>