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1580" windowHeight="6540" activeTab="4"/>
  </bookViews>
  <sheets>
    <sheet name="Feuil1" sheetId="1" r:id="rId1"/>
    <sheet name="Feuil2" sheetId="2" r:id="rId2"/>
    <sheet name="Compétences" sheetId="3" r:id="rId3"/>
    <sheet name="Récolte de tickets" sheetId="4" r:id="rId4"/>
    <sheet name="Calculs de temps" sheetId="5" r:id="rId5"/>
  </sheets>
  <calcPr calcId="144525"/>
</workbook>
</file>

<file path=xl/calcChain.xml><?xml version="1.0" encoding="utf-8"?>
<calcChain xmlns="http://schemas.openxmlformats.org/spreadsheetml/2006/main">
  <c r="F5" i="3" l="1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92" i="3"/>
  <c r="C101" i="3"/>
  <c r="C93" i="3"/>
  <c r="C94" i="3"/>
  <c r="C95" i="3"/>
  <c r="C96" i="3"/>
  <c r="C97" i="3"/>
  <c r="C98" i="3"/>
  <c r="C99" i="3"/>
  <c r="C100" i="3"/>
  <c r="C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92" i="3"/>
  <c r="H5" i="3" l="1"/>
  <c r="G5" i="3"/>
  <c r="B126" i="3" l="1"/>
  <c r="B123" i="3"/>
  <c r="B124" i="3"/>
  <c r="B125" i="3"/>
  <c r="B122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C91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D126" i="3"/>
  <c r="D123" i="3"/>
  <c r="D124" i="3"/>
  <c r="D125" i="3"/>
  <c r="D122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37" i="3"/>
  <c r="F4" i="3"/>
  <c r="G4" i="3"/>
  <c r="H4" i="3"/>
  <c r="E5" i="3"/>
  <c r="B36" i="3"/>
  <c r="C36" i="3"/>
  <c r="D36" i="3"/>
  <c r="B35" i="3"/>
  <c r="C35" i="3"/>
  <c r="D35" i="3"/>
  <c r="B34" i="3"/>
  <c r="C34" i="3"/>
  <c r="D34" i="3"/>
  <c r="B33" i="3"/>
  <c r="C33" i="3"/>
  <c r="D33" i="3"/>
  <c r="B32" i="3"/>
  <c r="C32" i="3"/>
  <c r="D32" i="3"/>
  <c r="H3" i="3"/>
  <c r="F3" i="3"/>
  <c r="E4" i="3" l="1"/>
  <c r="G3" i="3"/>
  <c r="E3" i="3"/>
  <c r="J2" i="3"/>
  <c r="I2" i="3"/>
  <c r="H2" i="3"/>
  <c r="G2" i="3"/>
  <c r="F2" i="3"/>
  <c r="E2" i="3"/>
  <c r="D31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" i="3"/>
  <c r="D2" i="3"/>
  <c r="C31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" i="3"/>
  <c r="C2" i="3"/>
  <c r="B31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4" i="3"/>
  <c r="B3" i="3"/>
  <c r="B2" i="3"/>
  <c r="O5" i="1" l="1"/>
  <c r="O6" i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4" i="1"/>
  <c r="O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3" i="1"/>
  <c r="M24" i="1"/>
  <c r="M25" i="1"/>
  <c r="M26" i="1"/>
  <c r="M27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3" i="1"/>
  <c r="M23" i="1"/>
  <c r="E23" i="1"/>
  <c r="E24" i="1"/>
  <c r="E25" i="1"/>
  <c r="E26" i="1"/>
  <c r="E27" i="1"/>
  <c r="E28" i="1"/>
  <c r="E29" i="1"/>
  <c r="E30" i="1"/>
  <c r="E31" i="1"/>
  <c r="E22" i="1"/>
  <c r="F22" i="1" s="1"/>
  <c r="G8" i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7" i="1"/>
  <c r="G6" i="1"/>
  <c r="G5" i="1"/>
  <c r="G4" i="1"/>
  <c r="G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3" i="1"/>
  <c r="F24" i="1"/>
  <c r="F25" i="1"/>
  <c r="F26" i="1"/>
  <c r="F27" i="1"/>
  <c r="F28" i="1"/>
  <c r="F29" i="1"/>
  <c r="F30" i="1"/>
  <c r="F31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F3" i="1"/>
  <c r="E3" i="1"/>
  <c r="B13" i="1"/>
  <c r="B14" i="1"/>
  <c r="B15" i="1"/>
  <c r="B16" i="1"/>
  <c r="B17" i="1"/>
  <c r="B18" i="1"/>
  <c r="B19" i="1"/>
  <c r="B20" i="1"/>
  <c r="B21" i="1"/>
  <c r="B12" i="1"/>
  <c r="C12" i="1"/>
  <c r="C3" i="1"/>
  <c r="C4" i="1"/>
  <c r="C5" i="1"/>
  <c r="C6" i="1"/>
  <c r="C7" i="1"/>
  <c r="C8" i="1"/>
  <c r="C9" i="1"/>
  <c r="C10" i="1"/>
  <c r="C11" i="1"/>
  <c r="C13" i="1"/>
  <c r="C14" i="1"/>
  <c r="C15" i="1"/>
  <c r="C16" i="1"/>
  <c r="C17" i="1"/>
  <c r="C18" i="1"/>
  <c r="C19" i="1"/>
  <c r="C20" i="1"/>
  <c r="C21" i="1"/>
  <c r="C2" i="1"/>
  <c r="G22" i="1" l="1"/>
  <c r="G23" i="1" s="1"/>
  <c r="G24" i="1" s="1"/>
  <c r="G25" i="1" s="1"/>
  <c r="G26" i="1" s="1"/>
  <c r="G27" i="1" s="1"/>
  <c r="G28" i="1" s="1"/>
  <c r="G29" i="1" s="1"/>
  <c r="G30" i="1" s="1"/>
  <c r="G31" i="1" s="1"/>
  <c r="B3" i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<sst xmlns="http://schemas.openxmlformats.org/spreadsheetml/2006/main" count="54" uniqueCount="43">
  <si>
    <t>Niveaux</t>
  </si>
  <si>
    <t>Secondes</t>
  </si>
  <si>
    <t>Temps</t>
  </si>
  <si>
    <t>Date de départ :</t>
  </si>
  <si>
    <t>Niveau</t>
  </si>
  <si>
    <t>Concentration</t>
  </si>
  <si>
    <t>Babiole</t>
  </si>
  <si>
    <t>Attaque</t>
  </si>
  <si>
    <t>Défense</t>
  </si>
  <si>
    <t>Habileté</t>
  </si>
  <si>
    <t>Parler</t>
  </si>
  <si>
    <t>Musique</t>
  </si>
  <si>
    <t>Contacts</t>
  </si>
  <si>
    <t>Vol</t>
  </si>
  <si>
    <t>Arrondissement à 0</t>
  </si>
  <si>
    <t>Arrondissement à 100</t>
  </si>
  <si>
    <t>Arrondissement à 1.000</t>
  </si>
  <si>
    <t>Arrondissement à 2.000</t>
  </si>
  <si>
    <t>Arrondissement à 3.000</t>
  </si>
  <si>
    <t>Arrondissement à 5.000</t>
  </si>
  <si>
    <t>Arrondissement à 7.000</t>
  </si>
  <si>
    <t>Arrondissement à 9.000</t>
  </si>
  <si>
    <t>Arrondissement à 10.000</t>
  </si>
  <si>
    <t>HAB 1</t>
  </si>
  <si>
    <t>HAB 2</t>
  </si>
  <si>
    <t>HAB 3</t>
  </si>
  <si>
    <t>HAB 4</t>
  </si>
  <si>
    <t>HAB 5</t>
  </si>
  <si>
    <t>HAB 0</t>
  </si>
  <si>
    <t>Récolte de tickets par 10 minutes</t>
  </si>
  <si>
    <t>Coeff.</t>
  </si>
  <si>
    <t>Formations</t>
  </si>
  <si>
    <t>Niveau actuel</t>
  </si>
  <si>
    <t>Niveau souhaité</t>
  </si>
  <si>
    <t>Possessions</t>
  </si>
  <si>
    <t>Lexique</t>
  </si>
  <si>
    <t>Améliorations</t>
  </si>
  <si>
    <t>Aucune</t>
  </si>
  <si>
    <t>Baguette magique</t>
  </si>
  <si>
    <t>Lunettes cassées</t>
  </si>
  <si>
    <t>Temps nécessaire</t>
  </si>
  <si>
    <t>Total</t>
  </si>
  <si>
    <t>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</si>
</sst>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"/>
    <numFmt numFmtId="165" formatCode="0.0%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3" fontId="0" fillId="0" borderId="0" xfId="0" applyNumberFormat="1"/>
    <xf numFmtId="0" fontId="0" fillId="0" borderId="4" xfId="0" applyBorder="1"/>
    <xf numFmtId="3" fontId="0" fillId="0" borderId="5" xfId="0" applyNumberFormat="1" applyBorder="1"/>
    <xf numFmtId="46" fontId="3" fillId="0" borderId="6" xfId="0" applyNumberFormat="1" applyFont="1" applyBorder="1"/>
    <xf numFmtId="0" fontId="0" fillId="0" borderId="7" xfId="0" applyBorder="1"/>
    <xf numFmtId="3" fontId="0" fillId="0" borderId="0" xfId="0" applyNumberFormat="1" applyBorder="1"/>
    <xf numFmtId="46" fontId="3" fillId="0" borderId="8" xfId="0" applyNumberFormat="1" applyFont="1" applyBorder="1"/>
    <xf numFmtId="0" fontId="0" fillId="0" borderId="9" xfId="0" applyBorder="1"/>
    <xf numFmtId="3" fontId="0" fillId="0" borderId="10" xfId="0" applyNumberFormat="1" applyBorder="1"/>
    <xf numFmtId="46" fontId="3" fillId="0" borderId="11" xfId="0" applyNumberFormat="1" applyFont="1" applyBorder="1"/>
    <xf numFmtId="46" fontId="0" fillId="0" borderId="0" xfId="0" applyNumberFormat="1"/>
    <xf numFmtId="22" fontId="0" fillId="0" borderId="0" xfId="0" applyNumberFormat="1"/>
    <xf numFmtId="0" fontId="2" fillId="0" borderId="0" xfId="0" applyFont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0" borderId="0" xfId="0" applyFill="1"/>
    <xf numFmtId="164" fontId="0" fillId="0" borderId="0" xfId="0" applyNumberFormat="1"/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6" fontId="0" fillId="3" borderId="13" xfId="0" applyNumberFormat="1" applyFill="1" applyBorder="1"/>
    <xf numFmtId="46" fontId="0" fillId="3" borderId="14" xfId="0" applyNumberFormat="1" applyFill="1" applyBorder="1"/>
    <xf numFmtId="46" fontId="0" fillId="3" borderId="15" xfId="0" applyNumberFormat="1" applyFill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9" xfId="0" applyFont="1" applyBorder="1"/>
    <xf numFmtId="0" fontId="2" fillId="0" borderId="20" xfId="0" applyFont="1" applyBorder="1"/>
    <xf numFmtId="0" fontId="2" fillId="0" borderId="21" xfId="0" applyFont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4" borderId="12" xfId="0" applyFill="1" applyBorder="1"/>
    <xf numFmtId="46" fontId="0" fillId="3" borderId="16" xfId="0" applyNumberFormat="1" applyFill="1" applyBorder="1"/>
    <xf numFmtId="46" fontId="0" fillId="2" borderId="13" xfId="0" applyNumberFormat="1" applyFill="1" applyBorder="1"/>
    <xf numFmtId="46" fontId="0" fillId="3" borderId="17" xfId="0" applyNumberFormat="1" applyFill="1" applyBorder="1"/>
    <xf numFmtId="46" fontId="0" fillId="3" borderId="18" xfId="0" applyNumberFormat="1" applyFill="1" applyBorder="1"/>
    <xf numFmtId="46" fontId="0" fillId="2" borderId="17" xfId="0" applyNumberFormat="1" applyFill="1" applyBorder="1"/>
    <xf numFmtId="46" fontId="0" fillId="2" borderId="18" xfId="0" applyNumberFormat="1" applyFill="1" applyBorder="1"/>
    <xf numFmtId="46" fontId="0" fillId="2" borderId="14" xfId="0" applyNumberFormat="1" applyFill="1" applyBorder="1"/>
    <xf numFmtId="46" fontId="0" fillId="2" borderId="15" xfId="0" applyNumberFormat="1" applyFill="1" applyBorder="1"/>
    <xf numFmtId="0" fontId="2" fillId="4" borderId="2" xfId="0" applyFont="1" applyFill="1" applyBorder="1" applyAlignment="1">
      <alignment horizontal="center"/>
    </xf>
    <xf numFmtId="0" fontId="0" fillId="0" borderId="4" xfId="0" applyFont="1" applyBorder="1"/>
    <xf numFmtId="0" fontId="0" fillId="0" borderId="7" xfId="0" applyFont="1" applyBorder="1"/>
    <xf numFmtId="0" fontId="0" fillId="0" borderId="9" xfId="0" applyFont="1" applyBorder="1"/>
    <xf numFmtId="0" fontId="0" fillId="0" borderId="14" xfId="0" applyFill="1" applyBorder="1" applyAlignment="1">
      <alignment horizontal="center"/>
    </xf>
    <xf numFmtId="46" fontId="0" fillId="3" borderId="22" xfId="0" applyNumberFormat="1" applyFill="1" applyBorder="1"/>
    <xf numFmtId="0" fontId="0" fillId="0" borderId="20" xfId="0" applyBorder="1"/>
    <xf numFmtId="46" fontId="0" fillId="3" borderId="23" xfId="0" applyNumberFormat="1" applyFill="1" applyBorder="1"/>
    <xf numFmtId="46" fontId="0" fillId="3" borderId="24" xfId="0" applyNumberFormat="1" applyFill="1" applyBorder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9" fontId="0" fillId="0" borderId="0" xfId="0" applyNumberFormat="1"/>
    <xf numFmtId="165" fontId="0" fillId="0" borderId="0" xfId="0" applyNumberFormat="1"/>
    <xf numFmtId="9" fontId="5" fillId="0" borderId="0" xfId="0" applyNumberFormat="1" applyFont="1"/>
    <xf numFmtId="0" fontId="5" fillId="0" borderId="0" xfId="0" applyFont="1"/>
    <xf numFmtId="165" fontId="5" fillId="0" borderId="0" xfId="0" applyNumberFormat="1" applyFont="1"/>
    <xf numFmtId="0" fontId="0" fillId="0" borderId="19" xfId="0" applyNumberFormat="1" applyBorder="1"/>
    <xf numFmtId="0" fontId="0" fillId="0" borderId="20" xfId="0" applyNumberFormat="1" applyBorder="1"/>
    <xf numFmtId="0" fontId="0" fillId="0" borderId="21" xfId="0" applyBorder="1"/>
    <xf numFmtId="0" fontId="0" fillId="0" borderId="19" xfId="0" applyBorder="1"/>
    <xf numFmtId="0" fontId="0" fillId="5" borderId="0" xfId="0" applyFill="1"/>
    <xf numFmtId="0" fontId="1" fillId="0" borderId="12" xfId="0" applyFont="1" applyFill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6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vertical="top" wrapText="1"/>
    </xf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opLeftCell="A2" workbookViewId="0">
      <selection activeCell="O30" sqref="O30"/>
    </sheetView>
  </sheetViews>
  <sheetFormatPr baseColWidth="10" defaultRowHeight="15" x14ac:dyDescent="0.25"/>
  <cols>
    <col min="6" max="6" width="16.5703125" bestFit="1" customWidth="1"/>
    <col min="7" max="7" width="15.7109375" bestFit="1" customWidth="1"/>
    <col min="15" max="15" width="15.7109375" bestFit="1" customWidth="1"/>
  </cols>
  <sheetData>
    <row r="1" spans="1:15" ht="16.5" thickBot="1" x14ac:dyDescent="0.3">
      <c r="A1" s="1" t="s">
        <v>0</v>
      </c>
      <c r="B1" s="2" t="s">
        <v>1</v>
      </c>
      <c r="C1" s="3" t="s">
        <v>2</v>
      </c>
      <c r="I1" s="16" t="s">
        <v>4</v>
      </c>
    </row>
    <row r="2" spans="1:15" ht="15.75" x14ac:dyDescent="0.3">
      <c r="A2" s="5">
        <v>81</v>
      </c>
      <c r="B2" s="6">
        <f>(A2-1)*(A2-1)*32*0.47</f>
        <v>96256</v>
      </c>
      <c r="C2" s="7">
        <f>B2/86400</f>
        <v>1.114074074074074</v>
      </c>
      <c r="F2" s="4" t="s">
        <v>3</v>
      </c>
      <c r="G2" s="15">
        <v>40435.697916666664</v>
      </c>
      <c r="I2">
        <v>71</v>
      </c>
    </row>
    <row r="3" spans="1:15" ht="15.75" x14ac:dyDescent="0.3">
      <c r="A3" s="8">
        <v>82</v>
      </c>
      <c r="B3" s="9">
        <f t="shared" ref="B3:B11" si="0">(A3-1)*(A3-1)*32*0.47</f>
        <v>98677.439999999988</v>
      </c>
      <c r="C3" s="10">
        <f t="shared" ref="C3:C21" si="1">B3/86400</f>
        <v>1.1420999999999999</v>
      </c>
      <c r="E3" s="17">
        <f>(I3-1)*(I3-1)*32*0.47</f>
        <v>75816.639999999999</v>
      </c>
      <c r="F3" s="14">
        <f>E3/86400</f>
        <v>0.8775074074074074</v>
      </c>
      <c r="G3" s="15">
        <f>G2+F3</f>
        <v>40436.575424074072</v>
      </c>
      <c r="I3">
        <v>72</v>
      </c>
      <c r="L3">
        <v>101</v>
      </c>
      <c r="M3" s="20">
        <f>(L3-1)*(L3-1)*32*0.95*0.421</f>
        <v>127984</v>
      </c>
      <c r="N3" s="14">
        <f>M3/86400</f>
        <v>1.4812962962962963</v>
      </c>
      <c r="O3" s="15">
        <f>G31+N3</f>
        <v>40473.227473148145</v>
      </c>
    </row>
    <row r="4" spans="1:15" ht="15.75" x14ac:dyDescent="0.3">
      <c r="A4" s="8">
        <v>83</v>
      </c>
      <c r="B4" s="9">
        <f t="shared" si="0"/>
        <v>101128.95999999999</v>
      </c>
      <c r="C4" s="10">
        <f t="shared" si="1"/>
        <v>1.170474074074074</v>
      </c>
      <c r="E4" s="17">
        <f t="shared" ref="E4:E21" si="2">(I4-1)*(I4-1)*32*0.47</f>
        <v>77967.360000000001</v>
      </c>
      <c r="F4" s="14">
        <f t="shared" ref="F4:F31" si="3">E4/86400</f>
        <v>0.90239999999999998</v>
      </c>
      <c r="G4" s="15">
        <f>G3+F4</f>
        <v>40437.477824074071</v>
      </c>
      <c r="I4">
        <v>73</v>
      </c>
      <c r="L4">
        <v>102</v>
      </c>
      <c r="M4" s="20">
        <f t="shared" ref="M4:M22" si="4">(L4-1)*(L4-1)*32*0.95*0.421</f>
        <v>130556.47839999998</v>
      </c>
      <c r="N4" s="14">
        <f t="shared" ref="N4:N27" si="5">M4/86400</f>
        <v>1.5110703518518516</v>
      </c>
      <c r="O4" s="15">
        <f>O3+N4</f>
        <v>40474.738543499996</v>
      </c>
    </row>
    <row r="5" spans="1:15" ht="15.75" x14ac:dyDescent="0.3">
      <c r="A5" s="8">
        <v>84</v>
      </c>
      <c r="B5" s="9">
        <f t="shared" si="0"/>
        <v>103610.56</v>
      </c>
      <c r="C5" s="10">
        <f t="shared" si="1"/>
        <v>1.1991962962962963</v>
      </c>
      <c r="E5" s="17">
        <f t="shared" si="2"/>
        <v>80148.159999999989</v>
      </c>
      <c r="F5" s="14">
        <f t="shared" si="3"/>
        <v>0.92764074074074065</v>
      </c>
      <c r="G5" s="15">
        <f>G4+F5</f>
        <v>40438.405464814809</v>
      </c>
      <c r="I5">
        <v>74</v>
      </c>
      <c r="L5">
        <v>103</v>
      </c>
      <c r="M5" s="20">
        <f t="shared" si="4"/>
        <v>133154.55359999998</v>
      </c>
      <c r="N5" s="14">
        <f t="shared" si="5"/>
        <v>1.5411406666666665</v>
      </c>
      <c r="O5" s="15">
        <f t="shared" ref="O5:O27" si="6">O4+N5</f>
        <v>40476.279684166664</v>
      </c>
    </row>
    <row r="6" spans="1:15" ht="15.75" x14ac:dyDescent="0.3">
      <c r="A6" s="8">
        <v>85</v>
      </c>
      <c r="B6" s="9">
        <f t="shared" si="0"/>
        <v>106122.23999999999</v>
      </c>
      <c r="C6" s="10">
        <f t="shared" si="1"/>
        <v>1.2282666666666666</v>
      </c>
      <c r="E6" s="17">
        <f t="shared" si="2"/>
        <v>82359.039999999994</v>
      </c>
      <c r="F6" s="14">
        <f t="shared" si="3"/>
        <v>0.95322962962962954</v>
      </c>
      <c r="G6" s="15">
        <f>G5+F6</f>
        <v>40439.35869444444</v>
      </c>
      <c r="I6">
        <v>75</v>
      </c>
      <c r="L6">
        <v>104</v>
      </c>
      <c r="M6" s="20">
        <f t="shared" si="4"/>
        <v>135778.22559999998</v>
      </c>
      <c r="N6" s="14">
        <f t="shared" si="5"/>
        <v>1.5715072407407404</v>
      </c>
      <c r="O6" s="15">
        <f t="shared" si="6"/>
        <v>40477.851191407404</v>
      </c>
    </row>
    <row r="7" spans="1:15" ht="15.75" x14ac:dyDescent="0.3">
      <c r="A7" s="8">
        <v>86</v>
      </c>
      <c r="B7" s="9">
        <f t="shared" si="0"/>
        <v>108664</v>
      </c>
      <c r="C7" s="10">
        <f t="shared" si="1"/>
        <v>1.2576851851851851</v>
      </c>
      <c r="E7" s="17">
        <f t="shared" si="2"/>
        <v>84600</v>
      </c>
      <c r="F7" s="14">
        <f t="shared" si="3"/>
        <v>0.97916666666666663</v>
      </c>
      <c r="G7" s="15">
        <f>G6+F7</f>
        <v>40440.337861111104</v>
      </c>
      <c r="I7">
        <v>76</v>
      </c>
      <c r="L7">
        <v>105</v>
      </c>
      <c r="M7" s="20">
        <f t="shared" si="4"/>
        <v>138427.49439999997</v>
      </c>
      <c r="N7" s="14">
        <f t="shared" si="5"/>
        <v>1.6021700740740736</v>
      </c>
      <c r="O7" s="15">
        <f t="shared" si="6"/>
        <v>40479.453361481479</v>
      </c>
    </row>
    <row r="8" spans="1:15" ht="15.75" x14ac:dyDescent="0.3">
      <c r="A8" s="8">
        <v>87</v>
      </c>
      <c r="B8" s="9">
        <f t="shared" si="0"/>
        <v>111235.84</v>
      </c>
      <c r="C8" s="10">
        <f t="shared" si="1"/>
        <v>1.2874518518518518</v>
      </c>
      <c r="E8" s="17">
        <f t="shared" si="2"/>
        <v>86871.039999999994</v>
      </c>
      <c r="F8" s="14">
        <f t="shared" si="3"/>
        <v>1.0054518518518518</v>
      </c>
      <c r="G8" s="15">
        <f t="shared" ref="G8:G31" si="7">G7+F8</f>
        <v>40441.343312962956</v>
      </c>
      <c r="I8">
        <v>77</v>
      </c>
      <c r="L8">
        <v>106</v>
      </c>
      <c r="M8" s="20">
        <f t="shared" si="4"/>
        <v>141102.35999999999</v>
      </c>
      <c r="N8" s="14">
        <f t="shared" si="5"/>
        <v>1.6331291666666665</v>
      </c>
      <c r="O8" s="15">
        <f t="shared" si="6"/>
        <v>40481.086490648144</v>
      </c>
    </row>
    <row r="9" spans="1:15" ht="15.75" x14ac:dyDescent="0.3">
      <c r="A9" s="8">
        <v>88</v>
      </c>
      <c r="B9" s="9">
        <f t="shared" si="0"/>
        <v>113837.75999999999</v>
      </c>
      <c r="C9" s="10">
        <f t="shared" si="1"/>
        <v>1.3175666666666666</v>
      </c>
      <c r="E9" s="17">
        <f t="shared" si="2"/>
        <v>89172.159999999989</v>
      </c>
      <c r="F9" s="14">
        <f t="shared" si="3"/>
        <v>1.0320851851851851</v>
      </c>
      <c r="G9" s="15">
        <f t="shared" si="7"/>
        <v>40442.375398148142</v>
      </c>
      <c r="I9">
        <v>78</v>
      </c>
      <c r="L9">
        <v>107</v>
      </c>
      <c r="M9" s="20">
        <f t="shared" si="4"/>
        <v>143802.82239999998</v>
      </c>
      <c r="N9" s="14">
        <f t="shared" si="5"/>
        <v>1.6643845185185182</v>
      </c>
      <c r="O9" s="15">
        <f t="shared" si="6"/>
        <v>40482.750875166661</v>
      </c>
    </row>
    <row r="10" spans="1:15" ht="15.75" x14ac:dyDescent="0.3">
      <c r="A10" s="8">
        <v>89</v>
      </c>
      <c r="B10" s="9">
        <f t="shared" si="0"/>
        <v>116469.75999999999</v>
      </c>
      <c r="C10" s="10">
        <f t="shared" si="1"/>
        <v>1.3480296296296295</v>
      </c>
      <c r="E10" s="17">
        <f t="shared" si="2"/>
        <v>91503.360000000001</v>
      </c>
      <c r="F10" s="14">
        <f t="shared" si="3"/>
        <v>1.0590666666666666</v>
      </c>
      <c r="G10" s="15">
        <f t="shared" si="7"/>
        <v>40443.434464814811</v>
      </c>
      <c r="I10">
        <v>79</v>
      </c>
      <c r="L10">
        <v>108</v>
      </c>
      <c r="M10" s="20">
        <f t="shared" si="4"/>
        <v>146528.88159999999</v>
      </c>
      <c r="N10" s="14">
        <f t="shared" si="5"/>
        <v>1.6959361296296296</v>
      </c>
      <c r="O10" s="15">
        <f t="shared" si="6"/>
        <v>40484.446811296293</v>
      </c>
    </row>
    <row r="11" spans="1:15" ht="15.75" x14ac:dyDescent="0.3">
      <c r="A11" s="8">
        <v>90</v>
      </c>
      <c r="B11" s="9">
        <f t="shared" si="0"/>
        <v>119131.84</v>
      </c>
      <c r="C11" s="10">
        <f t="shared" si="1"/>
        <v>1.3788407407407408</v>
      </c>
      <c r="E11" s="17">
        <f t="shared" si="2"/>
        <v>93864.639999999999</v>
      </c>
      <c r="F11" s="14">
        <f t="shared" si="3"/>
        <v>1.0863962962962963</v>
      </c>
      <c r="G11" s="15">
        <f t="shared" si="7"/>
        <v>40444.520861111108</v>
      </c>
      <c r="I11">
        <v>80</v>
      </c>
      <c r="L11">
        <v>109</v>
      </c>
      <c r="M11" s="20">
        <f t="shared" si="4"/>
        <v>149280.53759999998</v>
      </c>
      <c r="N11" s="14">
        <f t="shared" si="5"/>
        <v>1.7277839999999998</v>
      </c>
      <c r="O11" s="15">
        <f t="shared" si="6"/>
        <v>40486.174595296296</v>
      </c>
    </row>
    <row r="12" spans="1:15" ht="15.75" x14ac:dyDescent="0.3">
      <c r="A12" s="8">
        <v>91</v>
      </c>
      <c r="B12" s="9">
        <f>(A12-1)*(A12-1)*32*0.95*0.47</f>
        <v>115732.79999999999</v>
      </c>
      <c r="C12" s="10">
        <f t="shared" si="1"/>
        <v>1.3394999999999999</v>
      </c>
      <c r="E12" s="17">
        <f t="shared" si="2"/>
        <v>96256</v>
      </c>
      <c r="F12" s="14">
        <f t="shared" si="3"/>
        <v>1.114074074074074</v>
      </c>
      <c r="G12" s="15">
        <f t="shared" si="7"/>
        <v>40445.634935185182</v>
      </c>
      <c r="I12">
        <v>81</v>
      </c>
      <c r="L12">
        <v>110</v>
      </c>
      <c r="M12" s="20">
        <f t="shared" si="4"/>
        <v>152057.79039999997</v>
      </c>
      <c r="N12" s="14">
        <f t="shared" si="5"/>
        <v>1.7599281296296292</v>
      </c>
      <c r="O12" s="15">
        <f t="shared" si="6"/>
        <v>40487.934523425924</v>
      </c>
    </row>
    <row r="13" spans="1:15" ht="15.75" x14ac:dyDescent="0.3">
      <c r="A13" s="8">
        <v>92</v>
      </c>
      <c r="B13" s="9">
        <f t="shared" ref="B13:B21" si="8">(A13-1)*(A13-1)*32*0.95*0.47</f>
        <v>118318.92799999999</v>
      </c>
      <c r="C13" s="10">
        <f t="shared" si="1"/>
        <v>1.369432037037037</v>
      </c>
      <c r="E13" s="17">
        <f t="shared" si="2"/>
        <v>98677.439999999988</v>
      </c>
      <c r="F13" s="14">
        <f t="shared" si="3"/>
        <v>1.1420999999999999</v>
      </c>
      <c r="G13" s="15">
        <f t="shared" si="7"/>
        <v>40446.77703518518</v>
      </c>
      <c r="I13">
        <v>82</v>
      </c>
      <c r="L13">
        <v>111</v>
      </c>
      <c r="M13" s="20">
        <f t="shared" si="4"/>
        <v>154860.63999999998</v>
      </c>
      <c r="N13" s="14">
        <f t="shared" si="5"/>
        <v>1.7923685185185183</v>
      </c>
      <c r="O13" s="15">
        <f t="shared" si="6"/>
        <v>40489.72689194444</v>
      </c>
    </row>
    <row r="14" spans="1:15" ht="15.75" x14ac:dyDescent="0.3">
      <c r="A14" s="8">
        <v>93</v>
      </c>
      <c r="B14" s="9">
        <f t="shared" si="8"/>
        <v>120933.63199999998</v>
      </c>
      <c r="C14" s="10">
        <f t="shared" si="1"/>
        <v>1.3996948148148147</v>
      </c>
      <c r="E14" s="17">
        <f t="shared" si="2"/>
        <v>101128.95999999999</v>
      </c>
      <c r="F14" s="14">
        <f t="shared" si="3"/>
        <v>1.170474074074074</v>
      </c>
      <c r="G14" s="15">
        <f t="shared" si="7"/>
        <v>40447.947509259255</v>
      </c>
      <c r="I14">
        <v>83</v>
      </c>
      <c r="L14">
        <v>112</v>
      </c>
      <c r="M14" s="20">
        <f t="shared" si="4"/>
        <v>157689.08639999997</v>
      </c>
      <c r="N14" s="14">
        <f t="shared" si="5"/>
        <v>1.8251051666666662</v>
      </c>
      <c r="O14" s="15">
        <f t="shared" si="6"/>
        <v>40491.551997111106</v>
      </c>
    </row>
    <row r="15" spans="1:15" ht="15.75" x14ac:dyDescent="0.3">
      <c r="A15" s="8">
        <v>94</v>
      </c>
      <c r="B15" s="9">
        <f t="shared" si="8"/>
        <v>123576.91199999998</v>
      </c>
      <c r="C15" s="10">
        <f t="shared" si="1"/>
        <v>1.4302883333333332</v>
      </c>
      <c r="E15" s="17">
        <f t="shared" si="2"/>
        <v>103610.56</v>
      </c>
      <c r="F15" s="14">
        <f t="shared" si="3"/>
        <v>1.1991962962962963</v>
      </c>
      <c r="G15" s="15">
        <f t="shared" si="7"/>
        <v>40449.146705555548</v>
      </c>
      <c r="H15" s="18"/>
      <c r="I15">
        <v>84</v>
      </c>
      <c r="L15">
        <v>113</v>
      </c>
      <c r="M15" s="20">
        <f t="shared" si="4"/>
        <v>160543.12959999999</v>
      </c>
      <c r="N15" s="14">
        <f t="shared" si="5"/>
        <v>1.8581380740740738</v>
      </c>
      <c r="O15" s="15">
        <f t="shared" si="6"/>
        <v>40493.410135185179</v>
      </c>
    </row>
    <row r="16" spans="1:15" ht="15.75" x14ac:dyDescent="0.3">
      <c r="A16" s="8">
        <v>95</v>
      </c>
      <c r="B16" s="9">
        <f t="shared" si="8"/>
        <v>126248.76799999998</v>
      </c>
      <c r="C16" s="10">
        <f t="shared" si="1"/>
        <v>1.4612125925925923</v>
      </c>
      <c r="E16" s="17">
        <f t="shared" si="2"/>
        <v>106122.23999999999</v>
      </c>
      <c r="F16" s="14">
        <f t="shared" si="3"/>
        <v>1.2282666666666666</v>
      </c>
      <c r="G16" s="15">
        <f t="shared" si="7"/>
        <v>40450.374972222213</v>
      </c>
      <c r="I16">
        <v>85</v>
      </c>
      <c r="L16">
        <v>114</v>
      </c>
      <c r="M16" s="20">
        <f t="shared" si="4"/>
        <v>163422.76959999997</v>
      </c>
      <c r="N16" s="14">
        <f t="shared" si="5"/>
        <v>1.8914672407407405</v>
      </c>
      <c r="O16" s="15">
        <f t="shared" si="6"/>
        <v>40495.30160242592</v>
      </c>
    </row>
    <row r="17" spans="1:15" ht="15.75" x14ac:dyDescent="0.3">
      <c r="A17" s="8">
        <v>96</v>
      </c>
      <c r="B17" s="9">
        <f t="shared" si="8"/>
        <v>128949.2</v>
      </c>
      <c r="C17" s="10">
        <f t="shared" si="1"/>
        <v>1.4924675925925925</v>
      </c>
      <c r="E17" s="17">
        <f t="shared" si="2"/>
        <v>108664</v>
      </c>
      <c r="F17" s="14">
        <f t="shared" si="3"/>
        <v>1.2576851851851851</v>
      </c>
      <c r="G17" s="15">
        <f t="shared" si="7"/>
        <v>40451.632657407397</v>
      </c>
      <c r="I17">
        <v>86</v>
      </c>
      <c r="L17">
        <v>115</v>
      </c>
      <c r="M17" s="20">
        <f t="shared" si="4"/>
        <v>166328.00639999998</v>
      </c>
      <c r="N17" s="14">
        <f t="shared" si="5"/>
        <v>1.9250926666666666</v>
      </c>
      <c r="O17" s="15">
        <f t="shared" si="6"/>
        <v>40497.226695092584</v>
      </c>
    </row>
    <row r="18" spans="1:15" ht="15.75" x14ac:dyDescent="0.3">
      <c r="A18" s="8">
        <v>97</v>
      </c>
      <c r="B18" s="9">
        <f t="shared" si="8"/>
        <v>131678.20799999998</v>
      </c>
      <c r="C18" s="10">
        <f t="shared" si="1"/>
        <v>1.5240533333333333</v>
      </c>
      <c r="E18" s="17">
        <f t="shared" si="2"/>
        <v>111235.84</v>
      </c>
      <c r="F18" s="14">
        <f t="shared" si="3"/>
        <v>1.2874518518518518</v>
      </c>
      <c r="G18" s="15">
        <f t="shared" si="7"/>
        <v>40452.920109259248</v>
      </c>
      <c r="I18">
        <v>87</v>
      </c>
      <c r="L18">
        <v>116</v>
      </c>
      <c r="M18" s="20">
        <f t="shared" si="4"/>
        <v>169258.84</v>
      </c>
      <c r="N18" s="14">
        <f t="shared" si="5"/>
        <v>1.9590143518518519</v>
      </c>
      <c r="O18" s="15">
        <f t="shared" si="6"/>
        <v>40499.185709444435</v>
      </c>
    </row>
    <row r="19" spans="1:15" ht="15.75" x14ac:dyDescent="0.3">
      <c r="A19" s="8">
        <v>98</v>
      </c>
      <c r="B19" s="9">
        <f t="shared" si="8"/>
        <v>134435.79199999999</v>
      </c>
      <c r="C19" s="10">
        <f t="shared" si="1"/>
        <v>1.5559698148148147</v>
      </c>
      <c r="E19" s="17">
        <f t="shared" si="2"/>
        <v>113837.75999999999</v>
      </c>
      <c r="F19" s="14">
        <f t="shared" si="3"/>
        <v>1.3175666666666666</v>
      </c>
      <c r="G19" s="15">
        <f t="shared" si="7"/>
        <v>40454.237675925913</v>
      </c>
      <c r="I19">
        <v>88</v>
      </c>
      <c r="L19">
        <v>117</v>
      </c>
      <c r="M19" s="20">
        <f t="shared" si="4"/>
        <v>172215.27039999998</v>
      </c>
      <c r="N19" s="14">
        <f t="shared" si="5"/>
        <v>1.9932322962962961</v>
      </c>
      <c r="O19" s="15">
        <f t="shared" si="6"/>
        <v>40501.178941740734</v>
      </c>
    </row>
    <row r="20" spans="1:15" ht="15.75" x14ac:dyDescent="0.3">
      <c r="A20" s="8">
        <v>99</v>
      </c>
      <c r="B20" s="9">
        <f t="shared" si="8"/>
        <v>137221.95199999999</v>
      </c>
      <c r="C20" s="10">
        <f t="shared" si="1"/>
        <v>1.588217037037037</v>
      </c>
      <c r="E20" s="17">
        <f t="shared" si="2"/>
        <v>116469.75999999999</v>
      </c>
      <c r="F20" s="14">
        <f t="shared" si="3"/>
        <v>1.3480296296296295</v>
      </c>
      <c r="G20" s="15">
        <f t="shared" si="7"/>
        <v>40455.585705555546</v>
      </c>
      <c r="I20">
        <v>89</v>
      </c>
      <c r="L20">
        <v>118</v>
      </c>
      <c r="M20" s="20">
        <f t="shared" si="4"/>
        <v>175197.29759999999</v>
      </c>
      <c r="N20" s="14">
        <f t="shared" si="5"/>
        <v>2.0277464999999997</v>
      </c>
      <c r="O20" s="15">
        <f t="shared" si="6"/>
        <v>40503.206688240738</v>
      </c>
    </row>
    <row r="21" spans="1:15" ht="16.5" thickBot="1" x14ac:dyDescent="0.35">
      <c r="A21" s="11">
        <v>100</v>
      </c>
      <c r="B21" s="12">
        <f t="shared" si="8"/>
        <v>140036.68799999997</v>
      </c>
      <c r="C21" s="13">
        <f t="shared" si="1"/>
        <v>1.6207949999999995</v>
      </c>
      <c r="E21" s="17">
        <f t="shared" si="2"/>
        <v>119131.84</v>
      </c>
      <c r="F21" s="14">
        <f t="shared" si="3"/>
        <v>1.3788407407407408</v>
      </c>
      <c r="G21" s="15">
        <f t="shared" si="7"/>
        <v>40456.964546296287</v>
      </c>
      <c r="I21">
        <v>90</v>
      </c>
      <c r="L21">
        <v>119</v>
      </c>
      <c r="M21" s="20">
        <f t="shared" si="4"/>
        <v>178204.92159999997</v>
      </c>
      <c r="N21" s="14">
        <f t="shared" si="5"/>
        <v>2.0625569629629625</v>
      </c>
      <c r="O21" s="15">
        <f t="shared" si="6"/>
        <v>40505.269245203701</v>
      </c>
    </row>
    <row r="22" spans="1:15" x14ac:dyDescent="0.25">
      <c r="E22" s="17">
        <f>(I22-1)*(I22-1)*32*0.95*0.47</f>
        <v>115732.79999999999</v>
      </c>
      <c r="F22" s="14">
        <f t="shared" si="3"/>
        <v>1.3394999999999999</v>
      </c>
      <c r="G22" s="15">
        <f t="shared" si="7"/>
        <v>40458.304046296289</v>
      </c>
      <c r="I22">
        <v>91</v>
      </c>
      <c r="L22">
        <v>120</v>
      </c>
      <c r="M22" s="20">
        <f t="shared" si="4"/>
        <v>181238.14239999998</v>
      </c>
      <c r="N22" s="14">
        <f t="shared" si="5"/>
        <v>2.0976636851851849</v>
      </c>
      <c r="O22" s="15">
        <f t="shared" si="6"/>
        <v>40507.366908888886</v>
      </c>
    </row>
    <row r="23" spans="1:15" x14ac:dyDescent="0.25">
      <c r="E23" s="17">
        <f t="shared" ref="E23:E31" si="9">(I23-1)*(I23-1)*32*0.95*0.47</f>
        <v>118318.92799999999</v>
      </c>
      <c r="F23" s="14">
        <f t="shared" si="3"/>
        <v>1.369432037037037</v>
      </c>
      <c r="G23" s="15">
        <f t="shared" si="7"/>
        <v>40459.673478333323</v>
      </c>
      <c r="I23">
        <v>92</v>
      </c>
      <c r="L23">
        <v>121</v>
      </c>
      <c r="M23" s="20">
        <f>(L23-1)*(L23-1)*32*0.9*0.421</f>
        <v>174597.12</v>
      </c>
      <c r="N23" s="14">
        <f t="shared" si="5"/>
        <v>2.0207999999999999</v>
      </c>
      <c r="O23" s="15">
        <f t="shared" si="6"/>
        <v>40509.387708888884</v>
      </c>
    </row>
    <row r="24" spans="1:15" x14ac:dyDescent="0.25">
      <c r="E24" s="17">
        <f t="shared" si="9"/>
        <v>120933.63199999998</v>
      </c>
      <c r="F24" s="14">
        <f t="shared" si="3"/>
        <v>1.3996948148148147</v>
      </c>
      <c r="G24" s="15">
        <f t="shared" si="7"/>
        <v>40461.073173148136</v>
      </c>
      <c r="H24" s="18"/>
      <c r="I24">
        <v>93</v>
      </c>
      <c r="L24">
        <v>122</v>
      </c>
      <c r="M24" s="20">
        <f t="shared" ref="M24:M27" si="10">(L24-1)*(L24-1)*32*0.9*0.421</f>
        <v>177519.19679999998</v>
      </c>
      <c r="N24" s="14">
        <f t="shared" si="5"/>
        <v>2.0546203333333333</v>
      </c>
      <c r="O24" s="15">
        <f t="shared" si="6"/>
        <v>40511.44232922222</v>
      </c>
    </row>
    <row r="25" spans="1:15" x14ac:dyDescent="0.25">
      <c r="E25" s="17">
        <f t="shared" si="9"/>
        <v>123576.91199999998</v>
      </c>
      <c r="F25" s="14">
        <f t="shared" si="3"/>
        <v>1.4302883333333332</v>
      </c>
      <c r="G25" s="15">
        <f t="shared" si="7"/>
        <v>40462.503461481472</v>
      </c>
      <c r="I25">
        <v>94</v>
      </c>
      <c r="L25">
        <v>123</v>
      </c>
      <c r="M25" s="20">
        <f t="shared" si="10"/>
        <v>180465.5232</v>
      </c>
      <c r="N25" s="14">
        <f t="shared" si="5"/>
        <v>2.0887213333333334</v>
      </c>
      <c r="O25" s="15">
        <f t="shared" si="6"/>
        <v>40513.531050555554</v>
      </c>
    </row>
    <row r="26" spans="1:15" x14ac:dyDescent="0.25">
      <c r="E26" s="17">
        <f t="shared" si="9"/>
        <v>126248.76799999998</v>
      </c>
      <c r="F26" s="14">
        <f t="shared" si="3"/>
        <v>1.4612125925925923</v>
      </c>
      <c r="G26" s="15">
        <f t="shared" si="7"/>
        <v>40463.964674074065</v>
      </c>
      <c r="I26">
        <v>95</v>
      </c>
      <c r="L26">
        <v>124</v>
      </c>
      <c r="M26" s="20">
        <f t="shared" si="10"/>
        <v>183436.0992</v>
      </c>
      <c r="N26" s="14">
        <f t="shared" si="5"/>
        <v>2.123103</v>
      </c>
      <c r="O26" s="15">
        <f t="shared" si="6"/>
        <v>40515.654153555552</v>
      </c>
    </row>
    <row r="27" spans="1:15" x14ac:dyDescent="0.25">
      <c r="E27" s="17">
        <f t="shared" si="9"/>
        <v>128949.2</v>
      </c>
      <c r="F27" s="14">
        <f t="shared" si="3"/>
        <v>1.4924675925925925</v>
      </c>
      <c r="G27" s="15">
        <f t="shared" si="7"/>
        <v>40465.457141666659</v>
      </c>
      <c r="I27">
        <v>96</v>
      </c>
      <c r="L27">
        <v>125</v>
      </c>
      <c r="M27" s="20">
        <f t="shared" si="10"/>
        <v>186430.92479999998</v>
      </c>
      <c r="N27" s="14">
        <f t="shared" si="5"/>
        <v>2.1577653333333329</v>
      </c>
      <c r="O27" s="15">
        <f t="shared" si="6"/>
        <v>40517.811918888881</v>
      </c>
    </row>
    <row r="28" spans="1:15" x14ac:dyDescent="0.25">
      <c r="E28" s="17">
        <f t="shared" si="9"/>
        <v>131678.20799999998</v>
      </c>
      <c r="F28" s="14">
        <f t="shared" si="3"/>
        <v>1.5240533333333333</v>
      </c>
      <c r="G28" s="15">
        <f t="shared" si="7"/>
        <v>40466.981194999993</v>
      </c>
      <c r="I28">
        <v>97</v>
      </c>
    </row>
    <row r="29" spans="1:15" x14ac:dyDescent="0.25">
      <c r="E29" s="17">
        <f t="shared" si="9"/>
        <v>134435.79199999999</v>
      </c>
      <c r="F29" s="14">
        <f t="shared" si="3"/>
        <v>1.5559698148148147</v>
      </c>
      <c r="G29" s="15">
        <f t="shared" si="7"/>
        <v>40468.537164814807</v>
      </c>
      <c r="H29" s="19"/>
      <c r="I29">
        <v>98</v>
      </c>
    </row>
    <row r="30" spans="1:15" x14ac:dyDescent="0.25">
      <c r="E30" s="17">
        <f t="shared" si="9"/>
        <v>137221.95199999999</v>
      </c>
      <c r="F30" s="14">
        <f t="shared" si="3"/>
        <v>1.588217037037037</v>
      </c>
      <c r="G30" s="15">
        <f t="shared" si="7"/>
        <v>40470.125381851845</v>
      </c>
      <c r="H30" s="18"/>
      <c r="I30">
        <v>99</v>
      </c>
    </row>
    <row r="31" spans="1:15" x14ac:dyDescent="0.25">
      <c r="E31" s="17">
        <f t="shared" si="9"/>
        <v>140036.68799999997</v>
      </c>
      <c r="F31" s="14">
        <f t="shared" si="3"/>
        <v>1.6207949999999995</v>
      </c>
      <c r="G31" s="15">
        <f t="shared" si="7"/>
        <v>40471.746176851848</v>
      </c>
      <c r="I31">
        <v>100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workbookViewId="0">
      <selection activeCell="C6" sqref="C6"/>
    </sheetView>
  </sheetViews>
  <sheetFormatPr baseColWidth="10" defaultRowHeight="15" x14ac:dyDescent="0.25"/>
  <cols>
    <col min="2" max="2" width="13.7109375" bestFit="1" customWidth="1"/>
  </cols>
  <sheetData>
    <row r="2" spans="2:3" x14ac:dyDescent="0.25">
      <c r="B2" s="81"/>
      <c r="C2" s="81"/>
    </row>
    <row r="6" spans="2:3" x14ac:dyDescent="0.25">
      <c r="C6" s="2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8"/>
  <sheetViews>
    <sheetView workbookViewId="0">
      <selection activeCell="F2" sqref="F2"/>
    </sheetView>
  </sheetViews>
  <sheetFormatPr baseColWidth="10" defaultRowHeight="15" x14ac:dyDescent="0.25"/>
  <cols>
    <col min="1" max="1" width="8.7109375" customWidth="1"/>
    <col min="9" max="9" width="15" bestFit="1" customWidth="1"/>
  </cols>
  <sheetData>
    <row r="1" spans="1:21" ht="16.5" thickBot="1" x14ac:dyDescent="0.3">
      <c r="A1" s="22" t="s">
        <v>4</v>
      </c>
      <c r="B1" s="23" t="s">
        <v>7</v>
      </c>
      <c r="C1" s="23" t="s">
        <v>8</v>
      </c>
      <c r="D1" s="23" t="s">
        <v>9</v>
      </c>
      <c r="E1" s="23" t="s">
        <v>10</v>
      </c>
      <c r="F1" s="23" t="s">
        <v>42</v>
      </c>
      <c r="G1" s="23" t="s">
        <v>11</v>
      </c>
      <c r="H1" s="23" t="s">
        <v>12</v>
      </c>
      <c r="I1" s="23" t="s">
        <v>5</v>
      </c>
      <c r="J1" s="23" t="s">
        <v>13</v>
      </c>
    </row>
    <row r="2" spans="1:21" x14ac:dyDescent="0.25">
      <c r="A2" s="24">
        <v>1</v>
      </c>
      <c r="B2" s="27">
        <f>((A2-1)*(A2-1)*32)/86400</f>
        <v>0</v>
      </c>
      <c r="C2" s="27">
        <f>((A2-1)*(A2-1)*32)/86400</f>
        <v>0</v>
      </c>
      <c r="D2" s="27">
        <f>((A2-1)*(A2-1)*32)/86400</f>
        <v>0</v>
      </c>
      <c r="E2" s="57">
        <f>160/86400</f>
        <v>1.8518518518518519E-3</v>
      </c>
      <c r="F2" s="42">
        <f>320/86400</f>
        <v>3.7037037037037038E-3</v>
      </c>
      <c r="G2" s="42">
        <f>96/86400</f>
        <v>1.1111111111111111E-3</v>
      </c>
      <c r="H2" s="27">
        <f>800/86400</f>
        <v>9.2592592592592587E-3</v>
      </c>
      <c r="I2" s="27">
        <f>160000/86400</f>
        <v>1.8518518518518519</v>
      </c>
      <c r="J2" s="43">
        <f>80000/86400</f>
        <v>0.92592592592592593</v>
      </c>
    </row>
    <row r="3" spans="1:21" x14ac:dyDescent="0.25">
      <c r="A3" s="25">
        <v>2</v>
      </c>
      <c r="B3" s="28">
        <f>((A3-1)*(A3-1)*32)/86400</f>
        <v>3.7037037037037035E-4</v>
      </c>
      <c r="C3" s="28">
        <f>((A3-1)*(A3-1)*32)/86400</f>
        <v>3.7037037037037035E-4</v>
      </c>
      <c r="D3" s="28">
        <f>((A3-1)*(A3-1)*32)/86400</f>
        <v>3.7037037037037035E-4</v>
      </c>
      <c r="E3" s="58">
        <f>800/86400</f>
        <v>9.2592592592592587E-3</v>
      </c>
      <c r="F3" s="44">
        <f>1600/86400</f>
        <v>1.8518518518518517E-2</v>
      </c>
      <c r="G3" s="44">
        <f>1440/86400</f>
        <v>1.6666666666666666E-2</v>
      </c>
      <c r="H3" s="28">
        <f>1440/86400</f>
        <v>1.6666666666666666E-2</v>
      </c>
      <c r="I3" s="28"/>
      <c r="J3" s="48"/>
    </row>
    <row r="4" spans="1:21" x14ac:dyDescent="0.25">
      <c r="A4" s="25">
        <v>3</v>
      </c>
      <c r="B4" s="28">
        <f>((A4-1)*(A4-1)*32)/86400</f>
        <v>1.4814814814814814E-3</v>
      </c>
      <c r="C4" s="28">
        <f t="shared" ref="C4:C30" si="0">((A4-1)*(A4-1)*32)/86400</f>
        <v>1.4814814814814814E-3</v>
      </c>
      <c r="D4" s="28">
        <f t="shared" ref="D4:D30" si="1">((A4-1)*(A4-1)*32)/86400</f>
        <v>1.4814814814814814E-3</v>
      </c>
      <c r="E4" s="58">
        <f>1440/86400</f>
        <v>1.6666666666666666E-2</v>
      </c>
      <c r="F4" s="44">
        <f>2400/86400</f>
        <v>2.7777777777777776E-2</v>
      </c>
      <c r="G4" s="44">
        <f>2240/86400</f>
        <v>2.5925925925925925E-2</v>
      </c>
      <c r="H4" s="28">
        <f>2080/86400</f>
        <v>2.4074074074074074E-2</v>
      </c>
      <c r="I4" s="28"/>
      <c r="J4" s="48"/>
    </row>
    <row r="5" spans="1:21" ht="15.75" thickBot="1" x14ac:dyDescent="0.3">
      <c r="A5" s="25">
        <v>4</v>
      </c>
      <c r="B5" s="28">
        <f t="shared" ref="B5:B30" si="2">((A5-1)*(A5-1)*32)/86400</f>
        <v>3.3333333333333335E-3</v>
      </c>
      <c r="C5" s="28">
        <f t="shared" si="0"/>
        <v>3.3333333333333335E-3</v>
      </c>
      <c r="D5" s="28">
        <f t="shared" si="1"/>
        <v>3.3333333333333335E-3</v>
      </c>
      <c r="E5" s="58">
        <f>2400/86400</f>
        <v>2.7777777777777776E-2</v>
      </c>
      <c r="F5" s="44">
        <f>3200/86400</f>
        <v>3.7037037037037035E-2</v>
      </c>
      <c r="G5" s="44">
        <f>3040/86400</f>
        <v>3.5185185185185187E-2</v>
      </c>
      <c r="H5" s="28">
        <f>2880/86400</f>
        <v>3.3333333333333333E-2</v>
      </c>
      <c r="I5" s="29"/>
      <c r="J5" s="49"/>
    </row>
    <row r="6" spans="1:21" x14ac:dyDescent="0.25">
      <c r="A6" s="25">
        <v>5</v>
      </c>
      <c r="B6" s="28">
        <f t="shared" si="2"/>
        <v>5.9259259259259256E-3</v>
      </c>
      <c r="C6" s="28">
        <f t="shared" si="0"/>
        <v>5.9259259259259256E-3</v>
      </c>
      <c r="D6" s="28">
        <f t="shared" si="1"/>
        <v>5.9259259259259256E-3</v>
      </c>
      <c r="E6" s="58"/>
      <c r="F6" s="44"/>
      <c r="G6" s="44"/>
      <c r="H6" s="28"/>
    </row>
    <row r="7" spans="1:21" x14ac:dyDescent="0.25">
      <c r="A7" s="25">
        <v>6</v>
      </c>
      <c r="B7" s="28">
        <f t="shared" si="2"/>
        <v>9.2592592592592587E-3</v>
      </c>
      <c r="C7" s="28">
        <f t="shared" si="0"/>
        <v>9.2592592592592587E-3</v>
      </c>
      <c r="D7" s="28">
        <f t="shared" si="1"/>
        <v>9.2592592592592587E-3</v>
      </c>
      <c r="E7" s="58"/>
      <c r="F7" s="44"/>
      <c r="G7" s="44"/>
      <c r="H7" s="28"/>
    </row>
    <row r="8" spans="1:21" x14ac:dyDescent="0.25">
      <c r="A8" s="25">
        <v>7</v>
      </c>
      <c r="B8" s="28">
        <f t="shared" si="2"/>
        <v>1.3333333333333334E-2</v>
      </c>
      <c r="C8" s="28">
        <f t="shared" si="0"/>
        <v>1.3333333333333334E-2</v>
      </c>
      <c r="D8" s="28">
        <f t="shared" si="1"/>
        <v>1.3333333333333334E-2</v>
      </c>
      <c r="E8" s="58"/>
      <c r="F8" s="44"/>
      <c r="G8" s="44"/>
      <c r="H8" s="28"/>
      <c r="I8" s="14"/>
    </row>
    <row r="9" spans="1:21" x14ac:dyDescent="0.25">
      <c r="A9" s="25">
        <v>8</v>
      </c>
      <c r="B9" s="28">
        <f t="shared" si="2"/>
        <v>1.8148148148148149E-2</v>
      </c>
      <c r="C9" s="28">
        <f t="shared" si="0"/>
        <v>1.8148148148148149E-2</v>
      </c>
      <c r="D9" s="28">
        <f t="shared" si="1"/>
        <v>1.8148148148148149E-2</v>
      </c>
      <c r="E9" s="58"/>
      <c r="F9" s="44"/>
      <c r="G9" s="44"/>
      <c r="H9" s="28"/>
    </row>
    <row r="10" spans="1:21" x14ac:dyDescent="0.25">
      <c r="A10" s="25">
        <v>9</v>
      </c>
      <c r="B10" s="28">
        <f t="shared" si="2"/>
        <v>2.3703703703703703E-2</v>
      </c>
      <c r="C10" s="28">
        <f t="shared" si="0"/>
        <v>2.3703703703703703E-2</v>
      </c>
      <c r="D10" s="28">
        <f t="shared" si="1"/>
        <v>2.3703703703703703E-2</v>
      </c>
      <c r="E10" s="58"/>
      <c r="F10" s="44"/>
      <c r="G10" s="44"/>
      <c r="H10" s="28"/>
    </row>
    <row r="11" spans="1:21" x14ac:dyDescent="0.25">
      <c r="A11" s="25">
        <v>10</v>
      </c>
      <c r="B11" s="28">
        <f t="shared" si="2"/>
        <v>0.03</v>
      </c>
      <c r="C11" s="28">
        <f t="shared" si="0"/>
        <v>0.03</v>
      </c>
      <c r="D11" s="28">
        <f t="shared" si="1"/>
        <v>0.03</v>
      </c>
      <c r="E11" s="58"/>
      <c r="F11" s="44"/>
      <c r="G11" s="44"/>
      <c r="H11" s="28"/>
    </row>
    <row r="12" spans="1:21" x14ac:dyDescent="0.25">
      <c r="A12" s="25">
        <v>11</v>
      </c>
      <c r="B12" s="28">
        <f t="shared" si="2"/>
        <v>3.7037037037037035E-2</v>
      </c>
      <c r="C12" s="28">
        <f t="shared" si="0"/>
        <v>3.7037037037037035E-2</v>
      </c>
      <c r="D12" s="28">
        <f t="shared" si="1"/>
        <v>3.7037037037037035E-2</v>
      </c>
      <c r="E12" s="58"/>
      <c r="F12" s="44"/>
      <c r="G12" s="44"/>
      <c r="H12" s="28"/>
    </row>
    <row r="13" spans="1:21" ht="15.75" thickBot="1" x14ac:dyDescent="0.3">
      <c r="A13" s="25">
        <v>12</v>
      </c>
      <c r="B13" s="28">
        <f t="shared" si="2"/>
        <v>4.4814814814814814E-2</v>
      </c>
      <c r="C13" s="28">
        <f t="shared" si="0"/>
        <v>4.4814814814814814E-2</v>
      </c>
      <c r="D13" s="28">
        <f t="shared" si="1"/>
        <v>4.4814814814814814E-2</v>
      </c>
      <c r="E13" s="58"/>
      <c r="F13" s="45"/>
      <c r="G13" s="44"/>
      <c r="H13" s="28"/>
    </row>
    <row r="14" spans="1:21" ht="15.75" thickBot="1" x14ac:dyDescent="0.3">
      <c r="A14" s="25">
        <v>13</v>
      </c>
      <c r="B14" s="28">
        <f t="shared" si="2"/>
        <v>5.3333333333333337E-2</v>
      </c>
      <c r="C14" s="28">
        <f t="shared" si="0"/>
        <v>5.3333333333333337E-2</v>
      </c>
      <c r="D14" s="28">
        <f t="shared" si="1"/>
        <v>5.3333333333333337E-2</v>
      </c>
      <c r="E14" s="55"/>
      <c r="G14" s="44"/>
      <c r="H14" s="28"/>
      <c r="N14" s="80"/>
      <c r="O14" s="80"/>
      <c r="P14" s="80"/>
      <c r="Q14" s="80"/>
      <c r="R14" s="80"/>
      <c r="S14" s="80"/>
      <c r="T14" s="80"/>
      <c r="U14" s="80"/>
    </row>
    <row r="15" spans="1:21" x14ac:dyDescent="0.25">
      <c r="A15" s="25">
        <v>14</v>
      </c>
      <c r="B15" s="28">
        <f t="shared" si="2"/>
        <v>6.2592592592592589E-2</v>
      </c>
      <c r="C15" s="28">
        <f t="shared" si="0"/>
        <v>6.2592592592592589E-2</v>
      </c>
      <c r="D15" s="28">
        <f t="shared" si="1"/>
        <v>6.2592592592592589E-2</v>
      </c>
      <c r="G15" s="44"/>
      <c r="H15" s="28"/>
      <c r="N15" s="80"/>
      <c r="O15" s="80"/>
      <c r="P15" s="80"/>
      <c r="Q15" s="80"/>
      <c r="R15" s="80"/>
      <c r="S15" s="80"/>
      <c r="T15" s="80"/>
      <c r="U15" s="80"/>
    </row>
    <row r="16" spans="1:21" x14ac:dyDescent="0.25">
      <c r="A16" s="25">
        <v>15</v>
      </c>
      <c r="B16" s="28">
        <f t="shared" si="2"/>
        <v>7.2592592592592597E-2</v>
      </c>
      <c r="C16" s="28">
        <f t="shared" si="0"/>
        <v>7.2592592592592597E-2</v>
      </c>
      <c r="D16" s="28">
        <f t="shared" si="1"/>
        <v>7.2592592592592597E-2</v>
      </c>
      <c r="G16" s="46"/>
      <c r="H16" s="28"/>
      <c r="N16" s="80"/>
      <c r="O16" s="80"/>
      <c r="P16" s="80"/>
      <c r="Q16" s="80"/>
      <c r="R16" s="80"/>
      <c r="S16" s="80"/>
      <c r="T16" s="80"/>
      <c r="U16" s="80"/>
    </row>
    <row r="17" spans="1:21" x14ac:dyDescent="0.25">
      <c r="A17" s="25">
        <v>16</v>
      </c>
      <c r="B17" s="28">
        <f t="shared" si="2"/>
        <v>8.3333333333333329E-2</v>
      </c>
      <c r="C17" s="28">
        <f t="shared" si="0"/>
        <v>8.3333333333333329E-2</v>
      </c>
      <c r="D17" s="28">
        <f t="shared" si="1"/>
        <v>8.3333333333333329E-2</v>
      </c>
      <c r="G17" s="46"/>
      <c r="H17" s="28"/>
      <c r="N17" s="80"/>
      <c r="O17" s="80"/>
      <c r="P17" s="80"/>
      <c r="Q17" s="80"/>
      <c r="R17" s="80"/>
      <c r="S17" s="80"/>
      <c r="T17" s="80"/>
      <c r="U17" s="80"/>
    </row>
    <row r="18" spans="1:21" ht="15.75" thickBot="1" x14ac:dyDescent="0.3">
      <c r="A18" s="25">
        <v>17</v>
      </c>
      <c r="B18" s="28">
        <f t="shared" si="2"/>
        <v>9.481481481481481E-2</v>
      </c>
      <c r="C18" s="28">
        <f t="shared" si="0"/>
        <v>9.481481481481481E-2</v>
      </c>
      <c r="D18" s="28">
        <f t="shared" si="1"/>
        <v>9.481481481481481E-2</v>
      </c>
      <c r="G18" s="47"/>
      <c r="H18" s="28"/>
    </row>
    <row r="19" spans="1:21" x14ac:dyDescent="0.25">
      <c r="A19" s="25">
        <v>18</v>
      </c>
      <c r="B19" s="28">
        <f t="shared" si="2"/>
        <v>0.10703703703703704</v>
      </c>
      <c r="C19" s="28">
        <f t="shared" si="0"/>
        <v>0.10703703703703704</v>
      </c>
      <c r="D19" s="28">
        <f t="shared" si="1"/>
        <v>0.10703703703703704</v>
      </c>
      <c r="H19" s="28"/>
    </row>
    <row r="20" spans="1:21" x14ac:dyDescent="0.25">
      <c r="A20" s="25">
        <v>19</v>
      </c>
      <c r="B20" s="28">
        <f t="shared" si="2"/>
        <v>0.12</v>
      </c>
      <c r="C20" s="28">
        <f t="shared" si="0"/>
        <v>0.12</v>
      </c>
      <c r="D20" s="28">
        <f t="shared" si="1"/>
        <v>0.12</v>
      </c>
      <c r="H20" s="28"/>
    </row>
    <row r="21" spans="1:21" x14ac:dyDescent="0.25">
      <c r="A21" s="25">
        <v>20</v>
      </c>
      <c r="B21" s="28">
        <f t="shared" si="2"/>
        <v>0.13370370370370371</v>
      </c>
      <c r="C21" s="28">
        <f t="shared" si="0"/>
        <v>0.13370370370370371</v>
      </c>
      <c r="D21" s="28">
        <f t="shared" si="1"/>
        <v>0.13370370370370371</v>
      </c>
      <c r="H21" s="28"/>
    </row>
    <row r="22" spans="1:21" x14ac:dyDescent="0.25">
      <c r="A22" s="25">
        <v>21</v>
      </c>
      <c r="B22" s="28">
        <f t="shared" si="2"/>
        <v>0.14814814814814814</v>
      </c>
      <c r="C22" s="28">
        <f t="shared" si="0"/>
        <v>0.14814814814814814</v>
      </c>
      <c r="D22" s="28">
        <f t="shared" si="1"/>
        <v>0.14814814814814814</v>
      </c>
      <c r="H22" s="28"/>
    </row>
    <row r="23" spans="1:21" ht="15.75" thickBot="1" x14ac:dyDescent="0.3">
      <c r="A23" s="25">
        <v>22</v>
      </c>
      <c r="B23" s="28">
        <f t="shared" si="2"/>
        <v>0.16333333333333333</v>
      </c>
      <c r="C23" s="28">
        <f t="shared" si="0"/>
        <v>0.16333333333333333</v>
      </c>
      <c r="D23" s="28">
        <f t="shared" si="1"/>
        <v>0.16333333333333333</v>
      </c>
      <c r="H23" s="29"/>
    </row>
    <row r="24" spans="1:21" x14ac:dyDescent="0.25">
      <c r="A24" s="25">
        <v>23</v>
      </c>
      <c r="B24" s="28">
        <f t="shared" si="2"/>
        <v>0.17925925925925926</v>
      </c>
      <c r="C24" s="28">
        <f t="shared" si="0"/>
        <v>0.17925925925925926</v>
      </c>
      <c r="D24" s="28">
        <f t="shared" si="1"/>
        <v>0.17925925925925926</v>
      </c>
    </row>
    <row r="25" spans="1:21" x14ac:dyDescent="0.25">
      <c r="A25" s="25">
        <v>24</v>
      </c>
      <c r="B25" s="28">
        <f t="shared" si="2"/>
        <v>0.19592592592592592</v>
      </c>
      <c r="C25" s="28">
        <f t="shared" si="0"/>
        <v>0.19592592592592592</v>
      </c>
      <c r="D25" s="28">
        <f t="shared" si="1"/>
        <v>0.19592592592592592</v>
      </c>
    </row>
    <row r="26" spans="1:21" x14ac:dyDescent="0.25">
      <c r="A26" s="25">
        <v>25</v>
      </c>
      <c r="B26" s="28">
        <f t="shared" si="2"/>
        <v>0.21333333333333335</v>
      </c>
      <c r="C26" s="28">
        <f t="shared" si="0"/>
        <v>0.21333333333333335</v>
      </c>
      <c r="D26" s="28">
        <f t="shared" si="1"/>
        <v>0.21333333333333335</v>
      </c>
      <c r="F26" s="14"/>
    </row>
    <row r="27" spans="1:21" x14ac:dyDescent="0.25">
      <c r="A27" s="25">
        <v>26</v>
      </c>
      <c r="B27" s="28">
        <f t="shared" si="2"/>
        <v>0.23148148148148148</v>
      </c>
      <c r="C27" s="28">
        <f t="shared" si="0"/>
        <v>0.23148148148148148</v>
      </c>
      <c r="D27" s="28">
        <f t="shared" si="1"/>
        <v>0.23148148148148148</v>
      </c>
      <c r="G27" s="14"/>
    </row>
    <row r="28" spans="1:21" x14ac:dyDescent="0.25">
      <c r="A28" s="25">
        <v>27</v>
      </c>
      <c r="B28" s="28">
        <f t="shared" si="2"/>
        <v>0.25037037037037035</v>
      </c>
      <c r="C28" s="28">
        <f t="shared" si="0"/>
        <v>0.25037037037037035</v>
      </c>
      <c r="D28" s="28">
        <f t="shared" si="1"/>
        <v>0.25037037037037035</v>
      </c>
    </row>
    <row r="29" spans="1:21" x14ac:dyDescent="0.25">
      <c r="A29" s="25">
        <v>28</v>
      </c>
      <c r="B29" s="28">
        <f t="shared" si="2"/>
        <v>0.27</v>
      </c>
      <c r="C29" s="28">
        <f t="shared" si="0"/>
        <v>0.27</v>
      </c>
      <c r="D29" s="28">
        <f t="shared" si="1"/>
        <v>0.27</v>
      </c>
    </row>
    <row r="30" spans="1:21" x14ac:dyDescent="0.25">
      <c r="A30" s="25">
        <v>29</v>
      </c>
      <c r="B30" s="28">
        <f t="shared" si="2"/>
        <v>0.29037037037037039</v>
      </c>
      <c r="C30" s="28">
        <f t="shared" si="0"/>
        <v>0.29037037037037039</v>
      </c>
      <c r="D30" s="28">
        <f t="shared" si="1"/>
        <v>0.29037037037037039</v>
      </c>
    </row>
    <row r="31" spans="1:21" x14ac:dyDescent="0.25">
      <c r="A31" s="25">
        <v>30</v>
      </c>
      <c r="B31" s="28">
        <f t="shared" ref="B31:B36" si="3">((A31-1)*(A31-1)*32)/86400</f>
        <v>0.31148148148148147</v>
      </c>
      <c r="C31" s="28">
        <f t="shared" ref="C31:C36" si="4">((A31-1)*(A31-1)*32)/86400</f>
        <v>0.31148148148148147</v>
      </c>
      <c r="D31" s="28">
        <f t="shared" ref="D31:D37" si="5">((A31-1)*(A31-1)*32)/86400</f>
        <v>0.31148148148148147</v>
      </c>
    </row>
    <row r="32" spans="1:21" x14ac:dyDescent="0.25">
      <c r="A32" s="54">
        <v>31</v>
      </c>
      <c r="B32" s="28">
        <f t="shared" si="3"/>
        <v>0.33333333333333331</v>
      </c>
      <c r="C32" s="28">
        <f t="shared" si="4"/>
        <v>0.33333333333333331</v>
      </c>
      <c r="D32" s="28">
        <f t="shared" si="5"/>
        <v>0.33333333333333331</v>
      </c>
    </row>
    <row r="33" spans="1:9" x14ac:dyDescent="0.25">
      <c r="A33" s="54">
        <v>32</v>
      </c>
      <c r="B33" s="28">
        <f t="shared" si="3"/>
        <v>0.35592592592592592</v>
      </c>
      <c r="C33" s="28">
        <f t="shared" si="4"/>
        <v>0.35592592592592592</v>
      </c>
      <c r="D33" s="28">
        <f t="shared" si="5"/>
        <v>0.35592592592592592</v>
      </c>
    </row>
    <row r="34" spans="1:9" x14ac:dyDescent="0.25">
      <c r="A34" s="54">
        <v>33</v>
      </c>
      <c r="B34" s="28">
        <f t="shared" si="3"/>
        <v>0.37925925925925924</v>
      </c>
      <c r="C34" s="28">
        <f t="shared" si="4"/>
        <v>0.37925925925925924</v>
      </c>
      <c r="D34" s="28">
        <f t="shared" si="5"/>
        <v>0.37925925925925924</v>
      </c>
    </row>
    <row r="35" spans="1:9" x14ac:dyDescent="0.25">
      <c r="A35" s="54">
        <v>34</v>
      </c>
      <c r="B35" s="28">
        <f t="shared" si="3"/>
        <v>0.40333333333333332</v>
      </c>
      <c r="C35" s="28">
        <f t="shared" si="4"/>
        <v>0.40333333333333332</v>
      </c>
      <c r="D35" s="28">
        <f t="shared" si="5"/>
        <v>0.40333333333333332</v>
      </c>
      <c r="F35" s="14"/>
    </row>
    <row r="36" spans="1:9" x14ac:dyDescent="0.25">
      <c r="A36" s="54">
        <v>35</v>
      </c>
      <c r="B36" s="28">
        <f t="shared" si="3"/>
        <v>0.42814814814814817</v>
      </c>
      <c r="C36" s="28">
        <f t="shared" si="4"/>
        <v>0.42814814814814817</v>
      </c>
      <c r="D36" s="28">
        <f t="shared" si="5"/>
        <v>0.42814814814814817</v>
      </c>
      <c r="I36" s="14"/>
    </row>
    <row r="37" spans="1:9" x14ac:dyDescent="0.25">
      <c r="A37" s="25">
        <v>36</v>
      </c>
      <c r="B37" s="28">
        <f t="shared" ref="B37:B91" si="6">((A37-1)*(A37-1)*32)/86400</f>
        <v>0.45370370370370372</v>
      </c>
      <c r="C37" s="28">
        <f t="shared" ref="C37:C91" si="7">((A37-1)*(A37-1)*32)/86400</f>
        <v>0.45370370370370372</v>
      </c>
      <c r="D37" s="28">
        <f t="shared" si="5"/>
        <v>0.45370370370370372</v>
      </c>
      <c r="G37" s="14"/>
    </row>
    <row r="38" spans="1:9" x14ac:dyDescent="0.25">
      <c r="A38" s="25">
        <v>37</v>
      </c>
      <c r="B38" s="28">
        <f t="shared" si="6"/>
        <v>0.48</v>
      </c>
      <c r="C38" s="28">
        <f t="shared" si="7"/>
        <v>0.48</v>
      </c>
      <c r="D38" s="28">
        <f t="shared" ref="D38:D91" si="8">((A38-1)*(A38-1)*32)/86400</f>
        <v>0.48</v>
      </c>
      <c r="G38" s="14"/>
    </row>
    <row r="39" spans="1:9" x14ac:dyDescent="0.25">
      <c r="A39" s="25">
        <v>38</v>
      </c>
      <c r="B39" s="28">
        <f t="shared" si="6"/>
        <v>0.50703703703703706</v>
      </c>
      <c r="C39" s="28">
        <f t="shared" si="7"/>
        <v>0.50703703703703706</v>
      </c>
      <c r="D39" s="28">
        <f t="shared" si="8"/>
        <v>0.50703703703703706</v>
      </c>
      <c r="G39" s="14"/>
    </row>
    <row r="40" spans="1:9" x14ac:dyDescent="0.25">
      <c r="A40" s="25">
        <v>39</v>
      </c>
      <c r="B40" s="28">
        <f t="shared" si="6"/>
        <v>0.53481481481481485</v>
      </c>
      <c r="C40" s="28">
        <f t="shared" si="7"/>
        <v>0.53481481481481485</v>
      </c>
      <c r="D40" s="28">
        <f t="shared" si="8"/>
        <v>0.53481481481481485</v>
      </c>
      <c r="G40" s="14"/>
    </row>
    <row r="41" spans="1:9" x14ac:dyDescent="0.25">
      <c r="A41" s="25">
        <v>40</v>
      </c>
      <c r="B41" s="28">
        <f t="shared" si="6"/>
        <v>0.56333333333333335</v>
      </c>
      <c r="C41" s="28">
        <f t="shared" si="7"/>
        <v>0.56333333333333335</v>
      </c>
      <c r="D41" s="28">
        <f t="shared" si="8"/>
        <v>0.56333333333333335</v>
      </c>
      <c r="G41" s="14"/>
    </row>
    <row r="42" spans="1:9" x14ac:dyDescent="0.25">
      <c r="A42" s="25">
        <v>41</v>
      </c>
      <c r="B42" s="28">
        <f t="shared" si="6"/>
        <v>0.59259259259259256</v>
      </c>
      <c r="C42" s="28">
        <f t="shared" si="7"/>
        <v>0.59259259259259256</v>
      </c>
      <c r="D42" s="28">
        <f t="shared" si="8"/>
        <v>0.59259259259259256</v>
      </c>
      <c r="G42" s="14"/>
    </row>
    <row r="43" spans="1:9" x14ac:dyDescent="0.25">
      <c r="A43" s="25">
        <v>42</v>
      </c>
      <c r="B43" s="28">
        <f t="shared" si="6"/>
        <v>0.62259259259259259</v>
      </c>
      <c r="C43" s="28">
        <f t="shared" si="7"/>
        <v>0.62259259259259259</v>
      </c>
      <c r="D43" s="28">
        <f t="shared" si="8"/>
        <v>0.62259259259259259</v>
      </c>
      <c r="G43" s="14"/>
    </row>
    <row r="44" spans="1:9" x14ac:dyDescent="0.25">
      <c r="A44" s="25">
        <v>43</v>
      </c>
      <c r="B44" s="28">
        <f t="shared" si="6"/>
        <v>0.65333333333333332</v>
      </c>
      <c r="C44" s="28">
        <f t="shared" si="7"/>
        <v>0.65333333333333332</v>
      </c>
      <c r="D44" s="28">
        <f t="shared" si="8"/>
        <v>0.65333333333333332</v>
      </c>
      <c r="G44" s="14"/>
    </row>
    <row r="45" spans="1:9" x14ac:dyDescent="0.25">
      <c r="A45" s="25">
        <v>44</v>
      </c>
      <c r="B45" s="28">
        <f t="shared" si="6"/>
        <v>0.68481481481481477</v>
      </c>
      <c r="C45" s="28">
        <f t="shared" si="7"/>
        <v>0.68481481481481477</v>
      </c>
      <c r="D45" s="28">
        <f t="shared" si="8"/>
        <v>0.68481481481481477</v>
      </c>
      <c r="G45" s="14"/>
    </row>
    <row r="46" spans="1:9" x14ac:dyDescent="0.25">
      <c r="A46" s="25">
        <v>45</v>
      </c>
      <c r="B46" s="28">
        <f t="shared" si="6"/>
        <v>0.71703703703703703</v>
      </c>
      <c r="C46" s="28">
        <f t="shared" si="7"/>
        <v>0.71703703703703703</v>
      </c>
      <c r="D46" s="28">
        <f t="shared" si="8"/>
        <v>0.71703703703703703</v>
      </c>
      <c r="G46" s="14"/>
    </row>
    <row r="47" spans="1:9" x14ac:dyDescent="0.25">
      <c r="A47" s="25">
        <v>46</v>
      </c>
      <c r="B47" s="28">
        <f t="shared" si="6"/>
        <v>0.75</v>
      </c>
      <c r="C47" s="28">
        <f t="shared" si="7"/>
        <v>0.75</v>
      </c>
      <c r="D47" s="28">
        <f t="shared" si="8"/>
        <v>0.75</v>
      </c>
      <c r="G47" s="14"/>
    </row>
    <row r="48" spans="1:9" x14ac:dyDescent="0.25">
      <c r="A48" s="54">
        <v>47</v>
      </c>
      <c r="B48" s="28">
        <f t="shared" si="6"/>
        <v>0.78370370370370368</v>
      </c>
      <c r="C48" s="28">
        <f t="shared" si="7"/>
        <v>0.78370370370370368</v>
      </c>
      <c r="D48" s="28">
        <f t="shared" si="8"/>
        <v>0.78370370370370368</v>
      </c>
      <c r="G48" s="14"/>
    </row>
    <row r="49" spans="1:7" x14ac:dyDescent="0.25">
      <c r="A49" s="54">
        <v>48</v>
      </c>
      <c r="B49" s="28">
        <f t="shared" si="6"/>
        <v>0.81814814814814818</v>
      </c>
      <c r="C49" s="28">
        <f t="shared" si="7"/>
        <v>0.81814814814814818</v>
      </c>
      <c r="D49" s="28">
        <f t="shared" si="8"/>
        <v>0.81814814814814818</v>
      </c>
      <c r="G49" s="14"/>
    </row>
    <row r="50" spans="1:7" x14ac:dyDescent="0.25">
      <c r="A50" s="54">
        <v>49</v>
      </c>
      <c r="B50" s="28">
        <f t="shared" si="6"/>
        <v>0.85333333333333339</v>
      </c>
      <c r="C50" s="28">
        <f t="shared" si="7"/>
        <v>0.85333333333333339</v>
      </c>
      <c r="D50" s="28">
        <f t="shared" si="8"/>
        <v>0.85333333333333339</v>
      </c>
      <c r="G50" s="14"/>
    </row>
    <row r="51" spans="1:7" x14ac:dyDescent="0.25">
      <c r="A51" s="54">
        <v>50</v>
      </c>
      <c r="B51" s="28">
        <f t="shared" si="6"/>
        <v>0.8892592592592593</v>
      </c>
      <c r="C51" s="28">
        <f t="shared" si="7"/>
        <v>0.8892592592592593</v>
      </c>
      <c r="D51" s="28">
        <f t="shared" si="8"/>
        <v>0.8892592592592593</v>
      </c>
      <c r="G51" s="14"/>
    </row>
    <row r="52" spans="1:7" x14ac:dyDescent="0.25">
      <c r="A52" s="54">
        <v>51</v>
      </c>
      <c r="B52" s="28">
        <f t="shared" si="6"/>
        <v>0.92592592592592593</v>
      </c>
      <c r="C52" s="28">
        <f t="shared" si="7"/>
        <v>0.92592592592592593</v>
      </c>
      <c r="D52" s="28">
        <f t="shared" si="8"/>
        <v>0.92592592592592593</v>
      </c>
      <c r="G52" s="14"/>
    </row>
    <row r="53" spans="1:7" x14ac:dyDescent="0.25">
      <c r="A53" s="25">
        <v>52</v>
      </c>
      <c r="B53" s="28">
        <f t="shared" si="6"/>
        <v>0.96333333333333337</v>
      </c>
      <c r="C53" s="28">
        <f t="shared" si="7"/>
        <v>0.96333333333333337</v>
      </c>
      <c r="D53" s="28">
        <f t="shared" si="8"/>
        <v>0.96333333333333337</v>
      </c>
      <c r="G53" s="14"/>
    </row>
    <row r="54" spans="1:7" x14ac:dyDescent="0.25">
      <c r="A54" s="25">
        <v>53</v>
      </c>
      <c r="B54" s="28">
        <f t="shared" si="6"/>
        <v>1.0014814814814814</v>
      </c>
      <c r="C54" s="28">
        <f t="shared" si="7"/>
        <v>1.0014814814814814</v>
      </c>
      <c r="D54" s="28">
        <f t="shared" si="8"/>
        <v>1.0014814814814814</v>
      </c>
      <c r="G54" s="14"/>
    </row>
    <row r="55" spans="1:7" x14ac:dyDescent="0.25">
      <c r="A55" s="25">
        <v>54</v>
      </c>
      <c r="B55" s="28">
        <f t="shared" si="6"/>
        <v>1.0403703703703704</v>
      </c>
      <c r="C55" s="28">
        <f t="shared" si="7"/>
        <v>1.0403703703703704</v>
      </c>
      <c r="D55" s="28">
        <f t="shared" si="8"/>
        <v>1.0403703703703704</v>
      </c>
      <c r="G55" s="14"/>
    </row>
    <row r="56" spans="1:7" x14ac:dyDescent="0.25">
      <c r="A56" s="25">
        <v>55</v>
      </c>
      <c r="B56" s="28">
        <f t="shared" si="6"/>
        <v>1.08</v>
      </c>
      <c r="C56" s="28">
        <f t="shared" si="7"/>
        <v>1.08</v>
      </c>
      <c r="D56" s="28">
        <f t="shared" si="8"/>
        <v>1.08</v>
      </c>
      <c r="G56" s="14"/>
    </row>
    <row r="57" spans="1:7" x14ac:dyDescent="0.25">
      <c r="A57" s="25">
        <v>56</v>
      </c>
      <c r="B57" s="28">
        <f t="shared" si="6"/>
        <v>1.1203703703703705</v>
      </c>
      <c r="C57" s="28">
        <f t="shared" si="7"/>
        <v>1.1203703703703705</v>
      </c>
      <c r="D57" s="28">
        <f t="shared" si="8"/>
        <v>1.1203703703703705</v>
      </c>
      <c r="G57" s="14"/>
    </row>
    <row r="58" spans="1:7" x14ac:dyDescent="0.25">
      <c r="A58" s="25">
        <v>57</v>
      </c>
      <c r="B58" s="28">
        <f t="shared" si="6"/>
        <v>1.1614814814814816</v>
      </c>
      <c r="C58" s="28">
        <f t="shared" si="7"/>
        <v>1.1614814814814816</v>
      </c>
      <c r="D58" s="28">
        <f t="shared" si="8"/>
        <v>1.1614814814814816</v>
      </c>
      <c r="G58" s="14"/>
    </row>
    <row r="59" spans="1:7" x14ac:dyDescent="0.25">
      <c r="A59" s="25">
        <v>58</v>
      </c>
      <c r="B59" s="28">
        <f t="shared" si="6"/>
        <v>1.2033333333333334</v>
      </c>
      <c r="C59" s="28">
        <f t="shared" si="7"/>
        <v>1.2033333333333334</v>
      </c>
      <c r="D59" s="28">
        <f t="shared" si="8"/>
        <v>1.2033333333333334</v>
      </c>
      <c r="G59" s="14"/>
    </row>
    <row r="60" spans="1:7" x14ac:dyDescent="0.25">
      <c r="A60" s="25">
        <v>59</v>
      </c>
      <c r="B60" s="28">
        <f t="shared" si="6"/>
        <v>1.2459259259259259</v>
      </c>
      <c r="C60" s="28">
        <f t="shared" si="7"/>
        <v>1.2459259259259259</v>
      </c>
      <c r="D60" s="28">
        <f t="shared" si="8"/>
        <v>1.2459259259259259</v>
      </c>
      <c r="G60" s="14"/>
    </row>
    <row r="61" spans="1:7" x14ac:dyDescent="0.25">
      <c r="A61" s="25">
        <v>60</v>
      </c>
      <c r="B61" s="28">
        <f t="shared" si="6"/>
        <v>1.2892592592592593</v>
      </c>
      <c r="C61" s="28">
        <f t="shared" si="7"/>
        <v>1.2892592592592593</v>
      </c>
      <c r="D61" s="28">
        <f t="shared" si="8"/>
        <v>1.2892592592592593</v>
      </c>
      <c r="G61" s="14"/>
    </row>
    <row r="62" spans="1:7" x14ac:dyDescent="0.25">
      <c r="A62" s="25">
        <v>61</v>
      </c>
      <c r="B62" s="28">
        <f t="shared" si="6"/>
        <v>1.3333333333333333</v>
      </c>
      <c r="C62" s="28">
        <f t="shared" si="7"/>
        <v>1.3333333333333333</v>
      </c>
      <c r="D62" s="28">
        <f t="shared" si="8"/>
        <v>1.3333333333333333</v>
      </c>
      <c r="G62" s="14"/>
    </row>
    <row r="63" spans="1:7" x14ac:dyDescent="0.25">
      <c r="A63" s="25">
        <v>62</v>
      </c>
      <c r="B63" s="28">
        <f t="shared" si="6"/>
        <v>1.3781481481481481</v>
      </c>
      <c r="C63" s="28">
        <f t="shared" si="7"/>
        <v>1.3781481481481481</v>
      </c>
      <c r="D63" s="28">
        <f t="shared" si="8"/>
        <v>1.3781481481481481</v>
      </c>
      <c r="G63" s="14"/>
    </row>
    <row r="64" spans="1:7" x14ac:dyDescent="0.25">
      <c r="A64" s="54">
        <v>63</v>
      </c>
      <c r="B64" s="28">
        <f t="shared" si="6"/>
        <v>1.4237037037037037</v>
      </c>
      <c r="C64" s="28">
        <f t="shared" si="7"/>
        <v>1.4237037037037037</v>
      </c>
      <c r="D64" s="28">
        <f t="shared" si="8"/>
        <v>1.4237037037037037</v>
      </c>
      <c r="G64" s="14"/>
    </row>
    <row r="65" spans="1:7" x14ac:dyDescent="0.25">
      <c r="A65" s="54">
        <v>64</v>
      </c>
      <c r="B65" s="28">
        <f t="shared" si="6"/>
        <v>1.47</v>
      </c>
      <c r="C65" s="28">
        <f t="shared" si="7"/>
        <v>1.47</v>
      </c>
      <c r="D65" s="28">
        <f t="shared" si="8"/>
        <v>1.47</v>
      </c>
      <c r="G65" s="14"/>
    </row>
    <row r="66" spans="1:7" x14ac:dyDescent="0.25">
      <c r="A66" s="54">
        <v>65</v>
      </c>
      <c r="B66" s="28">
        <f t="shared" si="6"/>
        <v>1.517037037037037</v>
      </c>
      <c r="C66" s="28">
        <f t="shared" si="7"/>
        <v>1.517037037037037</v>
      </c>
      <c r="D66" s="28">
        <f t="shared" si="8"/>
        <v>1.517037037037037</v>
      </c>
      <c r="G66" s="14"/>
    </row>
    <row r="67" spans="1:7" x14ac:dyDescent="0.25">
      <c r="A67" s="54">
        <v>66</v>
      </c>
      <c r="B67" s="28">
        <f t="shared" si="6"/>
        <v>1.5648148148148149</v>
      </c>
      <c r="C67" s="28">
        <f t="shared" si="7"/>
        <v>1.5648148148148149</v>
      </c>
      <c r="D67" s="28">
        <f t="shared" si="8"/>
        <v>1.5648148148148149</v>
      </c>
      <c r="G67" s="14"/>
    </row>
    <row r="68" spans="1:7" x14ac:dyDescent="0.25">
      <c r="A68" s="54">
        <v>67</v>
      </c>
      <c r="B68" s="28">
        <f t="shared" si="6"/>
        <v>1.6133333333333333</v>
      </c>
      <c r="C68" s="28">
        <f t="shared" si="7"/>
        <v>1.6133333333333333</v>
      </c>
      <c r="D68" s="28">
        <f t="shared" si="8"/>
        <v>1.6133333333333333</v>
      </c>
      <c r="G68" s="14"/>
    </row>
    <row r="69" spans="1:7" x14ac:dyDescent="0.25">
      <c r="A69" s="25">
        <v>68</v>
      </c>
      <c r="B69" s="28">
        <f t="shared" si="6"/>
        <v>1.6625925925925926</v>
      </c>
      <c r="C69" s="28">
        <f t="shared" si="7"/>
        <v>1.6625925925925926</v>
      </c>
      <c r="D69" s="28">
        <f t="shared" si="8"/>
        <v>1.6625925925925926</v>
      </c>
      <c r="G69" s="14"/>
    </row>
    <row r="70" spans="1:7" x14ac:dyDescent="0.25">
      <c r="A70" s="25">
        <v>69</v>
      </c>
      <c r="B70" s="28">
        <f t="shared" si="6"/>
        <v>1.7125925925925927</v>
      </c>
      <c r="C70" s="28">
        <f t="shared" si="7"/>
        <v>1.7125925925925927</v>
      </c>
      <c r="D70" s="28">
        <f t="shared" si="8"/>
        <v>1.7125925925925927</v>
      </c>
      <c r="G70" s="14"/>
    </row>
    <row r="71" spans="1:7" x14ac:dyDescent="0.25">
      <c r="A71" s="25">
        <v>70</v>
      </c>
      <c r="B71" s="28">
        <f t="shared" si="6"/>
        <v>1.7633333333333334</v>
      </c>
      <c r="C71" s="28">
        <f t="shared" si="7"/>
        <v>1.7633333333333334</v>
      </c>
      <c r="D71" s="28">
        <f t="shared" si="8"/>
        <v>1.7633333333333334</v>
      </c>
      <c r="G71" s="14"/>
    </row>
    <row r="72" spans="1:7" x14ac:dyDescent="0.25">
      <c r="A72" s="25">
        <v>71</v>
      </c>
      <c r="B72" s="28">
        <f t="shared" si="6"/>
        <v>1.8148148148148149</v>
      </c>
      <c r="C72" s="28">
        <f t="shared" si="7"/>
        <v>1.8148148148148149</v>
      </c>
      <c r="D72" s="28">
        <f t="shared" si="8"/>
        <v>1.8148148148148149</v>
      </c>
      <c r="G72" s="14"/>
    </row>
    <row r="73" spans="1:7" x14ac:dyDescent="0.25">
      <c r="A73" s="25">
        <v>72</v>
      </c>
      <c r="B73" s="28">
        <f t="shared" si="6"/>
        <v>1.8670370370370371</v>
      </c>
      <c r="C73" s="28">
        <f t="shared" si="7"/>
        <v>1.8670370370370371</v>
      </c>
      <c r="D73" s="28">
        <f t="shared" si="8"/>
        <v>1.8670370370370371</v>
      </c>
      <c r="G73" s="14"/>
    </row>
    <row r="74" spans="1:7" x14ac:dyDescent="0.25">
      <c r="A74" s="25">
        <v>73</v>
      </c>
      <c r="B74" s="28">
        <f t="shared" si="6"/>
        <v>1.92</v>
      </c>
      <c r="C74" s="28">
        <f t="shared" si="7"/>
        <v>1.92</v>
      </c>
      <c r="D74" s="28">
        <f t="shared" si="8"/>
        <v>1.92</v>
      </c>
      <c r="G74" s="14"/>
    </row>
    <row r="75" spans="1:7" x14ac:dyDescent="0.25">
      <c r="A75" s="25">
        <v>74</v>
      </c>
      <c r="B75" s="28">
        <f t="shared" si="6"/>
        <v>1.9737037037037037</v>
      </c>
      <c r="C75" s="28">
        <f t="shared" si="7"/>
        <v>1.9737037037037037</v>
      </c>
      <c r="D75" s="28">
        <f t="shared" si="8"/>
        <v>1.9737037037037037</v>
      </c>
      <c r="G75" s="14"/>
    </row>
    <row r="76" spans="1:7" x14ac:dyDescent="0.25">
      <c r="A76" s="25">
        <v>75</v>
      </c>
      <c r="B76" s="28">
        <f t="shared" si="6"/>
        <v>2.0281481481481483</v>
      </c>
      <c r="C76" s="28">
        <f t="shared" si="7"/>
        <v>2.0281481481481483</v>
      </c>
      <c r="D76" s="28">
        <f t="shared" si="8"/>
        <v>2.0281481481481483</v>
      </c>
      <c r="G76" s="14"/>
    </row>
    <row r="77" spans="1:7" x14ac:dyDescent="0.25">
      <c r="A77" s="25">
        <v>76</v>
      </c>
      <c r="B77" s="28">
        <f t="shared" si="6"/>
        <v>2.0833333333333335</v>
      </c>
      <c r="C77" s="28">
        <f t="shared" si="7"/>
        <v>2.0833333333333335</v>
      </c>
      <c r="D77" s="28">
        <f t="shared" si="8"/>
        <v>2.0833333333333335</v>
      </c>
      <c r="G77" s="14"/>
    </row>
    <row r="78" spans="1:7" x14ac:dyDescent="0.25">
      <c r="A78" s="25">
        <v>77</v>
      </c>
      <c r="B78" s="28">
        <f t="shared" si="6"/>
        <v>2.1392592592592594</v>
      </c>
      <c r="C78" s="28">
        <f t="shared" si="7"/>
        <v>2.1392592592592594</v>
      </c>
      <c r="D78" s="28">
        <f t="shared" si="8"/>
        <v>2.1392592592592594</v>
      </c>
      <c r="G78" s="14"/>
    </row>
    <row r="79" spans="1:7" x14ac:dyDescent="0.25">
      <c r="A79" s="25">
        <v>78</v>
      </c>
      <c r="B79" s="28">
        <f t="shared" si="6"/>
        <v>2.1959259259259261</v>
      </c>
      <c r="C79" s="28">
        <f t="shared" si="7"/>
        <v>2.1959259259259261</v>
      </c>
      <c r="D79" s="28">
        <f t="shared" si="8"/>
        <v>2.1959259259259261</v>
      </c>
      <c r="G79" s="14"/>
    </row>
    <row r="80" spans="1:7" x14ac:dyDescent="0.25">
      <c r="A80" s="54">
        <v>79</v>
      </c>
      <c r="B80" s="28">
        <f t="shared" si="6"/>
        <v>2.2533333333333334</v>
      </c>
      <c r="C80" s="28">
        <f t="shared" si="7"/>
        <v>2.2533333333333334</v>
      </c>
      <c r="D80" s="28">
        <f t="shared" si="8"/>
        <v>2.2533333333333334</v>
      </c>
      <c r="G80" s="14"/>
    </row>
    <row r="81" spans="1:7" x14ac:dyDescent="0.25">
      <c r="A81" s="54">
        <v>80</v>
      </c>
      <c r="B81" s="28">
        <f t="shared" si="6"/>
        <v>2.3114814814814815</v>
      </c>
      <c r="C81" s="28">
        <f t="shared" si="7"/>
        <v>2.3114814814814815</v>
      </c>
      <c r="D81" s="28">
        <f t="shared" si="8"/>
        <v>2.3114814814814815</v>
      </c>
      <c r="G81" s="14"/>
    </row>
    <row r="82" spans="1:7" x14ac:dyDescent="0.25">
      <c r="A82" s="54">
        <v>81</v>
      </c>
      <c r="B82" s="28">
        <f t="shared" si="6"/>
        <v>2.3703703703703702</v>
      </c>
      <c r="C82" s="28">
        <f t="shared" si="7"/>
        <v>2.3703703703703702</v>
      </c>
      <c r="D82" s="28">
        <f t="shared" si="8"/>
        <v>2.3703703703703702</v>
      </c>
      <c r="G82" s="14"/>
    </row>
    <row r="83" spans="1:7" x14ac:dyDescent="0.25">
      <c r="A83" s="54">
        <v>82</v>
      </c>
      <c r="B83" s="28">
        <f t="shared" si="6"/>
        <v>2.4300000000000002</v>
      </c>
      <c r="C83" s="28">
        <f t="shared" si="7"/>
        <v>2.4300000000000002</v>
      </c>
      <c r="D83" s="28">
        <f t="shared" si="8"/>
        <v>2.4300000000000002</v>
      </c>
      <c r="G83" s="14"/>
    </row>
    <row r="84" spans="1:7" x14ac:dyDescent="0.25">
      <c r="A84" s="54">
        <v>83</v>
      </c>
      <c r="B84" s="28">
        <f t="shared" si="6"/>
        <v>2.4903703703703703</v>
      </c>
      <c r="C84" s="28">
        <f t="shared" si="7"/>
        <v>2.4903703703703703</v>
      </c>
      <c r="D84" s="28">
        <f t="shared" si="8"/>
        <v>2.4903703703703703</v>
      </c>
      <c r="G84" s="14"/>
    </row>
    <row r="85" spans="1:7" x14ac:dyDescent="0.25">
      <c r="A85" s="25">
        <v>84</v>
      </c>
      <c r="B85" s="28">
        <f t="shared" si="6"/>
        <v>2.5514814814814817</v>
      </c>
      <c r="C85" s="28">
        <f t="shared" si="7"/>
        <v>2.5514814814814817</v>
      </c>
      <c r="D85" s="28">
        <f t="shared" si="8"/>
        <v>2.5514814814814817</v>
      </c>
      <c r="G85" s="14"/>
    </row>
    <row r="86" spans="1:7" x14ac:dyDescent="0.25">
      <c r="A86" s="25">
        <v>85</v>
      </c>
      <c r="B86" s="28">
        <f t="shared" si="6"/>
        <v>2.6133333333333333</v>
      </c>
      <c r="C86" s="28">
        <f t="shared" si="7"/>
        <v>2.6133333333333333</v>
      </c>
      <c r="D86" s="28">
        <f t="shared" si="8"/>
        <v>2.6133333333333333</v>
      </c>
      <c r="G86" s="14"/>
    </row>
    <row r="87" spans="1:7" x14ac:dyDescent="0.25">
      <c r="A87" s="25">
        <v>86</v>
      </c>
      <c r="B87" s="28">
        <f t="shared" si="6"/>
        <v>2.675925925925926</v>
      </c>
      <c r="C87" s="28">
        <f t="shared" si="7"/>
        <v>2.675925925925926</v>
      </c>
      <c r="D87" s="28">
        <f t="shared" si="8"/>
        <v>2.675925925925926</v>
      </c>
      <c r="G87" s="14"/>
    </row>
    <row r="88" spans="1:7" x14ac:dyDescent="0.25">
      <c r="A88" s="25">
        <v>87</v>
      </c>
      <c r="B88" s="28">
        <f t="shared" si="6"/>
        <v>2.7392592592592591</v>
      </c>
      <c r="C88" s="28">
        <f t="shared" si="7"/>
        <v>2.7392592592592591</v>
      </c>
      <c r="D88" s="28">
        <f t="shared" si="8"/>
        <v>2.7392592592592591</v>
      </c>
      <c r="G88" s="14"/>
    </row>
    <row r="89" spans="1:7" x14ac:dyDescent="0.25">
      <c r="A89" s="25">
        <v>88</v>
      </c>
      <c r="B89" s="28">
        <f t="shared" si="6"/>
        <v>2.8033333333333332</v>
      </c>
      <c r="C89" s="28">
        <f t="shared" si="7"/>
        <v>2.8033333333333332</v>
      </c>
      <c r="D89" s="28">
        <f t="shared" si="8"/>
        <v>2.8033333333333332</v>
      </c>
      <c r="G89" s="14"/>
    </row>
    <row r="90" spans="1:7" x14ac:dyDescent="0.25">
      <c r="A90" s="25">
        <v>89</v>
      </c>
      <c r="B90" s="28">
        <f t="shared" si="6"/>
        <v>2.8681481481481481</v>
      </c>
      <c r="C90" s="28">
        <f t="shared" si="7"/>
        <v>2.8681481481481481</v>
      </c>
      <c r="D90" s="28">
        <f t="shared" si="8"/>
        <v>2.8681481481481481</v>
      </c>
      <c r="G90" s="14"/>
    </row>
    <row r="91" spans="1:7" x14ac:dyDescent="0.25">
      <c r="A91" s="25">
        <v>90</v>
      </c>
      <c r="B91" s="28">
        <f t="shared" si="6"/>
        <v>2.9337037037037037</v>
      </c>
      <c r="C91" s="28">
        <f t="shared" si="7"/>
        <v>2.9337037037037037</v>
      </c>
      <c r="D91" s="28">
        <f t="shared" si="8"/>
        <v>2.9337037037037037</v>
      </c>
      <c r="G91" s="14"/>
    </row>
    <row r="92" spans="1:7" x14ac:dyDescent="0.25">
      <c r="A92" s="25">
        <v>91</v>
      </c>
      <c r="B92" s="28">
        <f>((A92-1)*(A92-1)*30)/86400</f>
        <v>2.8125</v>
      </c>
      <c r="C92" s="28">
        <f>((A92-1)*(A92-1)*30)/86400</f>
        <v>2.8125</v>
      </c>
      <c r="D92" s="28">
        <f>((A92-1)*(A92-1)*30)/86400</f>
        <v>2.8125</v>
      </c>
      <c r="G92" s="14"/>
    </row>
    <row r="93" spans="1:7" x14ac:dyDescent="0.25">
      <c r="A93" s="25">
        <v>92</v>
      </c>
      <c r="B93" s="28">
        <f t="shared" ref="B93:B121" si="9">((A93-1)*(A93-1)*30)/86400</f>
        <v>2.8753472222222221</v>
      </c>
      <c r="C93" s="28">
        <f t="shared" ref="C93:C100" si="10">((A93-1)*(A93-1)*30)/86400</f>
        <v>2.8753472222222221</v>
      </c>
      <c r="D93" s="28">
        <f t="shared" ref="D93:D121" si="11">((A93-1)*(A93-1)*30)/86400</f>
        <v>2.8753472222222221</v>
      </c>
    </row>
    <row r="94" spans="1:7" x14ac:dyDescent="0.25">
      <c r="A94" s="25">
        <v>93</v>
      </c>
      <c r="B94" s="28">
        <f t="shared" si="9"/>
        <v>2.9388888888888891</v>
      </c>
      <c r="C94" s="28">
        <f t="shared" si="10"/>
        <v>2.9388888888888891</v>
      </c>
      <c r="D94" s="28">
        <f t="shared" si="11"/>
        <v>2.9388888888888891</v>
      </c>
    </row>
    <row r="95" spans="1:7" x14ac:dyDescent="0.25">
      <c r="A95" s="25">
        <v>94</v>
      </c>
      <c r="B95" s="28">
        <f t="shared" si="9"/>
        <v>3.0031249999999998</v>
      </c>
      <c r="C95" s="28">
        <f t="shared" si="10"/>
        <v>3.0031249999999998</v>
      </c>
      <c r="D95" s="28">
        <f t="shared" si="11"/>
        <v>3.0031249999999998</v>
      </c>
    </row>
    <row r="96" spans="1:7" x14ac:dyDescent="0.25">
      <c r="A96" s="54">
        <v>95</v>
      </c>
      <c r="B96" s="28">
        <f t="shared" si="9"/>
        <v>3.0680555555555555</v>
      </c>
      <c r="C96" s="28">
        <f t="shared" si="10"/>
        <v>3.0680555555555555</v>
      </c>
      <c r="D96" s="28">
        <f t="shared" si="11"/>
        <v>3.0680555555555555</v>
      </c>
    </row>
    <row r="97" spans="1:4" x14ac:dyDescent="0.25">
      <c r="A97" s="54">
        <v>96</v>
      </c>
      <c r="B97" s="28">
        <f t="shared" si="9"/>
        <v>3.1336805555555554</v>
      </c>
      <c r="C97" s="28">
        <f t="shared" si="10"/>
        <v>3.1336805555555554</v>
      </c>
      <c r="D97" s="28">
        <f t="shared" si="11"/>
        <v>3.1336805555555554</v>
      </c>
    </row>
    <row r="98" spans="1:4" x14ac:dyDescent="0.25">
      <c r="A98" s="54">
        <v>97</v>
      </c>
      <c r="B98" s="28">
        <f t="shared" si="9"/>
        <v>3.2</v>
      </c>
      <c r="C98" s="28">
        <f t="shared" si="10"/>
        <v>3.2</v>
      </c>
      <c r="D98" s="28">
        <f t="shared" si="11"/>
        <v>3.2</v>
      </c>
    </row>
    <row r="99" spans="1:4" x14ac:dyDescent="0.25">
      <c r="A99" s="54">
        <v>98</v>
      </c>
      <c r="B99" s="28">
        <f t="shared" si="9"/>
        <v>3.2670138888888891</v>
      </c>
      <c r="C99" s="28">
        <f t="shared" si="10"/>
        <v>3.2670138888888891</v>
      </c>
      <c r="D99" s="28">
        <f t="shared" si="11"/>
        <v>3.2670138888888891</v>
      </c>
    </row>
    <row r="100" spans="1:4" x14ac:dyDescent="0.25">
      <c r="A100" s="54">
        <v>99</v>
      </c>
      <c r="B100" s="28">
        <f t="shared" si="9"/>
        <v>3.3347222222222221</v>
      </c>
      <c r="C100" s="28">
        <f t="shared" si="10"/>
        <v>3.3347222222222221</v>
      </c>
      <c r="D100" s="28">
        <f t="shared" si="11"/>
        <v>3.3347222222222221</v>
      </c>
    </row>
    <row r="101" spans="1:4" ht="15.75" thickBot="1" x14ac:dyDescent="0.3">
      <c r="A101" s="25">
        <v>100</v>
      </c>
      <c r="B101" s="28">
        <f t="shared" si="9"/>
        <v>3.4031250000000002</v>
      </c>
      <c r="C101" s="29">
        <f>((A101-1)*(A101-1)*30)/86400</f>
        <v>3.4031250000000002</v>
      </c>
      <c r="D101" s="28">
        <f t="shared" si="11"/>
        <v>3.4031250000000002</v>
      </c>
    </row>
    <row r="102" spans="1:4" x14ac:dyDescent="0.25">
      <c r="A102" s="25">
        <v>101</v>
      </c>
      <c r="B102" s="28">
        <f t="shared" si="9"/>
        <v>3.4722222222222223</v>
      </c>
      <c r="C102" s="56"/>
      <c r="D102" s="28">
        <f t="shared" si="11"/>
        <v>3.4722222222222223</v>
      </c>
    </row>
    <row r="103" spans="1:4" x14ac:dyDescent="0.25">
      <c r="A103" s="25">
        <v>102</v>
      </c>
      <c r="B103" s="28">
        <f t="shared" si="9"/>
        <v>3.542013888888889</v>
      </c>
      <c r="C103" s="56"/>
      <c r="D103" s="28">
        <f t="shared" si="11"/>
        <v>3.542013888888889</v>
      </c>
    </row>
    <row r="104" spans="1:4" x14ac:dyDescent="0.25">
      <c r="A104" s="25">
        <v>103</v>
      </c>
      <c r="B104" s="28">
        <f t="shared" si="9"/>
        <v>3.6124999999999998</v>
      </c>
      <c r="C104" s="56"/>
      <c r="D104" s="28">
        <f t="shared" si="11"/>
        <v>3.6124999999999998</v>
      </c>
    </row>
    <row r="105" spans="1:4" x14ac:dyDescent="0.25">
      <c r="A105" s="25">
        <v>104</v>
      </c>
      <c r="B105" s="28">
        <f t="shared" si="9"/>
        <v>3.6836805555555556</v>
      </c>
      <c r="C105" s="56"/>
      <c r="D105" s="28">
        <f t="shared" si="11"/>
        <v>3.6836805555555556</v>
      </c>
    </row>
    <row r="106" spans="1:4" x14ac:dyDescent="0.25">
      <c r="A106" s="25">
        <v>105</v>
      </c>
      <c r="B106" s="28">
        <f t="shared" si="9"/>
        <v>3.7555555555555555</v>
      </c>
      <c r="C106" s="56"/>
      <c r="D106" s="28">
        <f t="shared" si="11"/>
        <v>3.7555555555555555</v>
      </c>
    </row>
    <row r="107" spans="1:4" x14ac:dyDescent="0.25">
      <c r="A107" s="25">
        <v>106</v>
      </c>
      <c r="B107" s="28">
        <f t="shared" si="9"/>
        <v>3.828125</v>
      </c>
      <c r="C107" s="56"/>
      <c r="D107" s="28">
        <f t="shared" si="11"/>
        <v>3.828125</v>
      </c>
    </row>
    <row r="108" spans="1:4" x14ac:dyDescent="0.25">
      <c r="A108" s="25">
        <v>107</v>
      </c>
      <c r="B108" s="28">
        <f t="shared" si="9"/>
        <v>3.901388888888889</v>
      </c>
      <c r="C108" s="56"/>
      <c r="D108" s="28">
        <f t="shared" si="11"/>
        <v>3.901388888888889</v>
      </c>
    </row>
    <row r="109" spans="1:4" x14ac:dyDescent="0.25">
      <c r="A109" s="25">
        <v>108</v>
      </c>
      <c r="B109" s="28">
        <f t="shared" si="9"/>
        <v>3.9753472222222221</v>
      </c>
      <c r="C109" s="56"/>
      <c r="D109" s="28">
        <f t="shared" si="11"/>
        <v>3.9753472222222221</v>
      </c>
    </row>
    <row r="110" spans="1:4" x14ac:dyDescent="0.25">
      <c r="A110" s="25">
        <v>109</v>
      </c>
      <c r="B110" s="28">
        <f t="shared" si="9"/>
        <v>4.05</v>
      </c>
      <c r="C110" s="56"/>
      <c r="D110" s="28">
        <f t="shared" si="11"/>
        <v>4.05</v>
      </c>
    </row>
    <row r="111" spans="1:4" x14ac:dyDescent="0.25">
      <c r="A111" s="25">
        <v>110</v>
      </c>
      <c r="B111" s="28">
        <f t="shared" si="9"/>
        <v>4.1253472222222225</v>
      </c>
      <c r="C111" s="56"/>
      <c r="D111" s="28">
        <f t="shared" si="11"/>
        <v>4.1253472222222225</v>
      </c>
    </row>
    <row r="112" spans="1:4" x14ac:dyDescent="0.25">
      <c r="A112" s="54">
        <v>111</v>
      </c>
      <c r="B112" s="28">
        <f t="shared" si="9"/>
        <v>4.2013888888888893</v>
      </c>
      <c r="C112" s="56"/>
      <c r="D112" s="28">
        <f t="shared" si="11"/>
        <v>4.2013888888888893</v>
      </c>
    </row>
    <row r="113" spans="1:4" x14ac:dyDescent="0.25">
      <c r="A113" s="54">
        <v>112</v>
      </c>
      <c r="B113" s="28">
        <f t="shared" si="9"/>
        <v>4.2781250000000002</v>
      </c>
      <c r="C113" s="56"/>
      <c r="D113" s="28">
        <f t="shared" si="11"/>
        <v>4.2781250000000002</v>
      </c>
    </row>
    <row r="114" spans="1:4" x14ac:dyDescent="0.25">
      <c r="A114" s="54">
        <v>113</v>
      </c>
      <c r="B114" s="28">
        <f t="shared" si="9"/>
        <v>4.3555555555555552</v>
      </c>
      <c r="C114" s="56"/>
      <c r="D114" s="28">
        <f t="shared" si="11"/>
        <v>4.3555555555555552</v>
      </c>
    </row>
    <row r="115" spans="1:4" x14ac:dyDescent="0.25">
      <c r="A115" s="54">
        <v>114</v>
      </c>
      <c r="B115" s="28">
        <f t="shared" si="9"/>
        <v>4.4336805555555552</v>
      </c>
      <c r="C115" s="56"/>
      <c r="D115" s="28">
        <f t="shared" si="11"/>
        <v>4.4336805555555552</v>
      </c>
    </row>
    <row r="116" spans="1:4" x14ac:dyDescent="0.25">
      <c r="A116" s="54">
        <v>115</v>
      </c>
      <c r="B116" s="28">
        <f t="shared" si="9"/>
        <v>4.5125000000000002</v>
      </c>
      <c r="C116" s="56"/>
      <c r="D116" s="28">
        <f t="shared" si="11"/>
        <v>4.5125000000000002</v>
      </c>
    </row>
    <row r="117" spans="1:4" x14ac:dyDescent="0.25">
      <c r="A117" s="25">
        <v>116</v>
      </c>
      <c r="B117" s="28">
        <f t="shared" si="9"/>
        <v>4.5920138888888893</v>
      </c>
      <c r="C117" s="56"/>
      <c r="D117" s="28">
        <f t="shared" si="11"/>
        <v>4.5920138888888893</v>
      </c>
    </row>
    <row r="118" spans="1:4" x14ac:dyDescent="0.25">
      <c r="A118" s="25">
        <v>117</v>
      </c>
      <c r="B118" s="28">
        <f t="shared" si="9"/>
        <v>4.6722222222222225</v>
      </c>
      <c r="C118" s="56"/>
      <c r="D118" s="28">
        <f t="shared" si="11"/>
        <v>4.6722222222222225</v>
      </c>
    </row>
    <row r="119" spans="1:4" x14ac:dyDescent="0.25">
      <c r="A119" s="25">
        <v>118</v>
      </c>
      <c r="B119" s="28">
        <f t="shared" si="9"/>
        <v>4.7531249999999998</v>
      </c>
      <c r="C119" s="56"/>
      <c r="D119" s="28">
        <f t="shared" si="11"/>
        <v>4.7531249999999998</v>
      </c>
    </row>
    <row r="120" spans="1:4" x14ac:dyDescent="0.25">
      <c r="A120" s="25">
        <v>119</v>
      </c>
      <c r="B120" s="28">
        <f t="shared" si="9"/>
        <v>4.8347222222222221</v>
      </c>
      <c r="C120" s="56"/>
      <c r="D120" s="28">
        <f t="shared" si="11"/>
        <v>4.8347222222222221</v>
      </c>
    </row>
    <row r="121" spans="1:4" x14ac:dyDescent="0.25">
      <c r="A121" s="25">
        <v>120</v>
      </c>
      <c r="B121" s="28">
        <f t="shared" si="9"/>
        <v>4.9170138888888886</v>
      </c>
      <c r="C121" s="56"/>
      <c r="D121" s="28">
        <f t="shared" si="11"/>
        <v>4.9170138888888886</v>
      </c>
    </row>
    <row r="122" spans="1:4" x14ac:dyDescent="0.25">
      <c r="A122" s="25">
        <v>121</v>
      </c>
      <c r="B122" s="28">
        <f>((A122-1)*(A122-1)*32*0.9)/86400</f>
        <v>4.8</v>
      </c>
      <c r="C122" s="56"/>
      <c r="D122" s="28">
        <f>((A122-1)*(A122-1)*32*0.9)/86400</f>
        <v>4.8</v>
      </c>
    </row>
    <row r="123" spans="1:4" x14ac:dyDescent="0.25">
      <c r="A123" s="25">
        <v>122</v>
      </c>
      <c r="B123" s="28">
        <f t="shared" ref="B123:B125" si="12">((A123-1)*(A123-1)*32*0.9)/86400</f>
        <v>4.8803333333333336</v>
      </c>
      <c r="C123" s="56"/>
      <c r="D123" s="28">
        <f t="shared" ref="D123:D125" si="13">((A123-1)*(A123-1)*32*0.9)/86400</f>
        <v>4.8803333333333336</v>
      </c>
    </row>
    <row r="124" spans="1:4" x14ac:dyDescent="0.25">
      <c r="A124" s="25">
        <v>123</v>
      </c>
      <c r="B124" s="28">
        <f t="shared" si="12"/>
        <v>4.9613333333333332</v>
      </c>
      <c r="C124" s="56"/>
      <c r="D124" s="28">
        <f t="shared" si="13"/>
        <v>4.9613333333333332</v>
      </c>
    </row>
    <row r="125" spans="1:4" x14ac:dyDescent="0.25">
      <c r="A125" s="25">
        <v>124</v>
      </c>
      <c r="B125" s="28">
        <f t="shared" si="12"/>
        <v>5.0430000000000001</v>
      </c>
      <c r="C125" s="56"/>
      <c r="D125" s="28">
        <f t="shared" si="13"/>
        <v>5.0430000000000001</v>
      </c>
    </row>
    <row r="126" spans="1:4" ht="15.75" thickBot="1" x14ac:dyDescent="0.3">
      <c r="A126" s="26">
        <v>125</v>
      </c>
      <c r="B126" s="29">
        <f>((A126-1)*(A126-1)*32*0.9)/86400</f>
        <v>5.1253333333333329</v>
      </c>
      <c r="C126" s="56"/>
      <c r="D126" s="29">
        <f>((A126-1)*(A126-1)*32*0.9)/86400</f>
        <v>5.1253333333333329</v>
      </c>
    </row>
    <row r="128" spans="1:4" x14ac:dyDescent="0.25">
      <c r="D128" s="14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C25" sqref="C25"/>
    </sheetView>
  </sheetViews>
  <sheetFormatPr baseColWidth="10" defaultRowHeight="15" x14ac:dyDescent="0.25"/>
  <cols>
    <col min="1" max="1" width="22.7109375" customWidth="1"/>
    <col min="2" max="2" width="8.7109375" customWidth="1"/>
  </cols>
  <sheetData>
    <row r="1" spans="1:8" ht="19.5" thickBot="1" x14ac:dyDescent="0.35">
      <c r="A1" s="59" t="s">
        <v>29</v>
      </c>
      <c r="B1" s="60"/>
      <c r="C1" s="60"/>
      <c r="D1" s="60"/>
      <c r="E1" s="60"/>
      <c r="F1" s="60"/>
      <c r="G1" s="60"/>
      <c r="H1" s="61"/>
    </row>
    <row r="2" spans="1:8" ht="15.75" thickBot="1" x14ac:dyDescent="0.3">
      <c r="A2" s="41"/>
      <c r="B2" s="50" t="s">
        <v>30</v>
      </c>
      <c r="C2" s="30" t="s">
        <v>28</v>
      </c>
      <c r="D2" s="30" t="s">
        <v>23</v>
      </c>
      <c r="E2" s="30" t="s">
        <v>24</v>
      </c>
      <c r="F2" s="30" t="s">
        <v>25</v>
      </c>
      <c r="G2" s="30" t="s">
        <v>26</v>
      </c>
      <c r="H2" s="31" t="s">
        <v>27</v>
      </c>
    </row>
    <row r="3" spans="1:8" x14ac:dyDescent="0.25">
      <c r="A3" s="32" t="s">
        <v>14</v>
      </c>
      <c r="B3" s="51">
        <v>5</v>
      </c>
      <c r="C3" s="5">
        <v>44</v>
      </c>
      <c r="D3" s="35"/>
      <c r="E3" s="35"/>
      <c r="F3" s="35"/>
      <c r="G3" s="35"/>
      <c r="H3" s="36"/>
    </row>
    <row r="4" spans="1:8" x14ac:dyDescent="0.25">
      <c r="A4" s="33" t="s">
        <v>15</v>
      </c>
      <c r="B4" s="52">
        <v>10</v>
      </c>
      <c r="C4" s="8">
        <v>56</v>
      </c>
      <c r="D4" s="37"/>
      <c r="E4" s="37"/>
      <c r="F4" s="37"/>
      <c r="G4" s="37"/>
      <c r="H4" s="38"/>
    </row>
    <row r="5" spans="1:8" x14ac:dyDescent="0.25">
      <c r="A5" s="33" t="s">
        <v>16</v>
      </c>
      <c r="B5" s="52">
        <v>25</v>
      </c>
      <c r="C5" s="8">
        <v>92</v>
      </c>
      <c r="D5" s="37"/>
      <c r="E5" s="37"/>
      <c r="F5" s="37"/>
      <c r="G5" s="37"/>
      <c r="H5" s="38"/>
    </row>
    <row r="6" spans="1:8" x14ac:dyDescent="0.25">
      <c r="A6" s="33" t="s">
        <v>17</v>
      </c>
      <c r="B6" s="52">
        <v>35</v>
      </c>
      <c r="C6" s="8"/>
      <c r="D6" s="37"/>
      <c r="E6" s="37"/>
      <c r="F6" s="37"/>
      <c r="G6" s="37"/>
      <c r="H6" s="38"/>
    </row>
    <row r="7" spans="1:8" x14ac:dyDescent="0.25">
      <c r="A7" s="33" t="s">
        <v>18</v>
      </c>
      <c r="B7" s="52">
        <v>50</v>
      </c>
      <c r="C7" s="8"/>
      <c r="D7" s="37"/>
      <c r="E7" s="37"/>
      <c r="F7" s="37"/>
      <c r="G7" s="37"/>
      <c r="H7" s="38"/>
    </row>
    <row r="8" spans="1:8" x14ac:dyDescent="0.25">
      <c r="A8" s="33" t="s">
        <v>19</v>
      </c>
      <c r="B8" s="52">
        <v>65</v>
      </c>
      <c r="C8" s="8"/>
      <c r="D8" s="37"/>
      <c r="E8" s="37"/>
      <c r="F8" s="37"/>
      <c r="G8" s="37"/>
      <c r="H8" s="38"/>
    </row>
    <row r="9" spans="1:8" x14ac:dyDescent="0.25">
      <c r="A9" s="33" t="s">
        <v>20</v>
      </c>
      <c r="B9" s="52">
        <v>75</v>
      </c>
      <c r="C9" s="8"/>
      <c r="D9" s="37"/>
      <c r="E9" s="37"/>
      <c r="F9" s="37"/>
      <c r="G9" s="37"/>
      <c r="H9" s="38"/>
    </row>
    <row r="10" spans="1:8" x14ac:dyDescent="0.25">
      <c r="A10" s="33" t="s">
        <v>21</v>
      </c>
      <c r="B10" s="52">
        <v>87</v>
      </c>
      <c r="C10" s="8"/>
      <c r="D10" s="37"/>
      <c r="E10" s="37"/>
      <c r="F10" s="37"/>
      <c r="G10" s="37"/>
      <c r="H10" s="38"/>
    </row>
    <row r="11" spans="1:8" ht="15.75" thickBot="1" x14ac:dyDescent="0.3">
      <c r="A11" s="34" t="s">
        <v>22</v>
      </c>
      <c r="B11" s="53">
        <v>100</v>
      </c>
      <c r="C11" s="11"/>
      <c r="D11" s="39"/>
      <c r="E11" s="39"/>
      <c r="F11" s="39"/>
      <c r="G11" s="39"/>
      <c r="H11" s="40"/>
    </row>
  </sheetData>
  <mergeCells count="1">
    <mergeCell ref="A1:H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6"/>
  <sheetViews>
    <sheetView tabSelected="1" workbookViewId="0">
      <selection activeCell="C17" sqref="C17"/>
    </sheetView>
  </sheetViews>
  <sheetFormatPr baseColWidth="10" defaultRowHeight="15" x14ac:dyDescent="0.25"/>
  <cols>
    <col min="2" max="8" width="18.7109375" customWidth="1"/>
    <col min="9" max="9" width="1.42578125" customWidth="1"/>
    <col min="10" max="10" width="20.7109375" customWidth="1"/>
  </cols>
  <sheetData>
    <row r="1" spans="2:10" ht="15.75" thickBot="1" x14ac:dyDescent="0.3"/>
    <row r="2" spans="2:10" ht="16.5" thickBot="1" x14ac:dyDescent="0.3">
      <c r="B2" s="22" t="s">
        <v>31</v>
      </c>
      <c r="C2" s="22" t="s">
        <v>5</v>
      </c>
      <c r="D2" s="22" t="s">
        <v>34</v>
      </c>
      <c r="E2" s="22" t="s">
        <v>36</v>
      </c>
      <c r="F2" s="22" t="s">
        <v>6</v>
      </c>
      <c r="G2" s="23" t="s">
        <v>32</v>
      </c>
      <c r="H2" s="62" t="s">
        <v>33</v>
      </c>
      <c r="I2" s="72"/>
      <c r="J2" s="73" t="s">
        <v>40</v>
      </c>
    </row>
    <row r="3" spans="2:10" x14ac:dyDescent="0.25">
      <c r="B3" s="5"/>
      <c r="C3" s="68"/>
      <c r="D3" s="35"/>
      <c r="E3" s="71"/>
      <c r="F3" s="35"/>
      <c r="G3" s="71"/>
      <c r="H3" s="36"/>
      <c r="I3" s="72"/>
      <c r="J3" s="71"/>
    </row>
    <row r="4" spans="2:10" x14ac:dyDescent="0.25">
      <c r="B4" s="8"/>
      <c r="C4" s="69"/>
      <c r="D4" s="37"/>
      <c r="E4" s="56"/>
      <c r="F4" s="37"/>
      <c r="G4" s="56"/>
      <c r="H4" s="38"/>
      <c r="I4" s="72"/>
      <c r="J4" s="56"/>
    </row>
    <row r="5" spans="2:10" x14ac:dyDescent="0.25">
      <c r="B5" s="8"/>
      <c r="C5" s="69"/>
      <c r="D5" s="37"/>
      <c r="E5" s="56"/>
      <c r="F5" s="37"/>
      <c r="G5" s="56"/>
      <c r="H5" s="38"/>
      <c r="I5" s="72"/>
      <c r="J5" s="56"/>
    </row>
    <row r="6" spans="2:10" x14ac:dyDescent="0.25">
      <c r="B6" s="8"/>
      <c r="C6" s="56"/>
      <c r="D6" s="37"/>
      <c r="E6" s="56"/>
      <c r="F6" s="37"/>
      <c r="G6" s="56"/>
      <c r="H6" s="38"/>
      <c r="I6" s="72"/>
      <c r="J6" s="56"/>
    </row>
    <row r="7" spans="2:10" x14ac:dyDescent="0.25">
      <c r="B7" s="8"/>
      <c r="C7" s="56"/>
      <c r="D7" s="37"/>
      <c r="E7" s="56"/>
      <c r="F7" s="37"/>
      <c r="G7" s="56"/>
      <c r="H7" s="38"/>
      <c r="I7" s="72"/>
      <c r="J7" s="56"/>
    </row>
    <row r="8" spans="2:10" x14ac:dyDescent="0.25">
      <c r="B8" s="8"/>
      <c r="C8" s="56"/>
      <c r="D8" s="37"/>
      <c r="E8" s="56"/>
      <c r="F8" s="37"/>
      <c r="G8" s="56"/>
      <c r="H8" s="38"/>
      <c r="I8" s="72"/>
      <c r="J8" s="56"/>
    </row>
    <row r="9" spans="2:10" x14ac:dyDescent="0.25">
      <c r="B9" s="8"/>
      <c r="C9" s="56"/>
      <c r="D9" s="37"/>
      <c r="E9" s="56"/>
      <c r="F9" s="37"/>
      <c r="G9" s="56"/>
      <c r="H9" s="38"/>
      <c r="I9" s="72"/>
      <c r="J9" s="56"/>
    </row>
    <row r="10" spans="2:10" x14ac:dyDescent="0.25">
      <c r="B10" s="8"/>
      <c r="C10" s="56"/>
      <c r="D10" s="37"/>
      <c r="E10" s="56"/>
      <c r="F10" s="37"/>
      <c r="G10" s="56"/>
      <c r="H10" s="38"/>
      <c r="I10" s="72"/>
      <c r="J10" s="56"/>
    </row>
    <row r="11" spans="2:10" ht="15.75" thickBot="1" x14ac:dyDescent="0.3">
      <c r="B11" s="11"/>
      <c r="C11" s="70"/>
      <c r="D11" s="39"/>
      <c r="E11" s="70"/>
      <c r="F11" s="39"/>
      <c r="G11" s="70"/>
      <c r="H11" s="38"/>
      <c r="I11" s="72"/>
      <c r="J11" s="56"/>
    </row>
    <row r="12" spans="2:10" x14ac:dyDescent="0.25">
      <c r="H12" s="74" t="s">
        <v>41</v>
      </c>
      <c r="I12" s="76"/>
      <c r="J12" s="77"/>
    </row>
    <row r="13" spans="2:10" ht="15.75" thickBot="1" x14ac:dyDescent="0.3">
      <c r="H13" s="75"/>
      <c r="I13" s="78"/>
      <c r="J13" s="79"/>
    </row>
    <row r="16" spans="2:10" x14ac:dyDescent="0.25">
      <c r="B16" s="66" t="s">
        <v>7</v>
      </c>
      <c r="C16" s="65">
        <v>0</v>
      </c>
      <c r="D16" s="65">
        <v>0</v>
      </c>
      <c r="E16" s="65">
        <v>0</v>
      </c>
      <c r="F16" s="66" t="s">
        <v>37</v>
      </c>
    </row>
    <row r="17" spans="2:6" x14ac:dyDescent="0.25">
      <c r="B17" s="66" t="s">
        <v>8</v>
      </c>
      <c r="C17" s="65">
        <v>0.1</v>
      </c>
      <c r="D17" s="65">
        <v>0.04</v>
      </c>
      <c r="E17" s="67">
        <v>5.0000000000000001E-3</v>
      </c>
      <c r="F17" s="66" t="s">
        <v>38</v>
      </c>
    </row>
    <row r="18" spans="2:6" x14ac:dyDescent="0.25">
      <c r="B18" s="66" t="s">
        <v>9</v>
      </c>
      <c r="C18" s="65">
        <v>0.15</v>
      </c>
      <c r="D18" s="65">
        <v>0.08</v>
      </c>
      <c r="E18" s="65">
        <v>0.01</v>
      </c>
      <c r="F18" s="66" t="s">
        <v>39</v>
      </c>
    </row>
    <row r="19" spans="2:6" x14ac:dyDescent="0.25">
      <c r="B19" s="66" t="s">
        <v>10</v>
      </c>
      <c r="C19" s="65">
        <v>0.2</v>
      </c>
      <c r="D19" s="65">
        <v>0.12</v>
      </c>
      <c r="E19" s="67">
        <v>1.4999999999999999E-2</v>
      </c>
      <c r="F19" s="66" t="s">
        <v>35</v>
      </c>
    </row>
    <row r="20" spans="2:6" x14ac:dyDescent="0.25">
      <c r="B20" s="66" t="s">
        <v>42</v>
      </c>
      <c r="C20" s="66"/>
      <c r="D20" s="65">
        <v>0.16</v>
      </c>
      <c r="E20" s="65">
        <v>0.02</v>
      </c>
      <c r="F20" s="66"/>
    </row>
    <row r="21" spans="2:6" x14ac:dyDescent="0.25">
      <c r="B21" s="66" t="s">
        <v>11</v>
      </c>
      <c r="C21" s="66"/>
      <c r="D21" s="65">
        <v>0.2</v>
      </c>
      <c r="E21" s="67">
        <v>2.5000000000000001E-2</v>
      </c>
      <c r="F21" s="66"/>
    </row>
    <row r="22" spans="2:6" x14ac:dyDescent="0.25">
      <c r="B22" s="66" t="s">
        <v>12</v>
      </c>
      <c r="C22" s="66"/>
      <c r="D22" s="66"/>
      <c r="E22" s="65">
        <v>0.03</v>
      </c>
      <c r="F22" s="66"/>
    </row>
    <row r="23" spans="2:6" x14ac:dyDescent="0.25">
      <c r="B23" s="66" t="s">
        <v>5</v>
      </c>
      <c r="C23" s="66"/>
      <c r="D23" s="66"/>
      <c r="E23" s="67">
        <v>3.5000000000000003E-2</v>
      </c>
      <c r="F23" s="66"/>
    </row>
    <row r="24" spans="2:6" x14ac:dyDescent="0.25">
      <c r="B24" s="66" t="s">
        <v>13</v>
      </c>
      <c r="C24" s="66"/>
      <c r="D24" s="66"/>
      <c r="E24" s="65">
        <v>0.04</v>
      </c>
      <c r="F24" s="66"/>
    </row>
    <row r="25" spans="2:6" x14ac:dyDescent="0.25">
      <c r="B25" s="66"/>
      <c r="C25" s="66"/>
      <c r="D25" s="66"/>
      <c r="E25" s="67">
        <v>4.4999999999999998E-2</v>
      </c>
      <c r="F25" s="66"/>
    </row>
    <row r="26" spans="2:6" x14ac:dyDescent="0.25">
      <c r="B26" s="66"/>
      <c r="C26" s="66"/>
      <c r="D26" s="66"/>
      <c r="E26" s="65">
        <v>0.05</v>
      </c>
      <c r="F26" s="66"/>
    </row>
    <row r="27" spans="2:6" x14ac:dyDescent="0.25">
      <c r="E27" s="64"/>
    </row>
    <row r="28" spans="2:6" x14ac:dyDescent="0.25">
      <c r="E28" s="63"/>
    </row>
    <row r="29" spans="2:6" x14ac:dyDescent="0.25">
      <c r="E29" s="64"/>
    </row>
    <row r="30" spans="2:6" x14ac:dyDescent="0.25">
      <c r="E30" s="63"/>
    </row>
    <row r="31" spans="2:6" x14ac:dyDescent="0.25">
      <c r="E31" s="64"/>
    </row>
    <row r="32" spans="2:6" x14ac:dyDescent="0.25">
      <c r="E32" s="63"/>
    </row>
    <row r="33" spans="5:5" x14ac:dyDescent="0.25">
      <c r="E33" s="64"/>
    </row>
    <row r="34" spans="5:5" x14ac:dyDescent="0.25">
      <c r="E34" s="63"/>
    </row>
    <row r="35" spans="5:5" x14ac:dyDescent="0.25">
      <c r="E35" s="64"/>
    </row>
    <row r="36" spans="5:5" x14ac:dyDescent="0.25">
      <c r="E36" s="63"/>
    </row>
  </sheetData>
  <mergeCells count="2">
    <mergeCell ref="J12:J13"/>
    <mergeCell ref="H12:I13"/>
  </mergeCells>
  <dataValidations count="5">
    <dataValidation type="list" allowBlank="1" showInputMessage="1" showErrorMessage="1" sqref="C3">
      <formula1>$C$16:$C$19</formula1>
    </dataValidation>
    <dataValidation type="list" allowBlank="1" showInputMessage="1" showErrorMessage="1" sqref="F3">
      <formula1>$F$16:$F$19</formula1>
    </dataValidation>
    <dataValidation type="list" allowBlank="1" showInputMessage="1" showErrorMessage="1" sqref="D3">
      <formula1>$D$16:$D$21</formula1>
    </dataValidation>
    <dataValidation type="list" allowBlank="1" showInputMessage="1" showErrorMessage="1" sqref="E3">
      <formula1>$E$16:$E$26</formula1>
    </dataValidation>
    <dataValidation type="list" allowBlank="1" showInputMessage="1" showErrorMessage="1" sqref="B3:B11">
      <formula1>$B$16:$B$24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Compétences</vt:lpstr>
      <vt:lpstr>Récolte de tickets</vt:lpstr>
      <vt:lpstr>Calculs de temps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Thiebault</dc:creator>
  <cp:lastModifiedBy>Thiebault</cp:lastModifiedBy>
  <dcterms:created xsi:type="dcterms:W3CDTF">2010-09-14T12:31:19Z</dcterms:created>
  <dcterms:modified xsi:type="dcterms:W3CDTF">2010-09-16T08:19:32Z</dcterms:modified>
</cp:coreProperties>
</file>