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8_{E0E6477B-AD86-455D-8931-6157EB3CA8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18" sheetId="8" r:id="rId1"/>
  </sheets>
  <definedNames>
    <definedName name="_xleta.ROUNDUP" hidden="1" xlm="1">#NAME?</definedName>
    <definedName name="AC">'2018'!$N$19</definedName>
    <definedName name="AVS">'2018'!$M$19</definedName>
    <definedName name="Base">'2018'!$H$16</definedName>
    <definedName name="CIVAF">'2018'!$Q$19</definedName>
    <definedName name="Cotis.____________LPP">'2018'!$O$19</definedName>
    <definedName name="Cotis.___________LAA">'2018'!$P$19</definedName>
    <definedName name="Cotis.________AC">'2018'!$N$19</definedName>
    <definedName name="Cotis._AVS_AI_APG">'2018'!$M$19</definedName>
    <definedName name="Cotisation__________________Alloc._Fam.__CIVAF">'2018'!$Q$19</definedName>
    <definedName name="Impôt">'2018'!$O$19</definedName>
    <definedName name="Impôts">'2018'!$O$18</definedName>
    <definedName name="Initialisation">'2018'!$M$6</definedName>
    <definedName name="LAA">'2018'!$P$19</definedName>
    <definedName name="LPP">'2018'!$O$19</definedName>
    <definedName name="_xlnm.Print_Area" localSheetId="0">'2018'!$A$1:$J$32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1" i="8" l="1"/>
  <c r="K22" i="8"/>
  <c r="K23" i="8"/>
  <c r="K24" i="8"/>
  <c r="K25" i="8"/>
  <c r="K26" i="8"/>
  <c r="K27" i="8"/>
  <c r="K28" i="8"/>
  <c r="K29" i="8"/>
  <c r="K30" i="8"/>
  <c r="K31" i="8"/>
  <c r="K20" i="8"/>
  <c r="C29" i="8"/>
  <c r="C20" i="8" l="1"/>
  <c r="B186" i="8" l="1"/>
  <c r="B185" i="8"/>
  <c r="B184" i="8"/>
  <c r="B183" i="8"/>
  <c r="B182" i="8"/>
  <c r="B173" i="8"/>
  <c r="B172" i="8"/>
  <c r="B171" i="8"/>
  <c r="B170" i="8"/>
  <c r="B169" i="8"/>
  <c r="B160" i="8"/>
  <c r="B159" i="8"/>
  <c r="B158" i="8"/>
  <c r="B157" i="8"/>
  <c r="B156" i="8"/>
  <c r="B147" i="8"/>
  <c r="B146" i="8"/>
  <c r="B145" i="8"/>
  <c r="B144" i="8"/>
  <c r="B143" i="8"/>
  <c r="B134" i="8"/>
  <c r="B133" i="8"/>
  <c r="B132" i="8"/>
  <c r="B131" i="8"/>
  <c r="D131" i="8" s="1"/>
  <c r="B130" i="8"/>
  <c r="D130" i="8" s="1"/>
  <c r="B121" i="8"/>
  <c r="B120" i="8"/>
  <c r="B119" i="8"/>
  <c r="B118" i="8"/>
  <c r="B117" i="8"/>
  <c r="D117" i="8" s="1"/>
  <c r="B107" i="8"/>
  <c r="B106" i="8"/>
  <c r="B105" i="8"/>
  <c r="B104" i="8"/>
  <c r="B95" i="8"/>
  <c r="B94" i="8"/>
  <c r="B93" i="8"/>
  <c r="B92" i="8"/>
  <c r="B91" i="8"/>
  <c r="B82" i="8"/>
  <c r="B81" i="8"/>
  <c r="B80" i="8"/>
  <c r="B79" i="8"/>
  <c r="B78" i="8"/>
  <c r="B69" i="8"/>
  <c r="B68" i="8"/>
  <c r="B67" i="8"/>
  <c r="B66" i="8"/>
  <c r="B65" i="8"/>
  <c r="B56" i="8"/>
  <c r="B55" i="8"/>
  <c r="B54" i="8"/>
  <c r="B53" i="8"/>
  <c r="B52" i="8"/>
  <c r="B43" i="8"/>
  <c r="B42" i="8"/>
  <c r="B41" i="8"/>
  <c r="B40" i="8"/>
  <c r="B39" i="8"/>
  <c r="B31" i="8"/>
  <c r="B30" i="8"/>
  <c r="B29" i="8"/>
  <c r="B28" i="8"/>
  <c r="B27" i="8"/>
  <c r="B26" i="8"/>
  <c r="B25" i="8"/>
  <c r="B24" i="8"/>
  <c r="B23" i="8"/>
  <c r="B22" i="8"/>
  <c r="B21" i="8"/>
  <c r="B20" i="8"/>
  <c r="I181" i="8"/>
  <c r="H181" i="8"/>
  <c r="G181" i="8"/>
  <c r="F181" i="8"/>
  <c r="E181" i="8"/>
  <c r="I168" i="8"/>
  <c r="H168" i="8"/>
  <c r="G168" i="8"/>
  <c r="F168" i="8"/>
  <c r="E168" i="8"/>
  <c r="I155" i="8"/>
  <c r="H155" i="8"/>
  <c r="G155" i="8"/>
  <c r="F155" i="8"/>
  <c r="E155" i="8"/>
  <c r="I142" i="8"/>
  <c r="H142" i="8"/>
  <c r="G142" i="8"/>
  <c r="F142" i="8"/>
  <c r="E142" i="8"/>
  <c r="I129" i="8"/>
  <c r="H129" i="8"/>
  <c r="G129" i="8"/>
  <c r="F129" i="8"/>
  <c r="E129" i="8"/>
  <c r="I116" i="8"/>
  <c r="H116" i="8"/>
  <c r="G116" i="8"/>
  <c r="F116" i="8"/>
  <c r="E116" i="8"/>
  <c r="I103" i="8"/>
  <c r="H103" i="8"/>
  <c r="G103" i="8"/>
  <c r="F103" i="8"/>
  <c r="E103" i="8"/>
  <c r="I90" i="8"/>
  <c r="H90" i="8"/>
  <c r="G90" i="8"/>
  <c r="F90" i="8"/>
  <c r="E90" i="8"/>
  <c r="I77" i="8"/>
  <c r="H77" i="8"/>
  <c r="G77" i="8"/>
  <c r="F77" i="8"/>
  <c r="E77" i="8"/>
  <c r="I64" i="8"/>
  <c r="H64" i="8"/>
  <c r="G64" i="8"/>
  <c r="F64" i="8"/>
  <c r="E64" i="8"/>
  <c r="I51" i="8"/>
  <c r="H51" i="8"/>
  <c r="G51" i="8"/>
  <c r="F51" i="8"/>
  <c r="E51" i="8"/>
  <c r="I38" i="8"/>
  <c r="H38" i="8"/>
  <c r="G38" i="8"/>
  <c r="F38" i="8"/>
  <c r="E38" i="8"/>
  <c r="I19" i="8"/>
  <c r="H19" i="8"/>
  <c r="F19" i="8"/>
  <c r="E19" i="8"/>
  <c r="C187" i="8"/>
  <c r="C31" i="8" s="1"/>
  <c r="C174" i="8"/>
  <c r="C30" i="8" s="1"/>
  <c r="C161" i="8"/>
  <c r="C148" i="8"/>
  <c r="C28" i="8" s="1"/>
  <c r="C135" i="8"/>
  <c r="C27" i="8" s="1"/>
  <c r="C122" i="8"/>
  <c r="C26" i="8" s="1"/>
  <c r="C109" i="8"/>
  <c r="C25" i="8" s="1"/>
  <c r="C96" i="8"/>
  <c r="C24" i="8" s="1"/>
  <c r="C83" i="8"/>
  <c r="C23" i="8" s="1"/>
  <c r="C70" i="8"/>
  <c r="C22" i="8" s="1"/>
  <c r="C57" i="8"/>
  <c r="C21" i="8" s="1"/>
  <c r="C44" i="8"/>
  <c r="R19" i="8" l="1"/>
  <c r="C32" i="8" l="1"/>
  <c r="D31" i="8" l="1"/>
  <c r="I31" i="8" s="1"/>
  <c r="D30" i="8"/>
  <c r="I30" i="8" s="1"/>
  <c r="D29" i="8"/>
  <c r="F29" i="8" s="1"/>
  <c r="D28" i="8"/>
  <c r="D27" i="8"/>
  <c r="E27" i="8" s="1"/>
  <c r="D26" i="8"/>
  <c r="D25" i="8"/>
  <c r="E25" i="8" s="1"/>
  <c r="D24" i="8"/>
  <c r="E24" i="8" s="1"/>
  <c r="D23" i="8"/>
  <c r="E23" i="8" s="1"/>
  <c r="D22" i="8"/>
  <c r="D21" i="8"/>
  <c r="D20" i="8"/>
  <c r="E20" i="8" l="1"/>
  <c r="D32" i="8"/>
  <c r="I29" i="8"/>
  <c r="F20" i="8"/>
  <c r="I20" i="8"/>
  <c r="E26" i="8"/>
  <c r="F26" i="8"/>
  <c r="I26" i="8"/>
  <c r="E28" i="8"/>
  <c r="F28" i="8"/>
  <c r="I28" i="8"/>
  <c r="E22" i="8"/>
  <c r="I22" i="8"/>
  <c r="F22" i="8"/>
  <c r="E31" i="8"/>
  <c r="F24" i="8"/>
  <c r="I24" i="8"/>
  <c r="E29" i="8"/>
  <c r="F31" i="8"/>
  <c r="F23" i="8"/>
  <c r="F25" i="8"/>
  <c r="F27" i="8"/>
  <c r="E30" i="8"/>
  <c r="E21" i="8"/>
  <c r="F21" i="8"/>
  <c r="I21" i="8"/>
  <c r="I23" i="8"/>
  <c r="I25" i="8"/>
  <c r="I27" i="8"/>
  <c r="F30" i="8"/>
  <c r="J20" i="8" l="1"/>
  <c r="J29" i="8"/>
  <c r="J26" i="8"/>
  <c r="J23" i="8"/>
  <c r="J28" i="8"/>
  <c r="J24" i="8"/>
  <c r="J22" i="8"/>
  <c r="J21" i="8"/>
  <c r="J25" i="8"/>
  <c r="J31" i="8"/>
  <c r="J30" i="8"/>
  <c r="J27" i="8"/>
  <c r="D186" i="8"/>
  <c r="D185" i="8"/>
  <c r="D184" i="8"/>
  <c r="D183" i="8"/>
  <c r="D182" i="8"/>
  <c r="D173" i="8"/>
  <c r="D172" i="8"/>
  <c r="D171" i="8"/>
  <c r="D170" i="8"/>
  <c r="D169" i="8"/>
  <c r="D160" i="8"/>
  <c r="D159" i="8"/>
  <c r="D158" i="8"/>
  <c r="D157" i="8"/>
  <c r="D156" i="8"/>
  <c r="D187" i="8" l="1"/>
  <c r="D174" i="8"/>
  <c r="D161" i="8"/>
  <c r="J32" i="8"/>
  <c r="Q32" i="8" s="1"/>
  <c r="D56" i="8"/>
  <c r="D55" i="8"/>
  <c r="D54" i="8"/>
  <c r="D53" i="8"/>
  <c r="D52" i="8"/>
  <c r="M32" i="8" l="1"/>
  <c r="O32" i="8"/>
  <c r="D57" i="8"/>
  <c r="F185" i="8"/>
  <c r="I184" i="8"/>
  <c r="I183" i="8"/>
  <c r="E182" i="8"/>
  <c r="D69" i="8"/>
  <c r="D68" i="8"/>
  <c r="F68" i="8" s="1"/>
  <c r="D67" i="8"/>
  <c r="I67" i="8" s="1"/>
  <c r="D66" i="8"/>
  <c r="F66" i="8" s="1"/>
  <c r="D65" i="8"/>
  <c r="E65" i="8" l="1"/>
  <c r="D70" i="8"/>
  <c r="I69" i="8"/>
  <c r="E69" i="8"/>
  <c r="F69" i="8"/>
  <c r="F186" i="8"/>
  <c r="E183" i="8"/>
  <c r="F183" i="8"/>
  <c r="E185" i="8"/>
  <c r="E186" i="8" s="1"/>
  <c r="F182" i="8"/>
  <c r="I185" i="8"/>
  <c r="I186" i="8" s="1"/>
  <c r="I182" i="8"/>
  <c r="E184" i="8"/>
  <c r="F184" i="8"/>
  <c r="F65" i="8"/>
  <c r="I68" i="8"/>
  <c r="E66" i="8"/>
  <c r="E68" i="8"/>
  <c r="I66" i="8"/>
  <c r="I65" i="8"/>
  <c r="E67" i="8"/>
  <c r="F67" i="8"/>
  <c r="F172" i="8"/>
  <c r="I171" i="8"/>
  <c r="F170" i="8"/>
  <c r="E169" i="8"/>
  <c r="F159" i="8"/>
  <c r="I158" i="8"/>
  <c r="I157" i="8"/>
  <c r="E156" i="8"/>
  <c r="D147" i="8"/>
  <c r="D146" i="8"/>
  <c r="F146" i="8" s="1"/>
  <c r="D145" i="8"/>
  <c r="I145" i="8" s="1"/>
  <c r="D144" i="8"/>
  <c r="E144" i="8" s="1"/>
  <c r="D143" i="8"/>
  <c r="D134" i="8"/>
  <c r="D133" i="8"/>
  <c r="F133" i="8" s="1"/>
  <c r="D132" i="8"/>
  <c r="I131" i="8"/>
  <c r="E130" i="8"/>
  <c r="D121" i="8"/>
  <c r="D120" i="8"/>
  <c r="F120" i="8" s="1"/>
  <c r="D119" i="8"/>
  <c r="I119" i="8" s="1"/>
  <c r="D118" i="8"/>
  <c r="F118" i="8" s="1"/>
  <c r="D108" i="8"/>
  <c r="D107" i="8"/>
  <c r="D106" i="8"/>
  <c r="I106" i="8" s="1"/>
  <c r="D105" i="8"/>
  <c r="I105" i="8" s="1"/>
  <c r="D104" i="8"/>
  <c r="D95" i="8"/>
  <c r="D94" i="8"/>
  <c r="F94" i="8" s="1"/>
  <c r="D93" i="8"/>
  <c r="I93" i="8" s="1"/>
  <c r="D92" i="8"/>
  <c r="E92" i="8" s="1"/>
  <c r="D91" i="8"/>
  <c r="D82" i="8"/>
  <c r="D81" i="8"/>
  <c r="F81" i="8" s="1"/>
  <c r="D80" i="8"/>
  <c r="I80" i="8" s="1"/>
  <c r="D79" i="8"/>
  <c r="D78" i="8"/>
  <c r="F55" i="8"/>
  <c r="I54" i="8"/>
  <c r="E53" i="8"/>
  <c r="I52" i="8"/>
  <c r="E143" i="8" l="1"/>
  <c r="D148" i="8"/>
  <c r="I132" i="8"/>
  <c r="D135" i="8"/>
  <c r="E117" i="8"/>
  <c r="D122" i="8"/>
  <c r="E104" i="8"/>
  <c r="D109" i="8"/>
  <c r="E91" i="8"/>
  <c r="D96" i="8"/>
  <c r="E78" i="8"/>
  <c r="D83" i="8"/>
  <c r="F107" i="8"/>
  <c r="I147" i="8"/>
  <c r="F147" i="8"/>
  <c r="E147" i="8"/>
  <c r="I108" i="8"/>
  <c r="E108" i="8"/>
  <c r="F108" i="8"/>
  <c r="E121" i="8"/>
  <c r="F121" i="8"/>
  <c r="J182" i="8"/>
  <c r="J183" i="8"/>
  <c r="J186" i="8"/>
  <c r="J185" i="8"/>
  <c r="J184" i="8"/>
  <c r="J65" i="8"/>
  <c r="J66" i="8"/>
  <c r="J68" i="8"/>
  <c r="J69" i="8"/>
  <c r="F173" i="8"/>
  <c r="I143" i="8"/>
  <c r="F160" i="8"/>
  <c r="E170" i="8"/>
  <c r="J67" i="8"/>
  <c r="E131" i="8"/>
  <c r="F131" i="8"/>
  <c r="F143" i="8"/>
  <c r="I144" i="8"/>
  <c r="F157" i="8"/>
  <c r="I170" i="8"/>
  <c r="I172" i="8"/>
  <c r="I173" i="8" s="1"/>
  <c r="F130" i="8"/>
  <c r="I133" i="8"/>
  <c r="I134" i="8" s="1"/>
  <c r="I92" i="8"/>
  <c r="I130" i="8"/>
  <c r="I146" i="8"/>
  <c r="E157" i="8"/>
  <c r="J157" i="8" s="1"/>
  <c r="E172" i="8"/>
  <c r="E173" i="8" s="1"/>
  <c r="F169" i="8"/>
  <c r="F52" i="8"/>
  <c r="E105" i="8"/>
  <c r="E107" i="8"/>
  <c r="F156" i="8"/>
  <c r="I159" i="8"/>
  <c r="I160" i="8" s="1"/>
  <c r="E52" i="8"/>
  <c r="F91" i="8"/>
  <c r="E120" i="8"/>
  <c r="E159" i="8"/>
  <c r="E160" i="8" s="1"/>
  <c r="I107" i="8"/>
  <c r="F134" i="8"/>
  <c r="F144" i="8"/>
  <c r="I169" i="8"/>
  <c r="E171" i="8"/>
  <c r="F171" i="8"/>
  <c r="I156" i="8"/>
  <c r="E158" i="8"/>
  <c r="F158" i="8"/>
  <c r="E145" i="8"/>
  <c r="F145" i="8"/>
  <c r="E146" i="8"/>
  <c r="F132" i="8"/>
  <c r="E133" i="8"/>
  <c r="E134" i="8" s="1"/>
  <c r="E132" i="8"/>
  <c r="F56" i="8"/>
  <c r="I55" i="8"/>
  <c r="I56" i="8" s="1"/>
  <c r="E79" i="8"/>
  <c r="F82" i="8"/>
  <c r="F79" i="8"/>
  <c r="E81" i="8"/>
  <c r="F78" i="8"/>
  <c r="I79" i="8"/>
  <c r="I81" i="8"/>
  <c r="I82" i="8" s="1"/>
  <c r="F95" i="8"/>
  <c r="F92" i="8"/>
  <c r="I94" i="8"/>
  <c r="I95" i="8" s="1"/>
  <c r="F104" i="8"/>
  <c r="E118" i="8"/>
  <c r="F117" i="8"/>
  <c r="I118" i="8"/>
  <c r="I120" i="8"/>
  <c r="I117" i="8"/>
  <c r="E119" i="8"/>
  <c r="F119" i="8"/>
  <c r="I104" i="8"/>
  <c r="F105" i="8"/>
  <c r="E106" i="8"/>
  <c r="F106" i="8"/>
  <c r="I91" i="8"/>
  <c r="E93" i="8"/>
  <c r="F93" i="8"/>
  <c r="E94" i="8"/>
  <c r="E95" i="8" s="1"/>
  <c r="I78" i="8"/>
  <c r="E80" i="8"/>
  <c r="F80" i="8"/>
  <c r="F53" i="8"/>
  <c r="E54" i="8"/>
  <c r="I53" i="8"/>
  <c r="F54" i="8"/>
  <c r="E55" i="8"/>
  <c r="E56" i="8" s="1"/>
  <c r="J104" i="8" l="1"/>
  <c r="J107" i="8"/>
  <c r="J108" i="8"/>
  <c r="J187" i="8"/>
  <c r="J70" i="8"/>
  <c r="J143" i="8"/>
  <c r="J159" i="8"/>
  <c r="J169" i="8"/>
  <c r="J130" i="8"/>
  <c r="J52" i="8"/>
  <c r="J144" i="8"/>
  <c r="J170" i="8"/>
  <c r="J92" i="8"/>
  <c r="J105" i="8"/>
  <c r="J120" i="8"/>
  <c r="J160" i="8"/>
  <c r="J91" i="8"/>
  <c r="J117" i="8"/>
  <c r="J78" i="8"/>
  <c r="J131" i="8"/>
  <c r="J156" i="8"/>
  <c r="J172" i="8"/>
  <c r="J173" i="8"/>
  <c r="J132" i="8"/>
  <c r="J147" i="8"/>
  <c r="J56" i="8"/>
  <c r="I121" i="8"/>
  <c r="J121" i="8" s="1"/>
  <c r="J134" i="8"/>
  <c r="J54" i="8"/>
  <c r="J171" i="8"/>
  <c r="J81" i="8"/>
  <c r="J119" i="8"/>
  <c r="J118" i="8"/>
  <c r="J145" i="8"/>
  <c r="J158" i="8"/>
  <c r="J80" i="8"/>
  <c r="J106" i="8"/>
  <c r="J79" i="8"/>
  <c r="J146" i="8"/>
  <c r="J133" i="8"/>
  <c r="J53" i="8"/>
  <c r="E82" i="8"/>
  <c r="J82" i="8" s="1"/>
  <c r="J93" i="8"/>
  <c r="J95" i="8"/>
  <c r="J94" i="8"/>
  <c r="J55" i="8"/>
  <c r="J96" i="8" l="1"/>
  <c r="J161" i="8"/>
  <c r="J174" i="8"/>
  <c r="J57" i="8"/>
  <c r="J135" i="8"/>
  <c r="J83" i="8"/>
  <c r="J148" i="8"/>
  <c r="J122" i="8"/>
  <c r="D43" i="8" l="1"/>
  <c r="D42" i="8"/>
  <c r="I42" i="8" s="1"/>
  <c r="D41" i="8"/>
  <c r="I41" i="8" s="1"/>
  <c r="D40" i="8"/>
  <c r="I40" i="8" s="1"/>
  <c r="D39" i="8"/>
  <c r="I39" i="8" l="1"/>
  <c r="D44" i="8"/>
  <c r="E40" i="8"/>
  <c r="E42" i="8"/>
  <c r="E43" i="8" s="1"/>
  <c r="I43" i="8"/>
  <c r="F39" i="8"/>
  <c r="F41" i="8"/>
  <c r="E39" i="8"/>
  <c r="F40" i="8"/>
  <c r="E41" i="8"/>
  <c r="F42" i="8"/>
  <c r="F43" i="8" s="1"/>
  <c r="J41" i="8" l="1"/>
  <c r="J39" i="8"/>
  <c r="J40" i="8"/>
  <c r="J43" i="8"/>
  <c r="J42" i="8"/>
  <c r="J44" i="8" l="1"/>
  <c r="J109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Nathalie Senggen Clausen</author>
  </authors>
  <commentList>
    <comment ref="G1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O18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37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5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63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76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89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10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115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128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141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154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167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  <comment ref="G180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Pas besoin de cotiser car gagne moins de 21'000.- par année</t>
        </r>
      </text>
    </comment>
  </commentList>
</comments>
</file>

<file path=xl/sharedStrings.xml><?xml version="1.0" encoding="utf-8"?>
<sst xmlns="http://schemas.openxmlformats.org/spreadsheetml/2006/main" count="273" uniqueCount="54">
  <si>
    <t xml:space="preserve">Date </t>
  </si>
  <si>
    <t xml:space="preserve">Salaire de base </t>
  </si>
  <si>
    <t xml:space="preserve">Période de travail </t>
  </si>
  <si>
    <t xml:space="preserve">Salaire brut AVS/AI/APG </t>
  </si>
  <si>
    <t xml:space="preserve">Salaire net payé </t>
  </si>
  <si>
    <t xml:space="preserve">Employé </t>
  </si>
  <si>
    <t>Nom et prénom</t>
  </si>
  <si>
    <t xml:space="preserve">Date de naissance </t>
  </si>
  <si>
    <t xml:space="preserve">Profession </t>
  </si>
  <si>
    <t xml:space="preserve">Date d'entrée </t>
  </si>
  <si>
    <t>Date de sortie</t>
  </si>
  <si>
    <t>Employeur</t>
  </si>
  <si>
    <t xml:space="preserve">1950 Sion </t>
  </si>
  <si>
    <t>femme de ménage</t>
  </si>
  <si>
    <t xml:space="preserve">Cotis.        AC                 </t>
  </si>
  <si>
    <t xml:space="preserve">Cotis.            LPP                 </t>
  </si>
  <si>
    <t xml:space="preserve">Cotis.           LAA               </t>
  </si>
  <si>
    <t xml:space="preserve">Cotisation                  Alloc. Fam.  CIVAF             </t>
  </si>
  <si>
    <t>Total</t>
  </si>
  <si>
    <t xml:space="preserve">Cotis. AVS/AI/APG            </t>
  </si>
  <si>
    <t>1h = 1 période</t>
  </si>
  <si>
    <t>Mars</t>
  </si>
  <si>
    <t>Avril</t>
  </si>
  <si>
    <t>Mai</t>
  </si>
  <si>
    <t>Juin</t>
  </si>
  <si>
    <t>Juillet</t>
  </si>
  <si>
    <t>Septembre</t>
  </si>
  <si>
    <t>Octobre</t>
  </si>
  <si>
    <t>079 220 76 42</t>
  </si>
  <si>
    <t>AVS</t>
  </si>
  <si>
    <t>Adresse</t>
  </si>
  <si>
    <t xml:space="preserve">Janvier </t>
  </si>
  <si>
    <t>Fevrier</t>
  </si>
  <si>
    <t>Decembre</t>
  </si>
  <si>
    <t>Novembre</t>
  </si>
  <si>
    <t>Aout</t>
  </si>
  <si>
    <t xml:space="preserve"> </t>
  </si>
  <si>
    <t>Janvier</t>
  </si>
  <si>
    <t>Février</t>
  </si>
  <si>
    <t>1950 Sion</t>
  </si>
  <si>
    <t>Natividade Marques Tavares Pisoeiro</t>
  </si>
  <si>
    <t>756.3055.1240.51</t>
  </si>
  <si>
    <t>Cumul Annuel</t>
  </si>
  <si>
    <t>TOTAL</t>
  </si>
  <si>
    <t xml:space="preserve">  </t>
  </si>
  <si>
    <t>Salaire de base</t>
  </si>
  <si>
    <t xml:space="preserve">Impôts               </t>
  </si>
  <si>
    <t xml:space="preserve">Impôts                              </t>
  </si>
  <si>
    <t>Clausen Michel</t>
  </si>
  <si>
    <t>Rue des Casernes 30</t>
  </si>
  <si>
    <t>28</t>
  </si>
  <si>
    <t>Casa</t>
  </si>
  <si>
    <t>clausen@ik.me</t>
  </si>
  <si>
    <t>Fiches salaires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</si>
</sst>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15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70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1" xfId="0" applyFont="1" applyBorder="1"/>
    <xf numFmtId="0" fontId="2" fillId="0" borderId="0" xfId="0" applyFont="1" applyAlignment="1">
      <alignment horizontal="left"/>
    </xf>
    <xf numFmtId="2" fontId="2" fillId="0" borderId="1" xfId="0" applyNumberFormat="1" applyFont="1" applyBorder="1"/>
    <xf numFmtId="0" fontId="7" fillId="0" borderId="12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wrapText="1"/>
    </xf>
    <xf numFmtId="0" fontId="2" fillId="0" borderId="16" xfId="0" applyFont="1" applyBorder="1"/>
    <xf numFmtId="14" fontId="2" fillId="0" borderId="14" xfId="0" applyNumberFormat="1" applyFont="1" applyBorder="1"/>
    <xf numFmtId="2" fontId="2" fillId="0" borderId="6" xfId="0" applyNumberFormat="1" applyFont="1" applyBorder="1"/>
    <xf numFmtId="164" fontId="4" fillId="0" borderId="19" xfId="0" applyNumberFormat="1" applyFont="1" applyBorder="1" applyAlignment="1">
      <alignment horizontal="center" vertical="center" wrapText="1"/>
    </xf>
    <xf numFmtId="10" fontId="4" fillId="0" borderId="17" xfId="0" applyNumberFormat="1" applyFont="1" applyBorder="1" applyAlignment="1">
      <alignment horizontal="center" vertical="center" wrapText="1"/>
    </xf>
    <xf numFmtId="9" fontId="4" fillId="0" borderId="17" xfId="0" applyNumberFormat="1" applyFont="1" applyBorder="1" applyAlignment="1">
      <alignment horizontal="center" vertical="center" wrapText="1"/>
    </xf>
    <xf numFmtId="10" fontId="4" fillId="0" borderId="17" xfId="0" applyNumberFormat="1" applyFont="1" applyBorder="1" applyAlignment="1">
      <alignment horizontal="center" wrapText="1"/>
    </xf>
    <xf numFmtId="0" fontId="7" fillId="0" borderId="11" xfId="0" applyFont="1" applyBorder="1" applyAlignment="1">
      <alignment horizontal="center" vertical="center" wrapText="1"/>
    </xf>
    <xf numFmtId="14" fontId="2" fillId="0" borderId="16" xfId="0" applyNumberFormat="1" applyFont="1" applyBorder="1"/>
    <xf numFmtId="0" fontId="8" fillId="0" borderId="0" xfId="0" applyFont="1"/>
    <xf numFmtId="0" fontId="9" fillId="0" borderId="0" xfId="1"/>
    <xf numFmtId="0" fontId="2" fillId="0" borderId="0" xfId="0" applyFont="1" applyAlignment="1">
      <alignment horizontal="center"/>
    </xf>
    <xf numFmtId="49" fontId="0" fillId="0" borderId="0" xfId="0" applyNumberFormat="1"/>
    <xf numFmtId="14" fontId="2" fillId="0" borderId="0" xfId="0" applyNumberFormat="1" applyFont="1" applyAlignment="1">
      <alignment horizontal="center"/>
    </xf>
    <xf numFmtId="14" fontId="8" fillId="0" borderId="0" xfId="0" applyNumberFormat="1" applyFont="1" applyAlignment="1">
      <alignment horizontal="center"/>
    </xf>
    <xf numFmtId="2" fontId="2" fillId="0" borderId="15" xfId="0" applyNumberFormat="1" applyFont="1" applyBorder="1"/>
    <xf numFmtId="2" fontId="0" fillId="0" borderId="0" xfId="0" applyNumberFormat="1"/>
    <xf numFmtId="2" fontId="3" fillId="0" borderId="2" xfId="0" applyNumberFormat="1" applyFont="1" applyBorder="1"/>
    <xf numFmtId="2" fontId="2" fillId="0" borderId="16" xfId="0" applyNumberFormat="1" applyFont="1" applyBorder="1"/>
    <xf numFmtId="14" fontId="11" fillId="0" borderId="0" xfId="0" applyNumberFormat="1" applyFont="1" applyAlignment="1">
      <alignment horizontal="center"/>
    </xf>
    <xf numFmtId="0" fontId="10" fillId="0" borderId="0" xfId="0" applyFont="1"/>
    <xf numFmtId="2" fontId="11" fillId="0" borderId="0" xfId="0" applyNumberFormat="1" applyFont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5" fillId="0" borderId="3" xfId="0" applyFont="1" applyBorder="1"/>
    <xf numFmtId="0" fontId="5" fillId="0" borderId="4" xfId="0" applyFont="1" applyBorder="1"/>
    <xf numFmtId="2" fontId="5" fillId="0" borderId="4" xfId="0" applyNumberFormat="1" applyFont="1" applyBorder="1"/>
    <xf numFmtId="164" fontId="0" fillId="0" borderId="0" xfId="0" applyNumberFormat="1"/>
    <xf numFmtId="2" fontId="8" fillId="0" borderId="0" xfId="0" applyNumberFormat="1" applyFont="1"/>
    <xf numFmtId="2" fontId="8" fillId="0" borderId="0" xfId="0" applyNumberFormat="1" applyFont="1" applyAlignment="1">
      <alignment horizontal="center"/>
    </xf>
    <xf numFmtId="2" fontId="0" fillId="2" borderId="0" xfId="0" applyNumberFormat="1" applyFill="1"/>
    <xf numFmtId="0" fontId="13" fillId="0" borderId="0" xfId="0" applyFont="1"/>
    <xf numFmtId="0" fontId="14" fillId="0" borderId="0" xfId="0" applyFont="1"/>
    <xf numFmtId="14" fontId="13" fillId="0" borderId="0" xfId="0" applyNumberFormat="1" applyFont="1" applyAlignment="1">
      <alignment horizontal="center"/>
    </xf>
    <xf numFmtId="2" fontId="14" fillId="0" borderId="0" xfId="0" applyNumberFormat="1" applyFont="1"/>
    <xf numFmtId="49" fontId="0" fillId="0" borderId="0" xfId="0" applyNumberFormat="1" applyAlignment="1">
      <alignment horizontal="center"/>
    </xf>
    <xf numFmtId="2" fontId="5" fillId="3" borderId="2" xfId="0" applyNumberFormat="1" applyFont="1" applyFill="1" applyBorder="1"/>
    <xf numFmtId="49" fontId="6" fillId="3" borderId="3" xfId="0" applyNumberFormat="1" applyFont="1" applyFill="1" applyBorder="1" applyAlignment="1">
      <alignment horizontal="center"/>
    </xf>
    <xf numFmtId="49" fontId="6" fillId="3" borderId="4" xfId="0" applyNumberFormat="1" applyFont="1" applyFill="1" applyBorder="1" applyAlignment="1">
      <alignment horizontal="center"/>
    </xf>
    <xf numFmtId="49" fontId="6" fillId="3" borderId="5" xfId="0" applyNumberFormat="1" applyFont="1" applyFill="1" applyBorder="1" applyAlignment="1">
      <alignment horizontal="center"/>
    </xf>
    <xf numFmtId="0" fontId="7" fillId="0" borderId="11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/>
    </xf>
    <xf numFmtId="49" fontId="6" fillId="0" borderId="4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3" borderId="8" xfId="0" applyFont="1" applyFill="1" applyBorder="1" applyAlignment="1">
      <alignment horizontal="left"/>
    </xf>
    <xf numFmtId="0" fontId="2" fillId="3" borderId="9" xfId="0" applyFont="1" applyFill="1" applyBorder="1" applyAlignment="1">
      <alignment horizontal="left"/>
    </xf>
    <xf numFmtId="0" fontId="2" fillId="3" borderId="7" xfId="0" applyFont="1" applyFill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14" fontId="2" fillId="0" borderId="8" xfId="0" applyNumberFormat="1" applyFont="1" applyBorder="1" applyAlignment="1">
      <alignment horizontal="left"/>
    </xf>
    <xf numFmtId="0" fontId="2" fillId="0" borderId="9" xfId="0" applyFont="1" applyBorder="1" applyAlignment="1">
      <alignment horizontal="left"/>
    </xf>
    <xf numFmtId="14" fontId="2" fillId="0" borderId="8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209550</xdr:colOff>
          <xdr:row>5</xdr:row>
          <xdr:rowOff>19050</xdr:rowOff>
        </xdr:from>
        <xdr:to>
          <xdr:col>14</xdr:col>
          <xdr:colOff>333375</xdr:colOff>
          <xdr:row>8</xdr:row>
          <xdr:rowOff>28575</xdr:rowOff>
        </xdr:to>
        <xdr:sp macro="" textlink="">
          <xdr:nvSpPr>
            <xdr:cNvPr id="7189" name="Button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0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Initialisation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ausen@ik.me" TargetMode="External"/><Relationship Id="rId6" Type="http://schemas.openxmlformats.org/officeDocument/2006/relationships/comments" Target="../comments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U189"/>
  <sheetViews>
    <sheetView tabSelected="1" workbookViewId="0">
      <selection activeCell="K20" sqref="K20"/>
    </sheetView>
  </sheetViews>
  <sheetFormatPr baseColWidth="10" defaultRowHeight="15" x14ac:dyDescent="0.25"/>
  <cols>
    <col min="1" max="1" width="11.7109375" customWidth="1"/>
    <col min="2" max="2" width="8.85546875" customWidth="1"/>
    <col min="3" max="3" width="13.5703125" customWidth="1"/>
    <col min="4" max="4" width="14.140625" customWidth="1"/>
    <col min="5" max="5" width="13.7109375" customWidth="1"/>
    <col min="6" max="6" width="9.7109375" customWidth="1"/>
    <col min="7" max="7" width="9.28515625" customWidth="1"/>
    <col min="8" max="8" width="8.85546875" customWidth="1"/>
    <col min="9" max="9" width="15" customWidth="1"/>
    <col min="10" max="10" width="24.42578125" customWidth="1"/>
    <col min="12" max="12" width="11.42578125" style="24"/>
  </cols>
  <sheetData>
    <row r="1" spans="1:21" ht="15.75" thickBo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21" ht="18.75" thickBot="1" x14ac:dyDescent="0.3">
      <c r="A2" s="44" t="s">
        <v>53</v>
      </c>
      <c r="B2" s="45"/>
      <c r="C2" s="45"/>
      <c r="D2" s="46"/>
    </row>
    <row r="3" spans="1:21" x14ac:dyDescent="0.25">
      <c r="A3" s="1"/>
      <c r="B3" s="1"/>
      <c r="C3" s="1"/>
      <c r="D3" s="1"/>
      <c r="E3" s="1"/>
      <c r="F3" s="1"/>
      <c r="G3" s="1"/>
      <c r="H3" s="1"/>
      <c r="I3" s="1"/>
      <c r="J3" s="1"/>
    </row>
    <row r="4" spans="1:21" ht="18" x14ac:dyDescent="0.25">
      <c r="A4" s="59" t="s">
        <v>11</v>
      </c>
      <c r="B4" s="59"/>
      <c r="C4" s="1"/>
      <c r="D4" s="1"/>
      <c r="E4" s="1"/>
      <c r="F4" s="59" t="s">
        <v>5</v>
      </c>
      <c r="G4" s="59"/>
      <c r="H4" s="1"/>
      <c r="I4" s="1"/>
      <c r="J4" s="1"/>
    </row>
    <row r="5" spans="1:21" ht="3" customHeight="1" x14ac:dyDescent="0.25">
      <c r="A5" s="1"/>
      <c r="B5" s="1"/>
      <c r="C5" s="1"/>
      <c r="D5" s="1"/>
      <c r="E5" s="1"/>
      <c r="F5" s="2"/>
      <c r="G5" s="1"/>
      <c r="H5" s="1"/>
      <c r="I5" s="1"/>
      <c r="J5" s="1"/>
    </row>
    <row r="6" spans="1:21" x14ac:dyDescent="0.25">
      <c r="A6" s="1" t="s">
        <v>48</v>
      </c>
      <c r="B6" s="1"/>
      <c r="C6" s="1"/>
      <c r="D6" s="60" t="s">
        <v>6</v>
      </c>
      <c r="E6" s="60"/>
      <c r="F6" s="61" t="s">
        <v>40</v>
      </c>
      <c r="G6" s="62"/>
      <c r="H6" s="62"/>
      <c r="I6" s="62"/>
      <c r="J6" s="63"/>
    </row>
    <row r="7" spans="1:21" ht="3" customHeight="1" x14ac:dyDescent="0.25">
      <c r="A7" s="1"/>
      <c r="B7" s="1"/>
      <c r="C7" s="1"/>
      <c r="D7" s="19"/>
      <c r="E7" s="19"/>
      <c r="F7" s="4"/>
      <c r="G7" s="4"/>
      <c r="H7" s="4"/>
      <c r="I7" s="4"/>
      <c r="J7" s="4"/>
    </row>
    <row r="8" spans="1:21" x14ac:dyDescent="0.25">
      <c r="A8" s="1" t="s">
        <v>49</v>
      </c>
      <c r="B8" s="1"/>
      <c r="C8" s="1"/>
      <c r="D8" s="60" t="s">
        <v>30</v>
      </c>
      <c r="E8" s="60"/>
      <c r="F8" s="64" t="s">
        <v>39</v>
      </c>
      <c r="G8" s="65"/>
      <c r="H8" s="4"/>
      <c r="I8" s="4"/>
      <c r="J8" s="4"/>
      <c r="L8" s="37"/>
    </row>
    <row r="9" spans="1:21" ht="3" customHeight="1" x14ac:dyDescent="0.25">
      <c r="A9" s="1"/>
      <c r="B9" s="1"/>
      <c r="C9" s="1"/>
      <c r="D9" s="19"/>
      <c r="E9" s="19"/>
      <c r="F9" s="4"/>
      <c r="G9" s="4"/>
      <c r="H9" s="4"/>
      <c r="I9" s="4"/>
      <c r="J9" s="4"/>
    </row>
    <row r="10" spans="1:21" x14ac:dyDescent="0.25">
      <c r="A10" s="1" t="s">
        <v>12</v>
      </c>
      <c r="B10" s="1"/>
      <c r="C10" s="1"/>
      <c r="D10" s="60" t="s">
        <v>7</v>
      </c>
      <c r="E10" s="60"/>
      <c r="F10" s="66">
        <v>23628</v>
      </c>
      <c r="G10" s="65"/>
      <c r="H10" s="19" t="s">
        <v>29</v>
      </c>
      <c r="I10" s="64" t="s">
        <v>41</v>
      </c>
      <c r="J10" s="65"/>
    </row>
    <row r="11" spans="1:21" ht="3" customHeight="1" x14ac:dyDescent="0.25">
      <c r="A11" s="1"/>
      <c r="B11" s="1"/>
      <c r="C11" s="1"/>
      <c r="D11" s="19"/>
      <c r="E11" s="19"/>
      <c r="F11" s="4"/>
      <c r="G11" s="4"/>
      <c r="H11" s="4"/>
      <c r="I11" s="4"/>
      <c r="J11" s="4"/>
    </row>
    <row r="12" spans="1:21" x14ac:dyDescent="0.25">
      <c r="A12" s="18" t="s">
        <v>52</v>
      </c>
      <c r="B12" s="1"/>
      <c r="C12" s="1"/>
      <c r="D12" s="60" t="s">
        <v>8</v>
      </c>
      <c r="E12" s="60"/>
      <c r="F12" s="64" t="s">
        <v>13</v>
      </c>
      <c r="G12" s="67"/>
      <c r="H12" s="67"/>
      <c r="I12" s="67"/>
      <c r="J12" s="65"/>
    </row>
    <row r="13" spans="1:21" ht="3" customHeight="1" x14ac:dyDescent="0.25">
      <c r="A13" s="1"/>
      <c r="B13" s="1"/>
      <c r="C13" s="1"/>
      <c r="D13" s="19"/>
      <c r="E13" s="19"/>
      <c r="F13" s="1"/>
      <c r="G13" s="1"/>
      <c r="H13" s="1"/>
      <c r="I13" s="1"/>
      <c r="J13" s="1"/>
    </row>
    <row r="14" spans="1:21" x14ac:dyDescent="0.25">
      <c r="A14" s="1" t="s">
        <v>28</v>
      </c>
      <c r="B14" s="1"/>
      <c r="C14" s="1"/>
      <c r="D14" s="60" t="s">
        <v>9</v>
      </c>
      <c r="E14" s="60"/>
      <c r="F14" s="68">
        <v>43101</v>
      </c>
      <c r="G14" s="69"/>
      <c r="H14" s="1"/>
      <c r="I14" s="1" t="s">
        <v>10</v>
      </c>
      <c r="J14" s="3"/>
    </row>
    <row r="15" spans="1:21" ht="15.75" thickBot="1" x14ac:dyDescent="0.3">
      <c r="A15" s="1"/>
      <c r="B15" s="1"/>
      <c r="C15" s="1"/>
      <c r="D15" s="19"/>
      <c r="E15" s="19"/>
      <c r="F15" s="21"/>
      <c r="G15" s="19"/>
      <c r="H15" s="1"/>
      <c r="I15" s="1"/>
      <c r="J15" s="1"/>
      <c r="M15" s="36"/>
      <c r="N15" s="24"/>
    </row>
    <row r="16" spans="1:21" ht="18.75" thickBot="1" x14ac:dyDescent="0.3">
      <c r="A16" s="44" t="s">
        <v>42</v>
      </c>
      <c r="B16" s="45"/>
      <c r="C16" s="45"/>
      <c r="D16" s="46"/>
      <c r="F16" t="s">
        <v>45</v>
      </c>
      <c r="H16">
        <v>19.27</v>
      </c>
      <c r="M16" s="36"/>
      <c r="N16" s="24"/>
      <c r="O16" s="20"/>
      <c r="P16" s="20"/>
      <c r="Q16" s="20"/>
      <c r="R16" s="20"/>
      <c r="S16" s="20"/>
      <c r="T16" s="20"/>
      <c r="U16" s="20"/>
    </row>
    <row r="17" spans="1:21" ht="15.75" customHeight="1" thickBot="1" x14ac:dyDescent="0.3">
      <c r="M17" s="20"/>
      <c r="N17" s="20"/>
      <c r="O17" s="20"/>
      <c r="P17" s="20"/>
      <c r="Q17" s="20"/>
      <c r="R17" s="20"/>
      <c r="S17" s="20"/>
      <c r="T17" s="20"/>
      <c r="U17" s="20"/>
    </row>
    <row r="18" spans="1:21" ht="51.75" x14ac:dyDescent="0.25">
      <c r="A18" s="54" t="s">
        <v>0</v>
      </c>
      <c r="B18" s="47" t="s">
        <v>1</v>
      </c>
      <c r="C18" s="15" t="s">
        <v>2</v>
      </c>
      <c r="D18" s="47" t="s">
        <v>3</v>
      </c>
      <c r="E18" s="6" t="s">
        <v>19</v>
      </c>
      <c r="F18" s="15" t="s">
        <v>14</v>
      </c>
      <c r="G18" s="15" t="s">
        <v>47</v>
      </c>
      <c r="H18" s="15" t="s">
        <v>16</v>
      </c>
      <c r="I18" s="7" t="s">
        <v>17</v>
      </c>
      <c r="J18" s="49" t="s">
        <v>4</v>
      </c>
      <c r="M18" s="6" t="s">
        <v>19</v>
      </c>
      <c r="N18" s="15" t="s">
        <v>14</v>
      </c>
      <c r="O18" s="15" t="s">
        <v>46</v>
      </c>
      <c r="P18" s="15" t="s">
        <v>16</v>
      </c>
      <c r="Q18" s="7" t="s">
        <v>17</v>
      </c>
      <c r="S18" s="20"/>
      <c r="T18" s="20"/>
      <c r="U18" s="20"/>
    </row>
    <row r="19" spans="1:21" ht="15.75" customHeight="1" thickBot="1" x14ac:dyDescent="0.3">
      <c r="A19" s="55"/>
      <c r="B19" s="48"/>
      <c r="C19" s="30" t="s">
        <v>20</v>
      </c>
      <c r="D19" s="48"/>
      <c r="E19" s="11">
        <f>AVS</f>
        <v>0.106</v>
      </c>
      <c r="F19" s="12">
        <f>AC</f>
        <v>2.1999999999999999E-2</v>
      </c>
      <c r="G19" s="13">
        <v>0.05</v>
      </c>
      <c r="H19" s="12">
        <f>LAA</f>
        <v>0</v>
      </c>
      <c r="I19" s="14">
        <f>CIVAF</f>
        <v>2.9499999999999998E-2</v>
      </c>
      <c r="J19" s="50"/>
      <c r="L19" s="20"/>
      <c r="M19" s="11">
        <v>0.106</v>
      </c>
      <c r="N19" s="12">
        <v>2.1999999999999999E-2</v>
      </c>
      <c r="O19" s="13"/>
      <c r="P19" s="12"/>
      <c r="Q19" s="14">
        <v>2.9499999999999998E-2</v>
      </c>
      <c r="R19" s="34">
        <f>SUM(M19:Q19)</f>
        <v>0.1575</v>
      </c>
      <c r="S19" s="20"/>
      <c r="T19" s="20"/>
      <c r="U19" s="20"/>
    </row>
    <row r="20" spans="1:21" x14ac:dyDescent="0.25">
      <c r="A20" s="9" t="s">
        <v>37</v>
      </c>
      <c r="B20" s="10">
        <f t="shared" ref="B20:B31" si="0">Base</f>
        <v>19.27</v>
      </c>
      <c r="C20" s="10">
        <f>C39</f>
        <v>4</v>
      </c>
      <c r="D20" s="10">
        <f>ROUNDUP(B20*C20,2)</f>
        <v>77.08</v>
      </c>
      <c r="E20" s="10">
        <f>ROUNDUP(D20*E19,2)</f>
        <v>8.18</v>
      </c>
      <c r="F20" s="10">
        <f>ROUNDUP(D20*F19,2)</f>
        <v>1.7</v>
      </c>
      <c r="G20" s="10"/>
      <c r="H20" s="10"/>
      <c r="I20" s="10">
        <f>ROUNDUP(D20*I19,2)</f>
        <v>2.2799999999999998</v>
      </c>
      <c r="J20" s="23">
        <f>ROUNDUP(D20-E20-F20-H20-I20,2)</f>
        <v>64.92</v>
      </c>
      <c r="K20" s="24">
        <f>_xlfn.CEILING.MATH(D20-E20-F20-H20-I20,0.05)</f>
        <v>64.95</v>
      </c>
      <c r="L20" s="20"/>
      <c r="S20" s="20"/>
      <c r="T20" s="20"/>
      <c r="U20" s="20"/>
    </row>
    <row r="21" spans="1:21" x14ac:dyDescent="0.25">
      <c r="A21" s="16" t="s">
        <v>38</v>
      </c>
      <c r="B21" s="10">
        <f t="shared" si="0"/>
        <v>19.27</v>
      </c>
      <c r="C21" s="10">
        <f>C57</f>
        <v>4</v>
      </c>
      <c r="D21" s="10">
        <f t="shared" ref="D21:D31" si="1">ROUNDUP(B21*C21,2)</f>
        <v>77.08</v>
      </c>
      <c r="E21" s="10">
        <f>ROUNDUP(D21*E19,2)</f>
        <v>8.18</v>
      </c>
      <c r="F21" s="10">
        <f>ROUNDUP(D21*F19,2)</f>
        <v>1.7</v>
      </c>
      <c r="G21" s="5"/>
      <c r="H21" s="10"/>
      <c r="I21" s="10">
        <f>ROUNDUP(D21*I19,2)</f>
        <v>2.2799999999999998</v>
      </c>
      <c r="J21" s="23">
        <f t="shared" ref="J21:J31" si="2">ROUNDUP(D21-E21-F21-H21-I21,2)</f>
        <v>64.92</v>
      </c>
      <c r="K21" s="24">
        <f t="shared" ref="K21:K31" si="3">_xlfn.CEILING.MATH(D21-E21-F21-H21-I21,0.05)</f>
        <v>64.95</v>
      </c>
      <c r="L21" s="20"/>
      <c r="S21" s="20"/>
      <c r="T21" s="20"/>
      <c r="U21" s="20"/>
    </row>
    <row r="22" spans="1:21" x14ac:dyDescent="0.25">
      <c r="A22" s="16" t="s">
        <v>21</v>
      </c>
      <c r="B22" s="10">
        <f t="shared" si="0"/>
        <v>19.27</v>
      </c>
      <c r="C22" s="10">
        <f>C70</f>
        <v>5</v>
      </c>
      <c r="D22" s="10">
        <f t="shared" si="1"/>
        <v>96.35</v>
      </c>
      <c r="E22" s="10">
        <f>ROUNDUP(D22*E19,2)</f>
        <v>10.220000000000001</v>
      </c>
      <c r="F22" s="10">
        <f>ROUNDUP(D22*F19,2)</f>
        <v>2.1199999999999997</v>
      </c>
      <c r="G22" s="5"/>
      <c r="H22" s="10"/>
      <c r="I22" s="10">
        <f>ROUNDUP(D22*I19,2)</f>
        <v>2.8499999999999996</v>
      </c>
      <c r="J22" s="23">
        <f t="shared" si="2"/>
        <v>81.16</v>
      </c>
      <c r="K22" s="24">
        <f t="shared" si="3"/>
        <v>81.2</v>
      </c>
      <c r="L22" s="20"/>
      <c r="M22" s="24"/>
      <c r="N22" s="24"/>
      <c r="O22" s="24"/>
      <c r="P22" s="24"/>
      <c r="Q22" s="24"/>
      <c r="R22" s="35"/>
      <c r="S22" s="20"/>
      <c r="T22" s="20"/>
      <c r="U22" s="20"/>
    </row>
    <row r="23" spans="1:21" x14ac:dyDescent="0.25">
      <c r="A23" s="16" t="s">
        <v>22</v>
      </c>
      <c r="B23" s="10">
        <f t="shared" si="0"/>
        <v>19.27</v>
      </c>
      <c r="C23" s="10">
        <f>C83</f>
        <v>4</v>
      </c>
      <c r="D23" s="10">
        <f t="shared" si="1"/>
        <v>77.08</v>
      </c>
      <c r="E23" s="10">
        <f>ROUNDUP(D23*E19,2)</f>
        <v>8.18</v>
      </c>
      <c r="F23" s="10">
        <f>ROUNDUP(D23*F19,2)</f>
        <v>1.7</v>
      </c>
      <c r="G23" s="5"/>
      <c r="H23" s="10"/>
      <c r="I23" s="10">
        <f>ROUNDUP(D23*I19,2)</f>
        <v>2.2799999999999998</v>
      </c>
      <c r="J23" s="23">
        <f t="shared" si="2"/>
        <v>64.92</v>
      </c>
      <c r="K23" s="24">
        <f t="shared" si="3"/>
        <v>64.95</v>
      </c>
      <c r="L23" s="20"/>
      <c r="M23" s="24"/>
      <c r="N23" s="24"/>
      <c r="O23" s="24"/>
      <c r="P23" s="24"/>
      <c r="Q23" s="24"/>
      <c r="R23" s="35"/>
      <c r="S23" s="20"/>
      <c r="T23" s="20"/>
      <c r="U23" s="20"/>
    </row>
    <row r="24" spans="1:21" x14ac:dyDescent="0.25">
      <c r="A24" s="16" t="s">
        <v>23</v>
      </c>
      <c r="B24" s="10">
        <f t="shared" si="0"/>
        <v>19.27</v>
      </c>
      <c r="C24" s="10">
        <f>C96</f>
        <v>5</v>
      </c>
      <c r="D24" s="10">
        <f t="shared" si="1"/>
        <v>96.35</v>
      </c>
      <c r="E24" s="10">
        <f>ROUNDUP(D24*E19,2)</f>
        <v>10.220000000000001</v>
      </c>
      <c r="F24" s="10">
        <f>ROUNDUP(D24*F19,2)</f>
        <v>2.1199999999999997</v>
      </c>
      <c r="G24" s="5"/>
      <c r="H24" s="10"/>
      <c r="I24" s="10">
        <f>ROUNDUP(D24*I19,2)</f>
        <v>2.8499999999999996</v>
      </c>
      <c r="J24" s="23">
        <f t="shared" si="2"/>
        <v>81.16</v>
      </c>
      <c r="K24" s="24">
        <f t="shared" si="3"/>
        <v>81.2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</row>
    <row r="25" spans="1:21" ht="15.75" customHeight="1" x14ac:dyDescent="0.25">
      <c r="A25" s="16" t="s">
        <v>24</v>
      </c>
      <c r="B25" s="10">
        <f t="shared" si="0"/>
        <v>19.27</v>
      </c>
      <c r="C25" s="10">
        <f>C109</f>
        <v>4</v>
      </c>
      <c r="D25" s="10">
        <f t="shared" si="1"/>
        <v>77.08</v>
      </c>
      <c r="E25" s="10">
        <f>ROUNDUP(D25*E19,2)</f>
        <v>8.18</v>
      </c>
      <c r="F25" s="10">
        <f>ROUNDUP(D25*F19,2)</f>
        <v>1.7</v>
      </c>
      <c r="G25" s="5"/>
      <c r="H25" s="10"/>
      <c r="I25" s="10">
        <f>ROUNDUP(D25*I19,2)</f>
        <v>2.2799999999999998</v>
      </c>
      <c r="J25" s="23">
        <f t="shared" si="2"/>
        <v>64.92</v>
      </c>
      <c r="K25" s="24">
        <f t="shared" si="3"/>
        <v>64.95</v>
      </c>
      <c r="L25" s="20"/>
      <c r="M25" s="20"/>
      <c r="N25" s="20"/>
      <c r="O25" s="20"/>
      <c r="P25" s="20"/>
      <c r="Q25" s="20"/>
      <c r="R25" s="35"/>
      <c r="S25" s="20"/>
      <c r="T25" s="20"/>
      <c r="U25" s="20"/>
    </row>
    <row r="26" spans="1:21" x14ac:dyDescent="0.25">
      <c r="A26" s="16" t="s">
        <v>25</v>
      </c>
      <c r="B26" s="10">
        <f t="shared" si="0"/>
        <v>19.27</v>
      </c>
      <c r="C26" s="10">
        <f>C122</f>
        <v>4</v>
      </c>
      <c r="D26" s="10">
        <f t="shared" si="1"/>
        <v>77.08</v>
      </c>
      <c r="E26" s="10">
        <f>ROUNDUP(D26*E19,2)</f>
        <v>8.18</v>
      </c>
      <c r="F26" s="10">
        <f>ROUNDUP(D26*F19,2)</f>
        <v>1.7</v>
      </c>
      <c r="G26" s="5"/>
      <c r="H26" s="10"/>
      <c r="I26" s="10">
        <f>ROUNDUP(D26*I19,2)</f>
        <v>2.2799999999999998</v>
      </c>
      <c r="J26" s="23">
        <f t="shared" si="2"/>
        <v>64.92</v>
      </c>
      <c r="K26" s="24">
        <f t="shared" si="3"/>
        <v>64.95</v>
      </c>
      <c r="L26" s="20"/>
      <c r="M26" s="20"/>
      <c r="N26" s="20"/>
      <c r="O26" s="20"/>
      <c r="P26" s="20"/>
      <c r="Q26" s="20"/>
      <c r="R26" s="24"/>
      <c r="S26" s="20"/>
      <c r="T26" s="20"/>
      <c r="U26" s="20"/>
    </row>
    <row r="27" spans="1:21" x14ac:dyDescent="0.25">
      <c r="A27" s="16" t="s">
        <v>35</v>
      </c>
      <c r="B27" s="10">
        <f t="shared" si="0"/>
        <v>19.27</v>
      </c>
      <c r="C27" s="10">
        <f>C135</f>
        <v>3</v>
      </c>
      <c r="D27" s="10">
        <f t="shared" si="1"/>
        <v>57.81</v>
      </c>
      <c r="E27" s="10">
        <f>ROUNDUP(D27*E19,2)</f>
        <v>6.13</v>
      </c>
      <c r="F27" s="10">
        <f>ROUNDUP(D27*F19,2)</f>
        <v>1.28</v>
      </c>
      <c r="G27" s="5"/>
      <c r="H27" s="10"/>
      <c r="I27" s="10">
        <f>ROUNDUP(D27*I19,2)</f>
        <v>1.71</v>
      </c>
      <c r="J27" s="23">
        <f t="shared" si="2"/>
        <v>48.69</v>
      </c>
      <c r="K27" s="24">
        <f t="shared" si="3"/>
        <v>48.7</v>
      </c>
      <c r="L27" s="20"/>
      <c r="M27" s="20"/>
      <c r="N27" s="20"/>
      <c r="O27" s="20"/>
      <c r="P27" s="20"/>
      <c r="Q27" s="20"/>
      <c r="R27" s="20"/>
      <c r="S27" s="20"/>
      <c r="T27" s="20"/>
      <c r="U27" s="20"/>
    </row>
    <row r="28" spans="1:21" x14ac:dyDescent="0.25">
      <c r="A28" s="16" t="s">
        <v>26</v>
      </c>
      <c r="B28" s="10">
        <f t="shared" si="0"/>
        <v>19.27</v>
      </c>
      <c r="C28" s="10">
        <f>C148</f>
        <v>4</v>
      </c>
      <c r="D28" s="10">
        <f t="shared" si="1"/>
        <v>77.08</v>
      </c>
      <c r="E28" s="10">
        <f>ROUNDUP(D28*E19,2)</f>
        <v>8.18</v>
      </c>
      <c r="F28" s="10">
        <f>ROUNDUP(D28*F19,2)</f>
        <v>1.7</v>
      </c>
      <c r="G28" s="5"/>
      <c r="H28" s="10"/>
      <c r="I28" s="10">
        <f>ROUNDUP(D28*I19,2)</f>
        <v>2.2799999999999998</v>
      </c>
      <c r="J28" s="23">
        <f t="shared" si="2"/>
        <v>64.92</v>
      </c>
      <c r="K28" s="24">
        <f t="shared" si="3"/>
        <v>64.95</v>
      </c>
      <c r="L28" s="20"/>
      <c r="M28" s="20"/>
      <c r="N28" s="20"/>
      <c r="O28" s="20"/>
      <c r="P28" s="20"/>
      <c r="Q28" s="20"/>
      <c r="R28" s="20"/>
      <c r="S28" s="20"/>
      <c r="T28" s="20"/>
      <c r="U28" s="20"/>
    </row>
    <row r="29" spans="1:21" x14ac:dyDescent="0.25">
      <c r="A29" s="16" t="s">
        <v>27</v>
      </c>
      <c r="B29" s="10">
        <f t="shared" si="0"/>
        <v>19.27</v>
      </c>
      <c r="C29" s="10">
        <f>C156</f>
        <v>4</v>
      </c>
      <c r="D29" s="10">
        <f t="shared" si="1"/>
        <v>77.08</v>
      </c>
      <c r="E29" s="10">
        <f>ROUNDUP(D29*E19,2)</f>
        <v>8.18</v>
      </c>
      <c r="F29" s="10">
        <f>ROUNDUP(D29*F19,2)</f>
        <v>1.7</v>
      </c>
      <c r="G29" s="5"/>
      <c r="H29" s="10"/>
      <c r="I29" s="10">
        <f>ROUNDUP(D29*I19,2)</f>
        <v>2.2799999999999998</v>
      </c>
      <c r="J29" s="23">
        <f t="shared" si="2"/>
        <v>64.92</v>
      </c>
      <c r="K29" s="24">
        <f t="shared" si="3"/>
        <v>64.95</v>
      </c>
      <c r="L29" s="20"/>
      <c r="M29" s="20"/>
      <c r="N29" s="20"/>
      <c r="O29" s="20"/>
      <c r="P29" s="20"/>
      <c r="Q29" s="20"/>
      <c r="R29" s="20"/>
      <c r="S29" s="20"/>
      <c r="T29" s="20"/>
      <c r="U29" s="20"/>
    </row>
    <row r="30" spans="1:21" x14ac:dyDescent="0.25">
      <c r="A30" s="16" t="s">
        <v>34</v>
      </c>
      <c r="B30" s="10">
        <f t="shared" si="0"/>
        <v>19.27</v>
      </c>
      <c r="C30" s="10">
        <f>C174</f>
        <v>4</v>
      </c>
      <c r="D30" s="10">
        <f t="shared" si="1"/>
        <v>77.08</v>
      </c>
      <c r="E30" s="10">
        <f>ROUNDUP(D30*E19,2)</f>
        <v>8.18</v>
      </c>
      <c r="F30" s="10">
        <f>ROUNDUP(D30*F19,2)</f>
        <v>1.7</v>
      </c>
      <c r="G30" s="5"/>
      <c r="H30" s="10"/>
      <c r="I30" s="10">
        <f>ROUNDUP(D30*I19,2)</f>
        <v>2.2799999999999998</v>
      </c>
      <c r="J30" s="23">
        <f t="shared" si="2"/>
        <v>64.92</v>
      </c>
      <c r="K30" s="24">
        <f t="shared" si="3"/>
        <v>64.95</v>
      </c>
      <c r="L30" s="20"/>
      <c r="M30" s="42" t="s">
        <v>50</v>
      </c>
      <c r="N30" s="20"/>
      <c r="O30" s="42" t="s">
        <v>51</v>
      </c>
      <c r="P30" s="20"/>
      <c r="Q30" s="20"/>
      <c r="R30" s="20"/>
      <c r="S30" s="20"/>
      <c r="T30" s="20"/>
      <c r="U30" s="20"/>
    </row>
    <row r="31" spans="1:21" ht="15.75" thickBot="1" x14ac:dyDescent="0.3">
      <c r="A31" s="8" t="s">
        <v>33</v>
      </c>
      <c r="B31" s="10">
        <f t="shared" si="0"/>
        <v>19.27</v>
      </c>
      <c r="C31" s="10">
        <f>C187</f>
        <v>5</v>
      </c>
      <c r="D31" s="10">
        <f t="shared" si="1"/>
        <v>96.35</v>
      </c>
      <c r="E31" s="10">
        <f>ROUNDUP(D31*E19,2)</f>
        <v>10.220000000000001</v>
      </c>
      <c r="F31" s="10">
        <f>ROUNDUP(D31*F19,2)</f>
        <v>2.1199999999999997</v>
      </c>
      <c r="G31" s="5"/>
      <c r="H31" s="10"/>
      <c r="I31" s="10">
        <f>ROUNDUP(D31*I19,2)</f>
        <v>2.8499999999999996</v>
      </c>
      <c r="J31" s="23">
        <f t="shared" si="2"/>
        <v>81.16</v>
      </c>
      <c r="K31" s="24">
        <f t="shared" si="3"/>
        <v>81.2</v>
      </c>
      <c r="L31" s="20"/>
      <c r="M31" s="20"/>
      <c r="N31" s="20"/>
      <c r="O31" s="20"/>
      <c r="P31" s="20"/>
      <c r="Q31" s="20"/>
      <c r="R31" s="20"/>
      <c r="S31" s="20"/>
      <c r="T31" s="20"/>
      <c r="U31" s="20"/>
    </row>
    <row r="32" spans="1:21" ht="16.5" thickBot="1" x14ac:dyDescent="0.3">
      <c r="A32" s="31" t="s">
        <v>43</v>
      </c>
      <c r="B32" s="32"/>
      <c r="C32" s="33">
        <f t="shared" ref="C32:J32" si="4">SUM(C20:C31)</f>
        <v>50</v>
      </c>
      <c r="D32" s="33">
        <f t="shared" si="4"/>
        <v>963.5</v>
      </c>
      <c r="E32" s="33" t="s">
        <v>36</v>
      </c>
      <c r="F32" s="33" t="s">
        <v>36</v>
      </c>
      <c r="G32" s="33" t="s">
        <v>36</v>
      </c>
      <c r="H32" s="33" t="s">
        <v>36</v>
      </c>
      <c r="I32" s="33" t="s">
        <v>44</v>
      </c>
      <c r="J32" s="43">
        <f t="shared" si="4"/>
        <v>811.53</v>
      </c>
      <c r="L32"/>
      <c r="M32" s="24">
        <f>Q32/4</f>
        <v>202.88249999999999</v>
      </c>
      <c r="O32" s="24">
        <f>(Q32/4)*3</f>
        <v>608.64750000000004</v>
      </c>
      <c r="Q32" s="24">
        <f>J32</f>
        <v>811.53</v>
      </c>
    </row>
    <row r="33" spans="1:21" x14ac:dyDescent="0.25">
      <c r="A33" s="1"/>
      <c r="B33" s="1"/>
      <c r="C33" s="1"/>
      <c r="D33" s="19"/>
      <c r="E33" s="19"/>
      <c r="F33" s="21"/>
      <c r="G33" s="19"/>
      <c r="H33" s="1"/>
      <c r="I33" s="1"/>
      <c r="J33" s="1"/>
    </row>
    <row r="34" spans="1:21" ht="15.75" thickBot="1" x14ac:dyDescent="0.3">
      <c r="A34" s="1"/>
      <c r="B34" s="1"/>
      <c r="C34" s="1"/>
      <c r="D34" s="19"/>
      <c r="E34" s="19"/>
      <c r="F34" s="21"/>
      <c r="G34" s="19"/>
      <c r="H34" s="1"/>
      <c r="I34" s="1"/>
      <c r="J34" s="1"/>
    </row>
    <row r="35" spans="1:21" ht="18.75" thickBot="1" x14ac:dyDescent="0.3">
      <c r="A35" s="51" t="s">
        <v>31</v>
      </c>
      <c r="B35" s="52"/>
      <c r="C35" s="52"/>
      <c r="D35" s="53"/>
      <c r="E35" s="19"/>
      <c r="F35" s="21"/>
      <c r="G35" s="19"/>
      <c r="H35" s="1"/>
      <c r="I35" s="1"/>
      <c r="J35" s="1"/>
    </row>
    <row r="36" spans="1:21" ht="15.75" thickBo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N36" s="24"/>
    </row>
    <row r="37" spans="1:21" ht="39" x14ac:dyDescent="0.25">
      <c r="A37" s="54" t="s">
        <v>0</v>
      </c>
      <c r="B37" s="47" t="s">
        <v>1</v>
      </c>
      <c r="C37" s="15" t="s">
        <v>2</v>
      </c>
      <c r="D37" s="47" t="s">
        <v>3</v>
      </c>
      <c r="E37" s="6" t="s">
        <v>19</v>
      </c>
      <c r="F37" s="15" t="s">
        <v>14</v>
      </c>
      <c r="G37" s="15" t="s">
        <v>15</v>
      </c>
      <c r="H37" s="15" t="s">
        <v>16</v>
      </c>
      <c r="I37" s="7" t="s">
        <v>17</v>
      </c>
      <c r="J37" s="49" t="s">
        <v>4</v>
      </c>
    </row>
    <row r="38" spans="1:21" ht="15.75" customHeight="1" thickBot="1" x14ac:dyDescent="0.3">
      <c r="A38" s="55"/>
      <c r="B38" s="48"/>
      <c r="C38" s="30" t="s">
        <v>20</v>
      </c>
      <c r="D38" s="48"/>
      <c r="E38" s="11">
        <f>AVS</f>
        <v>0.106</v>
      </c>
      <c r="F38" s="12">
        <f>AC</f>
        <v>2.1999999999999999E-2</v>
      </c>
      <c r="G38" s="13">
        <f>LPP</f>
        <v>0</v>
      </c>
      <c r="H38" s="12">
        <f>LAA</f>
        <v>0</v>
      </c>
      <c r="I38" s="14">
        <f>CIVAF</f>
        <v>2.9499999999999998E-2</v>
      </c>
      <c r="J38" s="50"/>
      <c r="L38" s="20"/>
      <c r="S38" s="20"/>
      <c r="T38" s="20"/>
      <c r="U38" s="20"/>
    </row>
    <row r="39" spans="1:21" x14ac:dyDescent="0.25">
      <c r="A39" s="9">
        <v>45658</v>
      </c>
      <c r="B39" s="10">
        <f>Base</f>
        <v>19.27</v>
      </c>
      <c r="C39" s="10">
        <v>4</v>
      </c>
      <c r="D39" s="10">
        <f>ROUNDUP(B39*C39,2)</f>
        <v>77.08</v>
      </c>
      <c r="E39" s="10">
        <f>ROUNDUP(D39*E38,2)</f>
        <v>8.18</v>
      </c>
      <c r="F39" s="10">
        <f>ROUNDUP(D39*F38,2)</f>
        <v>1.7</v>
      </c>
      <c r="G39" s="10"/>
      <c r="H39" s="10"/>
      <c r="I39" s="10">
        <f>ROUNDUP(D39*I38,2)</f>
        <v>2.2799999999999998</v>
      </c>
      <c r="J39" s="23">
        <f>ROUNDUP(D39-E39-F39-H39-I39,2)</f>
        <v>64.92</v>
      </c>
    </row>
    <row r="40" spans="1:21" x14ac:dyDescent="0.25">
      <c r="A40" s="16"/>
      <c r="B40" s="10">
        <f>Base</f>
        <v>19.27</v>
      </c>
      <c r="C40" s="5"/>
      <c r="D40" s="10">
        <f t="shared" ref="D40:D43" si="5">ROUNDUP(B40*C40,2)</f>
        <v>0</v>
      </c>
      <c r="E40" s="10">
        <f>ROUNDUP(D40*E38,2)</f>
        <v>0</v>
      </c>
      <c r="F40" s="10">
        <f>ROUNDUP(D40*F38,2)</f>
        <v>0</v>
      </c>
      <c r="G40" s="5"/>
      <c r="H40" s="10"/>
      <c r="I40" s="10">
        <f>ROUNDUP(D40*I38,2)</f>
        <v>0</v>
      </c>
      <c r="J40" s="23">
        <f t="shared" ref="J40:J43" si="6">ROUNDUP(D40-E40-F40-H40-I40,2)</f>
        <v>0</v>
      </c>
    </row>
    <row r="41" spans="1:21" x14ac:dyDescent="0.25">
      <c r="A41" s="16"/>
      <c r="B41" s="10">
        <f>Base</f>
        <v>19.27</v>
      </c>
      <c r="C41" s="5"/>
      <c r="D41" s="10">
        <f t="shared" si="5"/>
        <v>0</v>
      </c>
      <c r="E41" s="10">
        <f>ROUNDUP(D41*E38,2)</f>
        <v>0</v>
      </c>
      <c r="F41" s="10">
        <f>ROUNDUP(D41*F38,2)</f>
        <v>0</v>
      </c>
      <c r="G41" s="5"/>
      <c r="H41" s="10"/>
      <c r="I41" s="10">
        <f>ROUNDUP(D41*I38,2)</f>
        <v>0</v>
      </c>
      <c r="J41" s="23">
        <f t="shared" si="6"/>
        <v>0</v>
      </c>
    </row>
    <row r="42" spans="1:21" x14ac:dyDescent="0.25">
      <c r="A42" s="16"/>
      <c r="B42" s="10">
        <f>Base</f>
        <v>19.27</v>
      </c>
      <c r="C42" s="5"/>
      <c r="D42" s="10">
        <f t="shared" si="5"/>
        <v>0</v>
      </c>
      <c r="E42" s="10">
        <f>ROUNDUP(D42*E38,2)</f>
        <v>0</v>
      </c>
      <c r="F42" s="10">
        <f>ROUNDUP(D42*F38,2)</f>
        <v>0</v>
      </c>
      <c r="G42" s="5"/>
      <c r="H42" s="10"/>
      <c r="I42" s="10">
        <f>ROUNDUP(D42*I38,2)</f>
        <v>0</v>
      </c>
      <c r="J42" s="23">
        <f t="shared" si="6"/>
        <v>0</v>
      </c>
    </row>
    <row r="43" spans="1:21" ht="15.75" thickBot="1" x14ac:dyDescent="0.3">
      <c r="A43" s="8"/>
      <c r="B43" s="10">
        <f>Base</f>
        <v>19.27</v>
      </c>
      <c r="C43" s="5"/>
      <c r="D43" s="10">
        <f t="shared" si="5"/>
        <v>0</v>
      </c>
      <c r="E43" s="10">
        <f t="shared" ref="E43" si="7">ROUNDUP(D43*E42,2)</f>
        <v>0</v>
      </c>
      <c r="F43" s="10">
        <f t="shared" ref="F43" si="8">ROUNDUP(D43*F42,2)</f>
        <v>0</v>
      </c>
      <c r="G43" s="5"/>
      <c r="H43" s="10"/>
      <c r="I43" s="10">
        <f t="shared" ref="I43" si="9">ROUNDUP(D43*I42,2)</f>
        <v>0</v>
      </c>
      <c r="J43" s="23">
        <f t="shared" si="6"/>
        <v>0</v>
      </c>
    </row>
    <row r="44" spans="1:21" ht="16.5" thickBot="1" x14ac:dyDescent="0.3">
      <c r="A44" s="31" t="s">
        <v>18</v>
      </c>
      <c r="B44" s="32"/>
      <c r="C44" s="33">
        <f>SUM(C39:C43)</f>
        <v>4</v>
      </c>
      <c r="D44" s="33">
        <f>SUM(D39:D43)</f>
        <v>77.08</v>
      </c>
      <c r="E44" s="33" t="s">
        <v>36</v>
      </c>
      <c r="F44" s="33" t="s">
        <v>36</v>
      </c>
      <c r="G44" s="33" t="s">
        <v>36</v>
      </c>
      <c r="H44" s="33" t="s">
        <v>36</v>
      </c>
      <c r="I44" s="33" t="s">
        <v>44</v>
      </c>
      <c r="J44" s="25">
        <f>SUM(J39:J43)</f>
        <v>64.92</v>
      </c>
    </row>
    <row r="46" spans="1:21" x14ac:dyDescent="0.25">
      <c r="A46" s="17"/>
      <c r="D46" s="22"/>
      <c r="I46" s="17"/>
    </row>
    <row r="47" spans="1:21" ht="15.75" thickBot="1" x14ac:dyDescent="0.3"/>
    <row r="48" spans="1:21" ht="18.75" thickBot="1" x14ac:dyDescent="0.3">
      <c r="A48" s="51" t="s">
        <v>32</v>
      </c>
      <c r="B48" s="52"/>
      <c r="C48" s="52"/>
      <c r="D48" s="53"/>
    </row>
    <row r="49" spans="1:21" ht="15.75" thickBot="1" x14ac:dyDescent="0.3"/>
    <row r="50" spans="1:21" ht="39" x14ac:dyDescent="0.25">
      <c r="A50" s="54" t="s">
        <v>0</v>
      </c>
      <c r="B50" s="47" t="s">
        <v>1</v>
      </c>
      <c r="C50" s="15" t="s">
        <v>2</v>
      </c>
      <c r="D50" s="47" t="s">
        <v>3</v>
      </c>
      <c r="E50" s="6" t="s">
        <v>19</v>
      </c>
      <c r="F50" s="15" t="s">
        <v>14</v>
      </c>
      <c r="G50" s="15" t="s">
        <v>15</v>
      </c>
      <c r="H50" s="15" t="s">
        <v>16</v>
      </c>
      <c r="I50" s="7" t="s">
        <v>17</v>
      </c>
      <c r="J50" s="49" t="s">
        <v>4</v>
      </c>
    </row>
    <row r="51" spans="1:21" ht="15.75" customHeight="1" thickBot="1" x14ac:dyDescent="0.3">
      <c r="A51" s="55"/>
      <c r="B51" s="48"/>
      <c r="C51" s="30" t="s">
        <v>20</v>
      </c>
      <c r="D51" s="48"/>
      <c r="E51" s="11">
        <f>AVS</f>
        <v>0.106</v>
      </c>
      <c r="F51" s="12">
        <f>AC</f>
        <v>2.1999999999999999E-2</v>
      </c>
      <c r="G51" s="13">
        <f>LPP</f>
        <v>0</v>
      </c>
      <c r="H51" s="12">
        <f>LAA</f>
        <v>0</v>
      </c>
      <c r="I51" s="14">
        <f>CIVAF</f>
        <v>2.9499999999999998E-2</v>
      </c>
      <c r="J51" s="50"/>
      <c r="L51" s="20"/>
      <c r="S51" s="20"/>
      <c r="T51" s="20"/>
      <c r="U51" s="20"/>
    </row>
    <row r="52" spans="1:21" x14ac:dyDescent="0.25">
      <c r="A52" s="9">
        <v>45689</v>
      </c>
      <c r="B52" s="10">
        <f>Base</f>
        <v>19.27</v>
      </c>
      <c r="C52" s="10">
        <v>4</v>
      </c>
      <c r="D52" s="10">
        <f>ROUNDUP(B52*C52,2)</f>
        <v>77.08</v>
      </c>
      <c r="E52" s="10">
        <f>ROUNDUP(D52*E51,2)</f>
        <v>8.18</v>
      </c>
      <c r="F52" s="10">
        <f>ROUNDUP(D52*F51,2)</f>
        <v>1.7</v>
      </c>
      <c r="G52" s="10"/>
      <c r="H52" s="10"/>
      <c r="I52" s="10">
        <f>ROUNDUP(D52*I51,2)</f>
        <v>2.2799999999999998</v>
      </c>
      <c r="J52" s="23">
        <f>ROUNDUP(D52-E52-F52-H52-I52,2)</f>
        <v>64.92</v>
      </c>
    </row>
    <row r="53" spans="1:21" x14ac:dyDescent="0.25">
      <c r="A53" s="16"/>
      <c r="B53" s="10">
        <f>Base</f>
        <v>19.27</v>
      </c>
      <c r="C53" s="5"/>
      <c r="D53" s="10">
        <f t="shared" ref="D53:D56" si="10">ROUNDUP(B53*C53,2)</f>
        <v>0</v>
      </c>
      <c r="E53" s="10">
        <f>ROUNDUP(D53*E51,2)</f>
        <v>0</v>
      </c>
      <c r="F53" s="10">
        <f>ROUNDUP(D53*F51,2)</f>
        <v>0</v>
      </c>
      <c r="G53" s="5"/>
      <c r="H53" s="10"/>
      <c r="I53" s="10">
        <f>ROUNDUP(D53*I51,2)</f>
        <v>0</v>
      </c>
      <c r="J53" s="23">
        <f t="shared" ref="J53:J56" si="11">ROUNDUP(D53-E53-F53-H53-I53,2)</f>
        <v>0</v>
      </c>
    </row>
    <row r="54" spans="1:21" x14ac:dyDescent="0.25">
      <c r="A54" s="16"/>
      <c r="B54" s="10">
        <f>Base</f>
        <v>19.27</v>
      </c>
      <c r="C54" s="5"/>
      <c r="D54" s="10">
        <f t="shared" si="10"/>
        <v>0</v>
      </c>
      <c r="E54" s="10">
        <f>ROUNDUP(D54*E51,2)</f>
        <v>0</v>
      </c>
      <c r="F54" s="10">
        <f>ROUNDUP(D54*F51,2)</f>
        <v>0</v>
      </c>
      <c r="G54" s="5"/>
      <c r="H54" s="10"/>
      <c r="I54" s="10">
        <f>ROUNDUP(D54*I51,2)</f>
        <v>0</v>
      </c>
      <c r="J54" s="23">
        <f t="shared" si="11"/>
        <v>0</v>
      </c>
    </row>
    <row r="55" spans="1:21" x14ac:dyDescent="0.25">
      <c r="A55" s="16"/>
      <c r="B55" s="10">
        <f>Base</f>
        <v>19.27</v>
      </c>
      <c r="C55" s="5"/>
      <c r="D55" s="10">
        <f t="shared" si="10"/>
        <v>0</v>
      </c>
      <c r="E55" s="10">
        <f>ROUNDUP(D55*E51,2)</f>
        <v>0</v>
      </c>
      <c r="F55" s="10">
        <f>ROUNDUP(D55*F51,2)</f>
        <v>0</v>
      </c>
      <c r="G55" s="5"/>
      <c r="H55" s="10"/>
      <c r="I55" s="10">
        <f>ROUNDUP(D55*I51,2)</f>
        <v>0</v>
      </c>
      <c r="J55" s="23">
        <f t="shared" si="11"/>
        <v>0</v>
      </c>
    </row>
    <row r="56" spans="1:21" ht="15.75" thickBot="1" x14ac:dyDescent="0.3">
      <c r="A56" s="8"/>
      <c r="B56" s="10">
        <f>Base</f>
        <v>19.27</v>
      </c>
      <c r="C56" s="5"/>
      <c r="D56" s="10">
        <f t="shared" si="10"/>
        <v>0</v>
      </c>
      <c r="E56" s="10">
        <f t="shared" ref="E56" si="12">ROUNDUP(D56*E55,2)</f>
        <v>0</v>
      </c>
      <c r="F56" s="10">
        <f t="shared" ref="F56" si="13">ROUNDUP(D56*F55,2)</f>
        <v>0</v>
      </c>
      <c r="G56" s="5"/>
      <c r="H56" s="10"/>
      <c r="I56" s="10">
        <f t="shared" ref="I56" si="14">ROUNDUP(D56*I55,2)</f>
        <v>0</v>
      </c>
      <c r="J56" s="23">
        <f t="shared" si="11"/>
        <v>0</v>
      </c>
    </row>
    <row r="57" spans="1:21" ht="16.5" thickBot="1" x14ac:dyDescent="0.3">
      <c r="A57" s="31" t="s">
        <v>18</v>
      </c>
      <c r="B57" s="32"/>
      <c r="C57" s="33">
        <f>SUM(C52:C56)</f>
        <v>4</v>
      </c>
      <c r="D57" s="33">
        <f>SUM(D52:D56)</f>
        <v>77.08</v>
      </c>
      <c r="E57" s="33" t="s">
        <v>36</v>
      </c>
      <c r="F57" s="33" t="s">
        <v>36</v>
      </c>
      <c r="G57" s="33" t="s">
        <v>36</v>
      </c>
      <c r="H57" s="33" t="s">
        <v>36</v>
      </c>
      <c r="I57" s="33" t="s">
        <v>44</v>
      </c>
      <c r="J57" s="25">
        <f>SUM(J52:J56)</f>
        <v>64.92</v>
      </c>
    </row>
    <row r="59" spans="1:21" x14ac:dyDescent="0.25">
      <c r="A59" s="17"/>
      <c r="D59" s="22"/>
      <c r="I59" s="17"/>
    </row>
    <row r="60" spans="1:21" ht="15.75" thickBot="1" x14ac:dyDescent="0.3"/>
    <row r="61" spans="1:21" ht="18.75" thickBot="1" x14ac:dyDescent="0.3">
      <c r="A61" s="51" t="s">
        <v>21</v>
      </c>
      <c r="B61" s="52"/>
      <c r="C61" s="52"/>
      <c r="D61" s="53"/>
    </row>
    <row r="62" spans="1:21" ht="15.75" thickBot="1" x14ac:dyDescent="0.3"/>
    <row r="63" spans="1:21" ht="39" x14ac:dyDescent="0.25">
      <c r="A63" s="54" t="s">
        <v>0</v>
      </c>
      <c r="B63" s="47" t="s">
        <v>1</v>
      </c>
      <c r="C63" s="15" t="s">
        <v>2</v>
      </c>
      <c r="D63" s="47" t="s">
        <v>3</v>
      </c>
      <c r="E63" s="6" t="s">
        <v>19</v>
      </c>
      <c r="F63" s="15" t="s">
        <v>14</v>
      </c>
      <c r="G63" s="15" t="s">
        <v>15</v>
      </c>
      <c r="H63" s="15" t="s">
        <v>16</v>
      </c>
      <c r="I63" s="7" t="s">
        <v>17</v>
      </c>
      <c r="J63" s="49" t="s">
        <v>4</v>
      </c>
    </row>
    <row r="64" spans="1:21" ht="15.75" customHeight="1" thickBot="1" x14ac:dyDescent="0.3">
      <c r="A64" s="55"/>
      <c r="B64" s="48"/>
      <c r="C64" s="30" t="s">
        <v>20</v>
      </c>
      <c r="D64" s="48"/>
      <c r="E64" s="11">
        <f>AVS</f>
        <v>0.106</v>
      </c>
      <c r="F64" s="12">
        <f>AC</f>
        <v>2.1999999999999999E-2</v>
      </c>
      <c r="G64" s="13">
        <f>LPP</f>
        <v>0</v>
      </c>
      <c r="H64" s="12">
        <f>LAA</f>
        <v>0</v>
      </c>
      <c r="I64" s="14">
        <f>CIVAF</f>
        <v>2.9499999999999998E-2</v>
      </c>
      <c r="J64" s="50"/>
      <c r="L64" s="20"/>
      <c r="S64" s="20"/>
      <c r="T64" s="20"/>
      <c r="U64" s="20"/>
    </row>
    <row r="65" spans="1:21" x14ac:dyDescent="0.25">
      <c r="A65" s="9">
        <v>1.03</v>
      </c>
      <c r="B65" s="10">
        <f>Base</f>
        <v>19.27</v>
      </c>
      <c r="C65" s="10">
        <v>5</v>
      </c>
      <c r="D65" s="10">
        <f>ROUNDUP(B65*C65,2)</f>
        <v>96.35</v>
      </c>
      <c r="E65" s="10">
        <f>ROUNDUP(D65*E64,2)</f>
        <v>10.220000000000001</v>
      </c>
      <c r="F65" s="10">
        <f>ROUNDUP(D65*F64,2)</f>
        <v>2.1199999999999997</v>
      </c>
      <c r="G65" s="10"/>
      <c r="H65" s="10"/>
      <c r="I65" s="10">
        <f>ROUNDUP(D65*I64,2)</f>
        <v>2.8499999999999996</v>
      </c>
      <c r="J65" s="23">
        <f>ROUNDUP(D65-E65-F65-H65-I65,2)</f>
        <v>81.16</v>
      </c>
    </row>
    <row r="66" spans="1:21" x14ac:dyDescent="0.25">
      <c r="A66" s="9"/>
      <c r="B66" s="10">
        <f>Base</f>
        <v>19.27</v>
      </c>
      <c r="C66" s="5"/>
      <c r="D66" s="10">
        <f t="shared" ref="D66:D69" si="15">ROUNDUP(B66*C66,2)</f>
        <v>0</v>
      </c>
      <c r="E66" s="10">
        <f>ROUNDUP(D66*E64,2)</f>
        <v>0</v>
      </c>
      <c r="F66" s="10">
        <f>ROUNDUP(D66*F64,2)</f>
        <v>0</v>
      </c>
      <c r="G66" s="5"/>
      <c r="H66" s="10"/>
      <c r="I66" s="10">
        <f>ROUNDUP(D66*I64,2)</f>
        <v>0</v>
      </c>
      <c r="J66" s="23">
        <f t="shared" ref="J66:J69" si="16">ROUNDUP(D66-E66-F66-H66-I66,2)</f>
        <v>0</v>
      </c>
    </row>
    <row r="67" spans="1:21" x14ac:dyDescent="0.25">
      <c r="A67" s="9"/>
      <c r="B67" s="10">
        <f>Base</f>
        <v>19.27</v>
      </c>
      <c r="C67" s="5"/>
      <c r="D67" s="10">
        <f t="shared" si="15"/>
        <v>0</v>
      </c>
      <c r="E67" s="10">
        <f>ROUNDUP(D67*E64,2)</f>
        <v>0</v>
      </c>
      <c r="F67" s="10">
        <f>ROUNDUP(D67*F64,2)</f>
        <v>0</v>
      </c>
      <c r="G67" s="5"/>
      <c r="H67" s="10"/>
      <c r="I67" s="10">
        <f>ROUNDUP(D67*I64,2)</f>
        <v>0</v>
      </c>
      <c r="J67" s="23">
        <f t="shared" si="16"/>
        <v>0</v>
      </c>
    </row>
    <row r="68" spans="1:21" x14ac:dyDescent="0.25">
      <c r="A68" s="9"/>
      <c r="B68" s="10">
        <f>Base</f>
        <v>19.27</v>
      </c>
      <c r="C68" s="5"/>
      <c r="D68" s="10">
        <f t="shared" si="15"/>
        <v>0</v>
      </c>
      <c r="E68" s="10">
        <f>ROUNDUP(D68*E64,2)</f>
        <v>0</v>
      </c>
      <c r="F68" s="10">
        <f>ROUNDUP(D68*F64,2)</f>
        <v>0</v>
      </c>
      <c r="G68" s="5"/>
      <c r="H68" s="10"/>
      <c r="I68" s="10">
        <f>ROUNDUP(D68*I64,2)</f>
        <v>0</v>
      </c>
      <c r="J68" s="23">
        <f t="shared" si="16"/>
        <v>0</v>
      </c>
    </row>
    <row r="69" spans="1:21" ht="15.75" thickBot="1" x14ac:dyDescent="0.3">
      <c r="A69" s="9"/>
      <c r="B69" s="10">
        <f>Base</f>
        <v>19.27</v>
      </c>
      <c r="C69" s="5"/>
      <c r="D69" s="10">
        <f t="shared" si="15"/>
        <v>0</v>
      </c>
      <c r="E69" s="10">
        <f>ROUNDUP(D69*E64,2)</f>
        <v>0</v>
      </c>
      <c r="F69" s="10">
        <f>ROUNDUP(D69*F64,2)</f>
        <v>0</v>
      </c>
      <c r="G69" s="5"/>
      <c r="H69" s="10"/>
      <c r="I69" s="10">
        <f>ROUNDUP(D69*I64,2)</f>
        <v>0</v>
      </c>
      <c r="J69" s="23">
        <f t="shared" si="16"/>
        <v>0</v>
      </c>
    </row>
    <row r="70" spans="1:21" ht="16.5" thickBot="1" x14ac:dyDescent="0.3">
      <c r="A70" s="31" t="s">
        <v>18</v>
      </c>
      <c r="B70" s="32"/>
      <c r="C70" s="33">
        <f>SUM(C65:C69)</f>
        <v>5</v>
      </c>
      <c r="D70" s="33">
        <f>SUM(D65:D69)</f>
        <v>96.35</v>
      </c>
      <c r="E70" s="33" t="s">
        <v>36</v>
      </c>
      <c r="F70" s="33" t="s">
        <v>36</v>
      </c>
      <c r="G70" s="33" t="s">
        <v>36</v>
      </c>
      <c r="H70" s="33" t="s">
        <v>36</v>
      </c>
      <c r="I70" s="33" t="s">
        <v>44</v>
      </c>
      <c r="J70" s="25">
        <f>SUM(J65:J69)</f>
        <v>81.16</v>
      </c>
    </row>
    <row r="72" spans="1:21" x14ac:dyDescent="0.25">
      <c r="A72" s="17"/>
      <c r="D72" s="27"/>
      <c r="E72" s="28"/>
      <c r="F72" s="29"/>
      <c r="I72" s="17"/>
    </row>
    <row r="73" spans="1:21" ht="15.75" thickBot="1" x14ac:dyDescent="0.3"/>
    <row r="74" spans="1:21" ht="18.75" thickBot="1" x14ac:dyDescent="0.3">
      <c r="A74" s="51" t="s">
        <v>22</v>
      </c>
      <c r="B74" s="52"/>
      <c r="C74" s="52"/>
      <c r="D74" s="53"/>
    </row>
    <row r="75" spans="1:21" ht="15.75" thickBot="1" x14ac:dyDescent="0.3"/>
    <row r="76" spans="1:21" ht="39" x14ac:dyDescent="0.25">
      <c r="A76" s="54" t="s">
        <v>0</v>
      </c>
      <c r="B76" s="47" t="s">
        <v>1</v>
      </c>
      <c r="C76" s="15" t="s">
        <v>2</v>
      </c>
      <c r="D76" s="47" t="s">
        <v>3</v>
      </c>
      <c r="E76" s="6" t="s">
        <v>19</v>
      </c>
      <c r="F76" s="15" t="s">
        <v>14</v>
      </c>
      <c r="G76" s="15" t="s">
        <v>15</v>
      </c>
      <c r="H76" s="15" t="s">
        <v>16</v>
      </c>
      <c r="I76" s="7" t="s">
        <v>17</v>
      </c>
      <c r="J76" s="49" t="s">
        <v>4</v>
      </c>
    </row>
    <row r="77" spans="1:21" ht="15.75" customHeight="1" thickBot="1" x14ac:dyDescent="0.3">
      <c r="A77" s="55"/>
      <c r="B77" s="48"/>
      <c r="C77" s="30" t="s">
        <v>20</v>
      </c>
      <c r="D77" s="48"/>
      <c r="E77" s="11">
        <f>AVS</f>
        <v>0.106</v>
      </c>
      <c r="F77" s="12">
        <f>AC</f>
        <v>2.1999999999999999E-2</v>
      </c>
      <c r="G77" s="13">
        <f>LPP</f>
        <v>0</v>
      </c>
      <c r="H77" s="12">
        <f>LAA</f>
        <v>0</v>
      </c>
      <c r="I77" s="14">
        <f>CIVAF</f>
        <v>2.9499999999999998E-2</v>
      </c>
      <c r="J77" s="50"/>
      <c r="L77" s="20"/>
      <c r="S77" s="20"/>
      <c r="T77" s="20"/>
      <c r="U77" s="20"/>
    </row>
    <row r="78" spans="1:21" x14ac:dyDescent="0.25">
      <c r="A78" s="9">
        <v>1.04</v>
      </c>
      <c r="B78" s="10">
        <f>Base</f>
        <v>19.27</v>
      </c>
      <c r="C78" s="10">
        <v>4</v>
      </c>
      <c r="D78" s="10">
        <f>ROUNDUP(B78*C78,2)</f>
        <v>77.08</v>
      </c>
      <c r="E78" s="10">
        <f>ROUNDUP(D78*E77,2)</f>
        <v>8.18</v>
      </c>
      <c r="F78" s="10">
        <f>ROUNDUP(D78*F77,2)</f>
        <v>1.7</v>
      </c>
      <c r="G78" s="10"/>
      <c r="H78" s="10"/>
      <c r="I78" s="10">
        <f>ROUNDUP(D78*I77,2)</f>
        <v>2.2799999999999998</v>
      </c>
      <c r="J78" s="23">
        <f>ROUNDUP(D78-E78-F78-H78-I78,2)</f>
        <v>64.92</v>
      </c>
    </row>
    <row r="79" spans="1:21" x14ac:dyDescent="0.25">
      <c r="A79" s="16"/>
      <c r="B79" s="10">
        <f>Base</f>
        <v>19.27</v>
      </c>
      <c r="C79" s="5"/>
      <c r="D79" s="10">
        <f t="shared" ref="D79:D82" si="17">ROUNDUP(B79*C79,2)</f>
        <v>0</v>
      </c>
      <c r="E79" s="10">
        <f>ROUNDUP(D79*E77,2)</f>
        <v>0</v>
      </c>
      <c r="F79" s="10">
        <f>ROUNDUP(D79*F77,2)</f>
        <v>0</v>
      </c>
      <c r="G79" s="5"/>
      <c r="H79" s="10"/>
      <c r="I79" s="10">
        <f>ROUNDUP(D79*I77,2)</f>
        <v>0</v>
      </c>
      <c r="J79" s="23">
        <f t="shared" ref="J79:J82" si="18">ROUNDUP(D79-E79-F79-H79-I79,2)</f>
        <v>0</v>
      </c>
    </row>
    <row r="80" spans="1:21" x14ac:dyDescent="0.25">
      <c r="A80" s="16"/>
      <c r="B80" s="10">
        <f>Base</f>
        <v>19.27</v>
      </c>
      <c r="C80" s="5"/>
      <c r="D80" s="10">
        <f t="shared" si="17"/>
        <v>0</v>
      </c>
      <c r="E80" s="10">
        <f>ROUNDUP(D80*E77,2)</f>
        <v>0</v>
      </c>
      <c r="F80" s="10">
        <f>ROUNDUP(D80*F77,2)</f>
        <v>0</v>
      </c>
      <c r="G80" s="5"/>
      <c r="H80" s="10"/>
      <c r="I80" s="10">
        <f>ROUNDUP(D80*I77,2)</f>
        <v>0</v>
      </c>
      <c r="J80" s="23">
        <f t="shared" si="18"/>
        <v>0</v>
      </c>
    </row>
    <row r="81" spans="1:21" x14ac:dyDescent="0.25">
      <c r="A81" s="16"/>
      <c r="B81" s="10">
        <f>Base</f>
        <v>19.27</v>
      </c>
      <c r="C81" s="5"/>
      <c r="D81" s="10">
        <f t="shared" si="17"/>
        <v>0</v>
      </c>
      <c r="E81" s="10">
        <f>ROUNDUP(D81*E77,2)</f>
        <v>0</v>
      </c>
      <c r="F81" s="10">
        <f>ROUNDUP(D81*F77,2)</f>
        <v>0</v>
      </c>
      <c r="G81" s="5"/>
      <c r="H81" s="10"/>
      <c r="I81" s="10">
        <f>ROUNDUP(D81*I77,2)</f>
        <v>0</v>
      </c>
      <c r="J81" s="23">
        <f t="shared" si="18"/>
        <v>0</v>
      </c>
    </row>
    <row r="82" spans="1:21" ht="15.75" thickBot="1" x14ac:dyDescent="0.3">
      <c r="A82" s="26"/>
      <c r="B82" s="10">
        <f>Base</f>
        <v>19.27</v>
      </c>
      <c r="C82" s="5"/>
      <c r="D82" s="10">
        <f t="shared" si="17"/>
        <v>0</v>
      </c>
      <c r="E82" s="10">
        <f t="shared" ref="E82" si="19">ROUNDUP(D82*E81,2)</f>
        <v>0</v>
      </c>
      <c r="F82" s="10">
        <f t="shared" ref="F82" si="20">ROUNDUP(D82*F81,2)</f>
        <v>0</v>
      </c>
      <c r="G82" s="5"/>
      <c r="H82" s="10"/>
      <c r="I82" s="10">
        <f t="shared" ref="I82" si="21">ROUNDUP(D82*I81,2)</f>
        <v>0</v>
      </c>
      <c r="J82" s="23">
        <f t="shared" si="18"/>
        <v>0</v>
      </c>
    </row>
    <row r="83" spans="1:21" ht="16.5" thickBot="1" x14ac:dyDescent="0.3">
      <c r="A83" s="31" t="s">
        <v>18</v>
      </c>
      <c r="B83" s="32"/>
      <c r="C83" s="33">
        <f>SUM(C78:C82)</f>
        <v>4</v>
      </c>
      <c r="D83" s="33">
        <f>SUM(D78:D82)</f>
        <v>77.08</v>
      </c>
      <c r="E83" s="33" t="s">
        <v>36</v>
      </c>
      <c r="F83" s="33" t="s">
        <v>36</v>
      </c>
      <c r="G83" s="33" t="s">
        <v>36</v>
      </c>
      <c r="H83" s="33" t="s">
        <v>36</v>
      </c>
      <c r="I83" s="33" t="s">
        <v>44</v>
      </c>
      <c r="J83" s="25">
        <f>SUM(J78:J82)</f>
        <v>64.92</v>
      </c>
    </row>
    <row r="85" spans="1:21" x14ac:dyDescent="0.25">
      <c r="A85" s="17"/>
      <c r="D85" s="22"/>
      <c r="I85" s="17"/>
    </row>
    <row r="86" spans="1:21" ht="15.75" thickBot="1" x14ac:dyDescent="0.3"/>
    <row r="87" spans="1:21" ht="18.75" thickBot="1" x14ac:dyDescent="0.3">
      <c r="A87" s="51" t="s">
        <v>23</v>
      </c>
      <c r="B87" s="52"/>
      <c r="C87" s="52"/>
      <c r="D87" s="53"/>
    </row>
    <row r="88" spans="1:21" ht="15.75" thickBot="1" x14ac:dyDescent="0.3"/>
    <row r="89" spans="1:21" ht="39" x14ac:dyDescent="0.25">
      <c r="A89" s="54" t="s">
        <v>0</v>
      </c>
      <c r="B89" s="47" t="s">
        <v>1</v>
      </c>
      <c r="C89" s="15" t="s">
        <v>2</v>
      </c>
      <c r="D89" s="47" t="s">
        <v>3</v>
      </c>
      <c r="E89" s="6" t="s">
        <v>19</v>
      </c>
      <c r="F89" s="15" t="s">
        <v>14</v>
      </c>
      <c r="G89" s="15" t="s">
        <v>15</v>
      </c>
      <c r="H89" s="15" t="s">
        <v>16</v>
      </c>
      <c r="I89" s="7" t="s">
        <v>17</v>
      </c>
      <c r="J89" s="49" t="s">
        <v>4</v>
      </c>
    </row>
    <row r="90" spans="1:21" ht="15.75" customHeight="1" thickBot="1" x14ac:dyDescent="0.3">
      <c r="A90" s="55"/>
      <c r="B90" s="48"/>
      <c r="C90" s="30" t="s">
        <v>20</v>
      </c>
      <c r="D90" s="48"/>
      <c r="E90" s="11">
        <f>AVS</f>
        <v>0.106</v>
      </c>
      <c r="F90" s="12">
        <f>AC</f>
        <v>2.1999999999999999E-2</v>
      </c>
      <c r="G90" s="13">
        <f>LPP</f>
        <v>0</v>
      </c>
      <c r="H90" s="12">
        <f>LAA</f>
        <v>0</v>
      </c>
      <c r="I90" s="14">
        <f>CIVAF</f>
        <v>2.9499999999999998E-2</v>
      </c>
      <c r="J90" s="50"/>
      <c r="L90" s="20"/>
      <c r="S90" s="20"/>
      <c r="T90" s="20"/>
      <c r="U90" s="20"/>
    </row>
    <row r="91" spans="1:21" x14ac:dyDescent="0.25">
      <c r="A91" s="9">
        <v>45778</v>
      </c>
      <c r="B91" s="10">
        <f>Base</f>
        <v>19.27</v>
      </c>
      <c r="C91" s="10">
        <v>5</v>
      </c>
      <c r="D91" s="10">
        <f>ROUNDUP(B91*C91,2)</f>
        <v>96.35</v>
      </c>
      <c r="E91" s="10">
        <f>ROUNDUP(D91*E90,2)</f>
        <v>10.220000000000001</v>
      </c>
      <c r="F91" s="10">
        <f>ROUNDUP(D91*F90,2)</f>
        <v>2.1199999999999997</v>
      </c>
      <c r="G91" s="10"/>
      <c r="H91" s="10"/>
      <c r="I91" s="10">
        <f>ROUNDUP(D91*I90,2)</f>
        <v>2.8499999999999996</v>
      </c>
      <c r="J91" s="23">
        <f>ROUNDUP(D91-E91-F91-H91-I91,2)</f>
        <v>81.16</v>
      </c>
    </row>
    <row r="92" spans="1:21" x14ac:dyDescent="0.25">
      <c r="A92" s="16"/>
      <c r="B92" s="10">
        <f>Base</f>
        <v>19.27</v>
      </c>
      <c r="C92" s="5"/>
      <c r="D92" s="10">
        <f t="shared" ref="D92:D95" si="22">ROUNDUP(B92*C92,2)</f>
        <v>0</v>
      </c>
      <c r="E92" s="10">
        <f>ROUNDUP(D92*E90,2)</f>
        <v>0</v>
      </c>
      <c r="F92" s="10">
        <f>ROUNDUP(D92*F90,2)</f>
        <v>0</v>
      </c>
      <c r="G92" s="5"/>
      <c r="H92" s="10"/>
      <c r="I92" s="10">
        <f>ROUNDUP(D92*I90,2)</f>
        <v>0</v>
      </c>
      <c r="J92" s="23">
        <f t="shared" ref="J92:J95" si="23">ROUNDUP(D92-E92-F92-H92-I92,2)</f>
        <v>0</v>
      </c>
    </row>
    <row r="93" spans="1:21" x14ac:dyDescent="0.25">
      <c r="A93" s="16"/>
      <c r="B93" s="10">
        <f>Base</f>
        <v>19.27</v>
      </c>
      <c r="C93" s="5"/>
      <c r="D93" s="10">
        <f t="shared" si="22"/>
        <v>0</v>
      </c>
      <c r="E93" s="10">
        <f>ROUNDUP(D93*E90,2)</f>
        <v>0</v>
      </c>
      <c r="F93" s="10">
        <f>ROUNDUP(D93*F90,2)</f>
        <v>0</v>
      </c>
      <c r="G93" s="5"/>
      <c r="H93" s="10"/>
      <c r="I93" s="10">
        <f>ROUNDUP(D93*I90,2)</f>
        <v>0</v>
      </c>
      <c r="J93" s="23">
        <f t="shared" si="23"/>
        <v>0</v>
      </c>
    </row>
    <row r="94" spans="1:21" x14ac:dyDescent="0.25">
      <c r="A94" s="16"/>
      <c r="B94" s="10">
        <f>Base</f>
        <v>19.27</v>
      </c>
      <c r="C94" s="5"/>
      <c r="D94" s="10">
        <f t="shared" si="22"/>
        <v>0</v>
      </c>
      <c r="E94" s="10">
        <f>ROUNDUP(D94*E90,2)</f>
        <v>0</v>
      </c>
      <c r="F94" s="10">
        <f>ROUNDUP(D94*F90,2)</f>
        <v>0</v>
      </c>
      <c r="G94" s="5"/>
      <c r="H94" s="10"/>
      <c r="I94" s="10">
        <f>ROUNDUP(D94*I90,2)</f>
        <v>0</v>
      </c>
      <c r="J94" s="23">
        <f t="shared" si="23"/>
        <v>0</v>
      </c>
    </row>
    <row r="95" spans="1:21" ht="15.75" thickBot="1" x14ac:dyDescent="0.3">
      <c r="A95" s="8"/>
      <c r="B95" s="10">
        <f>Base</f>
        <v>19.27</v>
      </c>
      <c r="C95" s="5"/>
      <c r="D95" s="10">
        <f t="shared" si="22"/>
        <v>0</v>
      </c>
      <c r="E95" s="10">
        <f t="shared" ref="E95" si="24">ROUNDUP(D95*E94,2)</f>
        <v>0</v>
      </c>
      <c r="F95" s="10">
        <f t="shared" ref="F95" si="25">ROUNDUP(D95*F94,2)</f>
        <v>0</v>
      </c>
      <c r="G95" s="5"/>
      <c r="H95" s="10"/>
      <c r="I95" s="10">
        <f t="shared" ref="I95" si="26">ROUNDUP(D95*I94,2)</f>
        <v>0</v>
      </c>
      <c r="J95" s="23">
        <f t="shared" si="23"/>
        <v>0</v>
      </c>
    </row>
    <row r="96" spans="1:21" ht="16.5" thickBot="1" x14ac:dyDescent="0.3">
      <c r="A96" s="31" t="s">
        <v>18</v>
      </c>
      <c r="B96" s="32"/>
      <c r="C96" s="33">
        <f>SUM(C91:C95)</f>
        <v>5</v>
      </c>
      <c r="D96" s="33">
        <f>SUM(D91:D95)</f>
        <v>96.35</v>
      </c>
      <c r="E96" s="33" t="s">
        <v>36</v>
      </c>
      <c r="F96" s="33" t="s">
        <v>36</v>
      </c>
      <c r="G96" s="33" t="s">
        <v>36</v>
      </c>
      <c r="H96" s="33" t="s">
        <v>36</v>
      </c>
      <c r="I96" s="33" t="s">
        <v>44</v>
      </c>
      <c r="J96" s="25">
        <f>SUM(J91:J95)</f>
        <v>81.16</v>
      </c>
    </row>
    <row r="98" spans="1:21" x14ac:dyDescent="0.25">
      <c r="A98" s="17"/>
      <c r="D98" s="22"/>
      <c r="I98" s="17"/>
    </row>
    <row r="99" spans="1:21" ht="15.75" thickBot="1" x14ac:dyDescent="0.3">
      <c r="A99" s="20"/>
    </row>
    <row r="100" spans="1:21" ht="18.75" thickBot="1" x14ac:dyDescent="0.3">
      <c r="A100" s="51" t="s">
        <v>24</v>
      </c>
      <c r="B100" s="52"/>
      <c r="C100" s="52"/>
      <c r="D100" s="53"/>
    </row>
    <row r="101" spans="1:21" ht="15.75" thickBot="1" x14ac:dyDescent="0.3"/>
    <row r="102" spans="1:21" ht="39" x14ac:dyDescent="0.25">
      <c r="A102" s="54" t="s">
        <v>0</v>
      </c>
      <c r="B102" s="47" t="s">
        <v>1</v>
      </c>
      <c r="C102" s="15" t="s">
        <v>2</v>
      </c>
      <c r="D102" s="47" t="s">
        <v>3</v>
      </c>
      <c r="E102" s="6" t="s">
        <v>19</v>
      </c>
      <c r="F102" s="15" t="s">
        <v>14</v>
      </c>
      <c r="G102" s="15" t="s">
        <v>15</v>
      </c>
      <c r="H102" s="15" t="s">
        <v>16</v>
      </c>
      <c r="I102" s="7" t="s">
        <v>17</v>
      </c>
      <c r="J102" s="49" t="s">
        <v>4</v>
      </c>
    </row>
    <row r="103" spans="1:21" ht="15.75" customHeight="1" thickBot="1" x14ac:dyDescent="0.3">
      <c r="A103" s="55"/>
      <c r="B103" s="48"/>
      <c r="C103" s="30" t="s">
        <v>20</v>
      </c>
      <c r="D103" s="48"/>
      <c r="E103" s="11">
        <f>AVS</f>
        <v>0.106</v>
      </c>
      <c r="F103" s="12">
        <f>AC</f>
        <v>2.1999999999999999E-2</v>
      </c>
      <c r="G103" s="13">
        <f>LPP</f>
        <v>0</v>
      </c>
      <c r="H103" s="12">
        <f>LAA</f>
        <v>0</v>
      </c>
      <c r="I103" s="14">
        <f>CIVAF</f>
        <v>2.9499999999999998E-2</v>
      </c>
      <c r="J103" s="50"/>
      <c r="L103" s="20"/>
      <c r="S103" s="20"/>
      <c r="T103" s="20"/>
      <c r="U103" s="20"/>
    </row>
    <row r="104" spans="1:21" x14ac:dyDescent="0.25">
      <c r="A104" s="9">
        <v>45809</v>
      </c>
      <c r="B104" s="10">
        <f>Base</f>
        <v>19.27</v>
      </c>
      <c r="C104" s="10">
        <v>4</v>
      </c>
      <c r="D104" s="10">
        <f>ROUNDUP(B104*C104,2)</f>
        <v>77.08</v>
      </c>
      <c r="E104" s="10">
        <f>ROUNDUP(D104*E103,2)</f>
        <v>8.18</v>
      </c>
      <c r="F104" s="10">
        <f>ROUNDUP(D104*F103,2)</f>
        <v>1.7</v>
      </c>
      <c r="G104" s="10"/>
      <c r="H104" s="10"/>
      <c r="I104" s="10">
        <f>ROUNDUP(D104*I103,2)</f>
        <v>2.2799999999999998</v>
      </c>
      <c r="J104" s="23">
        <f>ROUNDUP(D104-E104-F104-H104-I104,2)</f>
        <v>64.92</v>
      </c>
    </row>
    <row r="105" spans="1:21" x14ac:dyDescent="0.25">
      <c r="A105" s="16"/>
      <c r="B105" s="10">
        <f>Base</f>
        <v>19.27</v>
      </c>
      <c r="C105" s="5"/>
      <c r="D105" s="10">
        <f t="shared" ref="D105:D108" si="27">ROUNDUP(B105*C105,2)</f>
        <v>0</v>
      </c>
      <c r="E105" s="10">
        <f>ROUNDUP(D105*E103,2)</f>
        <v>0</v>
      </c>
      <c r="F105" s="10">
        <f>ROUNDUP(D105*F103,2)</f>
        <v>0</v>
      </c>
      <c r="G105" s="5"/>
      <c r="H105" s="10"/>
      <c r="I105" s="10">
        <f>ROUNDUP(D105*I103,2)</f>
        <v>0</v>
      </c>
      <c r="J105" s="23">
        <f t="shared" ref="J105:J106" si="28">ROUNDUP(D105-E105-F105-H105-I105,2)</f>
        <v>0</v>
      </c>
    </row>
    <row r="106" spans="1:21" x14ac:dyDescent="0.25">
      <c r="A106" s="16"/>
      <c r="B106" s="10">
        <f>Base</f>
        <v>19.27</v>
      </c>
      <c r="C106" s="5"/>
      <c r="D106" s="10">
        <f t="shared" si="27"/>
        <v>0</v>
      </c>
      <c r="E106" s="10">
        <f>ROUNDUP(D106*E103,2)</f>
        <v>0</v>
      </c>
      <c r="F106" s="10">
        <f>ROUNDUP(D106*F103,2)</f>
        <v>0</v>
      </c>
      <c r="G106" s="5"/>
      <c r="H106" s="10"/>
      <c r="I106" s="10">
        <f>ROUNDUP(D106*I103,2)</f>
        <v>0</v>
      </c>
      <c r="J106" s="23">
        <f t="shared" si="28"/>
        <v>0</v>
      </c>
    </row>
    <row r="107" spans="1:21" x14ac:dyDescent="0.25">
      <c r="A107" s="16"/>
      <c r="B107" s="10">
        <f>Base</f>
        <v>19.27</v>
      </c>
      <c r="C107" s="5"/>
      <c r="D107" s="10">
        <f t="shared" si="27"/>
        <v>0</v>
      </c>
      <c r="E107" s="10">
        <f>ROUNDUP(D107*E103,2)</f>
        <v>0</v>
      </c>
      <c r="F107" s="10">
        <f>ROUNDUP(D107*F103,2)</f>
        <v>0</v>
      </c>
      <c r="G107" s="5"/>
      <c r="H107" s="10"/>
      <c r="I107" s="10">
        <f>ROUNDUP(D107*I103,2)</f>
        <v>0</v>
      </c>
      <c r="J107" s="23">
        <f>ROUNDUP(D107-E107-F107-H107-I107,2)</f>
        <v>0</v>
      </c>
    </row>
    <row r="108" spans="1:21" ht="15.75" thickBot="1" x14ac:dyDescent="0.3">
      <c r="A108" s="16"/>
      <c r="B108" s="10"/>
      <c r="C108" s="5"/>
      <c r="D108" s="10">
        <f t="shared" si="27"/>
        <v>0</v>
      </c>
      <c r="E108" s="10">
        <f>ROUNDUP(D108*E103,2)</f>
        <v>0</v>
      </c>
      <c r="F108" s="10">
        <f>ROUNDUP(D108*F103,2)</f>
        <v>0</v>
      </c>
      <c r="G108" s="5"/>
      <c r="H108" s="10"/>
      <c r="I108" s="10">
        <f>ROUNDUP(D108*I103,2)</f>
        <v>0</v>
      </c>
      <c r="J108" s="23">
        <f>ROUNDUP(D108-E108-F108-H108-I108,2)</f>
        <v>0</v>
      </c>
    </row>
    <row r="109" spans="1:21" ht="16.5" thickBot="1" x14ac:dyDescent="0.3">
      <c r="A109" s="31" t="s">
        <v>18</v>
      </c>
      <c r="B109" s="32"/>
      <c r="C109" s="33">
        <f>SUM(C104:C108)</f>
        <v>4</v>
      </c>
      <c r="D109" s="33">
        <f>SUM(D104:D108)</f>
        <v>77.08</v>
      </c>
      <c r="E109" s="33" t="s">
        <v>36</v>
      </c>
      <c r="F109" s="33" t="s">
        <v>36</v>
      </c>
      <c r="G109" s="33" t="s">
        <v>36</v>
      </c>
      <c r="H109" s="33" t="s">
        <v>36</v>
      </c>
      <c r="I109" s="33" t="s">
        <v>44</v>
      </c>
      <c r="J109" s="25">
        <f>SUM(J104:J108)</f>
        <v>64.92</v>
      </c>
    </row>
    <row r="110" spans="1:21" x14ac:dyDescent="0.25">
      <c r="J110" s="24"/>
    </row>
    <row r="111" spans="1:21" s="39" customFormat="1" x14ac:dyDescent="0.25">
      <c r="A111" s="38"/>
      <c r="D111" s="40"/>
      <c r="F111" s="41"/>
      <c r="I111" s="38"/>
      <c r="L111" s="41"/>
    </row>
    <row r="112" spans="1:21" ht="15.75" thickBot="1" x14ac:dyDescent="0.3"/>
    <row r="113" spans="1:21" ht="18.75" thickBot="1" x14ac:dyDescent="0.3">
      <c r="A113" s="56" t="s">
        <v>25</v>
      </c>
      <c r="B113" s="57"/>
      <c r="C113" s="57"/>
      <c r="D113" s="58"/>
    </row>
    <row r="114" spans="1:21" ht="15.75" thickBot="1" x14ac:dyDescent="0.3"/>
    <row r="115" spans="1:21" ht="39" x14ac:dyDescent="0.25">
      <c r="A115" s="54" t="s">
        <v>0</v>
      </c>
      <c r="B115" s="47" t="s">
        <v>1</v>
      </c>
      <c r="C115" s="15" t="s">
        <v>2</v>
      </c>
      <c r="D115" s="47" t="s">
        <v>3</v>
      </c>
      <c r="E115" s="6" t="s">
        <v>19</v>
      </c>
      <c r="F115" s="15" t="s">
        <v>14</v>
      </c>
      <c r="G115" s="15" t="s">
        <v>15</v>
      </c>
      <c r="H115" s="15" t="s">
        <v>16</v>
      </c>
      <c r="I115" s="7" t="s">
        <v>17</v>
      </c>
      <c r="J115" s="49" t="s">
        <v>4</v>
      </c>
    </row>
    <row r="116" spans="1:21" ht="15.75" customHeight="1" thickBot="1" x14ac:dyDescent="0.3">
      <c r="A116" s="55"/>
      <c r="B116" s="48"/>
      <c r="C116" s="30" t="s">
        <v>20</v>
      </c>
      <c r="D116" s="48"/>
      <c r="E116" s="11">
        <f>AVS</f>
        <v>0.106</v>
      </c>
      <c r="F116" s="12">
        <f>AC</f>
        <v>2.1999999999999999E-2</v>
      </c>
      <c r="G116" s="13">
        <f>LPP</f>
        <v>0</v>
      </c>
      <c r="H116" s="12">
        <f>LAA</f>
        <v>0</v>
      </c>
      <c r="I116" s="14">
        <f>CIVAF</f>
        <v>2.9499999999999998E-2</v>
      </c>
      <c r="J116" s="50"/>
      <c r="L116" s="20"/>
      <c r="S116" s="20"/>
      <c r="T116" s="20"/>
      <c r="U116" s="20"/>
    </row>
    <row r="117" spans="1:21" x14ac:dyDescent="0.25">
      <c r="A117" s="9">
        <v>45839</v>
      </c>
      <c r="B117" s="10">
        <f>Base</f>
        <v>19.27</v>
      </c>
      <c r="C117" s="10">
        <v>4</v>
      </c>
      <c r="D117" s="10">
        <f>ROUNDUP(B117*C117,2)</f>
        <v>77.08</v>
      </c>
      <c r="E117" s="10">
        <f>ROUNDUP(D117*E116,2)</f>
        <v>8.18</v>
      </c>
      <c r="F117" s="10">
        <f>ROUNDUP(D117*F116,2)</f>
        <v>1.7</v>
      </c>
      <c r="G117" s="10"/>
      <c r="H117" s="10"/>
      <c r="I117" s="10">
        <f>ROUNDUP(D117*I116,2)</f>
        <v>2.2799999999999998</v>
      </c>
      <c r="J117" s="23">
        <f>ROUNDUP(D117-E117-F117-H117-I117,2)</f>
        <v>64.92</v>
      </c>
    </row>
    <row r="118" spans="1:21" x14ac:dyDescent="0.25">
      <c r="A118" s="16"/>
      <c r="B118" s="10">
        <f>Base</f>
        <v>19.27</v>
      </c>
      <c r="C118" s="5"/>
      <c r="D118" s="10">
        <f t="shared" ref="D118:D121" si="29">ROUNDUP(B118*C118,2)</f>
        <v>0</v>
      </c>
      <c r="E118" s="10">
        <f>ROUNDUP(D118*E116,2)</f>
        <v>0</v>
      </c>
      <c r="F118" s="10">
        <f>ROUNDUP(D118*F116,2)</f>
        <v>0</v>
      </c>
      <c r="G118" s="5"/>
      <c r="H118" s="10"/>
      <c r="I118" s="10">
        <f>ROUNDUP(D118*I116,2)</f>
        <v>0</v>
      </c>
      <c r="J118" s="23">
        <f t="shared" ref="J118:J121" si="30">ROUNDUP(D118-E118-F118-H118-I118,2)</f>
        <v>0</v>
      </c>
    </row>
    <row r="119" spans="1:21" x14ac:dyDescent="0.25">
      <c r="A119" s="16"/>
      <c r="B119" s="10">
        <f>Base</f>
        <v>19.27</v>
      </c>
      <c r="C119" s="5"/>
      <c r="D119" s="10">
        <f t="shared" si="29"/>
        <v>0</v>
      </c>
      <c r="E119" s="10">
        <f>ROUNDUP(D119*E116,2)</f>
        <v>0</v>
      </c>
      <c r="F119" s="10">
        <f>ROUNDUP(D119*F116,2)</f>
        <v>0</v>
      </c>
      <c r="G119" s="5"/>
      <c r="H119" s="10"/>
      <c r="I119" s="10">
        <f>ROUNDUP(D119*I116,2)</f>
        <v>0</v>
      </c>
      <c r="J119" s="23">
        <f t="shared" si="30"/>
        <v>0</v>
      </c>
    </row>
    <row r="120" spans="1:21" x14ac:dyDescent="0.25">
      <c r="A120" s="16"/>
      <c r="B120" s="10">
        <f>Base</f>
        <v>19.27</v>
      </c>
      <c r="C120" s="5"/>
      <c r="D120" s="10">
        <f t="shared" si="29"/>
        <v>0</v>
      </c>
      <c r="E120" s="10">
        <f>ROUNDUP(D120*E116,2)</f>
        <v>0</v>
      </c>
      <c r="F120" s="10">
        <f>ROUNDUP(D120*F116,2)</f>
        <v>0</v>
      </c>
      <c r="G120" s="5"/>
      <c r="H120" s="10"/>
      <c r="I120" s="10">
        <f>ROUNDUP(D120*I116,2)</f>
        <v>0</v>
      </c>
      <c r="J120" s="23">
        <f t="shared" si="30"/>
        <v>0</v>
      </c>
    </row>
    <row r="121" spans="1:21" ht="15.75" thickBot="1" x14ac:dyDescent="0.3">
      <c r="A121" s="16"/>
      <c r="B121" s="10">
        <f>Base</f>
        <v>19.27</v>
      </c>
      <c r="C121" s="5"/>
      <c r="D121" s="10">
        <f t="shared" si="29"/>
        <v>0</v>
      </c>
      <c r="E121" s="10">
        <f>ROUNDUP(D121*E116,2)</f>
        <v>0</v>
      </c>
      <c r="F121" s="10">
        <f>ROUNDUP(D121*F116,2)</f>
        <v>0</v>
      </c>
      <c r="G121" s="5"/>
      <c r="H121" s="10"/>
      <c r="I121" s="10">
        <f t="shared" ref="I121" si="31">ROUNDUP(D121*I120,2)</f>
        <v>0</v>
      </c>
      <c r="J121" s="23">
        <f t="shared" si="30"/>
        <v>0</v>
      </c>
    </row>
    <row r="122" spans="1:21" ht="16.5" thickBot="1" x14ac:dyDescent="0.3">
      <c r="A122" s="31" t="s">
        <v>18</v>
      </c>
      <c r="B122" s="32"/>
      <c r="C122" s="33">
        <f>SUM(C117:C121)</f>
        <v>4</v>
      </c>
      <c r="D122" s="33">
        <f>SUM(D117:D121)</f>
        <v>77.08</v>
      </c>
      <c r="E122" s="33" t="s">
        <v>36</v>
      </c>
      <c r="F122" s="33" t="s">
        <v>36</v>
      </c>
      <c r="G122" s="33" t="s">
        <v>36</v>
      </c>
      <c r="H122" s="33" t="s">
        <v>36</v>
      </c>
      <c r="I122" s="33" t="s">
        <v>44</v>
      </c>
      <c r="J122" s="25">
        <f>SUM(J117:J121)</f>
        <v>64.92</v>
      </c>
    </row>
    <row r="124" spans="1:21" x14ac:dyDescent="0.25">
      <c r="A124" s="17"/>
      <c r="E124" s="28"/>
      <c r="I124" s="17"/>
    </row>
    <row r="125" spans="1:21" ht="15.75" thickBot="1" x14ac:dyDescent="0.3"/>
    <row r="126" spans="1:21" ht="18.75" thickBot="1" x14ac:dyDescent="0.3">
      <c r="A126" s="51" t="s">
        <v>35</v>
      </c>
      <c r="B126" s="52"/>
      <c r="C126" s="52"/>
      <c r="D126" s="53"/>
    </row>
    <row r="127" spans="1:21" ht="15.75" thickBot="1" x14ac:dyDescent="0.3"/>
    <row r="128" spans="1:21" ht="39" x14ac:dyDescent="0.25">
      <c r="A128" s="54" t="s">
        <v>0</v>
      </c>
      <c r="B128" s="47" t="s">
        <v>1</v>
      </c>
      <c r="C128" s="15" t="s">
        <v>2</v>
      </c>
      <c r="D128" s="47" t="s">
        <v>3</v>
      </c>
      <c r="E128" s="6" t="s">
        <v>19</v>
      </c>
      <c r="F128" s="15" t="s">
        <v>14</v>
      </c>
      <c r="G128" s="15" t="s">
        <v>15</v>
      </c>
      <c r="H128" s="15" t="s">
        <v>16</v>
      </c>
      <c r="I128" s="7" t="s">
        <v>17</v>
      </c>
      <c r="J128" s="49" t="s">
        <v>4</v>
      </c>
    </row>
    <row r="129" spans="1:21" ht="15.75" customHeight="1" thickBot="1" x14ac:dyDescent="0.3">
      <c r="A129" s="55"/>
      <c r="B129" s="48"/>
      <c r="C129" s="30" t="s">
        <v>20</v>
      </c>
      <c r="D129" s="48"/>
      <c r="E129" s="11">
        <f>AVS</f>
        <v>0.106</v>
      </c>
      <c r="F129" s="12">
        <f>AC</f>
        <v>2.1999999999999999E-2</v>
      </c>
      <c r="G129" s="13">
        <f>LPP</f>
        <v>0</v>
      </c>
      <c r="H129" s="12">
        <f>LAA</f>
        <v>0</v>
      </c>
      <c r="I129" s="14">
        <f>CIVAF</f>
        <v>2.9499999999999998E-2</v>
      </c>
      <c r="J129" s="50"/>
      <c r="L129" s="20"/>
      <c r="S129" s="20"/>
      <c r="T129" s="20"/>
      <c r="U129" s="20"/>
    </row>
    <row r="130" spans="1:21" x14ac:dyDescent="0.25">
      <c r="A130" s="9">
        <v>45870</v>
      </c>
      <c r="B130" s="10">
        <f>Base</f>
        <v>19.27</v>
      </c>
      <c r="C130" s="10">
        <v>3</v>
      </c>
      <c r="D130" s="10">
        <f t="shared" ref="D130:D134" si="32">ROUNDUP(B130*C130,2)</f>
        <v>57.81</v>
      </c>
      <c r="E130" s="10">
        <f>ROUNDUP(D130*E129,2)</f>
        <v>6.13</v>
      </c>
      <c r="F130" s="10">
        <f>ROUNDUP(D130*F129,2)</f>
        <v>1.28</v>
      </c>
      <c r="G130" s="10"/>
      <c r="H130" s="10"/>
      <c r="I130" s="10">
        <f>ROUNDUP(D130*I129,2)</f>
        <v>1.71</v>
      </c>
      <c r="J130" s="23">
        <f>ROUNDUP(D130-E130-F130-H130-I130,2)</f>
        <v>48.69</v>
      </c>
    </row>
    <row r="131" spans="1:21" x14ac:dyDescent="0.25">
      <c r="A131" s="16"/>
      <c r="B131" s="10">
        <f>Base</f>
        <v>19.27</v>
      </c>
      <c r="C131" s="5"/>
      <c r="D131" s="10">
        <f t="shared" si="32"/>
        <v>0</v>
      </c>
      <c r="E131" s="10">
        <f>ROUNDUP(D131*E129,2)</f>
        <v>0</v>
      </c>
      <c r="F131" s="10">
        <f>ROUNDUP(D131*F129,2)</f>
        <v>0</v>
      </c>
      <c r="G131" s="5"/>
      <c r="H131" s="10"/>
      <c r="I131" s="10">
        <f>ROUNDUP(D131*I129,2)</f>
        <v>0</v>
      </c>
      <c r="J131" s="23">
        <f t="shared" ref="J131:J134" si="33">ROUNDUP(D131-E131-F131-H131-I131,2)</f>
        <v>0</v>
      </c>
    </row>
    <row r="132" spans="1:21" x14ac:dyDescent="0.25">
      <c r="A132" s="16"/>
      <c r="B132" s="10">
        <f>Base</f>
        <v>19.27</v>
      </c>
      <c r="C132" s="5"/>
      <c r="D132" s="10">
        <f t="shared" si="32"/>
        <v>0</v>
      </c>
      <c r="E132" s="10">
        <f>ROUNDUP(D132*E129,2)</f>
        <v>0</v>
      </c>
      <c r="F132" s="10">
        <f>ROUNDUP(D132*F129,2)</f>
        <v>0</v>
      </c>
      <c r="G132" s="5"/>
      <c r="H132" s="10"/>
      <c r="I132" s="10">
        <f>ROUNDUP(D132*I129,2)</f>
        <v>0</v>
      </c>
      <c r="J132" s="23">
        <f t="shared" si="33"/>
        <v>0</v>
      </c>
    </row>
    <row r="133" spans="1:21" x14ac:dyDescent="0.25">
      <c r="A133" s="16"/>
      <c r="B133" s="10">
        <f>Base</f>
        <v>19.27</v>
      </c>
      <c r="C133" s="5"/>
      <c r="D133" s="10">
        <f t="shared" si="32"/>
        <v>0</v>
      </c>
      <c r="E133" s="10">
        <f>ROUNDUP(D133*E129,2)</f>
        <v>0</v>
      </c>
      <c r="F133" s="10">
        <f>ROUNDUP(D133*F129,2)</f>
        <v>0</v>
      </c>
      <c r="G133" s="5"/>
      <c r="H133" s="10"/>
      <c r="I133" s="10">
        <f>ROUNDUP(D133*I129,2)</f>
        <v>0</v>
      </c>
      <c r="J133" s="23">
        <f t="shared" si="33"/>
        <v>0</v>
      </c>
    </row>
    <row r="134" spans="1:21" ht="15.75" thickBot="1" x14ac:dyDescent="0.3">
      <c r="A134" s="8"/>
      <c r="B134" s="10">
        <f>Base</f>
        <v>19.27</v>
      </c>
      <c r="C134" s="5"/>
      <c r="D134" s="10">
        <f t="shared" si="32"/>
        <v>0</v>
      </c>
      <c r="E134" s="10">
        <f t="shared" ref="E134" si="34">ROUNDUP(D134*E133,2)</f>
        <v>0</v>
      </c>
      <c r="F134" s="10">
        <f t="shared" ref="F134" si="35">ROUNDUP(D134*F133,2)</f>
        <v>0</v>
      </c>
      <c r="G134" s="5"/>
      <c r="H134" s="10"/>
      <c r="I134" s="10">
        <f t="shared" ref="I134" si="36">ROUNDUP(D134*I133,2)</f>
        <v>0</v>
      </c>
      <c r="J134" s="23">
        <f t="shared" si="33"/>
        <v>0</v>
      </c>
    </row>
    <row r="135" spans="1:21" ht="16.5" thickBot="1" x14ac:dyDescent="0.3">
      <c r="A135" s="31" t="s">
        <v>18</v>
      </c>
      <c r="B135" s="32"/>
      <c r="C135" s="33">
        <f>SUM(C130:C134)</f>
        <v>3</v>
      </c>
      <c r="D135" s="33">
        <f>SUM(D130:D134)</f>
        <v>57.81</v>
      </c>
      <c r="E135" s="33" t="s">
        <v>36</v>
      </c>
      <c r="F135" s="33" t="s">
        <v>36</v>
      </c>
      <c r="G135" s="33" t="s">
        <v>36</v>
      </c>
      <c r="H135" s="33" t="s">
        <v>36</v>
      </c>
      <c r="I135" s="33" t="s">
        <v>44</v>
      </c>
      <c r="J135" s="25">
        <f>SUM(J130:J134)</f>
        <v>48.69</v>
      </c>
    </row>
    <row r="137" spans="1:21" x14ac:dyDescent="0.25">
      <c r="A137" s="17"/>
      <c r="D137" s="22"/>
      <c r="I137" s="17"/>
    </row>
    <row r="138" spans="1:21" ht="15.75" thickBot="1" x14ac:dyDescent="0.3"/>
    <row r="139" spans="1:21" ht="18.75" thickBot="1" x14ac:dyDescent="0.3">
      <c r="A139" s="51" t="s">
        <v>26</v>
      </c>
      <c r="B139" s="52"/>
      <c r="C139" s="52"/>
      <c r="D139" s="53"/>
    </row>
    <row r="140" spans="1:21" ht="15.75" thickBot="1" x14ac:dyDescent="0.3"/>
    <row r="141" spans="1:21" ht="39" x14ac:dyDescent="0.25">
      <c r="A141" s="54" t="s">
        <v>0</v>
      </c>
      <c r="B141" s="47" t="s">
        <v>1</v>
      </c>
      <c r="C141" s="15" t="s">
        <v>2</v>
      </c>
      <c r="D141" s="47" t="s">
        <v>3</v>
      </c>
      <c r="E141" s="6" t="s">
        <v>19</v>
      </c>
      <c r="F141" s="15" t="s">
        <v>14</v>
      </c>
      <c r="G141" s="15" t="s">
        <v>15</v>
      </c>
      <c r="H141" s="15" t="s">
        <v>16</v>
      </c>
      <c r="I141" s="7" t="s">
        <v>17</v>
      </c>
      <c r="J141" s="49" t="s">
        <v>4</v>
      </c>
    </row>
    <row r="142" spans="1:21" ht="15.75" customHeight="1" thickBot="1" x14ac:dyDescent="0.3">
      <c r="A142" s="55"/>
      <c r="B142" s="48"/>
      <c r="C142" s="30" t="s">
        <v>20</v>
      </c>
      <c r="D142" s="48"/>
      <c r="E142" s="11">
        <f>AVS</f>
        <v>0.106</v>
      </c>
      <c r="F142" s="12">
        <f>AC</f>
        <v>2.1999999999999999E-2</v>
      </c>
      <c r="G142" s="13">
        <f>LPP</f>
        <v>0</v>
      </c>
      <c r="H142" s="12">
        <f>LAA</f>
        <v>0</v>
      </c>
      <c r="I142" s="14">
        <f>CIVAF</f>
        <v>2.9499999999999998E-2</v>
      </c>
      <c r="J142" s="50"/>
      <c r="L142" s="20"/>
      <c r="S142" s="20"/>
      <c r="T142" s="20"/>
      <c r="U142" s="20"/>
    </row>
    <row r="143" spans="1:21" x14ac:dyDescent="0.25">
      <c r="A143" s="9">
        <v>45901</v>
      </c>
      <c r="B143" s="10">
        <f>Base</f>
        <v>19.27</v>
      </c>
      <c r="C143" s="10">
        <v>4</v>
      </c>
      <c r="D143" s="10">
        <f>ROUNDUP(B143*C143,2)</f>
        <v>77.08</v>
      </c>
      <c r="E143" s="10">
        <f>ROUNDUP(D143*E142,2)</f>
        <v>8.18</v>
      </c>
      <c r="F143" s="10">
        <f>ROUNDUP(D143*F142,2)</f>
        <v>1.7</v>
      </c>
      <c r="G143" s="10"/>
      <c r="H143" s="10"/>
      <c r="I143" s="10">
        <f>ROUNDUP(D143*I142,2)</f>
        <v>2.2799999999999998</v>
      </c>
      <c r="J143" s="23">
        <f>ROUNDUP(D143-E143-F143-H143-I143,2)</f>
        <v>64.92</v>
      </c>
    </row>
    <row r="144" spans="1:21" x14ac:dyDescent="0.25">
      <c r="A144" s="16"/>
      <c r="B144" s="10">
        <f>Base</f>
        <v>19.27</v>
      </c>
      <c r="C144" s="5"/>
      <c r="D144" s="10">
        <f t="shared" ref="D144:D147" si="37">ROUNDUP(B144*C144,2)</f>
        <v>0</v>
      </c>
      <c r="E144" s="10">
        <f>ROUNDUP(D144*E142,2)</f>
        <v>0</v>
      </c>
      <c r="F144" s="10">
        <f>ROUNDUP(D144*F142,2)</f>
        <v>0</v>
      </c>
      <c r="G144" s="5"/>
      <c r="H144" s="10"/>
      <c r="I144" s="10">
        <f>ROUNDUP(D144*I142,2)</f>
        <v>0</v>
      </c>
      <c r="J144" s="23">
        <f t="shared" ref="J144:J147" si="38">ROUNDUP(D144-E144-F144-H144-I144,2)</f>
        <v>0</v>
      </c>
    </row>
    <row r="145" spans="1:21" x14ac:dyDescent="0.25">
      <c r="A145" s="16"/>
      <c r="B145" s="10">
        <f>Base</f>
        <v>19.27</v>
      </c>
      <c r="C145" s="5"/>
      <c r="D145" s="10">
        <f t="shared" si="37"/>
        <v>0</v>
      </c>
      <c r="E145" s="10">
        <f>ROUNDUP(D145*E142,2)</f>
        <v>0</v>
      </c>
      <c r="F145" s="10">
        <f>ROUNDUP(D145*F142,2)</f>
        <v>0</v>
      </c>
      <c r="G145" s="5"/>
      <c r="H145" s="10"/>
      <c r="I145" s="10">
        <f>ROUNDUP(D145*I142,2)</f>
        <v>0</v>
      </c>
      <c r="J145" s="23">
        <f t="shared" si="38"/>
        <v>0</v>
      </c>
    </row>
    <row r="146" spans="1:21" x14ac:dyDescent="0.25">
      <c r="A146" s="16"/>
      <c r="B146" s="10">
        <f>Base</f>
        <v>19.27</v>
      </c>
      <c r="C146" s="5"/>
      <c r="D146" s="10">
        <f t="shared" si="37"/>
        <v>0</v>
      </c>
      <c r="E146" s="10">
        <f>ROUNDUP(D146*E142,2)</f>
        <v>0</v>
      </c>
      <c r="F146" s="10">
        <f>ROUNDUP(D146*F142,2)</f>
        <v>0</v>
      </c>
      <c r="G146" s="5"/>
      <c r="H146" s="10"/>
      <c r="I146" s="10">
        <f>ROUNDUP(D146*I142,2)</f>
        <v>0</v>
      </c>
      <c r="J146" s="23">
        <f t="shared" si="38"/>
        <v>0</v>
      </c>
    </row>
    <row r="147" spans="1:21" ht="15.75" thickBot="1" x14ac:dyDescent="0.3">
      <c r="A147" s="16"/>
      <c r="B147" s="10">
        <f>Base</f>
        <v>19.27</v>
      </c>
      <c r="C147" s="5"/>
      <c r="D147" s="10">
        <f t="shared" si="37"/>
        <v>0</v>
      </c>
      <c r="E147" s="10">
        <f>ROUNDUP(D147*E142,2)</f>
        <v>0</v>
      </c>
      <c r="F147" s="10">
        <f>ROUNDUP(D147*F142,2)</f>
        <v>0</v>
      </c>
      <c r="G147" s="5"/>
      <c r="H147" s="10"/>
      <c r="I147" s="10">
        <f>ROUNDUP(D147*I142,2)</f>
        <v>0</v>
      </c>
      <c r="J147" s="23">
        <f t="shared" si="38"/>
        <v>0</v>
      </c>
    </row>
    <row r="148" spans="1:21" ht="16.5" thickBot="1" x14ac:dyDescent="0.3">
      <c r="A148" s="31" t="s">
        <v>18</v>
      </c>
      <c r="B148" s="32"/>
      <c r="C148" s="33">
        <f>SUM(C143:C147)</f>
        <v>4</v>
      </c>
      <c r="D148" s="33">
        <f>SUM(D143:D147)</f>
        <v>77.08</v>
      </c>
      <c r="E148" s="33" t="s">
        <v>36</v>
      </c>
      <c r="F148" s="33" t="s">
        <v>36</v>
      </c>
      <c r="G148" s="33" t="s">
        <v>36</v>
      </c>
      <c r="H148" s="33" t="s">
        <v>36</v>
      </c>
      <c r="I148" s="33" t="s">
        <v>44</v>
      </c>
      <c r="J148" s="25">
        <f>SUM(J143:J147)</f>
        <v>64.92</v>
      </c>
    </row>
    <row r="150" spans="1:21" x14ac:dyDescent="0.25">
      <c r="A150" s="17"/>
      <c r="D150" s="22"/>
      <c r="I150" s="17"/>
    </row>
    <row r="151" spans="1:21" ht="15.75" thickBot="1" x14ac:dyDescent="0.3"/>
    <row r="152" spans="1:21" ht="18.75" thickBot="1" x14ac:dyDescent="0.3">
      <c r="A152" s="51" t="s">
        <v>27</v>
      </c>
      <c r="B152" s="52"/>
      <c r="C152" s="52"/>
      <c r="D152" s="53"/>
    </row>
    <row r="153" spans="1:21" ht="15.75" thickBot="1" x14ac:dyDescent="0.3"/>
    <row r="154" spans="1:21" ht="39" x14ac:dyDescent="0.25">
      <c r="A154" s="54" t="s">
        <v>0</v>
      </c>
      <c r="B154" s="47" t="s">
        <v>1</v>
      </c>
      <c r="C154" s="15" t="s">
        <v>2</v>
      </c>
      <c r="D154" s="47" t="s">
        <v>3</v>
      </c>
      <c r="E154" s="6" t="s">
        <v>19</v>
      </c>
      <c r="F154" s="15" t="s">
        <v>14</v>
      </c>
      <c r="G154" s="15" t="s">
        <v>15</v>
      </c>
      <c r="H154" s="15" t="s">
        <v>16</v>
      </c>
      <c r="I154" s="7" t="s">
        <v>17</v>
      </c>
      <c r="J154" s="49" t="s">
        <v>4</v>
      </c>
    </row>
    <row r="155" spans="1:21" ht="15.75" customHeight="1" thickBot="1" x14ac:dyDescent="0.3">
      <c r="A155" s="55"/>
      <c r="B155" s="48"/>
      <c r="C155" s="30" t="s">
        <v>20</v>
      </c>
      <c r="D155" s="48"/>
      <c r="E155" s="11">
        <f>AVS</f>
        <v>0.106</v>
      </c>
      <c r="F155" s="12">
        <f>AC</f>
        <v>2.1999999999999999E-2</v>
      </c>
      <c r="G155" s="13">
        <f>LPP</f>
        <v>0</v>
      </c>
      <c r="H155" s="12">
        <f>LAA</f>
        <v>0</v>
      </c>
      <c r="I155" s="14">
        <f>CIVAF</f>
        <v>2.9499999999999998E-2</v>
      </c>
      <c r="J155" s="50"/>
      <c r="L155" s="20"/>
      <c r="S155" s="20"/>
      <c r="T155" s="20"/>
      <c r="U155" s="20"/>
    </row>
    <row r="156" spans="1:21" x14ac:dyDescent="0.25">
      <c r="A156" s="9">
        <v>45931</v>
      </c>
      <c r="B156" s="10">
        <f>Base</f>
        <v>19.27</v>
      </c>
      <c r="C156" s="10">
        <v>4</v>
      </c>
      <c r="D156" s="10">
        <f>ROUNDUP(B156*C156,2)</f>
        <v>77.08</v>
      </c>
      <c r="E156" s="10">
        <f>ROUNDUP(D156*E155,2)</f>
        <v>8.18</v>
      </c>
      <c r="F156" s="10">
        <f>ROUNDUP(D156*F155,2)</f>
        <v>1.7</v>
      </c>
      <c r="G156" s="10"/>
      <c r="H156" s="10"/>
      <c r="I156" s="10">
        <f>ROUNDUP(D156*I155,2)</f>
        <v>2.2799999999999998</v>
      </c>
      <c r="J156" s="23">
        <f>ROUNDUP(D156-E156-F156-H156-I156,2)</f>
        <v>64.92</v>
      </c>
    </row>
    <row r="157" spans="1:21" x14ac:dyDescent="0.25">
      <c r="A157" s="16"/>
      <c r="B157" s="10">
        <f>Base</f>
        <v>19.27</v>
      </c>
      <c r="C157" s="5"/>
      <c r="D157" s="10">
        <f t="shared" ref="D157:D160" si="39">ROUNDUP(B157*C157,2)</f>
        <v>0</v>
      </c>
      <c r="E157" s="10">
        <f>ROUNDUP(D157*E155,2)</f>
        <v>0</v>
      </c>
      <c r="F157" s="10">
        <f>ROUNDUP(D157*F155,2)</f>
        <v>0</v>
      </c>
      <c r="G157" s="5"/>
      <c r="H157" s="10"/>
      <c r="I157" s="10">
        <f>ROUNDUP(D157*I155,2)</f>
        <v>0</v>
      </c>
      <c r="J157" s="23">
        <f t="shared" ref="J157:J160" si="40">ROUNDUP(D157-E157-F157-H157-I157,2)</f>
        <v>0</v>
      </c>
    </row>
    <row r="158" spans="1:21" x14ac:dyDescent="0.25">
      <c r="A158" s="16"/>
      <c r="B158" s="10">
        <f>Base</f>
        <v>19.27</v>
      </c>
      <c r="C158" s="5"/>
      <c r="D158" s="10">
        <f t="shared" si="39"/>
        <v>0</v>
      </c>
      <c r="E158" s="10">
        <f>ROUNDUP(D158*E155,2)</f>
        <v>0</v>
      </c>
      <c r="F158" s="10">
        <f>ROUNDUP(D158*F155,2)</f>
        <v>0</v>
      </c>
      <c r="G158" s="5"/>
      <c r="H158" s="10"/>
      <c r="I158" s="10">
        <f>ROUNDUP(D158*I155,2)</f>
        <v>0</v>
      </c>
      <c r="J158" s="23">
        <f t="shared" si="40"/>
        <v>0</v>
      </c>
    </row>
    <row r="159" spans="1:21" x14ac:dyDescent="0.25">
      <c r="A159" s="16"/>
      <c r="B159" s="10">
        <f>Base</f>
        <v>19.27</v>
      </c>
      <c r="C159" s="5"/>
      <c r="D159" s="10">
        <f t="shared" si="39"/>
        <v>0</v>
      </c>
      <c r="E159" s="10">
        <f>ROUNDUP(D159*E155,2)</f>
        <v>0</v>
      </c>
      <c r="F159" s="10">
        <f>ROUNDUP(D159*F155,2)</f>
        <v>0</v>
      </c>
      <c r="G159" s="5"/>
      <c r="H159" s="10"/>
      <c r="I159" s="10">
        <f>ROUNDUP(D159*I155,2)</f>
        <v>0</v>
      </c>
      <c r="J159" s="23">
        <f t="shared" si="40"/>
        <v>0</v>
      </c>
    </row>
    <row r="160" spans="1:21" ht="15.75" thickBot="1" x14ac:dyDescent="0.3">
      <c r="A160" s="8"/>
      <c r="B160" s="10">
        <f>Base</f>
        <v>19.27</v>
      </c>
      <c r="C160" s="5"/>
      <c r="D160" s="10">
        <f t="shared" si="39"/>
        <v>0</v>
      </c>
      <c r="E160" s="10">
        <f t="shared" ref="E160" si="41">ROUNDUP(D160*E159,2)</f>
        <v>0</v>
      </c>
      <c r="F160" s="10">
        <f t="shared" ref="F160" si="42">ROUNDUP(D160*F159,2)</f>
        <v>0</v>
      </c>
      <c r="G160" s="5"/>
      <c r="H160" s="10"/>
      <c r="I160" s="10">
        <f t="shared" ref="I160" si="43">ROUNDUP(D160*I159,2)</f>
        <v>0</v>
      </c>
      <c r="J160" s="23">
        <f t="shared" si="40"/>
        <v>0</v>
      </c>
    </row>
    <row r="161" spans="1:21" ht="16.5" thickBot="1" x14ac:dyDescent="0.3">
      <c r="A161" s="31" t="s">
        <v>18</v>
      </c>
      <c r="B161" s="32"/>
      <c r="C161" s="33">
        <f>SUM(C156:C160)</f>
        <v>4</v>
      </c>
      <c r="D161" s="33">
        <f>SUM(D156:D160)</f>
        <v>77.08</v>
      </c>
      <c r="E161" s="33" t="s">
        <v>36</v>
      </c>
      <c r="F161" s="33" t="s">
        <v>36</v>
      </c>
      <c r="G161" s="33" t="s">
        <v>36</v>
      </c>
      <c r="H161" s="33" t="s">
        <v>36</v>
      </c>
      <c r="I161" s="33" t="s">
        <v>44</v>
      </c>
      <c r="J161" s="25">
        <f>SUM(J156:J160)</f>
        <v>64.92</v>
      </c>
    </row>
    <row r="163" spans="1:21" x14ac:dyDescent="0.25">
      <c r="A163" s="17"/>
      <c r="D163" s="22"/>
      <c r="I163" s="17"/>
    </row>
    <row r="164" spans="1:21" ht="15.75" thickBot="1" x14ac:dyDescent="0.3"/>
    <row r="165" spans="1:21" ht="18.75" thickBot="1" x14ac:dyDescent="0.3">
      <c r="A165" s="51" t="s">
        <v>34</v>
      </c>
      <c r="B165" s="52"/>
      <c r="C165" s="52"/>
      <c r="D165" s="53"/>
    </row>
    <row r="166" spans="1:21" ht="15.75" thickBot="1" x14ac:dyDescent="0.3"/>
    <row r="167" spans="1:21" ht="39" x14ac:dyDescent="0.25">
      <c r="A167" s="54" t="s">
        <v>0</v>
      </c>
      <c r="B167" s="47" t="s">
        <v>1</v>
      </c>
      <c r="C167" s="15" t="s">
        <v>2</v>
      </c>
      <c r="D167" s="47" t="s">
        <v>3</v>
      </c>
      <c r="E167" s="6" t="s">
        <v>19</v>
      </c>
      <c r="F167" s="15" t="s">
        <v>14</v>
      </c>
      <c r="G167" s="15" t="s">
        <v>15</v>
      </c>
      <c r="H167" s="15" t="s">
        <v>16</v>
      </c>
      <c r="I167" s="7" t="s">
        <v>17</v>
      </c>
      <c r="J167" s="49" t="s">
        <v>4</v>
      </c>
    </row>
    <row r="168" spans="1:21" ht="15.75" customHeight="1" thickBot="1" x14ac:dyDescent="0.3">
      <c r="A168" s="55"/>
      <c r="B168" s="48"/>
      <c r="C168" s="30" t="s">
        <v>20</v>
      </c>
      <c r="D168" s="48"/>
      <c r="E168" s="11">
        <f>AVS</f>
        <v>0.106</v>
      </c>
      <c r="F168" s="12">
        <f>AC</f>
        <v>2.1999999999999999E-2</v>
      </c>
      <c r="G168" s="13">
        <f>LPP</f>
        <v>0</v>
      </c>
      <c r="H168" s="12">
        <f>LAA</f>
        <v>0</v>
      </c>
      <c r="I168" s="14">
        <f>CIVAF</f>
        <v>2.9499999999999998E-2</v>
      </c>
      <c r="J168" s="50"/>
      <c r="L168" s="20"/>
      <c r="S168" s="20"/>
      <c r="T168" s="20"/>
      <c r="U168" s="20"/>
    </row>
    <row r="169" spans="1:21" x14ac:dyDescent="0.25">
      <c r="A169" s="9">
        <v>45962</v>
      </c>
      <c r="B169" s="10">
        <f>Base</f>
        <v>19.27</v>
      </c>
      <c r="C169" s="10">
        <v>4</v>
      </c>
      <c r="D169" s="10">
        <f>ROUNDUP(B169*C169,2)</f>
        <v>77.08</v>
      </c>
      <c r="E169" s="10">
        <f>ROUNDUP(D169*E168,2)</f>
        <v>8.18</v>
      </c>
      <c r="F169" s="10">
        <f>ROUNDUP(D169*F168,2)</f>
        <v>1.7</v>
      </c>
      <c r="G169" s="10"/>
      <c r="H169" s="10"/>
      <c r="I169" s="10">
        <f>ROUNDUP(D169*I168,2)</f>
        <v>2.2799999999999998</v>
      </c>
      <c r="J169" s="23">
        <f>ROUNDUP(D169-E169-F169-H169-I169,2)</f>
        <v>64.92</v>
      </c>
    </row>
    <row r="170" spans="1:21" x14ac:dyDescent="0.25">
      <c r="A170" s="16"/>
      <c r="B170" s="10">
        <f>Base</f>
        <v>19.27</v>
      </c>
      <c r="C170" s="5"/>
      <c r="D170" s="10">
        <f t="shared" ref="D170:D173" si="44">ROUNDUP(B170*C170,2)</f>
        <v>0</v>
      </c>
      <c r="E170" s="10">
        <f>ROUNDUP(D170*E168,2)</f>
        <v>0</v>
      </c>
      <c r="F170" s="10">
        <f>ROUNDUP(D170*F168,2)</f>
        <v>0</v>
      </c>
      <c r="G170" s="5"/>
      <c r="H170" s="10"/>
      <c r="I170" s="10">
        <f>ROUNDUP(D170*I168,2)</f>
        <v>0</v>
      </c>
      <c r="J170" s="23">
        <f t="shared" ref="J170:J173" si="45">ROUNDUP(D170-E170-F170-H170-I170,2)</f>
        <v>0</v>
      </c>
    </row>
    <row r="171" spans="1:21" x14ac:dyDescent="0.25">
      <c r="A171" s="16"/>
      <c r="B171" s="10">
        <f>Base</f>
        <v>19.27</v>
      </c>
      <c r="C171" s="5"/>
      <c r="D171" s="10">
        <f t="shared" si="44"/>
        <v>0</v>
      </c>
      <c r="E171" s="10">
        <f>ROUNDUP(D171*E168,2)</f>
        <v>0</v>
      </c>
      <c r="F171" s="10">
        <f>ROUNDUP(D171*F168,2)</f>
        <v>0</v>
      </c>
      <c r="G171" s="5"/>
      <c r="H171" s="10"/>
      <c r="I171" s="10">
        <f>ROUNDUP(D171*I168,2)</f>
        <v>0</v>
      </c>
      <c r="J171" s="23">
        <f t="shared" si="45"/>
        <v>0</v>
      </c>
    </row>
    <row r="172" spans="1:21" x14ac:dyDescent="0.25">
      <c r="A172" s="16"/>
      <c r="B172" s="10">
        <f>Base</f>
        <v>19.27</v>
      </c>
      <c r="C172" s="5"/>
      <c r="D172" s="10">
        <f t="shared" si="44"/>
        <v>0</v>
      </c>
      <c r="E172" s="10">
        <f>ROUNDUP(D172*E168,2)</f>
        <v>0</v>
      </c>
      <c r="F172" s="10">
        <f>ROUNDUP(D172*F168,2)</f>
        <v>0</v>
      </c>
      <c r="G172" s="5"/>
      <c r="H172" s="10"/>
      <c r="I172" s="10">
        <f>ROUNDUP(D172*I168,2)</f>
        <v>0</v>
      </c>
      <c r="J172" s="23">
        <f t="shared" si="45"/>
        <v>0</v>
      </c>
    </row>
    <row r="173" spans="1:21" ht="15.75" thickBot="1" x14ac:dyDescent="0.3">
      <c r="A173" s="8"/>
      <c r="B173" s="10">
        <f>Base</f>
        <v>19.27</v>
      </c>
      <c r="C173" s="5"/>
      <c r="D173" s="10">
        <f t="shared" si="44"/>
        <v>0</v>
      </c>
      <c r="E173" s="10">
        <f t="shared" ref="E173" si="46">ROUNDUP(D173*E172,2)</f>
        <v>0</v>
      </c>
      <c r="F173" s="10">
        <f t="shared" ref="F173" si="47">ROUNDUP(D173*F172,2)</f>
        <v>0</v>
      </c>
      <c r="G173" s="5"/>
      <c r="H173" s="10"/>
      <c r="I173" s="10">
        <f t="shared" ref="I173" si="48">ROUNDUP(D173*I172,2)</f>
        <v>0</v>
      </c>
      <c r="J173" s="23">
        <f t="shared" si="45"/>
        <v>0</v>
      </c>
    </row>
    <row r="174" spans="1:21" ht="16.5" thickBot="1" x14ac:dyDescent="0.3">
      <c r="A174" s="31" t="s">
        <v>18</v>
      </c>
      <c r="B174" s="32"/>
      <c r="C174" s="33">
        <f>SUM(C169:C173)</f>
        <v>4</v>
      </c>
      <c r="D174" s="33">
        <f>SUM(D169:D173)</f>
        <v>77.08</v>
      </c>
      <c r="E174" s="33" t="s">
        <v>36</v>
      </c>
      <c r="F174" s="33" t="s">
        <v>36</v>
      </c>
      <c r="G174" s="33" t="s">
        <v>36</v>
      </c>
      <c r="H174" s="33" t="s">
        <v>36</v>
      </c>
      <c r="I174" s="33" t="s">
        <v>44</v>
      </c>
      <c r="J174" s="25">
        <f>SUM(J169:J173)</f>
        <v>64.92</v>
      </c>
    </row>
    <row r="176" spans="1:21" x14ac:dyDescent="0.25">
      <c r="A176" s="17"/>
      <c r="D176" s="22"/>
      <c r="I176" s="17"/>
    </row>
    <row r="177" spans="1:21" ht="15.75" thickBot="1" x14ac:dyDescent="0.3"/>
    <row r="178" spans="1:21" ht="18.75" thickBot="1" x14ac:dyDescent="0.3">
      <c r="A178" s="51" t="s">
        <v>33</v>
      </c>
      <c r="B178" s="52"/>
      <c r="C178" s="52"/>
      <c r="D178" s="53"/>
    </row>
    <row r="179" spans="1:21" ht="15.75" thickBot="1" x14ac:dyDescent="0.3"/>
    <row r="180" spans="1:21" ht="39" x14ac:dyDescent="0.25">
      <c r="A180" s="54" t="s">
        <v>0</v>
      </c>
      <c r="B180" s="47" t="s">
        <v>1</v>
      </c>
      <c r="C180" s="15" t="s">
        <v>2</v>
      </c>
      <c r="D180" s="47" t="s">
        <v>3</v>
      </c>
      <c r="E180" s="6" t="s">
        <v>19</v>
      </c>
      <c r="F180" s="15" t="s">
        <v>14</v>
      </c>
      <c r="G180" s="15" t="s">
        <v>15</v>
      </c>
      <c r="H180" s="15" t="s">
        <v>16</v>
      </c>
      <c r="I180" s="7" t="s">
        <v>17</v>
      </c>
      <c r="J180" s="49" t="s">
        <v>4</v>
      </c>
    </row>
    <row r="181" spans="1:21" ht="15.75" customHeight="1" thickBot="1" x14ac:dyDescent="0.3">
      <c r="A181" s="55"/>
      <c r="B181" s="48"/>
      <c r="C181" s="30" t="s">
        <v>20</v>
      </c>
      <c r="D181" s="48"/>
      <c r="E181" s="11">
        <f>AVS</f>
        <v>0.106</v>
      </c>
      <c r="F181" s="12">
        <f>AC</f>
        <v>2.1999999999999999E-2</v>
      </c>
      <c r="G181" s="13">
        <f>LPP</f>
        <v>0</v>
      </c>
      <c r="H181" s="12">
        <f>LAA</f>
        <v>0</v>
      </c>
      <c r="I181" s="14">
        <f>CIVAF</f>
        <v>2.9499999999999998E-2</v>
      </c>
      <c r="J181" s="50"/>
      <c r="L181" s="20"/>
      <c r="S181" s="20"/>
      <c r="T181" s="20"/>
      <c r="U181" s="20"/>
    </row>
    <row r="182" spans="1:21" x14ac:dyDescent="0.25">
      <c r="A182" s="9">
        <v>45992</v>
      </c>
      <c r="B182" s="10">
        <f>Base</f>
        <v>19.27</v>
      </c>
      <c r="C182" s="10">
        <v>5</v>
      </c>
      <c r="D182" s="10">
        <f>ROUNDUP(B182*C182,2)</f>
        <v>96.35</v>
      </c>
      <c r="E182" s="10">
        <f>ROUNDUP(D182*E181,2)</f>
        <v>10.220000000000001</v>
      </c>
      <c r="F182" s="10">
        <f>ROUNDUP(D182*F181,2)</f>
        <v>2.1199999999999997</v>
      </c>
      <c r="G182" s="10"/>
      <c r="H182" s="10"/>
      <c r="I182" s="10">
        <f>ROUNDUP(D182*I181,2)</f>
        <v>2.8499999999999996</v>
      </c>
      <c r="J182" s="23">
        <f>ROUNDUP(D182-E182-F182-H182-I182,2)</f>
        <v>81.16</v>
      </c>
    </row>
    <row r="183" spans="1:21" x14ac:dyDescent="0.25">
      <c r="A183" s="16"/>
      <c r="B183" s="10">
        <f>Base</f>
        <v>19.27</v>
      </c>
      <c r="C183" s="5"/>
      <c r="D183" s="10">
        <f t="shared" ref="D183:D186" si="49">ROUNDUP(B183*C183,2)</f>
        <v>0</v>
      </c>
      <c r="E183" s="10">
        <f>ROUNDUP(D183*E181,2)</f>
        <v>0</v>
      </c>
      <c r="F183" s="10">
        <f>ROUNDUP(D183*F181,2)</f>
        <v>0</v>
      </c>
      <c r="G183" s="5"/>
      <c r="H183" s="10"/>
      <c r="I183" s="10">
        <f>ROUNDUP(D183*I181,2)</f>
        <v>0</v>
      </c>
      <c r="J183" s="23">
        <f t="shared" ref="J183:J186" si="50">ROUNDUP(D183-E183-F183-H183-I183,2)</f>
        <v>0</v>
      </c>
    </row>
    <row r="184" spans="1:21" x14ac:dyDescent="0.25">
      <c r="A184" s="16"/>
      <c r="B184" s="10">
        <f>Base</f>
        <v>19.27</v>
      </c>
      <c r="C184" s="5"/>
      <c r="D184" s="10">
        <f t="shared" si="49"/>
        <v>0</v>
      </c>
      <c r="E184" s="10">
        <f>ROUNDUP(D184*E181,2)</f>
        <v>0</v>
      </c>
      <c r="F184" s="10">
        <f>ROUNDUP(D184*F181,2)</f>
        <v>0</v>
      </c>
      <c r="G184" s="5"/>
      <c r="H184" s="10"/>
      <c r="I184" s="10">
        <f>ROUNDUP(D184*I181,2)</f>
        <v>0</v>
      </c>
      <c r="J184" s="23">
        <f t="shared" si="50"/>
        <v>0</v>
      </c>
    </row>
    <row r="185" spans="1:21" x14ac:dyDescent="0.25">
      <c r="A185" s="16"/>
      <c r="B185" s="10">
        <f>Base</f>
        <v>19.27</v>
      </c>
      <c r="C185" s="5"/>
      <c r="D185" s="10">
        <f t="shared" si="49"/>
        <v>0</v>
      </c>
      <c r="E185" s="10">
        <f>ROUNDUP(D185*E181,2)</f>
        <v>0</v>
      </c>
      <c r="F185" s="10">
        <f>ROUNDUP(D185*F181,2)</f>
        <v>0</v>
      </c>
      <c r="G185" s="5"/>
      <c r="H185" s="10"/>
      <c r="I185" s="10">
        <f>ROUNDUP(D185*I181,2)</f>
        <v>0</v>
      </c>
      <c r="J185" s="23">
        <f t="shared" si="50"/>
        <v>0</v>
      </c>
    </row>
    <row r="186" spans="1:21" ht="15.75" thickBot="1" x14ac:dyDescent="0.3">
      <c r="A186" s="16"/>
      <c r="B186" s="10">
        <f>Base</f>
        <v>19.27</v>
      </c>
      <c r="C186" s="5"/>
      <c r="D186" s="10">
        <f t="shared" si="49"/>
        <v>0</v>
      </c>
      <c r="E186" s="10">
        <f t="shared" ref="E186" si="51">ROUNDUP(D186*E185,2)</f>
        <v>0</v>
      </c>
      <c r="F186" s="10">
        <f t="shared" ref="F186" si="52">ROUNDUP(D186*F185,2)</f>
        <v>0</v>
      </c>
      <c r="G186" s="5"/>
      <c r="H186" s="10"/>
      <c r="I186" s="10">
        <f t="shared" ref="I186" si="53">ROUNDUP(D186*I185,2)</f>
        <v>0</v>
      </c>
      <c r="J186" s="23">
        <f t="shared" si="50"/>
        <v>0</v>
      </c>
    </row>
    <row r="187" spans="1:21" ht="16.5" thickBot="1" x14ac:dyDescent="0.3">
      <c r="A187" s="31" t="s">
        <v>18</v>
      </c>
      <c r="B187" s="32"/>
      <c r="C187" s="33">
        <f>SUM(C182:C186)</f>
        <v>5</v>
      </c>
      <c r="D187" s="33">
        <f>SUM(D182:D186)</f>
        <v>96.35</v>
      </c>
      <c r="E187" s="33" t="s">
        <v>36</v>
      </c>
      <c r="F187" s="33" t="s">
        <v>36</v>
      </c>
      <c r="G187" s="33" t="s">
        <v>36</v>
      </c>
      <c r="H187" s="33" t="s">
        <v>36</v>
      </c>
      <c r="I187" s="33" t="s">
        <v>44</v>
      </c>
      <c r="J187" s="25">
        <f>SUM(J182:J186)</f>
        <v>81.16</v>
      </c>
    </row>
    <row r="189" spans="1:21" x14ac:dyDescent="0.25">
      <c r="A189" s="17"/>
      <c r="D189" s="22"/>
      <c r="I189" s="17"/>
    </row>
  </sheetData>
  <mergeCells count="79">
    <mergeCell ref="A178:D178"/>
    <mergeCell ref="A180:A181"/>
    <mergeCell ref="B180:B181"/>
    <mergeCell ref="D180:D181"/>
    <mergeCell ref="A37:A38"/>
    <mergeCell ref="B37:B38"/>
    <mergeCell ref="D37:D38"/>
    <mergeCell ref="A61:D61"/>
    <mergeCell ref="A63:A64"/>
    <mergeCell ref="B63:B64"/>
    <mergeCell ref="D63:D64"/>
    <mergeCell ref="A87:D87"/>
    <mergeCell ref="A74:D74"/>
    <mergeCell ref="A76:A77"/>
    <mergeCell ref="B76:B77"/>
    <mergeCell ref="D76:D77"/>
    <mergeCell ref="J180:J181"/>
    <mergeCell ref="A4:B4"/>
    <mergeCell ref="F4:G4"/>
    <mergeCell ref="D6:E6"/>
    <mergeCell ref="F6:J6"/>
    <mergeCell ref="D8:E8"/>
    <mergeCell ref="F8:G8"/>
    <mergeCell ref="D10:E10"/>
    <mergeCell ref="F10:G10"/>
    <mergeCell ref="D12:E12"/>
    <mergeCell ref="F12:J12"/>
    <mergeCell ref="I10:J10"/>
    <mergeCell ref="J50:J51"/>
    <mergeCell ref="D14:E14"/>
    <mergeCell ref="F14:G14"/>
    <mergeCell ref="A35:D35"/>
    <mergeCell ref="A16:D16"/>
    <mergeCell ref="A18:A19"/>
    <mergeCell ref="B18:B19"/>
    <mergeCell ref="J63:J64"/>
    <mergeCell ref="J37:J38"/>
    <mergeCell ref="A48:D48"/>
    <mergeCell ref="A50:A51"/>
    <mergeCell ref="B50:B51"/>
    <mergeCell ref="D50:D51"/>
    <mergeCell ref="J76:J77"/>
    <mergeCell ref="A89:A90"/>
    <mergeCell ref="B89:B90"/>
    <mergeCell ref="D89:D90"/>
    <mergeCell ref="J89:J90"/>
    <mergeCell ref="J115:J116"/>
    <mergeCell ref="A100:D100"/>
    <mergeCell ref="A102:A103"/>
    <mergeCell ref="B102:B103"/>
    <mergeCell ref="D102:D103"/>
    <mergeCell ref="A167:A168"/>
    <mergeCell ref="B167:B168"/>
    <mergeCell ref="D167:D168"/>
    <mergeCell ref="J167:J168"/>
    <mergeCell ref="J141:J142"/>
    <mergeCell ref="A152:D152"/>
    <mergeCell ref="A154:A155"/>
    <mergeCell ref="B154:B155"/>
    <mergeCell ref="D154:D155"/>
    <mergeCell ref="A141:A142"/>
    <mergeCell ref="B141:B142"/>
    <mergeCell ref="D141:D142"/>
    <mergeCell ref="A2:D2"/>
    <mergeCell ref="D18:D19"/>
    <mergeCell ref="J18:J19"/>
    <mergeCell ref="J154:J155"/>
    <mergeCell ref="A165:D165"/>
    <mergeCell ref="J128:J129"/>
    <mergeCell ref="A139:D139"/>
    <mergeCell ref="A126:D126"/>
    <mergeCell ref="A128:A129"/>
    <mergeCell ref="B128:B129"/>
    <mergeCell ref="D128:D129"/>
    <mergeCell ref="J102:J103"/>
    <mergeCell ref="A113:D113"/>
    <mergeCell ref="A115:A116"/>
    <mergeCell ref="B115:B116"/>
    <mergeCell ref="D115:D116"/>
  </mergeCells>
  <hyperlinks>
    <hyperlink ref="A12" r:id="rId1" xr:uid="{00000000-0004-0000-0000-000000000000}"/>
  </hyperlinks>
  <pageMargins left="0.7" right="0.7" top="0.75" bottom="0.75" header="0.3" footer="0.3"/>
  <pageSetup paperSize="9" orientation="landscape" r:id="rId2"/>
  <rowBreaks count="5" manualBreakCount="5">
    <brk id="55" max="16383" man="1"/>
    <brk id="81" max="16383" man="1"/>
    <brk id="107" max="16383" man="1"/>
    <brk id="133" max="16383" man="1"/>
    <brk id="159" max="16383" man="1"/>
  </rowBreak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89" r:id="rId5" name="Button 21">
              <controlPr defaultSize="0" print="0" autoFill="0" autoPict="0" macro="[0]!Module1.Initialisation">
                <anchor moveWithCells="1">
                  <from>
                    <xdr:col>12</xdr:col>
                    <xdr:colOff>209550</xdr:colOff>
                    <xdr:row>5</xdr:row>
                    <xdr:rowOff>19050</xdr:rowOff>
                  </from>
                  <to>
                    <xdr:col>14</xdr:col>
                    <xdr:colOff>333375</xdr:colOff>
                    <xdr:row>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15</vt:i4>
      </vt:variant>
    </vt:vector>
  </HeadingPairs>
  <TitlesOfParts>
    <vt:vector size="16" baseType="lpstr">
      <vt:lpstr>2018</vt:lpstr>
      <vt:lpstr>AC</vt:lpstr>
      <vt:lpstr>AVS</vt:lpstr>
      <vt:lpstr>Base</vt:lpstr>
      <vt:lpstr>CIVAF</vt:lpstr>
      <vt:lpstr>Cotis.____________LPP</vt:lpstr>
      <vt:lpstr>Cotis.___________LAA</vt:lpstr>
      <vt:lpstr>Cotis.________AC</vt:lpstr>
      <vt:lpstr>Cotis._AVS_AI_APG</vt:lpstr>
      <vt:lpstr>Cotisation__________________Alloc._Fam.__CIVAF</vt:lpstr>
      <vt:lpstr>Impôt</vt:lpstr>
      <vt:lpstr>Impôts</vt:lpstr>
      <vt:lpstr>Initialisation</vt:lpstr>
      <vt:lpstr>LAA</vt:lpstr>
      <vt:lpstr>LPP</vt:lpstr>
      <vt:lpstr>'2018'!Zone_d_impression</vt:lpstr>
    </vt:vector>
  </TitlesOfParts>
  <Company>Groupe Mutuel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Senggen Clausen</dc:creator>
  <cp:lastModifiedBy>-</cp:lastModifiedBy>
  <cp:lastPrinted>2025-12-07T10:08:44Z</cp:lastPrinted>
  <dcterms:created xsi:type="dcterms:W3CDTF">2016-11-29T07:40:37Z</dcterms:created>
  <dcterms:modified xsi:type="dcterms:W3CDTF">2025-12-07T16:35:56Z</dcterms:modified>
</cp:coreProperties>
</file>