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202300"/>
  <mc:AlternateContent xmlns:mc="http://schemas.openxmlformats.org/markup-compatibility/2006">
    <mc:Choice Requires="x15">
      <x15ac:absPath xmlns:x15ac="http://schemas.microsoft.com/office/spreadsheetml/2010/11/ac" url="H:\Téléchargements\"/>
    </mc:Choice>
  </mc:AlternateContent>
  <xr:revisionPtr revIDLastSave="0" documentId="13_ncr:1_{C8873605-3FE9-4358-B6CE-205D7C98171F}" xr6:coauthVersionLast="47" xr6:coauthVersionMax="47" xr10:uidLastSave="{00000000-0000-0000-0000-000000000000}"/>
  <bookViews>
    <workbookView xWindow="-120" yWindow="-120" windowWidth="29040" windowHeight="15720" activeTab="1" xr2:uid="{71979B16-763B-4F8A-BC77-6B718EEF4151}"/>
  </bookViews>
  <sheets>
    <sheet name="Clients" sheetId="2" r:id="rId1"/>
    <sheet name="Appels" sheetId="1" r:id="rId2"/>
  </sheets>
  <externalReferences>
    <externalReference r:id="rId3"/>
  </externalReferenc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6" i="1" l="1"/>
  <c r="F6" i="1"/>
  <c r="G6" i="1"/>
  <c r="H6" i="1"/>
  <c r="I6" i="1"/>
  <c r="J6" i="1"/>
  <c r="K6" i="1"/>
  <c r="L6" i="1"/>
  <c r="B5" i="1"/>
  <c r="F5" i="1"/>
  <c r="L5" i="1" s="1"/>
  <c r="G5" i="1"/>
  <c r="H5" i="1"/>
  <c r="J5" i="1" s="1"/>
  <c r="I5" i="1"/>
  <c r="K5" i="1" s="1"/>
  <c r="B2" i="1"/>
  <c r="B3" i="1"/>
  <c r="B4" i="1"/>
  <c r="F4" i="1"/>
  <c r="G4" i="1"/>
  <c r="H4" i="1"/>
  <c r="J4" i="1" s="1"/>
  <c r="I4" i="1"/>
  <c r="K4" i="1" s="1"/>
  <c r="I3" i="1"/>
  <c r="K3" i="1" s="1"/>
  <c r="H3" i="1"/>
  <c r="J3" i="1" s="1"/>
  <c r="G3" i="1"/>
  <c r="F3" i="1"/>
  <c r="I2" i="1"/>
  <c r="K2" i="1" s="1"/>
  <c r="H2" i="1"/>
  <c r="J2" i="1" s="1"/>
  <c r="G2" i="1"/>
  <c r="F2" i="1"/>
  <c r="L4" i="1" l="1"/>
  <c r="L3" i="1"/>
  <c r="L2" i="1"/>
</calcChain>
</file>

<file path=xl/sharedStrings.xml><?xml version="1.0" encoding="utf-8"?>
<sst xmlns="http://schemas.openxmlformats.org/spreadsheetml/2006/main" count="28" uniqueCount="18">
  <si>
    <t>Clients</t>
  </si>
  <si>
    <t>Année</t>
  </si>
  <si>
    <t>Mois</t>
  </si>
  <si>
    <t>Entrant</t>
  </si>
  <si>
    <t>Sortant</t>
  </si>
  <si>
    <t>Forfait HT</t>
  </si>
  <si>
    <t>Fixe HT</t>
  </si>
  <si>
    <t>Entrant HT</t>
  </si>
  <si>
    <t>Sortant HT</t>
  </si>
  <si>
    <t>Colonne2</t>
  </si>
  <si>
    <t>Colonne1</t>
  </si>
  <si>
    <t>Total HT</t>
  </si>
  <si>
    <t>Dr Keren GOTTHEFF SOUSSAN</t>
  </si>
  <si>
    <t>Janvier</t>
  </si>
  <si>
    <t>Dr Alexandre FOUQUIER D'HEROUEL</t>
  </si>
  <si>
    <t>NOM</t>
  </si>
  <si>
    <t>CATEGORIE</t>
  </si>
  <si>
    <t>Généraliste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</si>
</sst>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Times New Roman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quotePrefix="1" applyAlignment="1">
      <alignment horizontal="center"/>
    </xf>
    <xf numFmtId="2" fontId="0" fillId="0" borderId="0" xfId="0" applyNumberFormat="1"/>
    <xf numFmtId="0" fontId="0" fillId="0" borderId="0" xfId="0" applyNumberFormat="1"/>
    <xf numFmtId="0" fontId="0" fillId="0" borderId="0" xfId="0" applyNumberFormat="1" applyAlignment="1">
      <alignment horizontal="center"/>
    </xf>
  </cellXfs>
  <cellStyles count="1">
    <cellStyle name="Normal" xfId="0" builtinId="0"/>
  </cellStyles>
  <dxfs count="12">
    <dxf>
      <numFmt numFmtId="0" formatCode="General"/>
      <alignment horizontal="center" vertical="bottom" textRotation="0" wrapText="0" indent="0" justifyLastLine="0" shrinkToFit="0" readingOrder="0"/>
    </dxf>
    <dxf>
      <numFmt numFmtId="2" formatCode="0.00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Users\sandr\SC&amp;O\ClientsSc&amp;o\Un%20sourire%20au%20bout%20du%20fil\Suivi%20activit&#233;%20Un%20sourire%20au%20bout%20du%20fil.xlsx" TargetMode="External"/><Relationship Id="rId1" Type="http://schemas.openxmlformats.org/officeDocument/2006/relationships/externalLinkPath" Target="file:///C:\Users\sandr\SC&amp;O\ClientsSc&amp;o\Un%20sourire%20au%20bout%20du%20fil\Suivi%20activit&#233;%20Un%20sourire%20au%20bout%20du%20fil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Clients"/>
      <sheetName val="Stat appels"/>
      <sheetName val="Stat appels-an"/>
      <sheetName val="Stat CA"/>
      <sheetName val="Appels"/>
      <sheetName val="Accueil"/>
      <sheetName val="Plan prévisionnel"/>
      <sheetName val="Listes"/>
    </sheetNames>
    <sheetDataSet>
      <sheetData sheetId="0" refreshError="1">
        <row r="1">
          <cell r="A1" t="str">
            <v>NOM</v>
          </cell>
          <cell r="B1" t="str">
            <v>CATEGORIE</v>
          </cell>
          <cell r="C1" t="str">
            <v>Forfait HT</v>
          </cell>
          <cell r="D1" t="str">
            <v>Fixe HT</v>
          </cell>
          <cell r="E1" t="str">
            <v>Entrant HT</v>
          </cell>
          <cell r="F1" t="str">
            <v>Sortant HT</v>
          </cell>
        </row>
        <row r="2">
          <cell r="A2" t="str">
            <v>Dr Keren GOTTHEFF SOUSSAN</v>
          </cell>
          <cell r="B2" t="str">
            <v>Généraliste</v>
          </cell>
          <cell r="C2">
            <v>750</v>
          </cell>
        </row>
        <row r="3">
          <cell r="A3" t="str">
            <v>Dr Alexandre FOUQUIER D'HEROUEL</v>
          </cell>
          <cell r="B3" t="str">
            <v>Généraliste</v>
          </cell>
          <cell r="D3">
            <v>6</v>
          </cell>
          <cell r="E3">
            <v>1.05</v>
          </cell>
          <cell r="F3">
            <v>0.9</v>
          </cell>
        </row>
        <row r="4">
          <cell r="A4" t="str">
            <v>Dr Eric FENETRIER</v>
          </cell>
          <cell r="B4" t="str">
            <v>Généraliste</v>
          </cell>
          <cell r="C4">
            <v>458.33</v>
          </cell>
        </row>
        <row r="5">
          <cell r="A5" t="str">
            <v>Dr Mada DUMITRESCU</v>
          </cell>
          <cell r="B5" t="str">
            <v>Pédiatre</v>
          </cell>
          <cell r="D5">
            <v>6</v>
          </cell>
          <cell r="E5">
            <v>1.05</v>
          </cell>
          <cell r="F5">
            <v>0.9</v>
          </cell>
        </row>
        <row r="6">
          <cell r="A6" t="str">
            <v>Dr Eric SABAN</v>
          </cell>
          <cell r="B6" t="str">
            <v>Pédiatre</v>
          </cell>
          <cell r="C6">
            <v>550</v>
          </cell>
        </row>
        <row r="7">
          <cell r="A7" t="str">
            <v>Dr Stéphanie DE SMET</v>
          </cell>
          <cell r="B7" t="str">
            <v>Pédiatre</v>
          </cell>
          <cell r="D7">
            <v>6</v>
          </cell>
          <cell r="E7">
            <v>1.05</v>
          </cell>
          <cell r="F7">
            <v>0.9</v>
          </cell>
        </row>
        <row r="8">
          <cell r="A8" t="str">
            <v>Dr Dominique FITOUSSI-POLI</v>
          </cell>
          <cell r="B8" t="str">
            <v>Pédiatre</v>
          </cell>
          <cell r="D8">
            <v>49</v>
          </cell>
          <cell r="E8">
            <v>1.05</v>
          </cell>
          <cell r="F8">
            <v>0.9</v>
          </cell>
        </row>
        <row r="9">
          <cell r="A9" t="str">
            <v>Dr Sophie SOUDEE MAYER</v>
          </cell>
          <cell r="B9" t="str">
            <v>Pédiatre</v>
          </cell>
          <cell r="D9">
            <v>6</v>
          </cell>
          <cell r="E9">
            <v>1.05</v>
          </cell>
          <cell r="F9">
            <v>0.9</v>
          </cell>
        </row>
        <row r="10">
          <cell r="A10" t="str">
            <v>Dr Sophie PIERREPONT</v>
          </cell>
          <cell r="B10" t="str">
            <v>Pédiatre</v>
          </cell>
          <cell r="D10">
            <v>3</v>
          </cell>
          <cell r="E10">
            <v>1.05</v>
          </cell>
          <cell r="F10">
            <v>0.9</v>
          </cell>
        </row>
        <row r="11">
          <cell r="A11" t="str">
            <v>Dr Candice MEYZER</v>
          </cell>
          <cell r="B11" t="str">
            <v>Pédiatre</v>
          </cell>
          <cell r="D11">
            <v>3</v>
          </cell>
          <cell r="E11">
            <v>1.05</v>
          </cell>
          <cell r="F11">
            <v>0.9</v>
          </cell>
        </row>
        <row r="12">
          <cell r="A12" t="str">
            <v>SCM VEZINET</v>
          </cell>
          <cell r="B12" t="str">
            <v>Pédiatre</v>
          </cell>
          <cell r="D12">
            <v>6</v>
          </cell>
          <cell r="E12">
            <v>0.9</v>
          </cell>
          <cell r="F12">
            <v>0.9</v>
          </cell>
        </row>
        <row r="13">
          <cell r="A13" t="str">
            <v>Sylvain BECK</v>
          </cell>
          <cell r="B13" t="str">
            <v>Ostéopathe</v>
          </cell>
          <cell r="D13">
            <v>36</v>
          </cell>
          <cell r="E13">
            <v>1.1200000000000001</v>
          </cell>
          <cell r="F13">
            <v>0.92</v>
          </cell>
        </row>
        <row r="14">
          <cell r="A14" t="str">
            <v>Clémentine PALMI</v>
          </cell>
          <cell r="B14" t="str">
            <v>Ostéopathe</v>
          </cell>
          <cell r="D14">
            <v>6</v>
          </cell>
          <cell r="E14">
            <v>1.05</v>
          </cell>
          <cell r="F14">
            <v>0.9</v>
          </cell>
        </row>
        <row r="15">
          <cell r="A15" t="str">
            <v>Cabinet dentaire du Porge</v>
          </cell>
          <cell r="B15" t="str">
            <v>Dentiste</v>
          </cell>
          <cell r="C15">
            <v>135</v>
          </cell>
          <cell r="D15">
            <v>90</v>
          </cell>
          <cell r="E15">
            <v>1.05</v>
          </cell>
          <cell r="F15">
            <v>0.9</v>
          </cell>
        </row>
        <row r="16">
          <cell r="A16" t="str">
            <v>Dr Fréderic GEHIN ROCHE</v>
          </cell>
          <cell r="B16" t="str">
            <v>Dentiste</v>
          </cell>
          <cell r="D16">
            <v>22</v>
          </cell>
          <cell r="E16">
            <v>1.05</v>
          </cell>
          <cell r="F16">
            <v>0.9</v>
          </cell>
        </row>
        <row r="17">
          <cell r="A17" t="str">
            <v>Dr Anne ACHARD</v>
          </cell>
          <cell r="B17" t="str">
            <v>Dentiste</v>
          </cell>
          <cell r="D17">
            <v>90</v>
          </cell>
          <cell r="E17">
            <v>1.05</v>
          </cell>
          <cell r="F17">
            <v>0.9</v>
          </cell>
        </row>
        <row r="18">
          <cell r="A18" t="str">
            <v>Dr Sylvain MERCANDALLI</v>
          </cell>
          <cell r="B18" t="str">
            <v>Dentiste</v>
          </cell>
          <cell r="D18">
            <v>21</v>
          </cell>
          <cell r="E18">
            <v>1.05</v>
          </cell>
          <cell r="F18">
            <v>0.9</v>
          </cell>
        </row>
        <row r="19">
          <cell r="A19" t="str">
            <v>Dr Christelle PUJOL- MERCANDALLI</v>
          </cell>
          <cell r="B19" t="str">
            <v>Dentiste</v>
          </cell>
          <cell r="D19">
            <v>21</v>
          </cell>
          <cell r="E19">
            <v>1.05</v>
          </cell>
          <cell r="F19">
            <v>0.9</v>
          </cell>
        </row>
        <row r="20">
          <cell r="A20" t="str">
            <v>Mme Séverine TOUSSAINT</v>
          </cell>
          <cell r="B20" t="str">
            <v>Pédicure-podologue</v>
          </cell>
          <cell r="C20">
            <v>6</v>
          </cell>
          <cell r="D20">
            <v>6</v>
          </cell>
          <cell r="E20">
            <v>1.05</v>
          </cell>
          <cell r="F20">
            <v>0.9</v>
          </cell>
        </row>
        <row r="21">
          <cell r="A21" t="str">
            <v>Mme Mélanie LACHON</v>
          </cell>
          <cell r="B21" t="str">
            <v>Pédicure-podologue</v>
          </cell>
          <cell r="D21">
            <v>6</v>
          </cell>
          <cell r="E21">
            <v>1.05</v>
          </cell>
          <cell r="F21">
            <v>0.9</v>
          </cell>
        </row>
        <row r="22">
          <cell r="A22" t="str">
            <v>Dr AKRICHE</v>
          </cell>
          <cell r="B22" t="str">
            <v>Pédo-psychiatre</v>
          </cell>
          <cell r="D22">
            <v>6</v>
          </cell>
          <cell r="E22">
            <v>0.9</v>
          </cell>
          <cell r="F22">
            <v>0.9</v>
          </cell>
        </row>
        <row r="23">
          <cell r="A23" t="str">
            <v>Dr Delphine ZENATY</v>
          </cell>
          <cell r="B23" t="str">
            <v>Endocrino pédiatrique</v>
          </cell>
          <cell r="D23">
            <v>30</v>
          </cell>
          <cell r="E23">
            <v>1.05</v>
          </cell>
          <cell r="F23">
            <v>0.9</v>
          </cell>
        </row>
        <row r="24">
          <cell r="A24" t="str">
            <v>Babzine</v>
          </cell>
          <cell r="E24">
            <v>0.5</v>
          </cell>
          <cell r="F24">
            <v>0</v>
          </cell>
        </row>
        <row r="25">
          <cell r="A25" t="str">
            <v>Florence MARROZZI</v>
          </cell>
          <cell r="D25">
            <v>25</v>
          </cell>
          <cell r="E25">
            <v>2</v>
          </cell>
        </row>
        <row r="26">
          <cell r="A26" t="str">
            <v>Dr PUJOL OLERON</v>
          </cell>
          <cell r="E26">
            <v>0.05</v>
          </cell>
          <cell r="F26">
            <v>0.9</v>
          </cell>
        </row>
        <row r="27">
          <cell r="A27" t="str">
            <v>Dr AZAR KOLAKEZ</v>
          </cell>
          <cell r="E27">
            <v>0.9</v>
          </cell>
          <cell r="F27">
            <v>0.9</v>
          </cell>
        </row>
        <row r="28">
          <cell r="A28" t="str">
            <v>Dr TIBOUL BENHAMOU</v>
          </cell>
          <cell r="E28">
            <v>0.9</v>
          </cell>
          <cell r="F28">
            <v>0.9</v>
          </cell>
        </row>
        <row r="29">
          <cell r="A29" t="str">
            <v>Dr BELHAJ</v>
          </cell>
          <cell r="E29">
            <v>0.9</v>
          </cell>
          <cell r="F29">
            <v>0.9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88AC8479-4EEE-4158-8763-ECAF55166738}" name="Tableau2" displayName="Tableau2" ref="A1:F3" totalsRowShown="0">
  <autoFilter ref="A1:F3" xr:uid="{88AC8479-4EEE-4158-8763-ECAF55166738}"/>
  <tableColumns count="6">
    <tableColumn id="2" xr3:uid="{7EFE4433-ABA6-48D3-B2B9-D975528C1C9A}" name="NOM"/>
    <tableColumn id="1" xr3:uid="{7C94FB67-3DCB-4F06-A2B6-B534482D7453}" name="CATEGORIE"/>
    <tableColumn id="3" xr3:uid="{87AB58F8-F179-43E1-9345-76117406318A}" name="Forfait HT" dataDxfId="11"/>
    <tableColumn id="4" xr3:uid="{E2EC65D5-8760-4DFA-B027-DAC7AF500740}" name="Fixe HT" dataDxfId="10"/>
    <tableColumn id="5" xr3:uid="{396CB31B-D9C8-4BA5-9DC8-1ECAA79163F3}" name="Entrant HT" dataDxfId="9"/>
    <tableColumn id="6" xr3:uid="{F113CD05-2AB2-45A6-A614-EAF6B39C014E}" name="Sortant HT" dataDxfId="8"/>
  </tableColumns>
  <tableStyleInfo name="TableStyleMedium7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7680B0EB-65C1-45EC-8B0F-C3D45F899693}" name="Tableau3" displayName="Tableau3" ref="A1:L6" totalsRowShown="0">
  <autoFilter ref="A1:L6" xr:uid="{7680B0EB-65C1-45EC-8B0F-C3D45F899693}"/>
  <tableColumns count="12">
    <tableColumn id="1" xr3:uid="{6D43786D-DD3B-4378-9EF6-94E750607C9C}" name="Clients"/>
    <tableColumn id="5" xr3:uid="{4E5F2E9B-62A4-48DF-92C3-8A0E83B7773E}" name="Année" dataDxfId="0">
      <calculatedColumnFormula>IF(Tableau3[[#This Row],[Clients]]="","",YEAR(TODAY()))</calculatedColumnFormula>
    </tableColumn>
    <tableColumn id="2" xr3:uid="{0051FF5C-8526-4841-A1AA-ED4D24F454BE}" name="Mois"/>
    <tableColumn id="3" xr3:uid="{C53D0D0E-C7DB-4F5B-8AF2-8BD836093416}" name="Entrant"/>
    <tableColumn id="4" xr3:uid="{427208FB-DC8F-43DA-8EDD-212A366BD032}" name="Sortant"/>
    <tableColumn id="6" xr3:uid="{36FB1A64-58E9-4518-904F-1C2CB74F9360}" name="Forfait HT" dataDxfId="7">
      <calculatedColumnFormula>IF(Tableau3[[#This Row],[Clients]]="","",VLOOKUP(Tableau3[[#This Row],[Clients]],[1]Clients!A:F,3,FALSE))</calculatedColumnFormula>
    </tableColumn>
    <tableColumn id="7" xr3:uid="{FBB48C8A-6464-47ED-9CF2-0691F97EC024}" name="Fixe HT" dataDxfId="6">
      <calculatedColumnFormula>IF(Tableau3[[#This Row],[Clients]]="","",VLOOKUP(Tableau3[[#This Row],[Clients]],[1]Clients!A:F,4,FALSE))</calculatedColumnFormula>
    </tableColumn>
    <tableColumn id="8" xr3:uid="{90E8DE7A-A1C0-400B-A86B-A4C1ABAC5B63}" name="Entrant HT" dataDxfId="5">
      <calculatedColumnFormula>IF(Tableau3[[#This Row],[Clients]]="","",VLOOKUP(Tableau3[[#This Row],[Clients]],[1]Clients!A:F,5,FALSE))</calculatedColumnFormula>
    </tableColumn>
    <tableColumn id="9" xr3:uid="{5A0CA909-B88F-4750-A8A8-4AEFE4F6A8B7}" name="Sortant HT" dataDxfId="4">
      <calculatedColumnFormula>IF(Tableau3[[#This Row],[Clients]]="","",VLOOKUP(Tableau3[[#This Row],[Clients]],[1]Clients!A:F,6,FALSE))</calculatedColumnFormula>
    </tableColumn>
    <tableColumn id="13" xr3:uid="{F3612452-DC69-4C7D-B1EF-E78BD10FDA21}" name="Colonne2" dataDxfId="3">
      <calculatedColumnFormula>IF(Tableau3[[#This Row],[Entrant]]&lt;&gt;"0",Tableau3[[#This Row],[Entrant]]*Tableau3[[#This Row],[Entrant HT]],"")</calculatedColumnFormula>
    </tableColumn>
    <tableColumn id="12" xr3:uid="{0447AC0D-D913-432C-837F-95A131DAE9DF}" name="Colonne1" dataDxfId="2">
      <calculatedColumnFormula>IF(Tableau3[[#This Row],[Sortant]]&lt;&gt;"0",Tableau3[[#This Row],[Sortant]]*Tableau3[[#This Row],[Sortant HT]],"")</calculatedColumnFormula>
    </tableColumn>
    <tableColumn id="10" xr3:uid="{0638370E-FEED-4EB7-A748-A4A06DC39782}" name="Total HT" dataDxfId="1">
      <calculatedColumnFormula>IF(Tableau3[[#This Row],[Clients]]="","",SUM(F2:G2,J2:K2))</calculatedColumnFormula>
    </tableColumn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39F58D-7AA5-4CF7-B22F-20ACE9401EB7}">
  <dimension ref="A1:F3"/>
  <sheetViews>
    <sheetView workbookViewId="0">
      <selection activeCell="C17" sqref="C17"/>
    </sheetView>
  </sheetViews>
  <sheetFormatPr baseColWidth="10" defaultRowHeight="15" x14ac:dyDescent="0.25"/>
  <cols>
    <col min="1" max="1" width="33.5703125" bestFit="1" customWidth="1"/>
    <col min="2" max="2" width="18.42578125" customWidth="1"/>
    <col min="3" max="3" width="13.140625" customWidth="1"/>
  </cols>
  <sheetData>
    <row r="1" spans="1:6" x14ac:dyDescent="0.25">
      <c r="A1" t="s">
        <v>15</v>
      </c>
      <c r="B1" t="s">
        <v>16</v>
      </c>
      <c r="C1" t="s">
        <v>5</v>
      </c>
      <c r="D1" t="s">
        <v>6</v>
      </c>
      <c r="E1" t="s">
        <v>7</v>
      </c>
      <c r="F1" t="s">
        <v>8</v>
      </c>
    </row>
    <row r="2" spans="1:6" x14ac:dyDescent="0.25">
      <c r="A2" t="s">
        <v>12</v>
      </c>
      <c r="B2" t="s">
        <v>17</v>
      </c>
      <c r="C2" s="2">
        <v>750</v>
      </c>
      <c r="D2" s="2"/>
      <c r="E2" s="2"/>
      <c r="F2" s="2"/>
    </row>
    <row r="3" spans="1:6" x14ac:dyDescent="0.25">
      <c r="A3" t="s">
        <v>14</v>
      </c>
      <c r="B3" t="s">
        <v>17</v>
      </c>
      <c r="C3" s="2"/>
      <c r="D3" s="2">
        <v>6</v>
      </c>
      <c r="E3" s="2">
        <v>1.05</v>
      </c>
      <c r="F3" s="2">
        <v>0.9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82B915-6EE5-4D70-AEE4-F7B8253F3236}">
  <dimension ref="A1:L6"/>
  <sheetViews>
    <sheetView tabSelected="1" workbookViewId="0">
      <selection activeCell="B6" sqref="B6"/>
    </sheetView>
  </sheetViews>
  <sheetFormatPr baseColWidth="10" defaultRowHeight="15" x14ac:dyDescent="0.25"/>
  <cols>
    <col min="1" max="1" width="33.85546875" bestFit="1" customWidth="1"/>
    <col min="2" max="2" width="11" customWidth="1"/>
    <col min="10" max="11" width="0" hidden="1" customWidth="1"/>
  </cols>
  <sheetData>
    <row r="1" spans="1:12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</row>
    <row r="2" spans="1:12" x14ac:dyDescent="0.25">
      <c r="A2" t="s">
        <v>12</v>
      </c>
      <c r="B2" s="1">
        <f ca="1">IF(Tableau3[[#This Row],[Clients]]="","",YEAR(TODAY()))</f>
        <v>2024</v>
      </c>
      <c r="C2" t="s">
        <v>13</v>
      </c>
      <c r="F2">
        <f>IF(Tableau3[[#This Row],[Clients]]="","",VLOOKUP(Tableau3[[#This Row],[Clients]],[1]Clients!A:F,3,FALSE))</f>
        <v>750</v>
      </c>
      <c r="G2" t="e">
        <f>IF(Tableau3[[#This Row],[Clients]]="","",VLOOKUP(Tableau3[[#This Row],[Clients]],[1]Clients!A:F,4,FALSE))</f>
        <v>#REF!</v>
      </c>
      <c r="H2" t="e">
        <f>IF(Tableau3[[#This Row],[Clients]]="","",VLOOKUP(Tableau3[[#This Row],[Clients]],[1]Clients!A:F,5,FALSE))</f>
        <v>#REF!</v>
      </c>
      <c r="I2" t="e">
        <f>IF(Tableau3[[#This Row],[Clients]]="","",VLOOKUP(Tableau3[[#This Row],[Clients]],[1]Clients!A:F,6,FALSE))</f>
        <v>#REF!</v>
      </c>
      <c r="J2" t="e">
        <f>IF(Tableau3[[#This Row],[Entrant]]&lt;&gt;"0",Tableau3[[#This Row],[Entrant]]*Tableau3[[#This Row],[Entrant HT]],"")</f>
        <v>#REF!</v>
      </c>
      <c r="K2" t="e">
        <f>IF(Tableau3[[#This Row],[Sortant]]&lt;&gt;"0",Tableau3[[#This Row],[Sortant]]*Tableau3[[#This Row],[Sortant HT]],"")</f>
        <v>#REF!</v>
      </c>
      <c r="L2" s="2" t="e">
        <f>IF(Tableau3[[#This Row],[Clients]]="","",SUM(F2:G2,J2:K2))</f>
        <v>#REF!</v>
      </c>
    </row>
    <row r="3" spans="1:12" x14ac:dyDescent="0.25">
      <c r="A3" t="s">
        <v>14</v>
      </c>
      <c r="B3" s="1">
        <f ca="1">IF(Tableau3[[#This Row],[Clients]]="","",YEAR(TODAY()))</f>
        <v>2024</v>
      </c>
      <c r="C3" t="s">
        <v>13</v>
      </c>
      <c r="D3">
        <v>226</v>
      </c>
      <c r="E3">
        <v>31</v>
      </c>
      <c r="F3" t="e">
        <f>IF(Tableau3[[#This Row],[Clients]]="","",VLOOKUP(Tableau3[[#This Row],[Clients]],[1]Clients!A:F,3,FALSE))</f>
        <v>#REF!</v>
      </c>
      <c r="G3">
        <f>IF(Tableau3[[#This Row],[Clients]]="","",VLOOKUP(Tableau3[[#This Row],[Clients]],[1]Clients!A:F,4,FALSE))</f>
        <v>6</v>
      </c>
      <c r="H3">
        <f>IF(Tableau3[[#This Row],[Clients]]="","",VLOOKUP(Tableau3[[#This Row],[Clients]],[1]Clients!A:F,5,FALSE))</f>
        <v>1.05</v>
      </c>
      <c r="I3">
        <f>IF(Tableau3[[#This Row],[Clients]]="","",VLOOKUP(Tableau3[[#This Row],[Clients]],[1]Clients!A:F,6,FALSE))</f>
        <v>0.9</v>
      </c>
      <c r="J3">
        <f>IF(Tableau3[[#This Row],[Entrant]]&lt;&gt;"0",Tableau3[[#This Row],[Entrant]]*Tableau3[[#This Row],[Entrant HT]],"")</f>
        <v>237.3</v>
      </c>
      <c r="K3">
        <f>IF(Tableau3[[#This Row],[Sortant]]&lt;&gt;"0",Tableau3[[#This Row],[Sortant]]*Tableau3[[#This Row],[Sortant HT]],"")</f>
        <v>27.900000000000002</v>
      </c>
      <c r="L3" s="2" t="e">
        <f>IF(Tableau3[[#This Row],[Clients]]="","",SUM(F3:G3,J3:K3))</f>
        <v>#REF!</v>
      </c>
    </row>
    <row r="4" spans="1:12" x14ac:dyDescent="0.25">
      <c r="A4" t="s">
        <v>12</v>
      </c>
      <c r="B4" s="4">
        <f ca="1">IF(Tableau3[[#This Row],[Clients]]="","",YEAR(TODAY()))</f>
        <v>2024</v>
      </c>
      <c r="F4">
        <f>IF(Tableau3[[#This Row],[Clients]]="","",VLOOKUP(Tableau3[[#This Row],[Clients]],[1]Clients!A:F,3,FALSE))</f>
        <v>750</v>
      </c>
      <c r="G4" t="e">
        <f>IF(Tableau3[[#This Row],[Clients]]="","",VLOOKUP(Tableau3[[#This Row],[Clients]],[1]Clients!A:F,4,FALSE))</f>
        <v>#REF!</v>
      </c>
      <c r="H4" t="e">
        <f>IF(Tableau3[[#This Row],[Clients]]="","",VLOOKUP(Tableau3[[#This Row],[Clients]],[1]Clients!A:F,5,FALSE))</f>
        <v>#REF!</v>
      </c>
      <c r="I4" t="e">
        <f>IF(Tableau3[[#This Row],[Clients]]="","",VLOOKUP(Tableau3[[#This Row],[Clients]],[1]Clients!A:F,6,FALSE))</f>
        <v>#REF!</v>
      </c>
      <c r="J4" t="e">
        <f>IF(Tableau3[[#This Row],[Entrant]]&lt;&gt;"0",Tableau3[[#This Row],[Entrant]]*Tableau3[[#This Row],[Entrant HT]],"")</f>
        <v>#REF!</v>
      </c>
      <c r="K4" t="e">
        <f>IF(Tableau3[[#This Row],[Sortant]]&lt;&gt;"0",Tableau3[[#This Row],[Sortant]]*Tableau3[[#This Row],[Sortant HT]],"")</f>
        <v>#REF!</v>
      </c>
      <c r="L4" s="2" t="e">
        <f>IF(Tableau3[[#This Row],[Clients]]="","",SUM(F4:G4,J4:K4))</f>
        <v>#REF!</v>
      </c>
    </row>
    <row r="5" spans="1:12" x14ac:dyDescent="0.25">
      <c r="A5" t="s">
        <v>14</v>
      </c>
      <c r="B5" s="4">
        <f ca="1">IF(Tableau3[[#This Row],[Clients]]="","",YEAR(TODAY()))</f>
        <v>2024</v>
      </c>
      <c r="F5" s="3" t="e">
        <f>IF(Tableau3[[#This Row],[Clients]]="","",VLOOKUP(Tableau3[[#This Row],[Clients]],[1]Clients!A:F,3,FALSE))</f>
        <v>#REF!</v>
      </c>
      <c r="G5" s="3">
        <f>IF(Tableau3[[#This Row],[Clients]]="","",VLOOKUP(Tableau3[[#This Row],[Clients]],[1]Clients!A:F,4,FALSE))</f>
        <v>6</v>
      </c>
      <c r="H5" s="3">
        <f>IF(Tableau3[[#This Row],[Clients]]="","",VLOOKUP(Tableau3[[#This Row],[Clients]],[1]Clients!A:F,5,FALSE))</f>
        <v>1.05</v>
      </c>
      <c r="I5" s="3">
        <f>IF(Tableau3[[#This Row],[Clients]]="","",VLOOKUP(Tableau3[[#This Row],[Clients]],[1]Clients!A:F,6,FALSE))</f>
        <v>0.9</v>
      </c>
      <c r="J5" s="3">
        <f>IF(Tableau3[[#This Row],[Entrant]]&lt;&gt;"0",Tableau3[[#This Row],[Entrant]]*Tableau3[[#This Row],[Entrant HT]],"")</f>
        <v>0</v>
      </c>
      <c r="K5" s="3">
        <f>IF(Tableau3[[#This Row],[Sortant]]&lt;&gt;"0",Tableau3[[#This Row],[Sortant]]*Tableau3[[#This Row],[Sortant HT]],"")</f>
        <v>0</v>
      </c>
      <c r="L5" s="2" t="e">
        <f>IF(Tableau3[[#This Row],[Clients]]="","",SUM(F5:G5,J5:K5))</f>
        <v>#REF!</v>
      </c>
    </row>
    <row r="6" spans="1:12" x14ac:dyDescent="0.25">
      <c r="B6" s="4" t="str">
        <f ca="1">IF(Tableau3[[#This Row],[Clients]]="","",YEAR(TODAY()))</f>
        <v/>
      </c>
      <c r="F6" s="3" t="str">
        <f>IF(Tableau3[[#This Row],[Clients]]="","",VLOOKUP(Tableau3[[#This Row],[Clients]],[1]Clients!A:F,3,FALSE))</f>
        <v/>
      </c>
      <c r="G6" s="3" t="str">
        <f>IF(Tableau3[[#This Row],[Clients]]="","",VLOOKUP(Tableau3[[#This Row],[Clients]],[1]Clients!A:F,4,FALSE))</f>
        <v/>
      </c>
      <c r="H6" s="3" t="str">
        <f>IF(Tableau3[[#This Row],[Clients]]="","",VLOOKUP(Tableau3[[#This Row],[Clients]],[1]Clients!A:F,5,FALSE))</f>
        <v/>
      </c>
      <c r="I6" s="3" t="str">
        <f>IF(Tableau3[[#This Row],[Clients]]="","",VLOOKUP(Tableau3[[#This Row],[Clients]],[1]Clients!A:F,6,FALSE))</f>
        <v/>
      </c>
      <c r="J6" s="3" t="e">
        <f>IF(Tableau3[[#This Row],[Entrant]]&lt;&gt;"0",Tableau3[[#This Row],[Entrant]]*Tableau3[[#This Row],[Entrant HT]],"")</f>
        <v>#VALUE!</v>
      </c>
      <c r="K6" s="3" t="e">
        <f>IF(Tableau3[[#This Row],[Sortant]]&lt;&gt;"0",Tableau3[[#This Row],[Sortant]]*Tableau3[[#This Row],[Sortant HT]],"")</f>
        <v>#VALUE!</v>
      </c>
      <c r="L6" s="2" t="str">
        <f>IF(Tableau3[[#This Row],[Clients]]="","",SUM(F6:G6,J6:K6))</f>
        <v/>
      </c>
    </row>
  </sheetData>
  <pageMargins left="0.7" right="0.7" top="0.75" bottom="0.75" header="0.3" footer="0.3"/>
  <tableParts count="1">
    <tablePart r:id="rId1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CFB82082-28C9-45C2-B374-1B570F419F62}">
          <x14:formula1>
            <xm:f>Clients!$A:$A</xm:f>
          </x14:formula1>
          <xm:sqref>A2:A6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Clients</vt:lpstr>
      <vt:lpstr>Appels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Sandrina Gomes</dc:creator>
  <dcterms:created xsi:type="dcterms:W3CDTF">2024-03-18T14:20:44Z</dcterms:created>
  <dcterms:modified xsi:type="dcterms:W3CDTF">2024-03-18T18:21:27Z</dcterms:modified>
</cp:coreProperties>
</file>